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24226"/>
  <mc:AlternateContent xmlns:mc="http://schemas.openxmlformats.org/markup-compatibility/2006">
    <mc:Choice Requires="x15">
      <x15ac:absPath xmlns:x15ac="http://schemas.microsoft.com/office/spreadsheetml/2010/11/ac" url="D:\各課専用\自治振興課\06税財政担当（財政）\06 決算統計\16 赤本／白本\令和３年度原稿（R2決算）\HP公表、関係団体送付\01 HPアップ、送付用データ\01 HPアップ\"/>
    </mc:Choice>
  </mc:AlternateContent>
  <xr:revisionPtr revIDLastSave="0" documentId="13_ncr:1_{B5F9AEFD-58D5-44E2-83C8-CDBAB3E5D261}" xr6:coauthVersionLast="36" xr6:coauthVersionMax="36" xr10:uidLastSave="{00000000-0000-0000-0000-000000000000}"/>
  <bookViews>
    <workbookView xWindow="0" yWindow="0" windowWidth="19200" windowHeight="7840" tabRatio="893" firstSheet="6" activeTab="38" xr2:uid="{00000000-000D-0000-FFFF-FFFF00000000}"/>
  </bookViews>
  <sheets>
    <sheet name="簡1" sheetId="2" r:id="rId1"/>
    <sheet name="簡2" sheetId="3" r:id="rId2"/>
    <sheet name="公1" sheetId="4" r:id="rId3"/>
    <sheet name="公2" sheetId="5" r:id="rId4"/>
    <sheet name="公3" sheetId="6" r:id="rId5"/>
    <sheet name="公4" sheetId="7" r:id="rId6"/>
    <sheet name="公5" sheetId="8" r:id="rId7"/>
    <sheet name="公6" sheetId="9" r:id="rId8"/>
    <sheet name="公7" sheetId="10" r:id="rId9"/>
    <sheet name="環1" sheetId="11" r:id="rId10"/>
    <sheet name="環2" sheetId="12" r:id="rId11"/>
    <sheet name="環3" sheetId="13" r:id="rId12"/>
    <sheet name="環4" sheetId="14" r:id="rId13"/>
    <sheet name="環5" sheetId="15" r:id="rId14"/>
    <sheet name="環6" sheetId="16" r:id="rId15"/>
    <sheet name="環7" sheetId="17" r:id="rId16"/>
    <sheet name="農1" sheetId="18" r:id="rId17"/>
    <sheet name="農2" sheetId="19" r:id="rId18"/>
    <sheet name="農3" sheetId="20" r:id="rId19"/>
    <sheet name="農4" sheetId="21" r:id="rId20"/>
    <sheet name="農5" sheetId="22" r:id="rId21"/>
    <sheet name="農6" sheetId="23" r:id="rId22"/>
    <sheet name="農7" sheetId="24" r:id="rId23"/>
    <sheet name="漁1" sheetId="25" r:id="rId24"/>
    <sheet name="漁2" sheetId="26" r:id="rId25"/>
    <sheet name="漁3" sheetId="27" r:id="rId26"/>
    <sheet name="漁4" sheetId="28" r:id="rId27"/>
    <sheet name="漁5" sheetId="29" r:id="rId28"/>
    <sheet name="漁6" sheetId="30" r:id="rId29"/>
    <sheet name="漁7" sheetId="31" r:id="rId30"/>
    <sheet name="林1" sheetId="32" r:id="rId31"/>
    <sheet name="林2" sheetId="33" r:id="rId32"/>
    <sheet name="林3" sheetId="34" r:id="rId33"/>
    <sheet name="林4" sheetId="35" r:id="rId34"/>
    <sheet name="林5" sheetId="36" r:id="rId35"/>
    <sheet name="林6" sheetId="37" r:id="rId36"/>
    <sheet name="林7" sheetId="38" r:id="rId37"/>
    <sheet name="排1" sheetId="39" r:id="rId38"/>
    <sheet name="排2" sheetId="40" r:id="rId39"/>
    <sheet name="排3" sheetId="41" r:id="rId40"/>
    <sheet name="排4" sheetId="42" r:id="rId41"/>
    <sheet name="排5" sheetId="43" r:id="rId42"/>
    <sheet name="排6" sheetId="44" r:id="rId43"/>
    <sheet name="排7" sheetId="45" r:id="rId44"/>
    <sheet name="特1" sheetId="53" r:id="rId45"/>
    <sheet name="特2" sheetId="54" r:id="rId46"/>
    <sheet name="特3" sheetId="55" r:id="rId47"/>
    <sheet name="特4" sheetId="56" r:id="rId48"/>
    <sheet name="特5" sheetId="57" r:id="rId49"/>
    <sheet name="特6" sheetId="58" r:id="rId50"/>
    <sheet name="特7" sheetId="59" r:id="rId51"/>
    <sheet name="港1" sheetId="67" r:id="rId52"/>
    <sheet name="港2" sheetId="68" r:id="rId53"/>
    <sheet name="市1" sheetId="69" r:id="rId54"/>
    <sheet name="市2" sheetId="70" r:id="rId55"/>
    <sheet name="市3" sheetId="71" r:id="rId56"/>
    <sheet name="と1" sheetId="72" r:id="rId57"/>
    <sheet name="と2" sheetId="73" r:id="rId58"/>
    <sheet name="電気１" sheetId="74" r:id="rId59"/>
    <sheet name="電気２" sheetId="75" r:id="rId60"/>
    <sheet name="宅そ1" sheetId="79" r:id="rId61"/>
    <sheet name="そ2" sheetId="80" r:id="rId62"/>
    <sheet name="そ3" sheetId="81" r:id="rId63"/>
    <sheet name="駐1" sheetId="82" r:id="rId64"/>
    <sheet name="駐2" sheetId="83" r:id="rId65"/>
    <sheet name="介1" sheetId="84" r:id="rId66"/>
    <sheet name="介2" sheetId="85" r:id="rId67"/>
    <sheet name="介3" sheetId="86" r:id="rId68"/>
    <sheet name="決統データ" sheetId="87" r:id="rId69"/>
    <sheet name="Sheet1" sheetId="88" r:id="rId70"/>
    <sheet name="Sheet2" sheetId="89" r:id="rId71"/>
  </sheets>
  <definedNames>
    <definedName name="_xlnm._FilterDatabase" localSheetId="68" hidden="1">決統データ!$B$1:$DS$2058</definedName>
    <definedName name="_xlnm._FilterDatabase" localSheetId="20" hidden="1">農5!$H$21:$K$26</definedName>
    <definedName name="_xlnm.Print_Area" localSheetId="61">そ2!$F$1:$R$92</definedName>
    <definedName name="_xlnm.Print_Area" localSheetId="62">そ3!$F$1:$O$89</definedName>
    <definedName name="_xlnm.Print_Area" localSheetId="56">と1!$F$1:$J$30</definedName>
    <definedName name="_xlnm.Print_Area" localSheetId="57">と2!$F$1:$K$89</definedName>
    <definedName name="_xlnm.Print_Area" localSheetId="65">介1!$F$1:$O$53</definedName>
    <definedName name="_xlnm.Print_Area" localSheetId="66">介2!$F$1:$O$83</definedName>
    <definedName name="_xlnm.Print_Area" localSheetId="67">介3!$F$1:$M$51</definedName>
    <definedName name="_xlnm.Print_Area" localSheetId="9">環1!$F$1:$L$89</definedName>
    <definedName name="_xlnm.Print_Area" localSheetId="10">環2!$F$1:$N$102</definedName>
    <definedName name="_xlnm.Print_Area" localSheetId="11">環3!$F$1:$L$50</definedName>
    <definedName name="_xlnm.Print_Area" localSheetId="12">環4!$F$1:$M$78</definedName>
    <definedName name="_xlnm.Print_Area" localSheetId="13">環5!$F$1:$O$74</definedName>
    <definedName name="_xlnm.Print_Area" localSheetId="14">環6!$F$1:$N$104</definedName>
    <definedName name="_xlnm.Print_Area" localSheetId="15">環7!$F$1:$M$36</definedName>
    <definedName name="_xlnm.Print_Area" localSheetId="0">簡1!$F$1:$P$60</definedName>
    <definedName name="_xlnm.Print_Area" localSheetId="1">簡2!$F$1:$Q$96</definedName>
    <definedName name="_xlnm.Print_Area" localSheetId="23">漁1!$F$1:$N$86</definedName>
    <definedName name="_xlnm.Print_Area" localSheetId="24">漁2!$F$1:$L$103</definedName>
    <definedName name="_xlnm.Print_Area" localSheetId="25">漁3!$F$1:$J$50</definedName>
    <definedName name="_xlnm.Print_Area" localSheetId="26">漁4!$F$1:$K$78</definedName>
    <definedName name="_xlnm.Print_Area" localSheetId="27">漁5!$F$1:$M$74</definedName>
    <definedName name="_xlnm.Print_Area" localSheetId="28">漁6!$F$1:$L$104</definedName>
    <definedName name="_xlnm.Print_Area" localSheetId="29">漁7!$F$1:$K$36</definedName>
    <definedName name="_xlnm.Print_Area" localSheetId="2">公1!$F$1:$L$84</definedName>
    <definedName name="_xlnm.Print_Area" localSheetId="3">公2!$F$1:$N$100</definedName>
    <definedName name="_xlnm.Print_Area" localSheetId="4">公3!$F$1:$L$50</definedName>
    <definedName name="_xlnm.Print_Area" localSheetId="5">公4!$F$1:$M$78</definedName>
    <definedName name="_xlnm.Print_Area" localSheetId="6">公5!$F$1:$O$74</definedName>
    <definedName name="_xlnm.Print_Area" localSheetId="7">公6!$F$1:$N$104</definedName>
    <definedName name="_xlnm.Print_Area" localSheetId="8">公7!$F$1:$M$36</definedName>
    <definedName name="_xlnm.Print_Area" localSheetId="51">港1!$F$1:$I$64</definedName>
    <definedName name="_xlnm.Print_Area" localSheetId="52">港2!$F$1:$K$89</definedName>
    <definedName name="_xlnm.Print_Area" localSheetId="53">市1!$F$1:$K$56</definedName>
    <definedName name="_xlnm.Print_Area" localSheetId="54">市2!$F$1:$L$90</definedName>
    <definedName name="_xlnm.Print_Area" localSheetId="55">市3!$F$1:$K$38</definedName>
    <definedName name="_xlnm.Print_Area" localSheetId="60">宅そ1!$F$1:$O$50</definedName>
    <definedName name="_xlnm.Print_Area" localSheetId="63">駐1!$F$1:$AC$82</definedName>
    <definedName name="_xlnm.Print_Area" localSheetId="64">駐2!$F$1:$R$89</definedName>
    <definedName name="_xlnm.Print_Area" localSheetId="58">電気１!$F$1:$N$86</definedName>
    <definedName name="_xlnm.Print_Area" localSheetId="59">電気２!$F$1:$K$89</definedName>
    <definedName name="_xlnm.Print_Area" localSheetId="44">特1!$F$1:$J$63</definedName>
    <definedName name="_xlnm.Print_Area" localSheetId="45">特2!$F$1:$L$103</definedName>
    <definedName name="_xlnm.Print_Area" localSheetId="46">特3!$F$1:$J$50</definedName>
    <definedName name="_xlnm.Print_Area" localSheetId="47">特4!$F$1:$K$52</definedName>
    <definedName name="_xlnm.Print_Area" localSheetId="48">特5!$F$1:$M$65</definedName>
    <definedName name="_xlnm.Print_Area" localSheetId="49">特6!$F$1:$L$72</definedName>
    <definedName name="_xlnm.Print_Area" localSheetId="50">特7!$F$1:$K$22</definedName>
    <definedName name="_xlnm.Print_Area" localSheetId="16">農1!$F$1:$L$87</definedName>
    <definedName name="_xlnm.Print_Area" localSheetId="17">農2!$F$1:$N$104</definedName>
    <definedName name="_xlnm.Print_Area" localSheetId="18">農3!$F$1:$L$50</definedName>
    <definedName name="_xlnm.Print_Area" localSheetId="19">農4!$F$1:$M$78</definedName>
    <definedName name="_xlnm.Print_Area" localSheetId="20">農5!$F$1:$O$74</definedName>
    <definedName name="_xlnm.Print_Area" localSheetId="21">農6!$F$1:$N$104</definedName>
    <definedName name="_xlnm.Print_Area" localSheetId="22">農7!$F$1:$M$36</definedName>
    <definedName name="_xlnm.Print_Area" localSheetId="37">排1!$F$1:$O$87</definedName>
    <definedName name="_xlnm.Print_Area" localSheetId="38">排2!$F$1:$M$101</definedName>
    <definedName name="_xlnm.Print_Area" localSheetId="39">排3!$F$1:$K$50</definedName>
    <definedName name="_xlnm.Print_Area" localSheetId="40">排4!$F$1:$L$78</definedName>
    <definedName name="_xlnm.Print_Area" localSheetId="41">排5!$F$1:$N$74</definedName>
    <definedName name="_xlnm.Print_Area" localSheetId="42">排6!$F$1:$M$104</definedName>
    <definedName name="_xlnm.Print_Area" localSheetId="43">排7!$F$1:$L$36</definedName>
    <definedName name="_xlnm.Print_Area" localSheetId="30">林1!$F$1:$P$87</definedName>
    <definedName name="_xlnm.Print_Area" localSheetId="31">林2!$F$1:$K$101</definedName>
    <definedName name="_xlnm.Print_Area" localSheetId="32">林3!$F$1:$I$50</definedName>
    <definedName name="_xlnm.Print_Area" localSheetId="33">林4!$F$1:$J$78</definedName>
    <definedName name="_xlnm.Print_Area" localSheetId="34">林5!$F$1:$L$74</definedName>
    <definedName name="_xlnm.Print_Area" localSheetId="35">林6!$F$1:$K$104</definedName>
    <definedName name="_xlnm.Print_Area" localSheetId="36">林7!$F$1:$J$36</definedName>
    <definedName name="_xlnm.Print_Titles" localSheetId="61">そ2!$F:$J</definedName>
    <definedName name="_xlnm.Print_Titles" localSheetId="62">そ3!$F:$J,そ3!$1:$2</definedName>
    <definedName name="_xlnm.Print_Titles" localSheetId="57">と2!$F:$J,と2!$1:$2</definedName>
    <definedName name="_xlnm.Print_Titles" localSheetId="65">介1!$F:$J,介1!$1:$53</definedName>
    <definedName name="_xlnm.Print_Titles" localSheetId="66">介2!$F:$J,介2!$1:$3</definedName>
    <definedName name="_xlnm.Print_Titles" localSheetId="67">介3!$F:$H</definedName>
    <definedName name="_xlnm.Print_Titles" localSheetId="9">環1!$F:$H</definedName>
    <definedName name="_xlnm.Print_Titles" localSheetId="10">環2!$F:$J,環2!$1:$2</definedName>
    <definedName name="_xlnm.Print_Titles" localSheetId="11">環3!$F:$H</definedName>
    <definedName name="_xlnm.Print_Titles" localSheetId="12">環4!$F:$I,環4!$1:$2</definedName>
    <definedName name="_xlnm.Print_Titles" localSheetId="13">環5!$F:$K</definedName>
    <definedName name="_xlnm.Print_Titles" localSheetId="14">環6!$F:$J</definedName>
    <definedName name="_xlnm.Print_Titles" localSheetId="0">簡1!$F:$J</definedName>
    <definedName name="_xlnm.Print_Titles" localSheetId="1">簡2!$F:$K,簡2!$1:$2</definedName>
    <definedName name="_xlnm.Print_Titles" localSheetId="24">漁2!$1:$2</definedName>
    <definedName name="_xlnm.Print_Titles" localSheetId="2">公1!$F:$H</definedName>
    <definedName name="_xlnm.Print_Titles" localSheetId="3">公2!$F:$J,公2!$1:$2</definedName>
    <definedName name="_xlnm.Print_Titles" localSheetId="4">公3!$F:$H</definedName>
    <definedName name="_xlnm.Print_Titles" localSheetId="5">公4!$F:$I</definedName>
    <definedName name="_xlnm.Print_Titles" localSheetId="6">公5!$F:$K</definedName>
    <definedName name="_xlnm.Print_Titles" localSheetId="7">公6!$F:$J,公6!$1:$2</definedName>
    <definedName name="_xlnm.Print_Titles" localSheetId="8">公7!$F:$I</definedName>
    <definedName name="_xlnm.Print_Titles" localSheetId="52">港2!$F:$J,港2!$1:$2</definedName>
    <definedName name="_xlnm.Print_Titles" localSheetId="54">市2!$1:$2</definedName>
    <definedName name="_xlnm.Print_Titles" localSheetId="60">宅そ1!$F:$J</definedName>
    <definedName name="_xlnm.Print_Titles" localSheetId="63">駐1!$F:$J</definedName>
    <definedName name="_xlnm.Print_Titles" localSheetId="64">駐2!$F:$J,駐2!$1:$2</definedName>
    <definedName name="_xlnm.Print_Titles" localSheetId="58">電気１!$F:$I</definedName>
    <definedName name="_xlnm.Print_Titles" localSheetId="59">電気２!$F:$J,電気２!$1:$2</definedName>
    <definedName name="_xlnm.Print_Titles" localSheetId="45">特2!$F:$J,特2!$1:$2</definedName>
    <definedName name="_xlnm.Print_Titles" localSheetId="16">農1!$F:$H,農1!$1:$81</definedName>
    <definedName name="_xlnm.Print_Titles" localSheetId="17">農2!$F:$J,農2!$1:$2</definedName>
    <definedName name="_xlnm.Print_Titles" localSheetId="18">農3!$F:$H</definedName>
    <definedName name="_xlnm.Print_Titles" localSheetId="19">農4!$F:$I</definedName>
    <definedName name="_xlnm.Print_Titles" localSheetId="20">農5!$F:$K</definedName>
    <definedName name="_xlnm.Print_Titles" localSheetId="21">農6!$F:$J</definedName>
    <definedName name="_xlnm.Print_Titles" localSheetId="22">農7!$F:$I</definedName>
    <definedName name="_xlnm.Print_Titles" localSheetId="38">排2!$1:$2</definedName>
    <definedName name="_xlnm.Print_Titles" localSheetId="31">林2!$1:$2</definedName>
    <definedName name="Z_247A5D4D_80F1_4466_92F7_7A3BC78E450F_.wvu.FilterData" localSheetId="68" hidden="1">決統データ!$C$2:$CV$3630</definedName>
    <definedName name="Z_247A5D4D_80F1_4466_92F7_7A3BC78E450F_.wvu.FilterData" localSheetId="20" hidden="1">農5!$H$21:$K$26</definedName>
    <definedName name="Z_247A5D4D_80F1_4466_92F7_7A3BC78E450F_.wvu.PrintArea" localSheetId="61" hidden="1">そ2!$F$1:$R$92</definedName>
    <definedName name="Z_247A5D4D_80F1_4466_92F7_7A3BC78E450F_.wvu.PrintArea" localSheetId="62" hidden="1">そ3!$F$1:$O$89</definedName>
    <definedName name="Z_247A5D4D_80F1_4466_92F7_7A3BC78E450F_.wvu.PrintArea" localSheetId="56" hidden="1">と1!$F$1:$J$30</definedName>
    <definedName name="Z_247A5D4D_80F1_4466_92F7_7A3BC78E450F_.wvu.PrintArea" localSheetId="57" hidden="1">と2!$F$1:$K$89</definedName>
    <definedName name="Z_247A5D4D_80F1_4466_92F7_7A3BC78E450F_.wvu.PrintArea" localSheetId="65" hidden="1">介1!$F$1:$O$53</definedName>
    <definedName name="Z_247A5D4D_80F1_4466_92F7_7A3BC78E450F_.wvu.PrintArea" localSheetId="66" hidden="1">介2!$F$1:$O$83</definedName>
    <definedName name="Z_247A5D4D_80F1_4466_92F7_7A3BC78E450F_.wvu.PrintArea" localSheetId="67" hidden="1">介3!$F$1:$M$51</definedName>
    <definedName name="Z_247A5D4D_80F1_4466_92F7_7A3BC78E450F_.wvu.PrintArea" localSheetId="9" hidden="1">環1!$F$1:$L$83</definedName>
    <definedName name="Z_247A5D4D_80F1_4466_92F7_7A3BC78E450F_.wvu.PrintArea" localSheetId="10" hidden="1">環2!$F$1:$N$102</definedName>
    <definedName name="Z_247A5D4D_80F1_4466_92F7_7A3BC78E450F_.wvu.PrintArea" localSheetId="11" hidden="1">環3!$F$1:$L$50</definedName>
    <definedName name="Z_247A5D4D_80F1_4466_92F7_7A3BC78E450F_.wvu.PrintArea" localSheetId="12" hidden="1">環4!$F$1:$M$78</definedName>
    <definedName name="Z_247A5D4D_80F1_4466_92F7_7A3BC78E450F_.wvu.PrintArea" localSheetId="13" hidden="1">環5!$F$1:$O$73</definedName>
    <definedName name="Z_247A5D4D_80F1_4466_92F7_7A3BC78E450F_.wvu.PrintArea" localSheetId="14" hidden="1">環6!$F$1:$N$104</definedName>
    <definedName name="Z_247A5D4D_80F1_4466_92F7_7A3BC78E450F_.wvu.PrintArea" localSheetId="15" hidden="1">環7!$F$1:$M$36</definedName>
    <definedName name="Z_247A5D4D_80F1_4466_92F7_7A3BC78E450F_.wvu.PrintArea" localSheetId="0" hidden="1">簡1!$F$1:$P$55</definedName>
    <definedName name="Z_247A5D4D_80F1_4466_92F7_7A3BC78E450F_.wvu.PrintArea" localSheetId="1" hidden="1">簡2!$F$1:$Q$96</definedName>
    <definedName name="Z_247A5D4D_80F1_4466_92F7_7A3BC78E450F_.wvu.PrintArea" localSheetId="23" hidden="1">漁1!$F$1:$J$81</definedName>
    <definedName name="Z_247A5D4D_80F1_4466_92F7_7A3BC78E450F_.wvu.PrintArea" localSheetId="24" hidden="1">漁2!$F$1:$L$103</definedName>
    <definedName name="Z_247A5D4D_80F1_4466_92F7_7A3BC78E450F_.wvu.PrintArea" localSheetId="25" hidden="1">漁3!$F$1:$J$50</definedName>
    <definedName name="Z_247A5D4D_80F1_4466_92F7_7A3BC78E450F_.wvu.PrintArea" localSheetId="26" hidden="1">漁4!$F$1:$K$78</definedName>
    <definedName name="Z_247A5D4D_80F1_4466_92F7_7A3BC78E450F_.wvu.PrintArea" localSheetId="27" hidden="1">漁5!$F$1:$M$73</definedName>
    <definedName name="Z_247A5D4D_80F1_4466_92F7_7A3BC78E450F_.wvu.PrintArea" localSheetId="28" hidden="1">漁6!$F$1:$L$104</definedName>
    <definedName name="Z_247A5D4D_80F1_4466_92F7_7A3BC78E450F_.wvu.PrintArea" localSheetId="29" hidden="1">漁7!$F$1:$K$36</definedName>
    <definedName name="Z_247A5D4D_80F1_4466_92F7_7A3BC78E450F_.wvu.PrintArea" localSheetId="2" hidden="1">公1!$F$1:$L$84</definedName>
    <definedName name="Z_247A5D4D_80F1_4466_92F7_7A3BC78E450F_.wvu.PrintArea" localSheetId="3" hidden="1">公2!$F$1:$N$100</definedName>
    <definedName name="Z_247A5D4D_80F1_4466_92F7_7A3BC78E450F_.wvu.PrintArea" localSheetId="4" hidden="1">公3!$F$1:$L$50</definedName>
    <definedName name="Z_247A5D4D_80F1_4466_92F7_7A3BC78E450F_.wvu.PrintArea" localSheetId="5" hidden="1">公4!$F$1:$M$78</definedName>
    <definedName name="Z_247A5D4D_80F1_4466_92F7_7A3BC78E450F_.wvu.PrintArea" localSheetId="6" hidden="1">公5!$F$1:$O$73</definedName>
    <definedName name="Z_247A5D4D_80F1_4466_92F7_7A3BC78E450F_.wvu.PrintArea" localSheetId="7" hidden="1">公6!$F$1:$N$104</definedName>
    <definedName name="Z_247A5D4D_80F1_4466_92F7_7A3BC78E450F_.wvu.PrintArea" localSheetId="8" hidden="1">公7!$F$1:$M$36</definedName>
    <definedName name="Z_247A5D4D_80F1_4466_92F7_7A3BC78E450F_.wvu.PrintArea" localSheetId="51" hidden="1">港1!$F$1:$I$64</definedName>
    <definedName name="Z_247A5D4D_80F1_4466_92F7_7A3BC78E450F_.wvu.PrintArea" localSheetId="52" hidden="1">港2!$F$1:$K$89</definedName>
    <definedName name="Z_247A5D4D_80F1_4466_92F7_7A3BC78E450F_.wvu.PrintArea" localSheetId="53" hidden="1">市1!$F$1:$K$56</definedName>
    <definedName name="Z_247A5D4D_80F1_4466_92F7_7A3BC78E450F_.wvu.PrintArea" localSheetId="54" hidden="1">市2!$F$1:$L$90</definedName>
    <definedName name="Z_247A5D4D_80F1_4466_92F7_7A3BC78E450F_.wvu.PrintArea" localSheetId="55" hidden="1">市3!$F$1:$K$38</definedName>
    <definedName name="Z_247A5D4D_80F1_4466_92F7_7A3BC78E450F_.wvu.PrintArea" localSheetId="60" hidden="1">宅そ1!$F$1:$O$50</definedName>
    <definedName name="Z_247A5D4D_80F1_4466_92F7_7A3BC78E450F_.wvu.PrintArea" localSheetId="63" hidden="1">駐1!$F$1:$AC$82</definedName>
    <definedName name="Z_247A5D4D_80F1_4466_92F7_7A3BC78E450F_.wvu.PrintArea" localSheetId="64" hidden="1">駐2!$F$1:$R$89</definedName>
    <definedName name="Z_247A5D4D_80F1_4466_92F7_7A3BC78E450F_.wvu.PrintArea" localSheetId="58" hidden="1">電気１!$F$1:$N$86</definedName>
    <definedName name="Z_247A5D4D_80F1_4466_92F7_7A3BC78E450F_.wvu.PrintArea" localSheetId="59" hidden="1">電気２!$F$1:$K$89</definedName>
    <definedName name="Z_247A5D4D_80F1_4466_92F7_7A3BC78E450F_.wvu.PrintArea" localSheetId="44" hidden="1">特1!$F$1:$J$57</definedName>
    <definedName name="Z_247A5D4D_80F1_4466_92F7_7A3BC78E450F_.wvu.PrintArea" localSheetId="45" hidden="1">特2!$F$1:$L$103</definedName>
    <definedName name="Z_247A5D4D_80F1_4466_92F7_7A3BC78E450F_.wvu.PrintArea" localSheetId="46" hidden="1">特3!$F$1:$J$50</definedName>
    <definedName name="Z_247A5D4D_80F1_4466_92F7_7A3BC78E450F_.wvu.PrintArea" localSheetId="47" hidden="1">特4!$F$1:$K$52</definedName>
    <definedName name="Z_247A5D4D_80F1_4466_92F7_7A3BC78E450F_.wvu.PrintArea" localSheetId="48" hidden="1">特5!$F$1:$M$64</definedName>
    <definedName name="Z_247A5D4D_80F1_4466_92F7_7A3BC78E450F_.wvu.PrintArea" localSheetId="49" hidden="1">特6!$F$1:$L$72</definedName>
    <definedName name="Z_247A5D4D_80F1_4466_92F7_7A3BC78E450F_.wvu.PrintArea" localSheetId="50" hidden="1">特7!$F$1:$K$22</definedName>
    <definedName name="Z_247A5D4D_80F1_4466_92F7_7A3BC78E450F_.wvu.PrintArea" localSheetId="16" hidden="1">農1!$F$1:$L$81</definedName>
    <definedName name="Z_247A5D4D_80F1_4466_92F7_7A3BC78E450F_.wvu.PrintArea" localSheetId="17" hidden="1">農2!$F$1:$N$104</definedName>
    <definedName name="Z_247A5D4D_80F1_4466_92F7_7A3BC78E450F_.wvu.PrintArea" localSheetId="18" hidden="1">農3!$F$1:$L$50</definedName>
    <definedName name="Z_247A5D4D_80F1_4466_92F7_7A3BC78E450F_.wvu.PrintArea" localSheetId="19" hidden="1">農4!$F$1:$M$78</definedName>
    <definedName name="Z_247A5D4D_80F1_4466_92F7_7A3BC78E450F_.wvu.PrintArea" localSheetId="20" hidden="1">農5!$F$1:$O$73</definedName>
    <definedName name="Z_247A5D4D_80F1_4466_92F7_7A3BC78E450F_.wvu.PrintArea" localSheetId="21" hidden="1">農6!$F$1:$N$104</definedName>
    <definedName name="Z_247A5D4D_80F1_4466_92F7_7A3BC78E450F_.wvu.PrintArea" localSheetId="22" hidden="1">農7!$F$1:$M$36</definedName>
    <definedName name="Z_247A5D4D_80F1_4466_92F7_7A3BC78E450F_.wvu.PrintArea" localSheetId="37" hidden="1">排1!$F$1:$K$81</definedName>
    <definedName name="Z_247A5D4D_80F1_4466_92F7_7A3BC78E450F_.wvu.PrintArea" localSheetId="38" hidden="1">排2!$F$1:$M$101</definedName>
    <definedName name="Z_247A5D4D_80F1_4466_92F7_7A3BC78E450F_.wvu.PrintArea" localSheetId="39" hidden="1">排3!$F$1:$K$50</definedName>
    <definedName name="Z_247A5D4D_80F1_4466_92F7_7A3BC78E450F_.wvu.PrintArea" localSheetId="40" hidden="1">排4!$F$1:$L$78</definedName>
    <definedName name="Z_247A5D4D_80F1_4466_92F7_7A3BC78E450F_.wvu.PrintArea" localSheetId="41" hidden="1">排5!$F$1:$N$73</definedName>
    <definedName name="Z_247A5D4D_80F1_4466_92F7_7A3BC78E450F_.wvu.PrintArea" localSheetId="42" hidden="1">排6!$F$1:$M$104</definedName>
    <definedName name="Z_247A5D4D_80F1_4466_92F7_7A3BC78E450F_.wvu.PrintArea" localSheetId="43" hidden="1">排7!$F$1:$L$36</definedName>
    <definedName name="Z_247A5D4D_80F1_4466_92F7_7A3BC78E450F_.wvu.PrintArea" localSheetId="30" hidden="1">林1!$F$1:$I$81</definedName>
    <definedName name="Z_247A5D4D_80F1_4466_92F7_7A3BC78E450F_.wvu.PrintArea" localSheetId="31" hidden="1">林2!$F$1:$K$101</definedName>
    <definedName name="Z_247A5D4D_80F1_4466_92F7_7A3BC78E450F_.wvu.PrintArea" localSheetId="32" hidden="1">林3!$F$1:$I$50</definedName>
    <definedName name="Z_247A5D4D_80F1_4466_92F7_7A3BC78E450F_.wvu.PrintArea" localSheetId="33" hidden="1">林4!$F$1:$J$78</definedName>
    <definedName name="Z_247A5D4D_80F1_4466_92F7_7A3BC78E450F_.wvu.PrintArea" localSheetId="34" hidden="1">林5!$F$1:$L$73</definedName>
    <definedName name="Z_247A5D4D_80F1_4466_92F7_7A3BC78E450F_.wvu.PrintArea" localSheetId="35" hidden="1">林6!$F$1:$K$104</definedName>
    <definedName name="Z_247A5D4D_80F1_4466_92F7_7A3BC78E450F_.wvu.PrintArea" localSheetId="36" hidden="1">林7!$F$1:$J$36</definedName>
    <definedName name="Z_247A5D4D_80F1_4466_92F7_7A3BC78E450F_.wvu.PrintTitles" localSheetId="61" hidden="1">そ2!$F:$J</definedName>
    <definedName name="Z_247A5D4D_80F1_4466_92F7_7A3BC78E450F_.wvu.PrintTitles" localSheetId="62" hidden="1">そ3!$F:$J,そ3!$1:$2</definedName>
    <definedName name="Z_247A5D4D_80F1_4466_92F7_7A3BC78E450F_.wvu.PrintTitles" localSheetId="57" hidden="1">と2!$F:$J,と2!$1:$2</definedName>
    <definedName name="Z_247A5D4D_80F1_4466_92F7_7A3BC78E450F_.wvu.PrintTitles" localSheetId="66" hidden="1">介2!$F:$J,介2!$1:$3</definedName>
    <definedName name="Z_247A5D4D_80F1_4466_92F7_7A3BC78E450F_.wvu.PrintTitles" localSheetId="67" hidden="1">介3!$F:$H</definedName>
    <definedName name="Z_247A5D4D_80F1_4466_92F7_7A3BC78E450F_.wvu.PrintTitles" localSheetId="9" hidden="1">環1!$F:$H</definedName>
    <definedName name="Z_247A5D4D_80F1_4466_92F7_7A3BC78E450F_.wvu.PrintTitles" localSheetId="10" hidden="1">環2!$F:$J,環2!$1:$2</definedName>
    <definedName name="Z_247A5D4D_80F1_4466_92F7_7A3BC78E450F_.wvu.PrintTitles" localSheetId="11" hidden="1">環3!$F:$H</definedName>
    <definedName name="Z_247A5D4D_80F1_4466_92F7_7A3BC78E450F_.wvu.PrintTitles" localSheetId="12" hidden="1">環4!$F:$I,環4!$1:$2</definedName>
    <definedName name="Z_247A5D4D_80F1_4466_92F7_7A3BC78E450F_.wvu.PrintTitles" localSheetId="13" hidden="1">環5!$F:$K</definedName>
    <definedName name="Z_247A5D4D_80F1_4466_92F7_7A3BC78E450F_.wvu.PrintTitles" localSheetId="14" hidden="1">環6!$F:$J</definedName>
    <definedName name="Z_247A5D4D_80F1_4466_92F7_7A3BC78E450F_.wvu.PrintTitles" localSheetId="0" hidden="1">簡1!$F:$J</definedName>
    <definedName name="Z_247A5D4D_80F1_4466_92F7_7A3BC78E450F_.wvu.PrintTitles" localSheetId="1" hidden="1">簡2!$F:$K,簡2!$1:$2</definedName>
    <definedName name="Z_247A5D4D_80F1_4466_92F7_7A3BC78E450F_.wvu.PrintTitles" localSheetId="24" hidden="1">漁2!$1:$2</definedName>
    <definedName name="Z_247A5D4D_80F1_4466_92F7_7A3BC78E450F_.wvu.PrintTitles" localSheetId="2" hidden="1">公1!$F:$H</definedName>
    <definedName name="Z_247A5D4D_80F1_4466_92F7_7A3BC78E450F_.wvu.PrintTitles" localSheetId="3" hidden="1">公2!$F:$J,公2!$1:$2</definedName>
    <definedName name="Z_247A5D4D_80F1_4466_92F7_7A3BC78E450F_.wvu.PrintTitles" localSheetId="4" hidden="1">公3!$F:$H</definedName>
    <definedName name="Z_247A5D4D_80F1_4466_92F7_7A3BC78E450F_.wvu.PrintTitles" localSheetId="5" hidden="1">公4!$F:$I</definedName>
    <definedName name="Z_247A5D4D_80F1_4466_92F7_7A3BC78E450F_.wvu.PrintTitles" localSheetId="6" hidden="1">公5!$F:$K</definedName>
    <definedName name="Z_247A5D4D_80F1_4466_92F7_7A3BC78E450F_.wvu.PrintTitles" localSheetId="7" hidden="1">公6!$F:$J,公6!$1:$2</definedName>
    <definedName name="Z_247A5D4D_80F1_4466_92F7_7A3BC78E450F_.wvu.PrintTitles" localSheetId="8" hidden="1">公7!$F:$I</definedName>
    <definedName name="Z_247A5D4D_80F1_4466_92F7_7A3BC78E450F_.wvu.PrintTitles" localSheetId="52" hidden="1">港2!$F:$J,港2!$1:$2</definedName>
    <definedName name="Z_247A5D4D_80F1_4466_92F7_7A3BC78E450F_.wvu.PrintTitles" localSheetId="54" hidden="1">市2!$1:$2</definedName>
    <definedName name="Z_247A5D4D_80F1_4466_92F7_7A3BC78E450F_.wvu.PrintTitles" localSheetId="60" hidden="1">宅そ1!$F:$J</definedName>
    <definedName name="Z_247A5D4D_80F1_4466_92F7_7A3BC78E450F_.wvu.PrintTitles" localSheetId="63" hidden="1">駐1!$F:$J</definedName>
    <definedName name="Z_247A5D4D_80F1_4466_92F7_7A3BC78E450F_.wvu.PrintTitles" localSheetId="64" hidden="1">駐2!$F:$J,駐2!$1:$2</definedName>
    <definedName name="Z_247A5D4D_80F1_4466_92F7_7A3BC78E450F_.wvu.PrintTitles" localSheetId="58" hidden="1">電気１!$F:$I</definedName>
    <definedName name="Z_247A5D4D_80F1_4466_92F7_7A3BC78E450F_.wvu.PrintTitles" localSheetId="59" hidden="1">電気２!$F:$J,電気２!$1:$2</definedName>
    <definedName name="Z_247A5D4D_80F1_4466_92F7_7A3BC78E450F_.wvu.PrintTitles" localSheetId="45" hidden="1">特2!$F:$J,特2!$1:$2</definedName>
    <definedName name="Z_247A5D4D_80F1_4466_92F7_7A3BC78E450F_.wvu.PrintTitles" localSheetId="16" hidden="1">農1!$F:$H,農1!$1:$81</definedName>
    <definedName name="Z_247A5D4D_80F1_4466_92F7_7A3BC78E450F_.wvu.PrintTitles" localSheetId="17" hidden="1">農2!$F:$J,農2!$1:$2</definedName>
    <definedName name="Z_247A5D4D_80F1_4466_92F7_7A3BC78E450F_.wvu.PrintTitles" localSheetId="18" hidden="1">農3!$F:$H</definedName>
    <definedName name="Z_247A5D4D_80F1_4466_92F7_7A3BC78E450F_.wvu.PrintTitles" localSheetId="19" hidden="1">農4!$F:$I</definedName>
    <definedName name="Z_247A5D4D_80F1_4466_92F7_7A3BC78E450F_.wvu.PrintTitles" localSheetId="20" hidden="1">農5!$F:$K</definedName>
    <definedName name="Z_247A5D4D_80F1_4466_92F7_7A3BC78E450F_.wvu.PrintTitles" localSheetId="21" hidden="1">農6!$F:$J</definedName>
    <definedName name="Z_247A5D4D_80F1_4466_92F7_7A3BC78E450F_.wvu.PrintTitles" localSheetId="22" hidden="1">農7!$F:$I</definedName>
    <definedName name="Z_247A5D4D_80F1_4466_92F7_7A3BC78E450F_.wvu.PrintTitles" localSheetId="38" hidden="1">排2!$1:$2</definedName>
    <definedName name="Z_247A5D4D_80F1_4466_92F7_7A3BC78E450F_.wvu.PrintTitles" localSheetId="31" hidden="1">林2!$1:$2</definedName>
    <definedName name="Z_247A5D4D_80F1_4466_92F7_7A3BC78E450F_.wvu.Rows" localSheetId="17" hidden="1">農2!$91:$92</definedName>
  </definedNames>
  <calcPr calcId="191029"/>
  <customWorkbookViews>
    <customWorkbookView name="  - 個人用ビュー" guid="{247A5D4D-80F1-4466-92F7-7A3BC78E450F}" mergeInterval="0" personalView="1" maximized="1" windowWidth="1362" windowHeight="537" tabRatio="893" activeSheetId="43"/>
  </customWorkbookViews>
</workbook>
</file>

<file path=xl/calcChain.xml><?xml version="1.0" encoding="utf-8"?>
<calcChain xmlns="http://schemas.openxmlformats.org/spreadsheetml/2006/main">
  <c r="A76" i="44" l="1"/>
  <c r="A75" i="44"/>
  <c r="A76" i="37" l="1"/>
  <c r="A75" i="37"/>
  <c r="A76" i="30"/>
  <c r="A75" i="30"/>
  <c r="M92" i="19" l="1"/>
  <c r="L92" i="19"/>
  <c r="K92" i="19"/>
  <c r="M91" i="19"/>
  <c r="L91" i="19"/>
  <c r="K91" i="19"/>
  <c r="A2058" i="87" l="1"/>
  <c r="A2057" i="87"/>
  <c r="A2056" i="87"/>
  <c r="A2055" i="87"/>
  <c r="A2054" i="87"/>
  <c r="A2053" i="87"/>
  <c r="A2052" i="87"/>
  <c r="A2051" i="87"/>
  <c r="A2050" i="87"/>
  <c r="A2049" i="87"/>
  <c r="A2048" i="87"/>
  <c r="A2047" i="87"/>
  <c r="A2046" i="87"/>
  <c r="A2045" i="87"/>
  <c r="A2044" i="87"/>
  <c r="A2043" i="87"/>
  <c r="A2042" i="87"/>
  <c r="A2041" i="87"/>
  <c r="A2040" i="87"/>
  <c r="A2039" i="87"/>
  <c r="A2038" i="87"/>
  <c r="A2037" i="87"/>
  <c r="A2036" i="87"/>
  <c r="A2035" i="87"/>
  <c r="A2034" i="87"/>
  <c r="A2033" i="87"/>
  <c r="A2032" i="87"/>
  <c r="A2031" i="87"/>
  <c r="A2030" i="87"/>
  <c r="A2029" i="87"/>
  <c r="A2028" i="87"/>
  <c r="A2027" i="87"/>
  <c r="A2026" i="87"/>
  <c r="A2025" i="87"/>
  <c r="A2024" i="87"/>
  <c r="A2023" i="87"/>
  <c r="A2022" i="87"/>
  <c r="A2021" i="87"/>
  <c r="A2020" i="87"/>
  <c r="A2019" i="87"/>
  <c r="A2018" i="87"/>
  <c r="A2017" i="87"/>
  <c r="A2016" i="87"/>
  <c r="A2015" i="87"/>
  <c r="A2014" i="87"/>
  <c r="A2013" i="87"/>
  <c r="A2012" i="87"/>
  <c r="A2011" i="87"/>
  <c r="A2010" i="87"/>
  <c r="A2009" i="87"/>
  <c r="A2008" i="87"/>
  <c r="A2007" i="87"/>
  <c r="A2006" i="87"/>
  <c r="A2005" i="87"/>
  <c r="A2004" i="87"/>
  <c r="A2003" i="87"/>
  <c r="A2002" i="87"/>
  <c r="A2001" i="87"/>
  <c r="A2000" i="87"/>
  <c r="A1999" i="87"/>
  <c r="A1998" i="87"/>
  <c r="A1997" i="87"/>
  <c r="A1996" i="87"/>
  <c r="A1995" i="87"/>
  <c r="A1994" i="87"/>
  <c r="A1993" i="87"/>
  <c r="A1992" i="87"/>
  <c r="A1991" i="87"/>
  <c r="A1990" i="87"/>
  <c r="A1989" i="87"/>
  <c r="A1988" i="87"/>
  <c r="A1987" i="87"/>
  <c r="A1986" i="87"/>
  <c r="A1985" i="87"/>
  <c r="A1984" i="87"/>
  <c r="A1983" i="87"/>
  <c r="A1982" i="87"/>
  <c r="A1981" i="87"/>
  <c r="A1980" i="87"/>
  <c r="A1979" i="87"/>
  <c r="A1978" i="87"/>
  <c r="A1977" i="87"/>
  <c r="A1976" i="87"/>
  <c r="A1975" i="87"/>
  <c r="A1974" i="87"/>
  <c r="A1973" i="87"/>
  <c r="A1972" i="87"/>
  <c r="A1971" i="87"/>
  <c r="A1970" i="87"/>
  <c r="A1969" i="87"/>
  <c r="A1968" i="87"/>
  <c r="A1967" i="87"/>
  <c r="A1966" i="87"/>
  <c r="A1965" i="87"/>
  <c r="A1964" i="87"/>
  <c r="A1963" i="87"/>
  <c r="A1962" i="87"/>
  <c r="A1961" i="87"/>
  <c r="A1960" i="87"/>
  <c r="A1959" i="87"/>
  <c r="A1958" i="87"/>
  <c r="A1957" i="87"/>
  <c r="A1956" i="87"/>
  <c r="A1955" i="87"/>
  <c r="A1954" i="87"/>
  <c r="A1953" i="87"/>
  <c r="A1952" i="87"/>
  <c r="A1951" i="87"/>
  <c r="A1950" i="87"/>
  <c r="A1949" i="87"/>
  <c r="A1948" i="87"/>
  <c r="A1947" i="87"/>
  <c r="A1946" i="87"/>
  <c r="A1945" i="87"/>
  <c r="A1944" i="87"/>
  <c r="A1943" i="87"/>
  <c r="A1942" i="87"/>
  <c r="A1941" i="87"/>
  <c r="A1940" i="87"/>
  <c r="A1939" i="87"/>
  <c r="A1938" i="87"/>
  <c r="A1937" i="87"/>
  <c r="A1936" i="87"/>
  <c r="A1935" i="87"/>
  <c r="A1934" i="87"/>
  <c r="A1933" i="87"/>
  <c r="A1932" i="87"/>
  <c r="A1931" i="87"/>
  <c r="A1930" i="87"/>
  <c r="A1929" i="87"/>
  <c r="A1928" i="87"/>
  <c r="A1927" i="87"/>
  <c r="A1926" i="87"/>
  <c r="A1925" i="87"/>
  <c r="A1924" i="87"/>
  <c r="A1923" i="87"/>
  <c r="A1922" i="87"/>
  <c r="A1921" i="87"/>
  <c r="A1920" i="87"/>
  <c r="A1919" i="87"/>
  <c r="A1918" i="87"/>
  <c r="A1917" i="87"/>
  <c r="A1916" i="87"/>
  <c r="A1915" i="87"/>
  <c r="A1914" i="87"/>
  <c r="A1913" i="87"/>
  <c r="A1912" i="87"/>
  <c r="A1911" i="87"/>
  <c r="A1910" i="87"/>
  <c r="A1909" i="87"/>
  <c r="A1908" i="87"/>
  <c r="A1907" i="87"/>
  <c r="A1906" i="87"/>
  <c r="A1905" i="87"/>
  <c r="A1904" i="87"/>
  <c r="A1903" i="87"/>
  <c r="A1902" i="87"/>
  <c r="A1901" i="87"/>
  <c r="A1900" i="87"/>
  <c r="A1899" i="87"/>
  <c r="A1898" i="87"/>
  <c r="A1897" i="87"/>
  <c r="A1896" i="87"/>
  <c r="A1895" i="87"/>
  <c r="A1894" i="87"/>
  <c r="A1893" i="87"/>
  <c r="A1892" i="87"/>
  <c r="A1891" i="87"/>
  <c r="A1890" i="87"/>
  <c r="A1889" i="87"/>
  <c r="A1888" i="87"/>
  <c r="A1887" i="87"/>
  <c r="A1886" i="87"/>
  <c r="A1885" i="87"/>
  <c r="A1884" i="87"/>
  <c r="A1883" i="87"/>
  <c r="A1882" i="87"/>
  <c r="A1881" i="87"/>
  <c r="A1880" i="87"/>
  <c r="A1879" i="87"/>
  <c r="A1878" i="87"/>
  <c r="A1877" i="87"/>
  <c r="A1876" i="87"/>
  <c r="A1875" i="87"/>
  <c r="A1874" i="87"/>
  <c r="A1873" i="87"/>
  <c r="A1872" i="87"/>
  <c r="A1871" i="87"/>
  <c r="A1870" i="87"/>
  <c r="A1869" i="87"/>
  <c r="A1868" i="87"/>
  <c r="A1867" i="87"/>
  <c r="A1866" i="87"/>
  <c r="A1865" i="87"/>
  <c r="A1864" i="87"/>
  <c r="A1863" i="87"/>
  <c r="A1862" i="87"/>
  <c r="A1861" i="87"/>
  <c r="A1860" i="87"/>
  <c r="A1859" i="87"/>
  <c r="A1858" i="87"/>
  <c r="A1857" i="87"/>
  <c r="A1856" i="87"/>
  <c r="A1855" i="87"/>
  <c r="A1854" i="87"/>
  <c r="A1853" i="87"/>
  <c r="A1852" i="87"/>
  <c r="A1851" i="87"/>
  <c r="A1850" i="87"/>
  <c r="A1849" i="87"/>
  <c r="A1848" i="87"/>
  <c r="A1847" i="87"/>
  <c r="A1846" i="87"/>
  <c r="A1845" i="87"/>
  <c r="A1844" i="87"/>
  <c r="A1843" i="87"/>
  <c r="A1842" i="87"/>
  <c r="A1841" i="87"/>
  <c r="A1840" i="87"/>
  <c r="A1839" i="87"/>
  <c r="A1838" i="87"/>
  <c r="A1837" i="87"/>
  <c r="A1836" i="87"/>
  <c r="A1835" i="87"/>
  <c r="A1834" i="87"/>
  <c r="A1833" i="87"/>
  <c r="A1832" i="87"/>
  <c r="A1831" i="87"/>
  <c r="A1830" i="87"/>
  <c r="A1829" i="87"/>
  <c r="A1828" i="87"/>
  <c r="A1827" i="87"/>
  <c r="A1826" i="87"/>
  <c r="A1825" i="87"/>
  <c r="A1824" i="87"/>
  <c r="A1823" i="87"/>
  <c r="A1822" i="87"/>
  <c r="A1821" i="87"/>
  <c r="A1820" i="87"/>
  <c r="A1819" i="87"/>
  <c r="A1818" i="87"/>
  <c r="A1817" i="87"/>
  <c r="A1816" i="87"/>
  <c r="A1815" i="87"/>
  <c r="A1814" i="87"/>
  <c r="A1813" i="87"/>
  <c r="A1812" i="87"/>
  <c r="A1811" i="87"/>
  <c r="A1810" i="87"/>
  <c r="A1809" i="87"/>
  <c r="A1808" i="87"/>
  <c r="A1807" i="87"/>
  <c r="A1806" i="87"/>
  <c r="A1805" i="87"/>
  <c r="A1804" i="87"/>
  <c r="A1803" i="87"/>
  <c r="A1802" i="87"/>
  <c r="A1801" i="87"/>
  <c r="A1800" i="87"/>
  <c r="A1799" i="87"/>
  <c r="A1798" i="87"/>
  <c r="A1797" i="87"/>
  <c r="A1796" i="87"/>
  <c r="A1795" i="87"/>
  <c r="A1794" i="87"/>
  <c r="A1793" i="87"/>
  <c r="A1792" i="87"/>
  <c r="A1791" i="87"/>
  <c r="A1790" i="87"/>
  <c r="A1789" i="87"/>
  <c r="A1788" i="87"/>
  <c r="A1787" i="87"/>
  <c r="A1786" i="87"/>
  <c r="A1785" i="87"/>
  <c r="A1784" i="87"/>
  <c r="A1783" i="87"/>
  <c r="A1782" i="87"/>
  <c r="A1781" i="87"/>
  <c r="A1780" i="87"/>
  <c r="A1779" i="87"/>
  <c r="A1778" i="87"/>
  <c r="A1777" i="87"/>
  <c r="A1776" i="87"/>
  <c r="A1775" i="87"/>
  <c r="A1774" i="87"/>
  <c r="A1773" i="87"/>
  <c r="A1772" i="87"/>
  <c r="A1771" i="87"/>
  <c r="A1770" i="87"/>
  <c r="A1769" i="87"/>
  <c r="A1768" i="87"/>
  <c r="A1767" i="87"/>
  <c r="A1766" i="87"/>
  <c r="A1765" i="87"/>
  <c r="A1764" i="87"/>
  <c r="A1763" i="87"/>
  <c r="A1762" i="87"/>
  <c r="A1761" i="87"/>
  <c r="A1760" i="87"/>
  <c r="A1759" i="87"/>
  <c r="A1758" i="87"/>
  <c r="A1757" i="87"/>
  <c r="A1756" i="87"/>
  <c r="A1755" i="87"/>
  <c r="A1754" i="87"/>
  <c r="A1753" i="87"/>
  <c r="A1752" i="87"/>
  <c r="A1751" i="87"/>
  <c r="A1750" i="87"/>
  <c r="A1749" i="87"/>
  <c r="A1748" i="87"/>
  <c r="A1747" i="87"/>
  <c r="A1746" i="87"/>
  <c r="A1745" i="87"/>
  <c r="A1744" i="87"/>
  <c r="A1743" i="87"/>
  <c r="A1742" i="87"/>
  <c r="A1741" i="87"/>
  <c r="A1740" i="87"/>
  <c r="A1739" i="87"/>
  <c r="A1738" i="87"/>
  <c r="A1737" i="87"/>
  <c r="A1736" i="87"/>
  <c r="A1735" i="87"/>
  <c r="A1734" i="87"/>
  <c r="A1733" i="87"/>
  <c r="A1732" i="87"/>
  <c r="A1731" i="87"/>
  <c r="A1730" i="87"/>
  <c r="A1729" i="87"/>
  <c r="A1728" i="87"/>
  <c r="A1727" i="87"/>
  <c r="A1726" i="87"/>
  <c r="A1725" i="87"/>
  <c r="A1724" i="87"/>
  <c r="A1723" i="87"/>
  <c r="A1722" i="87"/>
  <c r="A1721" i="87"/>
  <c r="A1720" i="87"/>
  <c r="A1719" i="87"/>
  <c r="A1718" i="87"/>
  <c r="A1717" i="87"/>
  <c r="A1716" i="87"/>
  <c r="A1715" i="87"/>
  <c r="A1714" i="87"/>
  <c r="A1713" i="87"/>
  <c r="A1712" i="87"/>
  <c r="A1711" i="87"/>
  <c r="A1710" i="87"/>
  <c r="A1709" i="87"/>
  <c r="A1708" i="87"/>
  <c r="A1707" i="87"/>
  <c r="A1706" i="87"/>
  <c r="A1705" i="87"/>
  <c r="A1704" i="87"/>
  <c r="A1703" i="87"/>
  <c r="A1702" i="87"/>
  <c r="A1701" i="87"/>
  <c r="A1700" i="87"/>
  <c r="A1699" i="87"/>
  <c r="A1698" i="87"/>
  <c r="A1697" i="87"/>
  <c r="A1696" i="87"/>
  <c r="A1695" i="87"/>
  <c r="A1694" i="87"/>
  <c r="A1693" i="87"/>
  <c r="A1692" i="87"/>
  <c r="A1691" i="87"/>
  <c r="A1690" i="87"/>
  <c r="A1689" i="87"/>
  <c r="A1688" i="87"/>
  <c r="A1687" i="87"/>
  <c r="A1686" i="87"/>
  <c r="A1685" i="87"/>
  <c r="A1684" i="87"/>
  <c r="A1683" i="87"/>
  <c r="A1682" i="87"/>
  <c r="A1681" i="87"/>
  <c r="A1680" i="87"/>
  <c r="A1679" i="87"/>
  <c r="A1678" i="87"/>
  <c r="A1677" i="87"/>
  <c r="A1676" i="87"/>
  <c r="A1675" i="87"/>
  <c r="A1674" i="87"/>
  <c r="A1673" i="87"/>
  <c r="A1672" i="87"/>
  <c r="A1671" i="87"/>
  <c r="A1670" i="87"/>
  <c r="A1669" i="87"/>
  <c r="A1668" i="87"/>
  <c r="A1667" i="87"/>
  <c r="A1666" i="87"/>
  <c r="A1665" i="87"/>
  <c r="A1664" i="87"/>
  <c r="A1663" i="87"/>
  <c r="A1662" i="87"/>
  <c r="A1661" i="87"/>
  <c r="A1660" i="87"/>
  <c r="A1659" i="87"/>
  <c r="A1658" i="87"/>
  <c r="A1657" i="87"/>
  <c r="A1656" i="87"/>
  <c r="A1655" i="87"/>
  <c r="A1654" i="87"/>
  <c r="A1653" i="87"/>
  <c r="A1652" i="87"/>
  <c r="A1651" i="87"/>
  <c r="A1650" i="87"/>
  <c r="A1649" i="87"/>
  <c r="A1648" i="87"/>
  <c r="A1647" i="87"/>
  <c r="A1646" i="87"/>
  <c r="A1645" i="87"/>
  <c r="A1644" i="87"/>
  <c r="A1643" i="87"/>
  <c r="A1642" i="87"/>
  <c r="A1641" i="87"/>
  <c r="A1640" i="87"/>
  <c r="A1639" i="87"/>
  <c r="A1638" i="87"/>
  <c r="A1637" i="87"/>
  <c r="A1636" i="87"/>
  <c r="A1635" i="87"/>
  <c r="A1634" i="87"/>
  <c r="A1633" i="87"/>
  <c r="A1632" i="87"/>
  <c r="A1631" i="87"/>
  <c r="A1630" i="87"/>
  <c r="A1629" i="87"/>
  <c r="A1628" i="87"/>
  <c r="A1627" i="87"/>
  <c r="A1626" i="87"/>
  <c r="A1625" i="87"/>
  <c r="A1624" i="87"/>
  <c r="A1623" i="87"/>
  <c r="A1622" i="87"/>
  <c r="A1621" i="87"/>
  <c r="A1620" i="87"/>
  <c r="A1619" i="87"/>
  <c r="A1618" i="87"/>
  <c r="A1617" i="87"/>
  <c r="A1616" i="87"/>
  <c r="A1615" i="87"/>
  <c r="A1614" i="87"/>
  <c r="A1613" i="87"/>
  <c r="A1612" i="87"/>
  <c r="A1611" i="87"/>
  <c r="A1610" i="87"/>
  <c r="A1609" i="87"/>
  <c r="A1608" i="87"/>
  <c r="A1607" i="87"/>
  <c r="A1606" i="87"/>
  <c r="A1605" i="87"/>
  <c r="A1604" i="87"/>
  <c r="A1603" i="87"/>
  <c r="A1602" i="87"/>
  <c r="A1601" i="87"/>
  <c r="A1600" i="87"/>
  <c r="A1599" i="87"/>
  <c r="A1598" i="87"/>
  <c r="A1597" i="87"/>
  <c r="A1596" i="87"/>
  <c r="A1595" i="87"/>
  <c r="A1594" i="87"/>
  <c r="A1593" i="87"/>
  <c r="A1592" i="87"/>
  <c r="A1591" i="87"/>
  <c r="A1590" i="87"/>
  <c r="A1589" i="87"/>
  <c r="A1588" i="87"/>
  <c r="A1587" i="87"/>
  <c r="A1586" i="87"/>
  <c r="A1585" i="87"/>
  <c r="A1584" i="87"/>
  <c r="A1583" i="87"/>
  <c r="A1582" i="87"/>
  <c r="A1581" i="87"/>
  <c r="A1580" i="87"/>
  <c r="A1579" i="87"/>
  <c r="A1578" i="87"/>
  <c r="A1577" i="87"/>
  <c r="A1576" i="87"/>
  <c r="A1575" i="87"/>
  <c r="A1574" i="87"/>
  <c r="A1573" i="87"/>
  <c r="A1572" i="87"/>
  <c r="A1571" i="87"/>
  <c r="A1570" i="87"/>
  <c r="A1569" i="87"/>
  <c r="A1568" i="87"/>
  <c r="A1567" i="87"/>
  <c r="A1566" i="87"/>
  <c r="A1565" i="87"/>
  <c r="A1564" i="87"/>
  <c r="A1563" i="87"/>
  <c r="A1562" i="87"/>
  <c r="A1561" i="87"/>
  <c r="A1560" i="87"/>
  <c r="A1559" i="87"/>
  <c r="A1558" i="87"/>
  <c r="A1557" i="87"/>
  <c r="A1556" i="87"/>
  <c r="A1555" i="87"/>
  <c r="A1554" i="87"/>
  <c r="A1553" i="87"/>
  <c r="A1552" i="87"/>
  <c r="A1551" i="87"/>
  <c r="A1550" i="87"/>
  <c r="A1549" i="87"/>
  <c r="A1548" i="87"/>
  <c r="A1547" i="87"/>
  <c r="A1546" i="87"/>
  <c r="A1545" i="87"/>
  <c r="A1544" i="87"/>
  <c r="A1543" i="87"/>
  <c r="A1542" i="87"/>
  <c r="A1541" i="87"/>
  <c r="A1540" i="87"/>
  <c r="A1539" i="87"/>
  <c r="A1538" i="87"/>
  <c r="A1537" i="87"/>
  <c r="A1536" i="87"/>
  <c r="A1535" i="87"/>
  <c r="A1534" i="87"/>
  <c r="A1533" i="87"/>
  <c r="A1532" i="87"/>
  <c r="A1531" i="87"/>
  <c r="A1530" i="87"/>
  <c r="A1529" i="87"/>
  <c r="A1528" i="87"/>
  <c r="A1527" i="87"/>
  <c r="A1526" i="87"/>
  <c r="A1525" i="87"/>
  <c r="A1524" i="87"/>
  <c r="A1523" i="87"/>
  <c r="A1522" i="87"/>
  <c r="A1521" i="87"/>
  <c r="A1520" i="87"/>
  <c r="A1519" i="87"/>
  <c r="A1518" i="87"/>
  <c r="A1517" i="87"/>
  <c r="A1516" i="87"/>
  <c r="A1515" i="87"/>
  <c r="A1514" i="87"/>
  <c r="A1513" i="87"/>
  <c r="A1512" i="87"/>
  <c r="A1511" i="87"/>
  <c r="A1510" i="87"/>
  <c r="A1509" i="87"/>
  <c r="A1508" i="87"/>
  <c r="A1507" i="87"/>
  <c r="A1506" i="87"/>
  <c r="A1505" i="87"/>
  <c r="A1504" i="87"/>
  <c r="A1503" i="87"/>
  <c r="A1502" i="87"/>
  <c r="A1501" i="87"/>
  <c r="A1500" i="87"/>
  <c r="A1499" i="87"/>
  <c r="A1498" i="87"/>
  <c r="A1497" i="87"/>
  <c r="A1496" i="87"/>
  <c r="A1495" i="87"/>
  <c r="A1494" i="87"/>
  <c r="A1493" i="87"/>
  <c r="A1492" i="87"/>
  <c r="A1491" i="87"/>
  <c r="A1490" i="87"/>
  <c r="A1489" i="87"/>
  <c r="A1488" i="87"/>
  <c r="A1487" i="87"/>
  <c r="A1486" i="87"/>
  <c r="A1485" i="87"/>
  <c r="A1484" i="87"/>
  <c r="A1483" i="87"/>
  <c r="A1482" i="87"/>
  <c r="A1481" i="87"/>
  <c r="A1480" i="87"/>
  <c r="A1479" i="87"/>
  <c r="A1478" i="87"/>
  <c r="A1477" i="87"/>
  <c r="A1476" i="87"/>
  <c r="A1475" i="87"/>
  <c r="A1474" i="87"/>
  <c r="A1473" i="87"/>
  <c r="A1472" i="87"/>
  <c r="A1471" i="87"/>
  <c r="A1470" i="87"/>
  <c r="A1469" i="87"/>
  <c r="A1468" i="87"/>
  <c r="A1467" i="87"/>
  <c r="A1466" i="87"/>
  <c r="A1465" i="87"/>
  <c r="A1464" i="87"/>
  <c r="A1463" i="87"/>
  <c r="A1462" i="87"/>
  <c r="A1461" i="87"/>
  <c r="A1460" i="87"/>
  <c r="A1459" i="87"/>
  <c r="A1458" i="87"/>
  <c r="A1457" i="87"/>
  <c r="A1456" i="87"/>
  <c r="A1455" i="87"/>
  <c r="A1454" i="87"/>
  <c r="A1453" i="87"/>
  <c r="A1452" i="87"/>
  <c r="A1451" i="87"/>
  <c r="A1450" i="87"/>
  <c r="A1449" i="87"/>
  <c r="A1448" i="87"/>
  <c r="A1447" i="87"/>
  <c r="A1446" i="87"/>
  <c r="A1445" i="87"/>
  <c r="A1444" i="87"/>
  <c r="A1443" i="87"/>
  <c r="A1442" i="87"/>
  <c r="A1441" i="87"/>
  <c r="A1440" i="87"/>
  <c r="A1439" i="87"/>
  <c r="A1438" i="87"/>
  <c r="A1437" i="87"/>
  <c r="A1436" i="87"/>
  <c r="A1435" i="87"/>
  <c r="A1434" i="87"/>
  <c r="A1433" i="87"/>
  <c r="A1432" i="87"/>
  <c r="A1431" i="87"/>
  <c r="A1430" i="87"/>
  <c r="A1429" i="87"/>
  <c r="A1428" i="87"/>
  <c r="A1427" i="87"/>
  <c r="A1426" i="87"/>
  <c r="A1425" i="87"/>
  <c r="A1424" i="87"/>
  <c r="A1423" i="87"/>
  <c r="A1422" i="87"/>
  <c r="A1421" i="87"/>
  <c r="A1420" i="87"/>
  <c r="A1419" i="87"/>
  <c r="A1418" i="87"/>
  <c r="A1417" i="87"/>
  <c r="A1416" i="87"/>
  <c r="A1415" i="87"/>
  <c r="A1414" i="87"/>
  <c r="A1413" i="87"/>
  <c r="A1412" i="87"/>
  <c r="A1411" i="87"/>
  <c r="A1410" i="87"/>
  <c r="A1409" i="87"/>
  <c r="A1408" i="87"/>
  <c r="A1407" i="87"/>
  <c r="A1406" i="87"/>
  <c r="A1405" i="87"/>
  <c r="A1404" i="87"/>
  <c r="A1403" i="87"/>
  <c r="A1402" i="87"/>
  <c r="A1401" i="87"/>
  <c r="A1400" i="87"/>
  <c r="A1399" i="87"/>
  <c r="A1398" i="87"/>
  <c r="A1397" i="87"/>
  <c r="A1396" i="87"/>
  <c r="A1395" i="87"/>
  <c r="A1394" i="87"/>
  <c r="A1393" i="87"/>
  <c r="A1392" i="87"/>
  <c r="A1391" i="87"/>
  <c r="A1390" i="87"/>
  <c r="A1389" i="87"/>
  <c r="A1388" i="87"/>
  <c r="A1387" i="87"/>
  <c r="A1386" i="87"/>
  <c r="A1385" i="87"/>
  <c r="A1384" i="87"/>
  <c r="A1383" i="87"/>
  <c r="A1382" i="87"/>
  <c r="A1381" i="87"/>
  <c r="A1380" i="87"/>
  <c r="A1379" i="87"/>
  <c r="A1378" i="87"/>
  <c r="A1377" i="87"/>
  <c r="A1376" i="87"/>
  <c r="A1375" i="87"/>
  <c r="A1374" i="87"/>
  <c r="A1373" i="87"/>
  <c r="A1372" i="87"/>
  <c r="A1371" i="87"/>
  <c r="A1370" i="87"/>
  <c r="A1369" i="87"/>
  <c r="A1368" i="87"/>
  <c r="A1367" i="87"/>
  <c r="A1366" i="87"/>
  <c r="A1365" i="87"/>
  <c r="A1364" i="87"/>
  <c r="A1363" i="87"/>
  <c r="A1362" i="87"/>
  <c r="A1361" i="87"/>
  <c r="A1360" i="87"/>
  <c r="A1359" i="87"/>
  <c r="A1358" i="87"/>
  <c r="A1357" i="87"/>
  <c r="A1356" i="87"/>
  <c r="A1355" i="87"/>
  <c r="A1354" i="87"/>
  <c r="A1353" i="87"/>
  <c r="A1352" i="87"/>
  <c r="A1351" i="87"/>
  <c r="A1350" i="87"/>
  <c r="A1349" i="87"/>
  <c r="A1348" i="87"/>
  <c r="A1347" i="87"/>
  <c r="A1346" i="87"/>
  <c r="A1345" i="87"/>
  <c r="A1344" i="87"/>
  <c r="A1343" i="87"/>
  <c r="A1342" i="87"/>
  <c r="A1341" i="87"/>
  <c r="A1340" i="87"/>
  <c r="A1339" i="87"/>
  <c r="A1338" i="87"/>
  <c r="A1337" i="87"/>
  <c r="A1336" i="87"/>
  <c r="A1335" i="87"/>
  <c r="A1334" i="87"/>
  <c r="A1333" i="87"/>
  <c r="A1332" i="87"/>
  <c r="A1331" i="87"/>
  <c r="A1330" i="87"/>
  <c r="A1329" i="87"/>
  <c r="A1328" i="87"/>
  <c r="A1327" i="87"/>
  <c r="A1326" i="87"/>
  <c r="A1325" i="87"/>
  <c r="A1324" i="87"/>
  <c r="A1323" i="87"/>
  <c r="A1322" i="87"/>
  <c r="A1321" i="87"/>
  <c r="A1320" i="87"/>
  <c r="A1319" i="87"/>
  <c r="A1318" i="87"/>
  <c r="A1317" i="87"/>
  <c r="A1316" i="87"/>
  <c r="A1315" i="87"/>
  <c r="A1314" i="87"/>
  <c r="A1313" i="87"/>
  <c r="A1312" i="87"/>
  <c r="A1311" i="87"/>
  <c r="A1310" i="87"/>
  <c r="A1309" i="87"/>
  <c r="A1308" i="87"/>
  <c r="A1307" i="87"/>
  <c r="A1306" i="87"/>
  <c r="A1305" i="87"/>
  <c r="A1304" i="87"/>
  <c r="A1303" i="87"/>
  <c r="A1302" i="87"/>
  <c r="A1301" i="87"/>
  <c r="A1300" i="87"/>
  <c r="A1299" i="87"/>
  <c r="A1298" i="87"/>
  <c r="A1297" i="87"/>
  <c r="A1296" i="87"/>
  <c r="A1295" i="87"/>
  <c r="A1294" i="87"/>
  <c r="A1293" i="87"/>
  <c r="A1292" i="87"/>
  <c r="A1291" i="87"/>
  <c r="A1290" i="87"/>
  <c r="A1289" i="87"/>
  <c r="A1288" i="87"/>
  <c r="A1287" i="87"/>
  <c r="A1286" i="87"/>
  <c r="A1285" i="87"/>
  <c r="A1284" i="87"/>
  <c r="A1283" i="87"/>
  <c r="A1282" i="87"/>
  <c r="A1281" i="87"/>
  <c r="A1280" i="87"/>
  <c r="A1279" i="87"/>
  <c r="A1278" i="87"/>
  <c r="A1277" i="87"/>
  <c r="A1276" i="87"/>
  <c r="A1275" i="87"/>
  <c r="A1274" i="87"/>
  <c r="A1273" i="87"/>
  <c r="A1272" i="87"/>
  <c r="A1271" i="87"/>
  <c r="A1270" i="87"/>
  <c r="A1269" i="87"/>
  <c r="A1268" i="87"/>
  <c r="A1267" i="87"/>
  <c r="A1266" i="87"/>
  <c r="A1265" i="87"/>
  <c r="A1264" i="87"/>
  <c r="A1263" i="87"/>
  <c r="A1262" i="87"/>
  <c r="A1261" i="87"/>
  <c r="A1260" i="87"/>
  <c r="A1259" i="87"/>
  <c r="A1258" i="87"/>
  <c r="A1257" i="87"/>
  <c r="A1256" i="87"/>
  <c r="A1255" i="87"/>
  <c r="A1254" i="87"/>
  <c r="A1253" i="87"/>
  <c r="A1252" i="87"/>
  <c r="A1251" i="87"/>
  <c r="A1250" i="87"/>
  <c r="A1249" i="87"/>
  <c r="A1248" i="87"/>
  <c r="A1247" i="87"/>
  <c r="A1246" i="87"/>
  <c r="A1245" i="87"/>
  <c r="A1244" i="87"/>
  <c r="A1243" i="87"/>
  <c r="A1242" i="87"/>
  <c r="A1241" i="87"/>
  <c r="A1240" i="87"/>
  <c r="A1239" i="87"/>
  <c r="A1238" i="87"/>
  <c r="A1237" i="87"/>
  <c r="A1236" i="87"/>
  <c r="A1235" i="87"/>
  <c r="A1234" i="87"/>
  <c r="A1233" i="87"/>
  <c r="A1232" i="87"/>
  <c r="A1231" i="87"/>
  <c r="A1230" i="87"/>
  <c r="A1229" i="87"/>
  <c r="A1228" i="87"/>
  <c r="A1227" i="87"/>
  <c r="A1226" i="87"/>
  <c r="A1225" i="87"/>
  <c r="A1224" i="87"/>
  <c r="A1223" i="87"/>
  <c r="A1222" i="87"/>
  <c r="A1221" i="87"/>
  <c r="A1220" i="87"/>
  <c r="A1219" i="87"/>
  <c r="A1218" i="87"/>
  <c r="A1217" i="87"/>
  <c r="A1216" i="87"/>
  <c r="A1215" i="87"/>
  <c r="A1214" i="87"/>
  <c r="A1213" i="87"/>
  <c r="A1212" i="87"/>
  <c r="A1211" i="87"/>
  <c r="A1210" i="87"/>
  <c r="A1209" i="87"/>
  <c r="A1208" i="87"/>
  <c r="A1207" i="87"/>
  <c r="A1206" i="87"/>
  <c r="A1205" i="87"/>
  <c r="A1204" i="87"/>
  <c r="A1203" i="87"/>
  <c r="A1202" i="87"/>
  <c r="A1201" i="87"/>
  <c r="A1200" i="87"/>
  <c r="A1199" i="87"/>
  <c r="A1198" i="87"/>
  <c r="A1197" i="87"/>
  <c r="A1196" i="87"/>
  <c r="A1195" i="87"/>
  <c r="A1194" i="87"/>
  <c r="A1193" i="87"/>
  <c r="A1192" i="87"/>
  <c r="A1191" i="87"/>
  <c r="A1190" i="87"/>
  <c r="A1189" i="87"/>
  <c r="A1188" i="87"/>
  <c r="A1187" i="87"/>
  <c r="A1186" i="87"/>
  <c r="A1185" i="87"/>
  <c r="A1184" i="87"/>
  <c r="A1183" i="87"/>
  <c r="A1182" i="87"/>
  <c r="A1181" i="87"/>
  <c r="A1180" i="87"/>
  <c r="A1179" i="87"/>
  <c r="A1178" i="87"/>
  <c r="A1177" i="87"/>
  <c r="A1176" i="87"/>
  <c r="A1175" i="87"/>
  <c r="A1174" i="87"/>
  <c r="A1173" i="87"/>
  <c r="A1172" i="87"/>
  <c r="A1171" i="87"/>
  <c r="A1170" i="87"/>
  <c r="A1169" i="87"/>
  <c r="A1168" i="87"/>
  <c r="A1167" i="87"/>
  <c r="A1166" i="87"/>
  <c r="A1165" i="87"/>
  <c r="A1164" i="87"/>
  <c r="A1163" i="87"/>
  <c r="A1162" i="87"/>
  <c r="A1161" i="87"/>
  <c r="A1160" i="87"/>
  <c r="A1159" i="87"/>
  <c r="A1158" i="87"/>
  <c r="A1157" i="87"/>
  <c r="A1156" i="87"/>
  <c r="A1155" i="87"/>
  <c r="A1154" i="87"/>
  <c r="A1153" i="87"/>
  <c r="A1152" i="87"/>
  <c r="A1151" i="87"/>
  <c r="A1150" i="87"/>
  <c r="A1149" i="87"/>
  <c r="A1148" i="87"/>
  <c r="A1147" i="87"/>
  <c r="A1146" i="87"/>
  <c r="A1145" i="87"/>
  <c r="A1144" i="87"/>
  <c r="A1143" i="87"/>
  <c r="A1142" i="87"/>
  <c r="A1141" i="87"/>
  <c r="A1140" i="87"/>
  <c r="A1139" i="87"/>
  <c r="A1138" i="87"/>
  <c r="A1137" i="87"/>
  <c r="A1136" i="87"/>
  <c r="A1135" i="87"/>
  <c r="A1134" i="87"/>
  <c r="A1133" i="87"/>
  <c r="A1132" i="87"/>
  <c r="A1131" i="87"/>
  <c r="A1130" i="87"/>
  <c r="A1129" i="87"/>
  <c r="A1128" i="87"/>
  <c r="A1127" i="87"/>
  <c r="A1126" i="87"/>
  <c r="A1125" i="87"/>
  <c r="A1124" i="87"/>
  <c r="A1123" i="87"/>
  <c r="A1122" i="87"/>
  <c r="A1121" i="87"/>
  <c r="A1120" i="87"/>
  <c r="A1119" i="87"/>
  <c r="A1118" i="87"/>
  <c r="A1117" i="87"/>
  <c r="A1116" i="87"/>
  <c r="A1115" i="87"/>
  <c r="A1114" i="87"/>
  <c r="A1113" i="87"/>
  <c r="A1112" i="87"/>
  <c r="A1111" i="87"/>
  <c r="A1110" i="87"/>
  <c r="A1109" i="87"/>
  <c r="A1108" i="87"/>
  <c r="A1107" i="87"/>
  <c r="A1106" i="87"/>
  <c r="A1105" i="87"/>
  <c r="A1104" i="87"/>
  <c r="A1103" i="87"/>
  <c r="A1102" i="87"/>
  <c r="A1101" i="87"/>
  <c r="A1100" i="87"/>
  <c r="A1099" i="87"/>
  <c r="A1098" i="87"/>
  <c r="A1097" i="87"/>
  <c r="A1096" i="87"/>
  <c r="A1095" i="87"/>
  <c r="A1094" i="87"/>
  <c r="A1093" i="87"/>
  <c r="A1092" i="87"/>
  <c r="A1091" i="87"/>
  <c r="A1090" i="87"/>
  <c r="A1089" i="87"/>
  <c r="A1088" i="87"/>
  <c r="A1087" i="87"/>
  <c r="A1086" i="87"/>
  <c r="A1085" i="87"/>
  <c r="A1084" i="87"/>
  <c r="A1083" i="87"/>
  <c r="A1082" i="87"/>
  <c r="A1081" i="87"/>
  <c r="A1080" i="87"/>
  <c r="A1079" i="87"/>
  <c r="A1078" i="87"/>
  <c r="A1077" i="87"/>
  <c r="A1076" i="87"/>
  <c r="A1075" i="87"/>
  <c r="A1074" i="87"/>
  <c r="A1073" i="87"/>
  <c r="A1072" i="87"/>
  <c r="A1071" i="87"/>
  <c r="A1070" i="87"/>
  <c r="A1069" i="87"/>
  <c r="A1068" i="87"/>
  <c r="A1067" i="87"/>
  <c r="A1066" i="87"/>
  <c r="A1065" i="87"/>
  <c r="A1064" i="87"/>
  <c r="A1063" i="87"/>
  <c r="A1062" i="87"/>
  <c r="A1061" i="87"/>
  <c r="A1060" i="87"/>
  <c r="A1059" i="87"/>
  <c r="A1058" i="87"/>
  <c r="A1057" i="87"/>
  <c r="A1056" i="87"/>
  <c r="A1055" i="87"/>
  <c r="A1054" i="87"/>
  <c r="A1053" i="87"/>
  <c r="A1052" i="87"/>
  <c r="A1051" i="87"/>
  <c r="A1050" i="87"/>
  <c r="A1049" i="87"/>
  <c r="A1048" i="87"/>
  <c r="A1047" i="87"/>
  <c r="A1046" i="87"/>
  <c r="A1045" i="87"/>
  <c r="A1044" i="87"/>
  <c r="A1043" i="87"/>
  <c r="A1042" i="87"/>
  <c r="A1041" i="87"/>
  <c r="A1040" i="87"/>
  <c r="A1039" i="87"/>
  <c r="A1038" i="87"/>
  <c r="A1037" i="87"/>
  <c r="A1036" i="87"/>
  <c r="A1035" i="87"/>
  <c r="A1034" i="87"/>
  <c r="A1033" i="87"/>
  <c r="A1032" i="87"/>
  <c r="A1031" i="87"/>
  <c r="A1030" i="87"/>
  <c r="A1029" i="87"/>
  <c r="A1028" i="87"/>
  <c r="A1027" i="87"/>
  <c r="A1026" i="87"/>
  <c r="A1025" i="87"/>
  <c r="A1024" i="87"/>
  <c r="A1023" i="87"/>
  <c r="A1022" i="87"/>
  <c r="A1021" i="87"/>
  <c r="A1020" i="87"/>
  <c r="A1019" i="87"/>
  <c r="A1018" i="87"/>
  <c r="A1017" i="87"/>
  <c r="A1016" i="87"/>
  <c r="A1015" i="87"/>
  <c r="A1014" i="87"/>
  <c r="A1013" i="87"/>
  <c r="A1012" i="87"/>
  <c r="A1011" i="87"/>
  <c r="A1010" i="87"/>
  <c r="A1009" i="87"/>
  <c r="A1008" i="87"/>
  <c r="A1007" i="87"/>
  <c r="A1006" i="87"/>
  <c r="A1005" i="87"/>
  <c r="A1004" i="87"/>
  <c r="A1003" i="87"/>
  <c r="A1002" i="87"/>
  <c r="A1001" i="87"/>
  <c r="A1000" i="87"/>
  <c r="A999" i="87"/>
  <c r="A998" i="87"/>
  <c r="A997" i="87"/>
  <c r="A996" i="87"/>
  <c r="A995" i="87"/>
  <c r="A994" i="87"/>
  <c r="A993" i="87"/>
  <c r="A992" i="87"/>
  <c r="A991" i="87"/>
  <c r="A990" i="87"/>
  <c r="A989" i="87"/>
  <c r="A988" i="87"/>
  <c r="A987" i="87"/>
  <c r="A986" i="87"/>
  <c r="A985" i="87"/>
  <c r="A984" i="87"/>
  <c r="A983" i="87"/>
  <c r="A982" i="87"/>
  <c r="A981" i="87"/>
  <c r="A980" i="87"/>
  <c r="A979" i="87"/>
  <c r="A978" i="87"/>
  <c r="A977" i="87"/>
  <c r="A976" i="87"/>
  <c r="A975" i="87"/>
  <c r="A974" i="87"/>
  <c r="A973" i="87"/>
  <c r="A972" i="87"/>
  <c r="A971" i="87"/>
  <c r="A970" i="87"/>
  <c r="A969" i="87"/>
  <c r="A968" i="87"/>
  <c r="A967" i="87"/>
  <c r="A966" i="87"/>
  <c r="A965" i="87"/>
  <c r="A964" i="87"/>
  <c r="A963" i="87"/>
  <c r="A962" i="87"/>
  <c r="A961" i="87"/>
  <c r="A960" i="87"/>
  <c r="A959" i="87"/>
  <c r="A958" i="87"/>
  <c r="A957" i="87"/>
  <c r="A956" i="87"/>
  <c r="A955" i="87"/>
  <c r="A954" i="87"/>
  <c r="A953" i="87"/>
  <c r="A952" i="87"/>
  <c r="A951" i="87"/>
  <c r="A950" i="87"/>
  <c r="A949" i="87"/>
  <c r="A948" i="87"/>
  <c r="A947" i="87"/>
  <c r="A946" i="87"/>
  <c r="A945" i="87"/>
  <c r="A944" i="87"/>
  <c r="A943" i="87"/>
  <c r="A942" i="87"/>
  <c r="A941" i="87"/>
  <c r="A940" i="87"/>
  <c r="A939" i="87"/>
  <c r="A938" i="87"/>
  <c r="A937" i="87"/>
  <c r="A936" i="87"/>
  <c r="A935" i="87"/>
  <c r="A934" i="87"/>
  <c r="A933" i="87"/>
  <c r="A932" i="87"/>
  <c r="A931" i="87"/>
  <c r="A930" i="87"/>
  <c r="A929" i="87"/>
  <c r="A928" i="87"/>
  <c r="A927" i="87"/>
  <c r="A926" i="87"/>
  <c r="A925" i="87"/>
  <c r="A924" i="87"/>
  <c r="A923" i="87"/>
  <c r="A922" i="87"/>
  <c r="A921" i="87"/>
  <c r="A920" i="87"/>
  <c r="A919" i="87"/>
  <c r="A918" i="87"/>
  <c r="A917" i="87"/>
  <c r="A916" i="87"/>
  <c r="A915" i="87"/>
  <c r="A914" i="87"/>
  <c r="A913" i="87"/>
  <c r="A912" i="87"/>
  <c r="A911" i="87"/>
  <c r="A910" i="87"/>
  <c r="A909" i="87"/>
  <c r="A908" i="87"/>
  <c r="A907" i="87"/>
  <c r="A906" i="87"/>
  <c r="A905" i="87"/>
  <c r="A904" i="87"/>
  <c r="A903" i="87"/>
  <c r="A902" i="87"/>
  <c r="A901" i="87"/>
  <c r="A900" i="87"/>
  <c r="A899" i="87"/>
  <c r="A898" i="87"/>
  <c r="A897" i="87"/>
  <c r="A896" i="87"/>
  <c r="A895" i="87"/>
  <c r="A894" i="87"/>
  <c r="A893" i="87"/>
  <c r="A892" i="87"/>
  <c r="A891" i="87"/>
  <c r="A890" i="87"/>
  <c r="A889" i="87"/>
  <c r="A888" i="87"/>
  <c r="A887" i="87"/>
  <c r="A886" i="87"/>
  <c r="A885" i="87"/>
  <c r="A884" i="87"/>
  <c r="A883" i="87"/>
  <c r="A882" i="87"/>
  <c r="A881" i="87"/>
  <c r="A880" i="87"/>
  <c r="A879" i="87"/>
  <c r="A878" i="87"/>
  <c r="A877" i="87"/>
  <c r="A876" i="87"/>
  <c r="A875" i="87"/>
  <c r="A874" i="87"/>
  <c r="A873" i="87"/>
  <c r="A872" i="87"/>
  <c r="A871" i="87"/>
  <c r="A870" i="87"/>
  <c r="A869" i="87"/>
  <c r="A868" i="87"/>
  <c r="A867" i="87"/>
  <c r="A866" i="87"/>
  <c r="A865" i="87"/>
  <c r="A864" i="87"/>
  <c r="A863" i="87"/>
  <c r="A862" i="87"/>
  <c r="A861" i="87"/>
  <c r="A860" i="87"/>
  <c r="A859" i="87"/>
  <c r="A858" i="87"/>
  <c r="A857" i="87"/>
  <c r="A856" i="87"/>
  <c r="A855" i="87"/>
  <c r="A854" i="87"/>
  <c r="A853" i="87"/>
  <c r="A852" i="87"/>
  <c r="A851" i="87"/>
  <c r="A850" i="87"/>
  <c r="A849" i="87"/>
  <c r="A848" i="87"/>
  <c r="A847" i="87"/>
  <c r="A846" i="87"/>
  <c r="A845" i="87"/>
  <c r="A844" i="87"/>
  <c r="A843" i="87"/>
  <c r="A842" i="87"/>
  <c r="A841" i="87"/>
  <c r="A840" i="87"/>
  <c r="A839" i="87"/>
  <c r="A838" i="87"/>
  <c r="A837" i="87"/>
  <c r="A836" i="87"/>
  <c r="A835" i="87"/>
  <c r="A834" i="87"/>
  <c r="A833" i="87"/>
  <c r="A832" i="87"/>
  <c r="A831" i="87"/>
  <c r="A830" i="87"/>
  <c r="A829" i="87"/>
  <c r="A828" i="87"/>
  <c r="A827" i="87"/>
  <c r="A826" i="87"/>
  <c r="A825" i="87"/>
  <c r="A824" i="87"/>
  <c r="A823" i="87"/>
  <c r="A822" i="87"/>
  <c r="A821" i="87"/>
  <c r="A820" i="87"/>
  <c r="A819" i="87"/>
  <c r="A818" i="87"/>
  <c r="A817" i="87"/>
  <c r="A816" i="87"/>
  <c r="A815" i="87"/>
  <c r="A814" i="87"/>
  <c r="A813" i="87"/>
  <c r="A812" i="87"/>
  <c r="A811" i="87"/>
  <c r="A810" i="87"/>
  <c r="A809" i="87"/>
  <c r="A808" i="87"/>
  <c r="A807" i="87"/>
  <c r="A806" i="87"/>
  <c r="A805" i="87"/>
  <c r="A804" i="87"/>
  <c r="A803" i="87"/>
  <c r="A802" i="87"/>
  <c r="A801" i="87"/>
  <c r="A800" i="87"/>
  <c r="A799" i="87"/>
  <c r="A798" i="87"/>
  <c r="A797" i="87"/>
  <c r="A796" i="87"/>
  <c r="A795" i="87"/>
  <c r="A794" i="87"/>
  <c r="A793" i="87"/>
  <c r="A792" i="87"/>
  <c r="A791" i="87"/>
  <c r="A790" i="87"/>
  <c r="A789" i="87"/>
  <c r="A788" i="87"/>
  <c r="A787" i="87"/>
  <c r="A786" i="87"/>
  <c r="A785" i="87"/>
  <c r="A784" i="87"/>
  <c r="A783" i="87"/>
  <c r="A782" i="87"/>
  <c r="A781" i="87"/>
  <c r="A780" i="87"/>
  <c r="A779" i="87"/>
  <c r="A778" i="87"/>
  <c r="A777" i="87"/>
  <c r="A776" i="87"/>
  <c r="A775" i="87"/>
  <c r="A774" i="87"/>
  <c r="A773" i="87"/>
  <c r="A772" i="87"/>
  <c r="A771" i="87"/>
  <c r="A770" i="87"/>
  <c r="A769" i="87"/>
  <c r="A768" i="87"/>
  <c r="A767" i="87"/>
  <c r="A766" i="87"/>
  <c r="A765" i="87"/>
  <c r="A764" i="87"/>
  <c r="A763" i="87"/>
  <c r="A762" i="87"/>
  <c r="A761" i="87"/>
  <c r="A760" i="87"/>
  <c r="A759" i="87"/>
  <c r="A758" i="87"/>
  <c r="A757" i="87"/>
  <c r="A756" i="87"/>
  <c r="A755" i="87"/>
  <c r="A754" i="87"/>
  <c r="A753" i="87"/>
  <c r="A752" i="87"/>
  <c r="A751" i="87"/>
  <c r="A750" i="87"/>
  <c r="A749" i="87"/>
  <c r="A748" i="87"/>
  <c r="A747" i="87"/>
  <c r="A746" i="87"/>
  <c r="A745" i="87"/>
  <c r="A744" i="87"/>
  <c r="A743" i="87"/>
  <c r="A742" i="87"/>
  <c r="A741" i="87"/>
  <c r="A740" i="87"/>
  <c r="A739" i="87"/>
  <c r="A738" i="87"/>
  <c r="A737" i="87"/>
  <c r="A736" i="87"/>
  <c r="A735" i="87"/>
  <c r="A734" i="87"/>
  <c r="A733" i="87"/>
  <c r="A732" i="87"/>
  <c r="A731" i="87"/>
  <c r="A730" i="87"/>
  <c r="A729" i="87"/>
  <c r="A728" i="87"/>
  <c r="A727" i="87"/>
  <c r="A726" i="87"/>
  <c r="A725" i="87"/>
  <c r="A724" i="87"/>
  <c r="A723" i="87"/>
  <c r="A722" i="87"/>
  <c r="A721" i="87"/>
  <c r="A720" i="87"/>
  <c r="A719" i="87"/>
  <c r="A718" i="87"/>
  <c r="A717" i="87"/>
  <c r="A716" i="87"/>
  <c r="A715" i="87"/>
  <c r="A714" i="87"/>
  <c r="A713" i="87"/>
  <c r="A712" i="87"/>
  <c r="A711" i="87"/>
  <c r="A710" i="87"/>
  <c r="A709" i="87"/>
  <c r="A708" i="87"/>
  <c r="A707" i="87"/>
  <c r="A706" i="87"/>
  <c r="A705" i="87"/>
  <c r="A704" i="87"/>
  <c r="A703" i="87"/>
  <c r="A702" i="87"/>
  <c r="A701" i="87"/>
  <c r="A700" i="87"/>
  <c r="A699" i="87"/>
  <c r="A698" i="87"/>
  <c r="A697" i="87"/>
  <c r="A696" i="87"/>
  <c r="A695" i="87"/>
  <c r="A694" i="87"/>
  <c r="A693" i="87"/>
  <c r="A692" i="87"/>
  <c r="A691" i="87"/>
  <c r="A690" i="87"/>
  <c r="A689" i="87"/>
  <c r="A688" i="87"/>
  <c r="A687" i="87"/>
  <c r="A686" i="87"/>
  <c r="A685" i="87"/>
  <c r="A684" i="87"/>
  <c r="A683" i="87"/>
  <c r="A682" i="87"/>
  <c r="A681" i="87"/>
  <c r="A680" i="87"/>
  <c r="A679" i="87"/>
  <c r="A678" i="87"/>
  <c r="A677" i="87"/>
  <c r="A676" i="87"/>
  <c r="A675" i="87"/>
  <c r="A674" i="87"/>
  <c r="A673" i="87"/>
  <c r="A672" i="87"/>
  <c r="A671" i="87"/>
  <c r="A670" i="87"/>
  <c r="A669" i="87"/>
  <c r="A668" i="87"/>
  <c r="A667" i="87"/>
  <c r="A666" i="87"/>
  <c r="A665" i="87"/>
  <c r="A664" i="87"/>
  <c r="A663" i="87"/>
  <c r="A662" i="87"/>
  <c r="A661" i="87"/>
  <c r="A660" i="87"/>
  <c r="A659" i="87"/>
  <c r="A658" i="87"/>
  <c r="A657" i="87"/>
  <c r="A656" i="87"/>
  <c r="A655" i="87"/>
  <c r="A654" i="87"/>
  <c r="A653" i="87"/>
  <c r="A652" i="87"/>
  <c r="A651" i="87"/>
  <c r="A650" i="87"/>
  <c r="A649" i="87"/>
  <c r="A648" i="87"/>
  <c r="A647" i="87"/>
  <c r="A646" i="87"/>
  <c r="A645" i="87"/>
  <c r="A644" i="87"/>
  <c r="A643" i="87"/>
  <c r="A642" i="87"/>
  <c r="A641" i="87"/>
  <c r="A640" i="87"/>
  <c r="A639" i="87"/>
  <c r="A638" i="87"/>
  <c r="A637" i="87"/>
  <c r="A636" i="87"/>
  <c r="A635" i="87"/>
  <c r="A634" i="87"/>
  <c r="A633" i="87"/>
  <c r="A632" i="87"/>
  <c r="A631" i="87"/>
  <c r="A630" i="87"/>
  <c r="A629" i="87"/>
  <c r="A628" i="87"/>
  <c r="A627" i="87"/>
  <c r="A626" i="87"/>
  <c r="A625" i="87"/>
  <c r="A624" i="87"/>
  <c r="A623" i="87"/>
  <c r="A622" i="87"/>
  <c r="A621" i="87"/>
  <c r="A620" i="87"/>
  <c r="A619" i="87"/>
  <c r="A618" i="87"/>
  <c r="A617" i="87"/>
  <c r="A616" i="87"/>
  <c r="A615" i="87"/>
  <c r="A614" i="87"/>
  <c r="A613" i="87"/>
  <c r="A612" i="87"/>
  <c r="A611" i="87"/>
  <c r="A610" i="87"/>
  <c r="A609" i="87"/>
  <c r="A608" i="87"/>
  <c r="A607" i="87"/>
  <c r="A606" i="87"/>
  <c r="A605" i="87"/>
  <c r="A604" i="87"/>
  <c r="A603" i="87"/>
  <c r="A602" i="87"/>
  <c r="A601" i="87"/>
  <c r="A600" i="87"/>
  <c r="A599" i="87"/>
  <c r="A598" i="87"/>
  <c r="A597" i="87"/>
  <c r="A596" i="87"/>
  <c r="A595" i="87"/>
  <c r="A594" i="87"/>
  <c r="A593" i="87"/>
  <c r="A592" i="87"/>
  <c r="A591" i="87"/>
  <c r="A590" i="87"/>
  <c r="A589" i="87"/>
  <c r="A588" i="87"/>
  <c r="A587" i="87"/>
  <c r="A586" i="87"/>
  <c r="A585" i="87"/>
  <c r="A584" i="87"/>
  <c r="A583" i="87"/>
  <c r="A582" i="87"/>
  <c r="A581" i="87"/>
  <c r="A580" i="87"/>
  <c r="A579" i="87"/>
  <c r="A578" i="87"/>
  <c r="A577" i="87"/>
  <c r="A576" i="87"/>
  <c r="A575" i="87"/>
  <c r="A574" i="87"/>
  <c r="A573" i="87"/>
  <c r="A572" i="87"/>
  <c r="A571" i="87"/>
  <c r="A570" i="87"/>
  <c r="A569" i="87"/>
  <c r="A568" i="87"/>
  <c r="A567" i="87"/>
  <c r="A566" i="87"/>
  <c r="A565" i="87"/>
  <c r="A564" i="87"/>
  <c r="A563" i="87"/>
  <c r="A562" i="87"/>
  <c r="A561" i="87"/>
  <c r="A560" i="87"/>
  <c r="A559" i="87"/>
  <c r="A558" i="87"/>
  <c r="A557" i="87"/>
  <c r="A556" i="87"/>
  <c r="A555" i="87"/>
  <c r="A554" i="87"/>
  <c r="A553" i="87"/>
  <c r="A552" i="87"/>
  <c r="A551" i="87"/>
  <c r="A550" i="87"/>
  <c r="A549" i="87"/>
  <c r="A548" i="87"/>
  <c r="A547" i="87"/>
  <c r="A546" i="87"/>
  <c r="A545" i="87"/>
  <c r="A544" i="87"/>
  <c r="A543" i="87"/>
  <c r="A542" i="87"/>
  <c r="A541" i="87"/>
  <c r="A540" i="87"/>
  <c r="A539" i="87"/>
  <c r="A538" i="87"/>
  <c r="A537" i="87"/>
  <c r="A536" i="87"/>
  <c r="A535" i="87"/>
  <c r="A534" i="87"/>
  <c r="A533" i="87"/>
  <c r="A532" i="87"/>
  <c r="A531" i="87"/>
  <c r="A530" i="87"/>
  <c r="A529" i="87"/>
  <c r="A528" i="87"/>
  <c r="A527" i="87"/>
  <c r="A526" i="87"/>
  <c r="A525" i="87"/>
  <c r="A524" i="87"/>
  <c r="A523" i="87"/>
  <c r="A522" i="87"/>
  <c r="A521" i="87"/>
  <c r="A520" i="87"/>
  <c r="A519" i="87"/>
  <c r="A518" i="87"/>
  <c r="A517" i="87"/>
  <c r="A516" i="87"/>
  <c r="A515" i="87"/>
  <c r="A514" i="87"/>
  <c r="A513" i="87"/>
  <c r="A512" i="87"/>
  <c r="A511" i="87"/>
  <c r="A510" i="87"/>
  <c r="A509" i="87"/>
  <c r="A508" i="87"/>
  <c r="A507" i="87"/>
  <c r="A506" i="87"/>
  <c r="A505" i="87"/>
  <c r="A504" i="87"/>
  <c r="A503" i="87"/>
  <c r="A502" i="87"/>
  <c r="A501" i="87"/>
  <c r="A500" i="87"/>
  <c r="A499" i="87"/>
  <c r="A498" i="87"/>
  <c r="A497" i="87"/>
  <c r="A496" i="87"/>
  <c r="A495" i="87"/>
  <c r="A494" i="87"/>
  <c r="A493" i="87"/>
  <c r="A492" i="87"/>
  <c r="A491" i="87"/>
  <c r="A490" i="87"/>
  <c r="A489" i="87"/>
  <c r="A488" i="87"/>
  <c r="A487" i="87"/>
  <c r="A486" i="87"/>
  <c r="A485" i="87"/>
  <c r="A484" i="87"/>
  <c r="A483" i="87"/>
  <c r="A482" i="87"/>
  <c r="A481" i="87"/>
  <c r="A480" i="87"/>
  <c r="A479" i="87"/>
  <c r="A478" i="87"/>
  <c r="A477" i="87"/>
  <c r="A476" i="87"/>
  <c r="A475" i="87"/>
  <c r="A474" i="87"/>
  <c r="A473" i="87"/>
  <c r="A472" i="87"/>
  <c r="A471" i="87"/>
  <c r="A470" i="87"/>
  <c r="A469" i="87"/>
  <c r="A468" i="87"/>
  <c r="A467" i="87"/>
  <c r="A466" i="87"/>
  <c r="A465" i="87"/>
  <c r="A464" i="87"/>
  <c r="A463" i="87"/>
  <c r="A462" i="87"/>
  <c r="A461" i="87"/>
  <c r="A460" i="87"/>
  <c r="A459" i="87"/>
  <c r="A458" i="87"/>
  <c r="A457" i="87"/>
  <c r="A456" i="87"/>
  <c r="A455" i="87"/>
  <c r="A454" i="87"/>
  <c r="A453" i="87"/>
  <c r="A452" i="87"/>
  <c r="A451" i="87"/>
  <c r="A450" i="87"/>
  <c r="A449" i="87"/>
  <c r="A448" i="87"/>
  <c r="A447" i="87"/>
  <c r="A446" i="87"/>
  <c r="A445" i="87"/>
  <c r="A444" i="87"/>
  <c r="A443" i="87"/>
  <c r="A442" i="87"/>
  <c r="A441" i="87"/>
  <c r="A440" i="87"/>
  <c r="A439" i="87"/>
  <c r="A438" i="87"/>
  <c r="A437" i="87"/>
  <c r="A436" i="87"/>
  <c r="A435" i="87"/>
  <c r="A434" i="87"/>
  <c r="A433" i="87"/>
  <c r="A432" i="87"/>
  <c r="A431" i="87"/>
  <c r="A430" i="87"/>
  <c r="A429" i="87"/>
  <c r="A428" i="87"/>
  <c r="A427" i="87"/>
  <c r="A426" i="87"/>
  <c r="A425" i="87"/>
  <c r="A424" i="87"/>
  <c r="A423" i="87"/>
  <c r="A422" i="87"/>
  <c r="A421" i="87"/>
  <c r="A420" i="87"/>
  <c r="A419" i="87"/>
  <c r="A418" i="87"/>
  <c r="A417" i="87"/>
  <c r="A416" i="87"/>
  <c r="A415" i="87"/>
  <c r="A414" i="87"/>
  <c r="A413" i="87"/>
  <c r="A412" i="87"/>
  <c r="A411" i="87"/>
  <c r="A410" i="87"/>
  <c r="A409" i="87"/>
  <c r="A408" i="87"/>
  <c r="A407" i="87"/>
  <c r="A406" i="87"/>
  <c r="A405" i="87"/>
  <c r="A404" i="87"/>
  <c r="A403" i="87"/>
  <c r="A402" i="87"/>
  <c r="A401" i="87"/>
  <c r="A400" i="87"/>
  <c r="A399" i="87"/>
  <c r="A398" i="87"/>
  <c r="A397" i="87"/>
  <c r="A396" i="87"/>
  <c r="A395" i="87"/>
  <c r="A394" i="87"/>
  <c r="A393" i="87"/>
  <c r="A392" i="87"/>
  <c r="A391" i="87"/>
  <c r="A390" i="87"/>
  <c r="A389" i="87"/>
  <c r="A388" i="87"/>
  <c r="A387" i="87"/>
  <c r="A386" i="87"/>
  <c r="A385" i="87"/>
  <c r="A384" i="87"/>
  <c r="A383" i="87"/>
  <c r="A382" i="87"/>
  <c r="A381" i="87"/>
  <c r="A380" i="87"/>
  <c r="A379" i="87"/>
  <c r="A378" i="87"/>
  <c r="A377" i="87"/>
  <c r="A376" i="87"/>
  <c r="A375" i="87"/>
  <c r="A374" i="87"/>
  <c r="A373" i="87"/>
  <c r="A372" i="87"/>
  <c r="A371" i="87"/>
  <c r="A370" i="87"/>
  <c r="A369" i="87"/>
  <c r="A368" i="87"/>
  <c r="A367" i="87"/>
  <c r="A366" i="87"/>
  <c r="A365" i="87"/>
  <c r="A364" i="87"/>
  <c r="A363" i="87"/>
  <c r="A362" i="87"/>
  <c r="A361" i="87"/>
  <c r="A360" i="87"/>
  <c r="A359" i="87"/>
  <c r="A358" i="87"/>
  <c r="A357" i="87"/>
  <c r="A356" i="87"/>
  <c r="A355" i="87"/>
  <c r="A354" i="87"/>
  <c r="A353" i="87"/>
  <c r="A352" i="87"/>
  <c r="A351" i="87"/>
  <c r="A350" i="87"/>
  <c r="A349" i="87"/>
  <c r="A348" i="87"/>
  <c r="A347" i="87"/>
  <c r="A346" i="87"/>
  <c r="A345" i="87"/>
  <c r="A344" i="87"/>
  <c r="A343" i="87"/>
  <c r="A342" i="87"/>
  <c r="A341" i="87"/>
  <c r="A340" i="87"/>
  <c r="A339" i="87"/>
  <c r="A338" i="87"/>
  <c r="A337" i="87"/>
  <c r="A336" i="87"/>
  <c r="A335" i="87"/>
  <c r="A334" i="87"/>
  <c r="A333" i="87"/>
  <c r="A332" i="87"/>
  <c r="A331" i="87"/>
  <c r="A330" i="87"/>
  <c r="A329" i="87"/>
  <c r="A328" i="87"/>
  <c r="A327" i="87"/>
  <c r="A326" i="87"/>
  <c r="A325" i="87"/>
  <c r="A324" i="87"/>
  <c r="A323" i="87"/>
  <c r="A322" i="87"/>
  <c r="A321" i="87"/>
  <c r="A320" i="87"/>
  <c r="A319" i="87"/>
  <c r="A318" i="87"/>
  <c r="A317" i="87"/>
  <c r="A316" i="87"/>
  <c r="A315" i="87"/>
  <c r="A314" i="87"/>
  <c r="A313" i="87"/>
  <c r="A312" i="87"/>
  <c r="A311" i="87"/>
  <c r="A310" i="87"/>
  <c r="A309" i="87"/>
  <c r="A308" i="87"/>
  <c r="A307" i="87"/>
  <c r="A306" i="87"/>
  <c r="A305" i="87"/>
  <c r="A304" i="87"/>
  <c r="A303" i="87"/>
  <c r="A302" i="87"/>
  <c r="A301" i="87"/>
  <c r="A300" i="87"/>
  <c r="A299" i="87"/>
  <c r="A298" i="87"/>
  <c r="A297" i="87"/>
  <c r="A296" i="87"/>
  <c r="A295" i="87"/>
  <c r="A294" i="87"/>
  <c r="A293" i="87"/>
  <c r="A292" i="87"/>
  <c r="A291" i="87"/>
  <c r="A290" i="87"/>
  <c r="A289" i="87"/>
  <c r="A288" i="87"/>
  <c r="A287" i="87"/>
  <c r="A286" i="87"/>
  <c r="A285" i="87"/>
  <c r="A284" i="87"/>
  <c r="A283" i="87"/>
  <c r="A282" i="87"/>
  <c r="A281" i="87"/>
  <c r="A280" i="87"/>
  <c r="A279" i="87"/>
  <c r="A278" i="87"/>
  <c r="A277" i="87"/>
  <c r="A276" i="87"/>
  <c r="A275" i="87"/>
  <c r="A274" i="87"/>
  <c r="A273" i="87"/>
  <c r="A272" i="87"/>
  <c r="A271" i="87"/>
  <c r="A270" i="87"/>
  <c r="A269" i="87"/>
  <c r="A268" i="87"/>
  <c r="A267" i="87"/>
  <c r="A266" i="87"/>
  <c r="A265" i="87"/>
  <c r="A264" i="87"/>
  <c r="A263" i="87"/>
  <c r="A262" i="87"/>
  <c r="A261" i="87"/>
  <c r="A260" i="87"/>
  <c r="A259" i="87"/>
  <c r="A258" i="87"/>
  <c r="A257" i="87"/>
  <c r="A256" i="87"/>
  <c r="A255" i="87"/>
  <c r="A254" i="87"/>
  <c r="A253" i="87"/>
  <c r="A252" i="87"/>
  <c r="A251" i="87"/>
  <c r="A250" i="87"/>
  <c r="A249" i="87"/>
  <c r="A248" i="87"/>
  <c r="A247" i="87"/>
  <c r="A246" i="87"/>
  <c r="A245" i="87"/>
  <c r="A244" i="87"/>
  <c r="A243" i="87"/>
  <c r="A242" i="87"/>
  <c r="A241" i="87"/>
  <c r="A240" i="87"/>
  <c r="A239" i="87"/>
  <c r="A238" i="87"/>
  <c r="A237" i="87"/>
  <c r="A236" i="87"/>
  <c r="A235" i="87"/>
  <c r="A234" i="87"/>
  <c r="A233" i="87"/>
  <c r="A232" i="87"/>
  <c r="A231" i="87"/>
  <c r="A230" i="87"/>
  <c r="A229" i="87"/>
  <c r="A228" i="87"/>
  <c r="A227" i="87"/>
  <c r="A226" i="87"/>
  <c r="A225" i="87"/>
  <c r="A224" i="87"/>
  <c r="A223" i="87"/>
  <c r="A222" i="87"/>
  <c r="A221" i="87"/>
  <c r="A220" i="87"/>
  <c r="A219" i="87"/>
  <c r="A218" i="87"/>
  <c r="A217" i="87"/>
  <c r="A216" i="87"/>
  <c r="A215" i="87"/>
  <c r="A214" i="87"/>
  <c r="A213" i="87"/>
  <c r="A212" i="87"/>
  <c r="A211" i="87"/>
  <c r="A210" i="87"/>
  <c r="A209" i="87"/>
  <c r="A208" i="87"/>
  <c r="A207" i="87"/>
  <c r="A206" i="87"/>
  <c r="A205" i="87"/>
  <c r="A204" i="87"/>
  <c r="A203" i="87"/>
  <c r="A202" i="87"/>
  <c r="A201" i="87"/>
  <c r="A200" i="87"/>
  <c r="A199" i="87"/>
  <c r="A198" i="87"/>
  <c r="A197" i="87"/>
  <c r="A196" i="87"/>
  <c r="A195" i="87"/>
  <c r="A194" i="87"/>
  <c r="A193" i="87"/>
  <c r="A192" i="87"/>
  <c r="A191" i="87"/>
  <c r="A190" i="87"/>
  <c r="A189" i="87"/>
  <c r="A188" i="87"/>
  <c r="A187" i="87"/>
  <c r="A186" i="87"/>
  <c r="A185" i="87"/>
  <c r="A184" i="87"/>
  <c r="A183" i="87"/>
  <c r="A182" i="87"/>
  <c r="A181" i="87"/>
  <c r="A180" i="87"/>
  <c r="A179" i="87"/>
  <c r="A178" i="87"/>
  <c r="A177" i="87"/>
  <c r="A176" i="87"/>
  <c r="A175" i="87"/>
  <c r="A174" i="87"/>
  <c r="A173" i="87"/>
  <c r="A172" i="87"/>
  <c r="A171" i="87"/>
  <c r="A170" i="87"/>
  <c r="A169" i="87"/>
  <c r="A168" i="87"/>
  <c r="A167" i="87"/>
  <c r="A166" i="87"/>
  <c r="A165" i="87"/>
  <c r="A164" i="87"/>
  <c r="A163" i="87"/>
  <c r="A162" i="87"/>
  <c r="A161" i="87"/>
  <c r="A160" i="87"/>
  <c r="A159" i="87"/>
  <c r="A158" i="87"/>
  <c r="A157" i="87"/>
  <c r="A156" i="87"/>
  <c r="A155" i="87"/>
  <c r="A154" i="87"/>
  <c r="A153" i="87"/>
  <c r="A152" i="87"/>
  <c r="A151" i="87"/>
  <c r="A150" i="87"/>
  <c r="A149" i="87"/>
  <c r="A148" i="87"/>
  <c r="A147" i="87"/>
  <c r="A146" i="87"/>
  <c r="A145" i="87"/>
  <c r="A144" i="87"/>
  <c r="A143" i="87"/>
  <c r="A142" i="87"/>
  <c r="A141" i="87"/>
  <c r="A140" i="87"/>
  <c r="A139" i="87"/>
  <c r="A138" i="87"/>
  <c r="A137" i="87"/>
  <c r="A136" i="87"/>
  <c r="A135" i="87"/>
  <c r="A134" i="87"/>
  <c r="A133" i="87"/>
  <c r="A132" i="87"/>
  <c r="A131" i="87"/>
  <c r="A130" i="87"/>
  <c r="A129" i="87"/>
  <c r="A128" i="87"/>
  <c r="A127" i="87"/>
  <c r="A126" i="87"/>
  <c r="A125" i="87"/>
  <c r="A124" i="87"/>
  <c r="A123" i="87"/>
  <c r="A122" i="87"/>
  <c r="A121" i="87"/>
  <c r="A120" i="87"/>
  <c r="A119" i="87"/>
  <c r="A118" i="87"/>
  <c r="A117" i="87"/>
  <c r="A116" i="87"/>
  <c r="A115" i="87"/>
  <c r="A114" i="87"/>
  <c r="A113" i="87"/>
  <c r="A112" i="87"/>
  <c r="A111" i="87"/>
  <c r="A110" i="87"/>
  <c r="A109" i="87"/>
  <c r="A108" i="87"/>
  <c r="A107" i="87"/>
  <c r="A106" i="87"/>
  <c r="A105" i="87"/>
  <c r="A104" i="87"/>
  <c r="A103" i="87"/>
  <c r="A102" i="87"/>
  <c r="A101" i="87"/>
  <c r="A100" i="87"/>
  <c r="A99" i="87"/>
  <c r="A98" i="87"/>
  <c r="A97" i="87"/>
  <c r="A96" i="87"/>
  <c r="A95" i="87"/>
  <c r="A94" i="87"/>
  <c r="A93" i="87"/>
  <c r="A92" i="87"/>
  <c r="A91" i="87"/>
  <c r="A90" i="87"/>
  <c r="A89" i="87"/>
  <c r="A88" i="87"/>
  <c r="A87" i="87"/>
  <c r="A86" i="87"/>
  <c r="A85" i="87"/>
  <c r="A84" i="87"/>
  <c r="A83" i="87"/>
  <c r="A82" i="87"/>
  <c r="A81" i="87"/>
  <c r="A80" i="87"/>
  <c r="A79" i="87"/>
  <c r="A78" i="87"/>
  <c r="A77" i="87"/>
  <c r="A76" i="87"/>
  <c r="A75" i="87"/>
  <c r="A74" i="87"/>
  <c r="A73" i="87"/>
  <c r="A72" i="87"/>
  <c r="A71" i="87"/>
  <c r="A70" i="87"/>
  <c r="A69" i="87"/>
  <c r="A68" i="87"/>
  <c r="A67" i="87"/>
  <c r="A66" i="87"/>
  <c r="A65" i="87"/>
  <c r="A64" i="87"/>
  <c r="A63" i="87"/>
  <c r="A62" i="87"/>
  <c r="A61" i="87"/>
  <c r="A60" i="87"/>
  <c r="A59" i="87"/>
  <c r="A58" i="87"/>
  <c r="A57" i="87"/>
  <c r="A56" i="87"/>
  <c r="A55" i="87"/>
  <c r="A54" i="87"/>
  <c r="A53" i="87"/>
  <c r="A52" i="87"/>
  <c r="A51" i="87"/>
  <c r="A50" i="87"/>
  <c r="A49" i="87"/>
  <c r="A48" i="87"/>
  <c r="A47" i="87"/>
  <c r="A46" i="87"/>
  <c r="A45" i="87"/>
  <c r="A44" i="87"/>
  <c r="A43" i="87"/>
  <c r="A42" i="87"/>
  <c r="A41" i="87"/>
  <c r="A40" i="87"/>
  <c r="A39" i="87"/>
  <c r="A38" i="87"/>
  <c r="A37" i="87"/>
  <c r="A36" i="87"/>
  <c r="A35" i="87"/>
  <c r="A34" i="87"/>
  <c r="A33" i="87"/>
  <c r="A32" i="87"/>
  <c r="A31" i="87"/>
  <c r="A30" i="87"/>
  <c r="A29" i="87"/>
  <c r="A28" i="87"/>
  <c r="A27" i="87"/>
  <c r="A26" i="87"/>
  <c r="A25" i="87"/>
  <c r="A24" i="87"/>
  <c r="A23" i="87"/>
  <c r="A22" i="87"/>
  <c r="A21" i="87"/>
  <c r="A20" i="87"/>
  <c r="A19" i="87"/>
  <c r="A18" i="87"/>
  <c r="A17" i="87"/>
  <c r="A16" i="87"/>
  <c r="A15" i="87"/>
  <c r="A14" i="87"/>
  <c r="A13" i="87"/>
  <c r="A12" i="87"/>
  <c r="A11" i="87"/>
  <c r="A10" i="87"/>
  <c r="A9" i="87"/>
  <c r="A8" i="87"/>
  <c r="A7" i="87"/>
  <c r="A6" i="87"/>
  <c r="A5" i="87"/>
  <c r="A4" i="87"/>
  <c r="A3" i="87"/>
  <c r="A2" i="87"/>
  <c r="L5" i="84" l="1"/>
  <c r="N88" i="85"/>
  <c r="N86" i="85"/>
  <c r="N76" i="85"/>
  <c r="N74" i="85"/>
  <c r="N72" i="85"/>
  <c r="N70" i="85"/>
  <c r="N68" i="85"/>
  <c r="N66" i="85"/>
  <c r="N64" i="85"/>
  <c r="N62" i="85"/>
  <c r="N60" i="85"/>
  <c r="N58" i="85"/>
  <c r="N56" i="85"/>
  <c r="N54" i="85"/>
  <c r="N52" i="85"/>
  <c r="N50" i="85"/>
  <c r="N48" i="85"/>
  <c r="N46" i="85"/>
  <c r="N44" i="85"/>
  <c r="N42" i="85"/>
  <c r="N40" i="85"/>
  <c r="N38" i="85"/>
  <c r="N36" i="85"/>
  <c r="N34" i="85"/>
  <c r="N32" i="85"/>
  <c r="N30" i="85"/>
  <c r="N28" i="85"/>
  <c r="N26" i="85"/>
  <c r="N24" i="85"/>
  <c r="N22" i="85"/>
  <c r="N20" i="85"/>
  <c r="N18" i="85"/>
  <c r="N16" i="85"/>
  <c r="N14" i="85"/>
  <c r="N12" i="85"/>
  <c r="N10" i="85"/>
  <c r="N8" i="85"/>
  <c r="N6" i="85"/>
  <c r="N4" i="85"/>
  <c r="K47" i="85"/>
  <c r="K29" i="85"/>
  <c r="K15" i="85"/>
  <c r="M88" i="85"/>
  <c r="M86" i="85"/>
  <c r="M76" i="85"/>
  <c r="M74" i="85"/>
  <c r="M72" i="85"/>
  <c r="M70" i="85"/>
  <c r="M68" i="85"/>
  <c r="M66" i="85"/>
  <c r="M64" i="85"/>
  <c r="M62" i="85"/>
  <c r="M60" i="85"/>
  <c r="M58" i="85"/>
  <c r="M56" i="85"/>
  <c r="M54" i="85"/>
  <c r="M52" i="85"/>
  <c r="M50" i="85"/>
  <c r="M48" i="85"/>
  <c r="M46" i="85"/>
  <c r="M44" i="85"/>
  <c r="M42" i="85"/>
  <c r="M40" i="85"/>
  <c r="M38" i="85"/>
  <c r="M36" i="85"/>
  <c r="M34" i="85"/>
  <c r="M32" i="85"/>
  <c r="M30" i="85"/>
  <c r="M28" i="85"/>
  <c r="M26" i="85"/>
  <c r="M24" i="85"/>
  <c r="M22" i="85"/>
  <c r="M20" i="85"/>
  <c r="M18" i="85"/>
  <c r="M16" i="85"/>
  <c r="M14" i="85"/>
  <c r="M12" i="85"/>
  <c r="M10" i="85"/>
  <c r="M8" i="85"/>
  <c r="M6" i="85"/>
  <c r="M4" i="85"/>
  <c r="K51" i="85"/>
  <c r="K35" i="85"/>
  <c r="K21" i="85"/>
  <c r="K9" i="85"/>
  <c r="L88" i="85"/>
  <c r="L86" i="85"/>
  <c r="L76" i="85"/>
  <c r="L74" i="85"/>
  <c r="L72" i="85"/>
  <c r="L70" i="85"/>
  <c r="L68" i="85"/>
  <c r="L66" i="85"/>
  <c r="L64" i="85"/>
  <c r="L62" i="85"/>
  <c r="L60" i="85"/>
  <c r="L58" i="85"/>
  <c r="L56" i="85"/>
  <c r="L54" i="85"/>
  <c r="L52" i="85"/>
  <c r="L50" i="85"/>
  <c r="L48" i="85"/>
  <c r="L46" i="85"/>
  <c r="L44" i="85"/>
  <c r="L42" i="85"/>
  <c r="L40" i="85"/>
  <c r="L38" i="85"/>
  <c r="L36" i="85"/>
  <c r="L34" i="85"/>
  <c r="L32" i="85"/>
  <c r="L30" i="85"/>
  <c r="L28" i="85"/>
  <c r="L26" i="85"/>
  <c r="L24" i="85"/>
  <c r="L22" i="85"/>
  <c r="L20" i="85"/>
  <c r="L18" i="85"/>
  <c r="L16" i="85"/>
  <c r="L14" i="85"/>
  <c r="L12" i="85"/>
  <c r="L10" i="85"/>
  <c r="L8" i="85"/>
  <c r="L6" i="85"/>
  <c r="L4" i="85"/>
  <c r="K49" i="85"/>
  <c r="K31" i="85"/>
  <c r="K17" i="85"/>
  <c r="K88" i="85"/>
  <c r="K86" i="85"/>
  <c r="K76" i="85"/>
  <c r="K74" i="85"/>
  <c r="K72" i="85"/>
  <c r="K70" i="85"/>
  <c r="K68" i="85"/>
  <c r="K66" i="85"/>
  <c r="K64" i="85"/>
  <c r="K62" i="85"/>
  <c r="K60" i="85"/>
  <c r="K58" i="85"/>
  <c r="K56" i="85"/>
  <c r="K54" i="85"/>
  <c r="K52" i="85"/>
  <c r="K50" i="85"/>
  <c r="K48" i="85"/>
  <c r="K46" i="85"/>
  <c r="K44" i="85"/>
  <c r="K42" i="85"/>
  <c r="K40" i="85"/>
  <c r="K38" i="85"/>
  <c r="K36" i="85"/>
  <c r="K34" i="85"/>
  <c r="K32" i="85"/>
  <c r="K30" i="85"/>
  <c r="K28" i="85"/>
  <c r="K26" i="85"/>
  <c r="K24" i="85"/>
  <c r="K22" i="85"/>
  <c r="K20" i="85"/>
  <c r="K18" i="85"/>
  <c r="K16" i="85"/>
  <c r="K14" i="85"/>
  <c r="K12" i="85"/>
  <c r="K10" i="85"/>
  <c r="K8" i="85"/>
  <c r="K6" i="85"/>
  <c r="K4" i="85"/>
  <c r="K55" i="85"/>
  <c r="K39" i="85"/>
  <c r="K23" i="85"/>
  <c r="K7" i="85"/>
  <c r="N87" i="85"/>
  <c r="N85" i="85"/>
  <c r="N75" i="85"/>
  <c r="N73" i="85"/>
  <c r="N71" i="85"/>
  <c r="N69" i="85"/>
  <c r="N67" i="85"/>
  <c r="N65" i="85"/>
  <c r="N63" i="85"/>
  <c r="N61" i="85"/>
  <c r="N59" i="85"/>
  <c r="N57" i="85"/>
  <c r="N55" i="85"/>
  <c r="N53" i="85"/>
  <c r="N51" i="85"/>
  <c r="N49" i="85"/>
  <c r="N47" i="85"/>
  <c r="N45" i="85"/>
  <c r="N43" i="85"/>
  <c r="N41" i="85"/>
  <c r="N39" i="85"/>
  <c r="N37" i="85"/>
  <c r="N35" i="85"/>
  <c r="N33" i="85"/>
  <c r="N31" i="85"/>
  <c r="N29" i="85"/>
  <c r="N27" i="85"/>
  <c r="N25" i="85"/>
  <c r="N23" i="85"/>
  <c r="N21" i="85"/>
  <c r="N19" i="85"/>
  <c r="N17" i="85"/>
  <c r="N15" i="85"/>
  <c r="N13" i="85"/>
  <c r="N11" i="85"/>
  <c r="N9" i="85"/>
  <c r="N7" i="85"/>
  <c r="N5" i="85"/>
  <c r="K75" i="85"/>
  <c r="K71" i="85"/>
  <c r="K63" i="85"/>
  <c r="K57" i="85"/>
  <c r="K43" i="85"/>
  <c r="K33" i="85"/>
  <c r="K19" i="85"/>
  <c r="K5" i="85"/>
  <c r="M87" i="85"/>
  <c r="M85" i="85"/>
  <c r="M75" i="85"/>
  <c r="M73" i="85"/>
  <c r="M71" i="85"/>
  <c r="M69" i="85"/>
  <c r="M67" i="85"/>
  <c r="M65" i="85"/>
  <c r="M63" i="85"/>
  <c r="M61" i="85"/>
  <c r="M59" i="85"/>
  <c r="M57" i="85"/>
  <c r="M55" i="85"/>
  <c r="M53" i="85"/>
  <c r="M51" i="85"/>
  <c r="M49" i="85"/>
  <c r="M47" i="85"/>
  <c r="M45" i="85"/>
  <c r="M43" i="85"/>
  <c r="M41" i="85"/>
  <c r="M39" i="85"/>
  <c r="M37" i="85"/>
  <c r="M35" i="85"/>
  <c r="M33" i="85"/>
  <c r="M31" i="85"/>
  <c r="M29" i="85"/>
  <c r="M27" i="85"/>
  <c r="M25" i="85"/>
  <c r="M23" i="85"/>
  <c r="M21" i="85"/>
  <c r="M19" i="85"/>
  <c r="M17" i="85"/>
  <c r="M15" i="85"/>
  <c r="M13" i="85"/>
  <c r="M11" i="85"/>
  <c r="M9" i="85"/>
  <c r="M7" i="85"/>
  <c r="M5" i="85"/>
  <c r="K85" i="85"/>
  <c r="K73" i="85"/>
  <c r="K67" i="85"/>
  <c r="K61" i="85"/>
  <c r="K53" i="85"/>
  <c r="K41" i="85"/>
  <c r="K27" i="85"/>
  <c r="K13" i="85"/>
  <c r="L87" i="85"/>
  <c r="L85" i="85"/>
  <c r="L75" i="85"/>
  <c r="L73" i="85"/>
  <c r="L71" i="85"/>
  <c r="L69" i="85"/>
  <c r="L67" i="85"/>
  <c r="L65" i="85"/>
  <c r="L63" i="85"/>
  <c r="L61" i="85"/>
  <c r="L59" i="85"/>
  <c r="L57" i="85"/>
  <c r="L55" i="85"/>
  <c r="L53" i="85"/>
  <c r="L51" i="85"/>
  <c r="L49" i="85"/>
  <c r="L47" i="85"/>
  <c r="L45" i="85"/>
  <c r="L43" i="85"/>
  <c r="L41" i="85"/>
  <c r="L39" i="85"/>
  <c r="L37" i="85"/>
  <c r="L35" i="85"/>
  <c r="L33" i="85"/>
  <c r="L31" i="85"/>
  <c r="L29" i="85"/>
  <c r="L27" i="85"/>
  <c r="L25" i="85"/>
  <c r="L23" i="85"/>
  <c r="L21" i="85"/>
  <c r="L19" i="85"/>
  <c r="L17" i="85"/>
  <c r="L15" i="85"/>
  <c r="L13" i="85"/>
  <c r="L11" i="85"/>
  <c r="L9" i="85"/>
  <c r="L7" i="85"/>
  <c r="L5" i="85"/>
  <c r="K87" i="85"/>
  <c r="K69" i="85"/>
  <c r="K65" i="85"/>
  <c r="K59" i="85"/>
  <c r="K45" i="85"/>
  <c r="K37" i="85"/>
  <c r="K25" i="85"/>
  <c r="K11" i="85"/>
  <c r="Q84" i="83"/>
  <c r="P83" i="83"/>
  <c r="O82" i="83"/>
  <c r="N81" i="83"/>
  <c r="M80" i="83"/>
  <c r="L79" i="83"/>
  <c r="K78" i="83"/>
  <c r="Q75" i="83"/>
  <c r="P74" i="83"/>
  <c r="O72" i="83"/>
  <c r="N71" i="83"/>
  <c r="M70" i="83"/>
  <c r="L69" i="83"/>
  <c r="K68" i="83"/>
  <c r="Q66" i="83"/>
  <c r="P65" i="83"/>
  <c r="O64" i="83"/>
  <c r="N63" i="83"/>
  <c r="M62" i="83"/>
  <c r="L61" i="83"/>
  <c r="K60" i="83"/>
  <c r="Q58" i="83"/>
  <c r="P57" i="83"/>
  <c r="O56" i="83"/>
  <c r="N55" i="83"/>
  <c r="M54" i="83"/>
  <c r="L53" i="83"/>
  <c r="K52" i="83"/>
  <c r="Q50" i="83"/>
  <c r="P49" i="83"/>
  <c r="O48" i="83"/>
  <c r="N47" i="83"/>
  <c r="M46" i="83"/>
  <c r="L45" i="83"/>
  <c r="K44" i="83"/>
  <c r="Q42" i="83"/>
  <c r="P41" i="83"/>
  <c r="O40" i="83"/>
  <c r="N39" i="83"/>
  <c r="M38" i="83"/>
  <c r="L37" i="83"/>
  <c r="K36" i="83"/>
  <c r="Q34" i="83"/>
  <c r="P33" i="83"/>
  <c r="O32" i="83"/>
  <c r="N31" i="83"/>
  <c r="M30" i="83"/>
  <c r="L29" i="83"/>
  <c r="K28" i="83"/>
  <c r="Q26" i="83"/>
  <c r="P25" i="83"/>
  <c r="O24" i="83"/>
  <c r="N23" i="83"/>
  <c r="M22" i="83"/>
  <c r="L21" i="83"/>
  <c r="K20" i="83"/>
  <c r="Q18" i="83"/>
  <c r="P17" i="83"/>
  <c r="O16" i="83"/>
  <c r="N15" i="83"/>
  <c r="M14" i="83"/>
  <c r="L13" i="83"/>
  <c r="K12" i="83"/>
  <c r="Q10" i="83"/>
  <c r="P9" i="83"/>
  <c r="O8" i="83"/>
  <c r="N7" i="83"/>
  <c r="M6" i="83"/>
  <c r="L5" i="83"/>
  <c r="K4" i="83"/>
  <c r="AB82" i="82"/>
  <c r="T82" i="82"/>
  <c r="L82" i="82"/>
  <c r="V81" i="82"/>
  <c r="N81" i="82"/>
  <c r="X80" i="82"/>
  <c r="P80" i="82"/>
  <c r="Z79" i="82"/>
  <c r="P84" i="83"/>
  <c r="O83" i="83"/>
  <c r="N82" i="83"/>
  <c r="M81" i="83"/>
  <c r="L80" i="83"/>
  <c r="K79" i="83"/>
  <c r="Q77" i="83"/>
  <c r="P75" i="83"/>
  <c r="O74" i="83"/>
  <c r="N72" i="83"/>
  <c r="M71" i="83"/>
  <c r="L70" i="83"/>
  <c r="K69" i="83"/>
  <c r="Q67" i="83"/>
  <c r="P66" i="83"/>
  <c r="O65" i="83"/>
  <c r="N64" i="83"/>
  <c r="M63" i="83"/>
  <c r="L62" i="83"/>
  <c r="K61" i="83"/>
  <c r="Q59" i="83"/>
  <c r="P58" i="83"/>
  <c r="O57" i="83"/>
  <c r="N56" i="83"/>
  <c r="M55" i="83"/>
  <c r="L54" i="83"/>
  <c r="K53" i="83"/>
  <c r="Q51" i="83"/>
  <c r="P50" i="83"/>
  <c r="O49" i="83"/>
  <c r="N48" i="83"/>
  <c r="M47" i="83"/>
  <c r="L46" i="83"/>
  <c r="K45" i="83"/>
  <c r="Q43" i="83"/>
  <c r="P42" i="83"/>
  <c r="O41" i="83"/>
  <c r="N40" i="83"/>
  <c r="M39" i="83"/>
  <c r="L38" i="83"/>
  <c r="K37" i="83"/>
  <c r="Q35" i="83"/>
  <c r="P34" i="83"/>
  <c r="O33" i="83"/>
  <c r="N32" i="83"/>
  <c r="M31" i="83"/>
  <c r="L30" i="83"/>
  <c r="K29" i="83"/>
  <c r="Q27" i="83"/>
  <c r="P26" i="83"/>
  <c r="O25" i="83"/>
  <c r="N24" i="83"/>
  <c r="M23" i="83"/>
  <c r="L22" i="83"/>
  <c r="K21" i="83"/>
  <c r="O84" i="83"/>
  <c r="N83" i="83"/>
  <c r="M82" i="83"/>
  <c r="L81" i="83"/>
  <c r="K80" i="83"/>
  <c r="Q78" i="83"/>
  <c r="P77" i="83"/>
  <c r="O75" i="83"/>
  <c r="N74" i="83"/>
  <c r="M72" i="83"/>
  <c r="L71" i="83"/>
  <c r="K70" i="83"/>
  <c r="Q68" i="83"/>
  <c r="P67" i="83"/>
  <c r="O66" i="83"/>
  <c r="N65" i="83"/>
  <c r="M64" i="83"/>
  <c r="L63" i="83"/>
  <c r="K62" i="83"/>
  <c r="Q60" i="83"/>
  <c r="P59" i="83"/>
  <c r="O58" i="83"/>
  <c r="N57" i="83"/>
  <c r="M56" i="83"/>
  <c r="L55" i="83"/>
  <c r="K54" i="83"/>
  <c r="Q52" i="83"/>
  <c r="P51" i="83"/>
  <c r="O50" i="83"/>
  <c r="N49" i="83"/>
  <c r="M48" i="83"/>
  <c r="L47" i="83"/>
  <c r="K46" i="83"/>
  <c r="Q44" i="83"/>
  <c r="P43" i="83"/>
  <c r="O42" i="83"/>
  <c r="N41" i="83"/>
  <c r="M40" i="83"/>
  <c r="L39" i="83"/>
  <c r="K38" i="83"/>
  <c r="Q36" i="83"/>
  <c r="P35" i="83"/>
  <c r="O34" i="83"/>
  <c r="N33" i="83"/>
  <c r="M32" i="83"/>
  <c r="L31" i="83"/>
  <c r="K30" i="83"/>
  <c r="Q28" i="83"/>
  <c r="P27" i="83"/>
  <c r="O26" i="83"/>
  <c r="N25" i="83"/>
  <c r="M24" i="83"/>
  <c r="L23" i="83"/>
  <c r="K22" i="83"/>
  <c r="Q20" i="83"/>
  <c r="N84" i="83"/>
  <c r="M83" i="83"/>
  <c r="L82" i="83"/>
  <c r="K81" i="83"/>
  <c r="Q79" i="83"/>
  <c r="P78" i="83"/>
  <c r="O77" i="83"/>
  <c r="N75" i="83"/>
  <c r="M74" i="83"/>
  <c r="L72" i="83"/>
  <c r="K71" i="83"/>
  <c r="Q69" i="83"/>
  <c r="P68" i="83"/>
  <c r="O67" i="83"/>
  <c r="N66" i="83"/>
  <c r="M65" i="83"/>
  <c r="L64" i="83"/>
  <c r="K63" i="83"/>
  <c r="Q61" i="83"/>
  <c r="P60" i="83"/>
  <c r="O59" i="83"/>
  <c r="N58" i="83"/>
  <c r="M57" i="83"/>
  <c r="L56" i="83"/>
  <c r="K55" i="83"/>
  <c r="Q53" i="83"/>
  <c r="P52" i="83"/>
  <c r="O51" i="83"/>
  <c r="N50" i="83"/>
  <c r="M49" i="83"/>
  <c r="L48" i="83"/>
  <c r="K47" i="83"/>
  <c r="Q45" i="83"/>
  <c r="P44" i="83"/>
  <c r="O43" i="83"/>
  <c r="N42" i="83"/>
  <c r="M41" i="83"/>
  <c r="L40" i="83"/>
  <c r="K39" i="83"/>
  <c r="Q37" i="83"/>
  <c r="P36" i="83"/>
  <c r="O35" i="83"/>
  <c r="N34" i="83"/>
  <c r="M33" i="83"/>
  <c r="L32" i="83"/>
  <c r="K31" i="83"/>
  <c r="Q29" i="83"/>
  <c r="P28" i="83"/>
  <c r="O27" i="83"/>
  <c r="N26" i="83"/>
  <c r="M25" i="83"/>
  <c r="L24" i="83"/>
  <c r="K23" i="83"/>
  <c r="Q21" i="83"/>
  <c r="P20" i="83"/>
  <c r="O19" i="83"/>
  <c r="N18" i="83"/>
  <c r="M17" i="83"/>
  <c r="L16" i="83"/>
  <c r="K15" i="83"/>
  <c r="Q13" i="83"/>
  <c r="P12" i="83"/>
  <c r="O11" i="83"/>
  <c r="N10" i="83"/>
  <c r="M9" i="83"/>
  <c r="L8" i="83"/>
  <c r="K7" i="83"/>
  <c r="Q5" i="83"/>
  <c r="P4" i="83"/>
  <c r="O3" i="83"/>
  <c r="Y82" i="82"/>
  <c r="Q82" i="82"/>
  <c r="AA81" i="82"/>
  <c r="S81" i="82"/>
  <c r="K81" i="82"/>
  <c r="U80" i="82"/>
  <c r="M80" i="82"/>
  <c r="W79" i="82"/>
  <c r="O79" i="82"/>
  <c r="Y78" i="82"/>
  <c r="Q78" i="82"/>
  <c r="AA77" i="82"/>
  <c r="S77" i="82"/>
  <c r="K77" i="82"/>
  <c r="U76" i="82"/>
  <c r="M84" i="83"/>
  <c r="L83" i="83"/>
  <c r="K82" i="83"/>
  <c r="Q80" i="83"/>
  <c r="P79" i="83"/>
  <c r="O78" i="83"/>
  <c r="N77" i="83"/>
  <c r="M75" i="83"/>
  <c r="L74" i="83"/>
  <c r="K72" i="83"/>
  <c r="Q70" i="83"/>
  <c r="P69" i="83"/>
  <c r="O68" i="83"/>
  <c r="N67" i="83"/>
  <c r="M66" i="83"/>
  <c r="L65" i="83"/>
  <c r="K64" i="83"/>
  <c r="Q62" i="83"/>
  <c r="P61" i="83"/>
  <c r="O60" i="83"/>
  <c r="N59" i="83"/>
  <c r="M58" i="83"/>
  <c r="L57" i="83"/>
  <c r="K56" i="83"/>
  <c r="Q54" i="83"/>
  <c r="P53" i="83"/>
  <c r="O52" i="83"/>
  <c r="N51" i="83"/>
  <c r="M50" i="83"/>
  <c r="L49" i="83"/>
  <c r="K48" i="83"/>
  <c r="Q46" i="83"/>
  <c r="P45" i="83"/>
  <c r="O44" i="83"/>
  <c r="N43" i="83"/>
  <c r="M42" i="83"/>
  <c r="L41" i="83"/>
  <c r="K40" i="83"/>
  <c r="Q38" i="83"/>
  <c r="P37" i="83"/>
  <c r="O36" i="83"/>
  <c r="N35" i="83"/>
  <c r="M34" i="83"/>
  <c r="L33" i="83"/>
  <c r="K32" i="83"/>
  <c r="Q30" i="83"/>
  <c r="P29" i="83"/>
  <c r="O28" i="83"/>
  <c r="N27" i="83"/>
  <c r="M26" i="83"/>
  <c r="L25" i="83"/>
  <c r="K24" i="83"/>
  <c r="Q22" i="83"/>
  <c r="P21" i="83"/>
  <c r="O20" i="83"/>
  <c r="N19" i="83"/>
  <c r="M18" i="83"/>
  <c r="L17" i="83"/>
  <c r="K16" i="83"/>
  <c r="Q14" i="83"/>
  <c r="P13" i="83"/>
  <c r="O12" i="83"/>
  <c r="N11" i="83"/>
  <c r="M10" i="83"/>
  <c r="L9" i="83"/>
  <c r="K8" i="83"/>
  <c r="Q6" i="83"/>
  <c r="P5" i="83"/>
  <c r="O4" i="83"/>
  <c r="N3" i="83"/>
  <c r="X82" i="82"/>
  <c r="P82" i="82"/>
  <c r="Z81" i="82"/>
  <c r="R81" i="82"/>
  <c r="AB80" i="82"/>
  <c r="T80" i="82"/>
  <c r="L80" i="82"/>
  <c r="V79" i="82"/>
  <c r="N79" i="82"/>
  <c r="X78" i="82"/>
  <c r="P78" i="82"/>
  <c r="Z77" i="82"/>
  <c r="R77" i="82"/>
  <c r="AB76" i="82"/>
  <c r="T76" i="82"/>
  <c r="L84" i="83"/>
  <c r="K83" i="83"/>
  <c r="Q81" i="83"/>
  <c r="P80" i="83"/>
  <c r="O79" i="83"/>
  <c r="N78" i="83"/>
  <c r="M77" i="83"/>
  <c r="L75" i="83"/>
  <c r="K74" i="83"/>
  <c r="Q71" i="83"/>
  <c r="P70" i="83"/>
  <c r="O69" i="83"/>
  <c r="N68" i="83"/>
  <c r="M67" i="83"/>
  <c r="L66" i="83"/>
  <c r="K65" i="83"/>
  <c r="Q63" i="83"/>
  <c r="P62" i="83"/>
  <c r="O61" i="83"/>
  <c r="N60" i="83"/>
  <c r="M59" i="83"/>
  <c r="L58" i="83"/>
  <c r="K57" i="83"/>
  <c r="Q55" i="83"/>
  <c r="P54" i="83"/>
  <c r="O53" i="83"/>
  <c r="N52" i="83"/>
  <c r="M51" i="83"/>
  <c r="L50" i="83"/>
  <c r="K49" i="83"/>
  <c r="Q47" i="83"/>
  <c r="P46" i="83"/>
  <c r="O45" i="83"/>
  <c r="N44" i="83"/>
  <c r="M43" i="83"/>
  <c r="L42" i="83"/>
  <c r="K41" i="83"/>
  <c r="Q39" i="83"/>
  <c r="P38" i="83"/>
  <c r="O37" i="83"/>
  <c r="N36" i="83"/>
  <c r="M35" i="83"/>
  <c r="L34" i="83"/>
  <c r="K33" i="83"/>
  <c r="Q31" i="83"/>
  <c r="P30" i="83"/>
  <c r="O29" i="83"/>
  <c r="N28" i="83"/>
  <c r="M27" i="83"/>
  <c r="L26" i="83"/>
  <c r="K25" i="83"/>
  <c r="Q23" i="83"/>
  <c r="P22" i="83"/>
  <c r="O21" i="83"/>
  <c r="N20" i="83"/>
  <c r="M19" i="83"/>
  <c r="L18" i="83"/>
  <c r="K17" i="83"/>
  <c r="Q15" i="83"/>
  <c r="P14" i="83"/>
  <c r="O13" i="83"/>
  <c r="N12" i="83"/>
  <c r="M11" i="83"/>
  <c r="L10" i="83"/>
  <c r="K9" i="83"/>
  <c r="Q7" i="83"/>
  <c r="P6" i="83"/>
  <c r="O5" i="83"/>
  <c r="N4" i="83"/>
  <c r="M3" i="83"/>
  <c r="W82" i="82"/>
  <c r="O82" i="82"/>
  <c r="Y81" i="82"/>
  <c r="Q81" i="82"/>
  <c r="AA80" i="82"/>
  <c r="S80" i="82"/>
  <c r="K80" i="82"/>
  <c r="U79" i="82"/>
  <c r="M79" i="82"/>
  <c r="K84" i="83"/>
  <c r="Q82" i="83"/>
  <c r="P81" i="83"/>
  <c r="O80" i="83"/>
  <c r="N79" i="83"/>
  <c r="M78" i="83"/>
  <c r="L77" i="83"/>
  <c r="K75" i="83"/>
  <c r="Q72" i="83"/>
  <c r="P71" i="83"/>
  <c r="O70" i="83"/>
  <c r="N69" i="83"/>
  <c r="M68" i="83"/>
  <c r="L67" i="83"/>
  <c r="K66" i="83"/>
  <c r="Q64" i="83"/>
  <c r="P63" i="83"/>
  <c r="O62" i="83"/>
  <c r="N61" i="83"/>
  <c r="M60" i="83"/>
  <c r="L59" i="83"/>
  <c r="K58" i="83"/>
  <c r="Q56" i="83"/>
  <c r="P55" i="83"/>
  <c r="O54" i="83"/>
  <c r="N53" i="83"/>
  <c r="M52" i="83"/>
  <c r="L51" i="83"/>
  <c r="K50" i="83"/>
  <c r="Q48" i="83"/>
  <c r="P47" i="83"/>
  <c r="O46" i="83"/>
  <c r="N45" i="83"/>
  <c r="M44" i="83"/>
  <c r="L43" i="83"/>
  <c r="K42" i="83"/>
  <c r="Q40" i="83"/>
  <c r="P39" i="83"/>
  <c r="O38" i="83"/>
  <c r="N37" i="83"/>
  <c r="M36" i="83"/>
  <c r="L35" i="83"/>
  <c r="K34" i="83"/>
  <c r="Q32" i="83"/>
  <c r="P31" i="83"/>
  <c r="O30" i="83"/>
  <c r="N29" i="83"/>
  <c r="M28" i="83"/>
  <c r="L27" i="83"/>
  <c r="K26" i="83"/>
  <c r="Q24" i="83"/>
  <c r="P23" i="83"/>
  <c r="O22" i="83"/>
  <c r="N21" i="83"/>
  <c r="M20" i="83"/>
  <c r="L19" i="83"/>
  <c r="K18" i="83"/>
  <c r="Q16" i="83"/>
  <c r="P15" i="83"/>
  <c r="O14" i="83"/>
  <c r="N13" i="83"/>
  <c r="M12" i="83"/>
  <c r="L11" i="83"/>
  <c r="K10" i="83"/>
  <c r="Q8" i="83"/>
  <c r="P7" i="83"/>
  <c r="O6" i="83"/>
  <c r="N5" i="83"/>
  <c r="M4" i="83"/>
  <c r="L3" i="83"/>
  <c r="V82" i="82"/>
  <c r="N82" i="82"/>
  <c r="X81" i="82"/>
  <c r="P81" i="82"/>
  <c r="Z80" i="82"/>
  <c r="R80" i="82"/>
  <c r="AB79" i="82"/>
  <c r="T79" i="82"/>
  <c r="L79" i="82"/>
  <c r="V78" i="82"/>
  <c r="N78" i="82"/>
  <c r="X77" i="82"/>
  <c r="P77" i="82"/>
  <c r="Z76" i="82"/>
  <c r="R76" i="82"/>
  <c r="Q83" i="83"/>
  <c r="P72" i="83"/>
  <c r="O63" i="83"/>
  <c r="N54" i="83"/>
  <c r="M45" i="83"/>
  <c r="L36" i="83"/>
  <c r="K27" i="83"/>
  <c r="P19" i="83"/>
  <c r="N16" i="83"/>
  <c r="M13" i="83"/>
  <c r="O10" i="83"/>
  <c r="M7" i="83"/>
  <c r="L4" i="83"/>
  <c r="R82" i="82"/>
  <c r="M81" i="82"/>
  <c r="AA79" i="82"/>
  <c r="AB78" i="82"/>
  <c r="O78" i="82"/>
  <c r="U77" i="82"/>
  <c r="Y76" i="82"/>
  <c r="N76" i="82"/>
  <c r="X75" i="82"/>
  <c r="P75" i="82"/>
  <c r="Z74" i="82"/>
  <c r="R74" i="82"/>
  <c r="AB73" i="82"/>
  <c r="T73" i="82"/>
  <c r="L73" i="82"/>
  <c r="V72" i="82"/>
  <c r="N72" i="82"/>
  <c r="X67" i="82"/>
  <c r="P67" i="82"/>
  <c r="Z66" i="82"/>
  <c r="R66" i="82"/>
  <c r="AB65" i="82"/>
  <c r="T65" i="82"/>
  <c r="L65" i="82"/>
  <c r="V64" i="82"/>
  <c r="N64" i="82"/>
  <c r="X63" i="82"/>
  <c r="P63" i="82"/>
  <c r="Z62" i="82"/>
  <c r="R62" i="82"/>
  <c r="AB61" i="82"/>
  <c r="T61" i="82"/>
  <c r="L61" i="82"/>
  <c r="V60" i="82"/>
  <c r="N60" i="82"/>
  <c r="X59" i="82"/>
  <c r="P59" i="82"/>
  <c r="Z58" i="82"/>
  <c r="R58" i="82"/>
  <c r="AB57" i="82"/>
  <c r="T57" i="82"/>
  <c r="L57" i="82"/>
  <c r="V56" i="82"/>
  <c r="N56" i="82"/>
  <c r="P82" i="83"/>
  <c r="O71" i="83"/>
  <c r="N62" i="83"/>
  <c r="M53" i="83"/>
  <c r="L44" i="83"/>
  <c r="K35" i="83"/>
  <c r="Q25" i="83"/>
  <c r="K19" i="83"/>
  <c r="M16" i="83"/>
  <c r="K13" i="83"/>
  <c r="Q9" i="83"/>
  <c r="L7" i="83"/>
  <c r="Q3" i="83"/>
  <c r="M82" i="82"/>
  <c r="L81" i="82"/>
  <c r="Y79" i="82"/>
  <c r="AA78" i="82"/>
  <c r="M78" i="82"/>
  <c r="T77" i="82"/>
  <c r="X76" i="82"/>
  <c r="M76" i="82"/>
  <c r="W75" i="82"/>
  <c r="O75" i="82"/>
  <c r="Y74" i="82"/>
  <c r="Q74" i="82"/>
  <c r="AA73" i="82"/>
  <c r="S73" i="82"/>
  <c r="K73" i="82"/>
  <c r="U72" i="82"/>
  <c r="M72" i="82"/>
  <c r="W67" i="82"/>
  <c r="O67" i="82"/>
  <c r="Y66" i="82"/>
  <c r="Q66" i="82"/>
  <c r="AA65" i="82"/>
  <c r="S65" i="82"/>
  <c r="K65" i="82"/>
  <c r="U64" i="82"/>
  <c r="M64" i="82"/>
  <c r="W63" i="82"/>
  <c r="O63" i="82"/>
  <c r="Y62" i="82"/>
  <c r="Q62" i="82"/>
  <c r="AA61" i="82"/>
  <c r="S61" i="82"/>
  <c r="K61" i="82"/>
  <c r="U60" i="82"/>
  <c r="M60" i="82"/>
  <c r="W59" i="82"/>
  <c r="O59" i="82"/>
  <c r="Y58" i="82"/>
  <c r="Q58" i="82"/>
  <c r="AA57" i="82"/>
  <c r="S57" i="82"/>
  <c r="K57" i="82"/>
  <c r="U56" i="82"/>
  <c r="M56" i="82"/>
  <c r="W55" i="82"/>
  <c r="O55" i="82"/>
  <c r="Y54" i="82"/>
  <c r="Q54" i="82"/>
  <c r="AA53" i="82"/>
  <c r="S53" i="82"/>
  <c r="K53" i="82"/>
  <c r="U52" i="82"/>
  <c r="M52" i="82"/>
  <c r="W51" i="82"/>
  <c r="O51" i="82"/>
  <c r="Y50" i="82"/>
  <c r="Q50" i="82"/>
  <c r="AA49" i="82"/>
  <c r="S49" i="82"/>
  <c r="K49" i="82"/>
  <c r="U48" i="82"/>
  <c r="M48" i="82"/>
  <c r="W47" i="82"/>
  <c r="O47" i="82"/>
  <c r="Y46" i="82"/>
  <c r="Q46" i="82"/>
  <c r="AA45" i="82"/>
  <c r="S45" i="82"/>
  <c r="K45" i="82"/>
  <c r="U44" i="82"/>
  <c r="M44" i="82"/>
  <c r="W43" i="82"/>
  <c r="O81" i="83"/>
  <c r="N70" i="83"/>
  <c r="M61" i="83"/>
  <c r="L52" i="83"/>
  <c r="K43" i="83"/>
  <c r="Q33" i="83"/>
  <c r="P24" i="83"/>
  <c r="P18" i="83"/>
  <c r="O15" i="83"/>
  <c r="Q12" i="83"/>
  <c r="O9" i="83"/>
  <c r="N6" i="83"/>
  <c r="P3" i="83"/>
  <c r="K82" i="82"/>
  <c r="Y80" i="82"/>
  <c r="X79" i="82"/>
  <c r="Z78" i="82"/>
  <c r="L78" i="82"/>
  <c r="Q77" i="82"/>
  <c r="W76" i="82"/>
  <c r="L76" i="82"/>
  <c r="V75" i="82"/>
  <c r="N75" i="82"/>
  <c r="X74" i="82"/>
  <c r="P74" i="82"/>
  <c r="Z73" i="82"/>
  <c r="R73" i="82"/>
  <c r="AB72" i="82"/>
  <c r="T72" i="82"/>
  <c r="L72" i="82"/>
  <c r="V67" i="82"/>
  <c r="N67" i="82"/>
  <c r="X66" i="82"/>
  <c r="P66" i="82"/>
  <c r="Z65" i="82"/>
  <c r="R65" i="82"/>
  <c r="AB64" i="82"/>
  <c r="T64" i="82"/>
  <c r="L64" i="82"/>
  <c r="V63" i="82"/>
  <c r="N63" i="82"/>
  <c r="X62" i="82"/>
  <c r="P62" i="82"/>
  <c r="Z61" i="82"/>
  <c r="R61" i="82"/>
  <c r="AB60" i="82"/>
  <c r="T60" i="82"/>
  <c r="L60" i="82"/>
  <c r="V59" i="82"/>
  <c r="N59" i="82"/>
  <c r="X58" i="82"/>
  <c r="P58" i="82"/>
  <c r="Z57" i="82"/>
  <c r="R57" i="82"/>
  <c r="AB56" i="82"/>
  <c r="T56" i="82"/>
  <c r="L56" i="82"/>
  <c r="V55" i="82"/>
  <c r="N80" i="83"/>
  <c r="M69" i="83"/>
  <c r="L60" i="83"/>
  <c r="K51" i="83"/>
  <c r="Q41" i="83"/>
  <c r="P32" i="83"/>
  <c r="O23" i="83"/>
  <c r="O18" i="83"/>
  <c r="M15" i="83"/>
  <c r="L12" i="83"/>
  <c r="N9" i="83"/>
  <c r="L6" i="83"/>
  <c r="K3" i="83"/>
  <c r="AB81" i="82"/>
  <c r="W80" i="82"/>
  <c r="S79" i="82"/>
  <c r="W78" i="82"/>
  <c r="K78" i="82"/>
  <c r="O77" i="82"/>
  <c r="V76" i="82"/>
  <c r="K76" i="82"/>
  <c r="U75" i="82"/>
  <c r="M75" i="82"/>
  <c r="W74" i="82"/>
  <c r="O74" i="82"/>
  <c r="Y73" i="82"/>
  <c r="Q73" i="82"/>
  <c r="AA72" i="82"/>
  <c r="S72" i="82"/>
  <c r="K72" i="82"/>
  <c r="U67" i="82"/>
  <c r="M67" i="82"/>
  <c r="W66" i="82"/>
  <c r="O66" i="82"/>
  <c r="Y65" i="82"/>
  <c r="Q65" i="82"/>
  <c r="AA64" i="82"/>
  <c r="S64" i="82"/>
  <c r="K64" i="82"/>
  <c r="U63" i="82"/>
  <c r="M63" i="82"/>
  <c r="W62" i="82"/>
  <c r="O62" i="82"/>
  <c r="Y61" i="82"/>
  <c r="Q61" i="82"/>
  <c r="AA60" i="82"/>
  <c r="S60" i="82"/>
  <c r="K60" i="82"/>
  <c r="U59" i="82"/>
  <c r="M59" i="82"/>
  <c r="W58" i="82"/>
  <c r="O58" i="82"/>
  <c r="Y57" i="82"/>
  <c r="Q57" i="82"/>
  <c r="AA56" i="82"/>
  <c r="S56" i="82"/>
  <c r="K56" i="82"/>
  <c r="U55" i="82"/>
  <c r="M55" i="82"/>
  <c r="W54" i="82"/>
  <c r="O54" i="82"/>
  <c r="Y53" i="82"/>
  <c r="Q53" i="82"/>
  <c r="AA52" i="82"/>
  <c r="S52" i="82"/>
  <c r="K52" i="82"/>
  <c r="U51" i="82"/>
  <c r="M51" i="82"/>
  <c r="W50" i="82"/>
  <c r="O50" i="82"/>
  <c r="Y49" i="82"/>
  <c r="Q49" i="82"/>
  <c r="AA48" i="82"/>
  <c r="S48" i="82"/>
  <c r="K48" i="82"/>
  <c r="U47" i="82"/>
  <c r="M47" i="82"/>
  <c r="W46" i="82"/>
  <c r="O46" i="82"/>
  <c r="Y45" i="82"/>
  <c r="Q45" i="82"/>
  <c r="AA44" i="82"/>
  <c r="S44" i="82"/>
  <c r="K44" i="82"/>
  <c r="M79" i="83"/>
  <c r="L68" i="83"/>
  <c r="K59" i="83"/>
  <c r="Q49" i="83"/>
  <c r="P40" i="83"/>
  <c r="O31" i="83"/>
  <c r="N22" i="83"/>
  <c r="Q17" i="83"/>
  <c r="L15" i="83"/>
  <c r="Q11" i="83"/>
  <c r="P8" i="83"/>
  <c r="K6" i="83"/>
  <c r="AA82" i="82"/>
  <c r="W81" i="82"/>
  <c r="V80" i="82"/>
  <c r="R79" i="82"/>
  <c r="U78" i="82"/>
  <c r="AB77" i="82"/>
  <c r="N77" i="82"/>
  <c r="S76" i="82"/>
  <c r="AB75" i="82"/>
  <c r="T75" i="82"/>
  <c r="L75" i="82"/>
  <c r="V74" i="82"/>
  <c r="N74" i="82"/>
  <c r="X73" i="82"/>
  <c r="P73" i="82"/>
  <c r="Z72" i="82"/>
  <c r="R72" i="82"/>
  <c r="AB67" i="82"/>
  <c r="T67" i="82"/>
  <c r="L67" i="82"/>
  <c r="V66" i="82"/>
  <c r="N66" i="82"/>
  <c r="X65" i="82"/>
  <c r="P65" i="82"/>
  <c r="Z64" i="82"/>
  <c r="R64" i="82"/>
  <c r="AB63" i="82"/>
  <c r="T63" i="82"/>
  <c r="L63" i="82"/>
  <c r="V62" i="82"/>
  <c r="N62" i="82"/>
  <c r="X61" i="82"/>
  <c r="P61" i="82"/>
  <c r="Z60" i="82"/>
  <c r="R60" i="82"/>
  <c r="AB59" i="82"/>
  <c r="T59" i="82"/>
  <c r="L59" i="82"/>
  <c r="V58" i="82"/>
  <c r="N58" i="82"/>
  <c r="X57" i="82"/>
  <c r="P57" i="82"/>
  <c r="Z56" i="82"/>
  <c r="R56" i="82"/>
  <c r="AB55" i="82"/>
  <c r="T55" i="82"/>
  <c r="L55" i="82"/>
  <c r="V54" i="82"/>
  <c r="N54" i="82"/>
  <c r="X53" i="82"/>
  <c r="P53" i="82"/>
  <c r="Z52" i="82"/>
  <c r="R52" i="82"/>
  <c r="AB51" i="82"/>
  <c r="T51" i="82"/>
  <c r="L51" i="82"/>
  <c r="V50" i="82"/>
  <c r="N50" i="82"/>
  <c r="X49" i="82"/>
  <c r="P49" i="82"/>
  <c r="Z48" i="82"/>
  <c r="R48" i="82"/>
  <c r="AB47" i="82"/>
  <c r="T47" i="82"/>
  <c r="L47" i="82"/>
  <c r="V46" i="82"/>
  <c r="N46" i="82"/>
  <c r="X45" i="82"/>
  <c r="P45" i="82"/>
  <c r="Z44" i="82"/>
  <c r="R44" i="82"/>
  <c r="AB43" i="82"/>
  <c r="T43" i="82"/>
  <c r="L78" i="83"/>
  <c r="K67" i="83"/>
  <c r="Q57" i="83"/>
  <c r="P48" i="83"/>
  <c r="O39" i="83"/>
  <c r="N30" i="83"/>
  <c r="M21" i="83"/>
  <c r="O17" i="83"/>
  <c r="N14" i="83"/>
  <c r="P11" i="83"/>
  <c r="N8" i="83"/>
  <c r="M5" i="83"/>
  <c r="Z82" i="82"/>
  <c r="U81" i="82"/>
  <c r="Q80" i="82"/>
  <c r="Q79" i="82"/>
  <c r="T78" i="82"/>
  <c r="Y77" i="82"/>
  <c r="M77" i="82"/>
  <c r="Q76" i="82"/>
  <c r="AA75" i="82"/>
  <c r="S75" i="82"/>
  <c r="K75" i="82"/>
  <c r="U74" i="82"/>
  <c r="M74" i="82"/>
  <c r="W73" i="82"/>
  <c r="O73" i="82"/>
  <c r="Y72" i="82"/>
  <c r="Q72" i="82"/>
  <c r="AA67" i="82"/>
  <c r="S67" i="82"/>
  <c r="K67" i="82"/>
  <c r="U66" i="82"/>
  <c r="M66" i="82"/>
  <c r="W65" i="82"/>
  <c r="O65" i="82"/>
  <c r="Y64" i="82"/>
  <c r="Q64" i="82"/>
  <c r="AA63" i="82"/>
  <c r="S63" i="82"/>
  <c r="K63" i="82"/>
  <c r="U62" i="82"/>
  <c r="M62" i="82"/>
  <c r="W61" i="82"/>
  <c r="O61" i="82"/>
  <c r="Y60" i="82"/>
  <c r="Q60" i="82"/>
  <c r="AA59" i="82"/>
  <c r="S59" i="82"/>
  <c r="K59" i="82"/>
  <c r="U58" i="82"/>
  <c r="M58" i="82"/>
  <c r="W57" i="82"/>
  <c r="O57" i="82"/>
  <c r="Y56" i="82"/>
  <c r="Q56" i="82"/>
  <c r="AA55" i="82"/>
  <c r="S55" i="82"/>
  <c r="K55" i="82"/>
  <c r="U54" i="82"/>
  <c r="M54" i="82"/>
  <c r="W53" i="82"/>
  <c r="O53" i="82"/>
  <c r="Y52" i="82"/>
  <c r="Q52" i="82"/>
  <c r="AA51" i="82"/>
  <c r="S51" i="82"/>
  <c r="K51" i="82"/>
  <c r="U50" i="82"/>
  <c r="M50" i="82"/>
  <c r="W49" i="82"/>
  <c r="O49" i="82"/>
  <c r="Y48" i="82"/>
  <c r="Q48" i="82"/>
  <c r="AA47" i="82"/>
  <c r="S47" i="82"/>
  <c r="K47" i="82"/>
  <c r="U46" i="82"/>
  <c r="M46" i="82"/>
  <c r="W45" i="82"/>
  <c r="O45" i="82"/>
  <c r="Y44" i="82"/>
  <c r="Q44" i="82"/>
  <c r="AA43" i="82"/>
  <c r="S43" i="82"/>
  <c r="K77" i="83"/>
  <c r="N38" i="83"/>
  <c r="L14" i="83"/>
  <c r="U82" i="82"/>
  <c r="S78" i="82"/>
  <c r="Z75" i="82"/>
  <c r="L74" i="82"/>
  <c r="P72" i="82"/>
  <c r="T66" i="82"/>
  <c r="X64" i="82"/>
  <c r="AB62" i="82"/>
  <c r="N61" i="82"/>
  <c r="R59" i="82"/>
  <c r="V57" i="82"/>
  <c r="Z55" i="82"/>
  <c r="AA54" i="82"/>
  <c r="K54" i="82"/>
  <c r="M53" i="82"/>
  <c r="O52" i="82"/>
  <c r="Q51" i="82"/>
  <c r="S50" i="82"/>
  <c r="U49" i="82"/>
  <c r="W48" i="82"/>
  <c r="Y47" i="82"/>
  <c r="AA46" i="82"/>
  <c r="K46" i="82"/>
  <c r="M45" i="82"/>
  <c r="O44" i="82"/>
  <c r="R43" i="82"/>
  <c r="AB42" i="82"/>
  <c r="T42" i="82"/>
  <c r="L42" i="82"/>
  <c r="V41" i="82"/>
  <c r="N41" i="82"/>
  <c r="X40" i="82"/>
  <c r="P40" i="82"/>
  <c r="Z39" i="82"/>
  <c r="R39" i="82"/>
  <c r="AB38" i="82"/>
  <c r="T38" i="82"/>
  <c r="L38" i="82"/>
  <c r="V37" i="82"/>
  <c r="N37" i="82"/>
  <c r="X36" i="82"/>
  <c r="P36" i="82"/>
  <c r="Z35" i="82"/>
  <c r="R35" i="82"/>
  <c r="AB34" i="82"/>
  <c r="T34" i="82"/>
  <c r="L34" i="82"/>
  <c r="V33" i="82"/>
  <c r="N33" i="82"/>
  <c r="X32" i="82"/>
  <c r="Q74" i="83"/>
  <c r="M37" i="83"/>
  <c r="K14" i="83"/>
  <c r="S82" i="82"/>
  <c r="R78" i="82"/>
  <c r="Y75" i="82"/>
  <c r="K74" i="82"/>
  <c r="O72" i="82"/>
  <c r="S66" i="82"/>
  <c r="W64" i="82"/>
  <c r="AA62" i="82"/>
  <c r="M61" i="82"/>
  <c r="Q59" i="82"/>
  <c r="U57" i="82"/>
  <c r="Y55" i="82"/>
  <c r="Z54" i="82"/>
  <c r="AB53" i="82"/>
  <c r="L53" i="82"/>
  <c r="N52" i="82"/>
  <c r="P51" i="82"/>
  <c r="R50" i="82"/>
  <c r="T49" i="82"/>
  <c r="V48" i="82"/>
  <c r="X47" i="82"/>
  <c r="Z46" i="82"/>
  <c r="AB45" i="82"/>
  <c r="L45" i="82"/>
  <c r="N44" i="82"/>
  <c r="Q43" i="82"/>
  <c r="AA42" i="82"/>
  <c r="S42" i="82"/>
  <c r="K42" i="82"/>
  <c r="U41" i="82"/>
  <c r="M41" i="82"/>
  <c r="W40" i="82"/>
  <c r="O40" i="82"/>
  <c r="Y39" i="82"/>
  <c r="Q39" i="82"/>
  <c r="AA38" i="82"/>
  <c r="S38" i="82"/>
  <c r="K38" i="82"/>
  <c r="U37" i="82"/>
  <c r="M37" i="82"/>
  <c r="W36" i="82"/>
  <c r="O36" i="82"/>
  <c r="Y35" i="82"/>
  <c r="Q35" i="82"/>
  <c r="AA34" i="82"/>
  <c r="S34" i="82"/>
  <c r="K34" i="82"/>
  <c r="U33" i="82"/>
  <c r="M33" i="82"/>
  <c r="W32" i="82"/>
  <c r="O32" i="82"/>
  <c r="Y31" i="82"/>
  <c r="Q31" i="82"/>
  <c r="AA30" i="82"/>
  <c r="S30" i="82"/>
  <c r="K30" i="82"/>
  <c r="U29" i="82"/>
  <c r="M29" i="82"/>
  <c r="W28" i="82"/>
  <c r="O28" i="82"/>
  <c r="Y27" i="82"/>
  <c r="Q27" i="82"/>
  <c r="AA26" i="82"/>
  <c r="S26" i="82"/>
  <c r="K26" i="82"/>
  <c r="U25" i="82"/>
  <c r="M25" i="82"/>
  <c r="W24" i="82"/>
  <c r="O24" i="82"/>
  <c r="Y23" i="82"/>
  <c r="Q23" i="82"/>
  <c r="AA22" i="82"/>
  <c r="S22" i="82"/>
  <c r="K22" i="82"/>
  <c r="U21" i="82"/>
  <c r="M21" i="82"/>
  <c r="W20" i="82"/>
  <c r="O20" i="82"/>
  <c r="Y19" i="82"/>
  <c r="Q19" i="82"/>
  <c r="AA18" i="82"/>
  <c r="S18" i="82"/>
  <c r="K18" i="82"/>
  <c r="U17" i="82"/>
  <c r="Q65" i="83"/>
  <c r="M29" i="83"/>
  <c r="K11" i="83"/>
  <c r="T81" i="82"/>
  <c r="W77" i="82"/>
  <c r="R75" i="82"/>
  <c r="V73" i="82"/>
  <c r="Z67" i="82"/>
  <c r="L66" i="82"/>
  <c r="P64" i="82"/>
  <c r="T62" i="82"/>
  <c r="X60" i="82"/>
  <c r="AB58" i="82"/>
  <c r="N57" i="82"/>
  <c r="X55" i="82"/>
  <c r="X54" i="82"/>
  <c r="Z53" i="82"/>
  <c r="AB52" i="82"/>
  <c r="L52" i="82"/>
  <c r="N51" i="82"/>
  <c r="P50" i="82"/>
  <c r="R49" i="82"/>
  <c r="T48" i="82"/>
  <c r="V47" i="82"/>
  <c r="X46" i="82"/>
  <c r="Z45" i="82"/>
  <c r="AB44" i="82"/>
  <c r="L44" i="82"/>
  <c r="P43" i="82"/>
  <c r="Z42" i="82"/>
  <c r="R42" i="82"/>
  <c r="AB41" i="82"/>
  <c r="T41" i="82"/>
  <c r="L41" i="82"/>
  <c r="V40" i="82"/>
  <c r="N40" i="82"/>
  <c r="X39" i="82"/>
  <c r="P39" i="82"/>
  <c r="Z38" i="82"/>
  <c r="R38" i="82"/>
  <c r="AB37" i="82"/>
  <c r="T37" i="82"/>
  <c r="L37" i="82"/>
  <c r="V36" i="82"/>
  <c r="N36" i="82"/>
  <c r="X35" i="82"/>
  <c r="P35" i="82"/>
  <c r="Z34" i="82"/>
  <c r="R34" i="82"/>
  <c r="AB33" i="82"/>
  <c r="T33" i="82"/>
  <c r="L33" i="82"/>
  <c r="V32" i="82"/>
  <c r="N32" i="82"/>
  <c r="P64" i="83"/>
  <c r="L28" i="83"/>
  <c r="P10" i="83"/>
  <c r="O81" i="82"/>
  <c r="V77" i="82"/>
  <c r="Q75" i="82"/>
  <c r="U73" i="82"/>
  <c r="Y67" i="82"/>
  <c r="K66" i="82"/>
  <c r="O64" i="82"/>
  <c r="S62" i="82"/>
  <c r="W60" i="82"/>
  <c r="AA58" i="82"/>
  <c r="M57" i="82"/>
  <c r="R55" i="82"/>
  <c r="T54" i="82"/>
  <c r="V53" i="82"/>
  <c r="X52" i="82"/>
  <c r="Z51" i="82"/>
  <c r="AB50" i="82"/>
  <c r="L50" i="82"/>
  <c r="N49" i="82"/>
  <c r="P48" i="82"/>
  <c r="R47" i="82"/>
  <c r="T46" i="82"/>
  <c r="V45" i="82"/>
  <c r="X44" i="82"/>
  <c r="Z43" i="82"/>
  <c r="O43" i="82"/>
  <c r="Y42" i="82"/>
  <c r="Q42" i="82"/>
  <c r="AA41" i="82"/>
  <c r="S41" i="82"/>
  <c r="K41" i="82"/>
  <c r="U40" i="82"/>
  <c r="M40" i="82"/>
  <c r="W39" i="82"/>
  <c r="O39" i="82"/>
  <c r="Y38" i="82"/>
  <c r="Q38" i="82"/>
  <c r="AA37" i="82"/>
  <c r="S37" i="82"/>
  <c r="K37" i="82"/>
  <c r="U36" i="82"/>
  <c r="M36" i="82"/>
  <c r="W35" i="82"/>
  <c r="O35" i="82"/>
  <c r="Y34" i="82"/>
  <c r="Q34" i="82"/>
  <c r="AA33" i="82"/>
  <c r="S33" i="82"/>
  <c r="K33" i="82"/>
  <c r="U32" i="82"/>
  <c r="M32" i="82"/>
  <c r="W31" i="82"/>
  <c r="O31" i="82"/>
  <c r="Y30" i="82"/>
  <c r="Q30" i="82"/>
  <c r="AA29" i="82"/>
  <c r="S29" i="82"/>
  <c r="K29" i="82"/>
  <c r="U28" i="82"/>
  <c r="M28" i="82"/>
  <c r="W27" i="82"/>
  <c r="O27" i="82"/>
  <c r="Y26" i="82"/>
  <c r="Q26" i="82"/>
  <c r="AA25" i="82"/>
  <c r="S25" i="82"/>
  <c r="K25" i="82"/>
  <c r="U24" i="82"/>
  <c r="M24" i="82"/>
  <c r="W23" i="82"/>
  <c r="O23" i="82"/>
  <c r="Y22" i="82"/>
  <c r="Q22" i="82"/>
  <c r="AA21" i="82"/>
  <c r="S21" i="82"/>
  <c r="K21" i="82"/>
  <c r="U20" i="82"/>
  <c r="M20" i="82"/>
  <c r="W19" i="82"/>
  <c r="O19" i="82"/>
  <c r="Y18" i="82"/>
  <c r="Q18" i="82"/>
  <c r="P56" i="83"/>
  <c r="L20" i="83"/>
  <c r="M8" i="83"/>
  <c r="O80" i="82"/>
  <c r="L77" i="82"/>
  <c r="AB74" i="82"/>
  <c r="N73" i="82"/>
  <c r="R67" i="82"/>
  <c r="V65" i="82"/>
  <c r="Z63" i="82"/>
  <c r="L62" i="82"/>
  <c r="P60" i="82"/>
  <c r="T58" i="82"/>
  <c r="X56" i="82"/>
  <c r="Q55" i="82"/>
  <c r="S54" i="82"/>
  <c r="U53" i="82"/>
  <c r="W52" i="82"/>
  <c r="Y51" i="82"/>
  <c r="AA50" i="82"/>
  <c r="K50" i="82"/>
  <c r="M49" i="82"/>
  <c r="O48" i="82"/>
  <c r="Q47" i="82"/>
  <c r="S46" i="82"/>
  <c r="U45" i="82"/>
  <c r="W44" i="82"/>
  <c r="Y43" i="82"/>
  <c r="N43" i="82"/>
  <c r="X42" i="82"/>
  <c r="P42" i="82"/>
  <c r="Z41" i="82"/>
  <c r="R41" i="82"/>
  <c r="AB40" i="82"/>
  <c r="T40" i="82"/>
  <c r="L40" i="82"/>
  <c r="V39" i="82"/>
  <c r="N39" i="82"/>
  <c r="X38" i="82"/>
  <c r="P38" i="82"/>
  <c r="Z37" i="82"/>
  <c r="R37" i="82"/>
  <c r="AB36" i="82"/>
  <c r="T36" i="82"/>
  <c r="L36" i="82"/>
  <c r="V35" i="82"/>
  <c r="N35" i="82"/>
  <c r="X34" i="82"/>
  <c r="P34" i="82"/>
  <c r="Z33" i="82"/>
  <c r="R33" i="82"/>
  <c r="AB32" i="82"/>
  <c r="T32" i="82"/>
  <c r="L32" i="82"/>
  <c r="V31" i="82"/>
  <c r="N31" i="82"/>
  <c r="X30" i="82"/>
  <c r="P30" i="82"/>
  <c r="Z29" i="82"/>
  <c r="R29" i="82"/>
  <c r="AB28" i="82"/>
  <c r="T28" i="82"/>
  <c r="L28" i="82"/>
  <c r="V27" i="82"/>
  <c r="N27" i="82"/>
  <c r="X26" i="82"/>
  <c r="P26" i="82"/>
  <c r="Z25" i="82"/>
  <c r="R25" i="82"/>
  <c r="AB24" i="82"/>
  <c r="T24" i="82"/>
  <c r="L24" i="82"/>
  <c r="V23" i="82"/>
  <c r="N23" i="82"/>
  <c r="X22" i="82"/>
  <c r="P22" i="82"/>
  <c r="Z21" i="82"/>
  <c r="R21" i="82"/>
  <c r="AB20" i="82"/>
  <c r="T20" i="82"/>
  <c r="L20" i="82"/>
  <c r="V19" i="82"/>
  <c r="N19" i="82"/>
  <c r="X18" i="82"/>
  <c r="P18" i="82"/>
  <c r="Z17" i="82"/>
  <c r="O55" i="83"/>
  <c r="Q19" i="83"/>
  <c r="O7" i="83"/>
  <c r="N80" i="82"/>
  <c r="AA76" i="82"/>
  <c r="AA74" i="82"/>
  <c r="M73" i="82"/>
  <c r="Q67" i="82"/>
  <c r="U65" i="82"/>
  <c r="Y63" i="82"/>
  <c r="K62" i="82"/>
  <c r="O60" i="82"/>
  <c r="S58" i="82"/>
  <c r="W56" i="82"/>
  <c r="P55" i="82"/>
  <c r="R54" i="82"/>
  <c r="T53" i="82"/>
  <c r="V52" i="82"/>
  <c r="X51" i="82"/>
  <c r="Z50" i="82"/>
  <c r="AB49" i="82"/>
  <c r="L49" i="82"/>
  <c r="N48" i="82"/>
  <c r="P47" i="82"/>
  <c r="R46" i="82"/>
  <c r="T45" i="82"/>
  <c r="V44" i="82"/>
  <c r="X43" i="82"/>
  <c r="M43" i="82"/>
  <c r="W42" i="82"/>
  <c r="O42" i="82"/>
  <c r="Y41" i="82"/>
  <c r="Q41" i="82"/>
  <c r="AA40" i="82"/>
  <c r="S40" i="82"/>
  <c r="K40" i="82"/>
  <c r="U39" i="82"/>
  <c r="M39" i="82"/>
  <c r="W38" i="82"/>
  <c r="O38" i="82"/>
  <c r="Y37" i="82"/>
  <c r="Q37" i="82"/>
  <c r="AA36" i="82"/>
  <c r="S36" i="82"/>
  <c r="K36" i="82"/>
  <c r="U35" i="82"/>
  <c r="M35" i="82"/>
  <c r="W34" i="82"/>
  <c r="O34" i="82"/>
  <c r="Y33" i="82"/>
  <c r="Q33" i="82"/>
  <c r="AA32" i="82"/>
  <c r="S32" i="82"/>
  <c r="K32" i="82"/>
  <c r="U31" i="82"/>
  <c r="M31" i="82"/>
  <c r="W30" i="82"/>
  <c r="O30" i="82"/>
  <c r="Y29" i="82"/>
  <c r="Q29" i="82"/>
  <c r="AA28" i="82"/>
  <c r="S28" i="82"/>
  <c r="K28" i="82"/>
  <c r="U27" i="82"/>
  <c r="M27" i="82"/>
  <c r="W26" i="82"/>
  <c r="O26" i="82"/>
  <c r="Y25" i="82"/>
  <c r="Q25" i="82"/>
  <c r="AA24" i="82"/>
  <c r="S24" i="82"/>
  <c r="K24" i="82"/>
  <c r="U23" i="82"/>
  <c r="M23" i="82"/>
  <c r="W22" i="82"/>
  <c r="O22" i="82"/>
  <c r="Y21" i="82"/>
  <c r="Q21" i="82"/>
  <c r="AA20" i="82"/>
  <c r="S20" i="82"/>
  <c r="K20" i="82"/>
  <c r="U19" i="82"/>
  <c r="M19" i="82"/>
  <c r="W18" i="82"/>
  <c r="O18" i="82"/>
  <c r="O47" i="83"/>
  <c r="P76" i="82"/>
  <c r="N65" i="82"/>
  <c r="L58" i="82"/>
  <c r="R53" i="82"/>
  <c r="Z49" i="82"/>
  <c r="P46" i="82"/>
  <c r="L43" i="82"/>
  <c r="P41" i="82"/>
  <c r="T39" i="82"/>
  <c r="X37" i="82"/>
  <c r="AB35" i="82"/>
  <c r="N34" i="82"/>
  <c r="R32" i="82"/>
  <c r="S31" i="82"/>
  <c r="U30" i="82"/>
  <c r="W29" i="82"/>
  <c r="Y28" i="82"/>
  <c r="AA27" i="82"/>
  <c r="K27" i="82"/>
  <c r="M26" i="82"/>
  <c r="O25" i="82"/>
  <c r="Q24" i="82"/>
  <c r="S23" i="82"/>
  <c r="U22" i="82"/>
  <c r="W21" i="82"/>
  <c r="Y20" i="82"/>
  <c r="AA19" i="82"/>
  <c r="K19" i="82"/>
  <c r="M18" i="82"/>
  <c r="T17" i="82"/>
  <c r="L17" i="82"/>
  <c r="V16" i="82"/>
  <c r="N16" i="82"/>
  <c r="X15" i="82"/>
  <c r="P15" i="82"/>
  <c r="Z14" i="82"/>
  <c r="R14" i="82"/>
  <c r="AB13" i="82"/>
  <c r="T13" i="82"/>
  <c r="L13" i="82"/>
  <c r="V5" i="82"/>
  <c r="N5" i="82"/>
  <c r="N83" i="81"/>
  <c r="N81" i="81"/>
  <c r="N79" i="81"/>
  <c r="N77" i="81"/>
  <c r="N74" i="81"/>
  <c r="N71" i="81"/>
  <c r="N69" i="81"/>
  <c r="N67" i="81"/>
  <c r="N65" i="81"/>
  <c r="N63" i="81"/>
  <c r="N61" i="81"/>
  <c r="N46" i="83"/>
  <c r="O76" i="82"/>
  <c r="M65" i="82"/>
  <c r="K58" i="82"/>
  <c r="N53" i="82"/>
  <c r="V49" i="82"/>
  <c r="L46" i="82"/>
  <c r="K43" i="82"/>
  <c r="O41" i="82"/>
  <c r="S39" i="82"/>
  <c r="W37" i="82"/>
  <c r="AA35" i="82"/>
  <c r="M34" i="82"/>
  <c r="Q32" i="82"/>
  <c r="R31" i="82"/>
  <c r="T30" i="82"/>
  <c r="V29" i="82"/>
  <c r="X28" i="82"/>
  <c r="Z27" i="82"/>
  <c r="AB26" i="82"/>
  <c r="L26" i="82"/>
  <c r="N25" i="82"/>
  <c r="P24" i="82"/>
  <c r="R23" i="82"/>
  <c r="T22" i="82"/>
  <c r="V21" i="82"/>
  <c r="X20" i="82"/>
  <c r="Z19" i="82"/>
  <c r="AB18" i="82"/>
  <c r="L18" i="82"/>
  <c r="S17" i="82"/>
  <c r="K17" i="82"/>
  <c r="U16" i="82"/>
  <c r="M16" i="82"/>
  <c r="W15" i="82"/>
  <c r="O15" i="82"/>
  <c r="Y14" i="82"/>
  <c r="Q14" i="82"/>
  <c r="AA13" i="82"/>
  <c r="S13" i="82"/>
  <c r="K13" i="82"/>
  <c r="U5" i="82"/>
  <c r="M5" i="82"/>
  <c r="M83" i="81"/>
  <c r="M81" i="81"/>
  <c r="M79" i="81"/>
  <c r="M77" i="81"/>
  <c r="M74" i="81"/>
  <c r="M71" i="81"/>
  <c r="M69" i="81"/>
  <c r="M67" i="81"/>
  <c r="M65" i="81"/>
  <c r="M63" i="81"/>
  <c r="M61" i="81"/>
  <c r="M59" i="81"/>
  <c r="M57" i="81"/>
  <c r="M55" i="81"/>
  <c r="M53" i="81"/>
  <c r="M51" i="81"/>
  <c r="M49" i="81"/>
  <c r="M47" i="81"/>
  <c r="M45" i="81"/>
  <c r="M43" i="81"/>
  <c r="M41" i="81"/>
  <c r="M39" i="81"/>
  <c r="M37" i="81"/>
  <c r="M35" i="81"/>
  <c r="M33" i="81"/>
  <c r="M31" i="81"/>
  <c r="M29" i="81"/>
  <c r="M27" i="81"/>
  <c r="M25" i="81"/>
  <c r="M23" i="81"/>
  <c r="M21" i="81"/>
  <c r="M19" i="81"/>
  <c r="M17" i="81"/>
  <c r="M15" i="81"/>
  <c r="M13" i="81"/>
  <c r="M11" i="81"/>
  <c r="M9" i="81"/>
  <c r="M7" i="81"/>
  <c r="M5" i="81"/>
  <c r="M3" i="81"/>
  <c r="L92" i="80"/>
  <c r="K91" i="80"/>
  <c r="Q89" i="80"/>
  <c r="N17" i="83"/>
  <c r="T74" i="82"/>
  <c r="R63" i="82"/>
  <c r="P56" i="82"/>
  <c r="T52" i="82"/>
  <c r="AB48" i="82"/>
  <c r="R45" i="82"/>
  <c r="V42" i="82"/>
  <c r="Z40" i="82"/>
  <c r="L39" i="82"/>
  <c r="P37" i="82"/>
  <c r="T35" i="82"/>
  <c r="X33" i="82"/>
  <c r="P32" i="82"/>
  <c r="P31" i="82"/>
  <c r="R30" i="82"/>
  <c r="T29" i="82"/>
  <c r="V28" i="82"/>
  <c r="X27" i="82"/>
  <c r="Z26" i="82"/>
  <c r="AB25" i="82"/>
  <c r="L25" i="82"/>
  <c r="N24" i="82"/>
  <c r="P23" i="82"/>
  <c r="R22" i="82"/>
  <c r="T21" i="82"/>
  <c r="V20" i="82"/>
  <c r="X19" i="82"/>
  <c r="Z18" i="82"/>
  <c r="AB17" i="82"/>
  <c r="R17" i="82"/>
  <c r="AB16" i="82"/>
  <c r="T16" i="82"/>
  <c r="L16" i="82"/>
  <c r="V15" i="82"/>
  <c r="N15" i="82"/>
  <c r="X14" i="82"/>
  <c r="P14" i="82"/>
  <c r="Z13" i="82"/>
  <c r="R13" i="82"/>
  <c r="AB5" i="82"/>
  <c r="T5" i="82"/>
  <c r="L5" i="82"/>
  <c r="L83" i="81"/>
  <c r="L81" i="81"/>
  <c r="L79" i="81"/>
  <c r="L77" i="81"/>
  <c r="L74" i="81"/>
  <c r="L71" i="81"/>
  <c r="L69" i="81"/>
  <c r="L67" i="81"/>
  <c r="L65" i="81"/>
  <c r="L63" i="81"/>
  <c r="L61" i="81"/>
  <c r="L59" i="81"/>
  <c r="P16" i="83"/>
  <c r="S74" i="82"/>
  <c r="Q63" i="82"/>
  <c r="O56" i="82"/>
  <c r="P52" i="82"/>
  <c r="X48" i="82"/>
  <c r="N45" i="82"/>
  <c r="U42" i="82"/>
  <c r="Y40" i="82"/>
  <c r="K39" i="82"/>
  <c r="O37" i="82"/>
  <c r="S35" i="82"/>
  <c r="W33" i="82"/>
  <c r="AB31" i="82"/>
  <c r="L31" i="82"/>
  <c r="N30" i="82"/>
  <c r="P29" i="82"/>
  <c r="R28" i="82"/>
  <c r="T27" i="82"/>
  <c r="V26" i="82"/>
  <c r="X25" i="82"/>
  <c r="Z24" i="82"/>
  <c r="AB23" i="82"/>
  <c r="L23" i="82"/>
  <c r="N22" i="82"/>
  <c r="P21" i="82"/>
  <c r="R20" i="82"/>
  <c r="T19" i="82"/>
  <c r="V18" i="82"/>
  <c r="AA17" i="82"/>
  <c r="Q17" i="82"/>
  <c r="AA16" i="82"/>
  <c r="S16" i="82"/>
  <c r="K16" i="82"/>
  <c r="U15" i="82"/>
  <c r="M15" i="82"/>
  <c r="W14" i="82"/>
  <c r="O14" i="82"/>
  <c r="Y13" i="82"/>
  <c r="Q13" i="82"/>
  <c r="AA5" i="82"/>
  <c r="S5" i="82"/>
  <c r="K5" i="82"/>
  <c r="K83" i="81"/>
  <c r="K81" i="81"/>
  <c r="K79" i="81"/>
  <c r="K77" i="81"/>
  <c r="K74" i="81"/>
  <c r="K71" i="81"/>
  <c r="K69" i="81"/>
  <c r="K67" i="81"/>
  <c r="K65" i="81"/>
  <c r="K63" i="81"/>
  <c r="K61" i="81"/>
  <c r="K59" i="81"/>
  <c r="K57" i="81"/>
  <c r="K55" i="81"/>
  <c r="K53" i="81"/>
  <c r="K51" i="81"/>
  <c r="K49" i="81"/>
  <c r="K47" i="81"/>
  <c r="K45" i="81"/>
  <c r="K43" i="81"/>
  <c r="K41" i="81"/>
  <c r="K39" i="81"/>
  <c r="K37" i="81"/>
  <c r="K35" i="81"/>
  <c r="K33" i="81"/>
  <c r="K31" i="81"/>
  <c r="K29" i="81"/>
  <c r="K27" i="81"/>
  <c r="K25" i="81"/>
  <c r="K23" i="81"/>
  <c r="K21" i="81"/>
  <c r="K19" i="81"/>
  <c r="K17" i="81"/>
  <c r="K15" i="81"/>
  <c r="K13" i="81"/>
  <c r="K11" i="81"/>
  <c r="K9" i="81"/>
  <c r="K7" i="81"/>
  <c r="K5" i="81"/>
  <c r="K3" i="81"/>
  <c r="Q91" i="80"/>
  <c r="P90" i="80"/>
  <c r="K5" i="83"/>
  <c r="X72" i="82"/>
  <c r="V61" i="82"/>
  <c r="N55" i="82"/>
  <c r="V51" i="82"/>
  <c r="L48" i="82"/>
  <c r="T44" i="82"/>
  <c r="N42" i="82"/>
  <c r="R40" i="82"/>
  <c r="V38" i="82"/>
  <c r="Z36" i="82"/>
  <c r="L35" i="82"/>
  <c r="P33" i="82"/>
  <c r="AA31" i="82"/>
  <c r="K31" i="82"/>
  <c r="M30" i="82"/>
  <c r="O29" i="82"/>
  <c r="Q28" i="82"/>
  <c r="S27" i="82"/>
  <c r="U26" i="82"/>
  <c r="W25" i="82"/>
  <c r="Y24" i="82"/>
  <c r="AA23" i="82"/>
  <c r="K23" i="82"/>
  <c r="M22" i="82"/>
  <c r="O21" i="82"/>
  <c r="Q20" i="82"/>
  <c r="S19" i="82"/>
  <c r="U18" i="82"/>
  <c r="Y17" i="82"/>
  <c r="P17" i="82"/>
  <c r="Z16" i="82"/>
  <c r="R16" i="82"/>
  <c r="AB15" i="82"/>
  <c r="T15" i="82"/>
  <c r="L15" i="82"/>
  <c r="V14" i="82"/>
  <c r="N14" i="82"/>
  <c r="X13" i="82"/>
  <c r="P13" i="82"/>
  <c r="Z5" i="82"/>
  <c r="R5" i="82"/>
  <c r="N84" i="81"/>
  <c r="N82" i="81"/>
  <c r="N80" i="81"/>
  <c r="N78" i="81"/>
  <c r="N75" i="81"/>
  <c r="N72" i="81"/>
  <c r="N70" i="81"/>
  <c r="N68" i="81"/>
  <c r="N66" i="81"/>
  <c r="N64" i="81"/>
  <c r="N62" i="81"/>
  <c r="N60" i="81"/>
  <c r="N58" i="81"/>
  <c r="N56" i="81"/>
  <c r="N54" i="81"/>
  <c r="N52" i="81"/>
  <c r="N50" i="81"/>
  <c r="N48" i="81"/>
  <c r="N46" i="81"/>
  <c r="N44" i="81"/>
  <c r="N42" i="81"/>
  <c r="N40" i="81"/>
  <c r="N38" i="81"/>
  <c r="N36" i="81"/>
  <c r="N34" i="81"/>
  <c r="N32" i="81"/>
  <c r="N30" i="81"/>
  <c r="N28" i="81"/>
  <c r="N26" i="81"/>
  <c r="N24" i="81"/>
  <c r="N22" i="81"/>
  <c r="N20" i="81"/>
  <c r="N18" i="81"/>
  <c r="N16" i="81"/>
  <c r="N14" i="81"/>
  <c r="N12" i="81"/>
  <c r="N10" i="81"/>
  <c r="N8" i="81"/>
  <c r="N6" i="81"/>
  <c r="N4" i="81"/>
  <c r="Q92" i="80"/>
  <c r="P91" i="80"/>
  <c r="O90" i="80"/>
  <c r="Q4" i="83"/>
  <c r="W72" i="82"/>
  <c r="U61" i="82"/>
  <c r="AB54" i="82"/>
  <c r="R51" i="82"/>
  <c r="Z47" i="82"/>
  <c r="P44" i="82"/>
  <c r="M42" i="82"/>
  <c r="Q40" i="82"/>
  <c r="U38" i="82"/>
  <c r="Y36" i="82"/>
  <c r="K35" i="82"/>
  <c r="O33" i="82"/>
  <c r="Z31" i="82"/>
  <c r="AB30" i="82"/>
  <c r="L30" i="82"/>
  <c r="N29" i="82"/>
  <c r="P28" i="82"/>
  <c r="R27" i="82"/>
  <c r="T26" i="82"/>
  <c r="V25" i="82"/>
  <c r="X24" i="82"/>
  <c r="Z23" i="82"/>
  <c r="AB22" i="82"/>
  <c r="L22" i="82"/>
  <c r="N21" i="82"/>
  <c r="P20" i="82"/>
  <c r="R19" i="82"/>
  <c r="T18" i="82"/>
  <c r="X17" i="82"/>
  <c r="O17" i="82"/>
  <c r="Y16" i="82"/>
  <c r="Q16" i="82"/>
  <c r="AA15" i="82"/>
  <c r="S15" i="82"/>
  <c r="K15" i="82"/>
  <c r="U14" i="82"/>
  <c r="M14" i="82"/>
  <c r="W13" i="82"/>
  <c r="O13" i="82"/>
  <c r="Y5" i="82"/>
  <c r="Q5" i="82"/>
  <c r="M84" i="81"/>
  <c r="M82" i="81"/>
  <c r="M80" i="81"/>
  <c r="M78" i="81"/>
  <c r="M75" i="81"/>
  <c r="M72" i="81"/>
  <c r="M70" i="81"/>
  <c r="M68" i="81"/>
  <c r="M66" i="81"/>
  <c r="M64" i="81"/>
  <c r="M62" i="81"/>
  <c r="M60" i="81"/>
  <c r="M58" i="81"/>
  <c r="M56" i="81"/>
  <c r="M54" i="81"/>
  <c r="M52" i="81"/>
  <c r="M50" i="81"/>
  <c r="M48" i="81"/>
  <c r="M46" i="81"/>
  <c r="M44" i="81"/>
  <c r="M42" i="81"/>
  <c r="M40" i="81"/>
  <c r="M38" i="81"/>
  <c r="M36" i="81"/>
  <c r="M34" i="81"/>
  <c r="M32" i="81"/>
  <c r="M30" i="81"/>
  <c r="M28" i="81"/>
  <c r="M26" i="81"/>
  <c r="M24" i="81"/>
  <c r="M22" i="81"/>
  <c r="M20" i="81"/>
  <c r="M18" i="81"/>
  <c r="M16" i="81"/>
  <c r="M14" i="81"/>
  <c r="M12" i="81"/>
  <c r="M10" i="81"/>
  <c r="M8" i="81"/>
  <c r="M6" i="81"/>
  <c r="M4" i="81"/>
  <c r="P92" i="80"/>
  <c r="O91" i="80"/>
  <c r="N90" i="80"/>
  <c r="P79" i="82"/>
  <c r="X50" i="82"/>
  <c r="AB39" i="82"/>
  <c r="Z32" i="82"/>
  <c r="L29" i="82"/>
  <c r="T25" i="82"/>
  <c r="AB21" i="82"/>
  <c r="R18" i="82"/>
  <c r="P16" i="82"/>
  <c r="T14" i="82"/>
  <c r="X5" i="82"/>
  <c r="L80" i="81"/>
  <c r="L70" i="81"/>
  <c r="L62" i="81"/>
  <c r="L57" i="81"/>
  <c r="L53" i="81"/>
  <c r="L49" i="81"/>
  <c r="L45" i="81"/>
  <c r="L41" i="81"/>
  <c r="L37" i="81"/>
  <c r="L33" i="81"/>
  <c r="L29" i="81"/>
  <c r="L25" i="81"/>
  <c r="L21" i="81"/>
  <c r="L17" i="81"/>
  <c r="L13" i="81"/>
  <c r="L9" i="81"/>
  <c r="L5" i="81"/>
  <c r="K92" i="80"/>
  <c r="P89" i="80"/>
  <c r="O88" i="80"/>
  <c r="N87" i="80"/>
  <c r="M86" i="80"/>
  <c r="L85" i="80"/>
  <c r="K84" i="80"/>
  <c r="Q82" i="80"/>
  <c r="P81" i="80"/>
  <c r="O77" i="80"/>
  <c r="N76" i="80"/>
  <c r="M75" i="80"/>
  <c r="L74" i="80"/>
  <c r="K73" i="80"/>
  <c r="Q71" i="80"/>
  <c r="P70" i="80"/>
  <c r="O69" i="80"/>
  <c r="N68" i="80"/>
  <c r="M67" i="80"/>
  <c r="L66" i="80"/>
  <c r="K65" i="80"/>
  <c r="Q63" i="80"/>
  <c r="P62" i="80"/>
  <c r="O61" i="80"/>
  <c r="N60" i="80"/>
  <c r="M59" i="80"/>
  <c r="L58" i="80"/>
  <c r="K57" i="80"/>
  <c r="Q55" i="80"/>
  <c r="P54" i="80"/>
  <c r="O50" i="80"/>
  <c r="N49" i="80"/>
  <c r="M48" i="80"/>
  <c r="L47" i="80"/>
  <c r="K46" i="80"/>
  <c r="Q44" i="80"/>
  <c r="P43" i="80"/>
  <c r="O42" i="80"/>
  <c r="N41" i="80"/>
  <c r="M40" i="80"/>
  <c r="L39" i="80"/>
  <c r="K38" i="80"/>
  <c r="Q36" i="80"/>
  <c r="P35" i="80"/>
  <c r="O34" i="80"/>
  <c r="N33" i="80"/>
  <c r="M32" i="80"/>
  <c r="L30" i="80"/>
  <c r="K29" i="80"/>
  <c r="Q27" i="80"/>
  <c r="P26" i="80"/>
  <c r="O22" i="80"/>
  <c r="N21" i="80"/>
  <c r="M20" i="80"/>
  <c r="L19" i="80"/>
  <c r="K18" i="80"/>
  <c r="Q16" i="80"/>
  <c r="K79" i="82"/>
  <c r="T50" i="82"/>
  <c r="AA39" i="82"/>
  <c r="Y32" i="82"/>
  <c r="Z28" i="82"/>
  <c r="P25" i="82"/>
  <c r="X21" i="82"/>
  <c r="N18" i="82"/>
  <c r="O16" i="82"/>
  <c r="S14" i="82"/>
  <c r="W5" i="82"/>
  <c r="K80" i="81"/>
  <c r="K70" i="81"/>
  <c r="K62" i="81"/>
  <c r="L56" i="81"/>
  <c r="L52" i="81"/>
  <c r="L48" i="81"/>
  <c r="L44" i="81"/>
  <c r="L40" i="81"/>
  <c r="L36" i="81"/>
  <c r="L32" i="81"/>
  <c r="L28" i="81"/>
  <c r="L24" i="81"/>
  <c r="L20" i="81"/>
  <c r="L16" i="81"/>
  <c r="L12" i="81"/>
  <c r="L8" i="81"/>
  <c r="L4" i="81"/>
  <c r="N91" i="80"/>
  <c r="O89" i="80"/>
  <c r="N88" i="80"/>
  <c r="M87" i="80"/>
  <c r="L86" i="80"/>
  <c r="K85" i="80"/>
  <c r="Q83" i="80"/>
  <c r="P82" i="80"/>
  <c r="O81" i="80"/>
  <c r="N77" i="80"/>
  <c r="M76" i="80"/>
  <c r="L75" i="80"/>
  <c r="K74" i="80"/>
  <c r="Q72" i="80"/>
  <c r="P71" i="80"/>
  <c r="O70" i="80"/>
  <c r="N69" i="80"/>
  <c r="M68" i="80"/>
  <c r="L67" i="80"/>
  <c r="K66" i="80"/>
  <c r="Q64" i="80"/>
  <c r="P63" i="80"/>
  <c r="O62" i="80"/>
  <c r="N61" i="80"/>
  <c r="M60" i="80"/>
  <c r="L59" i="80"/>
  <c r="K58" i="80"/>
  <c r="Q56" i="80"/>
  <c r="P55" i="80"/>
  <c r="O54" i="80"/>
  <c r="N50" i="80"/>
  <c r="M49" i="80"/>
  <c r="L48" i="80"/>
  <c r="K47" i="80"/>
  <c r="Q45" i="80"/>
  <c r="P44" i="80"/>
  <c r="O43" i="80"/>
  <c r="N42" i="80"/>
  <c r="M41" i="80"/>
  <c r="L40" i="80"/>
  <c r="K39" i="80"/>
  <c r="Q37" i="80"/>
  <c r="P36" i="80"/>
  <c r="O35" i="80"/>
  <c r="N34" i="80"/>
  <c r="M33" i="80"/>
  <c r="L32" i="80"/>
  <c r="K30" i="80"/>
  <c r="Q28" i="80"/>
  <c r="P27" i="80"/>
  <c r="O26" i="80"/>
  <c r="N22" i="80"/>
  <c r="M21" i="80"/>
  <c r="L20" i="80"/>
  <c r="K19" i="80"/>
  <c r="Q17" i="80"/>
  <c r="P16" i="80"/>
  <c r="AB66" i="82"/>
  <c r="N47" i="82"/>
  <c r="N38" i="82"/>
  <c r="X31" i="82"/>
  <c r="N28" i="82"/>
  <c r="V24" i="82"/>
  <c r="L21" i="82"/>
  <c r="W17" i="82"/>
  <c r="Z15" i="82"/>
  <c r="L14" i="82"/>
  <c r="P5" i="82"/>
  <c r="L78" i="81"/>
  <c r="L68" i="81"/>
  <c r="L60" i="81"/>
  <c r="K56" i="81"/>
  <c r="K52" i="81"/>
  <c r="K48" i="81"/>
  <c r="K44" i="81"/>
  <c r="K40" i="81"/>
  <c r="K36" i="81"/>
  <c r="K32" i="81"/>
  <c r="K28" i="81"/>
  <c r="K24" i="81"/>
  <c r="K20" i="81"/>
  <c r="K16" i="81"/>
  <c r="K12" i="81"/>
  <c r="K8" i="81"/>
  <c r="K4" i="81"/>
  <c r="M91" i="80"/>
  <c r="N89" i="80"/>
  <c r="M88" i="80"/>
  <c r="L87" i="80"/>
  <c r="K86" i="80"/>
  <c r="Q84" i="80"/>
  <c r="P83" i="80"/>
  <c r="O82" i="80"/>
  <c r="N81" i="80"/>
  <c r="M77" i="80"/>
  <c r="L76" i="80"/>
  <c r="K75" i="80"/>
  <c r="Q73" i="80"/>
  <c r="P72" i="80"/>
  <c r="O71" i="80"/>
  <c r="N70" i="80"/>
  <c r="M69" i="80"/>
  <c r="L68" i="80"/>
  <c r="K67" i="80"/>
  <c r="Q65" i="80"/>
  <c r="P64" i="80"/>
  <c r="O63" i="80"/>
  <c r="N62" i="80"/>
  <c r="M61" i="80"/>
  <c r="L60" i="80"/>
  <c r="K59" i="80"/>
  <c r="Q57" i="80"/>
  <c r="P56" i="80"/>
  <c r="O55" i="80"/>
  <c r="N54" i="80"/>
  <c r="M50" i="80"/>
  <c r="L49" i="80"/>
  <c r="K48" i="80"/>
  <c r="Q46" i="80"/>
  <c r="P45" i="80"/>
  <c r="O44" i="80"/>
  <c r="N43" i="80"/>
  <c r="M42" i="80"/>
  <c r="L41" i="80"/>
  <c r="K40" i="80"/>
  <c r="Q38" i="80"/>
  <c r="P37" i="80"/>
  <c r="O36" i="80"/>
  <c r="N35" i="80"/>
  <c r="M34" i="80"/>
  <c r="L33" i="80"/>
  <c r="K32" i="80"/>
  <c r="Q29" i="80"/>
  <c r="P28" i="80"/>
  <c r="O27" i="80"/>
  <c r="N26" i="80"/>
  <c r="M22" i="80"/>
  <c r="L21" i="80"/>
  <c r="K20" i="80"/>
  <c r="Q18" i="80"/>
  <c r="P17" i="80"/>
  <c r="O16" i="80"/>
  <c r="AA66" i="82"/>
  <c r="AB46" i="82"/>
  <c r="M38" i="82"/>
  <c r="T31" i="82"/>
  <c r="AB27" i="82"/>
  <c r="R24" i="82"/>
  <c r="Z20" i="82"/>
  <c r="V17" i="82"/>
  <c r="Y15" i="82"/>
  <c r="K14" i="82"/>
  <c r="O5" i="82"/>
  <c r="K78" i="81"/>
  <c r="K68" i="81"/>
  <c r="K60" i="81"/>
  <c r="N55" i="81"/>
  <c r="N51" i="81"/>
  <c r="N47" i="81"/>
  <c r="N43" i="81"/>
  <c r="N39" i="81"/>
  <c r="N35" i="81"/>
  <c r="N31" i="81"/>
  <c r="N27" i="81"/>
  <c r="N23" i="81"/>
  <c r="N19" i="81"/>
  <c r="N15" i="81"/>
  <c r="N11" i="81"/>
  <c r="N7" i="81"/>
  <c r="N3" i="81"/>
  <c r="L91" i="80"/>
  <c r="M89" i="80"/>
  <c r="L88" i="80"/>
  <c r="K87" i="80"/>
  <c r="Q85" i="80"/>
  <c r="P84" i="80"/>
  <c r="O83" i="80"/>
  <c r="N82" i="80"/>
  <c r="M81" i="80"/>
  <c r="L77" i="80"/>
  <c r="K76" i="80"/>
  <c r="Q74" i="80"/>
  <c r="P73" i="80"/>
  <c r="O72" i="80"/>
  <c r="N71" i="80"/>
  <c r="M70" i="80"/>
  <c r="L69" i="80"/>
  <c r="K68" i="80"/>
  <c r="Q66" i="80"/>
  <c r="P65" i="80"/>
  <c r="O64" i="80"/>
  <c r="N63" i="80"/>
  <c r="M62" i="80"/>
  <c r="L61" i="80"/>
  <c r="K60" i="80"/>
  <c r="Q58" i="80"/>
  <c r="P57" i="80"/>
  <c r="O56" i="80"/>
  <c r="N55" i="80"/>
  <c r="M54" i="80"/>
  <c r="L50" i="80"/>
  <c r="K49" i="80"/>
  <c r="Q47" i="80"/>
  <c r="P46" i="80"/>
  <c r="O45" i="80"/>
  <c r="N44" i="80"/>
  <c r="M43" i="80"/>
  <c r="L42" i="80"/>
  <c r="K41" i="80"/>
  <c r="Q39" i="80"/>
  <c r="P38" i="80"/>
  <c r="O37" i="80"/>
  <c r="N36" i="80"/>
  <c r="M35" i="80"/>
  <c r="L34" i="80"/>
  <c r="K33" i="80"/>
  <c r="Q30" i="80"/>
  <c r="P29" i="80"/>
  <c r="O28" i="80"/>
  <c r="N27" i="80"/>
  <c r="M26" i="80"/>
  <c r="L22" i="80"/>
  <c r="K21" i="80"/>
  <c r="Z59" i="82"/>
  <c r="V43" i="82"/>
  <c r="R36" i="82"/>
  <c r="Z30" i="82"/>
  <c r="P27" i="82"/>
  <c r="X23" i="82"/>
  <c r="N20" i="82"/>
  <c r="N17" i="82"/>
  <c r="R15" i="82"/>
  <c r="V13" i="82"/>
  <c r="L84" i="81"/>
  <c r="L75" i="81"/>
  <c r="L66" i="81"/>
  <c r="N59" i="81"/>
  <c r="L55" i="81"/>
  <c r="L51" i="81"/>
  <c r="L47" i="81"/>
  <c r="L43" i="81"/>
  <c r="L39" i="81"/>
  <c r="L35" i="81"/>
  <c r="L31" i="81"/>
  <c r="L27" i="81"/>
  <c r="L23" i="81"/>
  <c r="L19" i="81"/>
  <c r="L15" i="81"/>
  <c r="L11" i="81"/>
  <c r="L7" i="81"/>
  <c r="L3" i="81"/>
  <c r="Q90" i="80"/>
  <c r="L89" i="80"/>
  <c r="K88" i="80"/>
  <c r="Q86" i="80"/>
  <c r="P85" i="80"/>
  <c r="O84" i="80"/>
  <c r="N83" i="80"/>
  <c r="M82" i="80"/>
  <c r="L81" i="80"/>
  <c r="K77" i="80"/>
  <c r="Q75" i="80"/>
  <c r="P74" i="80"/>
  <c r="O73" i="80"/>
  <c r="N72" i="80"/>
  <c r="M71" i="80"/>
  <c r="L70" i="80"/>
  <c r="K69" i="80"/>
  <c r="Q67" i="80"/>
  <c r="P66" i="80"/>
  <c r="O65" i="80"/>
  <c r="N64" i="80"/>
  <c r="M63" i="80"/>
  <c r="L62" i="80"/>
  <c r="K61" i="80"/>
  <c r="Q59" i="80"/>
  <c r="P58" i="80"/>
  <c r="O57" i="80"/>
  <c r="N56" i="80"/>
  <c r="M55" i="80"/>
  <c r="L54" i="80"/>
  <c r="K50" i="80"/>
  <c r="Q48" i="80"/>
  <c r="P47" i="80"/>
  <c r="O46" i="80"/>
  <c r="N45" i="80"/>
  <c r="M44" i="80"/>
  <c r="L43" i="80"/>
  <c r="K42" i="80"/>
  <c r="Q40" i="80"/>
  <c r="P39" i="80"/>
  <c r="O38" i="80"/>
  <c r="N37" i="80"/>
  <c r="M36" i="80"/>
  <c r="L35" i="80"/>
  <c r="K34" i="80"/>
  <c r="Q32" i="80"/>
  <c r="P30" i="80"/>
  <c r="O29" i="80"/>
  <c r="N28" i="80"/>
  <c r="M27" i="80"/>
  <c r="L26" i="80"/>
  <c r="K22" i="80"/>
  <c r="Q20" i="80"/>
  <c r="P19" i="80"/>
  <c r="O18" i="80"/>
  <c r="N17" i="80"/>
  <c r="M16" i="80"/>
  <c r="Y59" i="82"/>
  <c r="U43" i="82"/>
  <c r="Q36" i="82"/>
  <c r="V30" i="82"/>
  <c r="L27" i="82"/>
  <c r="T23" i="82"/>
  <c r="AB19" i="82"/>
  <c r="M17" i="82"/>
  <c r="Q15" i="82"/>
  <c r="U13" i="82"/>
  <c r="K84" i="81"/>
  <c r="K75" i="81"/>
  <c r="K66" i="81"/>
  <c r="L58" i="81"/>
  <c r="L54" i="81"/>
  <c r="L50" i="81"/>
  <c r="L46" i="81"/>
  <c r="L42" i="81"/>
  <c r="L38" i="81"/>
  <c r="L34" i="81"/>
  <c r="L30" i="81"/>
  <c r="L26" i="81"/>
  <c r="L22" i="81"/>
  <c r="L18" i="81"/>
  <c r="L14" i="81"/>
  <c r="L10" i="81"/>
  <c r="L6" i="81"/>
  <c r="O92" i="80"/>
  <c r="M90" i="80"/>
  <c r="K89" i="80"/>
  <c r="Q87" i="80"/>
  <c r="P86" i="80"/>
  <c r="O85" i="80"/>
  <c r="N84" i="80"/>
  <c r="M83" i="80"/>
  <c r="L82" i="80"/>
  <c r="K81" i="80"/>
  <c r="Q76" i="80"/>
  <c r="P75" i="80"/>
  <c r="O74" i="80"/>
  <c r="N73" i="80"/>
  <c r="M72" i="80"/>
  <c r="L71" i="80"/>
  <c r="K70" i="80"/>
  <c r="Q68" i="80"/>
  <c r="P67" i="80"/>
  <c r="O66" i="80"/>
  <c r="N65" i="80"/>
  <c r="M64" i="80"/>
  <c r="L63" i="80"/>
  <c r="K62" i="80"/>
  <c r="Q60" i="80"/>
  <c r="P59" i="80"/>
  <c r="O58" i="80"/>
  <c r="N57" i="80"/>
  <c r="M56" i="80"/>
  <c r="L55" i="80"/>
  <c r="K54" i="80"/>
  <c r="Q49" i="80"/>
  <c r="P48" i="80"/>
  <c r="O47" i="80"/>
  <c r="N46" i="80"/>
  <c r="M45" i="80"/>
  <c r="L44" i="80"/>
  <c r="K43" i="80"/>
  <c r="Q41" i="80"/>
  <c r="P40" i="80"/>
  <c r="O39" i="80"/>
  <c r="N38" i="80"/>
  <c r="M37" i="80"/>
  <c r="L36" i="80"/>
  <c r="K35" i="80"/>
  <c r="Q33" i="80"/>
  <c r="P32" i="80"/>
  <c r="O30" i="80"/>
  <c r="N29" i="80"/>
  <c r="M28" i="80"/>
  <c r="L27" i="80"/>
  <c r="K26" i="80"/>
  <c r="Q21" i="80"/>
  <c r="P20" i="80"/>
  <c r="P54" i="82"/>
  <c r="R26" i="82"/>
  <c r="AB14" i="82"/>
  <c r="L64" i="81"/>
  <c r="K46" i="81"/>
  <c r="K30" i="81"/>
  <c r="K14" i="81"/>
  <c r="L90" i="80"/>
  <c r="N85" i="80"/>
  <c r="Q77" i="80"/>
  <c r="M73" i="80"/>
  <c r="P68" i="80"/>
  <c r="L64" i="80"/>
  <c r="O59" i="80"/>
  <c r="K55" i="80"/>
  <c r="N47" i="80"/>
  <c r="L54" i="82"/>
  <c r="N26" i="82"/>
  <c r="AA14" i="82"/>
  <c r="K64" i="81"/>
  <c r="N45" i="81"/>
  <c r="N29" i="81"/>
  <c r="N13" i="81"/>
  <c r="K90" i="80"/>
  <c r="M85" i="80"/>
  <c r="P77" i="80"/>
  <c r="L73" i="80"/>
  <c r="O68" i="80"/>
  <c r="K64" i="80"/>
  <c r="N59" i="80"/>
  <c r="Q54" i="80"/>
  <c r="M47" i="80"/>
  <c r="P42" i="80"/>
  <c r="L38" i="80"/>
  <c r="O33" i="80"/>
  <c r="K28" i="80"/>
  <c r="N20" i="80"/>
  <c r="L18" i="80"/>
  <c r="Q15" i="80"/>
  <c r="P14" i="80"/>
  <c r="O13" i="80"/>
  <c r="N12" i="80"/>
  <c r="M11" i="80"/>
  <c r="L10" i="80"/>
  <c r="K9" i="80"/>
  <c r="Q7" i="80"/>
  <c r="P6" i="80"/>
  <c r="O5" i="80"/>
  <c r="N4" i="80"/>
  <c r="N49" i="79"/>
  <c r="N47" i="79"/>
  <c r="N45" i="79"/>
  <c r="N40" i="79"/>
  <c r="N38" i="79"/>
  <c r="N36" i="79"/>
  <c r="N34" i="79"/>
  <c r="N32" i="79"/>
  <c r="N30" i="79"/>
  <c r="N28" i="79"/>
  <c r="N26" i="79"/>
  <c r="N24" i="79"/>
  <c r="N22" i="79"/>
  <c r="N17" i="79"/>
  <c r="N15" i="79"/>
  <c r="N13" i="79"/>
  <c r="N11" i="79"/>
  <c r="N9" i="79"/>
  <c r="N7" i="79"/>
  <c r="N5" i="79"/>
  <c r="Q8" i="80"/>
  <c r="M4" i="80"/>
  <c r="M47" i="79"/>
  <c r="M40" i="79"/>
  <c r="M36" i="79"/>
  <c r="M32" i="79"/>
  <c r="M30" i="79"/>
  <c r="M26" i="79"/>
  <c r="M22" i="79"/>
  <c r="M15" i="79"/>
  <c r="M11" i="79"/>
  <c r="M7" i="79"/>
  <c r="L34" i="79"/>
  <c r="L30" i="79"/>
  <c r="L26" i="79"/>
  <c r="L22" i="79"/>
  <c r="L13" i="79"/>
  <c r="L9" i="79"/>
  <c r="L5" i="79"/>
  <c r="L50" i="79"/>
  <c r="L37" i="79"/>
  <c r="L25" i="79"/>
  <c r="L8" i="79"/>
  <c r="O20" i="80"/>
  <c r="N11" i="80"/>
  <c r="O4" i="80"/>
  <c r="K35" i="79"/>
  <c r="K21" i="79"/>
  <c r="K6" i="79"/>
  <c r="X41" i="82"/>
  <c r="Z22" i="82"/>
  <c r="N13" i="82"/>
  <c r="K58" i="81"/>
  <c r="K42" i="81"/>
  <c r="K26" i="81"/>
  <c r="K10" i="81"/>
  <c r="Q88" i="80"/>
  <c r="M84" i="80"/>
  <c r="P76" i="80"/>
  <c r="L72" i="80"/>
  <c r="O67" i="80"/>
  <c r="K63" i="80"/>
  <c r="N58" i="80"/>
  <c r="Q50" i="80"/>
  <c r="M46" i="80"/>
  <c r="P41" i="80"/>
  <c r="L37" i="80"/>
  <c r="O32" i="80"/>
  <c r="K27" i="80"/>
  <c r="Q19" i="80"/>
  <c r="O17" i="80"/>
  <c r="P15" i="80"/>
  <c r="O14" i="80"/>
  <c r="N13" i="80"/>
  <c r="M12" i="80"/>
  <c r="L11" i="80"/>
  <c r="K10" i="80"/>
  <c r="P7" i="80"/>
  <c r="O6" i="80"/>
  <c r="N5" i="80"/>
  <c r="M49" i="79"/>
  <c r="M45" i="79"/>
  <c r="M38" i="79"/>
  <c r="M34" i="79"/>
  <c r="M28" i="79"/>
  <c r="M24" i="79"/>
  <c r="M17" i="79"/>
  <c r="M13" i="79"/>
  <c r="M9" i="79"/>
  <c r="M5" i="79"/>
  <c r="L32" i="79"/>
  <c r="L28" i="79"/>
  <c r="L24" i="79"/>
  <c r="L17" i="79"/>
  <c r="L15" i="79"/>
  <c r="L11" i="79"/>
  <c r="L7" i="79"/>
  <c r="K7" i="80"/>
  <c r="L31" i="79"/>
  <c r="L10" i="79"/>
  <c r="M38" i="80"/>
  <c r="Q14" i="80"/>
  <c r="K8" i="80"/>
  <c r="K46" i="79"/>
  <c r="K29" i="79"/>
  <c r="K14" i="79"/>
  <c r="W41" i="82"/>
  <c r="V22" i="82"/>
  <c r="M13" i="82"/>
  <c r="N57" i="81"/>
  <c r="N41" i="81"/>
  <c r="N25" i="81"/>
  <c r="N9" i="81"/>
  <c r="P88" i="80"/>
  <c r="L84" i="80"/>
  <c r="O76" i="80"/>
  <c r="K72" i="80"/>
  <c r="N67" i="80"/>
  <c r="Q62" i="80"/>
  <c r="M58" i="80"/>
  <c r="P50" i="80"/>
  <c r="L46" i="80"/>
  <c r="O41" i="80"/>
  <c r="K37" i="80"/>
  <c r="N32" i="80"/>
  <c r="Q26" i="80"/>
  <c r="O19" i="80"/>
  <c r="M17" i="80"/>
  <c r="O15" i="80"/>
  <c r="N14" i="80"/>
  <c r="M13" i="80"/>
  <c r="L12" i="80"/>
  <c r="K11" i="80"/>
  <c r="Q9" i="80"/>
  <c r="P8" i="80"/>
  <c r="O7" i="80"/>
  <c r="N6" i="80"/>
  <c r="M5" i="80"/>
  <c r="L4" i="80"/>
  <c r="L49" i="79"/>
  <c r="L47" i="79"/>
  <c r="L45" i="79"/>
  <c r="L40" i="79"/>
  <c r="L38" i="79"/>
  <c r="L36" i="79"/>
  <c r="L23" i="79"/>
  <c r="M18" i="80"/>
  <c r="V34" i="82"/>
  <c r="P19" i="82"/>
  <c r="L82" i="81"/>
  <c r="K54" i="81"/>
  <c r="K38" i="81"/>
  <c r="K22" i="81"/>
  <c r="K6" i="81"/>
  <c r="P87" i="80"/>
  <c r="L83" i="80"/>
  <c r="O75" i="80"/>
  <c r="K71" i="80"/>
  <c r="N66" i="80"/>
  <c r="Q61" i="80"/>
  <c r="M57" i="80"/>
  <c r="P49" i="80"/>
  <c r="L45" i="80"/>
  <c r="O40" i="80"/>
  <c r="K36" i="80"/>
  <c r="N30" i="80"/>
  <c r="Q22" i="80"/>
  <c r="N19" i="80"/>
  <c r="L17" i="80"/>
  <c r="N15" i="80"/>
  <c r="M14" i="80"/>
  <c r="L13" i="80"/>
  <c r="K12" i="80"/>
  <c r="Q10" i="80"/>
  <c r="P9" i="80"/>
  <c r="O8" i="80"/>
  <c r="N7" i="80"/>
  <c r="M6" i="80"/>
  <c r="L5" i="80"/>
  <c r="K4" i="80"/>
  <c r="K49" i="79"/>
  <c r="K47" i="79"/>
  <c r="K45" i="79"/>
  <c r="K40" i="79"/>
  <c r="K38" i="79"/>
  <c r="K36" i="79"/>
  <c r="K34" i="79"/>
  <c r="K32" i="79"/>
  <c r="K30" i="79"/>
  <c r="K28" i="79"/>
  <c r="K26" i="79"/>
  <c r="K24" i="79"/>
  <c r="K22" i="79"/>
  <c r="K17" i="79"/>
  <c r="K15" i="79"/>
  <c r="K13" i="79"/>
  <c r="K11" i="79"/>
  <c r="K9" i="79"/>
  <c r="K7" i="79"/>
  <c r="K5" i="79"/>
  <c r="N12" i="79"/>
  <c r="N8" i="79"/>
  <c r="N4" i="79"/>
  <c r="M37" i="79"/>
  <c r="M29" i="79"/>
  <c r="M23" i="79"/>
  <c r="M14" i="79"/>
  <c r="M8" i="79"/>
  <c r="M4" i="79"/>
  <c r="K72" i="81"/>
  <c r="N33" i="81"/>
  <c r="N86" i="80"/>
  <c r="L65" i="80"/>
  <c r="Q43" i="80"/>
  <c r="L29" i="80"/>
  <c r="K15" i="80"/>
  <c r="N10" i="80"/>
  <c r="P4" i="80"/>
  <c r="L39" i="79"/>
  <c r="L27" i="79"/>
  <c r="L14" i="79"/>
  <c r="L6" i="79"/>
  <c r="L28" i="80"/>
  <c r="O12" i="80"/>
  <c r="Q6" i="80"/>
  <c r="K41" i="79"/>
  <c r="K31" i="79"/>
  <c r="K16" i="79"/>
  <c r="K4" i="79"/>
  <c r="U34" i="82"/>
  <c r="L19" i="82"/>
  <c r="K82" i="81"/>
  <c r="N53" i="81"/>
  <c r="N37" i="81"/>
  <c r="N21" i="81"/>
  <c r="N5" i="81"/>
  <c r="O87" i="80"/>
  <c r="K83" i="80"/>
  <c r="N75" i="80"/>
  <c r="Q70" i="80"/>
  <c r="M66" i="80"/>
  <c r="P61" i="80"/>
  <c r="L57" i="80"/>
  <c r="O49" i="80"/>
  <c r="K45" i="80"/>
  <c r="N40" i="80"/>
  <c r="Q35" i="80"/>
  <c r="M30" i="80"/>
  <c r="P22" i="80"/>
  <c r="M19" i="80"/>
  <c r="K17" i="80"/>
  <c r="M15" i="80"/>
  <c r="L14" i="80"/>
  <c r="K13" i="80"/>
  <c r="Q11" i="80"/>
  <c r="P10" i="80"/>
  <c r="O9" i="80"/>
  <c r="N8" i="80"/>
  <c r="M7" i="80"/>
  <c r="L6" i="80"/>
  <c r="K5" i="80"/>
  <c r="N50" i="79"/>
  <c r="N48" i="79"/>
  <c r="N46" i="79"/>
  <c r="N41" i="79"/>
  <c r="N39" i="79"/>
  <c r="N37" i="79"/>
  <c r="N35" i="79"/>
  <c r="N33" i="79"/>
  <c r="N31" i="79"/>
  <c r="N29" i="79"/>
  <c r="N27" i="79"/>
  <c r="N25" i="79"/>
  <c r="N23" i="79"/>
  <c r="N21" i="79"/>
  <c r="N16" i="79"/>
  <c r="N14" i="79"/>
  <c r="N10" i="79"/>
  <c r="N6" i="79"/>
  <c r="M35" i="79"/>
  <c r="M27" i="79"/>
  <c r="M21" i="79"/>
  <c r="M12" i="79"/>
  <c r="M6" i="79"/>
  <c r="X29" i="82"/>
  <c r="M92" i="80"/>
  <c r="P69" i="80"/>
  <c r="K56" i="80"/>
  <c r="P34" i="80"/>
  <c r="L16" i="80"/>
  <c r="O11" i="80"/>
  <c r="Q5" i="80"/>
  <c r="L41" i="79"/>
  <c r="L29" i="79"/>
  <c r="L12" i="79"/>
  <c r="P33" i="80"/>
  <c r="M10" i="80"/>
  <c r="K50" i="79"/>
  <c r="K37" i="79"/>
  <c r="K25" i="79"/>
  <c r="K8" i="79"/>
  <c r="AB29" i="82"/>
  <c r="X16" i="82"/>
  <c r="L72" i="81"/>
  <c r="K50" i="81"/>
  <c r="K34" i="81"/>
  <c r="K18" i="81"/>
  <c r="N92" i="80"/>
  <c r="O86" i="80"/>
  <c r="K82" i="80"/>
  <c r="N74" i="80"/>
  <c r="Q69" i="80"/>
  <c r="M65" i="80"/>
  <c r="P60" i="80"/>
  <c r="L56" i="80"/>
  <c r="O48" i="80"/>
  <c r="K44" i="80"/>
  <c r="N39" i="80"/>
  <c r="Q34" i="80"/>
  <c r="M29" i="80"/>
  <c r="P21" i="80"/>
  <c r="P18" i="80"/>
  <c r="N16" i="80"/>
  <c r="L15" i="80"/>
  <c r="K14" i="80"/>
  <c r="Q12" i="80"/>
  <c r="P11" i="80"/>
  <c r="O10" i="80"/>
  <c r="N9" i="80"/>
  <c r="M8" i="80"/>
  <c r="L7" i="80"/>
  <c r="K6" i="80"/>
  <c r="Q4" i="80"/>
  <c r="M50" i="79"/>
  <c r="M48" i="79"/>
  <c r="M46" i="79"/>
  <c r="M41" i="79"/>
  <c r="M39" i="79"/>
  <c r="M33" i="79"/>
  <c r="M31" i="79"/>
  <c r="M25" i="79"/>
  <c r="M16" i="79"/>
  <c r="M10" i="79"/>
  <c r="W16" i="82"/>
  <c r="N17" i="81"/>
  <c r="Q81" i="80"/>
  <c r="O60" i="80"/>
  <c r="M39" i="80"/>
  <c r="N18" i="80"/>
  <c r="Q13" i="80"/>
  <c r="M9" i="80"/>
  <c r="L48" i="79"/>
  <c r="L35" i="79"/>
  <c r="L21" i="79"/>
  <c r="L4" i="79"/>
  <c r="K16" i="80"/>
  <c r="L9" i="80"/>
  <c r="K48" i="79"/>
  <c r="K33" i="79"/>
  <c r="K23" i="79"/>
  <c r="K10" i="79"/>
  <c r="N49" i="81"/>
  <c r="M74" i="80"/>
  <c r="N48" i="80"/>
  <c r="O21" i="80"/>
  <c r="P12" i="80"/>
  <c r="L8" i="80"/>
  <c r="L46" i="79"/>
  <c r="L33" i="79"/>
  <c r="L16" i="79"/>
  <c r="Q42" i="80"/>
  <c r="P13" i="80"/>
  <c r="P5" i="80"/>
  <c r="K39" i="79"/>
  <c r="K27" i="79"/>
  <c r="K12" i="79"/>
  <c r="K84" i="75"/>
  <c r="K75" i="75"/>
  <c r="K66" i="75"/>
  <c r="K58" i="75"/>
  <c r="K50" i="75"/>
  <c r="K42" i="75"/>
  <c r="K34" i="75"/>
  <c r="K26" i="75"/>
  <c r="K18" i="75"/>
  <c r="K10" i="75"/>
  <c r="M86" i="74"/>
  <c r="M84" i="74"/>
  <c r="M82" i="74"/>
  <c r="M80" i="74"/>
  <c r="M78" i="74"/>
  <c r="M75" i="74"/>
  <c r="M71" i="74"/>
  <c r="M68" i="74"/>
  <c r="M65" i="74"/>
  <c r="M63" i="74"/>
  <c r="M60" i="74"/>
  <c r="M57" i="74"/>
  <c r="M55" i="74"/>
  <c r="M52" i="74"/>
  <c r="M50" i="74"/>
  <c r="M48" i="74"/>
  <c r="M46" i="74"/>
  <c r="M44" i="74"/>
  <c r="M42" i="74"/>
  <c r="M40" i="74"/>
  <c r="M38" i="74"/>
  <c r="M36" i="74"/>
  <c r="M34" i="74"/>
  <c r="M32" i="74"/>
  <c r="M30" i="74"/>
  <c r="M28" i="74"/>
  <c r="M26" i="74"/>
  <c r="M24" i="74"/>
  <c r="M22" i="74"/>
  <c r="M20" i="74"/>
  <c r="M18" i="74"/>
  <c r="M16" i="74"/>
  <c r="M13" i="74"/>
  <c r="M11" i="74"/>
  <c r="M7" i="74"/>
  <c r="M5" i="74"/>
  <c r="K80" i="73"/>
  <c r="K70" i="73"/>
  <c r="K62" i="73"/>
  <c r="K54" i="73"/>
  <c r="K46" i="73"/>
  <c r="K38" i="73"/>
  <c r="K30" i="73"/>
  <c r="K22" i="73"/>
  <c r="K14" i="73"/>
  <c r="K6" i="73"/>
  <c r="J26" i="72"/>
  <c r="J18" i="72"/>
  <c r="J10" i="72"/>
  <c r="J37" i="71"/>
  <c r="J29" i="71"/>
  <c r="J21" i="71"/>
  <c r="J13" i="71"/>
  <c r="J5" i="71"/>
  <c r="K80" i="70"/>
  <c r="K70" i="70"/>
  <c r="K62" i="70"/>
  <c r="K54" i="70"/>
  <c r="K46" i="70"/>
  <c r="K38" i="70"/>
  <c r="K30" i="70"/>
  <c r="K22" i="70"/>
  <c r="K14" i="70"/>
  <c r="K6" i="70"/>
  <c r="J52" i="69"/>
  <c r="J44" i="69"/>
  <c r="J36" i="69"/>
  <c r="J28" i="69"/>
  <c r="J20" i="69"/>
  <c r="J12" i="69"/>
  <c r="J4" i="69"/>
  <c r="K77" i="68"/>
  <c r="K67" i="68"/>
  <c r="K59" i="68"/>
  <c r="K83" i="75"/>
  <c r="K74" i="75"/>
  <c r="K65" i="75"/>
  <c r="K57" i="75"/>
  <c r="K49" i="75"/>
  <c r="K41" i="75"/>
  <c r="K33" i="75"/>
  <c r="K25" i="75"/>
  <c r="K17" i="75"/>
  <c r="K9" i="75"/>
  <c r="L86" i="74"/>
  <c r="L84" i="74"/>
  <c r="L82" i="74"/>
  <c r="L80" i="74"/>
  <c r="L78" i="74"/>
  <c r="L75" i="74"/>
  <c r="L71" i="74"/>
  <c r="L68" i="74"/>
  <c r="L65" i="74"/>
  <c r="L63" i="74"/>
  <c r="L60" i="74"/>
  <c r="L57" i="74"/>
  <c r="L55" i="74"/>
  <c r="L52" i="74"/>
  <c r="L50" i="74"/>
  <c r="L48" i="74"/>
  <c r="L46" i="74"/>
  <c r="L44" i="74"/>
  <c r="L42" i="74"/>
  <c r="L40" i="74"/>
  <c r="L38" i="74"/>
  <c r="L36" i="74"/>
  <c r="L34" i="74"/>
  <c r="L32" i="74"/>
  <c r="L30" i="74"/>
  <c r="L28" i="74"/>
  <c r="L26" i="74"/>
  <c r="L24" i="74"/>
  <c r="L22" i="74"/>
  <c r="L20" i="74"/>
  <c r="L18" i="74"/>
  <c r="L16" i="74"/>
  <c r="L13" i="74"/>
  <c r="L11" i="74"/>
  <c r="L7" i="74"/>
  <c r="L5" i="74"/>
  <c r="K79" i="73"/>
  <c r="K69" i="73"/>
  <c r="K61" i="73"/>
  <c r="K53" i="73"/>
  <c r="K45" i="73"/>
  <c r="K37" i="73"/>
  <c r="K29" i="73"/>
  <c r="K21" i="73"/>
  <c r="K13" i="73"/>
  <c r="K5" i="73"/>
  <c r="J25" i="72"/>
  <c r="J17" i="72"/>
  <c r="J9" i="72"/>
  <c r="J36" i="71"/>
  <c r="J28" i="71"/>
  <c r="J20" i="71"/>
  <c r="J12" i="71"/>
  <c r="J4" i="71"/>
  <c r="K79" i="70"/>
  <c r="K69" i="70"/>
  <c r="K61" i="70"/>
  <c r="K53" i="70"/>
  <c r="K45" i="70"/>
  <c r="K37" i="70"/>
  <c r="K29" i="70"/>
  <c r="K21" i="70"/>
  <c r="K13" i="70"/>
  <c r="K5" i="70"/>
  <c r="J51" i="69"/>
  <c r="J43" i="69"/>
  <c r="J35" i="69"/>
  <c r="J27" i="69"/>
  <c r="J19" i="69"/>
  <c r="J11" i="69"/>
  <c r="K84" i="68"/>
  <c r="K75" i="68"/>
  <c r="K66" i="68"/>
  <c r="K58" i="68"/>
  <c r="K82" i="75"/>
  <c r="K72" i="75"/>
  <c r="K64" i="75"/>
  <c r="K56" i="75"/>
  <c r="K48" i="75"/>
  <c r="K40" i="75"/>
  <c r="K32" i="75"/>
  <c r="K24" i="75"/>
  <c r="K16" i="75"/>
  <c r="K8" i="75"/>
  <c r="K86" i="74"/>
  <c r="K84" i="74"/>
  <c r="K82" i="74"/>
  <c r="K80" i="74"/>
  <c r="K78" i="74"/>
  <c r="K75" i="74"/>
  <c r="K71" i="74"/>
  <c r="K68" i="74"/>
  <c r="K65" i="74"/>
  <c r="K63" i="74"/>
  <c r="K60" i="74"/>
  <c r="K57" i="74"/>
  <c r="K55" i="74"/>
  <c r="K52" i="74"/>
  <c r="K50" i="74"/>
  <c r="K48" i="74"/>
  <c r="K46" i="74"/>
  <c r="K44" i="74"/>
  <c r="K42" i="74"/>
  <c r="K40" i="74"/>
  <c r="K38" i="74"/>
  <c r="K36" i="74"/>
  <c r="K34" i="74"/>
  <c r="K32" i="74"/>
  <c r="K30" i="74"/>
  <c r="K28" i="74"/>
  <c r="K26" i="74"/>
  <c r="K24" i="74"/>
  <c r="K22" i="74"/>
  <c r="K20" i="74"/>
  <c r="K18" i="74"/>
  <c r="K16" i="74"/>
  <c r="K13" i="74"/>
  <c r="K11" i="74"/>
  <c r="K7" i="74"/>
  <c r="K5" i="74"/>
  <c r="K78" i="73"/>
  <c r="K68" i="73"/>
  <c r="K60" i="73"/>
  <c r="K52" i="73"/>
  <c r="K44" i="73"/>
  <c r="K36" i="73"/>
  <c r="K28" i="73"/>
  <c r="K20" i="73"/>
  <c r="K12" i="73"/>
  <c r="K4" i="73"/>
  <c r="J24" i="72"/>
  <c r="J16" i="72"/>
  <c r="J8" i="72"/>
  <c r="J35" i="71"/>
  <c r="J27" i="71"/>
  <c r="J19" i="71"/>
  <c r="J11" i="71"/>
  <c r="J3" i="71"/>
  <c r="K78" i="70"/>
  <c r="K68" i="70"/>
  <c r="K60" i="70"/>
  <c r="K52" i="70"/>
  <c r="K44" i="70"/>
  <c r="K36" i="70"/>
  <c r="K28" i="70"/>
  <c r="K20" i="70"/>
  <c r="K12" i="70"/>
  <c r="K4" i="70"/>
  <c r="J50" i="69"/>
  <c r="J42" i="69"/>
  <c r="J34" i="69"/>
  <c r="J26" i="69"/>
  <c r="J18" i="69"/>
  <c r="J10" i="69"/>
  <c r="K83" i="68"/>
  <c r="K74" i="68"/>
  <c r="K65" i="68"/>
  <c r="K57" i="68"/>
  <c r="K49" i="68"/>
  <c r="K81" i="75"/>
  <c r="K71" i="75"/>
  <c r="K63" i="75"/>
  <c r="K55" i="75"/>
  <c r="K47" i="75"/>
  <c r="K39" i="75"/>
  <c r="K31" i="75"/>
  <c r="K23" i="75"/>
  <c r="K15" i="75"/>
  <c r="K7" i="75"/>
  <c r="J86" i="74"/>
  <c r="J84" i="74"/>
  <c r="J82" i="74"/>
  <c r="J80" i="74"/>
  <c r="J78" i="74"/>
  <c r="J75" i="74"/>
  <c r="J71" i="74"/>
  <c r="J68" i="74"/>
  <c r="J65" i="74"/>
  <c r="J63" i="74"/>
  <c r="J60" i="74"/>
  <c r="J57" i="74"/>
  <c r="J55" i="74"/>
  <c r="J52" i="74"/>
  <c r="J50" i="74"/>
  <c r="J48" i="74"/>
  <c r="J46" i="74"/>
  <c r="J44" i="74"/>
  <c r="J42" i="74"/>
  <c r="J40" i="74"/>
  <c r="J38" i="74"/>
  <c r="J36" i="74"/>
  <c r="J34" i="74"/>
  <c r="J32" i="74"/>
  <c r="J30" i="74"/>
  <c r="J28" i="74"/>
  <c r="J26" i="74"/>
  <c r="J24" i="74"/>
  <c r="J22" i="74"/>
  <c r="J20" i="74"/>
  <c r="J18" i="74"/>
  <c r="J16" i="74"/>
  <c r="J13" i="74"/>
  <c r="J11" i="74"/>
  <c r="J7" i="74"/>
  <c r="J5" i="74"/>
  <c r="K77" i="73"/>
  <c r="K67" i="73"/>
  <c r="K59" i="73"/>
  <c r="K51" i="73"/>
  <c r="K43" i="73"/>
  <c r="K35" i="73"/>
  <c r="K27" i="73"/>
  <c r="K19" i="73"/>
  <c r="K11" i="73"/>
  <c r="K3" i="73"/>
  <c r="J23" i="72"/>
  <c r="J15" i="72"/>
  <c r="J7" i="72"/>
  <c r="J34" i="71"/>
  <c r="J26" i="71"/>
  <c r="J18" i="71"/>
  <c r="J10" i="71"/>
  <c r="K80" i="75"/>
  <c r="K70" i="75"/>
  <c r="K62" i="75"/>
  <c r="K54" i="75"/>
  <c r="K46" i="75"/>
  <c r="K38" i="75"/>
  <c r="K30" i="75"/>
  <c r="K22" i="75"/>
  <c r="K14" i="75"/>
  <c r="K6" i="75"/>
  <c r="M85" i="74"/>
  <c r="M83" i="74"/>
  <c r="M81" i="74"/>
  <c r="M79" i="74"/>
  <c r="M77" i="74"/>
  <c r="M73" i="74"/>
  <c r="M69" i="74"/>
  <c r="M67" i="74"/>
  <c r="M64" i="74"/>
  <c r="M61" i="74"/>
  <c r="M59" i="74"/>
  <c r="M56" i="74"/>
  <c r="M53" i="74"/>
  <c r="M51" i="74"/>
  <c r="M49" i="74"/>
  <c r="M47" i="74"/>
  <c r="M45" i="74"/>
  <c r="M43" i="74"/>
  <c r="M41" i="74"/>
  <c r="M39" i="74"/>
  <c r="M37" i="74"/>
  <c r="M35" i="74"/>
  <c r="M33" i="74"/>
  <c r="M31" i="74"/>
  <c r="M29" i="74"/>
  <c r="M27" i="74"/>
  <c r="M25" i="74"/>
  <c r="M23" i="74"/>
  <c r="M21" i="74"/>
  <c r="M19" i="74"/>
  <c r="M17" i="74"/>
  <c r="M15" i="74"/>
  <c r="M12" i="74"/>
  <c r="M8" i="74"/>
  <c r="M6" i="74"/>
  <c r="K84" i="73"/>
  <c r="K75" i="73"/>
  <c r="K66" i="73"/>
  <c r="K58" i="73"/>
  <c r="K50" i="73"/>
  <c r="K42" i="73"/>
  <c r="K34" i="73"/>
  <c r="K26" i="73"/>
  <c r="K18" i="73"/>
  <c r="K10" i="73"/>
  <c r="J30" i="72"/>
  <c r="J22" i="72"/>
  <c r="J14" i="72"/>
  <c r="J6" i="72"/>
  <c r="J33" i="71"/>
  <c r="J25" i="71"/>
  <c r="J17" i="71"/>
  <c r="J9" i="71"/>
  <c r="K84" i="70"/>
  <c r="K75" i="70"/>
  <c r="K66" i="70"/>
  <c r="K58" i="70"/>
  <c r="K50" i="70"/>
  <c r="K42" i="70"/>
  <c r="K34" i="70"/>
  <c r="K26" i="70"/>
  <c r="K18" i="70"/>
  <c r="K10" i="70"/>
  <c r="J56" i="69"/>
  <c r="J48" i="69"/>
  <c r="J40" i="69"/>
  <c r="J32" i="69"/>
  <c r="J24" i="69"/>
  <c r="J16" i="69"/>
  <c r="J8" i="69"/>
  <c r="K81" i="68"/>
  <c r="K71" i="68"/>
  <c r="K63" i="68"/>
  <c r="K55" i="68"/>
  <c r="K47" i="68"/>
  <c r="K79" i="75"/>
  <c r="K78" i="75"/>
  <c r="K68" i="75"/>
  <c r="K60" i="75"/>
  <c r="K52" i="75"/>
  <c r="K44" i="75"/>
  <c r="K36" i="75"/>
  <c r="K28" i="75"/>
  <c r="K20" i="75"/>
  <c r="K12" i="75"/>
  <c r="K4" i="75"/>
  <c r="K85" i="74"/>
  <c r="K83" i="74"/>
  <c r="K81" i="74"/>
  <c r="K79" i="74"/>
  <c r="K77" i="74"/>
  <c r="K73" i="74"/>
  <c r="K69" i="74"/>
  <c r="K67" i="74"/>
  <c r="K64" i="74"/>
  <c r="K61" i="74"/>
  <c r="K59" i="74"/>
  <c r="K56" i="74"/>
  <c r="K53" i="74"/>
  <c r="K51" i="74"/>
  <c r="K49" i="74"/>
  <c r="K47" i="74"/>
  <c r="K45" i="74"/>
  <c r="K43" i="74"/>
  <c r="K41" i="74"/>
  <c r="K39" i="74"/>
  <c r="K37" i="74"/>
  <c r="K35" i="74"/>
  <c r="K33" i="74"/>
  <c r="K31" i="74"/>
  <c r="K29" i="74"/>
  <c r="K27" i="74"/>
  <c r="K25" i="74"/>
  <c r="K23" i="74"/>
  <c r="K21" i="74"/>
  <c r="K19" i="74"/>
  <c r="K17" i="74"/>
  <c r="K15" i="74"/>
  <c r="K12" i="74"/>
  <c r="K8" i="74"/>
  <c r="K6" i="74"/>
  <c r="K82" i="73"/>
  <c r="K72" i="73"/>
  <c r="K64" i="73"/>
  <c r="K56" i="73"/>
  <c r="K48" i="73"/>
  <c r="K40" i="73"/>
  <c r="K32" i="73"/>
  <c r="K24" i="73"/>
  <c r="K16" i="73"/>
  <c r="K8" i="73"/>
  <c r="J28" i="72"/>
  <c r="J20" i="72"/>
  <c r="J12" i="72"/>
  <c r="J4" i="72"/>
  <c r="J31" i="71"/>
  <c r="J23" i="71"/>
  <c r="J15" i="71"/>
  <c r="J7" i="71"/>
  <c r="K82" i="70"/>
  <c r="K72" i="70"/>
  <c r="K64" i="70"/>
  <c r="K56" i="70"/>
  <c r="K48" i="70"/>
  <c r="K40" i="70"/>
  <c r="K32" i="70"/>
  <c r="K24" i="70"/>
  <c r="K16" i="70"/>
  <c r="K8" i="70"/>
  <c r="J54" i="69"/>
  <c r="J46" i="69"/>
  <c r="J38" i="69"/>
  <c r="J30" i="69"/>
  <c r="J22" i="69"/>
  <c r="J14" i="69"/>
  <c r="J6" i="69"/>
  <c r="K79" i="68"/>
  <c r="K69" i="68"/>
  <c r="K61" i="68"/>
  <c r="K53" i="68"/>
  <c r="K45" i="68"/>
  <c r="K77" i="75"/>
  <c r="K67" i="75"/>
  <c r="K59" i="75"/>
  <c r="K51" i="75"/>
  <c r="K43" i="75"/>
  <c r="K35" i="75"/>
  <c r="K27" i="75"/>
  <c r="K19" i="75"/>
  <c r="K11" i="75"/>
  <c r="K3" i="75"/>
  <c r="J85" i="74"/>
  <c r="J83" i="74"/>
  <c r="J81" i="74"/>
  <c r="J79" i="74"/>
  <c r="J77" i="74"/>
  <c r="J73" i="74"/>
  <c r="J69" i="74"/>
  <c r="J67" i="74"/>
  <c r="J64" i="74"/>
  <c r="J61" i="74"/>
  <c r="J59" i="74"/>
  <c r="J56" i="74"/>
  <c r="J53" i="74"/>
  <c r="J51" i="74"/>
  <c r="J49" i="74"/>
  <c r="J47" i="74"/>
  <c r="J45" i="74"/>
  <c r="J43" i="74"/>
  <c r="J41" i="74"/>
  <c r="J39" i="74"/>
  <c r="J37" i="74"/>
  <c r="J35" i="74"/>
  <c r="J33" i="74"/>
  <c r="J31" i="74"/>
  <c r="J29" i="74"/>
  <c r="J27" i="74"/>
  <c r="J25" i="74"/>
  <c r="J23" i="74"/>
  <c r="J21" i="74"/>
  <c r="J19" i="74"/>
  <c r="J17" i="74"/>
  <c r="J15" i="74"/>
  <c r="J12" i="74"/>
  <c r="J8" i="74"/>
  <c r="J6" i="74"/>
  <c r="K81" i="73"/>
  <c r="K71" i="73"/>
  <c r="K63" i="73"/>
  <c r="K55" i="73"/>
  <c r="K47" i="73"/>
  <c r="K39" i="73"/>
  <c r="K31" i="73"/>
  <c r="K23" i="73"/>
  <c r="K15" i="73"/>
  <c r="K7" i="73"/>
  <c r="J27" i="72"/>
  <c r="J19" i="72"/>
  <c r="J11" i="72"/>
  <c r="J38" i="71"/>
  <c r="J30" i="71"/>
  <c r="J22" i="71"/>
  <c r="J14" i="71"/>
  <c r="J6" i="71"/>
  <c r="K81" i="70"/>
  <c r="K71" i="70"/>
  <c r="K69" i="75"/>
  <c r="K5" i="75"/>
  <c r="L67" i="74"/>
  <c r="L47" i="74"/>
  <c r="L31" i="74"/>
  <c r="L15" i="74"/>
  <c r="K49" i="73"/>
  <c r="J13" i="72"/>
  <c r="K76" i="70"/>
  <c r="K51" i="70"/>
  <c r="K31" i="70"/>
  <c r="K9" i="70"/>
  <c r="J41" i="69"/>
  <c r="J21" i="69"/>
  <c r="K80" i="68"/>
  <c r="K56" i="68"/>
  <c r="K43" i="68"/>
  <c r="K35" i="68"/>
  <c r="K27" i="68"/>
  <c r="K19" i="68"/>
  <c r="K11" i="68"/>
  <c r="K3" i="68"/>
  <c r="I57" i="67"/>
  <c r="I49" i="67"/>
  <c r="I41" i="67"/>
  <c r="I33" i="67"/>
  <c r="I25" i="67"/>
  <c r="I17" i="67"/>
  <c r="I9" i="67"/>
  <c r="I44" i="53"/>
  <c r="I35" i="53"/>
  <c r="I27" i="53"/>
  <c r="I14" i="53"/>
  <c r="I6" i="53"/>
  <c r="J17" i="59"/>
  <c r="J9" i="59"/>
  <c r="K71" i="58"/>
  <c r="K63" i="58"/>
  <c r="K55" i="58"/>
  <c r="K47" i="58"/>
  <c r="K39" i="58"/>
  <c r="K31" i="58"/>
  <c r="K23" i="58"/>
  <c r="K15" i="58"/>
  <c r="K7" i="58"/>
  <c r="L61" i="57"/>
  <c r="L50" i="57"/>
  <c r="L42" i="57"/>
  <c r="L34" i="57"/>
  <c r="J52" i="56"/>
  <c r="J44" i="56"/>
  <c r="J36" i="56"/>
  <c r="J28" i="56"/>
  <c r="J20" i="56"/>
  <c r="J12" i="56"/>
  <c r="J4" i="56"/>
  <c r="I20" i="55"/>
  <c r="I12" i="55"/>
  <c r="I4" i="55"/>
  <c r="K92" i="54"/>
  <c r="K84" i="54"/>
  <c r="K74" i="54"/>
  <c r="K66" i="54"/>
  <c r="K58" i="54"/>
  <c r="K50" i="54"/>
  <c r="K42" i="54"/>
  <c r="K34" i="54"/>
  <c r="K26" i="54"/>
  <c r="K18" i="54"/>
  <c r="K10" i="54"/>
  <c r="J71" i="39"/>
  <c r="J67" i="39"/>
  <c r="J63" i="39"/>
  <c r="J59" i="39"/>
  <c r="J54" i="39"/>
  <c r="J50" i="39"/>
  <c r="J46" i="39"/>
  <c r="J42" i="39"/>
  <c r="J38" i="39"/>
  <c r="J34" i="39"/>
  <c r="J30" i="39"/>
  <c r="J26" i="39"/>
  <c r="J16" i="39"/>
  <c r="J12" i="39"/>
  <c r="J8" i="39"/>
  <c r="K61" i="75"/>
  <c r="L85" i="74"/>
  <c r="L64" i="74"/>
  <c r="L45" i="74"/>
  <c r="L29" i="74"/>
  <c r="L12" i="74"/>
  <c r="K41" i="73"/>
  <c r="J5" i="72"/>
  <c r="K73" i="70"/>
  <c r="K49" i="70"/>
  <c r="K27" i="70"/>
  <c r="K7" i="70"/>
  <c r="J39" i="69"/>
  <c r="J17" i="69"/>
  <c r="K78" i="68"/>
  <c r="K54" i="68"/>
  <c r="K42" i="68"/>
  <c r="K34" i="68"/>
  <c r="K26" i="68"/>
  <c r="K18" i="68"/>
  <c r="K10" i="68"/>
  <c r="I64" i="67"/>
  <c r="I56" i="67"/>
  <c r="I48" i="67"/>
  <c r="I40" i="67"/>
  <c r="I32" i="67"/>
  <c r="I24" i="67"/>
  <c r="I16" i="67"/>
  <c r="I4" i="67"/>
  <c r="I43" i="53"/>
  <c r="I34" i="53"/>
  <c r="I26" i="53"/>
  <c r="I13" i="53"/>
  <c r="I5" i="53"/>
  <c r="J16" i="59"/>
  <c r="J8" i="59"/>
  <c r="K70" i="58"/>
  <c r="K62" i="58"/>
  <c r="K54" i="58"/>
  <c r="K46" i="58"/>
  <c r="K38" i="58"/>
  <c r="K30" i="58"/>
  <c r="K22" i="58"/>
  <c r="K14" i="58"/>
  <c r="K6" i="58"/>
  <c r="L60" i="57"/>
  <c r="L49" i="57"/>
  <c r="L41" i="57"/>
  <c r="L33" i="57"/>
  <c r="J51" i="56"/>
  <c r="J43" i="56"/>
  <c r="J35" i="56"/>
  <c r="J27" i="56"/>
  <c r="J19" i="56"/>
  <c r="J11" i="56"/>
  <c r="J3" i="56"/>
  <c r="I19" i="55"/>
  <c r="I11" i="55"/>
  <c r="I3" i="55"/>
  <c r="K91" i="54"/>
  <c r="K83" i="54"/>
  <c r="K73" i="54"/>
  <c r="K65" i="54"/>
  <c r="K57" i="54"/>
  <c r="K49" i="54"/>
  <c r="K41" i="54"/>
  <c r="K33" i="54"/>
  <c r="K25" i="54"/>
  <c r="K17" i="54"/>
  <c r="K9" i="54"/>
  <c r="I71" i="39"/>
  <c r="I67" i="39"/>
  <c r="I63" i="39"/>
  <c r="I59" i="39"/>
  <c r="I54" i="39"/>
  <c r="I50" i="39"/>
  <c r="I46" i="39"/>
  <c r="I42" i="39"/>
  <c r="I38" i="39"/>
  <c r="I34" i="39"/>
  <c r="I30" i="39"/>
  <c r="I26" i="39"/>
  <c r="I16" i="39"/>
  <c r="I12" i="39"/>
  <c r="I8" i="39"/>
  <c r="K53" i="75"/>
  <c r="L83" i="74"/>
  <c r="L61" i="74"/>
  <c r="L43" i="74"/>
  <c r="L27" i="74"/>
  <c r="L8" i="74"/>
  <c r="K33" i="73"/>
  <c r="J32" i="71"/>
  <c r="K67" i="70"/>
  <c r="K47" i="70"/>
  <c r="K25" i="70"/>
  <c r="K3" i="70"/>
  <c r="J37" i="69"/>
  <c r="J15" i="69"/>
  <c r="K72" i="68"/>
  <c r="K52" i="68"/>
  <c r="K41" i="68"/>
  <c r="K33" i="68"/>
  <c r="K25" i="68"/>
  <c r="K17" i="68"/>
  <c r="K9" i="68"/>
  <c r="I63" i="67"/>
  <c r="I55" i="67"/>
  <c r="I47" i="67"/>
  <c r="I39" i="67"/>
  <c r="I31" i="67"/>
  <c r="I23" i="67"/>
  <c r="I15" i="67"/>
  <c r="I50" i="53"/>
  <c r="I41" i="53"/>
  <c r="I33" i="53"/>
  <c r="I25" i="53"/>
  <c r="I12" i="53"/>
  <c r="I4" i="53"/>
  <c r="J15" i="59"/>
  <c r="J7" i="59"/>
  <c r="K69" i="58"/>
  <c r="K61" i="58"/>
  <c r="K53" i="58"/>
  <c r="K45" i="58"/>
  <c r="K37" i="58"/>
  <c r="K29" i="58"/>
  <c r="K21" i="58"/>
  <c r="K13" i="58"/>
  <c r="K5" i="58"/>
  <c r="L59" i="57"/>
  <c r="L48" i="57"/>
  <c r="L40" i="57"/>
  <c r="L32" i="57"/>
  <c r="J50" i="56"/>
  <c r="J42" i="56"/>
  <c r="J34" i="56"/>
  <c r="J26" i="56"/>
  <c r="J18" i="56"/>
  <c r="J10" i="56"/>
  <c r="I26" i="55"/>
  <c r="I18" i="55"/>
  <c r="I10" i="55"/>
  <c r="K98" i="54"/>
  <c r="K90" i="54"/>
  <c r="K82" i="54"/>
  <c r="K72" i="54"/>
  <c r="K64" i="54"/>
  <c r="K56" i="54"/>
  <c r="K48" i="54"/>
  <c r="K40" i="54"/>
  <c r="K32" i="54"/>
  <c r="K24" i="54"/>
  <c r="K16" i="54"/>
  <c r="K8" i="54"/>
  <c r="J70" i="39"/>
  <c r="J66" i="39"/>
  <c r="J62" i="39"/>
  <c r="J57" i="39"/>
  <c r="J53" i="39"/>
  <c r="J49" i="39"/>
  <c r="J45" i="39"/>
  <c r="J41" i="39"/>
  <c r="J37" i="39"/>
  <c r="J33" i="39"/>
  <c r="J29" i="39"/>
  <c r="J25" i="39"/>
  <c r="J15" i="39"/>
  <c r="J11" i="39"/>
  <c r="J7" i="39"/>
  <c r="K36" i="45"/>
  <c r="K45" i="75"/>
  <c r="L81" i="74"/>
  <c r="L59" i="74"/>
  <c r="L41" i="74"/>
  <c r="L25" i="74"/>
  <c r="L6" i="74"/>
  <c r="K25" i="73"/>
  <c r="J24" i="71"/>
  <c r="K65" i="70"/>
  <c r="K43" i="70"/>
  <c r="K23" i="70"/>
  <c r="J55" i="69"/>
  <c r="J33" i="69"/>
  <c r="J13" i="69"/>
  <c r="K70" i="68"/>
  <c r="K51" i="68"/>
  <c r="K40" i="68"/>
  <c r="K32" i="68"/>
  <c r="K24" i="68"/>
  <c r="K16" i="68"/>
  <c r="K8" i="68"/>
  <c r="I62" i="67"/>
  <c r="I54" i="67"/>
  <c r="I46" i="67"/>
  <c r="I38" i="67"/>
  <c r="I30" i="67"/>
  <c r="I22" i="67"/>
  <c r="I14" i="67"/>
  <c r="I49" i="53"/>
  <c r="I40" i="53"/>
  <c r="I32" i="53"/>
  <c r="I24" i="53"/>
  <c r="I11" i="53"/>
  <c r="J22" i="59"/>
  <c r="J14" i="59"/>
  <c r="J6" i="59"/>
  <c r="K68" i="58"/>
  <c r="K60" i="58"/>
  <c r="K52" i="58"/>
  <c r="K44" i="58"/>
  <c r="K36" i="58"/>
  <c r="K28" i="58"/>
  <c r="K20" i="58"/>
  <c r="K12" i="58"/>
  <c r="K4" i="58"/>
  <c r="L58" i="57"/>
  <c r="L47" i="57"/>
  <c r="L39" i="57"/>
  <c r="L18" i="57"/>
  <c r="J49" i="56"/>
  <c r="J41" i="56"/>
  <c r="J33" i="56"/>
  <c r="J25" i="56"/>
  <c r="J17" i="56"/>
  <c r="J9" i="56"/>
  <c r="I25" i="55"/>
  <c r="I17" i="55"/>
  <c r="I9" i="55"/>
  <c r="K97" i="54"/>
  <c r="K89" i="54"/>
  <c r="K81" i="54"/>
  <c r="K71" i="54"/>
  <c r="K63" i="54"/>
  <c r="K55" i="54"/>
  <c r="K47" i="54"/>
  <c r="K39" i="54"/>
  <c r="K31" i="54"/>
  <c r="K23" i="54"/>
  <c r="K15" i="54"/>
  <c r="K7" i="54"/>
  <c r="I70" i="39"/>
  <c r="I66" i="39"/>
  <c r="I62" i="39"/>
  <c r="I57" i="39"/>
  <c r="I53" i="39"/>
  <c r="I49" i="39"/>
  <c r="I45" i="39"/>
  <c r="I41" i="39"/>
  <c r="I37" i="39"/>
  <c r="I33" i="39"/>
  <c r="I29" i="39"/>
  <c r="I25" i="39"/>
  <c r="I15" i="39"/>
  <c r="I11" i="39"/>
  <c r="I7" i="39"/>
  <c r="K37" i="75"/>
  <c r="L79" i="74"/>
  <c r="L56" i="74"/>
  <c r="L39" i="74"/>
  <c r="L23" i="74"/>
  <c r="K83" i="73"/>
  <c r="K17" i="73"/>
  <c r="J16" i="71"/>
  <c r="K63" i="70"/>
  <c r="K41" i="70"/>
  <c r="K19" i="70"/>
  <c r="J53" i="69"/>
  <c r="J31" i="69"/>
  <c r="J9" i="69"/>
  <c r="K68" i="68"/>
  <c r="K50" i="68"/>
  <c r="K39" i="68"/>
  <c r="K31" i="68"/>
  <c r="K23" i="68"/>
  <c r="K15" i="68"/>
  <c r="K7" i="68"/>
  <c r="I61" i="67"/>
  <c r="I53" i="67"/>
  <c r="I45" i="67"/>
  <c r="I37" i="67"/>
  <c r="I29" i="67"/>
  <c r="I21" i="67"/>
  <c r="I13" i="67"/>
  <c r="I48" i="53"/>
  <c r="I39" i="53"/>
  <c r="I31" i="53"/>
  <c r="I18" i="53"/>
  <c r="I10" i="53"/>
  <c r="J21" i="59"/>
  <c r="J13" i="59"/>
  <c r="J5" i="59"/>
  <c r="K67" i="58"/>
  <c r="K59" i="58"/>
  <c r="K51" i="58"/>
  <c r="K43" i="58"/>
  <c r="K35" i="58"/>
  <c r="K27" i="58"/>
  <c r="K19" i="58"/>
  <c r="K11" i="58"/>
  <c r="K3" i="58"/>
  <c r="L57" i="57"/>
  <c r="L46" i="57"/>
  <c r="L38" i="57"/>
  <c r="L17" i="57"/>
  <c r="J48" i="56"/>
  <c r="J40" i="56"/>
  <c r="J32" i="56"/>
  <c r="J24" i="56"/>
  <c r="J16" i="56"/>
  <c r="J8" i="56"/>
  <c r="I24" i="55"/>
  <c r="I16" i="55"/>
  <c r="I8" i="55"/>
  <c r="K96" i="54"/>
  <c r="K88" i="54"/>
  <c r="K79" i="54"/>
  <c r="K70" i="54"/>
  <c r="K62" i="54"/>
  <c r="K54" i="54"/>
  <c r="K46" i="54"/>
  <c r="K38" i="54"/>
  <c r="K30" i="54"/>
  <c r="K22" i="54"/>
  <c r="K14" i="54"/>
  <c r="K6" i="54"/>
  <c r="J69" i="39"/>
  <c r="J65" i="39"/>
  <c r="J61" i="39"/>
  <c r="J56" i="39"/>
  <c r="J52" i="39"/>
  <c r="J48" i="39"/>
  <c r="J44" i="39"/>
  <c r="J40" i="39"/>
  <c r="J36" i="39"/>
  <c r="J32" i="39"/>
  <c r="J28" i="39"/>
  <c r="J18" i="39"/>
  <c r="J14" i="39"/>
  <c r="J10" i="39"/>
  <c r="J6" i="39"/>
  <c r="K29" i="75"/>
  <c r="L77" i="74"/>
  <c r="L53" i="74"/>
  <c r="L37" i="74"/>
  <c r="L21" i="74"/>
  <c r="K74" i="73"/>
  <c r="K9" i="73"/>
  <c r="J8" i="71"/>
  <c r="K59" i="70"/>
  <c r="K39" i="70"/>
  <c r="K17" i="70"/>
  <c r="J49" i="69"/>
  <c r="J29" i="69"/>
  <c r="J7" i="69"/>
  <c r="K64" i="68"/>
  <c r="K48" i="68"/>
  <c r="K38" i="68"/>
  <c r="K30" i="68"/>
  <c r="K22" i="68"/>
  <c r="K14" i="68"/>
  <c r="K6" i="68"/>
  <c r="I60" i="67"/>
  <c r="I52" i="67"/>
  <c r="I44" i="67"/>
  <c r="I36" i="67"/>
  <c r="I28" i="67"/>
  <c r="I20" i="67"/>
  <c r="I12" i="67"/>
  <c r="I47" i="53"/>
  <c r="I38" i="53"/>
  <c r="I30" i="53"/>
  <c r="I17" i="53"/>
  <c r="I9" i="53"/>
  <c r="J20" i="59"/>
  <c r="J12" i="59"/>
  <c r="J4" i="59"/>
  <c r="K66" i="58"/>
  <c r="K58" i="58"/>
  <c r="K50" i="58"/>
  <c r="K42" i="58"/>
  <c r="K34" i="58"/>
  <c r="K26" i="58"/>
  <c r="K18" i="58"/>
  <c r="K10" i="58"/>
  <c r="L64" i="57"/>
  <c r="L56" i="57"/>
  <c r="L45" i="57"/>
  <c r="L37" i="57"/>
  <c r="L16" i="57"/>
  <c r="J47" i="56"/>
  <c r="J39" i="56"/>
  <c r="J31" i="56"/>
  <c r="J23" i="56"/>
  <c r="J15" i="56"/>
  <c r="J7" i="56"/>
  <c r="I23" i="55"/>
  <c r="I15" i="55"/>
  <c r="I7" i="55"/>
  <c r="K95" i="54"/>
  <c r="K87" i="54"/>
  <c r="K78" i="54"/>
  <c r="K69" i="54"/>
  <c r="K61" i="54"/>
  <c r="K53" i="54"/>
  <c r="K45" i="54"/>
  <c r="K37" i="54"/>
  <c r="K29" i="54"/>
  <c r="K21" i="54"/>
  <c r="K13" i="54"/>
  <c r="K5" i="54"/>
  <c r="I69" i="39"/>
  <c r="I65" i="39"/>
  <c r="I61" i="39"/>
  <c r="I56" i="39"/>
  <c r="I52" i="39"/>
  <c r="I48" i="39"/>
  <c r="I44" i="39"/>
  <c r="I40" i="39"/>
  <c r="I36" i="39"/>
  <c r="I32" i="39"/>
  <c r="I28" i="39"/>
  <c r="I18" i="39"/>
  <c r="I14" i="39"/>
  <c r="I10" i="39"/>
  <c r="I6" i="39"/>
  <c r="K21" i="75"/>
  <c r="L19" i="74"/>
  <c r="K57" i="70"/>
  <c r="J25" i="69"/>
  <c r="K37" i="68"/>
  <c r="K5" i="68"/>
  <c r="I35" i="67"/>
  <c r="I46" i="53"/>
  <c r="I8" i="53"/>
  <c r="K65" i="58"/>
  <c r="K33" i="58"/>
  <c r="L63" i="57"/>
  <c r="L15" i="57"/>
  <c r="J22" i="56"/>
  <c r="I14" i="55"/>
  <c r="K76" i="54"/>
  <c r="K44" i="54"/>
  <c r="K12" i="54"/>
  <c r="J60" i="39"/>
  <c r="J43" i="39"/>
  <c r="J27" i="39"/>
  <c r="J5" i="39"/>
  <c r="J34" i="45"/>
  <c r="J30" i="45"/>
  <c r="J26" i="45"/>
  <c r="J22" i="45"/>
  <c r="J18" i="45"/>
  <c r="J14" i="45"/>
  <c r="J10" i="45"/>
  <c r="J6" i="45"/>
  <c r="K76" i="44"/>
  <c r="K102" i="44"/>
  <c r="K98" i="44"/>
  <c r="K94" i="44"/>
  <c r="K13" i="75"/>
  <c r="L17" i="74"/>
  <c r="K55" i="70"/>
  <c r="J23" i="69"/>
  <c r="K36" i="68"/>
  <c r="K4" i="68"/>
  <c r="I34" i="67"/>
  <c r="I45" i="53"/>
  <c r="I7" i="53"/>
  <c r="K64" i="58"/>
  <c r="K32" i="58"/>
  <c r="L62" i="57"/>
  <c r="L8" i="57"/>
  <c r="J21" i="56"/>
  <c r="I13" i="55"/>
  <c r="K75" i="54"/>
  <c r="K43" i="54"/>
  <c r="L73" i="74"/>
  <c r="K65" i="73"/>
  <c r="K35" i="70"/>
  <c r="J5" i="69"/>
  <c r="K29" i="68"/>
  <c r="I59" i="67"/>
  <c r="I27" i="67"/>
  <c r="I37" i="53"/>
  <c r="J19" i="59"/>
  <c r="K57" i="58"/>
  <c r="K25" i="58"/>
  <c r="L55" i="57"/>
  <c r="J46" i="56"/>
  <c r="J14" i="56"/>
  <c r="I6" i="55"/>
  <c r="K68" i="54"/>
  <c r="K36" i="54"/>
  <c r="K4" i="54"/>
  <c r="J55" i="39"/>
  <c r="J39" i="39"/>
  <c r="J17" i="39"/>
  <c r="J4" i="39"/>
  <c r="J33" i="45"/>
  <c r="J29" i="45"/>
  <c r="J25" i="45"/>
  <c r="J21" i="45"/>
  <c r="J17" i="45"/>
  <c r="J13" i="45"/>
  <c r="J9" i="45"/>
  <c r="J5" i="45"/>
  <c r="K101" i="44"/>
  <c r="K97" i="44"/>
  <c r="K93" i="44"/>
  <c r="K89" i="44"/>
  <c r="K85" i="44"/>
  <c r="K81" i="44"/>
  <c r="K77" i="44"/>
  <c r="K71" i="44"/>
  <c r="K67" i="44"/>
  <c r="K63" i="44"/>
  <c r="K59" i="44"/>
  <c r="K55" i="44"/>
  <c r="K51" i="44"/>
  <c r="K47" i="44"/>
  <c r="K42" i="44"/>
  <c r="K38" i="44"/>
  <c r="K34" i="44"/>
  <c r="K30" i="44"/>
  <c r="K26" i="44"/>
  <c r="K22" i="44"/>
  <c r="K18" i="44"/>
  <c r="K14" i="44"/>
  <c r="K10" i="44"/>
  <c r="K6" i="44"/>
  <c r="L73" i="43"/>
  <c r="L69" i="43"/>
  <c r="L65" i="43"/>
  <c r="L61" i="43"/>
  <c r="L57" i="43"/>
  <c r="L47" i="43"/>
  <c r="L43" i="43"/>
  <c r="L39" i="43"/>
  <c r="L35" i="43"/>
  <c r="L18" i="43"/>
  <c r="L8" i="43"/>
  <c r="J75" i="42"/>
  <c r="J71" i="42"/>
  <c r="J67" i="42"/>
  <c r="J63" i="42"/>
  <c r="J59" i="42"/>
  <c r="J55" i="42"/>
  <c r="J51" i="42"/>
  <c r="J47" i="42"/>
  <c r="J43" i="42"/>
  <c r="J39" i="42"/>
  <c r="J35" i="42"/>
  <c r="J31" i="42"/>
  <c r="J27" i="42"/>
  <c r="J23" i="42"/>
  <c r="J19" i="42"/>
  <c r="J15" i="42"/>
  <c r="J11" i="42"/>
  <c r="J7" i="42"/>
  <c r="J3" i="42"/>
  <c r="K96" i="44"/>
  <c r="L69" i="74"/>
  <c r="K57" i="73"/>
  <c r="K33" i="70"/>
  <c r="K82" i="68"/>
  <c r="K28" i="68"/>
  <c r="I58" i="67"/>
  <c r="I26" i="67"/>
  <c r="I36" i="53"/>
  <c r="J18" i="59"/>
  <c r="K56" i="58"/>
  <c r="K24" i="58"/>
  <c r="L54" i="57"/>
  <c r="J45" i="56"/>
  <c r="J13" i="56"/>
  <c r="I5" i="55"/>
  <c r="K67" i="54"/>
  <c r="K35" i="54"/>
  <c r="K3" i="54"/>
  <c r="I55" i="39"/>
  <c r="I39" i="39"/>
  <c r="I17" i="39"/>
  <c r="I4" i="39"/>
  <c r="K32" i="45"/>
  <c r="K28" i="45"/>
  <c r="K24" i="45"/>
  <c r="K20" i="45"/>
  <c r="K16" i="45"/>
  <c r="K12" i="45"/>
  <c r="K8" i="45"/>
  <c r="K4" i="45"/>
  <c r="L104" i="44"/>
  <c r="L100" i="44"/>
  <c r="L96" i="44"/>
  <c r="L92" i="44"/>
  <c r="L88" i="44"/>
  <c r="L84" i="44"/>
  <c r="L80" i="44"/>
  <c r="L74" i="44"/>
  <c r="L70" i="44"/>
  <c r="L66" i="44"/>
  <c r="L62" i="44"/>
  <c r="L58" i="44"/>
  <c r="L54" i="44"/>
  <c r="L50" i="44"/>
  <c r="L45" i="44"/>
  <c r="L41" i="44"/>
  <c r="L37" i="44"/>
  <c r="L33" i="44"/>
  <c r="L29" i="44"/>
  <c r="L25" i="44"/>
  <c r="L21" i="44"/>
  <c r="L17" i="44"/>
  <c r="L13" i="44"/>
  <c r="L9" i="44"/>
  <c r="L5" i="44"/>
  <c r="M72" i="43"/>
  <c r="M68" i="43"/>
  <c r="M64" i="43"/>
  <c r="M60" i="43"/>
  <c r="M50" i="43"/>
  <c r="M46" i="43"/>
  <c r="M42" i="43"/>
  <c r="M38" i="43"/>
  <c r="M34" i="43"/>
  <c r="M17" i="43"/>
  <c r="K78" i="42"/>
  <c r="K74" i="42"/>
  <c r="K70" i="42"/>
  <c r="K66" i="42"/>
  <c r="K62" i="42"/>
  <c r="K58" i="42"/>
  <c r="K54" i="42"/>
  <c r="K50" i="42"/>
  <c r="K46" i="42"/>
  <c r="K42" i="42"/>
  <c r="K38" i="42"/>
  <c r="K34" i="42"/>
  <c r="K30" i="42"/>
  <c r="K26" i="42"/>
  <c r="K22" i="42"/>
  <c r="K18" i="42"/>
  <c r="K14" i="42"/>
  <c r="K10" i="42"/>
  <c r="K6" i="42"/>
  <c r="K92" i="44"/>
  <c r="L51" i="74"/>
  <c r="J29" i="72"/>
  <c r="K15" i="70"/>
  <c r="K62" i="68"/>
  <c r="K21" i="68"/>
  <c r="I51" i="67"/>
  <c r="I19" i="67"/>
  <c r="I29" i="53"/>
  <c r="J11" i="59"/>
  <c r="K49" i="58"/>
  <c r="K17" i="58"/>
  <c r="L44" i="57"/>
  <c r="J38" i="56"/>
  <c r="J6" i="56"/>
  <c r="K94" i="54"/>
  <c r="K60" i="54"/>
  <c r="K28" i="54"/>
  <c r="J68" i="39"/>
  <c r="J51" i="39"/>
  <c r="J35" i="39"/>
  <c r="J13" i="39"/>
  <c r="J36" i="45"/>
  <c r="J32" i="45"/>
  <c r="J28" i="45"/>
  <c r="J24" i="45"/>
  <c r="J20" i="45"/>
  <c r="J16" i="45"/>
  <c r="J12" i="45"/>
  <c r="J8" i="45"/>
  <c r="J4" i="45"/>
  <c r="K104" i="44"/>
  <c r="K100" i="44"/>
  <c r="K88" i="44"/>
  <c r="K84" i="44"/>
  <c r="K80" i="44"/>
  <c r="L49" i="74"/>
  <c r="J21" i="72"/>
  <c r="K11" i="70"/>
  <c r="K60" i="68"/>
  <c r="K20" i="68"/>
  <c r="I50" i="67"/>
  <c r="I18" i="67"/>
  <c r="I28" i="53"/>
  <c r="J10" i="59"/>
  <c r="K48" i="58"/>
  <c r="K16" i="58"/>
  <c r="L43" i="57"/>
  <c r="J37" i="56"/>
  <c r="J5" i="56"/>
  <c r="K93" i="54"/>
  <c r="K59" i="54"/>
  <c r="K27" i="54"/>
  <c r="L35" i="74"/>
  <c r="K85" i="70"/>
  <c r="J47" i="69"/>
  <c r="K46" i="68"/>
  <c r="K13" i="68"/>
  <c r="I43" i="67"/>
  <c r="I11" i="67"/>
  <c r="I16" i="53"/>
  <c r="J3" i="59"/>
  <c r="K41" i="58"/>
  <c r="K9" i="58"/>
  <c r="L36" i="57"/>
  <c r="J30" i="56"/>
  <c r="I22" i="55"/>
  <c r="K86" i="54"/>
  <c r="K52" i="54"/>
  <c r="K20" i="54"/>
  <c r="J64" i="39"/>
  <c r="J47" i="39"/>
  <c r="J31" i="39"/>
  <c r="J9" i="39"/>
  <c r="J35" i="45"/>
  <c r="J31" i="45"/>
  <c r="J27" i="45"/>
  <c r="J23" i="45"/>
  <c r="J19" i="45"/>
  <c r="J15" i="45"/>
  <c r="J11" i="45"/>
  <c r="J7" i="45"/>
  <c r="J3" i="45"/>
  <c r="K103" i="44"/>
  <c r="K99" i="44"/>
  <c r="K95" i="44"/>
  <c r="K91" i="44"/>
  <c r="K87" i="44"/>
  <c r="K83" i="44"/>
  <c r="K79" i="44"/>
  <c r="K73" i="44"/>
  <c r="K69" i="44"/>
  <c r="K65" i="44"/>
  <c r="K61" i="44"/>
  <c r="K57" i="44"/>
  <c r="K53" i="44"/>
  <c r="K49" i="44"/>
  <c r="K44" i="44"/>
  <c r="K40" i="44"/>
  <c r="K36" i="44"/>
  <c r="K32" i="44"/>
  <c r="K28" i="44"/>
  <c r="K24" i="44"/>
  <c r="K20" i="44"/>
  <c r="K16" i="44"/>
  <c r="K12" i="44"/>
  <c r="K8" i="44"/>
  <c r="K4" i="44"/>
  <c r="L71" i="43"/>
  <c r="L67" i="43"/>
  <c r="L63" i="43"/>
  <c r="L59" i="43"/>
  <c r="L49" i="43"/>
  <c r="L45" i="43"/>
  <c r="L41" i="43"/>
  <c r="L37" i="43"/>
  <c r="L33" i="43"/>
  <c r="L16" i="43"/>
  <c r="J77" i="42"/>
  <c r="J73" i="42"/>
  <c r="J69" i="42"/>
  <c r="J65" i="42"/>
  <c r="J61" i="42"/>
  <c r="J57" i="42"/>
  <c r="J53" i="42"/>
  <c r="J49" i="42"/>
  <c r="J45" i="42"/>
  <c r="J41" i="42"/>
  <c r="J37" i="42"/>
  <c r="J33" i="42"/>
  <c r="J29" i="42"/>
  <c r="J25" i="42"/>
  <c r="J21" i="42"/>
  <c r="J17" i="42"/>
  <c r="J13" i="42"/>
  <c r="J9" i="42"/>
  <c r="J5" i="42"/>
  <c r="L33" i="74"/>
  <c r="K72" i="58"/>
  <c r="K19" i="54"/>
  <c r="I35" i="39"/>
  <c r="K33" i="45"/>
  <c r="K22" i="45"/>
  <c r="K11" i="45"/>
  <c r="L95" i="44"/>
  <c r="L86" i="44"/>
  <c r="L78" i="44"/>
  <c r="K70" i="44"/>
  <c r="K64" i="44"/>
  <c r="L57" i="44"/>
  <c r="L51" i="44"/>
  <c r="L43" i="44"/>
  <c r="K37" i="44"/>
  <c r="K31" i="44"/>
  <c r="L24" i="44"/>
  <c r="L18" i="44"/>
  <c r="L11" i="44"/>
  <c r="K5" i="44"/>
  <c r="L70" i="43"/>
  <c r="M63" i="43"/>
  <c r="M57" i="43"/>
  <c r="M44" i="43"/>
  <c r="L38" i="43"/>
  <c r="L32" i="43"/>
  <c r="K77" i="42"/>
  <c r="K71" i="42"/>
  <c r="K64" i="42"/>
  <c r="J58" i="42"/>
  <c r="J52" i="42"/>
  <c r="K45" i="42"/>
  <c r="K39" i="42"/>
  <c r="K32" i="42"/>
  <c r="J26" i="42"/>
  <c r="J20" i="42"/>
  <c r="K13" i="42"/>
  <c r="K7" i="42"/>
  <c r="K40" i="58"/>
  <c r="K11" i="54"/>
  <c r="K31" i="45"/>
  <c r="K21" i="45"/>
  <c r="L94" i="44"/>
  <c r="K78" i="44"/>
  <c r="L69" i="44"/>
  <c r="L56" i="44"/>
  <c r="K43" i="44"/>
  <c r="L30" i="44"/>
  <c r="K17" i="44"/>
  <c r="L4" i="44"/>
  <c r="M62" i="43"/>
  <c r="L44" i="43"/>
  <c r="M18" i="43"/>
  <c r="J70" i="42"/>
  <c r="K57" i="42"/>
  <c r="K44" i="42"/>
  <c r="K25" i="42"/>
  <c r="K83" i="70"/>
  <c r="I31" i="39"/>
  <c r="K10" i="45"/>
  <c r="K86" i="44"/>
  <c r="L63" i="44"/>
  <c r="K50" i="44"/>
  <c r="L36" i="44"/>
  <c r="L23" i="44"/>
  <c r="K11" i="44"/>
  <c r="M69" i="43"/>
  <c r="L50" i="43"/>
  <c r="M37" i="43"/>
  <c r="K76" i="42"/>
  <c r="J64" i="42"/>
  <c r="K51" i="42"/>
  <c r="J38" i="42"/>
  <c r="J45" i="69"/>
  <c r="K8" i="58"/>
  <c r="I68" i="39"/>
  <c r="I27" i="39"/>
  <c r="K30" i="45"/>
  <c r="K19" i="45"/>
  <c r="K9" i="45"/>
  <c r="L103" i="44"/>
  <c r="L93" i="44"/>
  <c r="L85" i="44"/>
  <c r="L77" i="44"/>
  <c r="L68" i="44"/>
  <c r="K62" i="44"/>
  <c r="K56" i="44"/>
  <c r="L49" i="44"/>
  <c r="L42" i="44"/>
  <c r="L35" i="44"/>
  <c r="K29" i="44"/>
  <c r="K23" i="44"/>
  <c r="L16" i="44"/>
  <c r="L10" i="44"/>
  <c r="L3" i="44"/>
  <c r="L68" i="43"/>
  <c r="L62" i="43"/>
  <c r="M49" i="43"/>
  <c r="M43" i="43"/>
  <c r="M36" i="43"/>
  <c r="L17" i="43"/>
  <c r="J76" i="42"/>
  <c r="K69" i="42"/>
  <c r="K63" i="42"/>
  <c r="K56" i="42"/>
  <c r="J50" i="42"/>
  <c r="J44" i="42"/>
  <c r="K37" i="42"/>
  <c r="K31" i="42"/>
  <c r="K24" i="42"/>
  <c r="J18" i="42"/>
  <c r="J12" i="42"/>
  <c r="K5" i="42"/>
  <c r="J30" i="42"/>
  <c r="K17" i="42"/>
  <c r="K4" i="42"/>
  <c r="I51" i="39"/>
  <c r="K15" i="45"/>
  <c r="K82" i="44"/>
  <c r="K60" i="44"/>
  <c r="K33" i="44"/>
  <c r="L14" i="44"/>
  <c r="M59" i="43"/>
  <c r="M40" i="43"/>
  <c r="K73" i="42"/>
  <c r="J48" i="42"/>
  <c r="K28" i="42"/>
  <c r="K9" i="42"/>
  <c r="L38" i="44"/>
  <c r="M70" i="43"/>
  <c r="M32" i="43"/>
  <c r="K59" i="42"/>
  <c r="K27" i="42"/>
  <c r="K19" i="42"/>
  <c r="K44" i="68"/>
  <c r="L35" i="57"/>
  <c r="I64" i="39"/>
  <c r="I13" i="39"/>
  <c r="K29" i="45"/>
  <c r="K18" i="45"/>
  <c r="K7" i="45"/>
  <c r="L102" i="44"/>
  <c r="L91" i="44"/>
  <c r="L83" i="44"/>
  <c r="K74" i="44"/>
  <c r="K68" i="44"/>
  <c r="L61" i="44"/>
  <c r="L55" i="44"/>
  <c r="L48" i="44"/>
  <c r="K41" i="44"/>
  <c r="K35" i="44"/>
  <c r="L28" i="44"/>
  <c r="L22" i="44"/>
  <c r="L15" i="44"/>
  <c r="K9" i="44"/>
  <c r="K3" i="44"/>
  <c r="M67" i="43"/>
  <c r="M61" i="43"/>
  <c r="M48" i="43"/>
  <c r="L42" i="43"/>
  <c r="L36" i="43"/>
  <c r="M16" i="43"/>
  <c r="K75" i="42"/>
  <c r="K68" i="42"/>
  <c r="J62" i="42"/>
  <c r="J56" i="42"/>
  <c r="K49" i="42"/>
  <c r="K43" i="42"/>
  <c r="K36" i="42"/>
  <c r="J24" i="42"/>
  <c r="K11" i="42"/>
  <c r="I5" i="39"/>
  <c r="K5" i="45"/>
  <c r="L72" i="44"/>
  <c r="L53" i="44"/>
  <c r="K27" i="44"/>
  <c r="L72" i="43"/>
  <c r="L15" i="43"/>
  <c r="J54" i="42"/>
  <c r="K35" i="42"/>
  <c r="K3" i="42"/>
  <c r="L31" i="44"/>
  <c r="L64" i="43"/>
  <c r="J72" i="42"/>
  <c r="K33" i="42"/>
  <c r="J32" i="42"/>
  <c r="K12" i="68"/>
  <c r="J29" i="56"/>
  <c r="I60" i="39"/>
  <c r="I9" i="39"/>
  <c r="K27" i="45"/>
  <c r="K17" i="45"/>
  <c r="K6" i="45"/>
  <c r="L101" i="44"/>
  <c r="L90" i="44"/>
  <c r="L82" i="44"/>
  <c r="L73" i="44"/>
  <c r="L67" i="44"/>
  <c r="L60" i="44"/>
  <c r="K54" i="44"/>
  <c r="K48" i="44"/>
  <c r="L40" i="44"/>
  <c r="L34" i="44"/>
  <c r="L27" i="44"/>
  <c r="K21" i="44"/>
  <c r="K15" i="44"/>
  <c r="L8" i="44"/>
  <c r="M73" i="43"/>
  <c r="M66" i="43"/>
  <c r="L60" i="43"/>
  <c r="L48" i="43"/>
  <c r="M41" i="43"/>
  <c r="M35" i="43"/>
  <c r="M15" i="43"/>
  <c r="J74" i="42"/>
  <c r="J68" i="42"/>
  <c r="K61" i="42"/>
  <c r="K55" i="42"/>
  <c r="K48" i="42"/>
  <c r="J42" i="42"/>
  <c r="J36" i="42"/>
  <c r="K29" i="42"/>
  <c r="K23" i="42"/>
  <c r="K16" i="42"/>
  <c r="J10" i="42"/>
  <c r="J4" i="42"/>
  <c r="I21" i="55"/>
  <c r="K26" i="45"/>
  <c r="L99" i="44"/>
  <c r="K66" i="44"/>
  <c r="L47" i="44"/>
  <c r="L20" i="44"/>
  <c r="L66" i="43"/>
  <c r="L34" i="43"/>
  <c r="K60" i="42"/>
  <c r="K41" i="42"/>
  <c r="J16" i="42"/>
  <c r="K58" i="44"/>
  <c r="K19" i="44"/>
  <c r="M45" i="43"/>
  <c r="K65" i="42"/>
  <c r="J46" i="42"/>
  <c r="J14" i="42"/>
  <c r="J6" i="42"/>
  <c r="I42" i="67"/>
  <c r="K90" i="44"/>
  <c r="L39" i="44"/>
  <c r="L7" i="44"/>
  <c r="M47" i="43"/>
  <c r="K67" i="42"/>
  <c r="J22" i="42"/>
  <c r="K52" i="44"/>
  <c r="L6" i="44"/>
  <c r="M39" i="43"/>
  <c r="K52" i="42"/>
  <c r="K20" i="42"/>
  <c r="K12" i="42"/>
  <c r="I10" i="67"/>
  <c r="K85" i="54"/>
  <c r="I47" i="39"/>
  <c r="K35" i="45"/>
  <c r="K25" i="45"/>
  <c r="K14" i="45"/>
  <c r="K3" i="45"/>
  <c r="L98" i="44"/>
  <c r="L89" i="44"/>
  <c r="L81" i="44"/>
  <c r="K72" i="44"/>
  <c r="L65" i="44"/>
  <c r="L59" i="44"/>
  <c r="L52" i="44"/>
  <c r="K45" i="44"/>
  <c r="K39" i="44"/>
  <c r="L32" i="44"/>
  <c r="L26" i="44"/>
  <c r="L19" i="44"/>
  <c r="K13" i="44"/>
  <c r="K7" i="44"/>
  <c r="M71" i="43"/>
  <c r="M65" i="43"/>
  <c r="M58" i="43"/>
  <c r="L46" i="43"/>
  <c r="L40" i="43"/>
  <c r="M33" i="43"/>
  <c r="M8" i="43"/>
  <c r="K72" i="42"/>
  <c r="J66" i="42"/>
  <c r="J60" i="42"/>
  <c r="K53" i="42"/>
  <c r="K47" i="42"/>
  <c r="K40" i="42"/>
  <c r="J34" i="42"/>
  <c r="J28" i="42"/>
  <c r="K21" i="42"/>
  <c r="K15" i="42"/>
  <c r="K8" i="42"/>
  <c r="I15" i="53"/>
  <c r="K51" i="54"/>
  <c r="I43" i="39"/>
  <c r="K34" i="45"/>
  <c r="K23" i="45"/>
  <c r="K13" i="45"/>
  <c r="L76" i="44"/>
  <c r="L97" i="44"/>
  <c r="L87" i="44"/>
  <c r="L79" i="44"/>
  <c r="L71" i="44"/>
  <c r="L64" i="44"/>
  <c r="L44" i="44"/>
  <c r="K25" i="44"/>
  <c r="L12" i="44"/>
  <c r="L58" i="43"/>
  <c r="J78" i="42"/>
  <c r="J40" i="42"/>
  <c r="J8" i="42"/>
  <c r="L75" i="44"/>
  <c r="I24" i="41"/>
  <c r="I20" i="41"/>
  <c r="I16" i="41"/>
  <c r="I12" i="41"/>
  <c r="I8" i="41"/>
  <c r="I4" i="41"/>
  <c r="K94" i="40"/>
  <c r="K90" i="40"/>
  <c r="K86" i="40"/>
  <c r="K82" i="40"/>
  <c r="K76" i="40"/>
  <c r="K72" i="40"/>
  <c r="K68" i="40"/>
  <c r="K64" i="40"/>
  <c r="K60" i="40"/>
  <c r="K56" i="40"/>
  <c r="K52" i="40"/>
  <c r="K48" i="40"/>
  <c r="K44" i="40"/>
  <c r="K40" i="40"/>
  <c r="K36" i="40"/>
  <c r="K32" i="40"/>
  <c r="K28" i="40"/>
  <c r="K24" i="40"/>
  <c r="K20" i="40"/>
  <c r="K16" i="40"/>
  <c r="K12" i="40"/>
  <c r="K8" i="40"/>
  <c r="K4" i="40"/>
  <c r="I69" i="32"/>
  <c r="I61" i="32"/>
  <c r="I52" i="32"/>
  <c r="I44" i="32"/>
  <c r="I36" i="32"/>
  <c r="I28" i="32"/>
  <c r="I15" i="32"/>
  <c r="I7" i="32"/>
  <c r="J32" i="38"/>
  <c r="J24" i="38"/>
  <c r="J16" i="38"/>
  <c r="J8" i="38"/>
  <c r="K75" i="37"/>
  <c r="K98" i="37"/>
  <c r="K90" i="37"/>
  <c r="K82" i="37"/>
  <c r="K72" i="37"/>
  <c r="K64" i="37"/>
  <c r="K56" i="37"/>
  <c r="K48" i="37"/>
  <c r="K39" i="37"/>
  <c r="K31" i="37"/>
  <c r="K23" i="37"/>
  <c r="K15" i="37"/>
  <c r="K7" i="37"/>
  <c r="L70" i="36"/>
  <c r="L62" i="36"/>
  <c r="L48" i="36"/>
  <c r="L40" i="36"/>
  <c r="L32" i="36"/>
  <c r="J76" i="35"/>
  <c r="J68" i="35"/>
  <c r="J60" i="35"/>
  <c r="J52" i="35"/>
  <c r="J44" i="35"/>
  <c r="J36" i="35"/>
  <c r="J28" i="35"/>
  <c r="J20" i="35"/>
  <c r="J12" i="35"/>
  <c r="J4" i="35"/>
  <c r="I21" i="34"/>
  <c r="I13" i="34"/>
  <c r="I5" i="34"/>
  <c r="K94" i="33"/>
  <c r="K86" i="33"/>
  <c r="K76" i="33"/>
  <c r="K68" i="33"/>
  <c r="K60" i="33"/>
  <c r="K52" i="33"/>
  <c r="K44" i="33"/>
  <c r="K36" i="33"/>
  <c r="K28" i="33"/>
  <c r="K20" i="33"/>
  <c r="K12" i="33"/>
  <c r="J23" i="41"/>
  <c r="J19" i="41"/>
  <c r="J15" i="41"/>
  <c r="J11" i="41"/>
  <c r="J7" i="41"/>
  <c r="J3" i="41"/>
  <c r="L93" i="40"/>
  <c r="L89" i="40"/>
  <c r="L85" i="40"/>
  <c r="L81" i="40"/>
  <c r="L75" i="40"/>
  <c r="L71" i="40"/>
  <c r="L67" i="40"/>
  <c r="L63" i="40"/>
  <c r="L59" i="40"/>
  <c r="L55" i="40"/>
  <c r="L51" i="40"/>
  <c r="L47" i="40"/>
  <c r="L43" i="40"/>
  <c r="L39" i="40"/>
  <c r="L35" i="40"/>
  <c r="L31" i="40"/>
  <c r="L27" i="40"/>
  <c r="L23" i="40"/>
  <c r="L19" i="40"/>
  <c r="L15" i="40"/>
  <c r="L11" i="40"/>
  <c r="L7" i="40"/>
  <c r="L3" i="40"/>
  <c r="I68" i="32"/>
  <c r="I60" i="32"/>
  <c r="I51" i="32"/>
  <c r="I43" i="32"/>
  <c r="I35" i="32"/>
  <c r="I27" i="32"/>
  <c r="I14" i="32"/>
  <c r="I6" i="32"/>
  <c r="J31" i="38"/>
  <c r="J23" i="38"/>
  <c r="J15" i="38"/>
  <c r="J7" i="38"/>
  <c r="K97" i="37"/>
  <c r="K89" i="37"/>
  <c r="K81" i="37"/>
  <c r="K71" i="37"/>
  <c r="K63" i="37"/>
  <c r="K55" i="37"/>
  <c r="K47" i="37"/>
  <c r="K38" i="37"/>
  <c r="K30" i="37"/>
  <c r="K22" i="37"/>
  <c r="K14" i="37"/>
  <c r="K6" i="37"/>
  <c r="L69" i="36"/>
  <c r="L61" i="36"/>
  <c r="L47" i="36"/>
  <c r="L39" i="36"/>
  <c r="L18" i="36"/>
  <c r="J75" i="35"/>
  <c r="J67" i="35"/>
  <c r="J59" i="35"/>
  <c r="J51" i="35"/>
  <c r="J43" i="35"/>
  <c r="J35" i="35"/>
  <c r="J27" i="35"/>
  <c r="J19" i="35"/>
  <c r="J11" i="35"/>
  <c r="J3" i="35"/>
  <c r="I20" i="34"/>
  <c r="I12" i="34"/>
  <c r="I4" i="34"/>
  <c r="K93" i="33"/>
  <c r="K85" i="33"/>
  <c r="K75" i="33"/>
  <c r="K67" i="33"/>
  <c r="K59" i="33"/>
  <c r="K51" i="33"/>
  <c r="K43" i="33"/>
  <c r="K35" i="33"/>
  <c r="K27" i="33"/>
  <c r="K19" i="33"/>
  <c r="K11" i="33"/>
  <c r="K3" i="33"/>
  <c r="K75" i="44"/>
  <c r="M75" i="44" s="1"/>
  <c r="I23" i="41"/>
  <c r="I19" i="41"/>
  <c r="I15" i="41"/>
  <c r="I11" i="41"/>
  <c r="I7" i="41"/>
  <c r="I3" i="41"/>
  <c r="K93" i="40"/>
  <c r="K89" i="40"/>
  <c r="K85" i="40"/>
  <c r="K81" i="40"/>
  <c r="K75" i="40"/>
  <c r="K71" i="40"/>
  <c r="K67" i="40"/>
  <c r="K63" i="40"/>
  <c r="K59" i="40"/>
  <c r="K55" i="40"/>
  <c r="K51" i="40"/>
  <c r="K47" i="40"/>
  <c r="K43" i="40"/>
  <c r="K39" i="40"/>
  <c r="K35" i="40"/>
  <c r="K31" i="40"/>
  <c r="K27" i="40"/>
  <c r="K23" i="40"/>
  <c r="K19" i="40"/>
  <c r="K15" i="40"/>
  <c r="K11" i="40"/>
  <c r="K7" i="40"/>
  <c r="K3" i="40"/>
  <c r="I67" i="32"/>
  <c r="I59" i="32"/>
  <c r="I50" i="32"/>
  <c r="I73" i="32" s="1"/>
  <c r="I42" i="32"/>
  <c r="I34" i="32"/>
  <c r="I26" i="32"/>
  <c r="I13" i="32"/>
  <c r="I5" i="32"/>
  <c r="J30" i="38"/>
  <c r="J22" i="38"/>
  <c r="J14" i="38"/>
  <c r="J6" i="38"/>
  <c r="K104" i="37"/>
  <c r="K96" i="37"/>
  <c r="K88" i="37"/>
  <c r="K80" i="37"/>
  <c r="K70" i="37"/>
  <c r="K62" i="37"/>
  <c r="K54" i="37"/>
  <c r="K45" i="37"/>
  <c r="K37" i="37"/>
  <c r="K29" i="37"/>
  <c r="K21" i="37"/>
  <c r="K13" i="37"/>
  <c r="K5" i="37"/>
  <c r="L68" i="36"/>
  <c r="L60" i="36"/>
  <c r="L46" i="36"/>
  <c r="L38" i="36"/>
  <c r="L17" i="36"/>
  <c r="J74" i="35"/>
  <c r="J66" i="35"/>
  <c r="J58" i="35"/>
  <c r="J50" i="35"/>
  <c r="J42" i="35"/>
  <c r="J34" i="35"/>
  <c r="J26" i="35"/>
  <c r="J18" i="35"/>
  <c r="J10" i="35"/>
  <c r="I19" i="34"/>
  <c r="I11" i="34"/>
  <c r="I3" i="34"/>
  <c r="K92" i="33"/>
  <c r="K84" i="33"/>
  <c r="K74" i="33"/>
  <c r="K66" i="33"/>
  <c r="K58" i="33"/>
  <c r="K50" i="33"/>
  <c r="K42" i="33"/>
  <c r="K34" i="33"/>
  <c r="K26" i="33"/>
  <c r="K18" i="33"/>
  <c r="K10" i="33"/>
  <c r="J26" i="41"/>
  <c r="J22" i="41"/>
  <c r="J18" i="41"/>
  <c r="J14" i="41"/>
  <c r="J10" i="41"/>
  <c r="J6" i="41"/>
  <c r="L96" i="40"/>
  <c r="L92" i="40"/>
  <c r="L88" i="40"/>
  <c r="L84" i="40"/>
  <c r="L79" i="40"/>
  <c r="L74" i="40"/>
  <c r="L70" i="40"/>
  <c r="L66" i="40"/>
  <c r="L62" i="40"/>
  <c r="L58" i="40"/>
  <c r="L54" i="40"/>
  <c r="L50" i="40"/>
  <c r="L46" i="40"/>
  <c r="L42" i="40"/>
  <c r="L38" i="40"/>
  <c r="L34" i="40"/>
  <c r="L30" i="40"/>
  <c r="L26" i="40"/>
  <c r="L22" i="40"/>
  <c r="L18" i="40"/>
  <c r="L14" i="40"/>
  <c r="L10" i="40"/>
  <c r="L6" i="40"/>
  <c r="I66" i="32"/>
  <c r="I57" i="32"/>
  <c r="I49" i="32"/>
  <c r="I41" i="32"/>
  <c r="I33" i="32"/>
  <c r="I25" i="32"/>
  <c r="I12" i="32"/>
  <c r="I4" i="32"/>
  <c r="J29" i="38"/>
  <c r="J21" i="38"/>
  <c r="J13" i="38"/>
  <c r="J5" i="38"/>
  <c r="K103" i="37"/>
  <c r="K95" i="37"/>
  <c r="K87" i="37"/>
  <c r="K79" i="37"/>
  <c r="K69" i="37"/>
  <c r="K61" i="37"/>
  <c r="K53" i="37"/>
  <c r="K44" i="37"/>
  <c r="K36" i="37"/>
  <c r="K28" i="37"/>
  <c r="K20" i="37"/>
  <c r="K12" i="37"/>
  <c r="K4" i="37"/>
  <c r="L67" i="36"/>
  <c r="L59" i="36"/>
  <c r="L45" i="36"/>
  <c r="L37" i="36"/>
  <c r="L16" i="36"/>
  <c r="J73" i="35"/>
  <c r="J65" i="35"/>
  <c r="J57" i="35"/>
  <c r="J49" i="35"/>
  <c r="J41" i="35"/>
  <c r="J33" i="35"/>
  <c r="J25" i="35"/>
  <c r="J17" i="35"/>
  <c r="J9" i="35"/>
  <c r="I26" i="34"/>
  <c r="I18" i="34"/>
  <c r="I10" i="34"/>
  <c r="K91" i="33"/>
  <c r="K83" i="33"/>
  <c r="K73" i="33"/>
  <c r="K65" i="33"/>
  <c r="K57" i="33"/>
  <c r="K49" i="33"/>
  <c r="K41" i="33"/>
  <c r="I26" i="41"/>
  <c r="I22" i="41"/>
  <c r="I18" i="41"/>
  <c r="I14" i="41"/>
  <c r="I10" i="41"/>
  <c r="I6" i="41"/>
  <c r="K96" i="40"/>
  <c r="K92" i="40"/>
  <c r="K88" i="40"/>
  <c r="K84" i="40"/>
  <c r="K79" i="40"/>
  <c r="K74" i="40"/>
  <c r="K70" i="40"/>
  <c r="K66" i="40"/>
  <c r="K62" i="40"/>
  <c r="K58" i="40"/>
  <c r="K54" i="40"/>
  <c r="K50" i="40"/>
  <c r="K46" i="40"/>
  <c r="K42" i="40"/>
  <c r="K38" i="40"/>
  <c r="K34" i="40"/>
  <c r="K30" i="40"/>
  <c r="K26" i="40"/>
  <c r="K22" i="40"/>
  <c r="K18" i="40"/>
  <c r="K14" i="40"/>
  <c r="K10" i="40"/>
  <c r="K6" i="40"/>
  <c r="I65" i="32"/>
  <c r="I56" i="32"/>
  <c r="I48" i="32"/>
  <c r="I40" i="32"/>
  <c r="I32" i="32"/>
  <c r="I24" i="32"/>
  <c r="I11" i="32"/>
  <c r="J36" i="38"/>
  <c r="J28" i="38"/>
  <c r="J20" i="38"/>
  <c r="J12" i="38"/>
  <c r="J4" i="38"/>
  <c r="K102" i="37"/>
  <c r="K94" i="37"/>
  <c r="K86" i="37"/>
  <c r="K78" i="37"/>
  <c r="K68" i="37"/>
  <c r="K60" i="37"/>
  <c r="K52" i="37"/>
  <c r="K43" i="37"/>
  <c r="K35" i="37"/>
  <c r="K27" i="37"/>
  <c r="K19" i="37"/>
  <c r="K11" i="37"/>
  <c r="K3" i="37"/>
  <c r="L66" i="36"/>
  <c r="L58" i="36"/>
  <c r="L44" i="36"/>
  <c r="L36" i="36"/>
  <c r="L15" i="36"/>
  <c r="J72" i="35"/>
  <c r="J64" i="35"/>
  <c r="J56" i="35"/>
  <c r="J48" i="35"/>
  <c r="J40" i="35"/>
  <c r="J32" i="35"/>
  <c r="J24" i="35"/>
  <c r="J16" i="35"/>
  <c r="J8" i="35"/>
  <c r="I25" i="34"/>
  <c r="I17" i="34"/>
  <c r="I9" i="34"/>
  <c r="K90" i="33"/>
  <c r="K82" i="33"/>
  <c r="K72" i="33"/>
  <c r="K64" i="33"/>
  <c r="K56" i="33"/>
  <c r="K48" i="33"/>
  <c r="K40" i="33"/>
  <c r="K32" i="33"/>
  <c r="K24" i="33"/>
  <c r="K16" i="33"/>
  <c r="K8" i="33"/>
  <c r="J25" i="41"/>
  <c r="J21" i="41"/>
  <c r="J17" i="41"/>
  <c r="J13" i="41"/>
  <c r="J9" i="41"/>
  <c r="J5" i="41"/>
  <c r="L95" i="40"/>
  <c r="L91" i="40"/>
  <c r="L87" i="40"/>
  <c r="L83" i="40"/>
  <c r="L78" i="40"/>
  <c r="L73" i="40"/>
  <c r="L69" i="40"/>
  <c r="L65" i="40"/>
  <c r="L61" i="40"/>
  <c r="L57" i="40"/>
  <c r="L53" i="40"/>
  <c r="L49" i="40"/>
  <c r="L45" i="40"/>
  <c r="L41" i="40"/>
  <c r="L37" i="40"/>
  <c r="L33" i="40"/>
  <c r="L29" i="40"/>
  <c r="L25" i="40"/>
  <c r="L21" i="40"/>
  <c r="L17" i="40"/>
  <c r="L13" i="40"/>
  <c r="L9" i="40"/>
  <c r="L5" i="40"/>
  <c r="I64" i="32"/>
  <c r="I55" i="32"/>
  <c r="I47" i="32"/>
  <c r="I39" i="32"/>
  <c r="I31" i="32"/>
  <c r="I18" i="32"/>
  <c r="I10" i="32"/>
  <c r="J35" i="38"/>
  <c r="J27" i="38"/>
  <c r="J19" i="38"/>
  <c r="J11" i="38"/>
  <c r="J3" i="38"/>
  <c r="K101" i="37"/>
  <c r="K93" i="37"/>
  <c r="K85" i="37"/>
  <c r="K77" i="37"/>
  <c r="K67" i="37"/>
  <c r="K59" i="37"/>
  <c r="K51" i="37"/>
  <c r="K42" i="37"/>
  <c r="K34" i="37"/>
  <c r="K26" i="37"/>
  <c r="K18" i="37"/>
  <c r="K10" i="37"/>
  <c r="L73" i="36"/>
  <c r="L65" i="36"/>
  <c r="L57" i="36"/>
  <c r="L43" i="36"/>
  <c r="L35" i="36"/>
  <c r="L8" i="36"/>
  <c r="J71" i="35"/>
  <c r="J63" i="35"/>
  <c r="J55" i="35"/>
  <c r="J47" i="35"/>
  <c r="J39" i="35"/>
  <c r="J31" i="35"/>
  <c r="J23" i="35"/>
  <c r="J15" i="35"/>
  <c r="J7" i="35"/>
  <c r="I24" i="34"/>
  <c r="I16" i="34"/>
  <c r="I8" i="34"/>
  <c r="K89" i="33"/>
  <c r="K81" i="33"/>
  <c r="K71" i="33"/>
  <c r="K63" i="33"/>
  <c r="K55" i="33"/>
  <c r="K47" i="33"/>
  <c r="K39" i="33"/>
  <c r="K31" i="33"/>
  <c r="K23" i="33"/>
  <c r="K15" i="33"/>
  <c r="K7" i="33"/>
  <c r="I25" i="41"/>
  <c r="I21" i="41"/>
  <c r="I17" i="41"/>
  <c r="I13" i="41"/>
  <c r="I9" i="41"/>
  <c r="I5" i="41"/>
  <c r="K95" i="40"/>
  <c r="K91" i="40"/>
  <c r="K87" i="40"/>
  <c r="K83" i="40"/>
  <c r="K78" i="40"/>
  <c r="K73" i="40"/>
  <c r="K69" i="40"/>
  <c r="K65" i="40"/>
  <c r="K61" i="40"/>
  <c r="K57" i="40"/>
  <c r="K53" i="40"/>
  <c r="K49" i="40"/>
  <c r="K45" i="40"/>
  <c r="K41" i="40"/>
  <c r="K37" i="40"/>
  <c r="K33" i="40"/>
  <c r="K29" i="40"/>
  <c r="K25" i="40"/>
  <c r="K21" i="40"/>
  <c r="K17" i="40"/>
  <c r="K13" i="40"/>
  <c r="K9" i="40"/>
  <c r="K5" i="40"/>
  <c r="I71" i="32"/>
  <c r="I63" i="32"/>
  <c r="I54" i="32"/>
  <c r="I46" i="32"/>
  <c r="I38" i="32"/>
  <c r="I30" i="32"/>
  <c r="I17" i="32"/>
  <c r="I9" i="32"/>
  <c r="J34" i="38"/>
  <c r="J26" i="38"/>
  <c r="J18" i="38"/>
  <c r="J10" i="38"/>
  <c r="K76" i="37"/>
  <c r="K100" i="37"/>
  <c r="K92" i="37"/>
  <c r="K84" i="37"/>
  <c r="K74" i="37"/>
  <c r="K66" i="37"/>
  <c r="K58" i="37"/>
  <c r="K50" i="37"/>
  <c r="K41" i="37"/>
  <c r="K33" i="37"/>
  <c r="K25" i="37"/>
  <c r="K17" i="37"/>
  <c r="K9" i="37"/>
  <c r="L72" i="36"/>
  <c r="L64" i="36"/>
  <c r="L50" i="36"/>
  <c r="L42" i="36"/>
  <c r="L34" i="36"/>
  <c r="J78" i="35"/>
  <c r="J70" i="35"/>
  <c r="J62" i="35"/>
  <c r="J54" i="35"/>
  <c r="J46" i="35"/>
  <c r="J38" i="35"/>
  <c r="J30" i="35"/>
  <c r="J22" i="35"/>
  <c r="J14" i="35"/>
  <c r="J6" i="35"/>
  <c r="I23" i="34"/>
  <c r="I15" i="34"/>
  <c r="I7" i="34"/>
  <c r="K96" i="33"/>
  <c r="K88" i="33"/>
  <c r="K79" i="33"/>
  <c r="K70" i="33"/>
  <c r="K62" i="33"/>
  <c r="K54" i="33"/>
  <c r="K46" i="33"/>
  <c r="K38" i="33"/>
  <c r="K30" i="33"/>
  <c r="K22" i="33"/>
  <c r="K14" i="33"/>
  <c r="K6" i="33"/>
  <c r="L20" i="40"/>
  <c r="I6" i="34"/>
  <c r="I52" i="25"/>
  <c r="J32" i="31"/>
  <c r="L82" i="40"/>
  <c r="L49" i="36"/>
  <c r="I68" i="25"/>
  <c r="I35" i="25"/>
  <c r="J31" i="31"/>
  <c r="L76" i="40"/>
  <c r="K40" i="37"/>
  <c r="I59" i="25"/>
  <c r="I26" i="25"/>
  <c r="J14" i="31"/>
  <c r="J22" i="31"/>
  <c r="J12" i="41"/>
  <c r="L72" i="40"/>
  <c r="L40" i="40"/>
  <c r="L8" i="40"/>
  <c r="I16" i="32"/>
  <c r="K99" i="37"/>
  <c r="K32" i="37"/>
  <c r="L33" i="36"/>
  <c r="J21" i="35"/>
  <c r="K78" i="33"/>
  <c r="K25" i="33"/>
  <c r="I66" i="25"/>
  <c r="I57" i="25"/>
  <c r="I49" i="25"/>
  <c r="I41" i="25"/>
  <c r="I33" i="25"/>
  <c r="I25" i="25"/>
  <c r="I12" i="25"/>
  <c r="I4" i="25"/>
  <c r="J29" i="31"/>
  <c r="J21" i="31"/>
  <c r="J8" i="41"/>
  <c r="L68" i="40"/>
  <c r="L36" i="40"/>
  <c r="L4" i="40"/>
  <c r="I8" i="32"/>
  <c r="K91" i="37"/>
  <c r="K24" i="37"/>
  <c r="J77" i="35"/>
  <c r="J13" i="35"/>
  <c r="K69" i="33"/>
  <c r="K21" i="33"/>
  <c r="I65" i="25"/>
  <c r="I75" i="25" s="1"/>
  <c r="I56" i="25"/>
  <c r="I48" i="25"/>
  <c r="I40" i="25"/>
  <c r="I32" i="25"/>
  <c r="I24" i="25"/>
  <c r="I11" i="25"/>
  <c r="J36" i="31"/>
  <c r="J28" i="31"/>
  <c r="J20" i="31"/>
  <c r="J12" i="31"/>
  <c r="J4" i="31"/>
  <c r="L24" i="40"/>
  <c r="K65" i="37"/>
  <c r="I14" i="34"/>
  <c r="I70" i="25"/>
  <c r="I45" i="25"/>
  <c r="I16" i="25"/>
  <c r="J25" i="31"/>
  <c r="J24" i="41"/>
  <c r="K57" i="37"/>
  <c r="K37" i="33"/>
  <c r="I61" i="25"/>
  <c r="I28" i="25"/>
  <c r="J24" i="31"/>
  <c r="J20" i="41"/>
  <c r="J37" i="35"/>
  <c r="K4" i="33"/>
  <c r="I43" i="25"/>
  <c r="I6" i="25"/>
  <c r="J7" i="31"/>
  <c r="L12" i="40"/>
  <c r="L41" i="36"/>
  <c r="K29" i="33"/>
  <c r="I42" i="25"/>
  <c r="I5" i="25"/>
  <c r="J5" i="31"/>
  <c r="J4" i="41"/>
  <c r="L64" i="40"/>
  <c r="L32" i="40"/>
  <c r="I70" i="32"/>
  <c r="J33" i="38"/>
  <c r="K83" i="37"/>
  <c r="K16" i="37"/>
  <c r="J69" i="35"/>
  <c r="J5" i="35"/>
  <c r="K61" i="33"/>
  <c r="K17" i="33"/>
  <c r="I64" i="25"/>
  <c r="I55" i="25"/>
  <c r="I47" i="25"/>
  <c r="I39" i="25"/>
  <c r="I31" i="25"/>
  <c r="I18" i="25"/>
  <c r="I10" i="25"/>
  <c r="J35" i="31"/>
  <c r="J27" i="31"/>
  <c r="J19" i="31"/>
  <c r="J11" i="31"/>
  <c r="J3" i="31"/>
  <c r="L56" i="40"/>
  <c r="I53" i="32"/>
  <c r="L71" i="36"/>
  <c r="K9" i="33"/>
  <c r="I53" i="25"/>
  <c r="I29" i="25"/>
  <c r="J33" i="31"/>
  <c r="J9" i="31"/>
  <c r="L52" i="40"/>
  <c r="J9" i="38"/>
  <c r="J45" i="35"/>
  <c r="K5" i="33"/>
  <c r="I44" i="25"/>
  <c r="I15" i="25"/>
  <c r="J16" i="31"/>
  <c r="L16" i="40"/>
  <c r="I37" i="32"/>
  <c r="K95" i="33"/>
  <c r="I60" i="25"/>
  <c r="I14" i="25"/>
  <c r="J23" i="31"/>
  <c r="J16" i="41"/>
  <c r="J29" i="35"/>
  <c r="I67" i="25"/>
  <c r="I34" i="25"/>
  <c r="J30" i="31"/>
  <c r="J13" i="31"/>
  <c r="L94" i="40"/>
  <c r="L60" i="40"/>
  <c r="L28" i="40"/>
  <c r="I62" i="32"/>
  <c r="J25" i="38"/>
  <c r="K73" i="37"/>
  <c r="K8" i="37"/>
  <c r="J61" i="35"/>
  <c r="I22" i="34"/>
  <c r="K53" i="33"/>
  <c r="K13" i="33"/>
  <c r="I71" i="25"/>
  <c r="I63" i="25"/>
  <c r="I54" i="25"/>
  <c r="I46" i="25"/>
  <c r="I38" i="25"/>
  <c r="I30" i="25"/>
  <c r="I17" i="25"/>
  <c r="I9" i="25"/>
  <c r="J34" i="31"/>
  <c r="J26" i="31"/>
  <c r="J18" i="31"/>
  <c r="J10" i="31"/>
  <c r="L90" i="40"/>
  <c r="J17" i="38"/>
  <c r="J53" i="35"/>
  <c r="K45" i="33"/>
  <c r="I62" i="25"/>
  <c r="I37" i="25"/>
  <c r="I8" i="25"/>
  <c r="J17" i="31"/>
  <c r="L86" i="40"/>
  <c r="I45" i="32"/>
  <c r="L63" i="36"/>
  <c r="I69" i="25"/>
  <c r="I36" i="25"/>
  <c r="I7" i="25"/>
  <c r="J8" i="31"/>
  <c r="L48" i="40"/>
  <c r="K49" i="37"/>
  <c r="K33" i="33"/>
  <c r="I51" i="25"/>
  <c r="I27" i="25"/>
  <c r="J15" i="31"/>
  <c r="L44" i="40"/>
  <c r="I29" i="32"/>
  <c r="K87" i="33"/>
  <c r="I50" i="25"/>
  <c r="I73" i="25" s="1"/>
  <c r="I13" i="25"/>
  <c r="J6" i="31"/>
  <c r="K104" i="30"/>
  <c r="K100" i="30"/>
  <c r="K92" i="30"/>
  <c r="K84" i="30"/>
  <c r="K74" i="30"/>
  <c r="K66" i="30"/>
  <c r="K58" i="30"/>
  <c r="K50" i="30"/>
  <c r="K41" i="30"/>
  <c r="K33" i="30"/>
  <c r="K25" i="30"/>
  <c r="K17" i="30"/>
  <c r="K9" i="30"/>
  <c r="L46" i="29"/>
  <c r="L38" i="29"/>
  <c r="L72" i="29"/>
  <c r="L64" i="29"/>
  <c r="L50" i="29"/>
  <c r="J78" i="28"/>
  <c r="J70" i="28"/>
  <c r="J62" i="28"/>
  <c r="J54" i="28"/>
  <c r="J46" i="28"/>
  <c r="J38" i="28"/>
  <c r="J30" i="28"/>
  <c r="J22" i="28"/>
  <c r="J14" i="28"/>
  <c r="J6" i="28"/>
  <c r="I23" i="27"/>
  <c r="I15" i="27"/>
  <c r="I7" i="27"/>
  <c r="K95" i="26"/>
  <c r="K87" i="26"/>
  <c r="K77" i="26"/>
  <c r="K69" i="26"/>
  <c r="K61" i="26"/>
  <c r="K53" i="26"/>
  <c r="K45" i="26"/>
  <c r="K37" i="26"/>
  <c r="K29" i="26"/>
  <c r="K21" i="26"/>
  <c r="K13" i="26"/>
  <c r="K5" i="26"/>
  <c r="K12" i="26"/>
  <c r="K3" i="26"/>
  <c r="J18" i="28"/>
  <c r="I19" i="27"/>
  <c r="K73" i="26"/>
  <c r="K25" i="26"/>
  <c r="K18" i="30"/>
  <c r="J63" i="28"/>
  <c r="I24" i="27"/>
  <c r="K70" i="26"/>
  <c r="K14" i="26"/>
  <c r="K99" i="30"/>
  <c r="K91" i="30"/>
  <c r="K83" i="30"/>
  <c r="K73" i="30"/>
  <c r="K65" i="30"/>
  <c r="K57" i="30"/>
  <c r="K49" i="30"/>
  <c r="K40" i="30"/>
  <c r="K32" i="30"/>
  <c r="K24" i="30"/>
  <c r="K16" i="30"/>
  <c r="K8" i="30"/>
  <c r="L45" i="29"/>
  <c r="L37" i="29"/>
  <c r="L71" i="29"/>
  <c r="L63" i="29"/>
  <c r="L49" i="29"/>
  <c r="J77" i="28"/>
  <c r="J69" i="28"/>
  <c r="J61" i="28"/>
  <c r="J53" i="28"/>
  <c r="J45" i="28"/>
  <c r="J37" i="28"/>
  <c r="J29" i="28"/>
  <c r="J21" i="28"/>
  <c r="J13" i="28"/>
  <c r="J5" i="28"/>
  <c r="I22" i="27"/>
  <c r="I14" i="27"/>
  <c r="I6" i="27"/>
  <c r="K94" i="26"/>
  <c r="K86" i="26"/>
  <c r="K76" i="26"/>
  <c r="K68" i="26"/>
  <c r="K60" i="26"/>
  <c r="K52" i="26"/>
  <c r="K44" i="26"/>
  <c r="K36" i="26"/>
  <c r="K28" i="26"/>
  <c r="K20" i="26"/>
  <c r="K4" i="26"/>
  <c r="J34" i="28"/>
  <c r="I3" i="27"/>
  <c r="K57" i="26"/>
  <c r="K17" i="26"/>
  <c r="K10" i="30"/>
  <c r="J47" i="28"/>
  <c r="I16" i="27"/>
  <c r="K54" i="26"/>
  <c r="K98" i="30"/>
  <c r="K90" i="30"/>
  <c r="K82" i="30"/>
  <c r="K72" i="30"/>
  <c r="K64" i="30"/>
  <c r="K56" i="30"/>
  <c r="K48" i="30"/>
  <c r="K39" i="30"/>
  <c r="K31" i="30"/>
  <c r="K23" i="30"/>
  <c r="K15" i="30"/>
  <c r="K7" i="30"/>
  <c r="L44" i="29"/>
  <c r="L36" i="29"/>
  <c r="L70" i="29"/>
  <c r="L62" i="29"/>
  <c r="L48" i="29"/>
  <c r="J76" i="28"/>
  <c r="J68" i="28"/>
  <c r="J60" i="28"/>
  <c r="J52" i="28"/>
  <c r="J44" i="28"/>
  <c r="J36" i="28"/>
  <c r="J28" i="28"/>
  <c r="J20" i="28"/>
  <c r="J12" i="28"/>
  <c r="J4" i="28"/>
  <c r="I21" i="27"/>
  <c r="I13" i="27"/>
  <c r="I5" i="27"/>
  <c r="K93" i="26"/>
  <c r="K85" i="26"/>
  <c r="K75" i="26"/>
  <c r="K67" i="26"/>
  <c r="K59" i="26"/>
  <c r="K51" i="26"/>
  <c r="K43" i="26"/>
  <c r="K35" i="26"/>
  <c r="K27" i="26"/>
  <c r="K19" i="26"/>
  <c r="K11" i="26"/>
  <c r="J26" i="28"/>
  <c r="I11" i="27"/>
  <c r="K49" i="26"/>
  <c r="K9" i="26"/>
  <c r="L73" i="29"/>
  <c r="J55" i="28"/>
  <c r="J23" i="28"/>
  <c r="K88" i="26"/>
  <c r="K30" i="26"/>
  <c r="K97" i="30"/>
  <c r="K89" i="30"/>
  <c r="K81" i="30"/>
  <c r="K71" i="30"/>
  <c r="K63" i="30"/>
  <c r="K55" i="30"/>
  <c r="K47" i="30"/>
  <c r="K38" i="30"/>
  <c r="K30" i="30"/>
  <c r="K22" i="30"/>
  <c r="K14" i="30"/>
  <c r="K6" i="30"/>
  <c r="L43" i="29"/>
  <c r="L35" i="29"/>
  <c r="L69" i="29"/>
  <c r="L61" i="29"/>
  <c r="L18" i="29"/>
  <c r="J75" i="28"/>
  <c r="J67" i="28"/>
  <c r="J59" i="28"/>
  <c r="J51" i="28"/>
  <c r="J43" i="28"/>
  <c r="J35" i="28"/>
  <c r="J27" i="28"/>
  <c r="J19" i="28"/>
  <c r="J11" i="28"/>
  <c r="J3" i="28"/>
  <c r="I20" i="27"/>
  <c r="I12" i="27"/>
  <c r="I4" i="27"/>
  <c r="K92" i="26"/>
  <c r="K84" i="26"/>
  <c r="K74" i="26"/>
  <c r="K66" i="26"/>
  <c r="K58" i="26"/>
  <c r="K50" i="26"/>
  <c r="K42" i="26"/>
  <c r="K34" i="26"/>
  <c r="K26" i="26"/>
  <c r="K18" i="26"/>
  <c r="K10" i="26"/>
  <c r="L60" i="29"/>
  <c r="J58" i="28"/>
  <c r="J42" i="28"/>
  <c r="K91" i="26"/>
  <c r="K65" i="26"/>
  <c r="K33" i="26"/>
  <c r="K34" i="30"/>
  <c r="L8" i="29"/>
  <c r="J7" i="28"/>
  <c r="K62" i="26"/>
  <c r="K6" i="26"/>
  <c r="K96" i="30"/>
  <c r="K88" i="30"/>
  <c r="K80" i="30"/>
  <c r="K70" i="30"/>
  <c r="K62" i="30"/>
  <c r="K54" i="30"/>
  <c r="K45" i="30"/>
  <c r="K37" i="30"/>
  <c r="K29" i="30"/>
  <c r="K21" i="30"/>
  <c r="K13" i="30"/>
  <c r="K5" i="30"/>
  <c r="L42" i="29"/>
  <c r="L34" i="29"/>
  <c r="L68" i="29"/>
  <c r="L17" i="29"/>
  <c r="J74" i="28"/>
  <c r="J66" i="28"/>
  <c r="J50" i="28"/>
  <c r="J10" i="28"/>
  <c r="K83" i="26"/>
  <c r="K41" i="26"/>
  <c r="K26" i="30"/>
  <c r="L57" i="29"/>
  <c r="J15" i="28"/>
  <c r="K78" i="26"/>
  <c r="K22" i="26"/>
  <c r="K103" i="30"/>
  <c r="K95" i="30"/>
  <c r="K87" i="30"/>
  <c r="K79" i="30"/>
  <c r="K69" i="30"/>
  <c r="K61" i="30"/>
  <c r="K53" i="30"/>
  <c r="K44" i="30"/>
  <c r="K36" i="30"/>
  <c r="K28" i="30"/>
  <c r="K20" i="30"/>
  <c r="K12" i="30"/>
  <c r="K4" i="30"/>
  <c r="L41" i="29"/>
  <c r="L33" i="29"/>
  <c r="L67" i="29"/>
  <c r="L59" i="29"/>
  <c r="L16" i="29"/>
  <c r="J73" i="28"/>
  <c r="J65" i="28"/>
  <c r="J57" i="28"/>
  <c r="J49" i="28"/>
  <c r="J41" i="28"/>
  <c r="J33" i="28"/>
  <c r="J25" i="28"/>
  <c r="J17" i="28"/>
  <c r="J9" i="28"/>
  <c r="I26" i="27"/>
  <c r="I18" i="27"/>
  <c r="I10" i="27"/>
  <c r="K98" i="26"/>
  <c r="K90" i="26"/>
  <c r="K81" i="26"/>
  <c r="K72" i="26"/>
  <c r="K64" i="26"/>
  <c r="K56" i="26"/>
  <c r="K48" i="26"/>
  <c r="K40" i="26"/>
  <c r="K32" i="26"/>
  <c r="K24" i="26"/>
  <c r="K16" i="26"/>
  <c r="K8" i="26"/>
  <c r="K93" i="30"/>
  <c r="K77" i="30"/>
  <c r="K67" i="30"/>
  <c r="K42" i="30"/>
  <c r="L47" i="29"/>
  <c r="L65" i="29"/>
  <c r="J39" i="28"/>
  <c r="I8" i="27"/>
  <c r="K46" i="26"/>
  <c r="K102" i="30"/>
  <c r="K94" i="30"/>
  <c r="K86" i="30"/>
  <c r="K78" i="30"/>
  <c r="K68" i="30"/>
  <c r="K60" i="30"/>
  <c r="K52" i="30"/>
  <c r="K43" i="30"/>
  <c r="K35" i="30"/>
  <c r="K27" i="30"/>
  <c r="K19" i="30"/>
  <c r="K11" i="30"/>
  <c r="K3" i="30"/>
  <c r="L40" i="29"/>
  <c r="L32" i="29"/>
  <c r="L66" i="29"/>
  <c r="L58" i="29"/>
  <c r="L15" i="29"/>
  <c r="J72" i="28"/>
  <c r="J64" i="28"/>
  <c r="J56" i="28"/>
  <c r="J48" i="28"/>
  <c r="J40" i="28"/>
  <c r="J32" i="28"/>
  <c r="J24" i="28"/>
  <c r="J16" i="28"/>
  <c r="J8" i="28"/>
  <c r="I25" i="27"/>
  <c r="I17" i="27"/>
  <c r="I9" i="27"/>
  <c r="K97" i="26"/>
  <c r="K89" i="26"/>
  <c r="K80" i="26"/>
  <c r="K71" i="26"/>
  <c r="K63" i="26"/>
  <c r="K55" i="26"/>
  <c r="K47" i="26"/>
  <c r="K39" i="26"/>
  <c r="K31" i="26"/>
  <c r="K23" i="26"/>
  <c r="K15" i="26"/>
  <c r="K7" i="26"/>
  <c r="K101" i="30"/>
  <c r="K85" i="30"/>
  <c r="K59" i="30"/>
  <c r="K51" i="30"/>
  <c r="L39" i="29"/>
  <c r="J71" i="28"/>
  <c r="J31" i="28"/>
  <c r="K96" i="26"/>
  <c r="K38" i="26"/>
  <c r="K75" i="30"/>
  <c r="L75" i="30" s="1"/>
  <c r="K71" i="18"/>
  <c r="I69" i="18"/>
  <c r="J66" i="18"/>
  <c r="K63" i="18"/>
  <c r="I61" i="18"/>
  <c r="J57" i="18"/>
  <c r="K54" i="18"/>
  <c r="I52" i="18"/>
  <c r="J49" i="18"/>
  <c r="K46" i="18"/>
  <c r="I44" i="18"/>
  <c r="J41" i="18"/>
  <c r="K38" i="18"/>
  <c r="I36" i="18"/>
  <c r="J33" i="18"/>
  <c r="K30" i="18"/>
  <c r="I28" i="18"/>
  <c r="J25" i="18"/>
  <c r="K17" i="18"/>
  <c r="I15" i="18"/>
  <c r="J12" i="18"/>
  <c r="K9" i="18"/>
  <c r="I7" i="18"/>
  <c r="J4" i="18"/>
  <c r="L34" i="24"/>
  <c r="J32" i="24"/>
  <c r="K29" i="24"/>
  <c r="L26" i="24"/>
  <c r="J24" i="24"/>
  <c r="K21" i="24"/>
  <c r="L18" i="24"/>
  <c r="J16" i="24"/>
  <c r="K13" i="24"/>
  <c r="L10" i="24"/>
  <c r="J8" i="24"/>
  <c r="K5" i="24"/>
  <c r="M104" i="23"/>
  <c r="K102" i="23"/>
  <c r="L99" i="23"/>
  <c r="M96" i="23"/>
  <c r="K94" i="23"/>
  <c r="L91" i="23"/>
  <c r="M88" i="23"/>
  <c r="K86" i="23"/>
  <c r="L83" i="23"/>
  <c r="M80" i="23"/>
  <c r="K78" i="23"/>
  <c r="L75" i="23"/>
  <c r="M72" i="23"/>
  <c r="K70" i="23"/>
  <c r="L67" i="23"/>
  <c r="M64" i="23"/>
  <c r="K62" i="23"/>
  <c r="L59" i="23"/>
  <c r="M56" i="23"/>
  <c r="K54" i="23"/>
  <c r="L51" i="23"/>
  <c r="M48" i="23"/>
  <c r="K45" i="23"/>
  <c r="K76" i="30"/>
  <c r="L76" i="30" s="1"/>
  <c r="J71" i="18"/>
  <c r="K68" i="18"/>
  <c r="I66" i="18"/>
  <c r="J63" i="18"/>
  <c r="K60" i="18"/>
  <c r="I57" i="18"/>
  <c r="J54" i="18"/>
  <c r="K51" i="18"/>
  <c r="I49" i="18"/>
  <c r="J46" i="18"/>
  <c r="K43" i="18"/>
  <c r="I41" i="18"/>
  <c r="J38" i="18"/>
  <c r="K35" i="18"/>
  <c r="I33" i="18"/>
  <c r="J30" i="18"/>
  <c r="K27" i="18"/>
  <c r="I25" i="18"/>
  <c r="J17" i="18"/>
  <c r="K14" i="18"/>
  <c r="I12" i="18"/>
  <c r="J9" i="18"/>
  <c r="K6" i="18"/>
  <c r="I4" i="18"/>
  <c r="K34" i="24"/>
  <c r="L31" i="24"/>
  <c r="J29" i="24"/>
  <c r="K26" i="24"/>
  <c r="L23" i="24"/>
  <c r="J21" i="24"/>
  <c r="K18" i="24"/>
  <c r="L15" i="24"/>
  <c r="J13" i="24"/>
  <c r="K10" i="24"/>
  <c r="L7" i="24"/>
  <c r="J5" i="24"/>
  <c r="L104" i="23"/>
  <c r="M101" i="23"/>
  <c r="K99" i="23"/>
  <c r="L96" i="23"/>
  <c r="M93" i="23"/>
  <c r="K91" i="23"/>
  <c r="L88" i="23"/>
  <c r="M85" i="23"/>
  <c r="K83" i="23"/>
  <c r="L80" i="23"/>
  <c r="M77" i="23"/>
  <c r="K75" i="23"/>
  <c r="L72" i="23"/>
  <c r="M69" i="23"/>
  <c r="K67" i="23"/>
  <c r="L64" i="23"/>
  <c r="M61" i="23"/>
  <c r="K59" i="23"/>
  <c r="L56" i="23"/>
  <c r="M53" i="23"/>
  <c r="K51" i="23"/>
  <c r="L48" i="23"/>
  <c r="M44" i="23"/>
  <c r="K42" i="23"/>
  <c r="L39" i="23"/>
  <c r="M36" i="23"/>
  <c r="K34" i="23"/>
  <c r="L31" i="23"/>
  <c r="M28" i="23"/>
  <c r="K26" i="23"/>
  <c r="L23" i="23"/>
  <c r="M20" i="23"/>
  <c r="K18" i="23"/>
  <c r="L15" i="23"/>
  <c r="M12" i="23"/>
  <c r="K10" i="23"/>
  <c r="L7" i="23"/>
  <c r="M4" i="23"/>
  <c r="L73" i="22"/>
  <c r="M70" i="22"/>
  <c r="N67" i="22"/>
  <c r="L65" i="22"/>
  <c r="M62" i="22"/>
  <c r="N59" i="22"/>
  <c r="L57" i="22"/>
  <c r="M48" i="22"/>
  <c r="N45" i="22"/>
  <c r="L43" i="22"/>
  <c r="I71" i="18"/>
  <c r="J68" i="18"/>
  <c r="K65" i="18"/>
  <c r="I63" i="18"/>
  <c r="J60" i="18"/>
  <c r="K56" i="18"/>
  <c r="I54" i="18"/>
  <c r="J51" i="18"/>
  <c r="K48" i="18"/>
  <c r="I46" i="18"/>
  <c r="J43" i="18"/>
  <c r="K40" i="18"/>
  <c r="I38" i="18"/>
  <c r="J35" i="18"/>
  <c r="K32" i="18"/>
  <c r="I30" i="18"/>
  <c r="J27" i="18"/>
  <c r="K24" i="18"/>
  <c r="I17" i="18"/>
  <c r="J14" i="18"/>
  <c r="K11" i="18"/>
  <c r="I9" i="18"/>
  <c r="J6" i="18"/>
  <c r="L36" i="24"/>
  <c r="J34" i="24"/>
  <c r="K31" i="24"/>
  <c r="L28" i="24"/>
  <c r="J26" i="24"/>
  <c r="K23" i="24"/>
  <c r="L20" i="24"/>
  <c r="J18" i="24"/>
  <c r="K15" i="24"/>
  <c r="L12" i="24"/>
  <c r="J10" i="24"/>
  <c r="K7" i="24"/>
  <c r="L4" i="24"/>
  <c r="K104" i="23"/>
  <c r="L101" i="23"/>
  <c r="M98" i="23"/>
  <c r="K96" i="23"/>
  <c r="L93" i="23"/>
  <c r="M90" i="23"/>
  <c r="K88" i="23"/>
  <c r="L85" i="23"/>
  <c r="M82" i="23"/>
  <c r="K80" i="23"/>
  <c r="L77" i="23"/>
  <c r="M74" i="23"/>
  <c r="K72" i="23"/>
  <c r="L69" i="23"/>
  <c r="M66" i="23"/>
  <c r="K64" i="23"/>
  <c r="L61" i="23"/>
  <c r="M58" i="23"/>
  <c r="K56" i="23"/>
  <c r="L53" i="23"/>
  <c r="M50" i="23"/>
  <c r="K48" i="23"/>
  <c r="L44" i="23"/>
  <c r="K70" i="18"/>
  <c r="I68" i="18"/>
  <c r="J65" i="18"/>
  <c r="K62" i="18"/>
  <c r="I60" i="18"/>
  <c r="J56" i="18"/>
  <c r="K53" i="18"/>
  <c r="I51" i="18"/>
  <c r="J48" i="18"/>
  <c r="K45" i="18"/>
  <c r="I43" i="18"/>
  <c r="J40" i="18"/>
  <c r="K37" i="18"/>
  <c r="I35" i="18"/>
  <c r="J32" i="18"/>
  <c r="K29" i="18"/>
  <c r="I27" i="18"/>
  <c r="J24" i="18"/>
  <c r="K16" i="18"/>
  <c r="I14" i="18"/>
  <c r="J11" i="18"/>
  <c r="K8" i="18"/>
  <c r="I6" i="18"/>
  <c r="K36" i="24"/>
  <c r="L33" i="24"/>
  <c r="J31" i="24"/>
  <c r="K28" i="24"/>
  <c r="L25" i="24"/>
  <c r="J23" i="24"/>
  <c r="K20" i="24"/>
  <c r="L17" i="24"/>
  <c r="J15" i="24"/>
  <c r="K12" i="24"/>
  <c r="L9" i="24"/>
  <c r="J7" i="24"/>
  <c r="K4" i="24"/>
  <c r="M103" i="23"/>
  <c r="K101" i="23"/>
  <c r="L98" i="23"/>
  <c r="M95" i="23"/>
  <c r="K93" i="23"/>
  <c r="L90" i="23"/>
  <c r="M87" i="23"/>
  <c r="K85" i="23"/>
  <c r="L82" i="23"/>
  <c r="M79" i="23"/>
  <c r="K77" i="23"/>
  <c r="L74" i="23"/>
  <c r="M71" i="23"/>
  <c r="K69" i="23"/>
  <c r="L66" i="23"/>
  <c r="M63" i="23"/>
  <c r="K61" i="23"/>
  <c r="L58" i="23"/>
  <c r="M55" i="23"/>
  <c r="K53" i="23"/>
  <c r="L50" i="23"/>
  <c r="M47" i="23"/>
  <c r="K44" i="23"/>
  <c r="L41" i="23"/>
  <c r="M38" i="23"/>
  <c r="K36" i="23"/>
  <c r="L33" i="23"/>
  <c r="M30" i="23"/>
  <c r="K28" i="23"/>
  <c r="L25" i="23"/>
  <c r="M22" i="23"/>
  <c r="K20" i="23"/>
  <c r="L17" i="23"/>
  <c r="M14" i="23"/>
  <c r="K12" i="23"/>
  <c r="L9" i="23"/>
  <c r="M6" i="23"/>
  <c r="K4" i="23"/>
  <c r="M72" i="22"/>
  <c r="N69" i="22"/>
  <c r="L67" i="22"/>
  <c r="M64" i="22"/>
  <c r="N61" i="22"/>
  <c r="L59" i="22"/>
  <c r="M50" i="22"/>
  <c r="N47" i="22"/>
  <c r="L45" i="22"/>
  <c r="M42" i="22"/>
  <c r="J70" i="18"/>
  <c r="K67" i="18"/>
  <c r="I65" i="18"/>
  <c r="J62" i="18"/>
  <c r="K59" i="18"/>
  <c r="I56" i="18"/>
  <c r="J53" i="18"/>
  <c r="K50" i="18"/>
  <c r="I48" i="18"/>
  <c r="J45" i="18"/>
  <c r="K42" i="18"/>
  <c r="I40" i="18"/>
  <c r="J37" i="18"/>
  <c r="K34" i="18"/>
  <c r="I32" i="18"/>
  <c r="J29" i="18"/>
  <c r="K26" i="18"/>
  <c r="I24" i="18"/>
  <c r="J16" i="18"/>
  <c r="K13" i="18"/>
  <c r="I11" i="18"/>
  <c r="J8" i="18"/>
  <c r="K5" i="18"/>
  <c r="J36" i="24"/>
  <c r="K33" i="24"/>
  <c r="L30" i="24"/>
  <c r="J28" i="24"/>
  <c r="K25" i="24"/>
  <c r="L22" i="24"/>
  <c r="J20" i="24"/>
  <c r="K17" i="24"/>
  <c r="L14" i="24"/>
  <c r="J12" i="24"/>
  <c r="K9" i="24"/>
  <c r="L6" i="24"/>
  <c r="J4" i="24"/>
  <c r="L103" i="23"/>
  <c r="M100" i="23"/>
  <c r="K98" i="23"/>
  <c r="L95" i="23"/>
  <c r="M92" i="23"/>
  <c r="K90" i="23"/>
  <c r="L87" i="23"/>
  <c r="M84" i="23"/>
  <c r="K82" i="23"/>
  <c r="L79" i="23"/>
  <c r="M76" i="23"/>
  <c r="K74" i="23"/>
  <c r="L71" i="23"/>
  <c r="M68" i="23"/>
  <c r="K66" i="23"/>
  <c r="L63" i="23"/>
  <c r="M60" i="23"/>
  <c r="K58" i="23"/>
  <c r="L55" i="23"/>
  <c r="M52" i="23"/>
  <c r="K50" i="23"/>
  <c r="L47" i="23"/>
  <c r="M43" i="23"/>
  <c r="K41" i="23"/>
  <c r="L38" i="23"/>
  <c r="M35" i="23"/>
  <c r="K33" i="23"/>
  <c r="L30" i="23"/>
  <c r="M27" i="23"/>
  <c r="K25" i="23"/>
  <c r="L22" i="23"/>
  <c r="M19" i="23"/>
  <c r="K17" i="23"/>
  <c r="L14" i="23"/>
  <c r="M11" i="23"/>
  <c r="K9" i="23"/>
  <c r="L6" i="23"/>
  <c r="M3" i="23"/>
  <c r="L72" i="22"/>
  <c r="M69" i="22"/>
  <c r="N66" i="22"/>
  <c r="L64" i="22"/>
  <c r="M61" i="22"/>
  <c r="N58" i="22"/>
  <c r="L50" i="22"/>
  <c r="M47" i="22"/>
  <c r="N44" i="22"/>
  <c r="I70" i="18"/>
  <c r="J67" i="18"/>
  <c r="K64" i="18"/>
  <c r="I62" i="18"/>
  <c r="J59" i="18"/>
  <c r="K55" i="18"/>
  <c r="I53" i="18"/>
  <c r="J50" i="18"/>
  <c r="K47" i="18"/>
  <c r="I45" i="18"/>
  <c r="J42" i="18"/>
  <c r="K39" i="18"/>
  <c r="I37" i="18"/>
  <c r="J34" i="18"/>
  <c r="K31" i="18"/>
  <c r="I29" i="18"/>
  <c r="J26" i="18"/>
  <c r="K18" i="18"/>
  <c r="I16" i="18"/>
  <c r="J13" i="18"/>
  <c r="K10" i="18"/>
  <c r="I8" i="18"/>
  <c r="J5" i="18"/>
  <c r="L35" i="24"/>
  <c r="J33" i="24"/>
  <c r="K30" i="24"/>
  <c r="L27" i="24"/>
  <c r="J25" i="24"/>
  <c r="K22" i="24"/>
  <c r="L19" i="24"/>
  <c r="J17" i="24"/>
  <c r="K14" i="24"/>
  <c r="L11" i="24"/>
  <c r="J9" i="24"/>
  <c r="K6" i="24"/>
  <c r="L3" i="24"/>
  <c r="K103" i="23"/>
  <c r="L100" i="23"/>
  <c r="M97" i="23"/>
  <c r="K95" i="23"/>
  <c r="L92" i="23"/>
  <c r="M89" i="23"/>
  <c r="K87" i="23"/>
  <c r="L84" i="23"/>
  <c r="M81" i="23"/>
  <c r="K79" i="23"/>
  <c r="L76" i="23"/>
  <c r="M73" i="23"/>
  <c r="K71" i="23"/>
  <c r="L68" i="23"/>
  <c r="M65" i="23"/>
  <c r="K63" i="23"/>
  <c r="L60" i="23"/>
  <c r="M57" i="23"/>
  <c r="K55" i="23"/>
  <c r="L52" i="23"/>
  <c r="M49" i="23"/>
  <c r="K47" i="23"/>
  <c r="L43" i="23"/>
  <c r="M40" i="23"/>
  <c r="K38" i="23"/>
  <c r="L35" i="23"/>
  <c r="M32" i="23"/>
  <c r="K30" i="23"/>
  <c r="L27" i="23"/>
  <c r="M24" i="23"/>
  <c r="K22" i="23"/>
  <c r="L19" i="23"/>
  <c r="M16" i="23"/>
  <c r="K14" i="23"/>
  <c r="L11" i="23"/>
  <c r="M8" i="23"/>
  <c r="K6" i="23"/>
  <c r="L3" i="23"/>
  <c r="N71" i="22"/>
  <c r="L69" i="22"/>
  <c r="M66" i="22"/>
  <c r="N63" i="22"/>
  <c r="L61" i="22"/>
  <c r="M58" i="22"/>
  <c r="N49" i="22"/>
  <c r="L47" i="22"/>
  <c r="M44" i="22"/>
  <c r="N41" i="22"/>
  <c r="K61" i="18"/>
  <c r="I50" i="18"/>
  <c r="J39" i="18"/>
  <c r="K28" i="18"/>
  <c r="I13" i="18"/>
  <c r="I21" i="18" s="1"/>
  <c r="K35" i="24"/>
  <c r="L24" i="24"/>
  <c r="J14" i="24"/>
  <c r="K3" i="24"/>
  <c r="M94" i="23"/>
  <c r="K84" i="23"/>
  <c r="L73" i="23"/>
  <c r="M62" i="23"/>
  <c r="K52" i="23"/>
  <c r="L42" i="23"/>
  <c r="K37" i="23"/>
  <c r="M31" i="23"/>
  <c r="L26" i="23"/>
  <c r="K21" i="23"/>
  <c r="M15" i="23"/>
  <c r="L10" i="23"/>
  <c r="K5" i="23"/>
  <c r="N70" i="22"/>
  <c r="M65" i="22"/>
  <c r="L60" i="22"/>
  <c r="N48" i="22"/>
  <c r="M43" i="22"/>
  <c r="N39" i="22"/>
  <c r="L37" i="22"/>
  <c r="M34" i="22"/>
  <c r="N51" i="22"/>
  <c r="L17" i="22"/>
  <c r="M8" i="22"/>
  <c r="N4" i="22"/>
  <c r="J78" i="21"/>
  <c r="K75" i="21"/>
  <c r="L72" i="21"/>
  <c r="J70" i="21"/>
  <c r="K67" i="21"/>
  <c r="L64" i="21"/>
  <c r="J62" i="21"/>
  <c r="K59" i="21"/>
  <c r="L56" i="21"/>
  <c r="J54" i="21"/>
  <c r="K51" i="21"/>
  <c r="L48" i="21"/>
  <c r="J46" i="21"/>
  <c r="K43" i="21"/>
  <c r="L40" i="21"/>
  <c r="J38" i="21"/>
  <c r="K35" i="21"/>
  <c r="L32" i="21"/>
  <c r="J30" i="21"/>
  <c r="K27" i="21"/>
  <c r="L24" i="21"/>
  <c r="J22" i="21"/>
  <c r="K19" i="21"/>
  <c r="L16" i="21"/>
  <c r="J14" i="21"/>
  <c r="K11" i="21"/>
  <c r="L8" i="21"/>
  <c r="J6" i="21"/>
  <c r="K3" i="21"/>
  <c r="I25" i="20"/>
  <c r="J22" i="20"/>
  <c r="K19" i="20"/>
  <c r="I17" i="20"/>
  <c r="J14" i="20"/>
  <c r="K11" i="20"/>
  <c r="I9" i="20"/>
  <c r="J6" i="20"/>
  <c r="K3" i="20"/>
  <c r="M98" i="19"/>
  <c r="K96" i="19"/>
  <c r="L93" i="19"/>
  <c r="M90" i="19"/>
  <c r="K88" i="19"/>
  <c r="L85" i="19"/>
  <c r="M81" i="19"/>
  <c r="K78" i="19"/>
  <c r="L75" i="19"/>
  <c r="M72" i="19"/>
  <c r="K70" i="19"/>
  <c r="L67" i="19"/>
  <c r="J61" i="18"/>
  <c r="K49" i="18"/>
  <c r="I39" i="18"/>
  <c r="J28" i="18"/>
  <c r="K12" i="18"/>
  <c r="J35" i="24"/>
  <c r="K24" i="24"/>
  <c r="L13" i="24"/>
  <c r="J3" i="24"/>
  <c r="L94" i="23"/>
  <c r="M83" i="23"/>
  <c r="K73" i="23"/>
  <c r="L62" i="23"/>
  <c r="M51" i="23"/>
  <c r="M41" i="23"/>
  <c r="L36" i="23"/>
  <c r="K31" i="23"/>
  <c r="M25" i="23"/>
  <c r="L20" i="23"/>
  <c r="K15" i="23"/>
  <c r="M9" i="23"/>
  <c r="L4" i="23"/>
  <c r="L70" i="22"/>
  <c r="N64" i="22"/>
  <c r="M59" i="22"/>
  <c r="L48" i="22"/>
  <c r="N42" i="22"/>
  <c r="M39" i="22"/>
  <c r="N36" i="22"/>
  <c r="L34" i="22"/>
  <c r="M51" i="22"/>
  <c r="N16" i="22"/>
  <c r="L8" i="22"/>
  <c r="M4" i="22"/>
  <c r="L77" i="21"/>
  <c r="J75" i="21"/>
  <c r="K72" i="21"/>
  <c r="L69" i="21"/>
  <c r="J67" i="21"/>
  <c r="K64" i="21"/>
  <c r="L61" i="21"/>
  <c r="J59" i="21"/>
  <c r="K56" i="21"/>
  <c r="L53" i="21"/>
  <c r="J51" i="21"/>
  <c r="K48" i="21"/>
  <c r="L45" i="21"/>
  <c r="J43" i="21"/>
  <c r="K40" i="21"/>
  <c r="L37" i="21"/>
  <c r="J35" i="21"/>
  <c r="K32" i="21"/>
  <c r="L29" i="21"/>
  <c r="J27" i="21"/>
  <c r="K24" i="21"/>
  <c r="L21" i="21"/>
  <c r="J19" i="21"/>
  <c r="K16" i="21"/>
  <c r="L13" i="21"/>
  <c r="J11" i="21"/>
  <c r="K8" i="21"/>
  <c r="L5" i="21"/>
  <c r="J3" i="21"/>
  <c r="K24" i="20"/>
  <c r="I22" i="20"/>
  <c r="J19" i="20"/>
  <c r="K16" i="20"/>
  <c r="I14" i="20"/>
  <c r="J11" i="20"/>
  <c r="K8" i="20"/>
  <c r="I6" i="20"/>
  <c r="J3" i="20"/>
  <c r="L98" i="19"/>
  <c r="M95" i="19"/>
  <c r="K93" i="19"/>
  <c r="L90" i="19"/>
  <c r="M87" i="19"/>
  <c r="K85" i="19"/>
  <c r="L81" i="19"/>
  <c r="M77" i="19"/>
  <c r="K75" i="19"/>
  <c r="L72" i="19"/>
  <c r="M69" i="19"/>
  <c r="K67" i="19"/>
  <c r="K69" i="18"/>
  <c r="I59" i="18"/>
  <c r="J47" i="18"/>
  <c r="K36" i="18"/>
  <c r="I26" i="18"/>
  <c r="J10" i="18"/>
  <c r="L32" i="24"/>
  <c r="J22" i="24"/>
  <c r="K11" i="24"/>
  <c r="M102" i="23"/>
  <c r="K92" i="23"/>
  <c r="L81" i="23"/>
  <c r="M70" i="23"/>
  <c r="K60" i="23"/>
  <c r="L49" i="23"/>
  <c r="L40" i="23"/>
  <c r="K35" i="23"/>
  <c r="M29" i="23"/>
  <c r="L24" i="23"/>
  <c r="K19" i="23"/>
  <c r="M13" i="23"/>
  <c r="L8" i="23"/>
  <c r="K3" i="23"/>
  <c r="N68" i="22"/>
  <c r="M63" i="22"/>
  <c r="L58" i="22"/>
  <c r="N46" i="22"/>
  <c r="L42" i="22"/>
  <c r="L39" i="22"/>
  <c r="M36" i="22"/>
  <c r="N33" i="22"/>
  <c r="L51" i="22"/>
  <c r="M16" i="22"/>
  <c r="M7" i="22"/>
  <c r="L4" i="22"/>
  <c r="K77" i="21"/>
  <c r="L74" i="21"/>
  <c r="J72" i="21"/>
  <c r="K69" i="21"/>
  <c r="L66" i="21"/>
  <c r="J64" i="21"/>
  <c r="K61" i="21"/>
  <c r="L58" i="21"/>
  <c r="J56" i="21"/>
  <c r="K53" i="21"/>
  <c r="L50" i="21"/>
  <c r="J48" i="21"/>
  <c r="K45" i="21"/>
  <c r="L42" i="21"/>
  <c r="J40" i="21"/>
  <c r="K37" i="21"/>
  <c r="L34" i="21"/>
  <c r="J32" i="21"/>
  <c r="K29" i="21"/>
  <c r="L26" i="21"/>
  <c r="J24" i="21"/>
  <c r="K21" i="21"/>
  <c r="L18" i="21"/>
  <c r="J16" i="21"/>
  <c r="K13" i="21"/>
  <c r="L10" i="21"/>
  <c r="J8" i="21"/>
  <c r="K5" i="21"/>
  <c r="J24" i="20"/>
  <c r="K21" i="20"/>
  <c r="I19" i="20"/>
  <c r="J16" i="20"/>
  <c r="K13" i="20"/>
  <c r="I11" i="20"/>
  <c r="J8" i="20"/>
  <c r="K5" i="20"/>
  <c r="I3" i="20"/>
  <c r="K98" i="19"/>
  <c r="L95" i="19"/>
  <c r="J69" i="18"/>
  <c r="K57" i="18"/>
  <c r="I47" i="18"/>
  <c r="J36" i="18"/>
  <c r="K25" i="18"/>
  <c r="I10" i="18"/>
  <c r="K32" i="24"/>
  <c r="L21" i="24"/>
  <c r="J11" i="24"/>
  <c r="L102" i="23"/>
  <c r="M91" i="23"/>
  <c r="K81" i="23"/>
  <c r="L70" i="23"/>
  <c r="M59" i="23"/>
  <c r="K49" i="23"/>
  <c r="K40" i="23"/>
  <c r="M34" i="23"/>
  <c r="L29" i="23"/>
  <c r="K24" i="23"/>
  <c r="M18" i="23"/>
  <c r="L13" i="23"/>
  <c r="K8" i="23"/>
  <c r="N73" i="22"/>
  <c r="M68" i="22"/>
  <c r="L63" i="22"/>
  <c r="N57" i="22"/>
  <c r="M46" i="22"/>
  <c r="M41" i="22"/>
  <c r="N38" i="22"/>
  <c r="L36" i="22"/>
  <c r="M33" i="22"/>
  <c r="N18" i="22"/>
  <c r="L16" i="22"/>
  <c r="N6" i="22"/>
  <c r="N3" i="22"/>
  <c r="J77" i="21"/>
  <c r="K74" i="21"/>
  <c r="L71" i="21"/>
  <c r="J69" i="21"/>
  <c r="K66" i="21"/>
  <c r="L63" i="21"/>
  <c r="J61" i="21"/>
  <c r="K58" i="21"/>
  <c r="L55" i="21"/>
  <c r="J53" i="21"/>
  <c r="K50" i="21"/>
  <c r="L47" i="21"/>
  <c r="J45" i="21"/>
  <c r="K42" i="21"/>
  <c r="L39" i="21"/>
  <c r="J37" i="21"/>
  <c r="K34" i="21"/>
  <c r="L31" i="21"/>
  <c r="J29" i="21"/>
  <c r="K26" i="21"/>
  <c r="L23" i="21"/>
  <c r="J21" i="21"/>
  <c r="K18" i="21"/>
  <c r="L15" i="21"/>
  <c r="J13" i="21"/>
  <c r="K10" i="21"/>
  <c r="L7" i="21"/>
  <c r="J5" i="21"/>
  <c r="K26" i="20"/>
  <c r="I24" i="20"/>
  <c r="J21" i="20"/>
  <c r="K18" i="20"/>
  <c r="I16" i="20"/>
  <c r="J13" i="20"/>
  <c r="K10" i="20"/>
  <c r="I8" i="20"/>
  <c r="J5" i="20"/>
  <c r="M97" i="19"/>
  <c r="K95" i="19"/>
  <c r="I67" i="18"/>
  <c r="J55" i="18"/>
  <c r="K44" i="18"/>
  <c r="I34" i="18"/>
  <c r="J18" i="18"/>
  <c r="K7" i="18"/>
  <c r="J30" i="24"/>
  <c r="K19" i="24"/>
  <c r="L8" i="24"/>
  <c r="K100" i="23"/>
  <c r="L89" i="23"/>
  <c r="M78" i="23"/>
  <c r="K68" i="23"/>
  <c r="L57" i="23"/>
  <c r="M45" i="23"/>
  <c r="M39" i="23"/>
  <c r="L34" i="23"/>
  <c r="K29" i="23"/>
  <c r="M23" i="23"/>
  <c r="L18" i="23"/>
  <c r="K13" i="23"/>
  <c r="M7" i="23"/>
  <c r="M73" i="22"/>
  <c r="L68" i="22"/>
  <c r="N62" i="22"/>
  <c r="M57" i="22"/>
  <c r="L46" i="22"/>
  <c r="L41" i="22"/>
  <c r="M38" i="22"/>
  <c r="N35" i="22"/>
  <c r="L33" i="22"/>
  <c r="M18" i="22"/>
  <c r="N15" i="22"/>
  <c r="L6" i="22"/>
  <c r="M3" i="22"/>
  <c r="L76" i="21"/>
  <c r="J74" i="21"/>
  <c r="K71" i="21"/>
  <c r="L68" i="21"/>
  <c r="J66" i="21"/>
  <c r="K63" i="21"/>
  <c r="L60" i="21"/>
  <c r="J58" i="21"/>
  <c r="J64" i="18"/>
  <c r="K52" i="18"/>
  <c r="I42" i="18"/>
  <c r="J31" i="18"/>
  <c r="K15" i="18"/>
  <c r="I5" i="18"/>
  <c r="K27" i="24"/>
  <c r="L16" i="24"/>
  <c r="J6" i="24"/>
  <c r="L97" i="23"/>
  <c r="M86" i="23"/>
  <c r="K76" i="23"/>
  <c r="L65" i="23"/>
  <c r="M54" i="23"/>
  <c r="K43" i="23"/>
  <c r="M37" i="23"/>
  <c r="L32" i="23"/>
  <c r="K27" i="23"/>
  <c r="M21" i="23"/>
  <c r="L16" i="23"/>
  <c r="K11" i="23"/>
  <c r="M5" i="23"/>
  <c r="M71" i="22"/>
  <c r="L66" i="22"/>
  <c r="N60" i="22"/>
  <c r="M49" i="22"/>
  <c r="L44" i="22"/>
  <c r="M40" i="22"/>
  <c r="N37" i="22"/>
  <c r="L35" i="22"/>
  <c r="M32" i="22"/>
  <c r="N17" i="22"/>
  <c r="L15" i="22"/>
  <c r="M5" i="22"/>
  <c r="L78" i="21"/>
  <c r="J76" i="21"/>
  <c r="K73" i="21"/>
  <c r="L70" i="21"/>
  <c r="J68" i="21"/>
  <c r="K65" i="21"/>
  <c r="L62" i="21"/>
  <c r="J60" i="21"/>
  <c r="K57" i="21"/>
  <c r="L54" i="21"/>
  <c r="J52" i="21"/>
  <c r="K49" i="21"/>
  <c r="L46" i="21"/>
  <c r="J44" i="21"/>
  <c r="K41" i="21"/>
  <c r="L38" i="21"/>
  <c r="J36" i="21"/>
  <c r="K33" i="21"/>
  <c r="L30" i="21"/>
  <c r="J28" i="21"/>
  <c r="K25" i="21"/>
  <c r="L22" i="21"/>
  <c r="J20" i="21"/>
  <c r="K17" i="21"/>
  <c r="L14" i="21"/>
  <c r="J12" i="21"/>
  <c r="K9" i="21"/>
  <c r="L6" i="21"/>
  <c r="J4" i="21"/>
  <c r="K25" i="20"/>
  <c r="I23" i="20"/>
  <c r="J20" i="20"/>
  <c r="K17" i="20"/>
  <c r="I15" i="20"/>
  <c r="J12" i="20"/>
  <c r="K9" i="20"/>
  <c r="I7" i="20"/>
  <c r="J4" i="20"/>
  <c r="L99" i="19"/>
  <c r="M96" i="19"/>
  <c r="K94" i="19"/>
  <c r="I64" i="18"/>
  <c r="J52" i="18"/>
  <c r="K41" i="18"/>
  <c r="I31" i="18"/>
  <c r="J15" i="18"/>
  <c r="K4" i="18"/>
  <c r="J27" i="24"/>
  <c r="K16" i="24"/>
  <c r="L5" i="24"/>
  <c r="K97" i="23"/>
  <c r="L86" i="23"/>
  <c r="M75" i="23"/>
  <c r="K65" i="23"/>
  <c r="L54" i="23"/>
  <c r="M42" i="23"/>
  <c r="L37" i="23"/>
  <c r="K32" i="23"/>
  <c r="M26" i="23"/>
  <c r="L21" i="23"/>
  <c r="K16" i="23"/>
  <c r="M10" i="23"/>
  <c r="L5" i="23"/>
  <c r="L71" i="22"/>
  <c r="N65" i="22"/>
  <c r="M60" i="22"/>
  <c r="L49" i="22"/>
  <c r="N43" i="22"/>
  <c r="L40" i="22"/>
  <c r="M37" i="22"/>
  <c r="N34" i="22"/>
  <c r="L32" i="22"/>
  <c r="M17" i="22"/>
  <c r="N8" i="22"/>
  <c r="L5" i="22"/>
  <c r="K66" i="18"/>
  <c r="K8" i="24"/>
  <c r="M33" i="23"/>
  <c r="L62" i="22"/>
  <c r="M15" i="22"/>
  <c r="J71" i="21"/>
  <c r="K60" i="21"/>
  <c r="K52" i="21"/>
  <c r="L44" i="21"/>
  <c r="K38" i="21"/>
  <c r="J31" i="21"/>
  <c r="K23" i="21"/>
  <c r="J17" i="21"/>
  <c r="L9" i="21"/>
  <c r="J26" i="20"/>
  <c r="I20" i="20"/>
  <c r="K12" i="20"/>
  <c r="I5" i="20"/>
  <c r="L96" i="19"/>
  <c r="L87" i="19"/>
  <c r="K84" i="19"/>
  <c r="M78" i="19"/>
  <c r="M74" i="19"/>
  <c r="L71" i="19"/>
  <c r="K68" i="19"/>
  <c r="M64" i="19"/>
  <c r="K62" i="19"/>
  <c r="L59" i="19"/>
  <c r="M56" i="19"/>
  <c r="K54" i="19"/>
  <c r="L51" i="19"/>
  <c r="M48" i="19"/>
  <c r="K46" i="19"/>
  <c r="L43" i="19"/>
  <c r="M40" i="19"/>
  <c r="K38" i="19"/>
  <c r="L35" i="19"/>
  <c r="M32" i="19"/>
  <c r="K30" i="19"/>
  <c r="L27" i="19"/>
  <c r="M24" i="19"/>
  <c r="K22" i="19"/>
  <c r="L19" i="19"/>
  <c r="M16" i="19"/>
  <c r="K14" i="19"/>
  <c r="L11" i="19"/>
  <c r="M8" i="19"/>
  <c r="K6" i="19"/>
  <c r="L3" i="19"/>
  <c r="M71" i="19"/>
  <c r="M59" i="19"/>
  <c r="K49" i="19"/>
  <c r="M35" i="19"/>
  <c r="L22" i="19"/>
  <c r="L6" i="19"/>
  <c r="I55" i="18"/>
  <c r="M99" i="23"/>
  <c r="L28" i="23"/>
  <c r="N50" i="22"/>
  <c r="N5" i="22"/>
  <c r="K70" i="21"/>
  <c r="L59" i="21"/>
  <c r="L51" i="21"/>
  <c r="K44" i="21"/>
  <c r="L36" i="21"/>
  <c r="K30" i="21"/>
  <c r="J23" i="21"/>
  <c r="K15" i="21"/>
  <c r="J9" i="21"/>
  <c r="I26" i="20"/>
  <c r="J18" i="20"/>
  <c r="I12" i="20"/>
  <c r="K4" i="20"/>
  <c r="M94" i="19"/>
  <c r="K87" i="19"/>
  <c r="M83" i="19"/>
  <c r="L78" i="19"/>
  <c r="L74" i="19"/>
  <c r="K71" i="19"/>
  <c r="M67" i="19"/>
  <c r="L64" i="19"/>
  <c r="M61" i="19"/>
  <c r="K59" i="19"/>
  <c r="L56" i="19"/>
  <c r="M53" i="19"/>
  <c r="K51" i="19"/>
  <c r="L48" i="19"/>
  <c r="M45" i="19"/>
  <c r="K43" i="19"/>
  <c r="L40" i="19"/>
  <c r="M37" i="19"/>
  <c r="K35" i="19"/>
  <c r="L32" i="19"/>
  <c r="M29" i="19"/>
  <c r="K27" i="19"/>
  <c r="L24" i="19"/>
  <c r="M21" i="19"/>
  <c r="K19" i="19"/>
  <c r="L16" i="19"/>
  <c r="M13" i="19"/>
  <c r="K11" i="19"/>
  <c r="L8" i="19"/>
  <c r="M5" i="19"/>
  <c r="K3" i="19"/>
  <c r="M75" i="19"/>
  <c r="M51" i="19"/>
  <c r="L38" i="19"/>
  <c r="K25" i="19"/>
  <c r="M11" i="19"/>
  <c r="J44" i="18"/>
  <c r="K89" i="23"/>
  <c r="K23" i="23"/>
  <c r="M45" i="22"/>
  <c r="L3" i="22"/>
  <c r="K68" i="21"/>
  <c r="L57" i="21"/>
  <c r="J50" i="21"/>
  <c r="L43" i="21"/>
  <c r="K36" i="21"/>
  <c r="L28" i="21"/>
  <c r="K22" i="21"/>
  <c r="J15" i="21"/>
  <c r="K7" i="21"/>
  <c r="J25" i="20"/>
  <c r="I18" i="20"/>
  <c r="J10" i="20"/>
  <c r="I4" i="20"/>
  <c r="L94" i="19"/>
  <c r="K90" i="19"/>
  <c r="M86" i="19"/>
  <c r="L83" i="19"/>
  <c r="L77" i="19"/>
  <c r="K74" i="19"/>
  <c r="M70" i="19"/>
  <c r="M66" i="19"/>
  <c r="K64" i="19"/>
  <c r="L61" i="19"/>
  <c r="M58" i="19"/>
  <c r="K56" i="19"/>
  <c r="L53" i="19"/>
  <c r="M50" i="19"/>
  <c r="K48" i="19"/>
  <c r="L45" i="19"/>
  <c r="M42" i="19"/>
  <c r="K40" i="19"/>
  <c r="L37" i="19"/>
  <c r="M34" i="19"/>
  <c r="K32" i="19"/>
  <c r="L29" i="19"/>
  <c r="M26" i="19"/>
  <c r="K24" i="19"/>
  <c r="L21" i="19"/>
  <c r="M18" i="19"/>
  <c r="K16" i="19"/>
  <c r="L13" i="19"/>
  <c r="M10" i="19"/>
  <c r="K8" i="19"/>
  <c r="L5" i="19"/>
  <c r="L88" i="19"/>
  <c r="L62" i="19"/>
  <c r="L46" i="19"/>
  <c r="K33" i="19"/>
  <c r="M19" i="19"/>
  <c r="K9" i="19"/>
  <c r="K33" i="18"/>
  <c r="L78" i="23"/>
  <c r="M17" i="23"/>
  <c r="N40" i="22"/>
  <c r="K78" i="21"/>
  <c r="L67" i="21"/>
  <c r="J57" i="21"/>
  <c r="L49" i="21"/>
  <c r="J42" i="21"/>
  <c r="L35" i="21"/>
  <c r="K28" i="21"/>
  <c r="L20" i="21"/>
  <c r="K14" i="21"/>
  <c r="J7" i="21"/>
  <c r="K23" i="20"/>
  <c r="J17" i="20"/>
  <c r="I10" i="20"/>
  <c r="M93" i="19"/>
  <c r="M89" i="19"/>
  <c r="L86" i="19"/>
  <c r="K83" i="19"/>
  <c r="K77" i="19"/>
  <c r="M73" i="19"/>
  <c r="L70" i="19"/>
  <c r="L66" i="19"/>
  <c r="M63" i="19"/>
  <c r="K61" i="19"/>
  <c r="L58" i="19"/>
  <c r="M55" i="19"/>
  <c r="K53" i="19"/>
  <c r="L50" i="19"/>
  <c r="M47" i="19"/>
  <c r="K45" i="19"/>
  <c r="L42" i="19"/>
  <c r="M39" i="19"/>
  <c r="K37" i="19"/>
  <c r="L34" i="19"/>
  <c r="M31" i="19"/>
  <c r="K29" i="19"/>
  <c r="L26" i="19"/>
  <c r="M23" i="19"/>
  <c r="K21" i="19"/>
  <c r="L18" i="19"/>
  <c r="M15" i="19"/>
  <c r="K13" i="19"/>
  <c r="L10" i="19"/>
  <c r="M7" i="19"/>
  <c r="K5" i="19"/>
  <c r="L4" i="21"/>
  <c r="K99" i="19"/>
  <c r="M80" i="19"/>
  <c r="K73" i="19"/>
  <c r="K63" i="19"/>
  <c r="K55" i="19"/>
  <c r="K47" i="19"/>
  <c r="M41" i="19"/>
  <c r="M33" i="19"/>
  <c r="K23" i="19"/>
  <c r="K15" i="19"/>
  <c r="K7" i="19"/>
  <c r="L29" i="24"/>
  <c r="L73" i="21"/>
  <c r="J47" i="21"/>
  <c r="L25" i="21"/>
  <c r="K4" i="21"/>
  <c r="J7" i="20"/>
  <c r="M88" i="19"/>
  <c r="L80" i="19"/>
  <c r="K72" i="19"/>
  <c r="L65" i="19"/>
  <c r="K60" i="19"/>
  <c r="M54" i="19"/>
  <c r="L49" i="19"/>
  <c r="K44" i="19"/>
  <c r="M38" i="19"/>
  <c r="L33" i="19"/>
  <c r="K28" i="19"/>
  <c r="M22" i="19"/>
  <c r="L17" i="19"/>
  <c r="K12" i="19"/>
  <c r="M6" i="19"/>
  <c r="J19" i="24"/>
  <c r="L18" i="22"/>
  <c r="L52" i="21"/>
  <c r="K31" i="21"/>
  <c r="J10" i="21"/>
  <c r="I13" i="20"/>
  <c r="I18" i="18"/>
  <c r="M67" i="23"/>
  <c r="L12" i="23"/>
  <c r="L38" i="22"/>
  <c r="K76" i="21"/>
  <c r="L65" i="21"/>
  <c r="K55" i="21"/>
  <c r="J49" i="21"/>
  <c r="L41" i="21"/>
  <c r="J34" i="21"/>
  <c r="L27" i="21"/>
  <c r="K20" i="21"/>
  <c r="L12" i="21"/>
  <c r="K6" i="21"/>
  <c r="J23" i="20"/>
  <c r="K15" i="20"/>
  <c r="J9" i="20"/>
  <c r="M99" i="19"/>
  <c r="L89" i="19"/>
  <c r="K86" i="19"/>
  <c r="K81" i="19"/>
  <c r="M76" i="19"/>
  <c r="L73" i="19"/>
  <c r="L69" i="19"/>
  <c r="K66" i="19"/>
  <c r="L63" i="19"/>
  <c r="M60" i="19"/>
  <c r="K58" i="19"/>
  <c r="L55" i="19"/>
  <c r="M52" i="19"/>
  <c r="K50" i="19"/>
  <c r="L47" i="19"/>
  <c r="M44" i="19"/>
  <c r="K42" i="19"/>
  <c r="L39" i="19"/>
  <c r="M36" i="19"/>
  <c r="K34" i="19"/>
  <c r="L31" i="19"/>
  <c r="M28" i="19"/>
  <c r="K26" i="19"/>
  <c r="L23" i="19"/>
  <c r="M20" i="19"/>
  <c r="K18" i="19"/>
  <c r="L15" i="19"/>
  <c r="M12" i="19"/>
  <c r="K10" i="19"/>
  <c r="L7" i="19"/>
  <c r="M4" i="19"/>
  <c r="K12" i="21"/>
  <c r="K7" i="20"/>
  <c r="M85" i="19"/>
  <c r="K69" i="19"/>
  <c r="M65" i="19"/>
  <c r="M57" i="19"/>
  <c r="M49" i="19"/>
  <c r="K39" i="19"/>
  <c r="K31" i="19"/>
  <c r="M25" i="19"/>
  <c r="M17" i="19"/>
  <c r="M9" i="19"/>
  <c r="L45" i="23"/>
  <c r="N32" i="22"/>
  <c r="K54" i="21"/>
  <c r="J33" i="21"/>
  <c r="L11" i="21"/>
  <c r="K14" i="20"/>
  <c r="M67" i="22"/>
  <c r="K62" i="21"/>
  <c r="J39" i="21"/>
  <c r="L17" i="21"/>
  <c r="K20" i="20"/>
  <c r="K97" i="19"/>
  <c r="K80" i="19"/>
  <c r="K65" i="19"/>
  <c r="K57" i="19"/>
  <c r="M43" i="19"/>
  <c r="L30" i="19"/>
  <c r="L14" i="19"/>
  <c r="J7" i="18"/>
  <c r="K57" i="23"/>
  <c r="K7" i="23"/>
  <c r="M35" i="22"/>
  <c r="L75" i="21"/>
  <c r="J65" i="21"/>
  <c r="J55" i="21"/>
  <c r="K47" i="21"/>
  <c r="J41" i="21"/>
  <c r="L33" i="21"/>
  <c r="J26" i="21"/>
  <c r="L19" i="21"/>
  <c r="K22" i="20"/>
  <c r="J15" i="20"/>
  <c r="K89" i="19"/>
  <c r="L76" i="19"/>
  <c r="L60" i="19"/>
  <c r="L52" i="19"/>
  <c r="L44" i="19"/>
  <c r="L36" i="19"/>
  <c r="L28" i="19"/>
  <c r="L20" i="19"/>
  <c r="L12" i="19"/>
  <c r="L4" i="19"/>
  <c r="N72" i="22"/>
  <c r="J63" i="21"/>
  <c r="K39" i="21"/>
  <c r="J18" i="21"/>
  <c r="I21" i="20"/>
  <c r="L97" i="19"/>
  <c r="M84" i="19"/>
  <c r="K76" i="19"/>
  <c r="M68" i="19"/>
  <c r="M62" i="19"/>
  <c r="L57" i="19"/>
  <c r="K52" i="19"/>
  <c r="M46" i="19"/>
  <c r="L41" i="19"/>
  <c r="K36" i="19"/>
  <c r="M30" i="19"/>
  <c r="L25" i="19"/>
  <c r="K20" i="19"/>
  <c r="M14" i="19"/>
  <c r="L9" i="19"/>
  <c r="K4" i="19"/>
  <c r="K39" i="23"/>
  <c r="J73" i="21"/>
  <c r="K46" i="21"/>
  <c r="J25" i="21"/>
  <c r="L3" i="21"/>
  <c r="K6" i="20"/>
  <c r="L84" i="19"/>
  <c r="L68" i="19"/>
  <c r="L54" i="19"/>
  <c r="K41" i="19"/>
  <c r="M27" i="19"/>
  <c r="K17" i="19"/>
  <c r="M3" i="19"/>
  <c r="K72" i="11"/>
  <c r="I70" i="11"/>
  <c r="J67" i="11"/>
  <c r="K64" i="11"/>
  <c r="I62" i="11"/>
  <c r="J58" i="11"/>
  <c r="K55" i="11"/>
  <c r="I53" i="11"/>
  <c r="J50" i="11"/>
  <c r="K47" i="11"/>
  <c r="I45" i="11"/>
  <c r="J42" i="11"/>
  <c r="K39" i="11"/>
  <c r="I37" i="11"/>
  <c r="J34" i="11"/>
  <c r="K31" i="11"/>
  <c r="I29" i="11"/>
  <c r="J26" i="11"/>
  <c r="K18" i="11"/>
  <c r="I16" i="11"/>
  <c r="J13" i="11"/>
  <c r="K10" i="11"/>
  <c r="I8" i="11"/>
  <c r="K36" i="17"/>
  <c r="L33" i="17"/>
  <c r="J31" i="17"/>
  <c r="K28" i="17"/>
  <c r="L25" i="17"/>
  <c r="J23" i="17"/>
  <c r="K20" i="17"/>
  <c r="L17" i="17"/>
  <c r="J15" i="17"/>
  <c r="K12" i="17"/>
  <c r="L9" i="17"/>
  <c r="J7" i="17"/>
  <c r="K4" i="17"/>
  <c r="M103" i="16"/>
  <c r="K101" i="16"/>
  <c r="L98" i="16"/>
  <c r="M95" i="16"/>
  <c r="K93" i="16"/>
  <c r="L90" i="16"/>
  <c r="M87" i="16"/>
  <c r="K85" i="16"/>
  <c r="L82" i="16"/>
  <c r="M79" i="16"/>
  <c r="K77" i="16"/>
  <c r="L74" i="16"/>
  <c r="M71" i="16"/>
  <c r="K69" i="16"/>
  <c r="L66" i="16"/>
  <c r="M63" i="16"/>
  <c r="K61" i="16"/>
  <c r="L58" i="16"/>
  <c r="M55" i="16"/>
  <c r="K53" i="16"/>
  <c r="L50" i="16"/>
  <c r="M47" i="16"/>
  <c r="K44" i="16"/>
  <c r="L41" i="16"/>
  <c r="M38" i="16"/>
  <c r="K36" i="16"/>
  <c r="L33" i="16"/>
  <c r="M30" i="16"/>
  <c r="K28" i="16"/>
  <c r="L25" i="16"/>
  <c r="M22" i="16"/>
  <c r="K20" i="16"/>
  <c r="L17" i="16"/>
  <c r="M14" i="16"/>
  <c r="K12" i="16"/>
  <c r="L9" i="16"/>
  <c r="M6" i="16"/>
  <c r="K4" i="16"/>
  <c r="M72" i="15"/>
  <c r="N69" i="15"/>
  <c r="L67" i="15"/>
  <c r="M64" i="15"/>
  <c r="N61" i="15"/>
  <c r="L59" i="15"/>
  <c r="M50" i="15"/>
  <c r="N47" i="15"/>
  <c r="L45" i="15"/>
  <c r="J72" i="11"/>
  <c r="K69" i="11"/>
  <c r="I67" i="11"/>
  <c r="J64" i="11"/>
  <c r="K61" i="11"/>
  <c r="I58" i="11"/>
  <c r="J55" i="11"/>
  <c r="K52" i="11"/>
  <c r="I50" i="11"/>
  <c r="J47" i="11"/>
  <c r="K44" i="11"/>
  <c r="I42" i="11"/>
  <c r="J39" i="11"/>
  <c r="K36" i="11"/>
  <c r="I34" i="11"/>
  <c r="J31" i="11"/>
  <c r="K28" i="11"/>
  <c r="I26" i="11"/>
  <c r="J18" i="11"/>
  <c r="K15" i="11"/>
  <c r="I13" i="11"/>
  <c r="J10" i="11"/>
  <c r="K7" i="11"/>
  <c r="J36" i="17"/>
  <c r="K33" i="17"/>
  <c r="L30" i="17"/>
  <c r="J28" i="17"/>
  <c r="K25" i="17"/>
  <c r="L22" i="17"/>
  <c r="J20" i="17"/>
  <c r="K17" i="17"/>
  <c r="L14" i="17"/>
  <c r="J12" i="17"/>
  <c r="K9" i="17"/>
  <c r="L6" i="17"/>
  <c r="J4" i="17"/>
  <c r="L103" i="16"/>
  <c r="M100" i="16"/>
  <c r="K98" i="16"/>
  <c r="L95" i="16"/>
  <c r="M92" i="16"/>
  <c r="K90" i="16"/>
  <c r="L87" i="16"/>
  <c r="M84" i="16"/>
  <c r="K82" i="16"/>
  <c r="L79" i="16"/>
  <c r="M76" i="16"/>
  <c r="K74" i="16"/>
  <c r="L71" i="16"/>
  <c r="M68" i="16"/>
  <c r="K66" i="16"/>
  <c r="L63" i="16"/>
  <c r="M60" i="16"/>
  <c r="K58" i="16"/>
  <c r="L55" i="16"/>
  <c r="M52" i="16"/>
  <c r="K50" i="16"/>
  <c r="L47" i="16"/>
  <c r="M43" i="16"/>
  <c r="K41" i="16"/>
  <c r="L38" i="16"/>
  <c r="M35" i="16"/>
  <c r="K33" i="16"/>
  <c r="L30" i="16"/>
  <c r="M27" i="16"/>
  <c r="K25" i="16"/>
  <c r="L22" i="16"/>
  <c r="M19" i="16"/>
  <c r="K17" i="16"/>
  <c r="L14" i="16"/>
  <c r="M11" i="16"/>
  <c r="K9" i="16"/>
  <c r="L6" i="16"/>
  <c r="M3" i="16"/>
  <c r="L72" i="15"/>
  <c r="M69" i="15"/>
  <c r="N66" i="15"/>
  <c r="L64" i="15"/>
  <c r="M61" i="15"/>
  <c r="N58" i="15"/>
  <c r="L50" i="15"/>
  <c r="M47" i="15"/>
  <c r="N44" i="15"/>
  <c r="I72" i="11"/>
  <c r="J69" i="11"/>
  <c r="K66" i="11"/>
  <c r="I64" i="11"/>
  <c r="J61" i="11"/>
  <c r="K57" i="11"/>
  <c r="I55" i="11"/>
  <c r="J52" i="11"/>
  <c r="K49" i="11"/>
  <c r="I47" i="11"/>
  <c r="J44" i="11"/>
  <c r="K41" i="11"/>
  <c r="I39" i="11"/>
  <c r="J36" i="11"/>
  <c r="K33" i="11"/>
  <c r="I31" i="11"/>
  <c r="J28" i="11"/>
  <c r="K20" i="11"/>
  <c r="I18" i="11"/>
  <c r="J15" i="11"/>
  <c r="K12" i="11"/>
  <c r="I10" i="11"/>
  <c r="J7" i="11"/>
  <c r="L35" i="17"/>
  <c r="J33" i="17"/>
  <c r="K30" i="17"/>
  <c r="L27" i="17"/>
  <c r="J25" i="17"/>
  <c r="K22" i="17"/>
  <c r="L19" i="17"/>
  <c r="J17" i="17"/>
  <c r="K14" i="17"/>
  <c r="L11" i="17"/>
  <c r="J9" i="17"/>
  <c r="K6" i="17"/>
  <c r="L3" i="17"/>
  <c r="K103" i="16"/>
  <c r="L100" i="16"/>
  <c r="M97" i="16"/>
  <c r="K95" i="16"/>
  <c r="L92" i="16"/>
  <c r="M89" i="16"/>
  <c r="K87" i="16"/>
  <c r="L84" i="16"/>
  <c r="M81" i="16"/>
  <c r="K79" i="16"/>
  <c r="L76" i="16"/>
  <c r="M73" i="16"/>
  <c r="K71" i="16"/>
  <c r="L68" i="16"/>
  <c r="M65" i="16"/>
  <c r="K63" i="16"/>
  <c r="L60" i="16"/>
  <c r="M57" i="16"/>
  <c r="K55" i="16"/>
  <c r="L52" i="16"/>
  <c r="M49" i="16"/>
  <c r="K47" i="16"/>
  <c r="L43" i="16"/>
  <c r="M40" i="16"/>
  <c r="K38" i="16"/>
  <c r="L35" i="16"/>
  <c r="M32" i="16"/>
  <c r="K30" i="16"/>
  <c r="L27" i="16"/>
  <c r="M24" i="16"/>
  <c r="K22" i="16"/>
  <c r="L19" i="16"/>
  <c r="M16" i="16"/>
  <c r="K14" i="16"/>
  <c r="L11" i="16"/>
  <c r="M8" i="16"/>
  <c r="K6" i="16"/>
  <c r="L3" i="16"/>
  <c r="N71" i="15"/>
  <c r="L69" i="15"/>
  <c r="M66" i="15"/>
  <c r="N63" i="15"/>
  <c r="L61" i="15"/>
  <c r="M58" i="15"/>
  <c r="N49" i="15"/>
  <c r="L47" i="15"/>
  <c r="M44" i="15"/>
  <c r="K71" i="11"/>
  <c r="I69" i="11"/>
  <c r="J66" i="11"/>
  <c r="K63" i="11"/>
  <c r="I61" i="11"/>
  <c r="J57" i="11"/>
  <c r="K54" i="11"/>
  <c r="I52" i="11"/>
  <c r="I75" i="11" s="1"/>
  <c r="J49" i="11"/>
  <c r="K46" i="11"/>
  <c r="I44" i="11"/>
  <c r="J41" i="11"/>
  <c r="K38" i="11"/>
  <c r="I36" i="11"/>
  <c r="J33" i="11"/>
  <c r="K30" i="11"/>
  <c r="I28" i="11"/>
  <c r="J20" i="11"/>
  <c r="K17" i="11"/>
  <c r="I15" i="11"/>
  <c r="J12" i="11"/>
  <c r="K9" i="11"/>
  <c r="I7" i="11"/>
  <c r="K35" i="17"/>
  <c r="L32" i="17"/>
  <c r="J30" i="17"/>
  <c r="K27" i="17"/>
  <c r="L24" i="17"/>
  <c r="J22" i="17"/>
  <c r="K19" i="17"/>
  <c r="L16" i="17"/>
  <c r="J14" i="17"/>
  <c r="K11" i="17"/>
  <c r="L8" i="17"/>
  <c r="J6" i="17"/>
  <c r="K3" i="17"/>
  <c r="M102" i="16"/>
  <c r="K100" i="16"/>
  <c r="L97" i="16"/>
  <c r="M94" i="16"/>
  <c r="K92" i="16"/>
  <c r="L89" i="16"/>
  <c r="M86" i="16"/>
  <c r="K84" i="16"/>
  <c r="L81" i="16"/>
  <c r="M78" i="16"/>
  <c r="K76" i="16"/>
  <c r="L73" i="16"/>
  <c r="M70" i="16"/>
  <c r="K68" i="16"/>
  <c r="L65" i="16"/>
  <c r="M62" i="16"/>
  <c r="K60" i="16"/>
  <c r="L57" i="16"/>
  <c r="M54" i="16"/>
  <c r="K52" i="16"/>
  <c r="L49" i="16"/>
  <c r="M45" i="16"/>
  <c r="K43" i="16"/>
  <c r="L40" i="16"/>
  <c r="M37" i="16"/>
  <c r="K35" i="16"/>
  <c r="L32" i="16"/>
  <c r="M29" i="16"/>
  <c r="K27" i="16"/>
  <c r="L24" i="16"/>
  <c r="M21" i="16"/>
  <c r="K19" i="16"/>
  <c r="L16" i="16"/>
  <c r="M13" i="16"/>
  <c r="K11" i="16"/>
  <c r="L8" i="16"/>
  <c r="M5" i="16"/>
  <c r="K3" i="16"/>
  <c r="M71" i="15"/>
  <c r="N68" i="15"/>
  <c r="L66" i="15"/>
  <c r="M63" i="15"/>
  <c r="N60" i="15"/>
  <c r="L58" i="15"/>
  <c r="M49" i="15"/>
  <c r="N46" i="15"/>
  <c r="L44" i="15"/>
  <c r="J71" i="11"/>
  <c r="K68" i="11"/>
  <c r="I66" i="11"/>
  <c r="J63" i="11"/>
  <c r="K59" i="11"/>
  <c r="I57" i="11"/>
  <c r="J54" i="11"/>
  <c r="K51" i="11"/>
  <c r="I49" i="11"/>
  <c r="J46" i="11"/>
  <c r="K43" i="11"/>
  <c r="I41" i="11"/>
  <c r="J38" i="11"/>
  <c r="K35" i="11"/>
  <c r="I33" i="11"/>
  <c r="J30" i="11"/>
  <c r="K27" i="11"/>
  <c r="I20" i="11"/>
  <c r="J17" i="11"/>
  <c r="K14" i="11"/>
  <c r="I12" i="11"/>
  <c r="J9" i="11"/>
  <c r="K6" i="11"/>
  <c r="J35" i="17"/>
  <c r="K32" i="17"/>
  <c r="L29" i="17"/>
  <c r="J27" i="17"/>
  <c r="K24" i="17"/>
  <c r="L21" i="17"/>
  <c r="J19" i="17"/>
  <c r="K16" i="17"/>
  <c r="L13" i="17"/>
  <c r="J11" i="17"/>
  <c r="K8" i="17"/>
  <c r="L5" i="17"/>
  <c r="J3" i="17"/>
  <c r="L102" i="16"/>
  <c r="M99" i="16"/>
  <c r="K97" i="16"/>
  <c r="L94" i="16"/>
  <c r="M91" i="16"/>
  <c r="K89" i="16"/>
  <c r="L86" i="16"/>
  <c r="M83" i="16"/>
  <c r="K81" i="16"/>
  <c r="L78" i="16"/>
  <c r="M75" i="16"/>
  <c r="K73" i="16"/>
  <c r="L70" i="16"/>
  <c r="M67" i="16"/>
  <c r="K65" i="16"/>
  <c r="L62" i="16"/>
  <c r="M59" i="16"/>
  <c r="K57" i="16"/>
  <c r="L54" i="16"/>
  <c r="M51" i="16"/>
  <c r="K49" i="16"/>
  <c r="L45" i="16"/>
  <c r="M42" i="16"/>
  <c r="K40" i="16"/>
  <c r="L37" i="16"/>
  <c r="M34" i="16"/>
  <c r="K32" i="16"/>
  <c r="L29" i="16"/>
  <c r="M26" i="16"/>
  <c r="K24" i="16"/>
  <c r="L21" i="16"/>
  <c r="M18" i="16"/>
  <c r="K16" i="16"/>
  <c r="L13" i="16"/>
  <c r="M10" i="16"/>
  <c r="K8" i="16"/>
  <c r="L5" i="16"/>
  <c r="N73" i="15"/>
  <c r="L71" i="15"/>
  <c r="M68" i="15"/>
  <c r="N65" i="15"/>
  <c r="L63" i="15"/>
  <c r="M60" i="15"/>
  <c r="N57" i="15"/>
  <c r="L49" i="15"/>
  <c r="M46" i="15"/>
  <c r="N43" i="15"/>
  <c r="K73" i="11"/>
  <c r="I71" i="11"/>
  <c r="J68" i="11"/>
  <c r="K65" i="11"/>
  <c r="I63" i="11"/>
  <c r="J59" i="11"/>
  <c r="K56" i="11"/>
  <c r="I54" i="11"/>
  <c r="J51" i="11"/>
  <c r="K48" i="11"/>
  <c r="I46" i="11"/>
  <c r="J43" i="11"/>
  <c r="K40" i="11"/>
  <c r="I38" i="11"/>
  <c r="J35" i="11"/>
  <c r="K32" i="11"/>
  <c r="I30" i="11"/>
  <c r="J27" i="11"/>
  <c r="K19" i="11"/>
  <c r="I17" i="11"/>
  <c r="J14" i="11"/>
  <c r="K11" i="11"/>
  <c r="I9" i="11"/>
  <c r="J6" i="11"/>
  <c r="L34" i="17"/>
  <c r="J32" i="17"/>
  <c r="K29" i="17"/>
  <c r="L26" i="17"/>
  <c r="J24" i="17"/>
  <c r="K21" i="17"/>
  <c r="L18" i="17"/>
  <c r="J16" i="17"/>
  <c r="K13" i="17"/>
  <c r="L10" i="17"/>
  <c r="J8" i="17"/>
  <c r="K5" i="17"/>
  <c r="M104" i="16"/>
  <c r="K102" i="16"/>
  <c r="L99" i="16"/>
  <c r="M96" i="16"/>
  <c r="K94" i="16"/>
  <c r="L91" i="16"/>
  <c r="M88" i="16"/>
  <c r="K86" i="16"/>
  <c r="L83" i="16"/>
  <c r="M80" i="16"/>
  <c r="K78" i="16"/>
  <c r="L75" i="16"/>
  <c r="M72" i="16"/>
  <c r="K70" i="16"/>
  <c r="L67" i="16"/>
  <c r="M64" i="16"/>
  <c r="K62" i="16"/>
  <c r="L59" i="16"/>
  <c r="M56" i="16"/>
  <c r="K54" i="16"/>
  <c r="L51" i="16"/>
  <c r="M48" i="16"/>
  <c r="K45" i="16"/>
  <c r="L42" i="16"/>
  <c r="M39" i="16"/>
  <c r="K37" i="16"/>
  <c r="L34" i="16"/>
  <c r="M31" i="16"/>
  <c r="K29" i="16"/>
  <c r="L26" i="16"/>
  <c r="M23" i="16"/>
  <c r="K21" i="16"/>
  <c r="L18" i="16"/>
  <c r="M15" i="16"/>
  <c r="K13" i="16"/>
  <c r="L10" i="16"/>
  <c r="M7" i="16"/>
  <c r="K5" i="16"/>
  <c r="M73" i="15"/>
  <c r="N70" i="15"/>
  <c r="L68" i="15"/>
  <c r="M65" i="15"/>
  <c r="N62" i="15"/>
  <c r="L60" i="15"/>
  <c r="M57" i="15"/>
  <c r="N48" i="15"/>
  <c r="L46" i="15"/>
  <c r="M43" i="15"/>
  <c r="J73" i="11"/>
  <c r="K70" i="11"/>
  <c r="I68" i="11"/>
  <c r="J65" i="11"/>
  <c r="K62" i="11"/>
  <c r="I59" i="11"/>
  <c r="J56" i="11"/>
  <c r="K53" i="11"/>
  <c r="I51" i="11"/>
  <c r="J48" i="11"/>
  <c r="K45" i="11"/>
  <c r="I43" i="11"/>
  <c r="J40" i="11"/>
  <c r="K37" i="11"/>
  <c r="I35" i="11"/>
  <c r="J32" i="11"/>
  <c r="K29" i="11"/>
  <c r="I27" i="11"/>
  <c r="J19" i="11"/>
  <c r="K16" i="11"/>
  <c r="I14" i="11"/>
  <c r="J11" i="11"/>
  <c r="K8" i="11"/>
  <c r="I6" i="11"/>
  <c r="K34" i="17"/>
  <c r="L31" i="17"/>
  <c r="J29" i="17"/>
  <c r="K26" i="17"/>
  <c r="L23" i="17"/>
  <c r="J21" i="17"/>
  <c r="K18" i="17"/>
  <c r="L15" i="17"/>
  <c r="J13" i="17"/>
  <c r="K10" i="17"/>
  <c r="L7" i="17"/>
  <c r="J5" i="17"/>
  <c r="L104" i="16"/>
  <c r="M101" i="16"/>
  <c r="K99" i="16"/>
  <c r="L96" i="16"/>
  <c r="M93" i="16"/>
  <c r="K91" i="16"/>
  <c r="L88" i="16"/>
  <c r="M85" i="16"/>
  <c r="K83" i="16"/>
  <c r="L80" i="16"/>
  <c r="M77" i="16"/>
  <c r="K75" i="16"/>
  <c r="L72" i="16"/>
  <c r="M69" i="16"/>
  <c r="K67" i="16"/>
  <c r="L64" i="16"/>
  <c r="M61" i="16"/>
  <c r="K59" i="16"/>
  <c r="L56" i="16"/>
  <c r="M53" i="16"/>
  <c r="K51" i="16"/>
  <c r="L48" i="16"/>
  <c r="M44" i="16"/>
  <c r="K42" i="16"/>
  <c r="L39" i="16"/>
  <c r="M36" i="16"/>
  <c r="K34" i="16"/>
  <c r="L31" i="16"/>
  <c r="M28" i="16"/>
  <c r="K26" i="16"/>
  <c r="L23" i="16"/>
  <c r="M20" i="16"/>
  <c r="K18" i="16"/>
  <c r="L15" i="16"/>
  <c r="M12" i="16"/>
  <c r="K10" i="16"/>
  <c r="L7" i="16"/>
  <c r="M4" i="16"/>
  <c r="L73" i="15"/>
  <c r="M70" i="15"/>
  <c r="N67" i="15"/>
  <c r="L65" i="15"/>
  <c r="M62" i="15"/>
  <c r="N59" i="15"/>
  <c r="L57" i="15"/>
  <c r="M48" i="15"/>
  <c r="N45" i="15"/>
  <c r="J62" i="11"/>
  <c r="I40" i="11"/>
  <c r="K13" i="11"/>
  <c r="K23" i="17"/>
  <c r="K104" i="16"/>
  <c r="M82" i="16"/>
  <c r="L61" i="16"/>
  <c r="K39" i="16"/>
  <c r="M17" i="16"/>
  <c r="M67" i="15"/>
  <c r="N42" i="15"/>
  <c r="L40" i="15"/>
  <c r="M37" i="15"/>
  <c r="N34" i="15"/>
  <c r="L32" i="15"/>
  <c r="M16" i="15"/>
  <c r="M7" i="15"/>
  <c r="L4" i="15"/>
  <c r="K77" i="14"/>
  <c r="L74" i="14"/>
  <c r="J72" i="14"/>
  <c r="K69" i="14"/>
  <c r="L66" i="14"/>
  <c r="J64" i="14"/>
  <c r="K61" i="14"/>
  <c r="L58" i="14"/>
  <c r="J56" i="14"/>
  <c r="K53" i="14"/>
  <c r="L50" i="14"/>
  <c r="J48" i="14"/>
  <c r="K45" i="14"/>
  <c r="L42" i="14"/>
  <c r="J40" i="14"/>
  <c r="K37" i="14"/>
  <c r="L34" i="14"/>
  <c r="J32" i="14"/>
  <c r="K29" i="14"/>
  <c r="L26" i="14"/>
  <c r="J24" i="14"/>
  <c r="K21" i="14"/>
  <c r="L18" i="14"/>
  <c r="J16" i="14"/>
  <c r="K13" i="14"/>
  <c r="L10" i="14"/>
  <c r="J8" i="14"/>
  <c r="K5" i="14"/>
  <c r="K97" i="12"/>
  <c r="L94" i="12"/>
  <c r="M91" i="12"/>
  <c r="K89" i="12"/>
  <c r="L86" i="12"/>
  <c r="M83" i="12"/>
  <c r="K80" i="12"/>
  <c r="L76" i="12"/>
  <c r="M73" i="12"/>
  <c r="K71" i="12"/>
  <c r="L68" i="12"/>
  <c r="M65" i="12"/>
  <c r="K63" i="12"/>
  <c r="L60" i="12"/>
  <c r="M57" i="12"/>
  <c r="K55" i="12"/>
  <c r="L52" i="12"/>
  <c r="M49" i="12"/>
  <c r="K47" i="12"/>
  <c r="L44" i="12"/>
  <c r="M41" i="12"/>
  <c r="K39" i="12"/>
  <c r="L36" i="12"/>
  <c r="M33" i="12"/>
  <c r="K31" i="12"/>
  <c r="L28" i="12"/>
  <c r="M25" i="12"/>
  <c r="K23" i="12"/>
  <c r="L20" i="12"/>
  <c r="M17" i="12"/>
  <c r="K15" i="12"/>
  <c r="L12" i="12"/>
  <c r="M9" i="12"/>
  <c r="K7" i="12"/>
  <c r="L4" i="12"/>
  <c r="L38" i="12"/>
  <c r="K58" i="11"/>
  <c r="J37" i="11"/>
  <c r="I11" i="11"/>
  <c r="L20" i="17"/>
  <c r="L101" i="16"/>
  <c r="K80" i="16"/>
  <c r="M58" i="16"/>
  <c r="L36" i="16"/>
  <c r="K15" i="16"/>
  <c r="N64" i="15"/>
  <c r="M42" i="15"/>
  <c r="N39" i="15"/>
  <c r="L37" i="15"/>
  <c r="M34" i="15"/>
  <c r="N18" i="15"/>
  <c r="L16" i="15"/>
  <c r="N6" i="15"/>
  <c r="N3" i="15"/>
  <c r="J77" i="14"/>
  <c r="K74" i="14"/>
  <c r="L71" i="14"/>
  <c r="J69" i="14"/>
  <c r="K66" i="14"/>
  <c r="L63" i="14"/>
  <c r="J61" i="14"/>
  <c r="K58" i="14"/>
  <c r="L55" i="14"/>
  <c r="J53" i="14"/>
  <c r="K50" i="14"/>
  <c r="L47" i="14"/>
  <c r="J45" i="14"/>
  <c r="K42" i="14"/>
  <c r="L39" i="14"/>
  <c r="J37" i="14"/>
  <c r="K34" i="14"/>
  <c r="L31" i="14"/>
  <c r="J29" i="14"/>
  <c r="K26" i="14"/>
  <c r="L23" i="14"/>
  <c r="J21" i="14"/>
  <c r="K18" i="14"/>
  <c r="L15" i="14"/>
  <c r="J13" i="14"/>
  <c r="K10" i="14"/>
  <c r="L7" i="14"/>
  <c r="J5" i="14"/>
  <c r="M96" i="12"/>
  <c r="K94" i="12"/>
  <c r="L91" i="12"/>
  <c r="M88" i="12"/>
  <c r="K86" i="12"/>
  <c r="L83" i="12"/>
  <c r="M78" i="12"/>
  <c r="K76" i="12"/>
  <c r="L73" i="12"/>
  <c r="M70" i="12"/>
  <c r="K68" i="12"/>
  <c r="L65" i="12"/>
  <c r="M62" i="12"/>
  <c r="K60" i="12"/>
  <c r="L57" i="12"/>
  <c r="M54" i="12"/>
  <c r="K52" i="12"/>
  <c r="L49" i="12"/>
  <c r="M46" i="12"/>
  <c r="K44" i="12"/>
  <c r="L41" i="12"/>
  <c r="M38" i="12"/>
  <c r="K36" i="12"/>
  <c r="L33" i="12"/>
  <c r="M30" i="12"/>
  <c r="K28" i="12"/>
  <c r="L25" i="12"/>
  <c r="M22" i="12"/>
  <c r="K20" i="12"/>
  <c r="L17" i="12"/>
  <c r="M14" i="12"/>
  <c r="K12" i="12"/>
  <c r="L9" i="12"/>
  <c r="M6" i="12"/>
  <c r="K4" i="12"/>
  <c r="K41" i="12"/>
  <c r="I56" i="11"/>
  <c r="K34" i="11"/>
  <c r="J8" i="11"/>
  <c r="J18" i="17"/>
  <c r="M98" i="16"/>
  <c r="L77" i="16"/>
  <c r="K56" i="16"/>
  <c r="M33" i="16"/>
  <c r="L12" i="16"/>
  <c r="L62" i="15"/>
  <c r="L42" i="15"/>
  <c r="M39" i="15"/>
  <c r="N36" i="15"/>
  <c r="L34" i="15"/>
  <c r="M18" i="15"/>
  <c r="N15" i="15"/>
  <c r="L6" i="15"/>
  <c r="M3" i="15"/>
  <c r="L76" i="14"/>
  <c r="J74" i="14"/>
  <c r="K71" i="14"/>
  <c r="L68" i="14"/>
  <c r="J66" i="14"/>
  <c r="K63" i="14"/>
  <c r="L60" i="14"/>
  <c r="J58" i="14"/>
  <c r="K55" i="14"/>
  <c r="L52" i="14"/>
  <c r="J50" i="14"/>
  <c r="K47" i="14"/>
  <c r="L44" i="14"/>
  <c r="J42" i="14"/>
  <c r="K39" i="14"/>
  <c r="L36" i="14"/>
  <c r="J34" i="14"/>
  <c r="K31" i="14"/>
  <c r="L28" i="14"/>
  <c r="J26" i="14"/>
  <c r="K23" i="14"/>
  <c r="L20" i="14"/>
  <c r="J18" i="14"/>
  <c r="K15" i="14"/>
  <c r="L12" i="14"/>
  <c r="J10" i="14"/>
  <c r="K7" i="14"/>
  <c r="L4" i="14"/>
  <c r="L96" i="12"/>
  <c r="M93" i="12"/>
  <c r="K91" i="12"/>
  <c r="L88" i="12"/>
  <c r="M85" i="12"/>
  <c r="K83" i="12"/>
  <c r="L78" i="12"/>
  <c r="M75" i="12"/>
  <c r="K73" i="12"/>
  <c r="L70" i="12"/>
  <c r="M67" i="12"/>
  <c r="K65" i="12"/>
  <c r="L62" i="12"/>
  <c r="M59" i="12"/>
  <c r="K57" i="12"/>
  <c r="L54" i="12"/>
  <c r="M51" i="12"/>
  <c r="K49" i="12"/>
  <c r="L46" i="12"/>
  <c r="M43" i="12"/>
  <c r="M35" i="12"/>
  <c r="K33" i="12"/>
  <c r="J53" i="11"/>
  <c r="I32" i="11"/>
  <c r="L36" i="17"/>
  <c r="K15" i="17"/>
  <c r="K96" i="16"/>
  <c r="M74" i="16"/>
  <c r="L53" i="16"/>
  <c r="K31" i="16"/>
  <c r="M9" i="16"/>
  <c r="M59" i="15"/>
  <c r="N41" i="15"/>
  <c r="L39" i="15"/>
  <c r="M36" i="15"/>
  <c r="N33" i="15"/>
  <c r="L18" i="15"/>
  <c r="M15" i="15"/>
  <c r="N5" i="15"/>
  <c r="L3" i="15"/>
  <c r="K76" i="14"/>
  <c r="L73" i="14"/>
  <c r="J71" i="14"/>
  <c r="K68" i="14"/>
  <c r="L65" i="14"/>
  <c r="J63" i="14"/>
  <c r="K60" i="14"/>
  <c r="L57" i="14"/>
  <c r="J55" i="14"/>
  <c r="K52" i="14"/>
  <c r="L49" i="14"/>
  <c r="J47" i="14"/>
  <c r="K44" i="14"/>
  <c r="L41" i="14"/>
  <c r="J39" i="14"/>
  <c r="K36" i="14"/>
  <c r="L33" i="14"/>
  <c r="J31" i="14"/>
  <c r="K28" i="14"/>
  <c r="L25" i="14"/>
  <c r="J23" i="14"/>
  <c r="K20" i="14"/>
  <c r="L17" i="14"/>
  <c r="J15" i="14"/>
  <c r="K12" i="14"/>
  <c r="L9" i="14"/>
  <c r="J7" i="14"/>
  <c r="K4" i="14"/>
  <c r="K96" i="12"/>
  <c r="L93" i="12"/>
  <c r="M90" i="12"/>
  <c r="K88" i="12"/>
  <c r="L85" i="12"/>
  <c r="M81" i="12"/>
  <c r="K78" i="12"/>
  <c r="L75" i="12"/>
  <c r="M72" i="12"/>
  <c r="K70" i="12"/>
  <c r="L67" i="12"/>
  <c r="M64" i="12"/>
  <c r="K62" i="12"/>
  <c r="L59" i="12"/>
  <c r="M56" i="12"/>
  <c r="K54" i="12"/>
  <c r="L51" i="12"/>
  <c r="M48" i="12"/>
  <c r="K46" i="12"/>
  <c r="L43" i="12"/>
  <c r="M40" i="12"/>
  <c r="K38" i="12"/>
  <c r="L35" i="12"/>
  <c r="M32" i="12"/>
  <c r="K30" i="12"/>
  <c r="L27" i="12"/>
  <c r="M24" i="12"/>
  <c r="K22" i="12"/>
  <c r="L19" i="12"/>
  <c r="M16" i="12"/>
  <c r="K14" i="12"/>
  <c r="L11" i="12"/>
  <c r="M8" i="12"/>
  <c r="K6" i="12"/>
  <c r="L3" i="12"/>
  <c r="M61" i="12"/>
  <c r="K51" i="12"/>
  <c r="I73" i="11"/>
  <c r="K50" i="11"/>
  <c r="J29" i="11"/>
  <c r="J34" i="17"/>
  <c r="L12" i="17"/>
  <c r="L93" i="16"/>
  <c r="K72" i="16"/>
  <c r="M50" i="16"/>
  <c r="L28" i="16"/>
  <c r="K7" i="16"/>
  <c r="N50" i="15"/>
  <c r="M41" i="15"/>
  <c r="N38" i="15"/>
  <c r="L36" i="15"/>
  <c r="M33" i="15"/>
  <c r="N17" i="15"/>
  <c r="L15" i="15"/>
  <c r="M5" i="15"/>
  <c r="L78" i="14"/>
  <c r="J76" i="14"/>
  <c r="K73" i="14"/>
  <c r="L70" i="14"/>
  <c r="J68" i="14"/>
  <c r="K65" i="14"/>
  <c r="L62" i="14"/>
  <c r="J60" i="14"/>
  <c r="K57" i="14"/>
  <c r="L54" i="14"/>
  <c r="J52" i="14"/>
  <c r="K49" i="14"/>
  <c r="L46" i="14"/>
  <c r="J44" i="14"/>
  <c r="K41" i="14"/>
  <c r="L38" i="14"/>
  <c r="J36" i="14"/>
  <c r="K33" i="14"/>
  <c r="L30" i="14"/>
  <c r="J28" i="14"/>
  <c r="K25" i="14"/>
  <c r="L22" i="14"/>
  <c r="J20" i="14"/>
  <c r="K17" i="14"/>
  <c r="L14" i="14"/>
  <c r="J12" i="14"/>
  <c r="K9" i="14"/>
  <c r="L6" i="14"/>
  <c r="J4" i="14"/>
  <c r="M95" i="12"/>
  <c r="K93" i="12"/>
  <c r="L90" i="12"/>
  <c r="M87" i="12"/>
  <c r="K85" i="12"/>
  <c r="L81" i="12"/>
  <c r="M77" i="12"/>
  <c r="K75" i="12"/>
  <c r="L72" i="12"/>
  <c r="M69" i="12"/>
  <c r="K67" i="12"/>
  <c r="L64" i="12"/>
  <c r="K59" i="12"/>
  <c r="L56" i="12"/>
  <c r="M53" i="12"/>
  <c r="L48" i="12"/>
  <c r="M45" i="12"/>
  <c r="I65" i="11"/>
  <c r="K42" i="11"/>
  <c r="J16" i="11"/>
  <c r="J26" i="17"/>
  <c r="L4" i="17"/>
  <c r="L85" i="16"/>
  <c r="K64" i="16"/>
  <c r="M41" i="16"/>
  <c r="L20" i="16"/>
  <c r="L70" i="15"/>
  <c r="L43" i="15"/>
  <c r="M40" i="15"/>
  <c r="N37" i="15"/>
  <c r="L35" i="15"/>
  <c r="M32" i="15"/>
  <c r="N16" i="15"/>
  <c r="L8" i="15"/>
  <c r="M4" i="15"/>
  <c r="L77" i="14"/>
  <c r="J75" i="14"/>
  <c r="K72" i="14"/>
  <c r="L69" i="14"/>
  <c r="J67" i="14"/>
  <c r="K64" i="14"/>
  <c r="L61" i="14"/>
  <c r="J59" i="14"/>
  <c r="K56" i="14"/>
  <c r="L53" i="14"/>
  <c r="J51" i="14"/>
  <c r="K48" i="14"/>
  <c r="L45" i="14"/>
  <c r="J43" i="14"/>
  <c r="K40" i="14"/>
  <c r="L37" i="14"/>
  <c r="J35" i="14"/>
  <c r="K32" i="14"/>
  <c r="L29" i="14"/>
  <c r="J27" i="14"/>
  <c r="K24" i="14"/>
  <c r="L21" i="14"/>
  <c r="J19" i="14"/>
  <c r="K16" i="14"/>
  <c r="L13" i="14"/>
  <c r="J11" i="14"/>
  <c r="K8" i="14"/>
  <c r="L5" i="14"/>
  <c r="J3" i="14"/>
  <c r="L97" i="12"/>
  <c r="M94" i="12"/>
  <c r="K92" i="12"/>
  <c r="L89" i="12"/>
  <c r="M86" i="12"/>
  <c r="K84" i="12"/>
  <c r="L80" i="12"/>
  <c r="M76" i="12"/>
  <c r="K74" i="12"/>
  <c r="L71" i="12"/>
  <c r="M68" i="12"/>
  <c r="K66" i="12"/>
  <c r="L63" i="12"/>
  <c r="M60" i="12"/>
  <c r="K58" i="12"/>
  <c r="I19" i="11"/>
  <c r="M66" i="16"/>
  <c r="M45" i="15"/>
  <c r="N32" i="15"/>
  <c r="J78" i="14"/>
  <c r="K67" i="14"/>
  <c r="L56" i="14"/>
  <c r="J46" i="14"/>
  <c r="K35" i="14"/>
  <c r="L24" i="14"/>
  <c r="J14" i="14"/>
  <c r="K3" i="14"/>
  <c r="M89" i="12"/>
  <c r="K77" i="12"/>
  <c r="L66" i="12"/>
  <c r="M55" i="12"/>
  <c r="K48" i="12"/>
  <c r="L42" i="12"/>
  <c r="K37" i="12"/>
  <c r="M31" i="12"/>
  <c r="K27" i="12"/>
  <c r="L23" i="12"/>
  <c r="M18" i="12"/>
  <c r="L14" i="12"/>
  <c r="L10" i="12"/>
  <c r="M5" i="12"/>
  <c r="L26" i="12"/>
  <c r="K9" i="12"/>
  <c r="K17" i="12"/>
  <c r="L8" i="12"/>
  <c r="K45" i="12"/>
  <c r="L29" i="12"/>
  <c r="M12" i="12"/>
  <c r="L5" i="15"/>
  <c r="K38" i="14"/>
  <c r="L69" i="12"/>
  <c r="K34" i="12"/>
  <c r="M11" i="12"/>
  <c r="N4" i="15"/>
  <c r="K27" i="14"/>
  <c r="L50" i="12"/>
  <c r="M19" i="12"/>
  <c r="K31" i="17"/>
  <c r="K48" i="16"/>
  <c r="L41" i="15"/>
  <c r="M17" i="15"/>
  <c r="L75" i="14"/>
  <c r="J65" i="14"/>
  <c r="K54" i="14"/>
  <c r="L43" i="14"/>
  <c r="J33" i="14"/>
  <c r="K22" i="14"/>
  <c r="L11" i="14"/>
  <c r="L87" i="12"/>
  <c r="M74" i="12"/>
  <c r="K64" i="12"/>
  <c r="L55" i="12"/>
  <c r="M47" i="12"/>
  <c r="K42" i="12"/>
  <c r="M36" i="12"/>
  <c r="L31" i="12"/>
  <c r="M26" i="12"/>
  <c r="L22" i="12"/>
  <c r="L18" i="12"/>
  <c r="M13" i="12"/>
  <c r="K10" i="12"/>
  <c r="L5" i="12"/>
  <c r="L13" i="12"/>
  <c r="K13" i="12"/>
  <c r="M52" i="12"/>
  <c r="K8" i="12"/>
  <c r="L59" i="14"/>
  <c r="K81" i="12"/>
  <c r="L39" i="12"/>
  <c r="K16" i="12"/>
  <c r="J45" i="11"/>
  <c r="L16" i="14"/>
  <c r="K43" i="12"/>
  <c r="M15" i="12"/>
  <c r="L28" i="17"/>
  <c r="L44" i="16"/>
  <c r="N40" i="15"/>
  <c r="L17" i="15"/>
  <c r="K75" i="14"/>
  <c r="L64" i="14"/>
  <c r="J54" i="14"/>
  <c r="K43" i="14"/>
  <c r="L32" i="14"/>
  <c r="J22" i="14"/>
  <c r="K11" i="14"/>
  <c r="M97" i="12"/>
  <c r="K87" i="12"/>
  <c r="L74" i="12"/>
  <c r="M63" i="12"/>
  <c r="L53" i="12"/>
  <c r="L47" i="12"/>
  <c r="L40" i="12"/>
  <c r="K35" i="12"/>
  <c r="L30" i="12"/>
  <c r="M21" i="12"/>
  <c r="K18" i="12"/>
  <c r="K5" i="12"/>
  <c r="M4" i="12"/>
  <c r="M39" i="12"/>
  <c r="K21" i="12"/>
  <c r="I48" i="11"/>
  <c r="K70" i="14"/>
  <c r="L27" i="14"/>
  <c r="M58" i="12"/>
  <c r="M20" i="12"/>
  <c r="N72" i="15"/>
  <c r="K59" i="14"/>
  <c r="J6" i="14"/>
  <c r="L58" i="12"/>
  <c r="K24" i="12"/>
  <c r="L7" i="12"/>
  <c r="J70" i="11"/>
  <c r="J10" i="17"/>
  <c r="M25" i="16"/>
  <c r="M38" i="15"/>
  <c r="N8" i="15"/>
  <c r="J73" i="14"/>
  <c r="K62" i="14"/>
  <c r="L51" i="14"/>
  <c r="J41" i="14"/>
  <c r="K30" i="14"/>
  <c r="L19" i="14"/>
  <c r="J9" i="14"/>
  <c r="L95" i="12"/>
  <c r="M84" i="12"/>
  <c r="K72" i="12"/>
  <c r="L61" i="12"/>
  <c r="K53" i="12"/>
  <c r="L45" i="12"/>
  <c r="K40" i="12"/>
  <c r="M34" i="12"/>
  <c r="M29" i="12"/>
  <c r="K26" i="12"/>
  <c r="L21" i="12"/>
  <c r="K61" i="12"/>
  <c r="L16" i="12"/>
  <c r="L4" i="16"/>
  <c r="M92" i="12"/>
  <c r="K29" i="12"/>
  <c r="M7" i="12"/>
  <c r="M35" i="15"/>
  <c r="J38" i="14"/>
  <c r="K69" i="12"/>
  <c r="L32" i="12"/>
  <c r="K11" i="12"/>
  <c r="K67" i="11"/>
  <c r="K7" i="17"/>
  <c r="K23" i="16"/>
  <c r="L38" i="15"/>
  <c r="M8" i="15"/>
  <c r="L72" i="14"/>
  <c r="J62" i="14"/>
  <c r="K51" i="14"/>
  <c r="L40" i="14"/>
  <c r="J30" i="14"/>
  <c r="K19" i="14"/>
  <c r="L8" i="14"/>
  <c r="K95" i="12"/>
  <c r="M71" i="12"/>
  <c r="L34" i="12"/>
  <c r="N35" i="15"/>
  <c r="J17" i="14"/>
  <c r="M44" i="12"/>
  <c r="J70" i="14"/>
  <c r="L92" i="12"/>
  <c r="M28" i="12"/>
  <c r="K26" i="11"/>
  <c r="L69" i="16"/>
  <c r="L48" i="15"/>
  <c r="L33" i="15"/>
  <c r="K78" i="14"/>
  <c r="L67" i="14"/>
  <c r="J57" i="14"/>
  <c r="K46" i="14"/>
  <c r="L35" i="14"/>
  <c r="J25" i="14"/>
  <c r="K14" i="14"/>
  <c r="L3" i="14"/>
  <c r="K90" i="12"/>
  <c r="L77" i="12"/>
  <c r="M66" i="12"/>
  <c r="K56" i="12"/>
  <c r="K50" i="12"/>
  <c r="M42" i="12"/>
  <c r="L37" i="12"/>
  <c r="K32" i="12"/>
  <c r="M27" i="12"/>
  <c r="M23" i="12"/>
  <c r="K19" i="12"/>
  <c r="L15" i="12"/>
  <c r="M10" i="12"/>
  <c r="L6" i="12"/>
  <c r="L84" i="12"/>
  <c r="K25" i="12"/>
  <c r="M3" i="12"/>
  <c r="M90" i="16"/>
  <c r="J49" i="14"/>
  <c r="K6" i="14"/>
  <c r="M50" i="12"/>
  <c r="L24" i="12"/>
  <c r="K3" i="12"/>
  <c r="K88" i="16"/>
  <c r="L48" i="14"/>
  <c r="M80" i="12"/>
  <c r="M37" i="12"/>
  <c r="L36" i="10"/>
  <c r="J34" i="10"/>
  <c r="K31" i="10"/>
  <c r="L28" i="10"/>
  <c r="J26" i="10"/>
  <c r="K23" i="10"/>
  <c r="L20" i="10"/>
  <c r="J18" i="10"/>
  <c r="K15" i="10"/>
  <c r="L12" i="10"/>
  <c r="J10" i="10"/>
  <c r="K7" i="10"/>
  <c r="L4" i="10"/>
  <c r="K104" i="9"/>
  <c r="L101" i="9"/>
  <c r="M98" i="9"/>
  <c r="K96" i="9"/>
  <c r="L93" i="9"/>
  <c r="M90" i="9"/>
  <c r="K88" i="9"/>
  <c r="L85" i="9"/>
  <c r="M82" i="9"/>
  <c r="K80" i="9"/>
  <c r="L77" i="9"/>
  <c r="M74" i="9"/>
  <c r="K72" i="9"/>
  <c r="L69" i="9"/>
  <c r="M66" i="9"/>
  <c r="K64" i="9"/>
  <c r="L61" i="9"/>
  <c r="M58" i="9"/>
  <c r="K56" i="9"/>
  <c r="L53" i="9"/>
  <c r="M50" i="9"/>
  <c r="K48" i="9"/>
  <c r="L44" i="9"/>
  <c r="M41" i="9"/>
  <c r="K39" i="9"/>
  <c r="L36" i="9"/>
  <c r="M33" i="9"/>
  <c r="K31" i="9"/>
  <c r="L28" i="9"/>
  <c r="M25" i="9"/>
  <c r="K23" i="9"/>
  <c r="L20" i="9"/>
  <c r="M17" i="9"/>
  <c r="K15" i="9"/>
  <c r="L12" i="9"/>
  <c r="M9" i="9"/>
  <c r="K7" i="9"/>
  <c r="L4" i="9"/>
  <c r="N72" i="8"/>
  <c r="L70" i="8"/>
  <c r="M67" i="8"/>
  <c r="N64" i="8"/>
  <c r="L62" i="8"/>
  <c r="M59" i="8"/>
  <c r="N51" i="8"/>
  <c r="L49" i="8"/>
  <c r="M46" i="8"/>
  <c r="N43" i="8"/>
  <c r="L41" i="8"/>
  <c r="M38" i="8"/>
  <c r="N35" i="8"/>
  <c r="L33" i="8"/>
  <c r="M17" i="8"/>
  <c r="N8" i="8"/>
  <c r="M4" i="8"/>
  <c r="J77" i="7"/>
  <c r="K74" i="7"/>
  <c r="L71" i="7"/>
  <c r="J69" i="7"/>
  <c r="K66" i="7"/>
  <c r="L63" i="7"/>
  <c r="J61" i="7"/>
  <c r="K58" i="7"/>
  <c r="L55" i="7"/>
  <c r="J53" i="7"/>
  <c r="K50" i="7"/>
  <c r="L47" i="7"/>
  <c r="J45" i="7"/>
  <c r="K42" i="7"/>
  <c r="L35" i="10"/>
  <c r="J33" i="10"/>
  <c r="K30" i="10"/>
  <c r="L27" i="10"/>
  <c r="J25" i="10"/>
  <c r="K22" i="10"/>
  <c r="L19" i="10"/>
  <c r="J17" i="10"/>
  <c r="K14" i="10"/>
  <c r="L11" i="10"/>
  <c r="J9" i="10"/>
  <c r="K6" i="10"/>
  <c r="L3" i="10"/>
  <c r="K103" i="9"/>
  <c r="L100" i="9"/>
  <c r="M97" i="9"/>
  <c r="K95" i="9"/>
  <c r="L92" i="9"/>
  <c r="M89" i="9"/>
  <c r="K87" i="9"/>
  <c r="L84" i="9"/>
  <c r="M81" i="9"/>
  <c r="K79" i="9"/>
  <c r="L76" i="9"/>
  <c r="M73" i="9"/>
  <c r="K71" i="9"/>
  <c r="L68" i="9"/>
  <c r="M65" i="9"/>
  <c r="K63" i="9"/>
  <c r="L60" i="9"/>
  <c r="M57" i="9"/>
  <c r="K55" i="9"/>
  <c r="L52" i="9"/>
  <c r="M49" i="9"/>
  <c r="K47" i="9"/>
  <c r="L43" i="9"/>
  <c r="M40" i="9"/>
  <c r="K38" i="9"/>
  <c r="L35" i="9"/>
  <c r="M32" i="9"/>
  <c r="K30" i="9"/>
  <c r="L27" i="9"/>
  <c r="M24" i="9"/>
  <c r="K22" i="9"/>
  <c r="L19" i="9"/>
  <c r="M16" i="9"/>
  <c r="K14" i="9"/>
  <c r="L11" i="9"/>
  <c r="M8" i="9"/>
  <c r="K6" i="9"/>
  <c r="L3" i="9"/>
  <c r="N71" i="8"/>
  <c r="L69" i="8"/>
  <c r="M66" i="8"/>
  <c r="N63" i="8"/>
  <c r="L61" i="8"/>
  <c r="M58" i="8"/>
  <c r="N50" i="8"/>
  <c r="L48" i="8"/>
  <c r="M45" i="8"/>
  <c r="N42" i="8"/>
  <c r="L40" i="8"/>
  <c r="M37" i="8"/>
  <c r="N34" i="8"/>
  <c r="L32" i="8"/>
  <c r="M16" i="8"/>
  <c r="M7" i="8"/>
  <c r="L78" i="7"/>
  <c r="J76" i="7"/>
  <c r="K73" i="7"/>
  <c r="L70" i="7"/>
  <c r="J68" i="7"/>
  <c r="K65" i="7"/>
  <c r="L62" i="7"/>
  <c r="K35" i="10"/>
  <c r="L32" i="10"/>
  <c r="J30" i="10"/>
  <c r="K27" i="10"/>
  <c r="L24" i="10"/>
  <c r="J22" i="10"/>
  <c r="K19" i="10"/>
  <c r="L16" i="10"/>
  <c r="J14" i="10"/>
  <c r="K11" i="10"/>
  <c r="L8" i="10"/>
  <c r="J6" i="10"/>
  <c r="K3" i="10"/>
  <c r="M102" i="9"/>
  <c r="K100" i="9"/>
  <c r="L97" i="9"/>
  <c r="M94" i="9"/>
  <c r="K92" i="9"/>
  <c r="L89" i="9"/>
  <c r="M86" i="9"/>
  <c r="K84" i="9"/>
  <c r="L81" i="9"/>
  <c r="M78" i="9"/>
  <c r="K76" i="9"/>
  <c r="L73" i="9"/>
  <c r="M70" i="9"/>
  <c r="K68" i="9"/>
  <c r="L65" i="9"/>
  <c r="M62" i="9"/>
  <c r="K60" i="9"/>
  <c r="L57" i="9"/>
  <c r="M54" i="9"/>
  <c r="K52" i="9"/>
  <c r="L49" i="9"/>
  <c r="M45" i="9"/>
  <c r="K43" i="9"/>
  <c r="L40" i="9"/>
  <c r="M37" i="9"/>
  <c r="K35" i="9"/>
  <c r="L32" i="9"/>
  <c r="M29" i="9"/>
  <c r="K27" i="9"/>
  <c r="L24" i="9"/>
  <c r="M21" i="9"/>
  <c r="K19" i="9"/>
  <c r="L16" i="9"/>
  <c r="M13" i="9"/>
  <c r="K11" i="9"/>
  <c r="L8" i="9"/>
  <c r="M5" i="9"/>
  <c r="K3" i="9"/>
  <c r="M71" i="8"/>
  <c r="N68" i="8"/>
  <c r="L66" i="8"/>
  <c r="M63" i="8"/>
  <c r="N60" i="8"/>
  <c r="L58" i="8"/>
  <c r="M50" i="8"/>
  <c r="N47" i="8"/>
  <c r="L45" i="8"/>
  <c r="M42" i="8"/>
  <c r="N39" i="8"/>
  <c r="L37" i="8"/>
  <c r="M34" i="8"/>
  <c r="N18" i="8"/>
  <c r="L16" i="8"/>
  <c r="N6" i="8"/>
  <c r="K78" i="7"/>
  <c r="L75" i="7"/>
  <c r="J73" i="7"/>
  <c r="K70" i="7"/>
  <c r="L67" i="7"/>
  <c r="J65" i="7"/>
  <c r="K62" i="7"/>
  <c r="L59" i="7"/>
  <c r="J57" i="7"/>
  <c r="K54" i="7"/>
  <c r="L51" i="7"/>
  <c r="J49" i="7"/>
  <c r="K46" i="7"/>
  <c r="L43" i="7"/>
  <c r="J41" i="7"/>
  <c r="K38" i="7"/>
  <c r="L35" i="7"/>
  <c r="J33" i="7"/>
  <c r="J35" i="10"/>
  <c r="K32" i="10"/>
  <c r="L29" i="10"/>
  <c r="J27" i="10"/>
  <c r="K24" i="10"/>
  <c r="L21" i="10"/>
  <c r="J19" i="10"/>
  <c r="K16" i="10"/>
  <c r="L13" i="10"/>
  <c r="J11" i="10"/>
  <c r="K8" i="10"/>
  <c r="L5" i="10"/>
  <c r="J3" i="10"/>
  <c r="L102" i="9"/>
  <c r="M99" i="9"/>
  <c r="K97" i="9"/>
  <c r="L94" i="9"/>
  <c r="M91" i="9"/>
  <c r="K89" i="9"/>
  <c r="L86" i="9"/>
  <c r="M83" i="9"/>
  <c r="K81" i="9"/>
  <c r="L78" i="9"/>
  <c r="M75" i="9"/>
  <c r="K73" i="9"/>
  <c r="L70" i="9"/>
  <c r="M67" i="9"/>
  <c r="K65" i="9"/>
  <c r="L62" i="9"/>
  <c r="M59" i="9"/>
  <c r="K57" i="9"/>
  <c r="L54" i="9"/>
  <c r="M51" i="9"/>
  <c r="K49" i="9"/>
  <c r="L45" i="9"/>
  <c r="M42" i="9"/>
  <c r="K40" i="9"/>
  <c r="L37" i="9"/>
  <c r="M34" i="9"/>
  <c r="K32" i="9"/>
  <c r="L29" i="9"/>
  <c r="M26" i="9"/>
  <c r="K24" i="9"/>
  <c r="L21" i="9"/>
  <c r="M18" i="9"/>
  <c r="K16" i="9"/>
  <c r="L13" i="9"/>
  <c r="M10" i="9"/>
  <c r="K8" i="9"/>
  <c r="L5" i="9"/>
  <c r="N73" i="8"/>
  <c r="L71" i="8"/>
  <c r="M68" i="8"/>
  <c r="N65" i="8"/>
  <c r="L63" i="8"/>
  <c r="M60" i="8"/>
  <c r="N57" i="8"/>
  <c r="L50" i="8"/>
  <c r="M47" i="8"/>
  <c r="N44" i="8"/>
  <c r="L42" i="8"/>
  <c r="M39" i="8"/>
  <c r="N36" i="8"/>
  <c r="L34" i="8"/>
  <c r="M18" i="8"/>
  <c r="N15" i="8"/>
  <c r="M6" i="8"/>
  <c r="J78" i="7"/>
  <c r="K75" i="7"/>
  <c r="L72" i="7"/>
  <c r="J70" i="7"/>
  <c r="K67" i="7"/>
  <c r="L64" i="7"/>
  <c r="J62" i="7"/>
  <c r="K59" i="7"/>
  <c r="L56" i="7"/>
  <c r="J54" i="7"/>
  <c r="K51" i="7"/>
  <c r="L48" i="7"/>
  <c r="J46" i="7"/>
  <c r="K43" i="7"/>
  <c r="L40" i="7"/>
  <c r="J38" i="7"/>
  <c r="K35" i="7"/>
  <c r="L32" i="7"/>
  <c r="L34" i="10"/>
  <c r="J32" i="10"/>
  <c r="K29" i="10"/>
  <c r="L26" i="10"/>
  <c r="J24" i="10"/>
  <c r="K21" i="10"/>
  <c r="L18" i="10"/>
  <c r="J16" i="10"/>
  <c r="K13" i="10"/>
  <c r="L10" i="10"/>
  <c r="J8" i="10"/>
  <c r="K5" i="10"/>
  <c r="M104" i="9"/>
  <c r="K102" i="9"/>
  <c r="L99" i="9"/>
  <c r="M96" i="9"/>
  <c r="K94" i="9"/>
  <c r="L91" i="9"/>
  <c r="M88" i="9"/>
  <c r="K86" i="9"/>
  <c r="L83" i="9"/>
  <c r="M80" i="9"/>
  <c r="K78" i="9"/>
  <c r="L75" i="9"/>
  <c r="M72" i="9"/>
  <c r="K70" i="9"/>
  <c r="L67" i="9"/>
  <c r="M64" i="9"/>
  <c r="K62" i="9"/>
  <c r="L59" i="9"/>
  <c r="K36" i="10"/>
  <c r="J29" i="10"/>
  <c r="L22" i="10"/>
  <c r="J15" i="10"/>
  <c r="L7" i="10"/>
  <c r="L103" i="9"/>
  <c r="M95" i="9"/>
  <c r="L88" i="9"/>
  <c r="K82" i="9"/>
  <c r="L74" i="9"/>
  <c r="K67" i="9"/>
  <c r="M60" i="9"/>
  <c r="K54" i="9"/>
  <c r="M48" i="9"/>
  <c r="L42" i="9"/>
  <c r="K37" i="9"/>
  <c r="M31" i="9"/>
  <c r="L26" i="9"/>
  <c r="K21" i="9"/>
  <c r="M15" i="9"/>
  <c r="L10" i="9"/>
  <c r="K5" i="9"/>
  <c r="N70" i="8"/>
  <c r="M65" i="8"/>
  <c r="L60" i="8"/>
  <c r="N49" i="8"/>
  <c r="M44" i="8"/>
  <c r="L39" i="8"/>
  <c r="N33" i="8"/>
  <c r="M15" i="8"/>
  <c r="L77" i="7"/>
  <c r="K72" i="7"/>
  <c r="J67" i="7"/>
  <c r="L61" i="7"/>
  <c r="L57" i="7"/>
  <c r="K53" i="7"/>
  <c r="K49" i="7"/>
  <c r="L44" i="7"/>
  <c r="K40" i="7"/>
  <c r="J37" i="7"/>
  <c r="L33" i="7"/>
  <c r="K30" i="7"/>
  <c r="L27" i="7"/>
  <c r="J25" i="7"/>
  <c r="K22" i="7"/>
  <c r="L19" i="7"/>
  <c r="J17" i="7"/>
  <c r="K14" i="7"/>
  <c r="L11" i="7"/>
  <c r="J9" i="7"/>
  <c r="K6" i="7"/>
  <c r="L3" i="7"/>
  <c r="K25" i="6"/>
  <c r="I23" i="6"/>
  <c r="J20" i="6"/>
  <c r="K17" i="6"/>
  <c r="I15" i="6"/>
  <c r="J12" i="6"/>
  <c r="K9" i="6"/>
  <c r="I7" i="6"/>
  <c r="J4" i="6"/>
  <c r="J36" i="10"/>
  <c r="K28" i="10"/>
  <c r="J21" i="10"/>
  <c r="L14" i="10"/>
  <c r="J7" i="10"/>
  <c r="M101" i="9"/>
  <c r="L95" i="9"/>
  <c r="M87" i="9"/>
  <c r="L80" i="9"/>
  <c r="K74" i="9"/>
  <c r="L66" i="9"/>
  <c r="K59" i="9"/>
  <c r="M53" i="9"/>
  <c r="L48" i="9"/>
  <c r="K42" i="9"/>
  <c r="M36" i="9"/>
  <c r="L31" i="9"/>
  <c r="K26" i="9"/>
  <c r="L33" i="10"/>
  <c r="K26" i="10"/>
  <c r="J20" i="10"/>
  <c r="K12" i="10"/>
  <c r="J5" i="10"/>
  <c r="M100" i="9"/>
  <c r="K93" i="9"/>
  <c r="M85" i="9"/>
  <c r="L79" i="9"/>
  <c r="M71" i="9"/>
  <c r="L64" i="9"/>
  <c r="K58" i="9"/>
  <c r="M52" i="9"/>
  <c r="L47" i="9"/>
  <c r="K41" i="9"/>
  <c r="M35" i="9"/>
  <c r="L30" i="9"/>
  <c r="K25" i="9"/>
  <c r="M19" i="9"/>
  <c r="L14" i="9"/>
  <c r="K9" i="9"/>
  <c r="M3" i="9"/>
  <c r="M69" i="8"/>
  <c r="L64" i="8"/>
  <c r="N58" i="8"/>
  <c r="M48" i="8"/>
  <c r="L43" i="8"/>
  <c r="N37" i="8"/>
  <c r="M32" i="8"/>
  <c r="L8" i="8"/>
  <c r="K76" i="7"/>
  <c r="J71" i="7"/>
  <c r="L65" i="7"/>
  <c r="K60" i="7"/>
  <c r="J56" i="7"/>
  <c r="J52" i="7"/>
  <c r="K47" i="7"/>
  <c r="J43" i="7"/>
  <c r="K39" i="7"/>
  <c r="J36" i="7"/>
  <c r="J32" i="7"/>
  <c r="K29" i="7"/>
  <c r="L26" i="7"/>
  <c r="J24" i="7"/>
  <c r="K21" i="7"/>
  <c r="L18" i="7"/>
  <c r="J16" i="7"/>
  <c r="K13" i="7"/>
  <c r="L10" i="7"/>
  <c r="J8" i="7"/>
  <c r="K5" i="7"/>
  <c r="K24" i="6"/>
  <c r="I22" i="6"/>
  <c r="J19" i="6"/>
  <c r="K33" i="10"/>
  <c r="L25" i="10"/>
  <c r="K18" i="10"/>
  <c r="J12" i="10"/>
  <c r="K4" i="10"/>
  <c r="K99" i="9"/>
  <c r="M92" i="9"/>
  <c r="K85" i="9"/>
  <c r="M77" i="9"/>
  <c r="L71" i="9"/>
  <c r="M63" i="9"/>
  <c r="M56" i="9"/>
  <c r="L51" i="9"/>
  <c r="K45" i="9"/>
  <c r="M39" i="9"/>
  <c r="L34" i="9"/>
  <c r="K29" i="9"/>
  <c r="M23" i="9"/>
  <c r="L18" i="9"/>
  <c r="K13" i="9"/>
  <c r="M7" i="9"/>
  <c r="M73" i="8"/>
  <c r="L68" i="8"/>
  <c r="N62" i="8"/>
  <c r="M57" i="8"/>
  <c r="L47" i="8"/>
  <c r="N41" i="8"/>
  <c r="M36" i="8"/>
  <c r="L18" i="8"/>
  <c r="N5" i="8"/>
  <c r="J75" i="7"/>
  <c r="L69" i="7"/>
  <c r="K64" i="7"/>
  <c r="J60" i="7"/>
  <c r="K55" i="7"/>
  <c r="J51" i="7"/>
  <c r="J47" i="7"/>
  <c r="L42" i="7"/>
  <c r="J39" i="7"/>
  <c r="J35" i="7"/>
  <c r="L31" i="7"/>
  <c r="J29" i="7"/>
  <c r="K26" i="7"/>
  <c r="L23" i="7"/>
  <c r="J21" i="7"/>
  <c r="K18" i="7"/>
  <c r="L15" i="7"/>
  <c r="J13" i="7"/>
  <c r="K10" i="7"/>
  <c r="L7" i="7"/>
  <c r="J5" i="7"/>
  <c r="I3" i="6"/>
  <c r="J24" i="6"/>
  <c r="K21" i="6"/>
  <c r="I19" i="6"/>
  <c r="J16" i="6"/>
  <c r="K13" i="6"/>
  <c r="I11" i="6"/>
  <c r="J8" i="6"/>
  <c r="K5" i="6"/>
  <c r="L23" i="10"/>
  <c r="K83" i="9"/>
  <c r="K69" i="9"/>
  <c r="M55" i="9"/>
  <c r="K44" i="9"/>
  <c r="L33" i="9"/>
  <c r="M22" i="9"/>
  <c r="K12" i="9"/>
  <c r="M72" i="8"/>
  <c r="N61" i="8"/>
  <c r="L46" i="8"/>
  <c r="M35" i="8"/>
  <c r="N3" i="8"/>
  <c r="L68" i="7"/>
  <c r="L58" i="7"/>
  <c r="J50" i="7"/>
  <c r="L41" i="7"/>
  <c r="K34" i="7"/>
  <c r="K28" i="7"/>
  <c r="J23" i="7"/>
  <c r="L17" i="7"/>
  <c r="L31" i="10"/>
  <c r="K25" i="10"/>
  <c r="L17" i="10"/>
  <c r="K10" i="10"/>
  <c r="J4" i="10"/>
  <c r="L98" i="9"/>
  <c r="K91" i="9"/>
  <c r="M84" i="9"/>
  <c r="K77" i="9"/>
  <c r="M69" i="9"/>
  <c r="L63" i="9"/>
  <c r="L56" i="9"/>
  <c r="K51" i="9"/>
  <c r="M44" i="9"/>
  <c r="L39" i="9"/>
  <c r="K34" i="9"/>
  <c r="M28" i="9"/>
  <c r="L23" i="9"/>
  <c r="K18" i="9"/>
  <c r="M12" i="9"/>
  <c r="L7" i="9"/>
  <c r="L73" i="8"/>
  <c r="N67" i="8"/>
  <c r="M62" i="8"/>
  <c r="L57" i="8"/>
  <c r="N46" i="8"/>
  <c r="M41" i="8"/>
  <c r="L36" i="8"/>
  <c r="N17" i="8"/>
  <c r="N4" i="8"/>
  <c r="L74" i="7"/>
  <c r="K69" i="7"/>
  <c r="J64" i="7"/>
  <c r="J59" i="7"/>
  <c r="J55" i="7"/>
  <c r="L50" i="7"/>
  <c r="L46" i="7"/>
  <c r="J42" i="7"/>
  <c r="L38" i="7"/>
  <c r="L34" i="7"/>
  <c r="K31" i="7"/>
  <c r="L28" i="7"/>
  <c r="J26" i="7"/>
  <c r="K23" i="7"/>
  <c r="L20" i="7"/>
  <c r="J18" i="7"/>
  <c r="K15" i="7"/>
  <c r="L12" i="7"/>
  <c r="J10" i="7"/>
  <c r="K7" i="7"/>
  <c r="L4" i="7"/>
  <c r="K26" i="6"/>
  <c r="I24" i="6"/>
  <c r="J21" i="6"/>
  <c r="K18" i="6"/>
  <c r="I16" i="6"/>
  <c r="J13" i="6"/>
  <c r="K10" i="6"/>
  <c r="I8" i="6"/>
  <c r="J5" i="6"/>
  <c r="J31" i="10"/>
  <c r="K17" i="10"/>
  <c r="L9" i="10"/>
  <c r="L104" i="9"/>
  <c r="K98" i="9"/>
  <c r="L90" i="9"/>
  <c r="M76" i="9"/>
  <c r="M61" i="9"/>
  <c r="L50" i="9"/>
  <c r="M38" i="9"/>
  <c r="K28" i="9"/>
  <c r="L17" i="9"/>
  <c r="M6" i="9"/>
  <c r="L67" i="8"/>
  <c r="M51" i="8"/>
  <c r="N40" i="8"/>
  <c r="L17" i="8"/>
  <c r="J74" i="7"/>
  <c r="K63" i="7"/>
  <c r="L54" i="7"/>
  <c r="L45" i="7"/>
  <c r="L37" i="7"/>
  <c r="J31" i="7"/>
  <c r="L25" i="7"/>
  <c r="K20" i="7"/>
  <c r="K34" i="10"/>
  <c r="L6" i="10"/>
  <c r="M79" i="9"/>
  <c r="K53" i="9"/>
  <c r="M30" i="9"/>
  <c r="M14" i="9"/>
  <c r="M70" i="8"/>
  <c r="L51" i="8"/>
  <c r="L38" i="8"/>
  <c r="K77" i="7"/>
  <c r="J63" i="7"/>
  <c r="K52" i="7"/>
  <c r="J40" i="7"/>
  <c r="L30" i="7"/>
  <c r="K24" i="7"/>
  <c r="L16" i="7"/>
  <c r="K11" i="7"/>
  <c r="J6" i="7"/>
  <c r="J25" i="6"/>
  <c r="I20" i="6"/>
  <c r="J15" i="6"/>
  <c r="J11" i="6"/>
  <c r="K6" i="6"/>
  <c r="L30" i="10"/>
  <c r="M103" i="9"/>
  <c r="K75" i="9"/>
  <c r="K50" i="9"/>
  <c r="M27" i="9"/>
  <c r="M11" i="9"/>
  <c r="N69" i="8"/>
  <c r="M49" i="8"/>
  <c r="L35" i="8"/>
  <c r="L76" i="7"/>
  <c r="K61" i="7"/>
  <c r="L49" i="7"/>
  <c r="L39" i="7"/>
  <c r="J30" i="7"/>
  <c r="L22" i="7"/>
  <c r="K16" i="7"/>
  <c r="J11" i="7"/>
  <c r="L5" i="7"/>
  <c r="I25" i="6"/>
  <c r="K19" i="6"/>
  <c r="K14" i="6"/>
  <c r="J10" i="6"/>
  <c r="J6" i="6"/>
  <c r="J28" i="10"/>
  <c r="K101" i="9"/>
  <c r="L72" i="9"/>
  <c r="M47" i="9"/>
  <c r="L25" i="9"/>
  <c r="K10" i="9"/>
  <c r="N66" i="8"/>
  <c r="N48" i="8"/>
  <c r="M33" i="8"/>
  <c r="L60" i="7"/>
  <c r="J22" i="7"/>
  <c r="K23" i="6"/>
  <c r="J23" i="10"/>
  <c r="L96" i="9"/>
  <c r="M68" i="9"/>
  <c r="M43" i="9"/>
  <c r="L22" i="9"/>
  <c r="L9" i="9"/>
  <c r="L65" i="8"/>
  <c r="N45" i="8"/>
  <c r="N32" i="8"/>
  <c r="J72" i="7"/>
  <c r="J58" i="7"/>
  <c r="J48" i="7"/>
  <c r="L36" i="7"/>
  <c r="J28" i="7"/>
  <c r="L21" i="7"/>
  <c r="L14" i="7"/>
  <c r="K9" i="7"/>
  <c r="J4" i="7"/>
  <c r="J23" i="6"/>
  <c r="I18" i="6"/>
  <c r="I14" i="6"/>
  <c r="J9" i="6"/>
  <c r="I5" i="6"/>
  <c r="K61" i="9"/>
  <c r="K20" i="9"/>
  <c r="M4" i="9"/>
  <c r="M43" i="8"/>
  <c r="K68" i="7"/>
  <c r="K44" i="7"/>
  <c r="K19" i="7"/>
  <c r="K8" i="7"/>
  <c r="J3" i="7"/>
  <c r="I17" i="6"/>
  <c r="K8" i="6"/>
  <c r="L52" i="7"/>
  <c r="K17" i="7"/>
  <c r="I26" i="6"/>
  <c r="K11" i="6"/>
  <c r="K48" i="7"/>
  <c r="L9" i="7"/>
  <c r="I10" i="6"/>
  <c r="K20" i="10"/>
  <c r="M93" i="9"/>
  <c r="K66" i="9"/>
  <c r="L41" i="9"/>
  <c r="M20" i="9"/>
  <c r="L6" i="9"/>
  <c r="M64" i="8"/>
  <c r="L44" i="8"/>
  <c r="N16" i="8"/>
  <c r="K71" i="7"/>
  <c r="K57" i="7"/>
  <c r="K45" i="7"/>
  <c r="K36" i="7"/>
  <c r="K27" i="7"/>
  <c r="J20" i="7"/>
  <c r="J14" i="7"/>
  <c r="L8" i="7"/>
  <c r="K3" i="7"/>
  <c r="K22" i="6"/>
  <c r="J17" i="6"/>
  <c r="I13" i="6"/>
  <c r="I9" i="6"/>
  <c r="K4" i="6"/>
  <c r="L15" i="10"/>
  <c r="L38" i="9"/>
  <c r="M61" i="8"/>
  <c r="L15" i="8"/>
  <c r="K56" i="7"/>
  <c r="J34" i="7"/>
  <c r="L13" i="7"/>
  <c r="J22" i="6"/>
  <c r="K12" i="6"/>
  <c r="I4" i="6"/>
  <c r="K41" i="7"/>
  <c r="J12" i="7"/>
  <c r="K20" i="6"/>
  <c r="J7" i="6"/>
  <c r="L73" i="7"/>
  <c r="J15" i="7"/>
  <c r="J18" i="6"/>
  <c r="K90" i="9"/>
  <c r="J27" i="7"/>
  <c r="K32" i="7"/>
  <c r="K15" i="6"/>
  <c r="L29" i="7"/>
  <c r="J14" i="6"/>
  <c r="J13" i="10"/>
  <c r="L87" i="9"/>
  <c r="L58" i="9"/>
  <c r="K36" i="9"/>
  <c r="K17" i="9"/>
  <c r="K4" i="9"/>
  <c r="N59" i="8"/>
  <c r="M40" i="8"/>
  <c r="M8" i="8"/>
  <c r="L66" i="7"/>
  <c r="L53" i="7"/>
  <c r="J44" i="7"/>
  <c r="K33" i="7"/>
  <c r="K25" i="7"/>
  <c r="J19" i="7"/>
  <c r="K12" i="7"/>
  <c r="J7" i="7"/>
  <c r="J26" i="6"/>
  <c r="I21" i="6"/>
  <c r="K16" i="6"/>
  <c r="I12" i="6"/>
  <c r="K7" i="6"/>
  <c r="K3" i="6"/>
  <c r="K27" i="6" s="1"/>
  <c r="K9" i="10"/>
  <c r="L82" i="9"/>
  <c r="L55" i="9"/>
  <c r="K33" i="9"/>
  <c r="L15" i="9"/>
  <c r="L72" i="8"/>
  <c r="L59" i="8"/>
  <c r="N38" i="8"/>
  <c r="M3" i="8"/>
  <c r="J66" i="7"/>
  <c r="L24" i="7"/>
  <c r="L6" i="7"/>
  <c r="J3" i="6"/>
  <c r="K37" i="7"/>
  <c r="K4" i="7"/>
  <c r="I6" i="6"/>
  <c r="M94" i="5"/>
  <c r="K92" i="5"/>
  <c r="L89" i="5"/>
  <c r="M86" i="5"/>
  <c r="K84" i="5"/>
  <c r="L81" i="5"/>
  <c r="M76" i="5"/>
  <c r="K74" i="5"/>
  <c r="L71" i="5"/>
  <c r="M68" i="5"/>
  <c r="K66" i="5"/>
  <c r="L63" i="5"/>
  <c r="M60" i="5"/>
  <c r="K58" i="5"/>
  <c r="L55" i="5"/>
  <c r="M52" i="5"/>
  <c r="K50" i="5"/>
  <c r="L47" i="5"/>
  <c r="M44" i="5"/>
  <c r="K42" i="5"/>
  <c r="L39" i="5"/>
  <c r="M36" i="5"/>
  <c r="K34" i="5"/>
  <c r="L31" i="5"/>
  <c r="M28" i="5"/>
  <c r="K26" i="5"/>
  <c r="L23" i="5"/>
  <c r="M20" i="5"/>
  <c r="K18" i="5"/>
  <c r="L15" i="5"/>
  <c r="M12" i="5"/>
  <c r="K10" i="5"/>
  <c r="L7" i="5"/>
  <c r="M4" i="5"/>
  <c r="K94" i="5"/>
  <c r="K86" i="5"/>
  <c r="K76" i="5"/>
  <c r="M70" i="5"/>
  <c r="L65" i="5"/>
  <c r="L57" i="5"/>
  <c r="L49" i="5"/>
  <c r="M30" i="5"/>
  <c r="K20" i="5"/>
  <c r="M6" i="5"/>
  <c r="L94" i="5"/>
  <c r="M91" i="5"/>
  <c r="K89" i="5"/>
  <c r="L86" i="5"/>
  <c r="M83" i="5"/>
  <c r="K81" i="5"/>
  <c r="L76" i="5"/>
  <c r="M73" i="5"/>
  <c r="K71" i="5"/>
  <c r="L68" i="5"/>
  <c r="M65" i="5"/>
  <c r="K63" i="5"/>
  <c r="L60" i="5"/>
  <c r="M57" i="5"/>
  <c r="K55" i="5"/>
  <c r="L52" i="5"/>
  <c r="M49" i="5"/>
  <c r="K47" i="5"/>
  <c r="L44" i="5"/>
  <c r="M41" i="5"/>
  <c r="K39" i="5"/>
  <c r="L36" i="5"/>
  <c r="M33" i="5"/>
  <c r="K31" i="5"/>
  <c r="L28" i="5"/>
  <c r="M25" i="5"/>
  <c r="K23" i="5"/>
  <c r="L20" i="5"/>
  <c r="M17" i="5"/>
  <c r="K15" i="5"/>
  <c r="L12" i="5"/>
  <c r="M9" i="5"/>
  <c r="K7" i="5"/>
  <c r="L4" i="5"/>
  <c r="M88" i="5"/>
  <c r="M79" i="5"/>
  <c r="K68" i="5"/>
  <c r="K60" i="5"/>
  <c r="M54" i="5"/>
  <c r="K44" i="5"/>
  <c r="K28" i="5"/>
  <c r="K12" i="5"/>
  <c r="M93" i="5"/>
  <c r="K91" i="5"/>
  <c r="L88" i="5"/>
  <c r="M85" i="5"/>
  <c r="K83" i="5"/>
  <c r="L79" i="5"/>
  <c r="M75" i="5"/>
  <c r="K73" i="5"/>
  <c r="L70" i="5"/>
  <c r="M67" i="5"/>
  <c r="K65" i="5"/>
  <c r="L62" i="5"/>
  <c r="M59" i="5"/>
  <c r="K57" i="5"/>
  <c r="L54" i="5"/>
  <c r="M51" i="5"/>
  <c r="K49" i="5"/>
  <c r="L46" i="5"/>
  <c r="M43" i="5"/>
  <c r="K41" i="5"/>
  <c r="L38" i="5"/>
  <c r="M35" i="5"/>
  <c r="K33" i="5"/>
  <c r="L30" i="5"/>
  <c r="M27" i="5"/>
  <c r="K25" i="5"/>
  <c r="L22" i="5"/>
  <c r="M19" i="5"/>
  <c r="K17" i="5"/>
  <c r="L14" i="5"/>
  <c r="M11" i="5"/>
  <c r="K9" i="5"/>
  <c r="L6" i="5"/>
  <c r="M3" i="5"/>
  <c r="K64" i="5"/>
  <c r="L45" i="5"/>
  <c r="M34" i="5"/>
  <c r="K24" i="5"/>
  <c r="M18" i="5"/>
  <c r="L5" i="5"/>
  <c r="M46" i="5"/>
  <c r="L25" i="5"/>
  <c r="M14" i="5"/>
  <c r="L93" i="5"/>
  <c r="M90" i="5"/>
  <c r="K88" i="5"/>
  <c r="L85" i="5"/>
  <c r="M82" i="5"/>
  <c r="K79" i="5"/>
  <c r="L75" i="5"/>
  <c r="M72" i="5"/>
  <c r="K70" i="5"/>
  <c r="L67" i="5"/>
  <c r="M64" i="5"/>
  <c r="K62" i="5"/>
  <c r="L59" i="5"/>
  <c r="M56" i="5"/>
  <c r="K54" i="5"/>
  <c r="L51" i="5"/>
  <c r="M48" i="5"/>
  <c r="K46" i="5"/>
  <c r="L43" i="5"/>
  <c r="M40" i="5"/>
  <c r="K38" i="5"/>
  <c r="L35" i="5"/>
  <c r="M32" i="5"/>
  <c r="K30" i="5"/>
  <c r="L27" i="5"/>
  <c r="M24" i="5"/>
  <c r="K22" i="5"/>
  <c r="L19" i="5"/>
  <c r="M16" i="5"/>
  <c r="K14" i="5"/>
  <c r="L11" i="5"/>
  <c r="M8" i="5"/>
  <c r="K6" i="5"/>
  <c r="L3" i="5"/>
  <c r="K56" i="5"/>
  <c r="L37" i="5"/>
  <c r="M26" i="5"/>
  <c r="M10" i="5"/>
  <c r="L33" i="5"/>
  <c r="M95" i="5"/>
  <c r="K93" i="5"/>
  <c r="L90" i="5"/>
  <c r="M87" i="5"/>
  <c r="K85" i="5"/>
  <c r="L82" i="5"/>
  <c r="M78" i="5"/>
  <c r="K75" i="5"/>
  <c r="L72" i="5"/>
  <c r="M69" i="5"/>
  <c r="K67" i="5"/>
  <c r="L64" i="5"/>
  <c r="M61" i="5"/>
  <c r="K59" i="5"/>
  <c r="L56" i="5"/>
  <c r="M53" i="5"/>
  <c r="K51" i="5"/>
  <c r="L48" i="5"/>
  <c r="M45" i="5"/>
  <c r="K43" i="5"/>
  <c r="L40" i="5"/>
  <c r="M37" i="5"/>
  <c r="K35" i="5"/>
  <c r="L32" i="5"/>
  <c r="M29" i="5"/>
  <c r="K27" i="5"/>
  <c r="L24" i="5"/>
  <c r="M21" i="5"/>
  <c r="K19" i="5"/>
  <c r="L16" i="5"/>
  <c r="M13" i="5"/>
  <c r="K11" i="5"/>
  <c r="L8" i="5"/>
  <c r="M5" i="5"/>
  <c r="K3" i="5"/>
  <c r="M58" i="5"/>
  <c r="M42" i="5"/>
  <c r="K32" i="5"/>
  <c r="L21" i="5"/>
  <c r="K16" i="5"/>
  <c r="K8" i="5"/>
  <c r="M38" i="5"/>
  <c r="L9" i="5"/>
  <c r="L95" i="5"/>
  <c r="M92" i="5"/>
  <c r="K90" i="5"/>
  <c r="L87" i="5"/>
  <c r="M84" i="5"/>
  <c r="K82" i="5"/>
  <c r="L78" i="5"/>
  <c r="M74" i="5"/>
  <c r="K72" i="5"/>
  <c r="L69" i="5"/>
  <c r="M66" i="5"/>
  <c r="L61" i="5"/>
  <c r="L53" i="5"/>
  <c r="M50" i="5"/>
  <c r="K48" i="5"/>
  <c r="K40" i="5"/>
  <c r="L29" i="5"/>
  <c r="L13" i="5"/>
  <c r="L41" i="5"/>
  <c r="K4" i="5"/>
  <c r="K95" i="5"/>
  <c r="L92" i="5"/>
  <c r="M89" i="5"/>
  <c r="K87" i="5"/>
  <c r="L84" i="5"/>
  <c r="M81" i="5"/>
  <c r="K78" i="5"/>
  <c r="L74" i="5"/>
  <c r="M71" i="5"/>
  <c r="K69" i="5"/>
  <c r="L66" i="5"/>
  <c r="M63" i="5"/>
  <c r="K61" i="5"/>
  <c r="L58" i="5"/>
  <c r="M55" i="5"/>
  <c r="K53" i="5"/>
  <c r="L50" i="5"/>
  <c r="M47" i="5"/>
  <c r="K45" i="5"/>
  <c r="L42" i="5"/>
  <c r="M39" i="5"/>
  <c r="K37" i="5"/>
  <c r="L34" i="5"/>
  <c r="M31" i="5"/>
  <c r="K29" i="5"/>
  <c r="L26" i="5"/>
  <c r="M23" i="5"/>
  <c r="K21" i="5"/>
  <c r="L18" i="5"/>
  <c r="M15" i="5"/>
  <c r="K13" i="5"/>
  <c r="L10" i="5"/>
  <c r="M7" i="5"/>
  <c r="K5" i="5"/>
  <c r="L91" i="5"/>
  <c r="L83" i="5"/>
  <c r="L73" i="5"/>
  <c r="M62" i="5"/>
  <c r="K52" i="5"/>
  <c r="K36" i="5"/>
  <c r="M22" i="5"/>
  <c r="L17" i="5"/>
  <c r="K74" i="4"/>
  <c r="I72" i="4"/>
  <c r="J69" i="4"/>
  <c r="K66" i="4"/>
  <c r="I64" i="4"/>
  <c r="J60" i="4"/>
  <c r="K57" i="4"/>
  <c r="I55" i="4"/>
  <c r="J52" i="4"/>
  <c r="K49" i="4"/>
  <c r="I47" i="4"/>
  <c r="J44" i="4"/>
  <c r="K41" i="4"/>
  <c r="I39" i="4"/>
  <c r="J36" i="4"/>
  <c r="K33" i="4"/>
  <c r="I31" i="4"/>
  <c r="J28" i="4"/>
  <c r="K20" i="4"/>
  <c r="I18" i="4"/>
  <c r="J15" i="4"/>
  <c r="K12" i="4"/>
  <c r="I10" i="4"/>
  <c r="J7" i="4"/>
  <c r="K17" i="4"/>
  <c r="J12" i="4"/>
  <c r="I7" i="4"/>
  <c r="J9" i="4"/>
  <c r="K8" i="4"/>
  <c r="J37" i="4"/>
  <c r="K13" i="4"/>
  <c r="K64" i="4"/>
  <c r="J50" i="4"/>
  <c r="J34" i="4"/>
  <c r="I16" i="4"/>
  <c r="K69" i="4"/>
  <c r="J47" i="4"/>
  <c r="I21" i="4"/>
  <c r="J74" i="4"/>
  <c r="K71" i="4"/>
  <c r="I69" i="4"/>
  <c r="J66" i="4"/>
  <c r="K63" i="4"/>
  <c r="I60" i="4"/>
  <c r="J57" i="4"/>
  <c r="K54" i="4"/>
  <c r="I52" i="4"/>
  <c r="J49" i="4"/>
  <c r="K46" i="4"/>
  <c r="I44" i="4"/>
  <c r="J41" i="4"/>
  <c r="K38" i="4"/>
  <c r="I36" i="4"/>
  <c r="J33" i="4"/>
  <c r="K30" i="4"/>
  <c r="I28" i="4"/>
  <c r="J20" i="4"/>
  <c r="I15" i="4"/>
  <c r="K9" i="4"/>
  <c r="I14" i="4"/>
  <c r="K34" i="4"/>
  <c r="I11" i="4"/>
  <c r="J67" i="4"/>
  <c r="K47" i="4"/>
  <c r="K31" i="4"/>
  <c r="I8" i="4"/>
  <c r="I58" i="4"/>
  <c r="J39" i="4"/>
  <c r="J10" i="4"/>
  <c r="I74" i="4"/>
  <c r="J71" i="4"/>
  <c r="K68" i="4"/>
  <c r="I66" i="4"/>
  <c r="J63" i="4"/>
  <c r="K59" i="4"/>
  <c r="I57" i="4"/>
  <c r="J54" i="4"/>
  <c r="K51" i="4"/>
  <c r="I49" i="4"/>
  <c r="J46" i="4"/>
  <c r="K43" i="4"/>
  <c r="I41" i="4"/>
  <c r="J38" i="4"/>
  <c r="K35" i="4"/>
  <c r="I33" i="4"/>
  <c r="J30" i="4"/>
  <c r="K27" i="4"/>
  <c r="I20" i="4"/>
  <c r="J17" i="4"/>
  <c r="K14" i="4"/>
  <c r="I12" i="4"/>
  <c r="J11" i="4"/>
  <c r="I40" i="4"/>
  <c r="I19" i="4"/>
  <c r="I62" i="4"/>
  <c r="K39" i="4"/>
  <c r="J13" i="4"/>
  <c r="J72" i="4"/>
  <c r="J55" i="4"/>
  <c r="K52" i="4"/>
  <c r="K44" i="4"/>
  <c r="K28" i="4"/>
  <c r="K73" i="4"/>
  <c r="I71" i="4"/>
  <c r="J68" i="4"/>
  <c r="K65" i="4"/>
  <c r="I63" i="4"/>
  <c r="J59" i="4"/>
  <c r="K56" i="4"/>
  <c r="I54" i="4"/>
  <c r="J51" i="4"/>
  <c r="K48" i="4"/>
  <c r="I46" i="4"/>
  <c r="J43" i="4"/>
  <c r="K40" i="4"/>
  <c r="I38" i="4"/>
  <c r="J35" i="4"/>
  <c r="K32" i="4"/>
  <c r="I30" i="4"/>
  <c r="J27" i="4"/>
  <c r="K19" i="4"/>
  <c r="I17" i="4"/>
  <c r="J14" i="4"/>
  <c r="K11" i="4"/>
  <c r="I9" i="4"/>
  <c r="J45" i="4"/>
  <c r="J16" i="4"/>
  <c r="I70" i="4"/>
  <c r="K55" i="4"/>
  <c r="I45" i="4"/>
  <c r="I29" i="4"/>
  <c r="K10" i="4"/>
  <c r="J64" i="4"/>
  <c r="I34" i="4"/>
  <c r="K15" i="4"/>
  <c r="J73" i="4"/>
  <c r="K70" i="4"/>
  <c r="I68" i="4"/>
  <c r="J65" i="4"/>
  <c r="K62" i="4"/>
  <c r="I59" i="4"/>
  <c r="J56" i="4"/>
  <c r="K53" i="4"/>
  <c r="I51" i="4"/>
  <c r="J48" i="4"/>
  <c r="K45" i="4"/>
  <c r="I43" i="4"/>
  <c r="J40" i="4"/>
  <c r="K37" i="4"/>
  <c r="I35" i="4"/>
  <c r="J32" i="4"/>
  <c r="K29" i="4"/>
  <c r="I27" i="4"/>
  <c r="J19" i="4"/>
  <c r="K16" i="4"/>
  <c r="K42" i="4"/>
  <c r="J29" i="4"/>
  <c r="J8" i="4"/>
  <c r="J58" i="4"/>
  <c r="J42" i="4"/>
  <c r="J21" i="4"/>
  <c r="I67" i="4"/>
  <c r="I50" i="4"/>
  <c r="I42" i="4"/>
  <c r="J31" i="4"/>
  <c r="J18" i="4"/>
  <c r="I13" i="4"/>
  <c r="I73" i="4"/>
  <c r="J70" i="4"/>
  <c r="K67" i="4"/>
  <c r="I65" i="4"/>
  <c r="J62" i="4"/>
  <c r="K58" i="4"/>
  <c r="I56" i="4"/>
  <c r="J53" i="4"/>
  <c r="K50" i="4"/>
  <c r="I48" i="4"/>
  <c r="I32" i="4"/>
  <c r="K21" i="4"/>
  <c r="K72" i="4"/>
  <c r="I53" i="4"/>
  <c r="I37" i="4"/>
  <c r="K18" i="4"/>
  <c r="K60" i="4"/>
  <c r="K36" i="4"/>
  <c r="K7" i="4"/>
  <c r="N91" i="3"/>
  <c r="P89" i="3"/>
  <c r="M88" i="3"/>
  <c r="O86" i="3"/>
  <c r="L85" i="3"/>
  <c r="N83" i="3"/>
  <c r="P81" i="3"/>
  <c r="M80" i="3"/>
  <c r="O78" i="3"/>
  <c r="L77" i="3"/>
  <c r="N74" i="3"/>
  <c r="P71" i="3"/>
  <c r="M70" i="3"/>
  <c r="O68" i="3"/>
  <c r="L67" i="3"/>
  <c r="N65" i="3"/>
  <c r="P63" i="3"/>
  <c r="M62" i="3"/>
  <c r="O60" i="3"/>
  <c r="L59" i="3"/>
  <c r="N57" i="3"/>
  <c r="P55" i="3"/>
  <c r="M54" i="3"/>
  <c r="O52" i="3"/>
  <c r="L51" i="3"/>
  <c r="N49" i="3"/>
  <c r="P47" i="3"/>
  <c r="M46" i="3"/>
  <c r="O44" i="3"/>
  <c r="L43" i="3"/>
  <c r="N41" i="3"/>
  <c r="P39" i="3"/>
  <c r="M38" i="3"/>
  <c r="O36" i="3"/>
  <c r="L35" i="3"/>
  <c r="N33" i="3"/>
  <c r="P31" i="3"/>
  <c r="M30" i="3"/>
  <c r="O28" i="3"/>
  <c r="L27" i="3"/>
  <c r="N25" i="3"/>
  <c r="P23" i="3"/>
  <c r="M22" i="3"/>
  <c r="O20" i="3"/>
  <c r="L19" i="3"/>
  <c r="N17" i="3"/>
  <c r="P15" i="3"/>
  <c r="M14" i="3"/>
  <c r="O12" i="3"/>
  <c r="L11" i="3"/>
  <c r="N9" i="3"/>
  <c r="P7" i="3"/>
  <c r="M6" i="3"/>
  <c r="O4" i="3"/>
  <c r="L3" i="3"/>
  <c r="O23" i="3"/>
  <c r="N20" i="3"/>
  <c r="M17" i="3"/>
  <c r="L14" i="3"/>
  <c r="P10" i="3"/>
  <c r="O7" i="3"/>
  <c r="N4" i="3"/>
  <c r="P13" i="3"/>
  <c r="L9" i="3"/>
  <c r="M4" i="3"/>
  <c r="L8" i="3"/>
  <c r="M91" i="3"/>
  <c r="O89" i="3"/>
  <c r="L88" i="3"/>
  <c r="N86" i="3"/>
  <c r="P84" i="3"/>
  <c r="M83" i="3"/>
  <c r="O81" i="3"/>
  <c r="L80" i="3"/>
  <c r="N78" i="3"/>
  <c r="P75" i="3"/>
  <c r="M74" i="3"/>
  <c r="O71" i="3"/>
  <c r="L70" i="3"/>
  <c r="N68" i="3"/>
  <c r="P66" i="3"/>
  <c r="M65" i="3"/>
  <c r="O63" i="3"/>
  <c r="L62" i="3"/>
  <c r="N60" i="3"/>
  <c r="P58" i="3"/>
  <c r="M57" i="3"/>
  <c r="O55" i="3"/>
  <c r="L54" i="3"/>
  <c r="N52" i="3"/>
  <c r="P50" i="3"/>
  <c r="M49" i="3"/>
  <c r="O47" i="3"/>
  <c r="L46" i="3"/>
  <c r="N44" i="3"/>
  <c r="P42" i="3"/>
  <c r="M41" i="3"/>
  <c r="O39" i="3"/>
  <c r="L38" i="3"/>
  <c r="N36" i="3"/>
  <c r="P34" i="3"/>
  <c r="M33" i="3"/>
  <c r="O31" i="3"/>
  <c r="L30" i="3"/>
  <c r="N28" i="3"/>
  <c r="P26" i="3"/>
  <c r="M25" i="3"/>
  <c r="L22" i="3"/>
  <c r="P18" i="3"/>
  <c r="O15" i="3"/>
  <c r="N12" i="3"/>
  <c r="M9" i="3"/>
  <c r="L6" i="3"/>
  <c r="N15" i="3"/>
  <c r="O10" i="3"/>
  <c r="P5" i="3"/>
  <c r="M11" i="3"/>
  <c r="L91" i="3"/>
  <c r="N89" i="3"/>
  <c r="P87" i="3"/>
  <c r="M86" i="3"/>
  <c r="O84" i="3"/>
  <c r="L83" i="3"/>
  <c r="N81" i="3"/>
  <c r="P79" i="3"/>
  <c r="M78" i="3"/>
  <c r="O75" i="3"/>
  <c r="L74" i="3"/>
  <c r="N71" i="3"/>
  <c r="P69" i="3"/>
  <c r="M68" i="3"/>
  <c r="O66" i="3"/>
  <c r="L65" i="3"/>
  <c r="N63" i="3"/>
  <c r="P61" i="3"/>
  <c r="M60" i="3"/>
  <c r="O58" i="3"/>
  <c r="L57" i="3"/>
  <c r="N55" i="3"/>
  <c r="P53" i="3"/>
  <c r="M52" i="3"/>
  <c r="O50" i="3"/>
  <c r="L49" i="3"/>
  <c r="N47" i="3"/>
  <c r="P45" i="3"/>
  <c r="M44" i="3"/>
  <c r="O42" i="3"/>
  <c r="L41" i="3"/>
  <c r="N39" i="3"/>
  <c r="P37" i="3"/>
  <c r="M36" i="3"/>
  <c r="O34" i="3"/>
  <c r="L33" i="3"/>
  <c r="N31" i="3"/>
  <c r="P29" i="3"/>
  <c r="M28" i="3"/>
  <c r="O26" i="3"/>
  <c r="L25" i="3"/>
  <c r="N23" i="3"/>
  <c r="P21" i="3"/>
  <c r="M20" i="3"/>
  <c r="O18" i="3"/>
  <c r="L17" i="3"/>
  <c r="M12" i="3"/>
  <c r="N7" i="3"/>
  <c r="N14" i="3"/>
  <c r="M3" i="3"/>
  <c r="P90" i="3"/>
  <c r="M89" i="3"/>
  <c r="O87" i="3"/>
  <c r="L86" i="3"/>
  <c r="N84" i="3"/>
  <c r="P82" i="3"/>
  <c r="M81" i="3"/>
  <c r="O79" i="3"/>
  <c r="L78" i="3"/>
  <c r="N75" i="3"/>
  <c r="P72" i="3"/>
  <c r="M71" i="3"/>
  <c r="O69" i="3"/>
  <c r="L68" i="3"/>
  <c r="N66" i="3"/>
  <c r="P64" i="3"/>
  <c r="M63" i="3"/>
  <c r="O61" i="3"/>
  <c r="L60" i="3"/>
  <c r="N58" i="3"/>
  <c r="P56" i="3"/>
  <c r="M55" i="3"/>
  <c r="O53" i="3"/>
  <c r="L52" i="3"/>
  <c r="N50" i="3"/>
  <c r="P48" i="3"/>
  <c r="M47" i="3"/>
  <c r="O45" i="3"/>
  <c r="L44" i="3"/>
  <c r="N42" i="3"/>
  <c r="P40" i="3"/>
  <c r="M39" i="3"/>
  <c r="O37" i="3"/>
  <c r="L36" i="3"/>
  <c r="N34" i="3"/>
  <c r="P32" i="3"/>
  <c r="M31" i="3"/>
  <c r="O29" i="3"/>
  <c r="L28" i="3"/>
  <c r="N26" i="3"/>
  <c r="P24" i="3"/>
  <c r="M23" i="3"/>
  <c r="O21" i="3"/>
  <c r="L20" i="3"/>
  <c r="N18" i="3"/>
  <c r="P16" i="3"/>
  <c r="M15" i="3"/>
  <c r="O13" i="3"/>
  <c r="L12" i="3"/>
  <c r="N10" i="3"/>
  <c r="P8" i="3"/>
  <c r="M7" i="3"/>
  <c r="O5" i="3"/>
  <c r="L4" i="3"/>
  <c r="N6" i="3"/>
  <c r="O90" i="3"/>
  <c r="L89" i="3"/>
  <c r="N87" i="3"/>
  <c r="P85" i="3"/>
  <c r="M84" i="3"/>
  <c r="O82" i="3"/>
  <c r="L81" i="3"/>
  <c r="N79" i="3"/>
  <c r="P77" i="3"/>
  <c r="M75" i="3"/>
  <c r="O72" i="3"/>
  <c r="L71" i="3"/>
  <c r="N69" i="3"/>
  <c r="P67" i="3"/>
  <c r="M66" i="3"/>
  <c r="O64" i="3"/>
  <c r="L63" i="3"/>
  <c r="N61" i="3"/>
  <c r="P59" i="3"/>
  <c r="M58" i="3"/>
  <c r="O56" i="3"/>
  <c r="L55" i="3"/>
  <c r="N53" i="3"/>
  <c r="P51" i="3"/>
  <c r="M50" i="3"/>
  <c r="O48" i="3"/>
  <c r="L47" i="3"/>
  <c r="N45" i="3"/>
  <c r="P43" i="3"/>
  <c r="M42" i="3"/>
  <c r="O40" i="3"/>
  <c r="L39" i="3"/>
  <c r="N37" i="3"/>
  <c r="P35" i="3"/>
  <c r="M34" i="3"/>
  <c r="O32" i="3"/>
  <c r="L31" i="3"/>
  <c r="N29" i="3"/>
  <c r="P27" i="3"/>
  <c r="M26" i="3"/>
  <c r="O24" i="3"/>
  <c r="L23" i="3"/>
  <c r="N21" i="3"/>
  <c r="P19" i="3"/>
  <c r="M18" i="3"/>
  <c r="O16" i="3"/>
  <c r="L15" i="3"/>
  <c r="N13" i="3"/>
  <c r="P11" i="3"/>
  <c r="M10" i="3"/>
  <c r="O8" i="3"/>
  <c r="L7" i="3"/>
  <c r="N5" i="3"/>
  <c r="P3" i="3"/>
  <c r="O65" i="3"/>
  <c r="O57" i="3"/>
  <c r="P52" i="3"/>
  <c r="L48" i="3"/>
  <c r="M43" i="3"/>
  <c r="N38" i="3"/>
  <c r="O33" i="3"/>
  <c r="P28" i="3"/>
  <c r="N22" i="3"/>
  <c r="O17" i="3"/>
  <c r="O9" i="3"/>
  <c r="N90" i="3"/>
  <c r="P88" i="3"/>
  <c r="M87" i="3"/>
  <c r="O85" i="3"/>
  <c r="L84" i="3"/>
  <c r="N82" i="3"/>
  <c r="P80" i="3"/>
  <c r="M79" i="3"/>
  <c r="O77" i="3"/>
  <c r="L75" i="3"/>
  <c r="N72" i="3"/>
  <c r="P70" i="3"/>
  <c r="M69" i="3"/>
  <c r="O67" i="3"/>
  <c r="L66" i="3"/>
  <c r="N64" i="3"/>
  <c r="P62" i="3"/>
  <c r="M61" i="3"/>
  <c r="O59" i="3"/>
  <c r="L58" i="3"/>
  <c r="N56" i="3"/>
  <c r="P54" i="3"/>
  <c r="M53" i="3"/>
  <c r="O51" i="3"/>
  <c r="L50" i="3"/>
  <c r="N48" i="3"/>
  <c r="P46" i="3"/>
  <c r="M45" i="3"/>
  <c r="O43" i="3"/>
  <c r="L42" i="3"/>
  <c r="N40" i="3"/>
  <c r="P38" i="3"/>
  <c r="M37" i="3"/>
  <c r="O35" i="3"/>
  <c r="L34" i="3"/>
  <c r="N32" i="3"/>
  <c r="P30" i="3"/>
  <c r="M29" i="3"/>
  <c r="O27" i="3"/>
  <c r="L26" i="3"/>
  <c r="N24" i="3"/>
  <c r="P22" i="3"/>
  <c r="M21" i="3"/>
  <c r="O19" i="3"/>
  <c r="L18" i="3"/>
  <c r="N16" i="3"/>
  <c r="P14" i="3"/>
  <c r="M13" i="3"/>
  <c r="O11" i="3"/>
  <c r="L10" i="3"/>
  <c r="N8" i="3"/>
  <c r="P6" i="3"/>
  <c r="M5" i="3"/>
  <c r="O3" i="3"/>
  <c r="O91" i="3"/>
  <c r="N88" i="3"/>
  <c r="M85" i="3"/>
  <c r="L82" i="3"/>
  <c r="P78" i="3"/>
  <c r="O74" i="3"/>
  <c r="N70" i="3"/>
  <c r="M67" i="3"/>
  <c r="N62" i="3"/>
  <c r="M59" i="3"/>
  <c r="N54" i="3"/>
  <c r="O49" i="3"/>
  <c r="P44" i="3"/>
  <c r="L40" i="3"/>
  <c r="M35" i="3"/>
  <c r="N30" i="3"/>
  <c r="O25" i="3"/>
  <c r="P20" i="3"/>
  <c r="L16" i="3"/>
  <c r="P4" i="3"/>
  <c r="P91" i="3"/>
  <c r="M90" i="3"/>
  <c r="O88" i="3"/>
  <c r="L87" i="3"/>
  <c r="N85" i="3"/>
  <c r="P83" i="3"/>
  <c r="M82" i="3"/>
  <c r="O80" i="3"/>
  <c r="L79" i="3"/>
  <c r="N77" i="3"/>
  <c r="P74" i="3"/>
  <c r="M72" i="3"/>
  <c r="O70" i="3"/>
  <c r="L69" i="3"/>
  <c r="N67" i="3"/>
  <c r="P65" i="3"/>
  <c r="M64" i="3"/>
  <c r="O62" i="3"/>
  <c r="L61" i="3"/>
  <c r="N59" i="3"/>
  <c r="P57" i="3"/>
  <c r="M56" i="3"/>
  <c r="O54" i="3"/>
  <c r="L53" i="3"/>
  <c r="N51" i="3"/>
  <c r="P49" i="3"/>
  <c r="M48" i="3"/>
  <c r="O46" i="3"/>
  <c r="L45" i="3"/>
  <c r="N43" i="3"/>
  <c r="P41" i="3"/>
  <c r="M40" i="3"/>
  <c r="O38" i="3"/>
  <c r="L37" i="3"/>
  <c r="N35" i="3"/>
  <c r="P33" i="3"/>
  <c r="M32" i="3"/>
  <c r="O30" i="3"/>
  <c r="L29" i="3"/>
  <c r="N27" i="3"/>
  <c r="P25" i="3"/>
  <c r="M24" i="3"/>
  <c r="O22" i="3"/>
  <c r="L21" i="3"/>
  <c r="N19" i="3"/>
  <c r="P17" i="3"/>
  <c r="M16" i="3"/>
  <c r="O14" i="3"/>
  <c r="L13" i="3"/>
  <c r="N11" i="3"/>
  <c r="P9" i="3"/>
  <c r="M8" i="3"/>
  <c r="O6" i="3"/>
  <c r="L5" i="3"/>
  <c r="N3" i="3"/>
  <c r="L90" i="3"/>
  <c r="P86" i="3"/>
  <c r="O83" i="3"/>
  <c r="N80" i="3"/>
  <c r="M77" i="3"/>
  <c r="L72" i="3"/>
  <c r="P68" i="3"/>
  <c r="L64" i="3"/>
  <c r="P60" i="3"/>
  <c r="L56" i="3"/>
  <c r="M51" i="3"/>
  <c r="N46" i="3"/>
  <c r="O41" i="3"/>
  <c r="P36" i="3"/>
  <c r="L32" i="3"/>
  <c r="M27" i="3"/>
  <c r="L24" i="3"/>
  <c r="M19" i="3"/>
  <c r="P12" i="3"/>
  <c r="O20" i="79"/>
  <c r="O19" i="79"/>
  <c r="O18" i="79"/>
  <c r="M27" i="57"/>
  <c r="N27" i="43"/>
  <c r="M27" i="29"/>
  <c r="M54" i="29"/>
  <c r="M55" i="29"/>
  <c r="M56" i="29"/>
  <c r="M25" i="29"/>
  <c r="O25" i="15"/>
  <c r="O27" i="8"/>
  <c r="O27" i="22"/>
  <c r="O27" i="15"/>
  <c r="I21" i="25" l="1"/>
  <c r="I24" i="4"/>
  <c r="I27" i="34"/>
  <c r="K98" i="33"/>
  <c r="K97" i="33"/>
  <c r="M76" i="44"/>
  <c r="I23" i="25"/>
  <c r="I22" i="25"/>
  <c r="I72" i="25"/>
  <c r="I74" i="25"/>
  <c r="I58" i="25"/>
  <c r="K99" i="33"/>
  <c r="I74" i="32"/>
  <c r="I72" i="32"/>
  <c r="I20" i="25"/>
  <c r="I19" i="25"/>
  <c r="K101" i="19"/>
  <c r="K100" i="19"/>
  <c r="K101" i="12"/>
  <c r="I23" i="18"/>
  <c r="I22" i="18"/>
  <c r="I27" i="20"/>
  <c r="K102" i="12"/>
  <c r="I58" i="18"/>
  <c r="I27" i="27"/>
  <c r="I20" i="18"/>
  <c r="I19" i="18"/>
  <c r="I22" i="11"/>
  <c r="I21" i="11"/>
  <c r="I25" i="11"/>
  <c r="I24" i="11"/>
  <c r="I77" i="11"/>
  <c r="I61" i="4"/>
  <c r="I23" i="11"/>
  <c r="I76" i="11"/>
  <c r="I74" i="11"/>
  <c r="I78" i="4"/>
  <c r="K99" i="12"/>
  <c r="K98" i="12"/>
  <c r="K100" i="12"/>
  <c r="I60" i="11"/>
  <c r="I75" i="4"/>
  <c r="I77" i="4"/>
  <c r="P92" i="3"/>
  <c r="I25" i="4"/>
  <c r="I26" i="4"/>
  <c r="K98" i="5"/>
  <c r="K100" i="5"/>
  <c r="K99" i="5"/>
  <c r="P94" i="3"/>
  <c r="I22" i="4"/>
  <c r="I23" i="4"/>
  <c r="K97" i="5"/>
  <c r="K96" i="5"/>
  <c r="P96" i="3"/>
  <c r="P95" i="3"/>
  <c r="O51" i="15"/>
  <c r="O11" i="15"/>
  <c r="N56" i="84" l="1"/>
  <c r="M56" i="84"/>
  <c r="L56" i="84"/>
  <c r="A76" i="9" l="1"/>
  <c r="A75" i="9"/>
  <c r="AC7" i="82" l="1"/>
  <c r="X84" i="82"/>
  <c r="A36" i="82" l="1"/>
  <c r="A39" i="82"/>
  <c r="A40" i="82"/>
  <c r="A41" i="82"/>
  <c r="A42" i="82"/>
  <c r="A23" i="82"/>
  <c r="A24" i="82"/>
  <c r="A25" i="82"/>
  <c r="A26" i="82"/>
  <c r="A27" i="82"/>
  <c r="A28" i="82"/>
  <c r="A29" i="82"/>
  <c r="A30" i="82"/>
  <c r="A31" i="82"/>
  <c r="A32" i="82"/>
  <c r="A33" i="82"/>
  <c r="A34" i="82"/>
  <c r="A35" i="82"/>
  <c r="A17" i="82"/>
  <c r="A18" i="82"/>
  <c r="A19" i="82"/>
  <c r="A20" i="82"/>
  <c r="A15" i="82"/>
  <c r="A16" i="82"/>
  <c r="A86" i="80"/>
  <c r="A87" i="80"/>
  <c r="A88" i="80"/>
  <c r="A89" i="80"/>
  <c r="A90" i="80"/>
  <c r="A91" i="80"/>
  <c r="A92" i="80"/>
  <c r="A84" i="80"/>
  <c r="A85" i="80"/>
  <c r="A71" i="80"/>
  <c r="A72" i="80"/>
  <c r="A67" i="80"/>
  <c r="A68" i="80"/>
  <c r="A69" i="80"/>
  <c r="A70" i="80"/>
  <c r="A59" i="80"/>
  <c r="A60" i="80"/>
  <c r="A61" i="80"/>
  <c r="A62" i="80"/>
  <c r="A63" i="80"/>
  <c r="A64" i="80"/>
  <c r="A57" i="80"/>
  <c r="A58" i="80"/>
  <c r="A46" i="80"/>
  <c r="A47" i="80"/>
  <c r="A48" i="80"/>
  <c r="A49" i="80"/>
  <c r="A50" i="80"/>
  <c r="A44" i="80"/>
  <c r="A45" i="80"/>
  <c r="A40" i="80"/>
  <c r="A41" i="80"/>
  <c r="A42" i="80"/>
  <c r="A43" i="80"/>
  <c r="A34" i="80"/>
  <c r="A35" i="80"/>
  <c r="A36" i="80"/>
  <c r="A37" i="80"/>
  <c r="A29" i="80"/>
  <c r="A30" i="80"/>
  <c r="A18" i="80"/>
  <c r="A19" i="80"/>
  <c r="A20" i="80"/>
  <c r="A21" i="80"/>
  <c r="A22" i="80"/>
  <c r="A16" i="80"/>
  <c r="A17" i="80"/>
  <c r="A35" i="79"/>
  <c r="A36" i="79"/>
  <c r="A37" i="79"/>
  <c r="A38" i="79"/>
  <c r="A39" i="79"/>
  <c r="A40" i="79"/>
  <c r="A41" i="79"/>
  <c r="A30" i="79"/>
  <c r="A31" i="79"/>
  <c r="A32" i="79"/>
  <c r="A24" i="79"/>
  <c r="A25" i="79"/>
  <c r="A26" i="79"/>
  <c r="A27" i="79"/>
  <c r="A23" i="79"/>
  <c r="A22" i="79"/>
  <c r="A21" i="79"/>
  <c r="A15" i="79"/>
  <c r="A16" i="79"/>
  <c r="A17" i="79"/>
  <c r="A23" i="71"/>
  <c r="A24" i="71"/>
  <c r="A13" i="71"/>
  <c r="A14" i="71"/>
  <c r="A61" i="67"/>
  <c r="A60" i="67"/>
  <c r="A59" i="67"/>
  <c r="A58" i="67"/>
  <c r="A57" i="67"/>
  <c r="A56" i="67"/>
  <c r="A55" i="67"/>
  <c r="A53" i="67"/>
  <c r="A54" i="67"/>
  <c r="A52" i="67"/>
  <c r="A51" i="67"/>
  <c r="A50" i="67"/>
  <c r="A49" i="67"/>
  <c r="A48" i="67"/>
  <c r="A47" i="67"/>
  <c r="A46" i="67"/>
  <c r="A45" i="67"/>
  <c r="A43" i="67"/>
  <c r="A44" i="67"/>
  <c r="A42" i="67"/>
  <c r="A41" i="67"/>
  <c r="A39" i="67"/>
  <c r="A40" i="67"/>
  <c r="A38" i="67"/>
  <c r="A37" i="67"/>
  <c r="A35" i="67"/>
  <c r="A36" i="67"/>
  <c r="A32" i="67"/>
  <c r="A33" i="67"/>
  <c r="A34" i="67"/>
  <c r="A31" i="67"/>
  <c r="A29" i="67"/>
  <c r="A30" i="67"/>
  <c r="A26" i="67"/>
  <c r="A27" i="67"/>
  <c r="A28" i="67"/>
  <c r="A25" i="67"/>
  <c r="A23" i="67"/>
  <c r="A24" i="67"/>
  <c r="A20" i="67"/>
  <c r="A21" i="67"/>
  <c r="A22" i="67"/>
  <c r="A19" i="67"/>
  <c r="A17" i="67"/>
  <c r="A18" i="67"/>
  <c r="A14" i="67"/>
  <c r="A15" i="67"/>
  <c r="A16" i="67"/>
  <c r="A13" i="67"/>
  <c r="A11" i="67"/>
  <c r="A12" i="67"/>
  <c r="A69" i="58"/>
  <c r="A70" i="58"/>
  <c r="A65" i="58"/>
  <c r="A66" i="58"/>
  <c r="A67" i="58"/>
  <c r="A68" i="58"/>
  <c r="A57" i="58"/>
  <c r="A58" i="58"/>
  <c r="A59" i="58"/>
  <c r="A60" i="58"/>
  <c r="A61" i="58"/>
  <c r="A62" i="58"/>
  <c r="A95" i="44"/>
  <c r="A96" i="44"/>
  <c r="A97" i="44"/>
  <c r="A98" i="44"/>
  <c r="A99" i="44"/>
  <c r="A100" i="44"/>
  <c r="A101" i="44"/>
  <c r="A102" i="44"/>
  <c r="A103" i="44"/>
  <c r="A104" i="44"/>
  <c r="A81" i="44"/>
  <c r="A82" i="44"/>
  <c r="A83" i="44"/>
  <c r="A84" i="44"/>
  <c r="A85" i="44"/>
  <c r="A86" i="44"/>
  <c r="A87" i="44"/>
  <c r="A88" i="44"/>
  <c r="A89" i="44"/>
  <c r="A90" i="44"/>
  <c r="A91" i="44"/>
  <c r="A92" i="44"/>
  <c r="A93" i="44"/>
  <c r="A94" i="44"/>
  <c r="A95" i="37"/>
  <c r="A96" i="37"/>
  <c r="A97" i="37"/>
  <c r="A98" i="37"/>
  <c r="A99" i="37"/>
  <c r="A100" i="37"/>
  <c r="A101" i="37"/>
  <c r="A102" i="37"/>
  <c r="A103" i="37"/>
  <c r="A104" i="37"/>
  <c r="A81" i="37"/>
  <c r="A82" i="37"/>
  <c r="A83" i="37"/>
  <c r="A84" i="37"/>
  <c r="A85" i="37"/>
  <c r="A86" i="37"/>
  <c r="A87" i="37"/>
  <c r="A88" i="37"/>
  <c r="A89" i="37"/>
  <c r="A90" i="37"/>
  <c r="A91" i="37"/>
  <c r="A92" i="37"/>
  <c r="A93" i="37"/>
  <c r="A94" i="37"/>
  <c r="A95" i="30"/>
  <c r="A96" i="30"/>
  <c r="A97" i="30"/>
  <c r="A98" i="30"/>
  <c r="A99" i="30"/>
  <c r="A100" i="30"/>
  <c r="A101" i="30"/>
  <c r="A102" i="30"/>
  <c r="A103" i="30"/>
  <c r="A104" i="30"/>
  <c r="A87" i="30"/>
  <c r="A88" i="30"/>
  <c r="A89" i="30"/>
  <c r="A90" i="30"/>
  <c r="A91" i="30"/>
  <c r="A92" i="30"/>
  <c r="A93" i="30"/>
  <c r="A94" i="30"/>
  <c r="A81" i="30"/>
  <c r="A82" i="30"/>
  <c r="A83" i="30"/>
  <c r="A84" i="30"/>
  <c r="A85" i="30"/>
  <c r="A86" i="30"/>
  <c r="A95" i="23"/>
  <c r="A96" i="23"/>
  <c r="A97" i="23"/>
  <c r="A98" i="23"/>
  <c r="A99" i="23"/>
  <c r="A100" i="23"/>
  <c r="A101" i="23"/>
  <c r="A102" i="23"/>
  <c r="A103" i="23"/>
  <c r="A104" i="23"/>
  <c r="A87" i="23"/>
  <c r="A88" i="23"/>
  <c r="A89" i="23"/>
  <c r="A90" i="23"/>
  <c r="A91" i="23"/>
  <c r="A92" i="23"/>
  <c r="A93" i="23"/>
  <c r="A94" i="23"/>
  <c r="A81" i="23"/>
  <c r="A82" i="23"/>
  <c r="A83" i="23"/>
  <c r="A84" i="23"/>
  <c r="A85" i="23"/>
  <c r="A86" i="23"/>
  <c r="A99" i="16"/>
  <c r="A100" i="16"/>
  <c r="A101" i="16"/>
  <c r="A102" i="16"/>
  <c r="A103" i="16"/>
  <c r="A104" i="16"/>
  <c r="A95" i="16"/>
  <c r="A96" i="16"/>
  <c r="A97" i="16"/>
  <c r="A98" i="16"/>
  <c r="A87" i="16"/>
  <c r="A88" i="16"/>
  <c r="A89" i="16"/>
  <c r="A90" i="16"/>
  <c r="A91" i="16"/>
  <c r="A92" i="16"/>
  <c r="A93" i="16"/>
  <c r="A94" i="16"/>
  <c r="A81" i="16"/>
  <c r="A82" i="16"/>
  <c r="A83" i="16"/>
  <c r="A84" i="16"/>
  <c r="A85" i="16"/>
  <c r="A86" i="16"/>
  <c r="A99" i="9"/>
  <c r="A100" i="9"/>
  <c r="A101" i="9"/>
  <c r="A102" i="9"/>
  <c r="A103" i="9"/>
  <c r="A104" i="9"/>
  <c r="A95" i="9"/>
  <c r="A96" i="9"/>
  <c r="A97" i="9"/>
  <c r="A98" i="9"/>
  <c r="A87" i="9"/>
  <c r="A88" i="9"/>
  <c r="A89" i="9"/>
  <c r="A90" i="9"/>
  <c r="A91" i="9"/>
  <c r="A92" i="9"/>
  <c r="A93" i="9"/>
  <c r="A94" i="9"/>
  <c r="A81" i="9"/>
  <c r="A82" i="9"/>
  <c r="A83" i="9"/>
  <c r="A84" i="9"/>
  <c r="A85" i="9"/>
  <c r="A86" i="9"/>
  <c r="N9" i="74" l="1"/>
  <c r="N10" i="74"/>
  <c r="N14" i="74"/>
  <c r="A4" i="85" l="1"/>
  <c r="A5" i="84"/>
  <c r="N5" i="84" l="1"/>
  <c r="M5" i="84"/>
  <c r="M89" i="74"/>
  <c r="L89" i="74"/>
  <c r="A66" i="74" l="1"/>
  <c r="A67" i="74"/>
  <c r="A68" i="74"/>
  <c r="A69"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70" i="74"/>
  <c r="A71" i="74"/>
  <c r="A72" i="74"/>
  <c r="A73" i="74"/>
  <c r="A74" i="74"/>
  <c r="A75" i="74"/>
  <c r="A76" i="74"/>
  <c r="A77" i="74"/>
  <c r="A78" i="74"/>
  <c r="A79" i="74"/>
  <c r="A80" i="74"/>
  <c r="A81" i="74"/>
  <c r="A82" i="74"/>
  <c r="A83" i="74"/>
  <c r="A84" i="74"/>
  <c r="A85" i="74"/>
  <c r="A86" i="74"/>
  <c r="J89" i="74"/>
  <c r="K89" i="74"/>
  <c r="A20" i="74"/>
  <c r="A19" i="74"/>
  <c r="A18" i="74"/>
  <c r="A17" i="74"/>
  <c r="A16" i="74"/>
  <c r="A15" i="74"/>
  <c r="A14" i="74"/>
  <c r="A13" i="74"/>
  <c r="A12" i="74"/>
  <c r="A11" i="74"/>
  <c r="A10" i="74"/>
  <c r="A9" i="74"/>
  <c r="A8" i="74"/>
  <c r="A7" i="74"/>
  <c r="A6" i="74"/>
  <c r="A5" i="74"/>
  <c r="A84" i="75"/>
  <c r="A83" i="75"/>
  <c r="A82" i="75"/>
  <c r="A81" i="75"/>
  <c r="A80" i="75"/>
  <c r="A79" i="75"/>
  <c r="A78" i="75"/>
  <c r="A77" i="75"/>
  <c r="A75" i="75"/>
  <c r="A74" i="75"/>
  <c r="A72" i="75"/>
  <c r="A71" i="75"/>
  <c r="A70" i="75"/>
  <c r="A69" i="75"/>
  <c r="A68" i="75"/>
  <c r="A67" i="75"/>
  <c r="A66" i="75"/>
  <c r="A65" i="75"/>
  <c r="A64" i="75"/>
  <c r="A63" i="75"/>
  <c r="A62" i="75"/>
  <c r="A61" i="75"/>
  <c r="A60" i="75"/>
  <c r="A59" i="75"/>
  <c r="A58" i="75"/>
  <c r="A57" i="75"/>
  <c r="A56" i="75"/>
  <c r="A55" i="75"/>
  <c r="A54" i="75"/>
  <c r="A53" i="75"/>
  <c r="A52" i="75"/>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P92" i="83" l="1"/>
  <c r="AA84" i="82"/>
  <c r="Z84" i="82"/>
  <c r="Y84" i="82"/>
  <c r="N34" i="74" l="1"/>
  <c r="O84" i="82"/>
  <c r="A54" i="58" l="1"/>
  <c r="A53" i="58"/>
  <c r="A76" i="23"/>
  <c r="A75" i="23"/>
  <c r="A76" i="16" l="1"/>
  <c r="A75" i="16"/>
  <c r="M92" i="83" l="1"/>
  <c r="T84" i="82" l="1"/>
  <c r="S84" i="82"/>
  <c r="K56" i="84" l="1"/>
  <c r="K5" i="84" s="1"/>
  <c r="R53" i="80"/>
  <c r="R51" i="80"/>
  <c r="R52" i="80"/>
  <c r="O9" i="15"/>
  <c r="O10" i="15"/>
  <c r="O12" i="15"/>
  <c r="O13" i="15"/>
  <c r="O14" i="15"/>
  <c r="O19" i="15"/>
  <c r="O20" i="15"/>
  <c r="O21" i="15"/>
  <c r="O22" i="15"/>
  <c r="O23" i="15"/>
  <c r="O24" i="15"/>
  <c r="O26" i="15"/>
  <c r="O28" i="15"/>
  <c r="O29" i="15"/>
  <c r="O30" i="15"/>
  <c r="O31" i="15"/>
  <c r="O54" i="15"/>
  <c r="O55" i="15"/>
  <c r="O56" i="15"/>
  <c r="A53" i="29"/>
  <c r="A52" i="29"/>
  <c r="A51" i="29"/>
  <c r="A7" i="29"/>
  <c r="A6" i="29"/>
  <c r="A5" i="29"/>
  <c r="A4" i="29"/>
  <c r="A53" i="22"/>
  <c r="A52" i="22"/>
  <c r="A51" i="22"/>
  <c r="A7" i="22"/>
  <c r="A6" i="22"/>
  <c r="A5" i="22"/>
  <c r="A4" i="22"/>
  <c r="A53" i="15"/>
  <c r="A52" i="15"/>
  <c r="A51" i="15"/>
  <c r="A7" i="15"/>
  <c r="A6" i="15"/>
  <c r="A5" i="15"/>
  <c r="A4" i="15"/>
  <c r="A3" i="15"/>
  <c r="O56" i="8"/>
  <c r="O55" i="8"/>
  <c r="O54" i="8"/>
  <c r="A53" i="8"/>
  <c r="A52" i="8"/>
  <c r="A51" i="8"/>
  <c r="A19" i="8"/>
  <c r="A18" i="8"/>
  <c r="A9" i="8"/>
  <c r="A7" i="8"/>
  <c r="A6" i="8"/>
  <c r="A8" i="8"/>
  <c r="A5" i="8"/>
  <c r="A4" i="8"/>
  <c r="A3" i="8"/>
  <c r="A64" i="58"/>
  <c r="A63" i="58"/>
  <c r="A56" i="58"/>
  <c r="A55" i="58"/>
  <c r="A47" i="56"/>
  <c r="A39" i="56"/>
  <c r="A38" i="56"/>
  <c r="A37" i="56"/>
  <c r="A41" i="56"/>
  <c r="A32" i="56"/>
  <c r="A31" i="56"/>
  <c r="A30" i="56"/>
  <c r="A49" i="56"/>
  <c r="A46" i="56"/>
  <c r="A45" i="56"/>
  <c r="A44" i="56"/>
  <c r="A34" i="56"/>
  <c r="A33" i="56"/>
  <c r="A29" i="56"/>
  <c r="M25" i="57"/>
  <c r="M24" i="57"/>
  <c r="A52" i="56"/>
  <c r="A51" i="56"/>
  <c r="A80" i="44"/>
  <c r="A79" i="44"/>
  <c r="A78" i="44"/>
  <c r="A77" i="44"/>
  <c r="A74" i="44"/>
  <c r="A73" i="44"/>
  <c r="A72" i="44"/>
  <c r="A71" i="44"/>
  <c r="A70" i="44"/>
  <c r="A69" i="44"/>
  <c r="A68" i="44"/>
  <c r="A67" i="44"/>
  <c r="N25" i="43"/>
  <c r="N24" i="43"/>
  <c r="A71" i="42"/>
  <c r="A70" i="42"/>
  <c r="A69" i="42"/>
  <c r="A68" i="42"/>
  <c r="A67" i="42"/>
  <c r="A66" i="42"/>
  <c r="A65" i="42"/>
  <c r="A64" i="42"/>
  <c r="A63" i="42"/>
  <c r="A66" i="37"/>
  <c r="A65" i="37"/>
  <c r="A64" i="37"/>
  <c r="A63" i="37"/>
  <c r="A62" i="37"/>
  <c r="A61" i="37"/>
  <c r="A60" i="37"/>
  <c r="A59" i="37"/>
  <c r="A58" i="37"/>
  <c r="A80" i="37"/>
  <c r="A79" i="37"/>
  <c r="A78" i="37"/>
  <c r="A71" i="35"/>
  <c r="A70" i="35"/>
  <c r="A69" i="35"/>
  <c r="A68" i="35"/>
  <c r="A67" i="35"/>
  <c r="A66" i="35"/>
  <c r="A65" i="35"/>
  <c r="A64" i="35"/>
  <c r="A63" i="35"/>
  <c r="A62" i="35"/>
  <c r="A80" i="30"/>
  <c r="A79" i="30"/>
  <c r="A78" i="30"/>
  <c r="A77" i="30"/>
  <c r="A74" i="30"/>
  <c r="A73" i="30"/>
  <c r="A72" i="30"/>
  <c r="A71" i="30"/>
  <c r="A70" i="30"/>
  <c r="A69" i="30"/>
  <c r="A68" i="30"/>
  <c r="A67" i="30"/>
  <c r="M24" i="29"/>
  <c r="A70" i="28"/>
  <c r="A71" i="28"/>
  <c r="A72" i="28"/>
  <c r="A73" i="28"/>
  <c r="A74" i="28"/>
  <c r="A75" i="28"/>
  <c r="A76" i="28"/>
  <c r="A77" i="28"/>
  <c r="A78" i="28"/>
  <c r="A69" i="28"/>
  <c r="A68" i="28"/>
  <c r="A67" i="28"/>
  <c r="A66" i="28"/>
  <c r="A65" i="28"/>
  <c r="A64" i="28"/>
  <c r="A63" i="28"/>
  <c r="A62" i="28"/>
  <c r="A61" i="28"/>
  <c r="A80" i="23"/>
  <c r="A79" i="23"/>
  <c r="A78" i="23"/>
  <c r="A77" i="23"/>
  <c r="A74" i="23"/>
  <c r="A73" i="23"/>
  <c r="A72" i="23"/>
  <c r="A71" i="23"/>
  <c r="A70" i="23"/>
  <c r="A69" i="23"/>
  <c r="A68" i="23"/>
  <c r="A67" i="23"/>
  <c r="O24" i="22"/>
  <c r="A73" i="21"/>
  <c r="A67" i="21"/>
  <c r="A66" i="21"/>
  <c r="A65" i="21"/>
  <c r="A64" i="21"/>
  <c r="A63" i="21"/>
  <c r="A58" i="21"/>
  <c r="A57" i="21"/>
  <c r="A56" i="21"/>
  <c r="A80" i="16"/>
  <c r="A79" i="16"/>
  <c r="A78" i="16"/>
  <c r="A77" i="16"/>
  <c r="A74" i="16"/>
  <c r="A73" i="16"/>
  <c r="A72" i="16"/>
  <c r="A71" i="16"/>
  <c r="A70" i="16"/>
  <c r="A69" i="16"/>
  <c r="A68" i="16"/>
  <c r="A67" i="16"/>
  <c r="A66" i="16"/>
  <c r="A65" i="16"/>
  <c r="A64" i="16"/>
  <c r="A63" i="16"/>
  <c r="A73" i="14"/>
  <c r="A67" i="14"/>
  <c r="A65" i="14"/>
  <c r="A64" i="14"/>
  <c r="A63" i="14"/>
  <c r="A57" i="14"/>
  <c r="A56" i="14"/>
  <c r="A55" i="14"/>
  <c r="A80" i="9"/>
  <c r="A79" i="9"/>
  <c r="A78" i="9"/>
  <c r="A77" i="9"/>
  <c r="A74" i="9"/>
  <c r="A73" i="9"/>
  <c r="A72" i="9"/>
  <c r="A71" i="9"/>
  <c r="A70" i="9"/>
  <c r="A69" i="9"/>
  <c r="A68" i="9"/>
  <c r="A67" i="9"/>
  <c r="A73" i="7"/>
  <c r="A67" i="7"/>
  <c r="A65" i="7"/>
  <c r="A64" i="7"/>
  <c r="A63" i="7"/>
  <c r="A56" i="7"/>
  <c r="A58" i="7"/>
  <c r="A57" i="7"/>
  <c r="O24" i="8"/>
  <c r="O23" i="8"/>
  <c r="K54" i="86"/>
  <c r="M90" i="85"/>
  <c r="A84" i="81"/>
  <c r="A83" i="81"/>
  <c r="A82" i="81"/>
  <c r="A81" i="81"/>
  <c r="A80" i="81"/>
  <c r="A79" i="81"/>
  <c r="A78" i="81"/>
  <c r="A77" i="81"/>
  <c r="A75" i="81"/>
  <c r="A74" i="81"/>
  <c r="A72" i="81"/>
  <c r="A71" i="81"/>
  <c r="A70" i="81"/>
  <c r="A69" i="81"/>
  <c r="A68" i="81"/>
  <c r="A67" i="81"/>
  <c r="A66" i="81"/>
  <c r="A65" i="81"/>
  <c r="A64" i="81"/>
  <c r="A63" i="81"/>
  <c r="A62" i="81"/>
  <c r="A61" i="81"/>
  <c r="A60" i="81"/>
  <c r="A59" i="81"/>
  <c r="A58" i="81"/>
  <c r="A57" i="81"/>
  <c r="A56" i="81"/>
  <c r="A55" i="81"/>
  <c r="A54" i="81"/>
  <c r="A53" i="81"/>
  <c r="A52" i="81"/>
  <c r="A51" i="81"/>
  <c r="A50" i="81"/>
  <c r="A49" i="81"/>
  <c r="A48" i="81"/>
  <c r="A47" i="81"/>
  <c r="A46" i="81"/>
  <c r="A45" i="81"/>
  <c r="A44" i="81"/>
  <c r="A43" i="81"/>
  <c r="A42" i="81"/>
  <c r="A41" i="81"/>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8" i="81"/>
  <c r="A7" i="81"/>
  <c r="A6" i="81"/>
  <c r="A5" i="81"/>
  <c r="A4" i="81"/>
  <c r="A3" i="81"/>
  <c r="N93" i="81"/>
  <c r="M93" i="81"/>
  <c r="L93" i="81"/>
  <c r="K93" i="81"/>
  <c r="A83" i="80"/>
  <c r="A82" i="80"/>
  <c r="A81" i="80"/>
  <c r="A77" i="80"/>
  <c r="A76" i="80"/>
  <c r="A75" i="80"/>
  <c r="A74" i="80"/>
  <c r="A73" i="80"/>
  <c r="A66" i="80"/>
  <c r="A65" i="80"/>
  <c r="A56" i="80"/>
  <c r="A55" i="80"/>
  <c r="A54" i="80"/>
  <c r="A39" i="80"/>
  <c r="A38" i="80"/>
  <c r="A33" i="80"/>
  <c r="A32" i="80"/>
  <c r="A28" i="80"/>
  <c r="A27" i="80"/>
  <c r="A26" i="80"/>
  <c r="A15" i="80"/>
  <c r="A14" i="80"/>
  <c r="A13" i="80"/>
  <c r="A12" i="80"/>
  <c r="A11" i="80"/>
  <c r="A10" i="80"/>
  <c r="A9" i="80"/>
  <c r="A8" i="80"/>
  <c r="A7" i="80"/>
  <c r="A6" i="80"/>
  <c r="A5" i="80"/>
  <c r="A4" i="80"/>
  <c r="L95" i="80"/>
  <c r="M95" i="80"/>
  <c r="N95" i="80"/>
  <c r="O95" i="80"/>
  <c r="P95" i="80"/>
  <c r="Q95" i="80"/>
  <c r="K95" i="80"/>
  <c r="A50" i="79"/>
  <c r="A49" i="79"/>
  <c r="A48" i="79"/>
  <c r="A47" i="79"/>
  <c r="A46" i="79"/>
  <c r="A45" i="79"/>
  <c r="A34" i="79"/>
  <c r="A33" i="79"/>
  <c r="A29" i="79"/>
  <c r="A28" i="79"/>
  <c r="A14" i="79"/>
  <c r="A13" i="79"/>
  <c r="A12" i="79"/>
  <c r="A11" i="79"/>
  <c r="A10" i="79"/>
  <c r="A9" i="79"/>
  <c r="A8" i="79"/>
  <c r="A7" i="79"/>
  <c r="A6" i="79"/>
  <c r="A5" i="79"/>
  <c r="A4" i="79"/>
  <c r="N54" i="79"/>
  <c r="M54" i="79"/>
  <c r="L54" i="79"/>
  <c r="K54" i="79"/>
  <c r="R23" i="80"/>
  <c r="R24" i="80"/>
  <c r="R25" i="80"/>
  <c r="R78" i="80"/>
  <c r="R79" i="80"/>
  <c r="R80" i="80"/>
  <c r="O42" i="79"/>
  <c r="O43" i="79"/>
  <c r="O44" i="79"/>
  <c r="A22" i="59"/>
  <c r="A21" i="59"/>
  <c r="A20" i="59"/>
  <c r="A19" i="59"/>
  <c r="A18" i="59"/>
  <c r="A17" i="59"/>
  <c r="A16" i="59"/>
  <c r="A15" i="59"/>
  <c r="A14" i="59"/>
  <c r="A13" i="59"/>
  <c r="A12" i="59"/>
  <c r="A11" i="59"/>
  <c r="A10" i="59"/>
  <c r="A9" i="59"/>
  <c r="A8" i="59"/>
  <c r="A7" i="59"/>
  <c r="A6" i="59"/>
  <c r="A5" i="59"/>
  <c r="A4" i="59"/>
  <c r="A3" i="59"/>
  <c r="A72" i="58"/>
  <c r="A71" i="58"/>
  <c r="A52" i="58"/>
  <c r="A51" i="58"/>
  <c r="A50" i="58"/>
  <c r="A49" i="58"/>
  <c r="A48" i="58"/>
  <c r="A47" i="58"/>
  <c r="A46" i="58"/>
  <c r="A45" i="58"/>
  <c r="A44" i="58"/>
  <c r="A43" i="58"/>
  <c r="A42" i="58"/>
  <c r="A41" i="58"/>
  <c r="A40" i="58"/>
  <c r="A39" i="58"/>
  <c r="A38" i="58"/>
  <c r="A37" i="58"/>
  <c r="A36" i="58"/>
  <c r="A35" i="58"/>
  <c r="A34" i="58"/>
  <c r="A33" i="58"/>
  <c r="A32" i="58"/>
  <c r="A31" i="58"/>
  <c r="A30" i="58"/>
  <c r="A29" i="58"/>
  <c r="A28" i="58"/>
  <c r="A27" i="58"/>
  <c r="A26" i="58"/>
  <c r="A25" i="58"/>
  <c r="A24" i="58"/>
  <c r="A23" i="58"/>
  <c r="A22" i="58"/>
  <c r="A21" i="58"/>
  <c r="A20" i="58"/>
  <c r="A19" i="58"/>
  <c r="A18" i="58"/>
  <c r="A17" i="58"/>
  <c r="A16" i="58"/>
  <c r="A15" i="58"/>
  <c r="A14" i="58"/>
  <c r="A13" i="58"/>
  <c r="A12" i="58"/>
  <c r="A11" i="58"/>
  <c r="A10" i="58"/>
  <c r="A9" i="58"/>
  <c r="A8" i="58"/>
  <c r="A7" i="58"/>
  <c r="A6" i="58"/>
  <c r="A5" i="58"/>
  <c r="A4" i="58"/>
  <c r="A3" i="58"/>
  <c r="A64" i="57"/>
  <c r="A63" i="57"/>
  <c r="A62" i="57"/>
  <c r="A61" i="57"/>
  <c r="A60" i="57"/>
  <c r="A59" i="57"/>
  <c r="A58" i="57"/>
  <c r="A57" i="57"/>
  <c r="A56" i="57"/>
  <c r="A55" i="57"/>
  <c r="A54" i="57"/>
  <c r="A50" i="57"/>
  <c r="A49" i="57"/>
  <c r="A48" i="57"/>
  <c r="A47" i="57"/>
  <c r="A46" i="57"/>
  <c r="A45" i="57"/>
  <c r="A44" i="57"/>
  <c r="A43" i="57"/>
  <c r="A42" i="57"/>
  <c r="A41" i="57"/>
  <c r="A40" i="57"/>
  <c r="A39" i="57"/>
  <c r="A38" i="57"/>
  <c r="A37" i="57"/>
  <c r="A36" i="57"/>
  <c r="A35" i="57"/>
  <c r="A34" i="57"/>
  <c r="A33" i="57"/>
  <c r="A32" i="57"/>
  <c r="A18" i="57"/>
  <c r="A17" i="57"/>
  <c r="A16" i="57"/>
  <c r="A15" i="57"/>
  <c r="A8" i="57"/>
  <c r="A50" i="56"/>
  <c r="A48" i="56"/>
  <c r="A43" i="56"/>
  <c r="A42" i="56"/>
  <c r="A40" i="56"/>
  <c r="A36" i="56"/>
  <c r="A35" i="56"/>
  <c r="A28" i="56"/>
  <c r="A27" i="56"/>
  <c r="A26" i="56"/>
  <c r="A25" i="56"/>
  <c r="A24" i="56"/>
  <c r="A23" i="56"/>
  <c r="A22" i="56"/>
  <c r="A21" i="56"/>
  <c r="A20" i="56"/>
  <c r="A19" i="56"/>
  <c r="A18" i="56"/>
  <c r="A17" i="56"/>
  <c r="A16" i="56"/>
  <c r="A15" i="56"/>
  <c r="A14" i="56"/>
  <c r="A13" i="56"/>
  <c r="A12" i="56"/>
  <c r="A11" i="56"/>
  <c r="A10" i="56"/>
  <c r="A9" i="56"/>
  <c r="A8" i="56"/>
  <c r="A7" i="56"/>
  <c r="A6" i="56"/>
  <c r="A5" i="56"/>
  <c r="A4" i="56"/>
  <c r="A3" i="56"/>
  <c r="A26" i="55"/>
  <c r="A25" i="55"/>
  <c r="A24" i="55"/>
  <c r="A23" i="55"/>
  <c r="A22" i="55"/>
  <c r="A21" i="55"/>
  <c r="A20" i="55"/>
  <c r="A19" i="55"/>
  <c r="A18" i="55"/>
  <c r="A17" i="55"/>
  <c r="A16" i="55"/>
  <c r="A15" i="55"/>
  <c r="A14" i="55"/>
  <c r="A13" i="55"/>
  <c r="A12" i="55"/>
  <c r="A11" i="55"/>
  <c r="A10" i="55"/>
  <c r="A9" i="55"/>
  <c r="A8" i="55"/>
  <c r="A7" i="55"/>
  <c r="A6" i="55"/>
  <c r="A5" i="55"/>
  <c r="A4" i="55"/>
  <c r="A3" i="55"/>
  <c r="A98" i="54"/>
  <c r="A97" i="54"/>
  <c r="A96" i="54"/>
  <c r="A95" i="54"/>
  <c r="A94" i="54"/>
  <c r="A93" i="54"/>
  <c r="A92" i="54"/>
  <c r="A91" i="54"/>
  <c r="A90" i="54"/>
  <c r="A89" i="54"/>
  <c r="A88" i="54"/>
  <c r="A87" i="54"/>
  <c r="A86" i="54"/>
  <c r="A85" i="54"/>
  <c r="A84" i="54"/>
  <c r="A83" i="54"/>
  <c r="A82" i="54"/>
  <c r="A81" i="54"/>
  <c r="A79" i="54"/>
  <c r="A78"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6" i="54"/>
  <c r="A15" i="54"/>
  <c r="A14" i="54"/>
  <c r="A13" i="54"/>
  <c r="A12" i="54"/>
  <c r="A11" i="54"/>
  <c r="A10" i="54"/>
  <c r="A9" i="54"/>
  <c r="A8" i="54"/>
  <c r="A7" i="54"/>
  <c r="A6" i="54"/>
  <c r="A5" i="54"/>
  <c r="A4" i="54"/>
  <c r="A3" i="54"/>
  <c r="J27" i="59"/>
  <c r="K77" i="58"/>
  <c r="L68" i="57"/>
  <c r="J56" i="56"/>
  <c r="I54" i="55"/>
  <c r="K107" i="54"/>
  <c r="A50" i="53"/>
  <c r="A49" i="53"/>
  <c r="A48" i="53"/>
  <c r="A47" i="53"/>
  <c r="A46" i="53"/>
  <c r="A45" i="53"/>
  <c r="A44" i="53"/>
  <c r="A43" i="53"/>
  <c r="A41" i="53"/>
  <c r="A40" i="53"/>
  <c r="A39" i="53"/>
  <c r="A38" i="53"/>
  <c r="A37" i="53"/>
  <c r="A36" i="53"/>
  <c r="A35" i="53"/>
  <c r="A34" i="53"/>
  <c r="A33" i="53"/>
  <c r="A32" i="53"/>
  <c r="A31" i="53"/>
  <c r="A30" i="53"/>
  <c r="A29" i="53"/>
  <c r="A28" i="53"/>
  <c r="A27" i="53"/>
  <c r="A26" i="53"/>
  <c r="A25" i="53"/>
  <c r="A24" i="53"/>
  <c r="A18" i="53"/>
  <c r="A17" i="53"/>
  <c r="A16" i="53"/>
  <c r="A15" i="53"/>
  <c r="A14" i="53"/>
  <c r="A13" i="53"/>
  <c r="A12" i="53"/>
  <c r="A11" i="53"/>
  <c r="A10" i="53"/>
  <c r="A9" i="53"/>
  <c r="A8" i="53"/>
  <c r="A7" i="53"/>
  <c r="A6" i="53"/>
  <c r="A5" i="53"/>
  <c r="A4" i="53"/>
  <c r="I66" i="53"/>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3" i="45"/>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5" i="44"/>
  <c r="A4" i="44"/>
  <c r="A3" i="44"/>
  <c r="A73" i="43"/>
  <c r="A72" i="43"/>
  <c r="A71" i="43"/>
  <c r="A70" i="43"/>
  <c r="A69" i="43"/>
  <c r="A68" i="43"/>
  <c r="A67" i="43"/>
  <c r="A66" i="43"/>
  <c r="A65" i="43"/>
  <c r="A64" i="43"/>
  <c r="A63" i="43"/>
  <c r="A62" i="43"/>
  <c r="A61" i="43"/>
  <c r="A60" i="43"/>
  <c r="A59" i="43"/>
  <c r="A58" i="43"/>
  <c r="A57" i="43"/>
  <c r="A50" i="43"/>
  <c r="A49" i="43"/>
  <c r="A48" i="43"/>
  <c r="A47" i="43"/>
  <c r="A46" i="43"/>
  <c r="A45" i="43"/>
  <c r="A44" i="43"/>
  <c r="A43" i="43"/>
  <c r="A42" i="43"/>
  <c r="A41" i="43"/>
  <c r="A40" i="43"/>
  <c r="A39" i="43"/>
  <c r="A38" i="43"/>
  <c r="A37" i="43"/>
  <c r="A36" i="43"/>
  <c r="A35" i="43"/>
  <c r="A34" i="43"/>
  <c r="A33" i="43"/>
  <c r="A32" i="43"/>
  <c r="A18" i="43"/>
  <c r="A17" i="43"/>
  <c r="A16" i="43"/>
  <c r="A15" i="43"/>
  <c r="A8" i="43"/>
  <c r="A78" i="42"/>
  <c r="A77" i="42"/>
  <c r="A76" i="42"/>
  <c r="A75" i="42"/>
  <c r="A74" i="42"/>
  <c r="A73" i="42"/>
  <c r="A72"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A3" i="42"/>
  <c r="A26" i="41"/>
  <c r="A25" i="41"/>
  <c r="A24" i="41"/>
  <c r="A23" i="41"/>
  <c r="A22" i="41"/>
  <c r="A21" i="41"/>
  <c r="A20" i="41"/>
  <c r="A19" i="41"/>
  <c r="A18" i="41"/>
  <c r="A17" i="41"/>
  <c r="A16" i="41"/>
  <c r="A15" i="41"/>
  <c r="A14" i="41"/>
  <c r="A13" i="41"/>
  <c r="A12" i="41"/>
  <c r="A11" i="41"/>
  <c r="A10" i="41"/>
  <c r="A9" i="41"/>
  <c r="A8" i="41"/>
  <c r="A7" i="41"/>
  <c r="A6" i="41"/>
  <c r="A5" i="41"/>
  <c r="A4" i="41"/>
  <c r="A3" i="41"/>
  <c r="A96" i="40"/>
  <c r="A95" i="40"/>
  <c r="A94" i="40"/>
  <c r="A93" i="40"/>
  <c r="A92" i="40"/>
  <c r="A91" i="40"/>
  <c r="A90" i="40"/>
  <c r="A89" i="40"/>
  <c r="A88" i="40"/>
  <c r="A87" i="40"/>
  <c r="A86" i="40"/>
  <c r="A85" i="40"/>
  <c r="A84" i="40"/>
  <c r="A83" i="40"/>
  <c r="A82" i="40"/>
  <c r="A81" i="40"/>
  <c r="A79" i="40"/>
  <c r="A78"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3" i="40"/>
  <c r="K40" i="45"/>
  <c r="J40" i="45"/>
  <c r="L108" i="44"/>
  <c r="K108" i="44"/>
  <c r="M77" i="43"/>
  <c r="L77" i="43"/>
  <c r="K82" i="42"/>
  <c r="J82" i="42"/>
  <c r="J54" i="41"/>
  <c r="I54" i="41"/>
  <c r="L105" i="40"/>
  <c r="K105" i="40"/>
  <c r="A71" i="39"/>
  <c r="A70" i="39"/>
  <c r="A69" i="39"/>
  <c r="A68" i="39"/>
  <c r="A67" i="39"/>
  <c r="A66" i="39"/>
  <c r="A65" i="39"/>
  <c r="A64" i="39"/>
  <c r="A63" i="39"/>
  <c r="A62" i="39"/>
  <c r="A61" i="39"/>
  <c r="A60" i="39"/>
  <c r="A59"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18" i="39"/>
  <c r="A17" i="39"/>
  <c r="A16" i="39"/>
  <c r="A15" i="39"/>
  <c r="A14" i="39"/>
  <c r="A13" i="39"/>
  <c r="A12" i="39"/>
  <c r="A11" i="39"/>
  <c r="A10" i="39"/>
  <c r="A9" i="39"/>
  <c r="A8" i="39"/>
  <c r="A7" i="39"/>
  <c r="A6" i="39"/>
  <c r="A5" i="39"/>
  <c r="A4" i="39"/>
  <c r="J89" i="39"/>
  <c r="I89" i="39"/>
  <c r="M3" i="57"/>
  <c r="M4" i="57"/>
  <c r="M5" i="57"/>
  <c r="M6" i="57"/>
  <c r="M7" i="57"/>
  <c r="M9" i="57"/>
  <c r="M10" i="57"/>
  <c r="M11" i="57"/>
  <c r="M12" i="57"/>
  <c r="M13" i="57"/>
  <c r="M14" i="57"/>
  <c r="M19" i="57"/>
  <c r="M20" i="57"/>
  <c r="M21" i="57"/>
  <c r="M22" i="57"/>
  <c r="M23" i="57"/>
  <c r="M26" i="57"/>
  <c r="M28" i="57"/>
  <c r="M29" i="57"/>
  <c r="M30" i="57"/>
  <c r="M31" i="57"/>
  <c r="M51" i="57"/>
  <c r="M52" i="57"/>
  <c r="M53" i="57"/>
  <c r="N3" i="43"/>
  <c r="N4" i="43"/>
  <c r="N5" i="43"/>
  <c r="N6" i="43"/>
  <c r="N7" i="43"/>
  <c r="N9" i="43"/>
  <c r="N10" i="43"/>
  <c r="N11" i="43"/>
  <c r="N12" i="43"/>
  <c r="N13" i="43"/>
  <c r="N14" i="43"/>
  <c r="N19" i="43"/>
  <c r="N20" i="43"/>
  <c r="N21" i="43"/>
  <c r="N22" i="43"/>
  <c r="N23" i="43"/>
  <c r="N26" i="43"/>
  <c r="N28" i="43"/>
  <c r="N29" i="43"/>
  <c r="N30" i="43"/>
  <c r="N31" i="43"/>
  <c r="N51" i="43"/>
  <c r="N52" i="43"/>
  <c r="N53" i="43"/>
  <c r="N54" i="43"/>
  <c r="N55" i="43"/>
  <c r="N56" i="43"/>
  <c r="K24" i="39"/>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3" i="38"/>
  <c r="A77" i="37"/>
  <c r="A74" i="37"/>
  <c r="A73" i="37"/>
  <c r="A72" i="37"/>
  <c r="A71" i="37"/>
  <c r="A70" i="37"/>
  <c r="A69" i="37"/>
  <c r="A68" i="37"/>
  <c r="A67"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A73" i="36"/>
  <c r="A72" i="36"/>
  <c r="A71" i="36"/>
  <c r="A70" i="36"/>
  <c r="A69" i="36"/>
  <c r="A68" i="36"/>
  <c r="A67" i="36"/>
  <c r="A66" i="36"/>
  <c r="A65" i="36"/>
  <c r="A64" i="36"/>
  <c r="A63" i="36"/>
  <c r="A62" i="36"/>
  <c r="A61" i="36"/>
  <c r="A60" i="36"/>
  <c r="A59" i="36"/>
  <c r="A58" i="36"/>
  <c r="A57" i="36"/>
  <c r="A54" i="36"/>
  <c r="A51" i="36"/>
  <c r="A50" i="36"/>
  <c r="A49" i="36"/>
  <c r="A48" i="36"/>
  <c r="A47" i="36"/>
  <c r="A46" i="36"/>
  <c r="A45" i="36"/>
  <c r="A44" i="36"/>
  <c r="A43" i="36"/>
  <c r="A42" i="36"/>
  <c r="A41" i="36"/>
  <c r="A40" i="36"/>
  <c r="A39" i="36"/>
  <c r="A38" i="36"/>
  <c r="A37" i="36"/>
  <c r="A36" i="36"/>
  <c r="A35" i="36"/>
  <c r="A34" i="36"/>
  <c r="A33" i="36"/>
  <c r="A32" i="36"/>
  <c r="A28" i="36"/>
  <c r="A22" i="36"/>
  <c r="A19" i="36"/>
  <c r="A18" i="36"/>
  <c r="A17" i="36"/>
  <c r="A16" i="36"/>
  <c r="A15" i="36"/>
  <c r="A9" i="36"/>
  <c r="A8" i="36"/>
  <c r="A78" i="35"/>
  <c r="A77" i="35"/>
  <c r="A76" i="35"/>
  <c r="A75" i="35"/>
  <c r="A74" i="35"/>
  <c r="A73" i="35"/>
  <c r="A7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A4" i="35"/>
  <c r="A3" i="35"/>
  <c r="A26" i="34"/>
  <c r="A25" i="34"/>
  <c r="A24" i="34"/>
  <c r="A23" i="34"/>
  <c r="A22" i="34"/>
  <c r="A21" i="34"/>
  <c r="A20" i="34"/>
  <c r="A19" i="34"/>
  <c r="A18" i="34"/>
  <c r="A17" i="34"/>
  <c r="A16" i="34"/>
  <c r="A15" i="34"/>
  <c r="A14" i="34"/>
  <c r="A13" i="34"/>
  <c r="A12" i="34"/>
  <c r="A11" i="34"/>
  <c r="A10" i="34"/>
  <c r="A9" i="34"/>
  <c r="A8" i="34"/>
  <c r="A7" i="34"/>
  <c r="A6" i="34"/>
  <c r="A5" i="34"/>
  <c r="A4" i="34"/>
  <c r="A3" i="34"/>
  <c r="J41" i="38"/>
  <c r="K109" i="37"/>
  <c r="L77" i="36"/>
  <c r="J82" i="35"/>
  <c r="I54" i="34"/>
  <c r="K107" i="33"/>
  <c r="A96" i="33"/>
  <c r="A95" i="33"/>
  <c r="A94" i="33"/>
  <c r="A93" i="33"/>
  <c r="A92" i="33"/>
  <c r="A91" i="33"/>
  <c r="A90" i="33"/>
  <c r="A89" i="33"/>
  <c r="A88" i="33"/>
  <c r="A87" i="33"/>
  <c r="A86" i="33"/>
  <c r="A85" i="33"/>
  <c r="A84" i="33"/>
  <c r="A83" i="33"/>
  <c r="A82" i="33"/>
  <c r="A81" i="33"/>
  <c r="A79" i="33"/>
  <c r="A78"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71" i="32"/>
  <c r="A70" i="32"/>
  <c r="A69" i="32"/>
  <c r="A68" i="32"/>
  <c r="A67" i="32"/>
  <c r="A66" i="32"/>
  <c r="A65" i="32"/>
  <c r="A64" i="32"/>
  <c r="A63" i="32"/>
  <c r="A62" i="32"/>
  <c r="A61" i="32"/>
  <c r="A60" i="32"/>
  <c r="A59"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18" i="32"/>
  <c r="A17" i="32"/>
  <c r="A16" i="32"/>
  <c r="A15" i="32"/>
  <c r="A14" i="32"/>
  <c r="A13" i="32"/>
  <c r="A12" i="32"/>
  <c r="A11" i="32"/>
  <c r="A10" i="32"/>
  <c r="A9" i="32"/>
  <c r="A8" i="32"/>
  <c r="A7" i="32"/>
  <c r="A6" i="32"/>
  <c r="A5" i="32"/>
  <c r="A4" i="32"/>
  <c r="I89" i="32"/>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73" i="29"/>
  <c r="A72" i="29"/>
  <c r="A71" i="29"/>
  <c r="A70" i="29"/>
  <c r="A69" i="29"/>
  <c r="A68" i="29"/>
  <c r="A67" i="29"/>
  <c r="A66" i="29"/>
  <c r="A65" i="29"/>
  <c r="A64" i="29"/>
  <c r="A63" i="29"/>
  <c r="A62" i="29"/>
  <c r="A61" i="29"/>
  <c r="A60" i="29"/>
  <c r="A59" i="29"/>
  <c r="A58" i="29"/>
  <c r="A57" i="29"/>
  <c r="A50" i="29"/>
  <c r="A49" i="29"/>
  <c r="A48" i="29"/>
  <c r="A47" i="29"/>
  <c r="A46" i="29"/>
  <c r="A45" i="29"/>
  <c r="A44" i="29"/>
  <c r="A43" i="29"/>
  <c r="A42" i="29"/>
  <c r="A41" i="29"/>
  <c r="A40" i="29"/>
  <c r="A39" i="29"/>
  <c r="A38" i="29"/>
  <c r="A37" i="29"/>
  <c r="A36" i="29"/>
  <c r="A35" i="29"/>
  <c r="A34" i="29"/>
  <c r="A33" i="29"/>
  <c r="A32" i="29"/>
  <c r="A18" i="29"/>
  <c r="A17" i="29"/>
  <c r="A16" i="29"/>
  <c r="A15" i="29"/>
  <c r="A8" i="29"/>
  <c r="A3" i="29"/>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26" i="27"/>
  <c r="A25" i="27"/>
  <c r="A24" i="27"/>
  <c r="A23" i="27"/>
  <c r="A22" i="27"/>
  <c r="A21" i="27"/>
  <c r="A20" i="27"/>
  <c r="A19" i="27"/>
  <c r="A18" i="27"/>
  <c r="A17" i="27"/>
  <c r="A16" i="27"/>
  <c r="A15" i="27"/>
  <c r="A14" i="27"/>
  <c r="A13" i="27"/>
  <c r="A12" i="27"/>
  <c r="A11" i="27"/>
  <c r="A10" i="27"/>
  <c r="A9" i="27"/>
  <c r="A8" i="27"/>
  <c r="A7" i="27"/>
  <c r="A6" i="27"/>
  <c r="A5" i="27"/>
  <c r="A4" i="27"/>
  <c r="A3" i="27"/>
  <c r="A98" i="26"/>
  <c r="A97" i="26"/>
  <c r="A96" i="26"/>
  <c r="A95" i="26"/>
  <c r="A94" i="26"/>
  <c r="A93" i="26"/>
  <c r="A92" i="26"/>
  <c r="A91" i="26"/>
  <c r="A90" i="26"/>
  <c r="A89" i="26"/>
  <c r="A88" i="26"/>
  <c r="A87" i="26"/>
  <c r="A86" i="26"/>
  <c r="A85" i="26"/>
  <c r="A84" i="26"/>
  <c r="A83" i="26"/>
  <c r="A81" i="26"/>
  <c r="A80"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5" i="26"/>
  <c r="A4" i="26"/>
  <c r="A3" i="26"/>
  <c r="A71" i="25"/>
  <c r="A70" i="25"/>
  <c r="A69" i="25"/>
  <c r="A68" i="25"/>
  <c r="A67" i="25"/>
  <c r="A66" i="25"/>
  <c r="A65" i="25"/>
  <c r="A64" i="25"/>
  <c r="A63" i="25"/>
  <c r="A62" i="25"/>
  <c r="A61" i="25"/>
  <c r="A60" i="25"/>
  <c r="A59"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18" i="25"/>
  <c r="A17" i="25"/>
  <c r="A16" i="25"/>
  <c r="A15" i="25"/>
  <c r="A14" i="25"/>
  <c r="A13" i="25"/>
  <c r="A12" i="25"/>
  <c r="A11" i="25"/>
  <c r="A10" i="25"/>
  <c r="A9" i="25"/>
  <c r="A8" i="25"/>
  <c r="A7" i="25"/>
  <c r="A6" i="25"/>
  <c r="A5" i="25"/>
  <c r="A4" i="25"/>
  <c r="J42" i="31"/>
  <c r="K109" i="30"/>
  <c r="L78" i="29"/>
  <c r="J83" i="28"/>
  <c r="I56" i="27"/>
  <c r="K109" i="26"/>
  <c r="I88" i="25"/>
  <c r="M9" i="29"/>
  <c r="M10" i="29"/>
  <c r="M11" i="29"/>
  <c r="M12" i="29"/>
  <c r="M13" i="29"/>
  <c r="M14" i="29"/>
  <c r="M19" i="29"/>
  <c r="M20" i="29"/>
  <c r="M21" i="29"/>
  <c r="M22" i="29"/>
  <c r="M23" i="29"/>
  <c r="M26" i="29"/>
  <c r="M28" i="29"/>
  <c r="M29" i="29"/>
  <c r="M30" i="29"/>
  <c r="M31" i="29"/>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73" i="22"/>
  <c r="A72" i="22"/>
  <c r="A71" i="22"/>
  <c r="A70" i="22"/>
  <c r="A69" i="22"/>
  <c r="A68" i="22"/>
  <c r="A67" i="22"/>
  <c r="A66" i="22"/>
  <c r="A65" i="22"/>
  <c r="A64" i="22"/>
  <c r="A63" i="22"/>
  <c r="A62" i="22"/>
  <c r="A61" i="22"/>
  <c r="A60" i="22"/>
  <c r="A59" i="22"/>
  <c r="A58" i="22"/>
  <c r="A57" i="22"/>
  <c r="A50" i="22"/>
  <c r="A49" i="22"/>
  <c r="A48" i="22"/>
  <c r="A47" i="22"/>
  <c r="A46" i="22"/>
  <c r="A45" i="22"/>
  <c r="A44" i="22"/>
  <c r="A43" i="22"/>
  <c r="A42" i="22"/>
  <c r="A41" i="22"/>
  <c r="A40" i="22"/>
  <c r="A39" i="22"/>
  <c r="A38" i="22"/>
  <c r="A37" i="22"/>
  <c r="A36" i="22"/>
  <c r="A35" i="22"/>
  <c r="A34" i="22"/>
  <c r="A33" i="22"/>
  <c r="A32" i="22"/>
  <c r="A18" i="22"/>
  <c r="A17" i="22"/>
  <c r="A16" i="22"/>
  <c r="A15" i="22"/>
  <c r="A8" i="22"/>
  <c r="A3" i="22"/>
  <c r="A78" i="21"/>
  <c r="A77" i="21"/>
  <c r="A76" i="21"/>
  <c r="A75" i="21"/>
  <c r="A74" i="21"/>
  <c r="A72" i="21"/>
  <c r="A71" i="21"/>
  <c r="A70" i="21"/>
  <c r="A69" i="21"/>
  <c r="A68" i="21"/>
  <c r="A62" i="21"/>
  <c r="A61" i="21"/>
  <c r="A60" i="21"/>
  <c r="A59"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26" i="20"/>
  <c r="A25" i="20"/>
  <c r="A24" i="20"/>
  <c r="A23" i="20"/>
  <c r="A22" i="20"/>
  <c r="A21" i="20"/>
  <c r="A20" i="20"/>
  <c r="A19" i="20"/>
  <c r="A18" i="20"/>
  <c r="A17" i="20"/>
  <c r="A16" i="20"/>
  <c r="A15" i="20"/>
  <c r="A14" i="20"/>
  <c r="A13" i="20"/>
  <c r="A12" i="20"/>
  <c r="A11" i="20"/>
  <c r="A10" i="20"/>
  <c r="A9" i="20"/>
  <c r="A8" i="20"/>
  <c r="A7" i="20"/>
  <c r="A6" i="20"/>
  <c r="A5" i="20"/>
  <c r="A4" i="20"/>
  <c r="A3" i="20"/>
  <c r="A99" i="19"/>
  <c r="A98" i="19"/>
  <c r="A97" i="19"/>
  <c r="A96" i="19"/>
  <c r="A95" i="19"/>
  <c r="A94" i="19"/>
  <c r="A93" i="19"/>
  <c r="A92" i="19"/>
  <c r="A91" i="19"/>
  <c r="A90" i="19"/>
  <c r="A89" i="19"/>
  <c r="A88" i="19"/>
  <c r="A87" i="19"/>
  <c r="A86" i="19"/>
  <c r="A85" i="19"/>
  <c r="A84" i="19"/>
  <c r="A83" i="19"/>
  <c r="A81" i="19"/>
  <c r="A80"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L42" i="24"/>
  <c r="K42" i="24"/>
  <c r="J42" i="24"/>
  <c r="M109" i="23"/>
  <c r="L109" i="23"/>
  <c r="K109" i="23"/>
  <c r="N77" i="22"/>
  <c r="M77" i="22"/>
  <c r="L77" i="22"/>
  <c r="L84" i="21"/>
  <c r="K84" i="21"/>
  <c r="J84" i="21"/>
  <c r="K55" i="20"/>
  <c r="J55" i="20"/>
  <c r="I55" i="20"/>
  <c r="M108" i="19"/>
  <c r="L108" i="19"/>
  <c r="K108" i="19"/>
  <c r="A71" i="18"/>
  <c r="A70" i="18"/>
  <c r="A69" i="18"/>
  <c r="A68" i="18"/>
  <c r="A67" i="18"/>
  <c r="A66" i="18"/>
  <c r="A65" i="18"/>
  <c r="A64" i="18"/>
  <c r="A63" i="18"/>
  <c r="A62" i="18"/>
  <c r="A61" i="18"/>
  <c r="A60" i="18"/>
  <c r="A59"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18" i="18"/>
  <c r="A17" i="18"/>
  <c r="A16" i="18"/>
  <c r="A15" i="18"/>
  <c r="A14" i="18"/>
  <c r="A13" i="18"/>
  <c r="A12" i="18"/>
  <c r="A11" i="18"/>
  <c r="A10" i="18"/>
  <c r="A9" i="18"/>
  <c r="A8" i="18"/>
  <c r="A7" i="18"/>
  <c r="A5" i="18"/>
  <c r="A4" i="18"/>
  <c r="A6" i="18"/>
  <c r="J89" i="18"/>
  <c r="K89" i="18"/>
  <c r="I89" i="18"/>
  <c r="O9" i="22"/>
  <c r="O10" i="22"/>
  <c r="O11" i="22"/>
  <c r="O12" i="22"/>
  <c r="O13" i="22"/>
  <c r="O14" i="22"/>
  <c r="O19" i="22"/>
  <c r="O20" i="22"/>
  <c r="O21" i="22"/>
  <c r="O22" i="22"/>
  <c r="O23" i="22"/>
  <c r="O26" i="22"/>
  <c r="O28" i="22"/>
  <c r="O29" i="22"/>
  <c r="O30" i="22"/>
  <c r="O31" i="22"/>
  <c r="O54" i="22"/>
  <c r="O55" i="22"/>
  <c r="O56" i="22"/>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 i="17"/>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A14" i="16"/>
  <c r="A13" i="16"/>
  <c r="A12" i="16"/>
  <c r="A11" i="16"/>
  <c r="A10" i="16"/>
  <c r="A9" i="16"/>
  <c r="A8" i="16"/>
  <c r="A7" i="16"/>
  <c r="A6" i="16"/>
  <c r="A5" i="16"/>
  <c r="A4" i="16"/>
  <c r="A3" i="16"/>
  <c r="A73" i="15"/>
  <c r="A72" i="15"/>
  <c r="A71" i="15"/>
  <c r="A70" i="15"/>
  <c r="A69" i="15"/>
  <c r="A68" i="15"/>
  <c r="A67" i="15"/>
  <c r="A66" i="15"/>
  <c r="A65" i="15"/>
  <c r="A64" i="15"/>
  <c r="A63" i="15"/>
  <c r="A62" i="15"/>
  <c r="A61" i="15"/>
  <c r="A60" i="15"/>
  <c r="A59" i="15"/>
  <c r="A58" i="15"/>
  <c r="A57" i="15"/>
  <c r="A50" i="15"/>
  <c r="A49" i="15"/>
  <c r="A48" i="15"/>
  <c r="A47" i="15"/>
  <c r="A46" i="15"/>
  <c r="A45" i="15"/>
  <c r="A44" i="15"/>
  <c r="A43" i="15"/>
  <c r="A42" i="15"/>
  <c r="A41" i="15"/>
  <c r="A40" i="15"/>
  <c r="A39" i="15"/>
  <c r="A38" i="15"/>
  <c r="A37" i="15"/>
  <c r="A36" i="15"/>
  <c r="A35" i="15"/>
  <c r="A34" i="15"/>
  <c r="A33" i="15"/>
  <c r="A32" i="15"/>
  <c r="A18" i="15"/>
  <c r="A17" i="15"/>
  <c r="A16" i="15"/>
  <c r="A15" i="15"/>
  <c r="A8" i="15"/>
  <c r="A78" i="14"/>
  <c r="A77" i="14"/>
  <c r="A76" i="14"/>
  <c r="A75" i="14"/>
  <c r="A74" i="14"/>
  <c r="A72" i="14"/>
  <c r="A71" i="14"/>
  <c r="A70" i="14"/>
  <c r="A69" i="14"/>
  <c r="A68" i="14"/>
  <c r="A66" i="14"/>
  <c r="A62" i="14"/>
  <c r="A61" i="14"/>
  <c r="A60" i="14"/>
  <c r="A59" i="14"/>
  <c r="A58"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26" i="13"/>
  <c r="A25" i="13"/>
  <c r="A24" i="13"/>
  <c r="A23" i="13"/>
  <c r="A22" i="13"/>
  <c r="A21" i="13"/>
  <c r="A20" i="13"/>
  <c r="A19" i="13"/>
  <c r="A18" i="13"/>
  <c r="A17" i="13"/>
  <c r="A16" i="13"/>
  <c r="A15" i="13"/>
  <c r="A14" i="13"/>
  <c r="A13" i="13"/>
  <c r="A12" i="13"/>
  <c r="A11" i="13"/>
  <c r="A10" i="13"/>
  <c r="A9" i="13"/>
  <c r="A8" i="13"/>
  <c r="A7" i="13"/>
  <c r="A6" i="13"/>
  <c r="A5" i="13"/>
  <c r="A4" i="13"/>
  <c r="A3" i="13"/>
  <c r="L41" i="17"/>
  <c r="K41" i="17"/>
  <c r="J41" i="17"/>
  <c r="M108" i="16"/>
  <c r="L108" i="16"/>
  <c r="K108" i="16"/>
  <c r="N77" i="15"/>
  <c r="M77" i="15"/>
  <c r="L77" i="15"/>
  <c r="L82" i="14"/>
  <c r="K82" i="14"/>
  <c r="J82" i="14"/>
  <c r="K55" i="13"/>
  <c r="J55" i="13"/>
  <c r="I55" i="13"/>
  <c r="M107" i="12"/>
  <c r="L107" i="12"/>
  <c r="K107" i="12"/>
  <c r="A97" i="12"/>
  <c r="A96" i="12"/>
  <c r="A95" i="12"/>
  <c r="A94" i="12"/>
  <c r="A93" i="12"/>
  <c r="A92" i="12"/>
  <c r="A91" i="12"/>
  <c r="A90" i="12"/>
  <c r="A89" i="12"/>
  <c r="A88" i="12"/>
  <c r="A87" i="12"/>
  <c r="A86" i="12"/>
  <c r="A85" i="12"/>
  <c r="A84" i="12"/>
  <c r="A83" i="12"/>
  <c r="A81" i="12"/>
  <c r="A80"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4" i="12"/>
  <c r="A3" i="12"/>
  <c r="A5" i="12"/>
  <c r="A73" i="11"/>
  <c r="A72" i="11"/>
  <c r="A71" i="11"/>
  <c r="A70" i="11"/>
  <c r="A69" i="11"/>
  <c r="A68" i="11"/>
  <c r="A67" i="11"/>
  <c r="A66" i="11"/>
  <c r="A65" i="11"/>
  <c r="A64" i="11"/>
  <c r="A63" i="11"/>
  <c r="A62" i="11"/>
  <c r="A61"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0" i="11"/>
  <c r="A19" i="11"/>
  <c r="A18" i="11"/>
  <c r="A17" i="11"/>
  <c r="A16" i="11"/>
  <c r="A15" i="11"/>
  <c r="A14" i="11"/>
  <c r="A13" i="11"/>
  <c r="A12" i="11"/>
  <c r="A11" i="11"/>
  <c r="A10" i="11"/>
  <c r="A9" i="11"/>
  <c r="A8" i="11"/>
  <c r="A7" i="11"/>
  <c r="A6" i="11"/>
  <c r="K92" i="11"/>
  <c r="J92" i="11"/>
  <c r="I92" i="11"/>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73" i="8"/>
  <c r="A72" i="8"/>
  <c r="A71" i="8"/>
  <c r="A70" i="8"/>
  <c r="A69" i="8"/>
  <c r="A68" i="8"/>
  <c r="A67" i="8"/>
  <c r="A66" i="8"/>
  <c r="A65" i="8"/>
  <c r="A64" i="8"/>
  <c r="A63" i="8"/>
  <c r="A62" i="8"/>
  <c r="A61" i="8"/>
  <c r="A60" i="8"/>
  <c r="A59" i="8"/>
  <c r="A58" i="8"/>
  <c r="A57" i="8"/>
  <c r="A50" i="8"/>
  <c r="A49" i="8"/>
  <c r="A48" i="8"/>
  <c r="A47" i="8"/>
  <c r="A46" i="8"/>
  <c r="A45" i="8"/>
  <c r="A44" i="8"/>
  <c r="A43" i="8"/>
  <c r="A42" i="8"/>
  <c r="A41" i="8"/>
  <c r="A40" i="8"/>
  <c r="A39" i="8"/>
  <c r="A38" i="8"/>
  <c r="A37" i="8"/>
  <c r="A36" i="8"/>
  <c r="A35" i="8"/>
  <c r="A34" i="8"/>
  <c r="A33" i="8"/>
  <c r="A32" i="8"/>
  <c r="A17" i="8"/>
  <c r="A16" i="8"/>
  <c r="A15" i="8"/>
  <c r="A78" i="7"/>
  <c r="A77" i="7"/>
  <c r="A76" i="7"/>
  <c r="A75" i="7"/>
  <c r="A74" i="7"/>
  <c r="A72" i="7"/>
  <c r="A71" i="7"/>
  <c r="A70" i="7"/>
  <c r="A69" i="7"/>
  <c r="A68" i="7"/>
  <c r="A66" i="7"/>
  <c r="A62" i="7"/>
  <c r="A61" i="7"/>
  <c r="A60" i="7"/>
  <c r="A59"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6" i="6"/>
  <c r="A25" i="6"/>
  <c r="A24" i="6"/>
  <c r="A23" i="6"/>
  <c r="A22" i="6"/>
  <c r="A21" i="6"/>
  <c r="A20" i="6"/>
  <c r="A19" i="6"/>
  <c r="A18" i="6"/>
  <c r="A17" i="6"/>
  <c r="A16" i="6"/>
  <c r="A15" i="6"/>
  <c r="A14" i="6"/>
  <c r="A13" i="6"/>
  <c r="A12" i="6"/>
  <c r="A11" i="6"/>
  <c r="A10" i="6"/>
  <c r="A9" i="6"/>
  <c r="A8" i="6"/>
  <c r="A7" i="6"/>
  <c r="A6" i="6"/>
  <c r="A5" i="6"/>
  <c r="A4" i="6"/>
  <c r="A3" i="6"/>
  <c r="A95" i="5"/>
  <c r="A94" i="5"/>
  <c r="A93" i="5"/>
  <c r="A92" i="5"/>
  <c r="A91" i="5"/>
  <c r="A90" i="5"/>
  <c r="A89" i="5"/>
  <c r="A88" i="5"/>
  <c r="A87" i="5"/>
  <c r="A86" i="5"/>
  <c r="A85" i="5"/>
  <c r="A84" i="5"/>
  <c r="A83" i="5"/>
  <c r="A82" i="5"/>
  <c r="A81" i="5"/>
  <c r="A79" i="5"/>
  <c r="A78"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L41" i="10"/>
  <c r="K41" i="10"/>
  <c r="J41" i="10"/>
  <c r="M108" i="9"/>
  <c r="L108" i="9"/>
  <c r="K108" i="9"/>
  <c r="N77" i="8"/>
  <c r="M77" i="8"/>
  <c r="L77" i="8"/>
  <c r="L82" i="7"/>
  <c r="K82" i="7"/>
  <c r="J82" i="7"/>
  <c r="K53" i="6"/>
  <c r="J53" i="6"/>
  <c r="I53" i="6"/>
  <c r="M103" i="5"/>
  <c r="L103" i="5"/>
  <c r="K103" i="5"/>
  <c r="A88" i="85"/>
  <c r="A87" i="85"/>
  <c r="A86" i="85"/>
  <c r="A85" i="85"/>
  <c r="A74" i="4"/>
  <c r="A73" i="4"/>
  <c r="A72" i="4"/>
  <c r="A71" i="4"/>
  <c r="A70" i="4"/>
  <c r="A69" i="4"/>
  <c r="A68" i="4"/>
  <c r="A67" i="4"/>
  <c r="A66" i="4"/>
  <c r="A65" i="4"/>
  <c r="A64" i="4"/>
  <c r="A63" i="4"/>
  <c r="A62"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1" i="4"/>
  <c r="A20" i="4"/>
  <c r="A19" i="4"/>
  <c r="A18" i="4"/>
  <c r="A17" i="4"/>
  <c r="A16" i="4"/>
  <c r="A15" i="4"/>
  <c r="A14" i="4"/>
  <c r="A13" i="4"/>
  <c r="A12" i="4"/>
  <c r="A11" i="4"/>
  <c r="A10" i="4"/>
  <c r="A9" i="4"/>
  <c r="A8" i="4"/>
  <c r="A7" i="4"/>
  <c r="K92" i="4"/>
  <c r="J92" i="4"/>
  <c r="I92" i="4"/>
  <c r="O10" i="8"/>
  <c r="O11" i="8"/>
  <c r="O12" i="8"/>
  <c r="O13" i="8"/>
  <c r="O14" i="8"/>
  <c r="O19" i="8"/>
  <c r="O20" i="8"/>
  <c r="O21" i="8"/>
  <c r="O22" i="8"/>
  <c r="O25" i="8"/>
  <c r="O26" i="8"/>
  <c r="O28" i="8"/>
  <c r="O29" i="8"/>
  <c r="O30" i="8"/>
  <c r="O31" i="8"/>
  <c r="A29" i="86"/>
  <c r="A28" i="86"/>
  <c r="A27" i="86"/>
  <c r="A26" i="86"/>
  <c r="A25" i="86"/>
  <c r="A24" i="86"/>
  <c r="A23" i="86"/>
  <c r="A22" i="86"/>
  <c r="A21" i="86"/>
  <c r="A20" i="86"/>
  <c r="A19" i="86"/>
  <c r="A18" i="86"/>
  <c r="A17" i="86"/>
  <c r="A16" i="86"/>
  <c r="A15" i="86"/>
  <c r="A14" i="86"/>
  <c r="A13" i="86"/>
  <c r="A12" i="86"/>
  <c r="A11" i="86"/>
  <c r="A10" i="86"/>
  <c r="A9" i="86"/>
  <c r="A8" i="86"/>
  <c r="A7" i="86"/>
  <c r="A6" i="86"/>
  <c r="A5" i="86"/>
  <c r="A4" i="86"/>
  <c r="L54" i="86"/>
  <c r="J54" i="86"/>
  <c r="I54" i="86"/>
  <c r="K90" i="85"/>
  <c r="A76" i="85"/>
  <c r="A75" i="85"/>
  <c r="A74" i="85"/>
  <c r="A73" i="85"/>
  <c r="A72" i="85"/>
  <c r="A71" i="85"/>
  <c r="A70" i="85"/>
  <c r="A69" i="85"/>
  <c r="A68" i="85"/>
  <c r="A67" i="85"/>
  <c r="A66" i="85"/>
  <c r="A65" i="85"/>
  <c r="A64" i="85"/>
  <c r="A63" i="85"/>
  <c r="A62" i="85"/>
  <c r="A61" i="85"/>
  <c r="A60" i="85"/>
  <c r="A59" i="85"/>
  <c r="A58" i="85"/>
  <c r="A57" i="85"/>
  <c r="A56" i="85"/>
  <c r="A55" i="85"/>
  <c r="A54" i="85"/>
  <c r="A53" i="85"/>
  <c r="A52" i="85"/>
  <c r="A51" i="85"/>
  <c r="A50" i="85"/>
  <c r="A49" i="85"/>
  <c r="A48" i="85"/>
  <c r="A47" i="85"/>
  <c r="A46" i="85"/>
  <c r="A45" i="85"/>
  <c r="A44" i="85"/>
  <c r="A43" i="85"/>
  <c r="A42" i="85"/>
  <c r="A41" i="85"/>
  <c r="A40" i="85"/>
  <c r="A39" i="85"/>
  <c r="A38" i="85"/>
  <c r="A37" i="85"/>
  <c r="A36" i="85"/>
  <c r="A35" i="85"/>
  <c r="A34" i="85"/>
  <c r="A33" i="85"/>
  <c r="A32" i="85"/>
  <c r="A31" i="85"/>
  <c r="A30" i="85"/>
  <c r="A29" i="85"/>
  <c r="A28" i="85"/>
  <c r="A27" i="85"/>
  <c r="A26" i="85"/>
  <c r="A25" i="85"/>
  <c r="A24" i="85"/>
  <c r="A23" i="85"/>
  <c r="A22" i="85"/>
  <c r="A21" i="85"/>
  <c r="A20" i="85"/>
  <c r="A19" i="85"/>
  <c r="A18" i="85"/>
  <c r="A17" i="85"/>
  <c r="A16" i="85"/>
  <c r="A15" i="85"/>
  <c r="A14" i="85"/>
  <c r="A13" i="85"/>
  <c r="A12" i="85"/>
  <c r="A11" i="85"/>
  <c r="A10" i="85"/>
  <c r="A9" i="85"/>
  <c r="A8" i="85"/>
  <c r="A7" i="85"/>
  <c r="A6" i="85"/>
  <c r="A5" i="85"/>
  <c r="N90" i="85"/>
  <c r="L90" i="85"/>
  <c r="A53" i="84"/>
  <c r="A52" i="84"/>
  <c r="A51" i="84"/>
  <c r="A50" i="84"/>
  <c r="A49" i="84"/>
  <c r="A48" i="84"/>
  <c r="A47" i="84"/>
  <c r="A46" i="84"/>
  <c r="A45" i="84"/>
  <c r="A44" i="84"/>
  <c r="A43" i="84"/>
  <c r="A42" i="84"/>
  <c r="A41" i="84"/>
  <c r="A40" i="84"/>
  <c r="A39" i="84"/>
  <c r="A38" i="84"/>
  <c r="A37" i="84"/>
  <c r="A36" i="84"/>
  <c r="A35" i="84"/>
  <c r="A34" i="84"/>
  <c r="A33" i="84"/>
  <c r="A32" i="84"/>
  <c r="A31" i="84"/>
  <c r="A30" i="84"/>
  <c r="A29" i="84"/>
  <c r="A28" i="84"/>
  <c r="A27" i="84"/>
  <c r="A26" i="84"/>
  <c r="A25" i="84"/>
  <c r="A24" i="84"/>
  <c r="A23" i="84"/>
  <c r="A22" i="84"/>
  <c r="A21" i="84"/>
  <c r="A20" i="84"/>
  <c r="A19" i="84"/>
  <c r="A18" i="84"/>
  <c r="A17" i="84"/>
  <c r="A16" i="84"/>
  <c r="A15" i="84"/>
  <c r="A14" i="84"/>
  <c r="A13" i="84"/>
  <c r="A12" i="84"/>
  <c r="A11" i="84"/>
  <c r="A10" i="84"/>
  <c r="A9" i="84"/>
  <c r="A8" i="84"/>
  <c r="A7" i="84"/>
  <c r="A6" i="84"/>
  <c r="A84" i="83"/>
  <c r="A83" i="83"/>
  <c r="A82" i="83"/>
  <c r="A81" i="83"/>
  <c r="A80" i="83"/>
  <c r="A79" i="83"/>
  <c r="A78" i="83"/>
  <c r="A77" i="83"/>
  <c r="A75" i="83"/>
  <c r="A74"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35" i="83"/>
  <c r="A34" i="83"/>
  <c r="A33" i="83"/>
  <c r="A32" i="83"/>
  <c r="A31" i="83"/>
  <c r="A30" i="83"/>
  <c r="A29" i="83"/>
  <c r="A28" i="83"/>
  <c r="A27" i="83"/>
  <c r="A26" i="83"/>
  <c r="A25" i="83"/>
  <c r="A24" i="83"/>
  <c r="A23" i="83"/>
  <c r="A22" i="83"/>
  <c r="A21" i="83"/>
  <c r="A20" i="83"/>
  <c r="A19" i="83"/>
  <c r="A18" i="83"/>
  <c r="A17" i="83"/>
  <c r="A16" i="83"/>
  <c r="A15" i="83"/>
  <c r="A14" i="83"/>
  <c r="A13" i="83"/>
  <c r="A12" i="83"/>
  <c r="A11" i="83"/>
  <c r="A10" i="83"/>
  <c r="A9" i="83"/>
  <c r="A8" i="83"/>
  <c r="A7" i="83"/>
  <c r="A6" i="83"/>
  <c r="A5" i="83"/>
  <c r="A4" i="83"/>
  <c r="A3" i="83"/>
  <c r="Q92" i="83"/>
  <c r="O92" i="83"/>
  <c r="L92" i="83"/>
  <c r="K92" i="83"/>
  <c r="AC71" i="82"/>
  <c r="AC70" i="82"/>
  <c r="AC69" i="82"/>
  <c r="AC68" i="82"/>
  <c r="A82" i="82"/>
  <c r="A81" i="82"/>
  <c r="A80" i="82"/>
  <c r="A79" i="82"/>
  <c r="A78" i="82"/>
  <c r="A77" i="82"/>
  <c r="A76" i="82"/>
  <c r="A75" i="82"/>
  <c r="A74" i="82"/>
  <c r="A73" i="82"/>
  <c r="A72" i="82"/>
  <c r="A67" i="82"/>
  <c r="A66" i="82"/>
  <c r="A65" i="82"/>
  <c r="A64" i="82"/>
  <c r="A63" i="82"/>
  <c r="A62" i="82"/>
  <c r="A61" i="82"/>
  <c r="A60" i="82"/>
  <c r="A59" i="82"/>
  <c r="A58" i="82"/>
  <c r="A57" i="82"/>
  <c r="A56" i="82"/>
  <c r="A55" i="82"/>
  <c r="A54" i="82"/>
  <c r="A53" i="82"/>
  <c r="A52" i="82"/>
  <c r="A51" i="82"/>
  <c r="A50" i="82"/>
  <c r="A49" i="82"/>
  <c r="A48" i="82"/>
  <c r="A47" i="82"/>
  <c r="A46" i="82"/>
  <c r="A45" i="82"/>
  <c r="A44" i="82"/>
  <c r="A43" i="82"/>
  <c r="A38" i="82"/>
  <c r="A37" i="82"/>
  <c r="A22" i="82"/>
  <c r="A21" i="82"/>
  <c r="A14" i="82"/>
  <c r="A13" i="82"/>
  <c r="A5" i="82"/>
  <c r="AB84" i="82"/>
  <c r="W84" i="82"/>
  <c r="R84" i="82"/>
  <c r="Q84" i="82"/>
  <c r="P84" i="82"/>
  <c r="N84" i="82"/>
  <c r="M84" i="82"/>
  <c r="L84" i="82"/>
  <c r="K84" i="82"/>
  <c r="AC6" i="82"/>
  <c r="AC8" i="82"/>
  <c r="AC9" i="82"/>
  <c r="AC10" i="82"/>
  <c r="AC11" i="82"/>
  <c r="AC12" i="82"/>
  <c r="A38" i="71"/>
  <c r="A37" i="71"/>
  <c r="A36" i="71"/>
  <c r="A35" i="71"/>
  <c r="A34" i="71"/>
  <c r="A33" i="71"/>
  <c r="A32" i="71"/>
  <c r="A31" i="71"/>
  <c r="A30" i="71"/>
  <c r="A29" i="71"/>
  <c r="A28" i="71"/>
  <c r="A27" i="71"/>
  <c r="A26" i="71"/>
  <c r="A25" i="71"/>
  <c r="A22" i="71"/>
  <c r="A21" i="71"/>
  <c r="A20" i="71"/>
  <c r="A19" i="71"/>
  <c r="A18" i="71"/>
  <c r="A17" i="71"/>
  <c r="A16" i="71"/>
  <c r="A15" i="71"/>
  <c r="A12" i="71"/>
  <c r="A11" i="71"/>
  <c r="A10" i="71"/>
  <c r="A9" i="71"/>
  <c r="A8" i="71"/>
  <c r="A7" i="71"/>
  <c r="A6" i="71"/>
  <c r="A5" i="71"/>
  <c r="A4" i="71"/>
  <c r="A3" i="71"/>
  <c r="A85" i="70"/>
  <c r="A84" i="70"/>
  <c r="A83" i="70"/>
  <c r="A82" i="70"/>
  <c r="A81" i="70"/>
  <c r="A80" i="70"/>
  <c r="A79" i="70"/>
  <c r="A78" i="70"/>
  <c r="A76" i="70"/>
  <c r="A75" i="70"/>
  <c r="A73" i="70"/>
  <c r="A72" i="70"/>
  <c r="A71" i="70"/>
  <c r="A70" i="70"/>
  <c r="A69" i="70"/>
  <c r="A68" i="70"/>
  <c r="A67" i="70"/>
  <c r="A66" i="70"/>
  <c r="A65" i="70"/>
  <c r="A64" i="70"/>
  <c r="A63" i="70"/>
  <c r="A62" i="70"/>
  <c r="A61" i="70"/>
  <c r="A60" i="70"/>
  <c r="A59" i="70"/>
  <c r="A58" i="70"/>
  <c r="A57" i="70"/>
  <c r="A56" i="70"/>
  <c r="A55" i="70"/>
  <c r="A54" i="70"/>
  <c r="A53" i="70"/>
  <c r="A52" i="70"/>
  <c r="A51" i="70"/>
  <c r="A50" i="70"/>
  <c r="A49" i="70"/>
  <c r="A48"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A3" i="70"/>
  <c r="A56" i="69"/>
  <c r="A55" i="69"/>
  <c r="A54" i="69"/>
  <c r="A53" i="69"/>
  <c r="A52" i="69"/>
  <c r="A51" i="69"/>
  <c r="A50" i="69"/>
  <c r="A49" i="69"/>
  <c r="A48" i="69"/>
  <c r="A47" i="69"/>
  <c r="A46" i="69"/>
  <c r="A45" i="69"/>
  <c r="A44" i="69"/>
  <c r="A43" i="69"/>
  <c r="A42" i="69"/>
  <c r="A41" i="69"/>
  <c r="A40" i="69"/>
  <c r="A39" i="69"/>
  <c r="A38" i="69"/>
  <c r="A37" i="69"/>
  <c r="A36" i="69"/>
  <c r="A35" i="69"/>
  <c r="A34" i="69"/>
  <c r="A33" i="69"/>
  <c r="A32" i="69"/>
  <c r="A31" i="69"/>
  <c r="A30" i="69"/>
  <c r="A29" i="69"/>
  <c r="A28" i="69"/>
  <c r="A27" i="69"/>
  <c r="A26" i="69"/>
  <c r="A25" i="69"/>
  <c r="A24" i="69"/>
  <c r="A23" i="69"/>
  <c r="A22" i="69"/>
  <c r="A21" i="69"/>
  <c r="A20" i="69"/>
  <c r="A19" i="69"/>
  <c r="A18" i="69"/>
  <c r="A17" i="69"/>
  <c r="A16" i="69"/>
  <c r="A15" i="69"/>
  <c r="A14" i="69"/>
  <c r="A13" i="69"/>
  <c r="A12" i="69"/>
  <c r="A11" i="69"/>
  <c r="A10" i="69"/>
  <c r="A9" i="69"/>
  <c r="A8" i="69"/>
  <c r="A7" i="69"/>
  <c r="A6" i="69"/>
  <c r="A5" i="69"/>
  <c r="A4" i="69"/>
  <c r="L74" i="70"/>
  <c r="L77" i="70"/>
  <c r="A84" i="73"/>
  <c r="A83" i="73"/>
  <c r="A82" i="73"/>
  <c r="A81" i="73"/>
  <c r="A80" i="73"/>
  <c r="A79" i="73"/>
  <c r="A78" i="73"/>
  <c r="A77" i="73"/>
  <c r="A75" i="73"/>
  <c r="A74" i="73"/>
  <c r="A72" i="73"/>
  <c r="A71" i="73"/>
  <c r="A70" i="73"/>
  <c r="A69" i="73"/>
  <c r="A68" i="73"/>
  <c r="A67" i="73"/>
  <c r="A66" i="73"/>
  <c r="A65" i="73"/>
  <c r="A64" i="73"/>
  <c r="A63" i="73"/>
  <c r="A62" i="73"/>
  <c r="A61" i="73"/>
  <c r="A60" i="73"/>
  <c r="A59" i="73"/>
  <c r="A58" i="73"/>
  <c r="A57" i="73"/>
  <c r="A56" i="73"/>
  <c r="A55" i="73"/>
  <c r="A54" i="73"/>
  <c r="A53" i="73"/>
  <c r="A52" i="73"/>
  <c r="A51" i="73"/>
  <c r="A50" i="73"/>
  <c r="A49" i="73"/>
  <c r="A48" i="73"/>
  <c r="A47" i="73"/>
  <c r="A46" i="73"/>
  <c r="A45" i="73"/>
  <c r="A44" i="73"/>
  <c r="A43" i="73"/>
  <c r="A42" i="73"/>
  <c r="A41" i="73"/>
  <c r="A40" i="73"/>
  <c r="A39" i="73"/>
  <c r="A38" i="73"/>
  <c r="A37" i="73"/>
  <c r="A36" i="73"/>
  <c r="A35" i="73"/>
  <c r="A34" i="73"/>
  <c r="A33" i="73"/>
  <c r="A32" i="73"/>
  <c r="A31" i="73"/>
  <c r="A30" i="73"/>
  <c r="A29" i="73"/>
  <c r="A28" i="73"/>
  <c r="A27" i="73"/>
  <c r="A26" i="73"/>
  <c r="A25" i="73"/>
  <c r="A24" i="73"/>
  <c r="A23" i="73"/>
  <c r="A22" i="73"/>
  <c r="A21" i="73"/>
  <c r="A20" i="73"/>
  <c r="A19" i="73"/>
  <c r="A18" i="73"/>
  <c r="A17" i="73"/>
  <c r="A16" i="73"/>
  <c r="A15" i="73"/>
  <c r="A14" i="73"/>
  <c r="A13" i="73"/>
  <c r="A12" i="73"/>
  <c r="A11" i="73"/>
  <c r="A10" i="73"/>
  <c r="A9" i="73"/>
  <c r="A8" i="73"/>
  <c r="A7" i="73"/>
  <c r="A6" i="73"/>
  <c r="A5" i="73"/>
  <c r="A4" i="73"/>
  <c r="A3" i="73"/>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84" i="68"/>
  <c r="A83" i="68"/>
  <c r="A82" i="68"/>
  <c r="A81" i="68"/>
  <c r="A80" i="68"/>
  <c r="A79" i="68"/>
  <c r="A78" i="68"/>
  <c r="A77" i="68"/>
  <c r="A75" i="68"/>
  <c r="A74" i="68"/>
  <c r="A72" i="68"/>
  <c r="A71" i="68"/>
  <c r="A70"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3" i="68"/>
  <c r="A64" i="67"/>
  <c r="A63" i="67"/>
  <c r="A62" i="67"/>
  <c r="A10" i="67"/>
  <c r="A9" i="67"/>
  <c r="A4" i="67"/>
  <c r="A91" i="3"/>
  <c r="A90" i="3"/>
  <c r="A89" i="3"/>
  <c r="A88" i="3"/>
  <c r="A87" i="3"/>
  <c r="A86" i="3"/>
  <c r="A85" i="3"/>
  <c r="A84" i="3"/>
  <c r="A83" i="3"/>
  <c r="A82" i="3"/>
  <c r="A81" i="3"/>
  <c r="A80" i="3"/>
  <c r="A79" i="3"/>
  <c r="A78" i="3"/>
  <c r="A77" i="3"/>
  <c r="A75" i="3"/>
  <c r="A74"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43" i="2"/>
  <c r="A42" i="2"/>
  <c r="A41" i="2"/>
  <c r="A40" i="2"/>
  <c r="A39" i="2"/>
  <c r="A38" i="2"/>
  <c r="A37" i="2"/>
  <c r="A36" i="2"/>
  <c r="A35" i="2"/>
  <c r="A34" i="2"/>
  <c r="A33" i="2"/>
  <c r="A32" i="2"/>
  <c r="A31" i="2"/>
  <c r="A30" i="2"/>
  <c r="A29" i="2"/>
  <c r="A28" i="2"/>
  <c r="A27" i="2"/>
  <c r="A25" i="2"/>
  <c r="A21" i="2"/>
  <c r="A20" i="2"/>
  <c r="A19" i="2"/>
  <c r="A18" i="2"/>
  <c r="A17" i="2"/>
  <c r="A15" i="2"/>
  <c r="A14" i="2"/>
  <c r="A13" i="2"/>
  <c r="A10" i="2"/>
  <c r="A9" i="2"/>
  <c r="A8" i="2"/>
  <c r="A7" i="2"/>
  <c r="A6" i="2"/>
  <c r="O9" i="8"/>
  <c r="L7" i="86" l="1"/>
  <c r="K7" i="86"/>
  <c r="J7" i="86"/>
  <c r="I7" i="86"/>
  <c r="L15" i="86"/>
  <c r="K15" i="86"/>
  <c r="J15" i="86"/>
  <c r="I15" i="86"/>
  <c r="L23" i="86"/>
  <c r="K23" i="86"/>
  <c r="J23" i="86"/>
  <c r="I23" i="86"/>
  <c r="L8" i="86"/>
  <c r="K8" i="86"/>
  <c r="I8" i="86"/>
  <c r="J8" i="86"/>
  <c r="I16" i="86"/>
  <c r="L16" i="86"/>
  <c r="K16" i="86"/>
  <c r="J16" i="86"/>
  <c r="L24" i="86"/>
  <c r="I24" i="86"/>
  <c r="K24" i="86"/>
  <c r="J24" i="86"/>
  <c r="I14" i="86"/>
  <c r="L14" i="86"/>
  <c r="K14" i="86"/>
  <c r="J14" i="86"/>
  <c r="L9" i="86"/>
  <c r="K9" i="86"/>
  <c r="J9" i="86"/>
  <c r="I9" i="86"/>
  <c r="L17" i="86"/>
  <c r="K17" i="86"/>
  <c r="J17" i="86"/>
  <c r="I17" i="86"/>
  <c r="L25" i="86"/>
  <c r="K25" i="86"/>
  <c r="J25" i="86"/>
  <c r="I25" i="86"/>
  <c r="I6" i="86"/>
  <c r="L6" i="86"/>
  <c r="K6" i="86"/>
  <c r="J6" i="86"/>
  <c r="L10" i="86"/>
  <c r="K10" i="86"/>
  <c r="J10" i="86"/>
  <c r="I10" i="86"/>
  <c r="I18" i="86"/>
  <c r="L18" i="86"/>
  <c r="K18" i="86"/>
  <c r="J18" i="86"/>
  <c r="L26" i="86"/>
  <c r="K26" i="86"/>
  <c r="I26" i="86"/>
  <c r="J26" i="86"/>
  <c r="L11" i="86"/>
  <c r="K11" i="86"/>
  <c r="J11" i="86"/>
  <c r="I11" i="86"/>
  <c r="L19" i="86"/>
  <c r="K19" i="86"/>
  <c r="J19" i="86"/>
  <c r="I19" i="86"/>
  <c r="L27" i="86"/>
  <c r="K27" i="86"/>
  <c r="J27" i="86"/>
  <c r="I27" i="86"/>
  <c r="I22" i="86"/>
  <c r="L22" i="86"/>
  <c r="K22" i="86"/>
  <c r="J22" i="86"/>
  <c r="L4" i="86"/>
  <c r="I4" i="86"/>
  <c r="K4" i="86"/>
  <c r="J4" i="86"/>
  <c r="I12" i="86"/>
  <c r="L12" i="86"/>
  <c r="K12" i="86"/>
  <c r="J12" i="86"/>
  <c r="I20" i="86"/>
  <c r="L20" i="86"/>
  <c r="K20" i="86"/>
  <c r="J20" i="86"/>
  <c r="L28" i="86"/>
  <c r="K28" i="86"/>
  <c r="J28" i="86"/>
  <c r="I28" i="86"/>
  <c r="L5" i="86"/>
  <c r="K5" i="86"/>
  <c r="J5" i="86"/>
  <c r="I5" i="86"/>
  <c r="L13" i="86"/>
  <c r="K13" i="86"/>
  <c r="J13" i="86"/>
  <c r="I13" i="86"/>
  <c r="L21" i="86"/>
  <c r="K21" i="86"/>
  <c r="J21" i="86"/>
  <c r="I21" i="86"/>
  <c r="L29" i="86"/>
  <c r="K29" i="86"/>
  <c r="J29" i="86"/>
  <c r="I29" i="86"/>
  <c r="N47" i="84"/>
  <c r="M47" i="84"/>
  <c r="L47" i="84"/>
  <c r="K47" i="84"/>
  <c r="K8" i="84"/>
  <c r="N8" i="84"/>
  <c r="M8" i="84"/>
  <c r="L8" i="84"/>
  <c r="K16" i="84"/>
  <c r="N16" i="84"/>
  <c r="M16" i="84"/>
  <c r="L16" i="84"/>
  <c r="N24" i="84"/>
  <c r="K24" i="84"/>
  <c r="M24" i="84"/>
  <c r="L24" i="84"/>
  <c r="K32" i="84"/>
  <c r="N32" i="84"/>
  <c r="M32" i="84"/>
  <c r="L32" i="84"/>
  <c r="K40" i="84"/>
  <c r="N40" i="84"/>
  <c r="M40" i="84"/>
  <c r="L40" i="84"/>
  <c r="K48" i="84"/>
  <c r="N48" i="84"/>
  <c r="M48" i="84"/>
  <c r="L48" i="84"/>
  <c r="N15" i="84"/>
  <c r="M15" i="84"/>
  <c r="L15" i="84"/>
  <c r="K15" i="84"/>
  <c r="N9" i="84"/>
  <c r="M9" i="84"/>
  <c r="L9" i="84"/>
  <c r="K9" i="84"/>
  <c r="N17" i="84"/>
  <c r="M17" i="84"/>
  <c r="L17" i="84"/>
  <c r="K17" i="84"/>
  <c r="N25" i="84"/>
  <c r="M25" i="84"/>
  <c r="L25" i="84"/>
  <c r="K25" i="84"/>
  <c r="N33" i="84"/>
  <c r="M33" i="84"/>
  <c r="L33" i="84"/>
  <c r="K33" i="84"/>
  <c r="N41" i="84"/>
  <c r="M41" i="84"/>
  <c r="L41" i="84"/>
  <c r="K41" i="84"/>
  <c r="N49" i="84"/>
  <c r="M49" i="84"/>
  <c r="L49" i="84"/>
  <c r="K49" i="84"/>
  <c r="N31" i="84"/>
  <c r="M31" i="84"/>
  <c r="L31" i="84"/>
  <c r="K31" i="84"/>
  <c r="N10" i="84"/>
  <c r="M10" i="84"/>
  <c r="K10" i="84"/>
  <c r="L10" i="84"/>
  <c r="N18" i="84"/>
  <c r="M18" i="84"/>
  <c r="K18" i="84"/>
  <c r="L18" i="84"/>
  <c r="N26" i="84"/>
  <c r="M26" i="84"/>
  <c r="L26" i="84"/>
  <c r="K26" i="84"/>
  <c r="N34" i="84"/>
  <c r="M34" i="84"/>
  <c r="L34" i="84"/>
  <c r="K34" i="84"/>
  <c r="K42" i="84"/>
  <c r="N42" i="84"/>
  <c r="M42" i="84"/>
  <c r="L42" i="84"/>
  <c r="N50" i="84"/>
  <c r="M50" i="84"/>
  <c r="K50" i="84"/>
  <c r="L50" i="84"/>
  <c r="N11" i="84"/>
  <c r="M11" i="84"/>
  <c r="L11" i="84"/>
  <c r="K11" i="84"/>
  <c r="N19" i="84"/>
  <c r="M19" i="84"/>
  <c r="L19" i="84"/>
  <c r="K19" i="84"/>
  <c r="N27" i="84"/>
  <c r="M27" i="84"/>
  <c r="L27" i="84"/>
  <c r="K27" i="84"/>
  <c r="N35" i="84"/>
  <c r="M35" i="84"/>
  <c r="L35" i="84"/>
  <c r="K35" i="84"/>
  <c r="N43" i="84"/>
  <c r="M43" i="84"/>
  <c r="L43" i="84"/>
  <c r="K43" i="84"/>
  <c r="N51" i="84"/>
  <c r="M51" i="84"/>
  <c r="L51" i="84"/>
  <c r="K51" i="84"/>
  <c r="N39" i="84"/>
  <c r="M39" i="84"/>
  <c r="L39" i="84"/>
  <c r="K39" i="84"/>
  <c r="K12" i="84"/>
  <c r="N12" i="84"/>
  <c r="M12" i="84"/>
  <c r="L12" i="84"/>
  <c r="K20" i="84"/>
  <c r="N20" i="84"/>
  <c r="M20" i="84"/>
  <c r="L20" i="84"/>
  <c r="N28" i="84"/>
  <c r="M28" i="84"/>
  <c r="K28" i="84"/>
  <c r="L28" i="84"/>
  <c r="N36" i="84"/>
  <c r="M36" i="84"/>
  <c r="L36" i="84"/>
  <c r="K36" i="84"/>
  <c r="K44" i="84"/>
  <c r="N44" i="84"/>
  <c r="M44" i="84"/>
  <c r="L44" i="84"/>
  <c r="N52" i="84"/>
  <c r="M52" i="84"/>
  <c r="L52" i="84"/>
  <c r="K52" i="84"/>
  <c r="N23" i="84"/>
  <c r="M23" i="84"/>
  <c r="L23" i="84"/>
  <c r="K23" i="84"/>
  <c r="N13" i="84"/>
  <c r="M13" i="84"/>
  <c r="L13" i="84"/>
  <c r="K13" i="84"/>
  <c r="N21" i="84"/>
  <c r="M21" i="84"/>
  <c r="L21" i="84"/>
  <c r="K21" i="84"/>
  <c r="N29" i="84"/>
  <c r="M29" i="84"/>
  <c r="L29" i="84"/>
  <c r="K29" i="84"/>
  <c r="N37" i="84"/>
  <c r="M37" i="84"/>
  <c r="L37" i="84"/>
  <c r="K37" i="84"/>
  <c r="N45" i="84"/>
  <c r="M45" i="84"/>
  <c r="L45" i="84"/>
  <c r="K45" i="84"/>
  <c r="N53" i="84"/>
  <c r="M53" i="84"/>
  <c r="L53" i="84"/>
  <c r="K53" i="84"/>
  <c r="N7" i="84"/>
  <c r="M7" i="84"/>
  <c r="L7" i="84"/>
  <c r="K7" i="84"/>
  <c r="K6" i="84"/>
  <c r="N6" i="84"/>
  <c r="M6" i="84"/>
  <c r="L6" i="84"/>
  <c r="N14" i="84"/>
  <c r="M14" i="84"/>
  <c r="L14" i="84"/>
  <c r="K14" i="84"/>
  <c r="K22" i="84"/>
  <c r="N22" i="84"/>
  <c r="M22" i="84"/>
  <c r="L22" i="84"/>
  <c r="K30" i="84"/>
  <c r="N30" i="84"/>
  <c r="M30" i="84"/>
  <c r="L30" i="84"/>
  <c r="N38" i="84"/>
  <c r="M38" i="84"/>
  <c r="K38" i="84"/>
  <c r="L38" i="84"/>
  <c r="N46" i="84"/>
  <c r="K46" i="84"/>
  <c r="M46" i="84"/>
  <c r="L46" i="84"/>
  <c r="J25" i="13"/>
  <c r="K25" i="13"/>
  <c r="I25" i="13"/>
  <c r="J3" i="13"/>
  <c r="K3" i="13"/>
  <c r="I3" i="13"/>
  <c r="K11" i="13"/>
  <c r="J11" i="13"/>
  <c r="I11" i="13"/>
  <c r="J19" i="13"/>
  <c r="K19" i="13"/>
  <c r="I19" i="13"/>
  <c r="I17" i="13"/>
  <c r="K17" i="13"/>
  <c r="J17" i="13"/>
  <c r="I4" i="13"/>
  <c r="K4" i="13"/>
  <c r="J4" i="13"/>
  <c r="K12" i="13"/>
  <c r="J12" i="13"/>
  <c r="I12" i="13"/>
  <c r="K20" i="13"/>
  <c r="I20" i="13"/>
  <c r="J20" i="13"/>
  <c r="I9" i="13"/>
  <c r="J9" i="13"/>
  <c r="K9" i="13"/>
  <c r="K26" i="13"/>
  <c r="J26" i="13"/>
  <c r="I26" i="13"/>
  <c r="J5" i="13"/>
  <c r="I5" i="13"/>
  <c r="K5" i="13"/>
  <c r="J13" i="13"/>
  <c r="I13" i="13"/>
  <c r="K13" i="13"/>
  <c r="J21" i="13"/>
  <c r="I21" i="13"/>
  <c r="K21" i="13"/>
  <c r="J6" i="13"/>
  <c r="K6" i="13"/>
  <c r="I6" i="13"/>
  <c r="J14" i="13"/>
  <c r="K14" i="13"/>
  <c r="I14" i="13"/>
  <c r="K22" i="13"/>
  <c r="J22" i="13"/>
  <c r="I22" i="13"/>
  <c r="K18" i="13"/>
  <c r="J18" i="13"/>
  <c r="I18" i="13"/>
  <c r="K7" i="13"/>
  <c r="J7" i="13"/>
  <c r="I7" i="13"/>
  <c r="K15" i="13"/>
  <c r="J15" i="13"/>
  <c r="I15" i="13"/>
  <c r="K23" i="13"/>
  <c r="J23" i="13"/>
  <c r="I23" i="13"/>
  <c r="K10" i="13"/>
  <c r="J10" i="13"/>
  <c r="I10" i="13"/>
  <c r="I8" i="13"/>
  <c r="K8" i="13"/>
  <c r="J8" i="13"/>
  <c r="I16" i="13"/>
  <c r="K16" i="13"/>
  <c r="J16" i="13"/>
  <c r="I24" i="13"/>
  <c r="K24" i="13"/>
  <c r="J24" i="13"/>
  <c r="K9" i="2"/>
  <c r="L9" i="2"/>
  <c r="N9" i="2"/>
  <c r="O9" i="2"/>
  <c r="M9" i="2"/>
  <c r="K20" i="2"/>
  <c r="M20" i="2"/>
  <c r="O20" i="2"/>
  <c r="O22" i="2" s="1"/>
  <c r="L20" i="2"/>
  <c r="N20" i="2"/>
  <c r="O32" i="2"/>
  <c r="M32" i="2"/>
  <c r="L32" i="2"/>
  <c r="N32" i="2"/>
  <c r="K32" i="2"/>
  <c r="O40" i="2"/>
  <c r="L40" i="2"/>
  <c r="N40" i="2"/>
  <c r="K40" i="2"/>
  <c r="M40" i="2"/>
  <c r="K21" i="2"/>
  <c r="O21" i="2"/>
  <c r="L21" i="2"/>
  <c r="N21" i="2"/>
  <c r="M21" i="2"/>
  <c r="N33" i="2"/>
  <c r="M33" i="2"/>
  <c r="K33" i="2"/>
  <c r="O33" i="2"/>
  <c r="L33" i="2"/>
  <c r="K41" i="2"/>
  <c r="O41" i="2"/>
  <c r="N41" i="2"/>
  <c r="L41" i="2"/>
  <c r="M41" i="2"/>
  <c r="M18" i="2"/>
  <c r="O18" i="2"/>
  <c r="L18" i="2"/>
  <c r="N18" i="2"/>
  <c r="K18" i="2"/>
  <c r="K39" i="2"/>
  <c r="L39" i="2"/>
  <c r="M39" i="2"/>
  <c r="N39" i="2"/>
  <c r="O39" i="2"/>
  <c r="M10" i="2"/>
  <c r="K10" i="2"/>
  <c r="O10" i="2"/>
  <c r="L10" i="2"/>
  <c r="N10" i="2"/>
  <c r="N23" i="2" s="1"/>
  <c r="L13" i="2"/>
  <c r="N13" i="2"/>
  <c r="M13" i="2"/>
  <c r="K13" i="2"/>
  <c r="O13" i="2"/>
  <c r="L25" i="2"/>
  <c r="L48" i="2" s="1"/>
  <c r="N25" i="2"/>
  <c r="N26" i="2" s="1"/>
  <c r="O25" i="2"/>
  <c r="K25" i="2"/>
  <c r="M25" i="2"/>
  <c r="L34" i="2"/>
  <c r="L55" i="2" s="1"/>
  <c r="K34" i="2"/>
  <c r="N34" i="2"/>
  <c r="N55" i="2" s="1"/>
  <c r="M34" i="2"/>
  <c r="M55" i="2" s="1"/>
  <c r="O34" i="2"/>
  <c r="O55" i="2" s="1"/>
  <c r="M42" i="2"/>
  <c r="L42" i="2"/>
  <c r="N42" i="2"/>
  <c r="O42" i="2"/>
  <c r="K42" i="2"/>
  <c r="L30" i="2"/>
  <c r="N30" i="2"/>
  <c r="K30" i="2"/>
  <c r="M30" i="2"/>
  <c r="O30" i="2"/>
  <c r="N31" i="2"/>
  <c r="O31" i="2"/>
  <c r="K31" i="2"/>
  <c r="M31" i="2"/>
  <c r="L31" i="2"/>
  <c r="M27" i="2"/>
  <c r="O27" i="2"/>
  <c r="L27" i="2"/>
  <c r="K27" i="2"/>
  <c r="N27" i="2"/>
  <c r="L35" i="2"/>
  <c r="N35" i="2"/>
  <c r="K35" i="2"/>
  <c r="M35" i="2"/>
  <c r="O35" i="2"/>
  <c r="O43" i="2"/>
  <c r="K43" i="2"/>
  <c r="M43" i="2"/>
  <c r="L43" i="2"/>
  <c r="N43" i="2"/>
  <c r="N38" i="2"/>
  <c r="K38" i="2"/>
  <c r="M38" i="2"/>
  <c r="O38" i="2"/>
  <c r="L38" i="2"/>
  <c r="L8" i="2"/>
  <c r="K8" i="2"/>
  <c r="M8" i="2"/>
  <c r="N8" i="2"/>
  <c r="O8" i="2"/>
  <c r="N14" i="2"/>
  <c r="K14" i="2"/>
  <c r="M14" i="2"/>
  <c r="O14" i="2"/>
  <c r="L14" i="2"/>
  <c r="O15" i="2"/>
  <c r="N15" i="2"/>
  <c r="K15" i="2"/>
  <c r="L15" i="2"/>
  <c r="M15" i="2"/>
  <c r="L28" i="2"/>
  <c r="M28" i="2"/>
  <c r="K28" i="2"/>
  <c r="O28" i="2"/>
  <c r="N28" i="2"/>
  <c r="M36" i="2"/>
  <c r="O36" i="2"/>
  <c r="K36" i="2"/>
  <c r="N36" i="2"/>
  <c r="L36" i="2"/>
  <c r="N7" i="2"/>
  <c r="K7" i="2"/>
  <c r="M7" i="2"/>
  <c r="L7" i="2"/>
  <c r="O7" i="2"/>
  <c r="N19" i="2"/>
  <c r="L19" i="2"/>
  <c r="O19" i="2"/>
  <c r="K19" i="2"/>
  <c r="M19" i="2"/>
  <c r="K6" i="2"/>
  <c r="M6" i="2"/>
  <c r="O6" i="2"/>
  <c r="N6" i="2"/>
  <c r="L6" i="2"/>
  <c r="K17" i="2"/>
  <c r="L17" i="2"/>
  <c r="N17" i="2"/>
  <c r="M17" i="2"/>
  <c r="O17" i="2"/>
  <c r="K29" i="2"/>
  <c r="M29" i="2"/>
  <c r="O29" i="2"/>
  <c r="L29" i="2"/>
  <c r="N29" i="2"/>
  <c r="O37" i="2"/>
  <c r="L37" i="2"/>
  <c r="N37" i="2"/>
  <c r="K37" i="2"/>
  <c r="M37" i="2"/>
  <c r="I80" i="32"/>
  <c r="I81" i="32" s="1"/>
  <c r="M69" i="29"/>
  <c r="N70" i="43"/>
  <c r="N72" i="43"/>
  <c r="M82" i="85"/>
  <c r="N82" i="85"/>
  <c r="L51" i="86"/>
  <c r="K51" i="86"/>
  <c r="M75" i="40"/>
  <c r="M62" i="57"/>
  <c r="O50" i="15"/>
  <c r="L61" i="11"/>
  <c r="Q86" i="3"/>
  <c r="Q85" i="3"/>
  <c r="M22" i="2"/>
  <c r="L22" i="2"/>
  <c r="N22" i="2"/>
  <c r="L3" i="58"/>
  <c r="I34" i="55"/>
  <c r="I36" i="55"/>
  <c r="I45" i="55"/>
  <c r="I50" i="27"/>
  <c r="O4" i="22"/>
  <c r="K42" i="20"/>
  <c r="I50" i="13"/>
  <c r="K50" i="13"/>
  <c r="I50" i="6"/>
  <c r="K55" i="2"/>
  <c r="K48" i="2"/>
  <c r="M48" i="2"/>
  <c r="O48" i="2"/>
  <c r="O52" i="8"/>
  <c r="N12" i="2"/>
  <c r="K24" i="71"/>
  <c r="K14" i="71"/>
  <c r="K23" i="71"/>
  <c r="K13" i="71"/>
  <c r="M98" i="44"/>
  <c r="M96" i="44"/>
  <c r="M86" i="44"/>
  <c r="M84" i="44"/>
  <c r="M82" i="44"/>
  <c r="O53" i="15"/>
  <c r="M3" i="29"/>
  <c r="M52" i="29"/>
  <c r="M51" i="29"/>
  <c r="M53" i="29"/>
  <c r="M7" i="29"/>
  <c r="O53" i="8"/>
  <c r="O52" i="15"/>
  <c r="R26" i="80"/>
  <c r="R35" i="80"/>
  <c r="R37" i="80"/>
  <c r="R41" i="80"/>
  <c r="R46" i="80"/>
  <c r="R48" i="80"/>
  <c r="R50" i="80"/>
  <c r="R59" i="80"/>
  <c r="R61" i="80"/>
  <c r="R63" i="80"/>
  <c r="R67" i="80"/>
  <c r="R69" i="80"/>
  <c r="R83" i="80"/>
  <c r="R86" i="80"/>
  <c r="R88" i="80"/>
  <c r="R90" i="80"/>
  <c r="R92" i="80"/>
  <c r="K85" i="75"/>
  <c r="K88" i="75"/>
  <c r="P88" i="83"/>
  <c r="Q88" i="83"/>
  <c r="O88" i="83"/>
  <c r="N88" i="83"/>
  <c r="L88" i="83"/>
  <c r="K88" i="83"/>
  <c r="Q89" i="83"/>
  <c r="O89" i="83"/>
  <c r="N89" i="83"/>
  <c r="L89" i="83"/>
  <c r="K89" i="83"/>
  <c r="N88" i="81"/>
  <c r="M88" i="81"/>
  <c r="L88" i="81"/>
  <c r="N89" i="81"/>
  <c r="M89" i="81"/>
  <c r="L89" i="81"/>
  <c r="K87" i="73"/>
  <c r="K38" i="71"/>
  <c r="K37" i="71"/>
  <c r="K36" i="71"/>
  <c r="K35" i="71"/>
  <c r="K34" i="71"/>
  <c r="K33" i="71"/>
  <c r="K32" i="71"/>
  <c r="K31" i="71"/>
  <c r="K30" i="71"/>
  <c r="K29" i="71"/>
  <c r="K28" i="71"/>
  <c r="K27" i="71"/>
  <c r="K26" i="71"/>
  <c r="K25" i="71"/>
  <c r="K22" i="71"/>
  <c r="K21" i="71"/>
  <c r="K20" i="71"/>
  <c r="K19" i="71"/>
  <c r="K18" i="71"/>
  <c r="K17" i="71"/>
  <c r="K16" i="71"/>
  <c r="K15" i="71"/>
  <c r="K12" i="71"/>
  <c r="K11" i="71"/>
  <c r="K10" i="71"/>
  <c r="K9" i="71"/>
  <c r="K8" i="71"/>
  <c r="K7" i="71"/>
  <c r="K6" i="71"/>
  <c r="K5" i="71"/>
  <c r="K4" i="71"/>
  <c r="K3" i="71"/>
  <c r="L85" i="70"/>
  <c r="L84" i="70"/>
  <c r="L83" i="70"/>
  <c r="L82" i="70"/>
  <c r="L81" i="70"/>
  <c r="L80" i="70"/>
  <c r="L79" i="70"/>
  <c r="L78" i="70"/>
  <c r="L76" i="70"/>
  <c r="L75" i="70"/>
  <c r="L73" i="70"/>
  <c r="L72" i="70"/>
  <c r="L70" i="70"/>
  <c r="L69" i="70"/>
  <c r="L68" i="70"/>
  <c r="L67" i="70"/>
  <c r="L66" i="70"/>
  <c r="L65" i="70"/>
  <c r="L64" i="70"/>
  <c r="L63" i="70"/>
  <c r="L62" i="70"/>
  <c r="L61" i="70"/>
  <c r="L60" i="70"/>
  <c r="L59" i="70"/>
  <c r="L58" i="70"/>
  <c r="L57" i="70"/>
  <c r="L56" i="70"/>
  <c r="L55" i="70"/>
  <c r="L54" i="70"/>
  <c r="L53" i="70"/>
  <c r="L52" i="70"/>
  <c r="L51" i="70"/>
  <c r="L50" i="70"/>
  <c r="L49" i="70"/>
  <c r="L48" i="70"/>
  <c r="L47" i="70"/>
  <c r="L46" i="70"/>
  <c r="L45" i="70"/>
  <c r="L44" i="70"/>
  <c r="L43" i="70"/>
  <c r="L42" i="70"/>
  <c r="L41" i="70"/>
  <c r="L40" i="70"/>
  <c r="L39" i="70"/>
  <c r="L38" i="70"/>
  <c r="L37" i="70"/>
  <c r="L36" i="70"/>
  <c r="L35" i="70"/>
  <c r="L34" i="70"/>
  <c r="L33" i="70"/>
  <c r="L32" i="70"/>
  <c r="L31" i="70"/>
  <c r="L30" i="70"/>
  <c r="L29" i="70"/>
  <c r="L28" i="70"/>
  <c r="L27" i="70"/>
  <c r="L26" i="70"/>
  <c r="L25" i="70"/>
  <c r="L24" i="70"/>
  <c r="L23" i="70"/>
  <c r="L22" i="70"/>
  <c r="L21" i="70"/>
  <c r="L20" i="70"/>
  <c r="L19" i="70"/>
  <c r="L18" i="70"/>
  <c r="L17" i="70"/>
  <c r="L16" i="70"/>
  <c r="L15" i="70"/>
  <c r="L13" i="70"/>
  <c r="L11" i="70"/>
  <c r="L10" i="70"/>
  <c r="L9" i="70"/>
  <c r="L8" i="70"/>
  <c r="L7" i="70"/>
  <c r="L6" i="70"/>
  <c r="L5" i="70"/>
  <c r="K56" i="69"/>
  <c r="K55" i="69"/>
  <c r="K54" i="69"/>
  <c r="K53" i="69"/>
  <c r="K52" i="69"/>
  <c r="K51" i="69"/>
  <c r="K50" i="69"/>
  <c r="K49" i="69"/>
  <c r="K48" i="69"/>
  <c r="K47" i="69"/>
  <c r="K46" i="69"/>
  <c r="K45" i="69"/>
  <c r="K44" i="69"/>
  <c r="K43" i="69"/>
  <c r="K42" i="69"/>
  <c r="K41" i="69"/>
  <c r="K40" i="69"/>
  <c r="K39" i="69"/>
  <c r="K38" i="69"/>
  <c r="K37" i="69"/>
  <c r="K36" i="69"/>
  <c r="K35" i="69"/>
  <c r="K34" i="69"/>
  <c r="K33" i="69"/>
  <c r="K27" i="69"/>
  <c r="K26" i="69"/>
  <c r="K25" i="69"/>
  <c r="K24" i="69"/>
  <c r="K23" i="69"/>
  <c r="K22" i="69"/>
  <c r="K21" i="69"/>
  <c r="K20" i="69"/>
  <c r="K19" i="69"/>
  <c r="K18" i="69"/>
  <c r="K17" i="69"/>
  <c r="K16" i="69"/>
  <c r="K15" i="69"/>
  <c r="K14" i="69"/>
  <c r="K13" i="69"/>
  <c r="K12" i="69"/>
  <c r="K11" i="69"/>
  <c r="K10" i="69"/>
  <c r="K9" i="69"/>
  <c r="K8" i="69"/>
  <c r="K7" i="69"/>
  <c r="K6" i="69"/>
  <c r="K5" i="69"/>
  <c r="K32" i="69"/>
  <c r="K88" i="68"/>
  <c r="J51" i="86"/>
  <c r="I50" i="34"/>
  <c r="I48" i="34"/>
  <c r="I46" i="34"/>
  <c r="I44" i="34"/>
  <c r="I42" i="34"/>
  <c r="I40" i="34"/>
  <c r="I38" i="34"/>
  <c r="I36" i="34"/>
  <c r="I34" i="34"/>
  <c r="I46" i="27"/>
  <c r="I44" i="27"/>
  <c r="I38" i="27"/>
  <c r="I36" i="27"/>
  <c r="I30" i="27"/>
  <c r="I28" i="27"/>
  <c r="J48" i="20"/>
  <c r="J40" i="20"/>
  <c r="J38" i="20"/>
  <c r="J34" i="20"/>
  <c r="K30" i="20"/>
  <c r="J50" i="13"/>
  <c r="J46" i="13"/>
  <c r="J34" i="13"/>
  <c r="K50" i="6"/>
  <c r="J50" i="6"/>
  <c r="J48" i="6"/>
  <c r="K44" i="6"/>
  <c r="J44" i="6"/>
  <c r="J42" i="6"/>
  <c r="K40" i="6"/>
  <c r="K38" i="6"/>
  <c r="I36" i="6"/>
  <c r="K34" i="6"/>
  <c r="J34" i="6"/>
  <c r="J32" i="6"/>
  <c r="I31" i="6"/>
  <c r="K30" i="6"/>
  <c r="J29" i="6"/>
  <c r="K28" i="6"/>
  <c r="J28" i="6"/>
  <c r="J27" i="6"/>
  <c r="I27" i="6"/>
  <c r="J50" i="41"/>
  <c r="J49" i="41"/>
  <c r="J48" i="41"/>
  <c r="J47" i="41"/>
  <c r="J46" i="41"/>
  <c r="J45" i="41"/>
  <c r="J44" i="41"/>
  <c r="J43" i="41"/>
  <c r="J42" i="41"/>
  <c r="J41" i="41"/>
  <c r="J40" i="41"/>
  <c r="J39" i="41"/>
  <c r="J38" i="41"/>
  <c r="J37" i="41"/>
  <c r="J36" i="41"/>
  <c r="J35" i="41"/>
  <c r="J34" i="41"/>
  <c r="J33" i="41"/>
  <c r="J32" i="41"/>
  <c r="J31" i="41"/>
  <c r="J30" i="41"/>
  <c r="J29" i="41"/>
  <c r="J28" i="41"/>
  <c r="J27" i="41"/>
  <c r="L99" i="40"/>
  <c r="J73" i="39"/>
  <c r="K75" i="18"/>
  <c r="K73" i="18"/>
  <c r="J73" i="18"/>
  <c r="K60" i="11"/>
  <c r="J60" i="11"/>
  <c r="K75" i="11"/>
  <c r="J75" i="11"/>
  <c r="K76" i="4"/>
  <c r="J76" i="4"/>
  <c r="I76" i="4"/>
  <c r="R84" i="83"/>
  <c r="R83" i="83"/>
  <c r="R82" i="83"/>
  <c r="R81" i="83"/>
  <c r="R80" i="83"/>
  <c r="R79" i="83"/>
  <c r="R78" i="83"/>
  <c r="R77" i="83"/>
  <c r="R75" i="83"/>
  <c r="R74" i="83"/>
  <c r="R72" i="83"/>
  <c r="R71" i="83"/>
  <c r="R70" i="83"/>
  <c r="R69" i="83"/>
  <c r="R68" i="83"/>
  <c r="R67" i="83"/>
  <c r="R66" i="83"/>
  <c r="R65" i="83"/>
  <c r="R64" i="83"/>
  <c r="R63" i="83"/>
  <c r="R62" i="83"/>
  <c r="R61" i="83"/>
  <c r="R60" i="83"/>
  <c r="R59" i="83"/>
  <c r="R58" i="83"/>
  <c r="R57" i="83"/>
  <c r="R56" i="83"/>
  <c r="R55" i="83"/>
  <c r="R54" i="83"/>
  <c r="R53" i="83"/>
  <c r="R52" i="83"/>
  <c r="R51" i="83"/>
  <c r="R50" i="83"/>
  <c r="R49" i="83"/>
  <c r="R48" i="83"/>
  <c r="R47" i="83"/>
  <c r="R46" i="83"/>
  <c r="R45" i="83"/>
  <c r="R44" i="83"/>
  <c r="R43" i="83"/>
  <c r="R42" i="83"/>
  <c r="R41" i="83"/>
  <c r="R40" i="83"/>
  <c r="R39" i="83"/>
  <c r="R38" i="83"/>
  <c r="R37" i="83"/>
  <c r="R36" i="83"/>
  <c r="R35" i="83"/>
  <c r="R34" i="83"/>
  <c r="R33" i="83"/>
  <c r="R32" i="83"/>
  <c r="R31" i="83"/>
  <c r="R30" i="83"/>
  <c r="R29" i="83"/>
  <c r="R28" i="83"/>
  <c r="R27" i="83"/>
  <c r="R26" i="83"/>
  <c r="R25" i="83"/>
  <c r="R24" i="83"/>
  <c r="R23" i="83"/>
  <c r="R22" i="83"/>
  <c r="R21" i="83"/>
  <c r="R20" i="83"/>
  <c r="R19" i="83"/>
  <c r="R18" i="83"/>
  <c r="R17" i="83"/>
  <c r="R16" i="83"/>
  <c r="R15" i="83"/>
  <c r="R12" i="83"/>
  <c r="R11" i="83"/>
  <c r="R10" i="83"/>
  <c r="R9" i="83"/>
  <c r="R8" i="83"/>
  <c r="R7" i="83"/>
  <c r="R6" i="83"/>
  <c r="R5" i="83"/>
  <c r="AC75" i="82"/>
  <c r="AC74" i="82"/>
  <c r="AC73" i="82"/>
  <c r="AC72" i="82"/>
  <c r="AC67" i="82"/>
  <c r="AC66" i="82"/>
  <c r="AC65" i="82"/>
  <c r="AC64" i="82"/>
  <c r="AC63" i="82"/>
  <c r="AC62" i="82"/>
  <c r="AC61" i="82"/>
  <c r="AC60" i="82"/>
  <c r="AC59" i="82"/>
  <c r="AC58" i="82"/>
  <c r="AC57" i="82"/>
  <c r="AC56" i="82"/>
  <c r="AC55" i="82"/>
  <c r="AC54" i="82"/>
  <c r="AC53" i="82"/>
  <c r="AC52" i="82"/>
  <c r="AC51" i="82"/>
  <c r="AC50" i="82"/>
  <c r="AC49" i="82"/>
  <c r="AC48" i="82"/>
  <c r="AC47" i="82"/>
  <c r="AC46" i="82"/>
  <c r="AC45" i="82"/>
  <c r="AC44" i="82"/>
  <c r="AC43" i="82"/>
  <c r="AC31" i="82"/>
  <c r="AC30" i="82"/>
  <c r="AC29" i="82"/>
  <c r="AC28" i="82"/>
  <c r="AC27" i="82"/>
  <c r="AC26" i="82"/>
  <c r="AC25" i="82"/>
  <c r="AC24" i="82"/>
  <c r="AC21" i="82"/>
  <c r="N48" i="2" l="1"/>
  <c r="N11" i="2"/>
  <c r="O24" i="2"/>
  <c r="N46" i="2"/>
  <c r="L82" i="85"/>
  <c r="I46" i="55"/>
  <c r="I29" i="55"/>
  <c r="I38" i="55"/>
  <c r="I47" i="55"/>
  <c r="I30" i="55"/>
  <c r="I39" i="55"/>
  <c r="I48" i="55"/>
  <c r="I37" i="55"/>
  <c r="I31" i="55"/>
  <c r="I40" i="55"/>
  <c r="I50" i="55"/>
  <c r="I32" i="55"/>
  <c r="I42" i="55"/>
  <c r="I28" i="55"/>
  <c r="I43" i="55"/>
  <c r="I44" i="55"/>
  <c r="I35" i="55"/>
  <c r="I27" i="55"/>
  <c r="O3" i="22"/>
  <c r="K46" i="20"/>
  <c r="J36" i="20"/>
  <c r="J32" i="20"/>
  <c r="J50" i="20"/>
  <c r="I27" i="13"/>
  <c r="K48" i="6"/>
  <c r="J42" i="20"/>
  <c r="L54" i="2"/>
  <c r="L50" i="2"/>
  <c r="L49" i="2"/>
  <c r="L51" i="2" s="1"/>
  <c r="O53" i="2"/>
  <c r="K53" i="2"/>
  <c r="M53" i="2"/>
  <c r="M54" i="2"/>
  <c r="M50" i="2"/>
  <c r="M49" i="2"/>
  <c r="M51" i="2" s="1"/>
  <c r="K54" i="2"/>
  <c r="K50" i="2"/>
  <c r="K49" i="2"/>
  <c r="O54" i="2"/>
  <c r="O49" i="2"/>
  <c r="O51" i="2" s="1"/>
  <c r="O50" i="2"/>
  <c r="N53" i="2"/>
  <c r="N54" i="2"/>
  <c r="N49" i="2"/>
  <c r="N51" i="2" s="1"/>
  <c r="N50" i="2"/>
  <c r="L53" i="2"/>
  <c r="O47" i="2"/>
  <c r="K11" i="2"/>
  <c r="K12" i="2"/>
  <c r="M47" i="2"/>
  <c r="K16" i="2"/>
  <c r="K47" i="2"/>
  <c r="K22" i="2"/>
  <c r="K23" i="2"/>
  <c r="K46" i="2"/>
  <c r="K26" i="2"/>
  <c r="K24" i="2"/>
  <c r="N47" i="2"/>
  <c r="L47" i="2"/>
  <c r="J42" i="13"/>
  <c r="J33" i="6"/>
  <c r="K38" i="20"/>
  <c r="J31" i="6"/>
  <c r="K46" i="6"/>
  <c r="N8" i="43"/>
  <c r="J40" i="6"/>
  <c r="I32" i="6"/>
  <c r="J38" i="13"/>
  <c r="K36" i="20"/>
  <c r="J46" i="20"/>
  <c r="K34" i="20"/>
  <c r="J30" i="20"/>
  <c r="I42" i="27"/>
  <c r="I34" i="27"/>
  <c r="K101" i="54"/>
  <c r="I49" i="55"/>
  <c r="I41" i="55"/>
  <c r="I33" i="55"/>
  <c r="M59" i="57"/>
  <c r="M62" i="29"/>
  <c r="N18" i="43"/>
  <c r="I34" i="6"/>
  <c r="K32" i="20"/>
  <c r="K48" i="20"/>
  <c r="I42" i="6"/>
  <c r="I46" i="6"/>
  <c r="J28" i="20"/>
  <c r="J44" i="20"/>
  <c r="I32" i="27"/>
  <c r="I40" i="27"/>
  <c r="I48" i="27"/>
  <c r="O3" i="15"/>
  <c r="O6" i="22"/>
  <c r="O17" i="15"/>
  <c r="K28" i="20"/>
  <c r="N24" i="2"/>
  <c r="K44" i="20"/>
  <c r="K50" i="20"/>
  <c r="K40" i="20"/>
  <c r="O62" i="22"/>
  <c r="I30" i="6"/>
  <c r="O59" i="15"/>
  <c r="O49" i="15"/>
  <c r="O15" i="15"/>
  <c r="O7" i="15"/>
  <c r="O8" i="15"/>
  <c r="O7" i="22"/>
  <c r="O17" i="22"/>
  <c r="L7" i="18"/>
  <c r="O18" i="22"/>
  <c r="O58" i="15"/>
  <c r="N66" i="43"/>
  <c r="N15" i="43"/>
  <c r="N73" i="43"/>
  <c r="N47" i="9"/>
  <c r="L24" i="2"/>
  <c r="Q87" i="3"/>
  <c r="Q88" i="3"/>
  <c r="L62" i="4"/>
  <c r="O62" i="8"/>
  <c r="O16" i="15"/>
  <c r="L59" i="18"/>
  <c r="N62" i="43"/>
  <c r="N75" i="5"/>
  <c r="O15" i="22"/>
  <c r="Q89" i="3"/>
  <c r="Q90" i="3"/>
  <c r="O63" i="8"/>
  <c r="R65" i="80"/>
  <c r="J59" i="25"/>
  <c r="O65" i="8"/>
  <c r="O57" i="15"/>
  <c r="O18" i="15"/>
  <c r="I47" i="20"/>
  <c r="O16" i="22"/>
  <c r="L4" i="58"/>
  <c r="M24" i="2"/>
  <c r="Q91" i="3"/>
  <c r="M76" i="40"/>
  <c r="M66" i="29"/>
  <c r="M74" i="40"/>
  <c r="R39" i="80"/>
  <c r="R55" i="80"/>
  <c r="R73" i="80"/>
  <c r="R75" i="80"/>
  <c r="R77" i="80"/>
  <c r="R28" i="80"/>
  <c r="R33" i="80"/>
  <c r="M64" i="57"/>
  <c r="M63" i="57"/>
  <c r="M61" i="57"/>
  <c r="N71" i="43"/>
  <c r="N16" i="43"/>
  <c r="N68" i="43"/>
  <c r="N17" i="43"/>
  <c r="O63" i="22"/>
  <c r="O4" i="15"/>
  <c r="I29" i="6"/>
  <c r="K36" i="6"/>
  <c r="K32" i="6"/>
  <c r="J46" i="6"/>
  <c r="I38" i="6"/>
  <c r="J30" i="6"/>
  <c r="I33" i="6"/>
  <c r="I48" i="6"/>
  <c r="I40" i="6"/>
  <c r="I44" i="6"/>
  <c r="K42" i="6"/>
  <c r="J36" i="6"/>
  <c r="I28" i="6"/>
  <c r="J38" i="6"/>
  <c r="J48" i="13"/>
  <c r="P9" i="2"/>
  <c r="O5" i="22"/>
  <c r="R82" i="80"/>
  <c r="O5" i="15"/>
  <c r="O3" i="8"/>
  <c r="I28" i="13"/>
  <c r="I30" i="13"/>
  <c r="I32" i="13"/>
  <c r="I36" i="13"/>
  <c r="I40" i="13"/>
  <c r="I44" i="13"/>
  <c r="I48" i="13"/>
  <c r="J28" i="13"/>
  <c r="J30" i="13"/>
  <c r="J32" i="13"/>
  <c r="I34" i="13"/>
  <c r="J36" i="13"/>
  <c r="I38" i="13"/>
  <c r="J40" i="13"/>
  <c r="I42" i="13"/>
  <c r="J44" i="13"/>
  <c r="I46" i="13"/>
  <c r="K28" i="13"/>
  <c r="K30" i="13"/>
  <c r="K32" i="13"/>
  <c r="K34" i="13"/>
  <c r="K36" i="13"/>
  <c r="K38" i="13"/>
  <c r="K40" i="13"/>
  <c r="K42" i="13"/>
  <c r="K44" i="13"/>
  <c r="K46" i="13"/>
  <c r="K48" i="13"/>
  <c r="O51" i="8"/>
  <c r="J27" i="20"/>
  <c r="R91" i="80"/>
  <c r="R89" i="80"/>
  <c r="R87" i="80"/>
  <c r="R81" i="80"/>
  <c r="R76" i="80"/>
  <c r="R74" i="80"/>
  <c r="R70" i="80"/>
  <c r="R68" i="80"/>
  <c r="R66" i="80"/>
  <c r="R64" i="80"/>
  <c r="R62" i="80"/>
  <c r="R60" i="80"/>
  <c r="R56" i="80"/>
  <c r="R54" i="80"/>
  <c r="R49" i="80"/>
  <c r="R47" i="80"/>
  <c r="R42" i="80"/>
  <c r="R40" i="80"/>
  <c r="R38" i="80"/>
  <c r="R36" i="80"/>
  <c r="R34" i="80"/>
  <c r="R27" i="80"/>
  <c r="O6" i="15"/>
  <c r="L16" i="2"/>
  <c r="O16" i="2"/>
  <c r="I35" i="6"/>
  <c r="J35" i="6"/>
  <c r="P89" i="83"/>
  <c r="N83" i="9"/>
  <c r="N81" i="16"/>
  <c r="N85" i="16"/>
  <c r="N97" i="16"/>
  <c r="N83" i="23"/>
  <c r="N95" i="23"/>
  <c r="L81" i="30"/>
  <c r="L85" i="30"/>
  <c r="L97" i="30"/>
  <c r="L57" i="58"/>
  <c r="L58" i="58"/>
  <c r="L59" i="58"/>
  <c r="L60" i="58"/>
  <c r="L61" i="58"/>
  <c r="L62" i="58"/>
  <c r="L65" i="58"/>
  <c r="L66" i="58"/>
  <c r="L67" i="58"/>
  <c r="L68" i="58"/>
  <c r="O21" i="79"/>
  <c r="N75" i="9"/>
  <c r="N76" i="9"/>
  <c r="N95" i="9"/>
  <c r="L91" i="26"/>
  <c r="L93" i="26"/>
  <c r="L95" i="26"/>
  <c r="L97" i="26"/>
  <c r="R44" i="80"/>
  <c r="R45" i="80"/>
  <c r="R57" i="80"/>
  <c r="R58" i="80"/>
  <c r="R71" i="80"/>
  <c r="R72" i="80"/>
  <c r="R84" i="80"/>
  <c r="R85" i="80"/>
  <c r="AC16" i="82"/>
  <c r="N81" i="9"/>
  <c r="N85" i="9"/>
  <c r="N97" i="9"/>
  <c r="M81" i="44"/>
  <c r="M83" i="44"/>
  <c r="M85" i="44"/>
  <c r="M95" i="44"/>
  <c r="M97" i="44"/>
  <c r="R43" i="80"/>
  <c r="O15" i="79"/>
  <c r="O22" i="79"/>
  <c r="R16" i="80"/>
  <c r="R17" i="80"/>
  <c r="R29" i="80"/>
  <c r="R30" i="80"/>
  <c r="O16" i="79"/>
  <c r="O23" i="79"/>
  <c r="O17" i="79"/>
  <c r="N16" i="2"/>
  <c r="N44" i="2"/>
  <c r="N45" i="2"/>
  <c r="M16" i="2"/>
  <c r="O4" i="8"/>
  <c r="L89" i="54"/>
  <c r="L90" i="54"/>
  <c r="L91" i="54"/>
  <c r="L92" i="54"/>
  <c r="L93" i="54"/>
  <c r="L94" i="54"/>
  <c r="L95" i="54"/>
  <c r="L96" i="54"/>
  <c r="L97" i="54"/>
  <c r="L98" i="54"/>
  <c r="N84" i="9"/>
  <c r="N96" i="9"/>
  <c r="N84" i="16"/>
  <c r="N96" i="16"/>
  <c r="N84" i="23"/>
  <c r="N96" i="23"/>
  <c r="N98" i="23"/>
  <c r="L82" i="30"/>
  <c r="L86" i="30"/>
  <c r="L98" i="30"/>
  <c r="O6" i="8"/>
  <c r="O7" i="8"/>
  <c r="L92" i="26"/>
  <c r="L94" i="26"/>
  <c r="L96" i="26"/>
  <c r="L98" i="26"/>
  <c r="N83" i="16"/>
  <c r="N95" i="16"/>
  <c r="N81" i="23"/>
  <c r="N85" i="23"/>
  <c r="N82" i="9"/>
  <c r="N86" i="9"/>
  <c r="N98" i="9"/>
  <c r="N82" i="16"/>
  <c r="N86" i="16"/>
  <c r="N98" i="16"/>
  <c r="N82" i="23"/>
  <c r="N86" i="23"/>
  <c r="N97" i="23"/>
  <c r="L83" i="30"/>
  <c r="L95" i="30"/>
  <c r="L84" i="30"/>
  <c r="L96" i="30"/>
  <c r="O5" i="8"/>
  <c r="M5" i="29"/>
  <c r="O52" i="22"/>
  <c r="O51" i="22"/>
  <c r="AC77" i="82"/>
  <c r="AC81" i="82"/>
  <c r="O53" i="22"/>
  <c r="AC79" i="82"/>
  <c r="AC76" i="82"/>
  <c r="AC78" i="82"/>
  <c r="AC80" i="82"/>
  <c r="AC82" i="82"/>
  <c r="AC15" i="82"/>
  <c r="M4" i="29"/>
  <c r="M6" i="29"/>
  <c r="J27" i="13"/>
  <c r="J29" i="13"/>
  <c r="J31" i="13"/>
  <c r="J33" i="13"/>
  <c r="J35" i="13"/>
  <c r="J37" i="13"/>
  <c r="J39" i="13"/>
  <c r="J41" i="13"/>
  <c r="J43" i="13"/>
  <c r="J45" i="13"/>
  <c r="L103" i="19"/>
  <c r="I29" i="27"/>
  <c r="I31" i="27"/>
  <c r="I33" i="27"/>
  <c r="I35" i="27"/>
  <c r="I37" i="27"/>
  <c r="I39" i="27"/>
  <c r="I41" i="27"/>
  <c r="I43" i="27"/>
  <c r="I45" i="27"/>
  <c r="I47" i="27"/>
  <c r="I28" i="34"/>
  <c r="I30" i="34"/>
  <c r="I32" i="34"/>
  <c r="M102" i="12"/>
  <c r="I37" i="6"/>
  <c r="J37" i="6"/>
  <c r="I39" i="6"/>
  <c r="J39" i="6"/>
  <c r="K50" i="86"/>
  <c r="K48" i="86"/>
  <c r="K46" i="86"/>
  <c r="K44" i="86"/>
  <c r="L43" i="86"/>
  <c r="K42" i="86"/>
  <c r="K40" i="86"/>
  <c r="K38" i="86"/>
  <c r="K36" i="86"/>
  <c r="K34" i="86"/>
  <c r="K32" i="86"/>
  <c r="K30" i="86"/>
  <c r="I41" i="6"/>
  <c r="J41" i="6"/>
  <c r="I43" i="6"/>
  <c r="J43" i="6"/>
  <c r="I45" i="6"/>
  <c r="J45" i="6"/>
  <c r="L101" i="12"/>
  <c r="J29" i="20"/>
  <c r="J31" i="20"/>
  <c r="J33" i="20"/>
  <c r="J35" i="20"/>
  <c r="J37" i="20"/>
  <c r="J39" i="20"/>
  <c r="J41" i="20"/>
  <c r="J43" i="20"/>
  <c r="J45" i="20"/>
  <c r="J47" i="20"/>
  <c r="K101" i="26"/>
  <c r="I29" i="34"/>
  <c r="I31" i="34"/>
  <c r="I33" i="34"/>
  <c r="I35" i="34"/>
  <c r="I37" i="34"/>
  <c r="I39" i="34"/>
  <c r="I41" i="34"/>
  <c r="I43" i="34"/>
  <c r="I45" i="34"/>
  <c r="K49" i="86"/>
  <c r="K47" i="86"/>
  <c r="K45" i="86"/>
  <c r="K43" i="86"/>
  <c r="K41" i="86"/>
  <c r="K39" i="86"/>
  <c r="K37" i="86"/>
  <c r="K35" i="86"/>
  <c r="K33" i="86"/>
  <c r="K31" i="86"/>
  <c r="AC17" i="82"/>
  <c r="AC18" i="82"/>
  <c r="AC22" i="82"/>
  <c r="AC23" i="82"/>
  <c r="I49" i="27"/>
  <c r="L9" i="18"/>
  <c r="L11" i="18"/>
  <c r="L15" i="18"/>
  <c r="L17" i="18"/>
  <c r="L24" i="18"/>
  <c r="L26" i="18"/>
  <c r="L28" i="18"/>
  <c r="L30" i="18"/>
  <c r="L32" i="18"/>
  <c r="L34" i="18"/>
  <c r="L36" i="18"/>
  <c r="L38" i="18"/>
  <c r="L40" i="18"/>
  <c r="L42" i="18"/>
  <c r="L44" i="18"/>
  <c r="L46" i="18"/>
  <c r="L48" i="18"/>
  <c r="L52" i="18"/>
  <c r="L54" i="18"/>
  <c r="L56" i="18"/>
  <c r="L61" i="18"/>
  <c r="L63" i="18"/>
  <c r="L67" i="18"/>
  <c r="L69" i="18"/>
  <c r="L71" i="18"/>
  <c r="J47" i="13"/>
  <c r="J49" i="13"/>
  <c r="M4" i="14"/>
  <c r="M6" i="14"/>
  <c r="M8" i="14"/>
  <c r="M10" i="14"/>
  <c r="M12" i="14"/>
  <c r="M14" i="14"/>
  <c r="M16" i="14"/>
  <c r="M18" i="14"/>
  <c r="M20" i="14"/>
  <c r="M22" i="14"/>
  <c r="M24" i="14"/>
  <c r="M26" i="14"/>
  <c r="M48" i="14"/>
  <c r="M66" i="14"/>
  <c r="M68" i="14"/>
  <c r="M70" i="14"/>
  <c r="M72" i="14"/>
  <c r="N5" i="19"/>
  <c r="N7" i="19"/>
  <c r="N21" i="19"/>
  <c r="N23" i="19"/>
  <c r="N33" i="19"/>
  <c r="N35" i="19"/>
  <c r="N41" i="19"/>
  <c r="N43" i="19"/>
  <c r="N53" i="19"/>
  <c r="N55" i="19"/>
  <c r="N61" i="19"/>
  <c r="N65" i="19"/>
  <c r="N69" i="19"/>
  <c r="N71" i="19"/>
  <c r="N80" i="19"/>
  <c r="N83" i="19"/>
  <c r="N94" i="19"/>
  <c r="N96" i="19"/>
  <c r="J49" i="20"/>
  <c r="M4" i="21"/>
  <c r="M6" i="21"/>
  <c r="M10" i="21"/>
  <c r="M12" i="21"/>
  <c r="M14" i="21"/>
  <c r="M16" i="21"/>
  <c r="M18" i="21"/>
  <c r="M42" i="21"/>
  <c r="M44" i="21"/>
  <c r="M46" i="21"/>
  <c r="M64" i="21"/>
  <c r="M66" i="21"/>
  <c r="M70" i="21"/>
  <c r="M74" i="21"/>
  <c r="M78" i="21"/>
  <c r="N3" i="23"/>
  <c r="N92" i="23"/>
  <c r="N94" i="23"/>
  <c r="N104" i="23"/>
  <c r="L28" i="26"/>
  <c r="L30" i="26"/>
  <c r="L32" i="26"/>
  <c r="L34" i="26"/>
  <c r="L38" i="26"/>
  <c r="L42" i="26"/>
  <c r="L44" i="26"/>
  <c r="L46" i="26"/>
  <c r="L48" i="26"/>
  <c r="L50" i="26"/>
  <c r="L54" i="26"/>
  <c r="L58" i="26"/>
  <c r="L60" i="26"/>
  <c r="L62" i="26"/>
  <c r="L66" i="26"/>
  <c r="L68" i="26"/>
  <c r="L76" i="26"/>
  <c r="L78" i="26"/>
  <c r="L81" i="26"/>
  <c r="L86" i="26"/>
  <c r="L88" i="26"/>
  <c r="I47" i="34"/>
  <c r="M40" i="57"/>
  <c r="M41" i="57"/>
  <c r="M44" i="57"/>
  <c r="M45" i="57"/>
  <c r="M46" i="57"/>
  <c r="M47" i="57"/>
  <c r="K86" i="73"/>
  <c r="J8" i="25"/>
  <c r="J10" i="25"/>
  <c r="J53" i="25"/>
  <c r="K71" i="39"/>
  <c r="M11"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2" i="40"/>
  <c r="M73" i="40"/>
  <c r="M78" i="40"/>
  <c r="M79" i="40"/>
  <c r="M81" i="40"/>
  <c r="M82" i="40"/>
  <c r="M83" i="40"/>
  <c r="M84" i="40"/>
  <c r="M85" i="40"/>
  <c r="M86" i="40"/>
  <c r="M87" i="40"/>
  <c r="M88" i="40"/>
  <c r="L3" i="42"/>
  <c r="L4" i="42"/>
  <c r="L5" i="42"/>
  <c r="L6" i="42"/>
  <c r="L7" i="42"/>
  <c r="L8" i="42"/>
  <c r="L9" i="42"/>
  <c r="L10" i="42"/>
  <c r="L11" i="42"/>
  <c r="L12" i="42"/>
  <c r="L13"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7" i="42"/>
  <c r="L48" i="42"/>
  <c r="L49" i="42"/>
  <c r="L50" i="42"/>
  <c r="L51" i="42"/>
  <c r="L52" i="42"/>
  <c r="L53" i="42"/>
  <c r="L54" i="42"/>
  <c r="L55" i="42"/>
  <c r="L56" i="42"/>
  <c r="L57" i="42"/>
  <c r="L58" i="42"/>
  <c r="L59" i="42"/>
  <c r="L60" i="42"/>
  <c r="L61" i="42"/>
  <c r="L62" i="42"/>
  <c r="L63" i="42"/>
  <c r="L64" i="42"/>
  <c r="L65" i="42"/>
  <c r="L66" i="42"/>
  <c r="L67" i="42"/>
  <c r="L68" i="42"/>
  <c r="L70" i="42"/>
  <c r="L71" i="42"/>
  <c r="L72" i="42"/>
  <c r="L73" i="42"/>
  <c r="L74" i="42"/>
  <c r="L75" i="42"/>
  <c r="L77" i="42"/>
  <c r="L78" i="42"/>
  <c r="M3" i="44"/>
  <c r="M4" i="44"/>
  <c r="M5" i="44"/>
  <c r="M6" i="44"/>
  <c r="M7" i="44"/>
  <c r="M8" i="44"/>
  <c r="M9" i="44"/>
  <c r="M10" i="44"/>
  <c r="M11" i="44"/>
  <c r="M12" i="44"/>
  <c r="M13" i="44"/>
  <c r="M14" i="44"/>
  <c r="M15" i="44"/>
  <c r="M16" i="44"/>
  <c r="M17" i="44"/>
  <c r="M18" i="44"/>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7" i="44"/>
  <c r="M78" i="44"/>
  <c r="M79" i="44"/>
  <c r="M80" i="44"/>
  <c r="M87" i="44"/>
  <c r="M88" i="44"/>
  <c r="M89" i="44"/>
  <c r="M90" i="44"/>
  <c r="M91" i="44"/>
  <c r="M92" i="44"/>
  <c r="M93" i="44"/>
  <c r="M94" i="44"/>
  <c r="M99" i="44"/>
  <c r="M100" i="44"/>
  <c r="M101" i="44"/>
  <c r="M102" i="44"/>
  <c r="M103" i="44"/>
  <c r="M104" i="44"/>
  <c r="L3" i="45"/>
  <c r="L4" i="45"/>
  <c r="L5" i="45"/>
  <c r="L6" i="45"/>
  <c r="L7" i="45"/>
  <c r="L8" i="45"/>
  <c r="L9" i="45"/>
  <c r="L10" i="45"/>
  <c r="L11" i="45"/>
  <c r="L12" i="45"/>
  <c r="L13" i="45"/>
  <c r="L14" i="45"/>
  <c r="L15" i="45"/>
  <c r="L16" i="45"/>
  <c r="L17" i="45"/>
  <c r="L18" i="45"/>
  <c r="L19" i="45"/>
  <c r="L98" i="5"/>
  <c r="I47" i="6"/>
  <c r="J47" i="6"/>
  <c r="I49" i="6"/>
  <c r="J49" i="6"/>
  <c r="N83" i="74"/>
  <c r="N85" i="74"/>
  <c r="N81" i="74"/>
  <c r="N80" i="74"/>
  <c r="N79" i="74"/>
  <c r="N78" i="74"/>
  <c r="N77" i="74"/>
  <c r="N73" i="74"/>
  <c r="N71" i="74"/>
  <c r="N65" i="74"/>
  <c r="N25" i="74"/>
  <c r="N67" i="74"/>
  <c r="N68" i="74"/>
  <c r="N69" i="74"/>
  <c r="N90" i="23"/>
  <c r="N88" i="23"/>
  <c r="N80" i="23"/>
  <c r="N78" i="23"/>
  <c r="N74" i="23"/>
  <c r="N72" i="23"/>
  <c r="N70" i="23"/>
  <c r="N68" i="23"/>
  <c r="N66" i="23"/>
  <c r="N64" i="23"/>
  <c r="N62" i="23"/>
  <c r="N60" i="23"/>
  <c r="N58" i="23"/>
  <c r="N56" i="23"/>
  <c r="N54" i="23"/>
  <c r="N52" i="23"/>
  <c r="N50" i="23"/>
  <c r="N48" i="23"/>
  <c r="N44" i="23"/>
  <c r="N42" i="23"/>
  <c r="N40" i="23"/>
  <c r="N38" i="23"/>
  <c r="N36" i="23"/>
  <c r="N34" i="23"/>
  <c r="N32" i="23"/>
  <c r="N30" i="23"/>
  <c r="N28" i="23"/>
  <c r="N26" i="23"/>
  <c r="N24" i="23"/>
  <c r="N22" i="23"/>
  <c r="N20" i="23"/>
  <c r="N18" i="23"/>
  <c r="N16" i="23"/>
  <c r="N14" i="23"/>
  <c r="N12" i="23"/>
  <c r="N10" i="23"/>
  <c r="N8" i="23"/>
  <c r="N6" i="23"/>
  <c r="N4" i="23"/>
  <c r="L71" i="4"/>
  <c r="L73" i="4"/>
  <c r="L10" i="11"/>
  <c r="L12" i="11"/>
  <c r="L16" i="11"/>
  <c r="L18" i="11"/>
  <c r="L27" i="11"/>
  <c r="L29" i="11"/>
  <c r="L31" i="11"/>
  <c r="L33" i="11"/>
  <c r="L35" i="11"/>
  <c r="L37" i="11"/>
  <c r="L39" i="11"/>
  <c r="L41" i="11"/>
  <c r="L43" i="11"/>
  <c r="L45" i="11"/>
  <c r="L47" i="11"/>
  <c r="L49" i="11"/>
  <c r="L53" i="11"/>
  <c r="L55" i="11"/>
  <c r="L64" i="11"/>
  <c r="L66" i="11"/>
  <c r="L68" i="11"/>
  <c r="L70" i="11"/>
  <c r="L72" i="11"/>
  <c r="L8" i="18"/>
  <c r="L10" i="18"/>
  <c r="L14" i="18"/>
  <c r="L16" i="18"/>
  <c r="L25" i="18"/>
  <c r="L27" i="18"/>
  <c r="L29" i="18"/>
  <c r="L31" i="18"/>
  <c r="L33" i="18"/>
  <c r="L35" i="18"/>
  <c r="L37" i="18"/>
  <c r="L39" i="18"/>
  <c r="L41" i="18"/>
  <c r="L43" i="18"/>
  <c r="L45" i="18"/>
  <c r="L47" i="18"/>
  <c r="L51" i="18"/>
  <c r="L53" i="18"/>
  <c r="L55" i="18"/>
  <c r="L62" i="18"/>
  <c r="L64" i="18"/>
  <c r="L66" i="18"/>
  <c r="L68" i="18"/>
  <c r="L70" i="18"/>
  <c r="O60" i="22"/>
  <c r="J14" i="25"/>
  <c r="J16" i="25"/>
  <c r="J25" i="25"/>
  <c r="J27" i="25"/>
  <c r="J29" i="25"/>
  <c r="J31" i="25"/>
  <c r="J33" i="25"/>
  <c r="J35" i="25"/>
  <c r="J37" i="25"/>
  <c r="J39" i="25"/>
  <c r="J41" i="25"/>
  <c r="J43" i="25"/>
  <c r="J45" i="25"/>
  <c r="J47" i="25"/>
  <c r="J51" i="25"/>
  <c r="J55" i="25"/>
  <c r="J62" i="25"/>
  <c r="J64" i="25"/>
  <c r="J66" i="25"/>
  <c r="J68" i="25"/>
  <c r="J70" i="25"/>
  <c r="K7" i="39"/>
  <c r="K8" i="39"/>
  <c r="K9" i="39"/>
  <c r="K10" i="39"/>
  <c r="K11" i="39"/>
  <c r="K14" i="39"/>
  <c r="K15" i="39"/>
  <c r="K16" i="39"/>
  <c r="K17" i="39"/>
  <c r="K25" i="39"/>
  <c r="K26" i="39"/>
  <c r="K27" i="39"/>
  <c r="K28" i="39"/>
  <c r="K29" i="39"/>
  <c r="K30" i="39"/>
  <c r="K31" i="39"/>
  <c r="K32" i="39"/>
  <c r="K33" i="39"/>
  <c r="K34" i="39"/>
  <c r="K35" i="39"/>
  <c r="K36" i="39"/>
  <c r="K37" i="39"/>
  <c r="K38" i="39"/>
  <c r="K39" i="39"/>
  <c r="K40" i="39"/>
  <c r="K41" i="39"/>
  <c r="K42" i="39"/>
  <c r="K43" i="39"/>
  <c r="K44" i="39"/>
  <c r="K45" i="39"/>
  <c r="K46" i="39"/>
  <c r="K47" i="39"/>
  <c r="K48" i="39"/>
  <c r="K51" i="39"/>
  <c r="K52" i="39"/>
  <c r="K53" i="39"/>
  <c r="K54" i="39"/>
  <c r="K55" i="39"/>
  <c r="K56" i="39"/>
  <c r="K59" i="39"/>
  <c r="K61" i="39"/>
  <c r="K62" i="39"/>
  <c r="K63" i="39"/>
  <c r="K64" i="39"/>
  <c r="K66" i="39"/>
  <c r="K67" i="39"/>
  <c r="K68" i="39"/>
  <c r="K69" i="39"/>
  <c r="K70" i="39"/>
  <c r="M6" i="40"/>
  <c r="M7" i="40"/>
  <c r="M8" i="40"/>
  <c r="M9" i="40"/>
  <c r="M10" i="40"/>
  <c r="L20" i="45"/>
  <c r="L21" i="45"/>
  <c r="L22" i="45"/>
  <c r="L23" i="45"/>
  <c r="L24" i="45"/>
  <c r="L25" i="45"/>
  <c r="L26" i="45"/>
  <c r="L27" i="45"/>
  <c r="L28" i="45"/>
  <c r="L29" i="45"/>
  <c r="L30" i="45"/>
  <c r="L31" i="45"/>
  <c r="L32" i="45"/>
  <c r="L33" i="45"/>
  <c r="L34" i="45"/>
  <c r="L35" i="45"/>
  <c r="L36" i="45"/>
  <c r="P37" i="2"/>
  <c r="P39" i="2"/>
  <c r="P41" i="2"/>
  <c r="N7" i="5"/>
  <c r="N9" i="5"/>
  <c r="N11" i="5"/>
  <c r="N13" i="5"/>
  <c r="N15" i="5"/>
  <c r="N17" i="5"/>
  <c r="N19" i="5"/>
  <c r="N21" i="5"/>
  <c r="N23" i="5"/>
  <c r="N25" i="5"/>
  <c r="N27" i="5"/>
  <c r="N29" i="5"/>
  <c r="N31" i="5"/>
  <c r="N33" i="5"/>
  <c r="N35" i="5"/>
  <c r="N37" i="5"/>
  <c r="N39" i="5"/>
  <c r="N41" i="5"/>
  <c r="N43" i="5"/>
  <c r="N45" i="5"/>
  <c r="N47" i="5"/>
  <c r="N49" i="5"/>
  <c r="N51" i="5"/>
  <c r="N53" i="5"/>
  <c r="N55" i="5"/>
  <c r="N57" i="5"/>
  <c r="N59" i="5"/>
  <c r="N61" i="5"/>
  <c r="N63" i="5"/>
  <c r="N65" i="5"/>
  <c r="N67" i="5"/>
  <c r="N69" i="5"/>
  <c r="N73" i="5"/>
  <c r="N78" i="5"/>
  <c r="N81" i="5"/>
  <c r="N83" i="5"/>
  <c r="N85" i="5"/>
  <c r="N87" i="5"/>
  <c r="N92" i="5"/>
  <c r="M4" i="7"/>
  <c r="M6" i="7"/>
  <c r="M8" i="7"/>
  <c r="M10" i="7"/>
  <c r="M12" i="7"/>
  <c r="M14" i="7"/>
  <c r="M16" i="7"/>
  <c r="M18" i="7"/>
  <c r="M20" i="7"/>
  <c r="M22" i="7"/>
  <c r="M24" i="7"/>
  <c r="M26" i="7"/>
  <c r="M28" i="7"/>
  <c r="M30" i="7"/>
  <c r="M32" i="7"/>
  <c r="M34" i="7"/>
  <c r="M36" i="7"/>
  <c r="M38" i="7"/>
  <c r="M40" i="7"/>
  <c r="M42" i="7"/>
  <c r="M44" i="7"/>
  <c r="M48" i="7"/>
  <c r="M50" i="7"/>
  <c r="M52" i="7"/>
  <c r="M54" i="7"/>
  <c r="M56" i="7"/>
  <c r="M58" i="7"/>
  <c r="M60" i="7"/>
  <c r="M62" i="7"/>
  <c r="M64" i="7"/>
  <c r="M66" i="7"/>
  <c r="M68" i="7"/>
  <c r="M70" i="7"/>
  <c r="M72" i="7"/>
  <c r="M74" i="7"/>
  <c r="M78" i="7"/>
  <c r="N63" i="9"/>
  <c r="N65" i="9"/>
  <c r="N67" i="9"/>
  <c r="N69" i="9"/>
  <c r="N71" i="9"/>
  <c r="N73" i="9"/>
  <c r="N103" i="9"/>
  <c r="M27" i="10"/>
  <c r="M29" i="10"/>
  <c r="N5" i="12"/>
  <c r="N7" i="12"/>
  <c r="N9" i="12"/>
  <c r="N11" i="12"/>
  <c r="N13" i="12"/>
  <c r="N17" i="12"/>
  <c r="N19" i="12"/>
  <c r="N21" i="12"/>
  <c r="N23" i="12"/>
  <c r="N25" i="12"/>
  <c r="N27" i="12"/>
  <c r="N29" i="12"/>
  <c r="N31" i="12"/>
  <c r="N33" i="12"/>
  <c r="N35" i="12"/>
  <c r="N37" i="12"/>
  <c r="N39" i="12"/>
  <c r="N41" i="12"/>
  <c r="N43" i="12"/>
  <c r="N45" i="12"/>
  <c r="N47" i="12"/>
  <c r="N49" i="12"/>
  <c r="N51" i="12"/>
  <c r="N53" i="12"/>
  <c r="N55" i="12"/>
  <c r="N57" i="12"/>
  <c r="N59" i="12"/>
  <c r="N61" i="12"/>
  <c r="N63" i="12"/>
  <c r="N65" i="12"/>
  <c r="N67" i="12"/>
  <c r="N69" i="12"/>
  <c r="N71" i="12"/>
  <c r="N73" i="12"/>
  <c r="N75" i="12"/>
  <c r="N77" i="12"/>
  <c r="N80" i="12"/>
  <c r="N83" i="12"/>
  <c r="N85" i="12"/>
  <c r="N87" i="12"/>
  <c r="N89" i="12"/>
  <c r="N92" i="12"/>
  <c r="N94" i="12"/>
  <c r="N96" i="12"/>
  <c r="M28" i="14"/>
  <c r="M30" i="14"/>
  <c r="M32" i="14"/>
  <c r="M34" i="14"/>
  <c r="M36" i="14"/>
  <c r="M38" i="14"/>
  <c r="M40" i="14"/>
  <c r="M42" i="14"/>
  <c r="M44" i="14"/>
  <c r="M46" i="14"/>
  <c r="M50" i="14"/>
  <c r="M52" i="14"/>
  <c r="M54" i="14"/>
  <c r="M56" i="14"/>
  <c r="M58" i="14"/>
  <c r="M60" i="14"/>
  <c r="M62" i="14"/>
  <c r="M64" i="14"/>
  <c r="M74" i="14"/>
  <c r="M78" i="14"/>
  <c r="O34" i="15"/>
  <c r="O36" i="15"/>
  <c r="O38" i="15"/>
  <c r="O40" i="15"/>
  <c r="O42" i="15"/>
  <c r="O44" i="15"/>
  <c r="O46" i="15"/>
  <c r="O48" i="15"/>
  <c r="O64" i="15"/>
  <c r="O66" i="15"/>
  <c r="O68" i="15"/>
  <c r="O70" i="15"/>
  <c r="O72" i="15"/>
  <c r="O62" i="15"/>
  <c r="N3" i="16"/>
  <c r="N93" i="16"/>
  <c r="N99" i="16"/>
  <c r="N101" i="16"/>
  <c r="N103" i="16"/>
  <c r="M3" i="17"/>
  <c r="M5" i="17"/>
  <c r="M7" i="17"/>
  <c r="M9" i="17"/>
  <c r="M11" i="17"/>
  <c r="M13" i="17"/>
  <c r="M15" i="17"/>
  <c r="M17" i="17"/>
  <c r="M19" i="17"/>
  <c r="M21" i="17"/>
  <c r="M23" i="17"/>
  <c r="M25" i="17"/>
  <c r="M27" i="17"/>
  <c r="M29" i="17"/>
  <c r="M31" i="17"/>
  <c r="M33" i="17"/>
  <c r="M35" i="17"/>
  <c r="N3" i="19"/>
  <c r="N9" i="19"/>
  <c r="N11" i="19"/>
  <c r="N13" i="19"/>
  <c r="N17" i="19"/>
  <c r="N19" i="19"/>
  <c r="N25" i="19"/>
  <c r="N27" i="19"/>
  <c r="N29" i="19"/>
  <c r="N31" i="19"/>
  <c r="N37" i="19"/>
  <c r="N39" i="19"/>
  <c r="N45" i="19"/>
  <c r="N47" i="19"/>
  <c r="N49" i="19"/>
  <c r="N51" i="19"/>
  <c r="N57" i="19"/>
  <c r="N59" i="19"/>
  <c r="N63" i="19"/>
  <c r="N67" i="19"/>
  <c r="N73" i="19"/>
  <c r="N75" i="19"/>
  <c r="N77" i="19"/>
  <c r="N85" i="19"/>
  <c r="N87" i="19"/>
  <c r="N89" i="19"/>
  <c r="N98" i="19"/>
  <c r="M8" i="21"/>
  <c r="M20" i="21"/>
  <c r="M22" i="21"/>
  <c r="M24" i="21"/>
  <c r="M26" i="21"/>
  <c r="M28" i="21"/>
  <c r="M30" i="21"/>
  <c r="M32" i="21"/>
  <c r="M34" i="21"/>
  <c r="M36" i="21"/>
  <c r="M38" i="21"/>
  <c r="M40" i="21"/>
  <c r="M48" i="21"/>
  <c r="M50" i="21"/>
  <c r="M52" i="21"/>
  <c r="M54" i="21"/>
  <c r="M56" i="21"/>
  <c r="M58" i="21"/>
  <c r="M60" i="21"/>
  <c r="M62" i="21"/>
  <c r="M68" i="21"/>
  <c r="M72" i="21"/>
  <c r="O64" i="22"/>
  <c r="O66" i="22"/>
  <c r="O68" i="22"/>
  <c r="O70" i="22"/>
  <c r="O72" i="22"/>
  <c r="N100" i="23"/>
  <c r="N102" i="23"/>
  <c r="M4" i="24"/>
  <c r="M6" i="24"/>
  <c r="M8" i="24"/>
  <c r="M10" i="24"/>
  <c r="M12" i="24"/>
  <c r="M14" i="24"/>
  <c r="M16" i="24"/>
  <c r="M18" i="24"/>
  <c r="M20" i="24"/>
  <c r="M22" i="24"/>
  <c r="M24" i="24"/>
  <c r="M26" i="24"/>
  <c r="M28" i="24"/>
  <c r="M30" i="24"/>
  <c r="M32" i="24"/>
  <c r="M34" i="24"/>
  <c r="M36" i="24"/>
  <c r="L6" i="26"/>
  <c r="L8" i="26"/>
  <c r="L10" i="26"/>
  <c r="L14" i="26"/>
  <c r="L16" i="26"/>
  <c r="L18" i="26"/>
  <c r="L20" i="26"/>
  <c r="L22" i="26"/>
  <c r="L24" i="26"/>
  <c r="L26" i="26"/>
  <c r="L36" i="26"/>
  <c r="L40" i="26"/>
  <c r="L52" i="26"/>
  <c r="L56" i="26"/>
  <c r="L64" i="26"/>
  <c r="L70" i="26"/>
  <c r="L72" i="26"/>
  <c r="L74" i="26"/>
  <c r="L84" i="26"/>
  <c r="L90" i="26"/>
  <c r="K3" i="28"/>
  <c r="K5" i="28"/>
  <c r="K7" i="28"/>
  <c r="K9" i="28"/>
  <c r="K11" i="28"/>
  <c r="K13" i="28"/>
  <c r="K15" i="28"/>
  <c r="K17" i="28"/>
  <c r="K19" i="28"/>
  <c r="K21" i="28"/>
  <c r="K23" i="28"/>
  <c r="K25" i="28"/>
  <c r="K27" i="28"/>
  <c r="K29" i="28"/>
  <c r="K31" i="28"/>
  <c r="K33" i="28"/>
  <c r="K35" i="28"/>
  <c r="K37" i="28"/>
  <c r="K39" i="28"/>
  <c r="K41" i="28"/>
  <c r="K43" i="28"/>
  <c r="K45" i="28"/>
  <c r="K47" i="28"/>
  <c r="K49" i="28"/>
  <c r="K51" i="28"/>
  <c r="K53" i="28"/>
  <c r="K55" i="28"/>
  <c r="K57" i="28"/>
  <c r="K59" i="28"/>
  <c r="K61" i="28"/>
  <c r="K63" i="28"/>
  <c r="K65" i="28"/>
  <c r="K67" i="28"/>
  <c r="K71" i="28"/>
  <c r="K73" i="28"/>
  <c r="K75" i="28"/>
  <c r="K77" i="28"/>
  <c r="M16" i="29"/>
  <c r="M18" i="29"/>
  <c r="M60" i="29"/>
  <c r="M71" i="29"/>
  <c r="M73" i="29"/>
  <c r="L4" i="30"/>
  <c r="L6" i="30"/>
  <c r="L8" i="30"/>
  <c r="L10" i="30"/>
  <c r="L12" i="30"/>
  <c r="L14" i="30"/>
  <c r="L16" i="30"/>
  <c r="L18" i="30"/>
  <c r="L20" i="30"/>
  <c r="L22" i="30"/>
  <c r="L24" i="30"/>
  <c r="L26" i="30"/>
  <c r="L28" i="30"/>
  <c r="L30" i="30"/>
  <c r="L32" i="30"/>
  <c r="L34" i="30"/>
  <c r="L36" i="30"/>
  <c r="L38" i="30"/>
  <c r="L40" i="30"/>
  <c r="L42" i="30"/>
  <c r="L44" i="30"/>
  <c r="L48" i="30"/>
  <c r="L50" i="30"/>
  <c r="L52" i="30"/>
  <c r="L54" i="30"/>
  <c r="L56" i="30"/>
  <c r="L58" i="30"/>
  <c r="L60" i="30"/>
  <c r="L62" i="30"/>
  <c r="L64" i="30"/>
  <c r="L66" i="30"/>
  <c r="L68" i="30"/>
  <c r="L70" i="30"/>
  <c r="L72" i="30"/>
  <c r="L74" i="30"/>
  <c r="L78" i="30"/>
  <c r="L80" i="30"/>
  <c r="L88" i="30"/>
  <c r="L90" i="30"/>
  <c r="L92" i="30"/>
  <c r="L94" i="30"/>
  <c r="L100" i="30"/>
  <c r="L102" i="30"/>
  <c r="L104" i="30"/>
  <c r="I49" i="34"/>
  <c r="M34" i="57"/>
  <c r="M35" i="57"/>
  <c r="M36" i="57"/>
  <c r="M37" i="57"/>
  <c r="M38" i="57"/>
  <c r="M39" i="57"/>
  <c r="M42" i="57"/>
  <c r="M43" i="57"/>
  <c r="N35" i="16"/>
  <c r="N31" i="16"/>
  <c r="N27" i="16"/>
  <c r="N23" i="16"/>
  <c r="N19" i="16"/>
  <c r="N17" i="16"/>
  <c r="N13" i="16"/>
  <c r="N37" i="16"/>
  <c r="N33" i="16"/>
  <c r="N29" i="16"/>
  <c r="N25" i="16"/>
  <c r="N21" i="16"/>
  <c r="N15" i="16"/>
  <c r="N11" i="16"/>
  <c r="N9" i="16"/>
  <c r="N7" i="16"/>
  <c r="N5" i="16"/>
  <c r="K3" i="59"/>
  <c r="K29" i="6"/>
  <c r="K31" i="6"/>
  <c r="K33" i="6"/>
  <c r="K35" i="6"/>
  <c r="K37" i="6"/>
  <c r="K27" i="13"/>
  <c r="K27" i="20"/>
  <c r="N91" i="16"/>
  <c r="N79" i="16"/>
  <c r="N71" i="16"/>
  <c r="N67" i="16"/>
  <c r="N63" i="16"/>
  <c r="N59" i="16"/>
  <c r="N53" i="16"/>
  <c r="N49" i="16"/>
  <c r="N43" i="16"/>
  <c r="N90" i="16"/>
  <c r="N88" i="16"/>
  <c r="N80" i="16"/>
  <c r="N78" i="16"/>
  <c r="N74" i="16"/>
  <c r="N72" i="16"/>
  <c r="N70" i="16"/>
  <c r="N68" i="16"/>
  <c r="N66" i="16"/>
  <c r="N64" i="16"/>
  <c r="N62" i="16"/>
  <c r="N60" i="16"/>
  <c r="N58" i="16"/>
  <c r="N56" i="16"/>
  <c r="N54" i="16"/>
  <c r="N52" i="16"/>
  <c r="N50" i="16"/>
  <c r="N48" i="16"/>
  <c r="N44" i="16"/>
  <c r="N42" i="16"/>
  <c r="N40" i="16"/>
  <c r="N38" i="16"/>
  <c r="N36" i="16"/>
  <c r="N34" i="16"/>
  <c r="N32" i="16"/>
  <c r="N30" i="16"/>
  <c r="N28" i="16"/>
  <c r="N26" i="16"/>
  <c r="N24" i="16"/>
  <c r="N22" i="16"/>
  <c r="N20" i="16"/>
  <c r="N18" i="16"/>
  <c r="N16" i="16"/>
  <c r="N14" i="16"/>
  <c r="N12" i="16"/>
  <c r="N10" i="16"/>
  <c r="N8" i="16"/>
  <c r="N6" i="16"/>
  <c r="N4" i="16"/>
  <c r="N89" i="23"/>
  <c r="N87" i="23"/>
  <c r="N79" i="23"/>
  <c r="N77" i="23"/>
  <c r="N73" i="23"/>
  <c r="N71" i="23"/>
  <c r="N69" i="23"/>
  <c r="N67" i="23"/>
  <c r="N65" i="23"/>
  <c r="N63" i="23"/>
  <c r="N61" i="23"/>
  <c r="N59" i="23"/>
  <c r="N57" i="23"/>
  <c r="N55" i="23"/>
  <c r="N53" i="23"/>
  <c r="N51" i="23"/>
  <c r="N49" i="23"/>
  <c r="N47" i="23"/>
  <c r="N45" i="23"/>
  <c r="N43" i="23"/>
  <c r="N41" i="23"/>
  <c r="N39" i="23"/>
  <c r="N37" i="23"/>
  <c r="N35" i="23"/>
  <c r="N33" i="23"/>
  <c r="N31" i="23"/>
  <c r="N29" i="23"/>
  <c r="N27" i="23"/>
  <c r="N25" i="23"/>
  <c r="N23" i="23"/>
  <c r="N21" i="23"/>
  <c r="N19" i="23"/>
  <c r="N17" i="23"/>
  <c r="N15" i="23"/>
  <c r="N13" i="23"/>
  <c r="N11" i="23"/>
  <c r="N9" i="23"/>
  <c r="N7" i="23"/>
  <c r="N5" i="23"/>
  <c r="K3" i="31"/>
  <c r="K4" i="31"/>
  <c r="K6" i="31"/>
  <c r="K8" i="31"/>
  <c r="K10" i="31"/>
  <c r="K12" i="31"/>
  <c r="K14" i="31"/>
  <c r="K16" i="31"/>
  <c r="K18" i="31"/>
  <c r="K20" i="31"/>
  <c r="K22" i="31"/>
  <c r="K24" i="31"/>
  <c r="K26" i="31"/>
  <c r="K28" i="31"/>
  <c r="K30" i="31"/>
  <c r="K32" i="31"/>
  <c r="K34" i="31"/>
  <c r="K36" i="31"/>
  <c r="L10" i="4"/>
  <c r="L12" i="4"/>
  <c r="L14" i="4"/>
  <c r="L18" i="4"/>
  <c r="L20" i="4"/>
  <c r="L27" i="4"/>
  <c r="L29" i="4"/>
  <c r="L31" i="4"/>
  <c r="L33" i="4"/>
  <c r="L35" i="4"/>
  <c r="L37" i="4"/>
  <c r="L39" i="4"/>
  <c r="L41" i="4"/>
  <c r="L43" i="4"/>
  <c r="L45" i="4"/>
  <c r="L47" i="4"/>
  <c r="L49" i="4"/>
  <c r="L51" i="4"/>
  <c r="L55" i="4"/>
  <c r="L57" i="4"/>
  <c r="L59" i="4"/>
  <c r="L64" i="4"/>
  <c r="L66" i="4"/>
  <c r="L70" i="4"/>
  <c r="L72" i="4"/>
  <c r="L74" i="4"/>
  <c r="L9" i="11"/>
  <c r="L11" i="11"/>
  <c r="L13" i="11"/>
  <c r="L17" i="11"/>
  <c r="L19" i="11"/>
  <c r="L26" i="11"/>
  <c r="L28" i="11"/>
  <c r="L30" i="11"/>
  <c r="L32" i="11"/>
  <c r="L34" i="11"/>
  <c r="L36" i="11"/>
  <c r="L38" i="11"/>
  <c r="L40" i="11"/>
  <c r="L42" i="11"/>
  <c r="L44" i="11"/>
  <c r="L46" i="11"/>
  <c r="L48" i="11"/>
  <c r="L50" i="11"/>
  <c r="L54" i="11"/>
  <c r="L56" i="11"/>
  <c r="L58" i="11"/>
  <c r="L63" i="11"/>
  <c r="L65" i="11"/>
  <c r="L69" i="11"/>
  <c r="L71" i="11"/>
  <c r="L73" i="11"/>
  <c r="O35" i="22"/>
  <c r="O37" i="22"/>
  <c r="O39" i="22"/>
  <c r="O41" i="22"/>
  <c r="O43" i="22"/>
  <c r="O45" i="22"/>
  <c r="J7" i="25"/>
  <c r="J9" i="25"/>
  <c r="J11" i="25"/>
  <c r="J15" i="25"/>
  <c r="J17" i="25"/>
  <c r="J24" i="25"/>
  <c r="J26" i="25"/>
  <c r="J28" i="25"/>
  <c r="J30" i="25"/>
  <c r="J32" i="25"/>
  <c r="J34" i="25"/>
  <c r="J36" i="25"/>
  <c r="J38" i="25"/>
  <c r="J40" i="25"/>
  <c r="J42" i="25"/>
  <c r="J44" i="25"/>
  <c r="J46" i="25"/>
  <c r="J48" i="25"/>
  <c r="J52" i="25"/>
  <c r="J54" i="25"/>
  <c r="J56" i="25"/>
  <c r="J61" i="25"/>
  <c r="J63" i="25"/>
  <c r="J67" i="25"/>
  <c r="J69" i="25"/>
  <c r="J71" i="25"/>
  <c r="M41" i="29"/>
  <c r="M43" i="29"/>
  <c r="J7" i="53"/>
  <c r="J8" i="53"/>
  <c r="J9" i="53"/>
  <c r="J10" i="53"/>
  <c r="J11" i="53"/>
  <c r="J14" i="53"/>
  <c r="J15" i="53"/>
  <c r="J16" i="53"/>
  <c r="J17" i="53"/>
  <c r="J24" i="53"/>
  <c r="J25" i="53"/>
  <c r="J26" i="53"/>
  <c r="J27" i="53"/>
  <c r="J28" i="53"/>
  <c r="J29" i="53"/>
  <c r="J30" i="53"/>
  <c r="J31" i="53"/>
  <c r="J32" i="53"/>
  <c r="J33" i="53"/>
  <c r="J34" i="53"/>
  <c r="J35" i="53"/>
  <c r="J36" i="53"/>
  <c r="J37" i="53"/>
  <c r="J38" i="53"/>
  <c r="J39" i="53"/>
  <c r="J40" i="53"/>
  <c r="J43" i="53"/>
  <c r="J45" i="53"/>
  <c r="J47" i="53"/>
  <c r="J48" i="53"/>
  <c r="J49" i="53"/>
  <c r="J50" i="53"/>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54" i="54"/>
  <c r="L55" i="54"/>
  <c r="L56" i="54"/>
  <c r="L57" i="54"/>
  <c r="L58" i="54"/>
  <c r="L59" i="54"/>
  <c r="L60" i="54"/>
  <c r="L61" i="54"/>
  <c r="L62" i="54"/>
  <c r="L63" i="54"/>
  <c r="L64" i="54"/>
  <c r="L65" i="54"/>
  <c r="L66" i="54"/>
  <c r="L67" i="54"/>
  <c r="L68" i="54"/>
  <c r="L69" i="54"/>
  <c r="L70" i="54"/>
  <c r="L72" i="54"/>
  <c r="L73" i="54"/>
  <c r="L74" i="54"/>
  <c r="L75" i="54"/>
  <c r="L76" i="54"/>
  <c r="L78" i="54"/>
  <c r="L79" i="54"/>
  <c r="L81" i="54"/>
  <c r="L82" i="54"/>
  <c r="L83" i="54"/>
  <c r="L84" i="54"/>
  <c r="L85" i="54"/>
  <c r="L86" i="54"/>
  <c r="L87" i="54"/>
  <c r="L88" i="54"/>
  <c r="K3" i="56"/>
  <c r="K4" i="56"/>
  <c r="K5" i="56"/>
  <c r="K6" i="56"/>
  <c r="K7" i="56"/>
  <c r="K8" i="56"/>
  <c r="K9" i="56"/>
  <c r="K10" i="56"/>
  <c r="K11" i="56"/>
  <c r="K12" i="56"/>
  <c r="K13" i="56"/>
  <c r="K14" i="56"/>
  <c r="K15" i="56"/>
  <c r="K16" i="56"/>
  <c r="K17" i="56"/>
  <c r="K18" i="56"/>
  <c r="K19" i="56"/>
  <c r="K20" i="56"/>
  <c r="K21" i="56"/>
  <c r="K22" i="56"/>
  <c r="K24" i="56"/>
  <c r="K25" i="56"/>
  <c r="K26" i="56"/>
  <c r="K27" i="56"/>
  <c r="K28" i="56"/>
  <c r="K29" i="56"/>
  <c r="K30" i="56"/>
  <c r="K31" i="56"/>
  <c r="K32" i="56"/>
  <c r="K33" i="56"/>
  <c r="K34" i="56"/>
  <c r="K35" i="56"/>
  <c r="K36" i="56"/>
  <c r="K37" i="56"/>
  <c r="K38" i="56"/>
  <c r="K39" i="56"/>
  <c r="K40" i="56"/>
  <c r="K41" i="56"/>
  <c r="K42" i="56"/>
  <c r="K44" i="56"/>
  <c r="K45" i="56"/>
  <c r="K46" i="56"/>
  <c r="N89" i="16"/>
  <c r="N87" i="16"/>
  <c r="N77" i="16"/>
  <c r="N73" i="16"/>
  <c r="N69" i="16"/>
  <c r="N65" i="16"/>
  <c r="N61" i="16"/>
  <c r="N57" i="16"/>
  <c r="N55" i="16"/>
  <c r="N51" i="16"/>
  <c r="N47" i="16"/>
  <c r="N45" i="16"/>
  <c r="N41" i="16"/>
  <c r="N39" i="16"/>
  <c r="N62" i="5"/>
  <c r="N64" i="5"/>
  <c r="N66" i="5"/>
  <c r="N68" i="5"/>
  <c r="N70" i="5"/>
  <c r="N72" i="5"/>
  <c r="N74" i="5"/>
  <c r="N76" i="5"/>
  <c r="N79" i="5"/>
  <c r="N82" i="5"/>
  <c r="N84" i="5"/>
  <c r="N86" i="5"/>
  <c r="N88" i="5"/>
  <c r="N89" i="5"/>
  <c r="N91" i="5"/>
  <c r="N93" i="5"/>
  <c r="N95" i="5"/>
  <c r="K39" i="6"/>
  <c r="K41" i="6"/>
  <c r="K43" i="6"/>
  <c r="K45" i="6"/>
  <c r="M61" i="7"/>
  <c r="M63" i="7"/>
  <c r="M65" i="7"/>
  <c r="M67" i="7"/>
  <c r="M71" i="7"/>
  <c r="M73" i="7"/>
  <c r="M77" i="7"/>
  <c r="O69" i="8"/>
  <c r="O71" i="8"/>
  <c r="O73" i="8"/>
  <c r="N4" i="9"/>
  <c r="N6" i="9"/>
  <c r="N8" i="9"/>
  <c r="N10" i="9"/>
  <c r="N12" i="9"/>
  <c r="N14" i="9"/>
  <c r="N16" i="9"/>
  <c r="N18" i="9"/>
  <c r="N20" i="9"/>
  <c r="N22" i="9"/>
  <c r="N24" i="9"/>
  <c r="N26" i="9"/>
  <c r="N28" i="9"/>
  <c r="N30" i="9"/>
  <c r="N32" i="9"/>
  <c r="N34" i="9"/>
  <c r="N36" i="9"/>
  <c r="N38" i="9"/>
  <c r="N40" i="9"/>
  <c r="N42" i="9"/>
  <c r="N44" i="9"/>
  <c r="N48" i="9"/>
  <c r="N50" i="9"/>
  <c r="N52" i="9"/>
  <c r="N54" i="9"/>
  <c r="N56" i="9"/>
  <c r="N58" i="9"/>
  <c r="N60" i="9"/>
  <c r="N62" i="9"/>
  <c r="N64" i="9"/>
  <c r="N66" i="9"/>
  <c r="N68" i="9"/>
  <c r="N70" i="9"/>
  <c r="N72" i="9"/>
  <c r="N74" i="9"/>
  <c r="N78" i="9"/>
  <c r="N80" i="9"/>
  <c r="N88" i="9"/>
  <c r="N90" i="9"/>
  <c r="N92" i="9"/>
  <c r="N94" i="9"/>
  <c r="N100" i="9"/>
  <c r="N102" i="9"/>
  <c r="N104" i="9"/>
  <c r="M4" i="10"/>
  <c r="M6" i="10"/>
  <c r="M8" i="10"/>
  <c r="M10" i="10"/>
  <c r="M12" i="10"/>
  <c r="M14" i="10"/>
  <c r="M16" i="10"/>
  <c r="M18" i="10"/>
  <c r="M20" i="10"/>
  <c r="M22" i="10"/>
  <c r="M24" i="10"/>
  <c r="L102" i="12"/>
  <c r="M101" i="12"/>
  <c r="N6" i="12"/>
  <c r="N8" i="12"/>
  <c r="K47" i="56"/>
  <c r="K48" i="56"/>
  <c r="K49" i="56"/>
  <c r="K51" i="56"/>
  <c r="K52" i="56"/>
  <c r="L5" i="58"/>
  <c r="L6" i="58"/>
  <c r="L7" i="58"/>
  <c r="L8" i="58"/>
  <c r="L9" i="58"/>
  <c r="L10" i="58"/>
  <c r="L11" i="58"/>
  <c r="L12" i="58"/>
  <c r="L13" i="58"/>
  <c r="L14" i="58"/>
  <c r="L15" i="58"/>
  <c r="L16" i="58"/>
  <c r="L17" i="58"/>
  <c r="L18" i="58"/>
  <c r="L19" i="58"/>
  <c r="L20" i="58"/>
  <c r="L21" i="58"/>
  <c r="L22" i="58"/>
  <c r="L23" i="58"/>
  <c r="L24" i="58"/>
  <c r="L25" i="58"/>
  <c r="L26" i="58"/>
  <c r="L27" i="58"/>
  <c r="L28" i="58"/>
  <c r="L29" i="58"/>
  <c r="L30" i="58"/>
  <c r="L31" i="58"/>
  <c r="L32" i="58"/>
  <c r="L33" i="58"/>
  <c r="L34" i="58"/>
  <c r="L35" i="58"/>
  <c r="L36" i="58"/>
  <c r="L37" i="58"/>
  <c r="L38" i="58"/>
  <c r="L39" i="58"/>
  <c r="L40" i="58"/>
  <c r="L41" i="58"/>
  <c r="L42" i="58"/>
  <c r="L43" i="58"/>
  <c r="L44" i="58"/>
  <c r="L45" i="58"/>
  <c r="L46" i="58"/>
  <c r="L47" i="58"/>
  <c r="L48" i="58"/>
  <c r="L49" i="58"/>
  <c r="L50" i="58"/>
  <c r="L51" i="58"/>
  <c r="L52" i="58"/>
  <c r="L55" i="58"/>
  <c r="L56" i="58"/>
  <c r="L63" i="58"/>
  <c r="L64" i="58"/>
  <c r="L69" i="58"/>
  <c r="L70" i="58"/>
  <c r="L71" i="58"/>
  <c r="L72" i="58"/>
  <c r="K4" i="59"/>
  <c r="K5" i="59"/>
  <c r="K6" i="59"/>
  <c r="K7" i="59"/>
  <c r="K8" i="59"/>
  <c r="K9" i="59"/>
  <c r="K10" i="59"/>
  <c r="K11" i="59"/>
  <c r="K12" i="59"/>
  <c r="K13" i="59"/>
  <c r="K14" i="59"/>
  <c r="K15" i="59"/>
  <c r="K16" i="59"/>
  <c r="K17" i="59"/>
  <c r="K20" i="59"/>
  <c r="N10" i="12"/>
  <c r="N12" i="12"/>
  <c r="N16" i="12"/>
  <c r="N18" i="12"/>
  <c r="N20" i="12"/>
  <c r="N22" i="12"/>
  <c r="N24" i="12"/>
  <c r="N26" i="12"/>
  <c r="N28" i="12"/>
  <c r="N30" i="12"/>
  <c r="N32" i="12"/>
  <c r="N34" i="12"/>
  <c r="N36" i="12"/>
  <c r="N38" i="12"/>
  <c r="N40" i="12"/>
  <c r="N42" i="12"/>
  <c r="N44" i="12"/>
  <c r="N46" i="12"/>
  <c r="N48" i="12"/>
  <c r="N50" i="12"/>
  <c r="N52" i="12"/>
  <c r="N54" i="12"/>
  <c r="N56" i="12"/>
  <c r="N58" i="12"/>
  <c r="N60" i="12"/>
  <c r="N62" i="12"/>
  <c r="N64" i="12"/>
  <c r="N66" i="12"/>
  <c r="N68" i="12"/>
  <c r="N70" i="12"/>
  <c r="N72" i="12"/>
  <c r="N74" i="12"/>
  <c r="N76" i="12"/>
  <c r="N78" i="12"/>
  <c r="N81" i="12"/>
  <c r="N84" i="12"/>
  <c r="N86" i="12"/>
  <c r="N88" i="12"/>
  <c r="N90" i="12"/>
  <c r="N91" i="12"/>
  <c r="N93" i="12"/>
  <c r="N95" i="12"/>
  <c r="N97" i="12"/>
  <c r="I29" i="13"/>
  <c r="K29" i="13"/>
  <c r="I31" i="13"/>
  <c r="K31" i="13"/>
  <c r="I33" i="13"/>
  <c r="K33" i="13"/>
  <c r="I35" i="13"/>
  <c r="K35" i="13"/>
  <c r="I37" i="13"/>
  <c r="K37" i="13"/>
  <c r="I39" i="13"/>
  <c r="K39" i="13"/>
  <c r="I41" i="13"/>
  <c r="K41" i="13"/>
  <c r="I43" i="13"/>
  <c r="K43" i="13"/>
  <c r="I45" i="13"/>
  <c r="K45" i="13"/>
  <c r="I47" i="13"/>
  <c r="K47" i="13"/>
  <c r="I49" i="13"/>
  <c r="K49" i="13"/>
  <c r="M3" i="14"/>
  <c r="M5" i="14"/>
  <c r="M7" i="14"/>
  <c r="M9" i="14"/>
  <c r="M11" i="14"/>
  <c r="M13" i="14"/>
  <c r="M15" i="14"/>
  <c r="M17" i="14"/>
  <c r="M19" i="14"/>
  <c r="M21" i="14"/>
  <c r="M23" i="14"/>
  <c r="M25" i="14"/>
  <c r="M27" i="14"/>
  <c r="M29" i="14"/>
  <c r="M31" i="14"/>
  <c r="M33" i="14"/>
  <c r="M35" i="14"/>
  <c r="M37" i="14"/>
  <c r="M39" i="14"/>
  <c r="M41" i="14"/>
  <c r="M43" i="14"/>
  <c r="M45" i="14"/>
  <c r="M47" i="14"/>
  <c r="M49" i="14"/>
  <c r="M51" i="14"/>
  <c r="M53" i="14"/>
  <c r="M55" i="14"/>
  <c r="M57" i="14"/>
  <c r="M59" i="14"/>
  <c r="M61" i="14"/>
  <c r="M63" i="14"/>
  <c r="M65" i="14"/>
  <c r="M67" i="14"/>
  <c r="M69" i="14"/>
  <c r="M71" i="14"/>
  <c r="M73" i="14"/>
  <c r="M75" i="14"/>
  <c r="M77" i="14"/>
  <c r="O69" i="15"/>
  <c r="O71" i="15"/>
  <c r="O73" i="15"/>
  <c r="N92" i="16"/>
  <c r="N94" i="16"/>
  <c r="N100" i="16"/>
  <c r="N102" i="16"/>
  <c r="N104" i="16"/>
  <c r="M4" i="17"/>
  <c r="M6" i="17"/>
  <c r="M8" i="17"/>
  <c r="M10" i="17"/>
  <c r="M12" i="17"/>
  <c r="M14" i="17"/>
  <c r="M16" i="17"/>
  <c r="M18" i="17"/>
  <c r="M20" i="17"/>
  <c r="M22" i="17"/>
  <c r="M24" i="17"/>
  <c r="M26" i="17"/>
  <c r="M28" i="17"/>
  <c r="M30" i="17"/>
  <c r="M32" i="17"/>
  <c r="M34" i="17"/>
  <c r="M36" i="17"/>
  <c r="M103" i="19"/>
  <c r="N6" i="19"/>
  <c r="N8" i="19"/>
  <c r="N10" i="19"/>
  <c r="N16" i="19"/>
  <c r="N18" i="19"/>
  <c r="N20" i="19"/>
  <c r="N22" i="19"/>
  <c r="N24" i="19"/>
  <c r="N26" i="19"/>
  <c r="N28" i="19"/>
  <c r="N30" i="19"/>
  <c r="N32" i="19"/>
  <c r="N34" i="19"/>
  <c r="N36" i="19"/>
  <c r="N38" i="19"/>
  <c r="N40" i="19"/>
  <c r="N42" i="19"/>
  <c r="N44" i="19"/>
  <c r="N46" i="19"/>
  <c r="N48" i="19"/>
  <c r="N50" i="19"/>
  <c r="N52" i="19"/>
  <c r="N54" i="19"/>
  <c r="N56" i="19"/>
  <c r="N58" i="19"/>
  <c r="N60" i="19"/>
  <c r="N62" i="19"/>
  <c r="N64" i="19"/>
  <c r="N66" i="19"/>
  <c r="N68" i="19"/>
  <c r="N70" i="19"/>
  <c r="N72" i="19"/>
  <c r="N74" i="19"/>
  <c r="N76" i="19"/>
  <c r="N78" i="19"/>
  <c r="N81" i="19"/>
  <c r="N84" i="19"/>
  <c r="N86" i="19"/>
  <c r="N88" i="19"/>
  <c r="N90" i="19"/>
  <c r="N93" i="19"/>
  <c r="N95" i="19"/>
  <c r="N97" i="19"/>
  <c r="N99" i="19"/>
  <c r="K29" i="20"/>
  <c r="K31" i="20"/>
  <c r="K33" i="20"/>
  <c r="K35" i="20"/>
  <c r="K37" i="20"/>
  <c r="K39" i="20"/>
  <c r="K41" i="20"/>
  <c r="K43" i="20"/>
  <c r="K45" i="20"/>
  <c r="K47" i="20"/>
  <c r="K49" i="20"/>
  <c r="M3" i="21"/>
  <c r="M5" i="21"/>
  <c r="M7" i="21"/>
  <c r="M9" i="21"/>
  <c r="M11" i="21"/>
  <c r="M13" i="21"/>
  <c r="M15" i="21"/>
  <c r="M17" i="21"/>
  <c r="M19" i="21"/>
  <c r="M21" i="21"/>
  <c r="M23" i="21"/>
  <c r="M25" i="21"/>
  <c r="M27" i="21"/>
  <c r="M29" i="21"/>
  <c r="M31" i="21"/>
  <c r="M33" i="21"/>
  <c r="M35" i="21"/>
  <c r="M37" i="21"/>
  <c r="M39" i="21"/>
  <c r="M41" i="21"/>
  <c r="M43" i="21"/>
  <c r="M45" i="21"/>
  <c r="M47" i="21"/>
  <c r="M49" i="21"/>
  <c r="M51" i="21"/>
  <c r="M53" i="21"/>
  <c r="M55" i="21"/>
  <c r="M57" i="21"/>
  <c r="M59" i="21"/>
  <c r="M61" i="21"/>
  <c r="M63" i="21"/>
  <c r="M65" i="21"/>
  <c r="M67" i="21"/>
  <c r="M69" i="21"/>
  <c r="M71" i="21"/>
  <c r="M73" i="21"/>
  <c r="M75" i="21"/>
  <c r="M77" i="21"/>
  <c r="O69" i="22"/>
  <c r="O71" i="22"/>
  <c r="O73" i="22"/>
  <c r="N91" i="23"/>
  <c r="N93" i="23"/>
  <c r="N99" i="23"/>
  <c r="N101" i="23"/>
  <c r="N103" i="23"/>
  <c r="M3" i="24"/>
  <c r="M5" i="24"/>
  <c r="M7" i="24"/>
  <c r="M9" i="24"/>
  <c r="M11" i="24"/>
  <c r="M13" i="24"/>
  <c r="M15" i="24"/>
  <c r="M17" i="24"/>
  <c r="M19" i="24"/>
  <c r="M21" i="24"/>
  <c r="M23" i="24"/>
  <c r="M25" i="24"/>
  <c r="M27" i="24"/>
  <c r="M29" i="24"/>
  <c r="M31" i="24"/>
  <c r="M33" i="24"/>
  <c r="M35" i="24"/>
  <c r="L7" i="26"/>
  <c r="L9" i="26"/>
  <c r="L11" i="26"/>
  <c r="L13" i="26"/>
  <c r="L15" i="26"/>
  <c r="L17" i="26"/>
  <c r="L19" i="26"/>
  <c r="L21" i="26"/>
  <c r="L23" i="26"/>
  <c r="L25" i="26"/>
  <c r="L27" i="26"/>
  <c r="L29" i="26"/>
  <c r="L31" i="26"/>
  <c r="L33" i="26"/>
  <c r="L35" i="26"/>
  <c r="L37" i="26"/>
  <c r="L39" i="26"/>
  <c r="L41" i="26"/>
  <c r="L43" i="26"/>
  <c r="L45" i="26"/>
  <c r="L47" i="26"/>
  <c r="L49" i="26"/>
  <c r="L51" i="26"/>
  <c r="L53" i="26"/>
  <c r="L55" i="26"/>
  <c r="L57" i="26"/>
  <c r="L59" i="26"/>
  <c r="L61" i="26"/>
  <c r="L63" i="26"/>
  <c r="L65" i="26"/>
  <c r="L67" i="26"/>
  <c r="L69" i="26"/>
  <c r="L73" i="26"/>
  <c r="L75" i="26"/>
  <c r="L77" i="26"/>
  <c r="L80" i="26"/>
  <c r="L83" i="26"/>
  <c r="L85" i="26"/>
  <c r="L87" i="26"/>
  <c r="L89" i="26"/>
  <c r="K4" i="28"/>
  <c r="K6" i="28"/>
  <c r="K8" i="28"/>
  <c r="K10" i="28"/>
  <c r="K12" i="28"/>
  <c r="K14" i="28"/>
  <c r="K16" i="28"/>
  <c r="K18" i="28"/>
  <c r="K20" i="28"/>
  <c r="K22" i="28"/>
  <c r="K24" i="28"/>
  <c r="K26" i="28"/>
  <c r="K28" i="28"/>
  <c r="K30" i="28"/>
  <c r="K32" i="28"/>
  <c r="K34" i="28"/>
  <c r="K36" i="28"/>
  <c r="K38" i="28"/>
  <c r="K40" i="28"/>
  <c r="K42" i="28"/>
  <c r="K44" i="28"/>
  <c r="K48" i="28"/>
  <c r="K50" i="28"/>
  <c r="K52" i="28"/>
  <c r="K54" i="28"/>
  <c r="K56" i="28"/>
  <c r="K58" i="28"/>
  <c r="K60" i="28"/>
  <c r="K62" i="28"/>
  <c r="K64" i="28"/>
  <c r="K66" i="28"/>
  <c r="K68" i="28"/>
  <c r="K70" i="28"/>
  <c r="K72" i="28"/>
  <c r="K74" i="28"/>
  <c r="K78" i="28"/>
  <c r="M68" i="29"/>
  <c r="M70" i="29"/>
  <c r="M72" i="29"/>
  <c r="L3" i="30"/>
  <c r="L5" i="30"/>
  <c r="L7" i="30"/>
  <c r="L9" i="30"/>
  <c r="L11" i="30"/>
  <c r="L13" i="30"/>
  <c r="L15" i="30"/>
  <c r="L17" i="30"/>
  <c r="L19" i="30"/>
  <c r="L21" i="30"/>
  <c r="L23" i="30"/>
  <c r="L25" i="30"/>
  <c r="L27" i="30"/>
  <c r="L29" i="30"/>
  <c r="L31" i="30"/>
  <c r="L33" i="30"/>
  <c r="L35" i="30"/>
  <c r="L37" i="30"/>
  <c r="L39" i="30"/>
  <c r="L41" i="30"/>
  <c r="L43" i="30"/>
  <c r="L45" i="30"/>
  <c r="L47" i="30"/>
  <c r="L49" i="30"/>
  <c r="L51" i="30"/>
  <c r="L53" i="30"/>
  <c r="L55" i="30"/>
  <c r="L57" i="30"/>
  <c r="L59" i="30"/>
  <c r="L61" i="30"/>
  <c r="L63" i="30"/>
  <c r="L65" i="30"/>
  <c r="L67" i="30"/>
  <c r="L69" i="30"/>
  <c r="L71" i="30"/>
  <c r="L73" i="30"/>
  <c r="L77" i="30"/>
  <c r="L79" i="30"/>
  <c r="L87" i="30"/>
  <c r="L89" i="30"/>
  <c r="L91" i="30"/>
  <c r="L93" i="30"/>
  <c r="L99" i="30"/>
  <c r="L101" i="30"/>
  <c r="L103" i="30"/>
  <c r="N34" i="43"/>
  <c r="N35" i="43"/>
  <c r="N36" i="43"/>
  <c r="N37" i="43"/>
  <c r="N38" i="43"/>
  <c r="N39" i="43"/>
  <c r="N40" i="43"/>
  <c r="N41" i="43"/>
  <c r="N42" i="43"/>
  <c r="N43" i="43"/>
  <c r="N44" i="43"/>
  <c r="N45" i="43"/>
  <c r="N46" i="43"/>
  <c r="N47" i="43"/>
  <c r="N48" i="43"/>
  <c r="N49" i="43"/>
  <c r="N50" i="43"/>
  <c r="N60" i="43"/>
  <c r="O5" i="79"/>
  <c r="O6" i="79"/>
  <c r="O7" i="79"/>
  <c r="O8" i="79"/>
  <c r="O9" i="79"/>
  <c r="O10" i="79"/>
  <c r="O11" i="79"/>
  <c r="O12" i="79"/>
  <c r="O13" i="79"/>
  <c r="O14" i="79"/>
  <c r="O24" i="79"/>
  <c r="O25" i="79"/>
  <c r="O26" i="79"/>
  <c r="O28" i="79"/>
  <c r="O29" i="79"/>
  <c r="O30" i="79"/>
  <c r="O31" i="79"/>
  <c r="O32" i="79"/>
  <c r="O33" i="79"/>
  <c r="O34" i="79"/>
  <c r="O35" i="79"/>
  <c r="O36" i="79"/>
  <c r="O37" i="79"/>
  <c r="O38" i="79"/>
  <c r="O39" i="79"/>
  <c r="O40" i="79"/>
  <c r="O41" i="79"/>
  <c r="O45" i="79"/>
  <c r="O46" i="79"/>
  <c r="O47" i="79"/>
  <c r="O48" i="79"/>
  <c r="O49" i="79"/>
  <c r="O50" i="79"/>
  <c r="O5" i="81"/>
  <c r="O6" i="81"/>
  <c r="O7" i="81"/>
  <c r="O8" i="81"/>
  <c r="O9" i="81"/>
  <c r="O10" i="81"/>
  <c r="O11" i="81"/>
  <c r="O12" i="81"/>
  <c r="O15" i="81"/>
  <c r="O16" i="81"/>
  <c r="O17" i="81"/>
  <c r="O18" i="81"/>
  <c r="O19" i="81"/>
  <c r="O20" i="81"/>
  <c r="O21" i="81"/>
  <c r="O22" i="81"/>
  <c r="O23" i="81"/>
  <c r="O24" i="81"/>
  <c r="O25" i="81"/>
  <c r="O26" i="81"/>
  <c r="O27" i="81"/>
  <c r="O28" i="81"/>
  <c r="O29" i="81"/>
  <c r="O30" i="81"/>
  <c r="O31" i="81"/>
  <c r="O32" i="81"/>
  <c r="O33" i="81"/>
  <c r="O34" i="81"/>
  <c r="O35" i="81"/>
  <c r="O36" i="81"/>
  <c r="O37" i="81"/>
  <c r="O38" i="81"/>
  <c r="O39" i="81"/>
  <c r="O40" i="81"/>
  <c r="O41" i="81"/>
  <c r="O42" i="81"/>
  <c r="O43" i="81"/>
  <c r="O44" i="81"/>
  <c r="O45" i="81"/>
  <c r="O46" i="81"/>
  <c r="O47" i="81"/>
  <c r="O48" i="81"/>
  <c r="O49" i="81"/>
  <c r="O50" i="81"/>
  <c r="O51" i="81"/>
  <c r="O52" i="81"/>
  <c r="O53" i="81"/>
  <c r="O54" i="81"/>
  <c r="O55" i="81"/>
  <c r="O56" i="81"/>
  <c r="O57" i="81"/>
  <c r="O58" i="81"/>
  <c r="O59" i="81"/>
  <c r="O60" i="81"/>
  <c r="O61" i="81"/>
  <c r="O62" i="81"/>
  <c r="O63" i="81"/>
  <c r="O64" i="81"/>
  <c r="O65" i="81"/>
  <c r="O66" i="81"/>
  <c r="O67" i="81"/>
  <c r="O68" i="81"/>
  <c r="O69" i="81"/>
  <c r="O70" i="81"/>
  <c r="O71" i="81"/>
  <c r="O72" i="81"/>
  <c r="O74" i="81"/>
  <c r="O75" i="81"/>
  <c r="O77" i="81"/>
  <c r="O78" i="81"/>
  <c r="O79" i="81"/>
  <c r="O80" i="81"/>
  <c r="O81" i="81"/>
  <c r="O82" i="81"/>
  <c r="O83" i="81"/>
  <c r="O84" i="81"/>
  <c r="P85" i="83"/>
  <c r="P87" i="83"/>
  <c r="K5" i="31"/>
  <c r="K7" i="31"/>
  <c r="K9" i="31"/>
  <c r="K11" i="31"/>
  <c r="K13" i="31"/>
  <c r="K15" i="31"/>
  <c r="K17" i="31"/>
  <c r="K19" i="31"/>
  <c r="K21" i="31"/>
  <c r="K23" i="31"/>
  <c r="K25" i="31"/>
  <c r="K27" i="31"/>
  <c r="K29" i="31"/>
  <c r="K31" i="31"/>
  <c r="K33" i="31"/>
  <c r="K35" i="31"/>
  <c r="O34" i="22"/>
  <c r="O36" i="22"/>
  <c r="O38" i="22"/>
  <c r="O40" i="22"/>
  <c r="O42" i="22"/>
  <c r="O44" i="22"/>
  <c r="M34" i="29"/>
  <c r="M40" i="29"/>
  <c r="M42" i="29"/>
  <c r="M98" i="5"/>
  <c r="K47" i="6"/>
  <c r="K49" i="6"/>
  <c r="O8" i="8"/>
  <c r="O16" i="8"/>
  <c r="O18" i="8"/>
  <c r="O35" i="8"/>
  <c r="O37" i="8"/>
  <c r="O39" i="8"/>
  <c r="O41" i="8"/>
  <c r="O43" i="8"/>
  <c r="O45" i="8"/>
  <c r="O47" i="8"/>
  <c r="O35" i="15"/>
  <c r="O37" i="15"/>
  <c r="O39" i="15"/>
  <c r="O41" i="15"/>
  <c r="O43" i="15"/>
  <c r="O45" i="15"/>
  <c r="O47" i="15"/>
  <c r="O65" i="15"/>
  <c r="O63" i="15"/>
  <c r="O8" i="22"/>
  <c r="O65" i="22"/>
  <c r="M15" i="29"/>
  <c r="M17" i="29"/>
  <c r="K89" i="70"/>
  <c r="K90" i="70"/>
  <c r="N84" i="74"/>
  <c r="N86" i="74"/>
  <c r="N82" i="74"/>
  <c r="N64" i="74"/>
  <c r="N63" i="74"/>
  <c r="N61" i="74"/>
  <c r="N60" i="74"/>
  <c r="N59" i="74"/>
  <c r="N57" i="74"/>
  <c r="N56" i="74"/>
  <c r="N55" i="74"/>
  <c r="N53" i="74"/>
  <c r="N52" i="74"/>
  <c r="N51" i="74"/>
  <c r="N50" i="74"/>
  <c r="N46" i="74"/>
  <c r="N45" i="74"/>
  <c r="N44" i="74"/>
  <c r="N41" i="74"/>
  <c r="N40" i="74"/>
  <c r="N39" i="74"/>
  <c r="N38" i="74"/>
  <c r="N37" i="74"/>
  <c r="N36" i="74"/>
  <c r="N35" i="74"/>
  <c r="N33" i="74"/>
  <c r="N32" i="74"/>
  <c r="N31" i="74"/>
  <c r="N28" i="74"/>
  <c r="N27" i="74"/>
  <c r="N26" i="74"/>
  <c r="N22" i="74"/>
  <c r="N20" i="74"/>
  <c r="N19" i="74"/>
  <c r="N18" i="74"/>
  <c r="N17" i="74"/>
  <c r="N16" i="74"/>
  <c r="N15" i="74"/>
  <c r="N13" i="74"/>
  <c r="N12" i="74"/>
  <c r="N11" i="74"/>
  <c r="N8" i="74"/>
  <c r="N7" i="74"/>
  <c r="N24" i="74"/>
  <c r="N21" i="74"/>
  <c r="N75" i="74"/>
  <c r="N47" i="74"/>
  <c r="N48" i="74"/>
  <c r="N49" i="74"/>
  <c r="N29" i="74"/>
  <c r="N30" i="74"/>
  <c r="N23" i="74"/>
  <c r="K89" i="75"/>
  <c r="Q7" i="3"/>
  <c r="Q9" i="3"/>
  <c r="Q15" i="3"/>
  <c r="Q17" i="3"/>
  <c r="Q19" i="3"/>
  <c r="Q21" i="3"/>
  <c r="Q23" i="3"/>
  <c r="Q25" i="3"/>
  <c r="Q27" i="3"/>
  <c r="Q29" i="3"/>
  <c r="Q31" i="3"/>
  <c r="Q33" i="3"/>
  <c r="Q35" i="3"/>
  <c r="Q37" i="3"/>
  <c r="Q39" i="3"/>
  <c r="Q41" i="3"/>
  <c r="Q43" i="3"/>
  <c r="Q45" i="3"/>
  <c r="Q47" i="3"/>
  <c r="Q49" i="3"/>
  <c r="Q51" i="3"/>
  <c r="Q53" i="3"/>
  <c r="Q55" i="3"/>
  <c r="Q57" i="3"/>
  <c r="Q59" i="3"/>
  <c r="Q61" i="3"/>
  <c r="Q63" i="3"/>
  <c r="Q65" i="3"/>
  <c r="Q67" i="3"/>
  <c r="Q69" i="3"/>
  <c r="Q71" i="3"/>
  <c r="Q74" i="3"/>
  <c r="Q77" i="3"/>
  <c r="Q79" i="3"/>
  <c r="Q81" i="3"/>
  <c r="Q83" i="3"/>
  <c r="Q6" i="3"/>
  <c r="Q8" i="3"/>
  <c r="Q10" i="3"/>
  <c r="Q12" i="3"/>
  <c r="Q14" i="3"/>
  <c r="Q16" i="3"/>
  <c r="Q18" i="3"/>
  <c r="Q22" i="3"/>
  <c r="Q24" i="3"/>
  <c r="Q26" i="3"/>
  <c r="Q28" i="3"/>
  <c r="Q30" i="3"/>
  <c r="Q32" i="3"/>
  <c r="Q34" i="3"/>
  <c r="Q36" i="3"/>
  <c r="Q38" i="3"/>
  <c r="Q40" i="3"/>
  <c r="Q42" i="3"/>
  <c r="Q44" i="3"/>
  <c r="Q46" i="3"/>
  <c r="Q48" i="3"/>
  <c r="Q50" i="3"/>
  <c r="Q52" i="3"/>
  <c r="Q54" i="3"/>
  <c r="Q56" i="3"/>
  <c r="Q58" i="3"/>
  <c r="Q60" i="3"/>
  <c r="Q62" i="3"/>
  <c r="Q64" i="3"/>
  <c r="Q66" i="3"/>
  <c r="Q68" i="3"/>
  <c r="Q72" i="3"/>
  <c r="Q75" i="3"/>
  <c r="Q78" i="3"/>
  <c r="Q80" i="3"/>
  <c r="Q82" i="3"/>
  <c r="Q84" i="3"/>
  <c r="P8" i="2"/>
  <c r="P14" i="2"/>
  <c r="P17" i="2"/>
  <c r="P19" i="2"/>
  <c r="P27" i="2"/>
  <c r="P29" i="2"/>
  <c r="P31" i="2"/>
  <c r="P33" i="2"/>
  <c r="P35" i="2"/>
  <c r="P15" i="2"/>
  <c r="P18" i="2"/>
  <c r="P28" i="2"/>
  <c r="P30" i="2"/>
  <c r="P36" i="2"/>
  <c r="P38" i="2"/>
  <c r="P42" i="2"/>
  <c r="M26" i="10"/>
  <c r="M28" i="10"/>
  <c r="M3" i="10"/>
  <c r="M5" i="10"/>
  <c r="M7" i="10"/>
  <c r="M9" i="10"/>
  <c r="M11" i="10"/>
  <c r="M13" i="10"/>
  <c r="M15" i="10"/>
  <c r="M17" i="10"/>
  <c r="M19" i="10"/>
  <c r="M21" i="10"/>
  <c r="M23" i="10"/>
  <c r="M25" i="10"/>
  <c r="N3" i="9"/>
  <c r="N5" i="9"/>
  <c r="N7" i="9"/>
  <c r="N9" i="9"/>
  <c r="N11" i="9"/>
  <c r="N13" i="9"/>
  <c r="N15" i="9"/>
  <c r="N17" i="9"/>
  <c r="N19" i="9"/>
  <c r="N21" i="9"/>
  <c r="N23" i="9"/>
  <c r="N25" i="9"/>
  <c r="N27" i="9"/>
  <c r="N29" i="9"/>
  <c r="N31" i="9"/>
  <c r="N33" i="9"/>
  <c r="N35" i="9"/>
  <c r="N37" i="9"/>
  <c r="N39" i="9"/>
  <c r="N41" i="9"/>
  <c r="N43" i="9"/>
  <c r="N45" i="9"/>
  <c r="N49" i="9"/>
  <c r="N51" i="9"/>
  <c r="N53" i="9"/>
  <c r="N55" i="9"/>
  <c r="N57" i="9"/>
  <c r="N59" i="9"/>
  <c r="N61" i="9"/>
  <c r="N77" i="9"/>
  <c r="N79" i="9"/>
  <c r="N87" i="9"/>
  <c r="N89" i="9"/>
  <c r="N91" i="9"/>
  <c r="N93" i="9"/>
  <c r="N99" i="9"/>
  <c r="N101" i="9"/>
  <c r="O15" i="8"/>
  <c r="O17" i="8"/>
  <c r="O34" i="8"/>
  <c r="O36" i="8"/>
  <c r="O38" i="8"/>
  <c r="O40" i="8"/>
  <c r="O42" i="8"/>
  <c r="O44" i="8"/>
  <c r="O46" i="8"/>
  <c r="O60" i="8"/>
  <c r="O64" i="8"/>
  <c r="O68" i="8"/>
  <c r="O70" i="8"/>
  <c r="O72" i="8"/>
  <c r="M3" i="7"/>
  <c r="M5" i="7"/>
  <c r="M7" i="7"/>
  <c r="M9" i="7"/>
  <c r="M11" i="7"/>
  <c r="M13" i="7"/>
  <c r="M15" i="7"/>
  <c r="M17" i="7"/>
  <c r="M19" i="7"/>
  <c r="M21" i="7"/>
  <c r="M23" i="7"/>
  <c r="M25" i="7"/>
  <c r="M27" i="7"/>
  <c r="M29" i="7"/>
  <c r="M31" i="7"/>
  <c r="M33" i="7"/>
  <c r="M35" i="7"/>
  <c r="M37" i="7"/>
  <c r="M39" i="7"/>
  <c r="M41" i="7"/>
  <c r="M43" i="7"/>
  <c r="M45" i="7"/>
  <c r="M47" i="7"/>
  <c r="M49" i="7"/>
  <c r="M51" i="7"/>
  <c r="M53" i="7"/>
  <c r="M55" i="7"/>
  <c r="M57" i="7"/>
  <c r="M59" i="7"/>
  <c r="M75" i="7"/>
  <c r="N90" i="5"/>
  <c r="N94" i="5"/>
  <c r="N6" i="5"/>
  <c r="N8" i="5"/>
  <c r="N10" i="5"/>
  <c r="N14" i="5"/>
  <c r="N16" i="5"/>
  <c r="N18" i="5"/>
  <c r="N20" i="5"/>
  <c r="N22" i="5"/>
  <c r="N24" i="5"/>
  <c r="N26" i="5"/>
  <c r="N28" i="5"/>
  <c r="N30" i="5"/>
  <c r="N32" i="5"/>
  <c r="N34" i="5"/>
  <c r="N36" i="5"/>
  <c r="N38" i="5"/>
  <c r="N40" i="5"/>
  <c r="N42" i="5"/>
  <c r="N44" i="5"/>
  <c r="N46" i="5"/>
  <c r="N48" i="5"/>
  <c r="N50" i="5"/>
  <c r="N52" i="5"/>
  <c r="N54" i="5"/>
  <c r="N56" i="5"/>
  <c r="N58" i="5"/>
  <c r="N60" i="5"/>
  <c r="L11" i="4"/>
  <c r="L13" i="4"/>
  <c r="L17" i="4"/>
  <c r="L19" i="4"/>
  <c r="L28" i="4"/>
  <c r="L30" i="4"/>
  <c r="L32" i="4"/>
  <c r="L34" i="4"/>
  <c r="L36" i="4"/>
  <c r="L38" i="4"/>
  <c r="L40" i="4"/>
  <c r="L42" i="4"/>
  <c r="L44" i="4"/>
  <c r="L46" i="4"/>
  <c r="L48" i="4"/>
  <c r="L50" i="4"/>
  <c r="L54" i="4"/>
  <c r="L56" i="4"/>
  <c r="L58" i="4"/>
  <c r="L65" i="4"/>
  <c r="L67" i="4"/>
  <c r="L69" i="4"/>
  <c r="K22" i="59"/>
  <c r="K21" i="59"/>
  <c r="K19" i="59"/>
  <c r="K18" i="59"/>
  <c r="M36" i="10"/>
  <c r="M35" i="10"/>
  <c r="M34" i="10"/>
  <c r="M33" i="10"/>
  <c r="M32" i="10"/>
  <c r="M31" i="10"/>
  <c r="M30" i="10"/>
  <c r="K87" i="75"/>
  <c r="K86" i="75"/>
  <c r="P86" i="83"/>
  <c r="O76" i="85"/>
  <c r="O75" i="85"/>
  <c r="O74" i="85"/>
  <c r="O73" i="85"/>
  <c r="O72" i="85"/>
  <c r="O71" i="85"/>
  <c r="O70" i="85"/>
  <c r="K82" i="85"/>
  <c r="O69" i="85"/>
  <c r="O68" i="85"/>
  <c r="O67" i="85"/>
  <c r="O66" i="85"/>
  <c r="O65" i="85"/>
  <c r="O64" i="85"/>
  <c r="O63" i="85"/>
  <c r="O62" i="85"/>
  <c r="O61" i="85"/>
  <c r="O60" i="85"/>
  <c r="O59" i="85"/>
  <c r="O58" i="85"/>
  <c r="O57" i="85"/>
  <c r="O56" i="85"/>
  <c r="O55" i="85"/>
  <c r="O54" i="85"/>
  <c r="O53" i="85"/>
  <c r="O52" i="85"/>
  <c r="O51" i="85"/>
  <c r="O50" i="85"/>
  <c r="O49" i="85"/>
  <c r="O48" i="85"/>
  <c r="O47" i="85"/>
  <c r="O46" i="85"/>
  <c r="O45" i="85"/>
  <c r="O44" i="85"/>
  <c r="O43" i="85"/>
  <c r="O42" i="85"/>
  <c r="O41" i="85"/>
  <c r="O40" i="85"/>
  <c r="O39" i="85"/>
  <c r="O38" i="85"/>
  <c r="O37" i="85"/>
  <c r="O36" i="85"/>
  <c r="O35" i="85"/>
  <c r="O34" i="85"/>
  <c r="O33" i="85"/>
  <c r="O32" i="85"/>
  <c r="O31" i="85"/>
  <c r="O30" i="85"/>
  <c r="O29" i="85"/>
  <c r="O28" i="85"/>
  <c r="O27" i="85"/>
  <c r="O26" i="85"/>
  <c r="O25" i="85"/>
  <c r="O24" i="85"/>
  <c r="O23" i="85"/>
  <c r="O22" i="85"/>
  <c r="O21" i="85"/>
  <c r="O20" i="85"/>
  <c r="O19" i="85"/>
  <c r="O18" i="85"/>
  <c r="O17" i="85"/>
  <c r="O16" i="85"/>
  <c r="O15" i="85"/>
  <c r="O14" i="85"/>
  <c r="O13" i="85"/>
  <c r="O12" i="85"/>
  <c r="N83" i="85"/>
  <c r="M83" i="85"/>
  <c r="L83" i="85"/>
  <c r="O11" i="85"/>
  <c r="K83" i="85"/>
  <c r="O10" i="85"/>
  <c r="O9" i="85"/>
  <c r="O8" i="85"/>
  <c r="O7" i="85"/>
  <c r="O6" i="85"/>
  <c r="N81" i="85"/>
  <c r="M81" i="85"/>
  <c r="L81" i="85"/>
  <c r="O5" i="85"/>
  <c r="K81" i="85"/>
  <c r="N79" i="85"/>
  <c r="N80" i="85"/>
  <c r="M80" i="85"/>
  <c r="M79" i="85"/>
  <c r="L79" i="85"/>
  <c r="L80" i="85"/>
  <c r="O4" i="85"/>
  <c r="K79" i="85"/>
  <c r="K80" i="85"/>
  <c r="N78" i="85"/>
  <c r="M78" i="85"/>
  <c r="L78" i="85"/>
  <c r="K78" i="85"/>
  <c r="N77" i="85"/>
  <c r="M77" i="85"/>
  <c r="L77" i="85"/>
  <c r="K77" i="85"/>
  <c r="M28" i="86"/>
  <c r="M27" i="86"/>
  <c r="M26" i="86"/>
  <c r="L50" i="86"/>
  <c r="J50" i="86"/>
  <c r="L49" i="86"/>
  <c r="J49" i="86"/>
  <c r="L48" i="86"/>
  <c r="J48" i="86"/>
  <c r="L47" i="86"/>
  <c r="J47" i="86"/>
  <c r="L46" i="86"/>
  <c r="J46" i="86"/>
  <c r="L45" i="86"/>
  <c r="J45" i="86"/>
  <c r="L44" i="86"/>
  <c r="J44" i="86"/>
  <c r="J43" i="86"/>
  <c r="L42" i="86"/>
  <c r="J42" i="86"/>
  <c r="L41" i="86"/>
  <c r="J41" i="86"/>
  <c r="L40" i="86"/>
  <c r="J40" i="86"/>
  <c r="L39" i="86"/>
  <c r="J39" i="86"/>
  <c r="L38" i="86"/>
  <c r="J38" i="86"/>
  <c r="L37" i="86"/>
  <c r="J37" i="86"/>
  <c r="L36" i="86"/>
  <c r="J36" i="86"/>
  <c r="L35" i="86"/>
  <c r="J35" i="86"/>
  <c r="L34" i="86"/>
  <c r="J34" i="86"/>
  <c r="L33" i="86"/>
  <c r="J33" i="86"/>
  <c r="L32" i="86"/>
  <c r="J32" i="86"/>
  <c r="L31" i="86"/>
  <c r="J31" i="86"/>
  <c r="L30" i="86"/>
  <c r="J30" i="86"/>
  <c r="M29" i="86"/>
  <c r="K89" i="68"/>
  <c r="K85" i="68"/>
  <c r="K86" i="68"/>
  <c r="K87" i="68"/>
  <c r="L3" i="70"/>
  <c r="K87" i="70"/>
  <c r="L4" i="70"/>
  <c r="K88" i="70"/>
  <c r="L12" i="70"/>
  <c r="L14" i="70"/>
  <c r="K86" i="70"/>
  <c r="L71" i="70"/>
  <c r="K89" i="73"/>
  <c r="K85" i="73"/>
  <c r="K88" i="73"/>
  <c r="O3" i="81"/>
  <c r="K89" i="81"/>
  <c r="O4" i="81"/>
  <c r="K88" i="81"/>
  <c r="O13" i="81"/>
  <c r="K85" i="81"/>
  <c r="K86" i="81"/>
  <c r="L85" i="81"/>
  <c r="L86" i="81"/>
  <c r="M85" i="81"/>
  <c r="M86" i="81"/>
  <c r="N85" i="81"/>
  <c r="N86" i="81"/>
  <c r="K87" i="81"/>
  <c r="O14" i="81"/>
  <c r="L87" i="81"/>
  <c r="M87" i="81"/>
  <c r="N87" i="81"/>
  <c r="K85" i="83"/>
  <c r="K86" i="83"/>
  <c r="L85" i="83"/>
  <c r="L86" i="83"/>
  <c r="N85" i="83"/>
  <c r="N86" i="83"/>
  <c r="O85" i="83"/>
  <c r="O86" i="83"/>
  <c r="Q85" i="83"/>
  <c r="Q86" i="83"/>
  <c r="K87" i="83"/>
  <c r="L87" i="83"/>
  <c r="N87" i="83"/>
  <c r="O87" i="83"/>
  <c r="Q87" i="83"/>
  <c r="M25" i="86"/>
  <c r="M51" i="86" s="1"/>
  <c r="I51" i="86"/>
  <c r="M24" i="86"/>
  <c r="I50" i="86"/>
  <c r="M23" i="86"/>
  <c r="I49" i="86"/>
  <c r="M22" i="86"/>
  <c r="I48" i="86"/>
  <c r="M21" i="86"/>
  <c r="I47" i="86"/>
  <c r="M20" i="86"/>
  <c r="I46" i="86"/>
  <c r="M19" i="86"/>
  <c r="I45" i="86"/>
  <c r="M18" i="86"/>
  <c r="I44" i="86"/>
  <c r="M17" i="86"/>
  <c r="I43" i="86"/>
  <c r="M16" i="86"/>
  <c r="I42" i="86"/>
  <c r="M15" i="86"/>
  <c r="I41" i="86"/>
  <c r="M14" i="86"/>
  <c r="I40" i="86"/>
  <c r="M13" i="86"/>
  <c r="I39" i="86"/>
  <c r="M12" i="86"/>
  <c r="I38" i="86"/>
  <c r="M11" i="86"/>
  <c r="I37" i="86"/>
  <c r="M10" i="86"/>
  <c r="I36" i="86"/>
  <c r="M9" i="86"/>
  <c r="I35" i="86"/>
  <c r="M8" i="86"/>
  <c r="I34" i="86"/>
  <c r="M7" i="86"/>
  <c r="I33" i="86"/>
  <c r="M6" i="86"/>
  <c r="I32" i="86"/>
  <c r="M5" i="86"/>
  <c r="I31" i="86"/>
  <c r="M4" i="86"/>
  <c r="I30" i="86"/>
  <c r="K103" i="26"/>
  <c r="K102" i="26"/>
  <c r="K101" i="33"/>
  <c r="K100" i="33"/>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N76" i="16"/>
  <c r="N75" i="16"/>
  <c r="L104" i="19"/>
  <c r="M104" i="19"/>
  <c r="L102" i="19"/>
  <c r="M102" i="19"/>
  <c r="N76" i="23"/>
  <c r="N75" i="23"/>
  <c r="R22" i="80"/>
  <c r="R21" i="80"/>
  <c r="R20" i="80"/>
  <c r="R19" i="80"/>
  <c r="R18" i="80"/>
  <c r="R15" i="80"/>
  <c r="R14" i="80"/>
  <c r="R13" i="80"/>
  <c r="R12" i="80"/>
  <c r="R11" i="80"/>
  <c r="R10" i="80"/>
  <c r="R9" i="80"/>
  <c r="R8" i="80"/>
  <c r="R7" i="80"/>
  <c r="R6" i="80"/>
  <c r="R5" i="80"/>
  <c r="J24" i="4"/>
  <c r="K24" i="4"/>
  <c r="J61" i="4"/>
  <c r="K61" i="4"/>
  <c r="J78" i="4"/>
  <c r="K78" i="4"/>
  <c r="J23" i="11"/>
  <c r="K23" i="11"/>
  <c r="J77" i="11"/>
  <c r="K77" i="11"/>
  <c r="J21" i="18"/>
  <c r="K21" i="18"/>
  <c r="J75" i="18"/>
  <c r="L54" i="58"/>
  <c r="L53" i="58"/>
  <c r="I21" i="32"/>
  <c r="I58" i="32"/>
  <c r="I75" i="32"/>
  <c r="J21" i="39"/>
  <c r="J58" i="39"/>
  <c r="J75" i="39"/>
  <c r="L101" i="40"/>
  <c r="L100" i="40"/>
  <c r="J78" i="39"/>
  <c r="J79" i="39"/>
  <c r="J77" i="39"/>
  <c r="I21" i="53"/>
  <c r="I42" i="53"/>
  <c r="I51" i="53"/>
  <c r="K103" i="54"/>
  <c r="K102" i="54"/>
  <c r="I54" i="53"/>
  <c r="I55" i="53"/>
  <c r="I53" i="53"/>
  <c r="L96" i="3"/>
  <c r="M96" i="3"/>
  <c r="N96" i="3"/>
  <c r="O96" i="3"/>
  <c r="L95" i="3"/>
  <c r="M95" i="3"/>
  <c r="N95" i="3"/>
  <c r="O95" i="3"/>
  <c r="L100" i="5"/>
  <c r="M100" i="5"/>
  <c r="L99" i="5"/>
  <c r="M99" i="5"/>
  <c r="I81" i="4"/>
  <c r="J81" i="4"/>
  <c r="K81" i="4"/>
  <c r="I82" i="4"/>
  <c r="J82" i="4"/>
  <c r="K82" i="4"/>
  <c r="I80" i="4"/>
  <c r="J80" i="4"/>
  <c r="K80" i="4"/>
  <c r="L100" i="12"/>
  <c r="M100" i="12"/>
  <c r="I78" i="25"/>
  <c r="I79" i="25"/>
  <c r="I77" i="25"/>
  <c r="I78" i="32"/>
  <c r="I79" i="32"/>
  <c r="I77" i="32"/>
  <c r="L15" i="4"/>
  <c r="J22" i="4"/>
  <c r="J23" i="4"/>
  <c r="K22" i="4"/>
  <c r="K23" i="4"/>
  <c r="L16" i="4"/>
  <c r="L21" i="4"/>
  <c r="J25" i="4"/>
  <c r="J26" i="4"/>
  <c r="K25" i="4"/>
  <c r="K26" i="4"/>
  <c r="L52" i="4"/>
  <c r="J75" i="4"/>
  <c r="J77" i="4"/>
  <c r="K75" i="4"/>
  <c r="K77" i="4"/>
  <c r="L53" i="4"/>
  <c r="L76" i="4" s="1"/>
  <c r="L60" i="4"/>
  <c r="L68" i="4"/>
  <c r="L14" i="11"/>
  <c r="J21" i="11"/>
  <c r="J22" i="11"/>
  <c r="K21" i="11"/>
  <c r="K22" i="11"/>
  <c r="L15" i="11"/>
  <c r="L20" i="11"/>
  <c r="J24" i="11"/>
  <c r="J25" i="11"/>
  <c r="K24" i="11"/>
  <c r="K25" i="11"/>
  <c r="L51" i="11"/>
  <c r="J74" i="11"/>
  <c r="J76" i="11"/>
  <c r="K74" i="11"/>
  <c r="K76" i="11"/>
  <c r="L52" i="11"/>
  <c r="L75" i="11" s="1"/>
  <c r="L57" i="11"/>
  <c r="L59" i="11"/>
  <c r="I78" i="11"/>
  <c r="I79" i="11"/>
  <c r="I80" i="11"/>
  <c r="I81" i="11"/>
  <c r="J78" i="11"/>
  <c r="J79" i="11"/>
  <c r="J80" i="11"/>
  <c r="J81" i="11"/>
  <c r="K78" i="11"/>
  <c r="K79" i="11"/>
  <c r="K80" i="11"/>
  <c r="K81" i="11"/>
  <c r="L67" i="11"/>
  <c r="L12" i="18"/>
  <c r="J20" i="18"/>
  <c r="J19" i="18"/>
  <c r="K20" i="18"/>
  <c r="K19" i="18"/>
  <c r="L13" i="18"/>
  <c r="L18" i="18"/>
  <c r="J23" i="18"/>
  <c r="J22" i="18"/>
  <c r="K23" i="18"/>
  <c r="K22" i="18"/>
  <c r="L49" i="18"/>
  <c r="I72" i="18"/>
  <c r="I74" i="18"/>
  <c r="J72" i="18"/>
  <c r="J74" i="18"/>
  <c r="K72" i="18"/>
  <c r="K74" i="18"/>
  <c r="L50" i="18"/>
  <c r="L73" i="18" s="1"/>
  <c r="I73" i="18"/>
  <c r="L57" i="18"/>
  <c r="I77" i="18"/>
  <c r="I76" i="18"/>
  <c r="I78" i="18"/>
  <c r="I79" i="18"/>
  <c r="J76" i="18"/>
  <c r="J77" i="18"/>
  <c r="J78" i="18"/>
  <c r="J79" i="18"/>
  <c r="J58" i="18"/>
  <c r="K76" i="18"/>
  <c r="K77" i="18"/>
  <c r="K78" i="18"/>
  <c r="K79" i="18"/>
  <c r="K58" i="18"/>
  <c r="L65" i="18"/>
  <c r="I75" i="18"/>
  <c r="J12" i="25"/>
  <c r="J13" i="25"/>
  <c r="J18" i="25"/>
  <c r="J49" i="25"/>
  <c r="J50" i="25"/>
  <c r="J73" i="25" s="1"/>
  <c r="J57" i="25"/>
  <c r="J65" i="25"/>
  <c r="J75" i="25" s="1"/>
  <c r="I19" i="32"/>
  <c r="I20" i="32"/>
  <c r="I22" i="32"/>
  <c r="I23" i="32"/>
  <c r="K12" i="39"/>
  <c r="I19" i="39"/>
  <c r="I20" i="39"/>
  <c r="J19" i="39"/>
  <c r="J20" i="39"/>
  <c r="K13" i="39"/>
  <c r="I21" i="39"/>
  <c r="K18" i="39"/>
  <c r="I22" i="39"/>
  <c r="I23" i="39"/>
  <c r="J22" i="39"/>
  <c r="J23" i="39"/>
  <c r="K49" i="39"/>
  <c r="I72" i="39"/>
  <c r="I74" i="39"/>
  <c r="J72" i="39"/>
  <c r="J74" i="39"/>
  <c r="K50" i="39"/>
  <c r="K73" i="39" s="1"/>
  <c r="I73" i="39"/>
  <c r="K57" i="39"/>
  <c r="I58" i="39"/>
  <c r="K65" i="39"/>
  <c r="I75" i="39"/>
  <c r="M3" i="40"/>
  <c r="K97" i="40"/>
  <c r="K98" i="40"/>
  <c r="L97" i="40"/>
  <c r="L98" i="40"/>
  <c r="M4" i="40"/>
  <c r="K99" i="40"/>
  <c r="I80" i="39"/>
  <c r="I81" i="39" s="1"/>
  <c r="M5" i="40"/>
  <c r="I76" i="39"/>
  <c r="J80" i="39"/>
  <c r="J81" i="39" s="1"/>
  <c r="J76" i="39"/>
  <c r="M12" i="40"/>
  <c r="K101" i="40"/>
  <c r="M71" i="40"/>
  <c r="K100" i="40"/>
  <c r="K3" i="41"/>
  <c r="I27" i="41"/>
  <c r="K4" i="41"/>
  <c r="I28" i="41"/>
  <c r="K5" i="41"/>
  <c r="I29" i="41"/>
  <c r="K6" i="41"/>
  <c r="I30" i="41"/>
  <c r="K7" i="41"/>
  <c r="I31" i="41"/>
  <c r="K8" i="41"/>
  <c r="I32" i="41"/>
  <c r="K9" i="41"/>
  <c r="I33" i="41"/>
  <c r="K10" i="41"/>
  <c r="I34" i="41"/>
  <c r="K11" i="41"/>
  <c r="I35" i="41"/>
  <c r="K12" i="41"/>
  <c r="I36" i="41"/>
  <c r="K13" i="41"/>
  <c r="I37" i="41"/>
  <c r="K14" i="41"/>
  <c r="I38" i="41"/>
  <c r="K15" i="41"/>
  <c r="I39" i="41"/>
  <c r="K16" i="41"/>
  <c r="I40" i="41"/>
  <c r="K17" i="41"/>
  <c r="I41" i="41"/>
  <c r="K18" i="41"/>
  <c r="I42" i="41"/>
  <c r="K19" i="41"/>
  <c r="I43" i="41"/>
  <c r="K20" i="41"/>
  <c r="I44" i="41"/>
  <c r="K21" i="41"/>
  <c r="I45" i="41"/>
  <c r="K22" i="41"/>
  <c r="I46" i="41"/>
  <c r="K23" i="41"/>
  <c r="I47" i="41"/>
  <c r="K24" i="41"/>
  <c r="I48" i="41"/>
  <c r="K25" i="41"/>
  <c r="I49" i="41"/>
  <c r="K26" i="41"/>
  <c r="K50" i="41" s="1"/>
  <c r="I50" i="41"/>
  <c r="L46" i="42"/>
  <c r="I78" i="39"/>
  <c r="I79" i="39"/>
  <c r="L69" i="42"/>
  <c r="L76" i="42"/>
  <c r="K77" i="39" s="1"/>
  <c r="I77" i="39"/>
  <c r="J12" i="53"/>
  <c r="I20" i="53"/>
  <c r="I19" i="53"/>
  <c r="J13" i="53"/>
  <c r="J18" i="53"/>
  <c r="I23" i="53"/>
  <c r="I22" i="53"/>
  <c r="J41" i="53"/>
  <c r="J46" i="53"/>
  <c r="L3" i="54"/>
  <c r="K99" i="54"/>
  <c r="K100" i="54"/>
  <c r="L4" i="54"/>
  <c r="L5" i="54"/>
  <c r="I56" i="53"/>
  <c r="I57" i="53" s="1"/>
  <c r="I52" i="53"/>
  <c r="L12" i="54"/>
  <c r="L71" i="54"/>
  <c r="J3" i="55"/>
  <c r="J4" i="55"/>
  <c r="J5" i="55"/>
  <c r="J6" i="55"/>
  <c r="J7" i="55"/>
  <c r="J8" i="55"/>
  <c r="J9" i="55"/>
  <c r="J10" i="55"/>
  <c r="J11" i="55"/>
  <c r="J12" i="55"/>
  <c r="J13" i="55"/>
  <c r="J14" i="55"/>
  <c r="J15" i="55"/>
  <c r="J16" i="55"/>
  <c r="J17" i="55"/>
  <c r="J18" i="55"/>
  <c r="J19" i="55"/>
  <c r="J20" i="55"/>
  <c r="J21" i="55"/>
  <c r="J22" i="55"/>
  <c r="J23" i="55"/>
  <c r="J24" i="55"/>
  <c r="J25" i="55"/>
  <c r="J26" i="55"/>
  <c r="J50" i="55" s="1"/>
  <c r="K23" i="56"/>
  <c r="K43" i="56"/>
  <c r="K50" i="56"/>
  <c r="P10" i="2"/>
  <c r="L12" i="2"/>
  <c r="L11" i="2"/>
  <c r="M12" i="2"/>
  <c r="M11" i="2"/>
  <c r="O12" i="2"/>
  <c r="O11" i="2"/>
  <c r="P13" i="2"/>
  <c r="P20" i="2"/>
  <c r="P21" i="2"/>
  <c r="L23" i="2"/>
  <c r="L46" i="2"/>
  <c r="M23" i="2"/>
  <c r="M46" i="2"/>
  <c r="O23" i="2"/>
  <c r="O46" i="2"/>
  <c r="P25" i="2"/>
  <c r="L26" i="2"/>
  <c r="M26" i="2"/>
  <c r="O26" i="2"/>
  <c r="P34" i="2"/>
  <c r="Q3" i="3"/>
  <c r="L93" i="3"/>
  <c r="L92" i="3"/>
  <c r="M93" i="3"/>
  <c r="M92" i="3"/>
  <c r="N93" i="3"/>
  <c r="N92" i="3"/>
  <c r="O93" i="3"/>
  <c r="O92" i="3"/>
  <c r="P93" i="3"/>
  <c r="Q4" i="3"/>
  <c r="L94" i="3"/>
  <c r="M94" i="3"/>
  <c r="N94" i="3"/>
  <c r="O94" i="3"/>
  <c r="Q5" i="3"/>
  <c r="Q11" i="3"/>
  <c r="Q13" i="3"/>
  <c r="Q20" i="3"/>
  <c r="Q70" i="3"/>
  <c r="N3" i="5"/>
  <c r="L96" i="5"/>
  <c r="L97" i="5"/>
  <c r="M96" i="5"/>
  <c r="M97" i="5"/>
  <c r="N4" i="5"/>
  <c r="N5" i="5"/>
  <c r="I79" i="4"/>
  <c r="I83" i="4"/>
  <c r="I84" i="4" s="1"/>
  <c r="J79" i="4"/>
  <c r="J83" i="4"/>
  <c r="J84" i="4" s="1"/>
  <c r="K79" i="4"/>
  <c r="K83" i="4"/>
  <c r="K84" i="4" s="1"/>
  <c r="N12" i="5"/>
  <c r="N71" i="5"/>
  <c r="L3" i="6"/>
  <c r="L4" i="6"/>
  <c r="L5" i="6"/>
  <c r="L6" i="6"/>
  <c r="L7" i="6"/>
  <c r="L8" i="6"/>
  <c r="L9" i="6"/>
  <c r="L10" i="6"/>
  <c r="L11" i="6"/>
  <c r="L12" i="6"/>
  <c r="L13" i="6"/>
  <c r="L14" i="6"/>
  <c r="L15" i="6"/>
  <c r="L16" i="6"/>
  <c r="L17" i="6"/>
  <c r="L18" i="6"/>
  <c r="L19" i="6"/>
  <c r="L20" i="6"/>
  <c r="L21" i="6"/>
  <c r="L22" i="6"/>
  <c r="L23" i="6"/>
  <c r="L24" i="6"/>
  <c r="L25" i="6"/>
  <c r="L26" i="6"/>
  <c r="L50" i="6" s="1"/>
  <c r="M46" i="7"/>
  <c r="M69" i="7"/>
  <c r="M76" i="7"/>
  <c r="N3" i="12"/>
  <c r="N4" i="12"/>
  <c r="N14" i="12"/>
  <c r="L99" i="12"/>
  <c r="L98" i="12"/>
  <c r="M99" i="12"/>
  <c r="M98" i="12"/>
  <c r="N15" i="12"/>
  <c r="L3" i="13"/>
  <c r="L4" i="13"/>
  <c r="L5" i="13"/>
  <c r="L6" i="13"/>
  <c r="L7" i="13"/>
  <c r="L8" i="13"/>
  <c r="L9" i="13"/>
  <c r="L10" i="13"/>
  <c r="L11" i="13"/>
  <c r="L12" i="13"/>
  <c r="L13" i="13"/>
  <c r="L14" i="13"/>
  <c r="L15" i="13"/>
  <c r="L16" i="13"/>
  <c r="L17" i="13"/>
  <c r="L18" i="13"/>
  <c r="L19" i="13"/>
  <c r="L20" i="13"/>
  <c r="L21" i="13"/>
  <c r="L22" i="13"/>
  <c r="L23" i="13"/>
  <c r="L24" i="13"/>
  <c r="L25" i="13"/>
  <c r="L26" i="13"/>
  <c r="L50" i="13" s="1"/>
  <c r="M76" i="14"/>
  <c r="I82" i="11"/>
  <c r="I83" i="11" s="1"/>
  <c r="J82" i="11"/>
  <c r="J83" i="11" s="1"/>
  <c r="K82" i="11"/>
  <c r="K83" i="11" s="1"/>
  <c r="N4" i="19"/>
  <c r="K103" i="19"/>
  <c r="N12" i="19"/>
  <c r="K104" i="19"/>
  <c r="N14" i="19"/>
  <c r="L100" i="19"/>
  <c r="L101" i="19"/>
  <c r="M100" i="19"/>
  <c r="M101" i="19"/>
  <c r="N15" i="19"/>
  <c r="K102" i="19"/>
  <c r="L3" i="20"/>
  <c r="L4" i="20"/>
  <c r="I28" i="20"/>
  <c r="L5" i="20"/>
  <c r="I29" i="20"/>
  <c r="L6" i="20"/>
  <c r="I30" i="20"/>
  <c r="L7" i="20"/>
  <c r="I31" i="20"/>
  <c r="L8" i="20"/>
  <c r="I32" i="20"/>
  <c r="L9" i="20"/>
  <c r="I33" i="20"/>
  <c r="L10" i="20"/>
  <c r="I34" i="20"/>
  <c r="L11" i="20"/>
  <c r="I35" i="20"/>
  <c r="L12" i="20"/>
  <c r="I36" i="20"/>
  <c r="L13" i="20"/>
  <c r="I37" i="20"/>
  <c r="L14" i="20"/>
  <c r="I38" i="20"/>
  <c r="L15" i="20"/>
  <c r="I39" i="20"/>
  <c r="L16" i="20"/>
  <c r="I40" i="20"/>
  <c r="L17" i="20"/>
  <c r="I41" i="20"/>
  <c r="L18" i="20"/>
  <c r="I42" i="20"/>
  <c r="L19" i="20"/>
  <c r="I43" i="20"/>
  <c r="L20" i="20"/>
  <c r="I44" i="20"/>
  <c r="L21" i="20"/>
  <c r="I45" i="20"/>
  <c r="L22" i="20"/>
  <c r="I46" i="20"/>
  <c r="L23" i="20"/>
  <c r="L24" i="20"/>
  <c r="I48" i="20"/>
  <c r="L25" i="20"/>
  <c r="I49" i="20"/>
  <c r="L26" i="20"/>
  <c r="L50" i="20" s="1"/>
  <c r="I50" i="20"/>
  <c r="I80" i="18"/>
  <c r="I81" i="18" s="1"/>
  <c r="M76" i="21"/>
  <c r="J80" i="18"/>
  <c r="J81" i="18" s="1"/>
  <c r="K80" i="18"/>
  <c r="K81" i="18" s="1"/>
  <c r="L3" i="26"/>
  <c r="K99" i="26"/>
  <c r="K100" i="26"/>
  <c r="L4" i="26"/>
  <c r="L5" i="26"/>
  <c r="I80" i="25"/>
  <c r="I81" i="25" s="1"/>
  <c r="I76" i="25"/>
  <c r="L12" i="26"/>
  <c r="L71" i="26"/>
  <c r="J3" i="27"/>
  <c r="J4" i="27"/>
  <c r="J5" i="27"/>
  <c r="J6" i="27"/>
  <c r="J7" i="27"/>
  <c r="J8" i="27"/>
  <c r="J9" i="27"/>
  <c r="J10" i="27"/>
  <c r="J11" i="27"/>
  <c r="J12" i="27"/>
  <c r="J13" i="27"/>
  <c r="J14" i="27"/>
  <c r="J15" i="27"/>
  <c r="J16" i="27"/>
  <c r="J17" i="27"/>
  <c r="J18" i="27"/>
  <c r="J19" i="27"/>
  <c r="J20" i="27"/>
  <c r="J21" i="27"/>
  <c r="J22" i="27"/>
  <c r="J23" i="27"/>
  <c r="J24" i="27"/>
  <c r="J25" i="27"/>
  <c r="J26" i="27"/>
  <c r="J50" i="27" s="1"/>
  <c r="K46" i="28"/>
  <c r="K69" i="28"/>
  <c r="K76" i="28"/>
  <c r="I76" i="32"/>
  <c r="M89" i="83"/>
  <c r="R3" i="83"/>
  <c r="R89" i="83" s="1"/>
  <c r="M88" i="83"/>
  <c r="R4" i="83"/>
  <c r="R88" i="83" s="1"/>
  <c r="M86" i="83"/>
  <c r="M85" i="83"/>
  <c r="R13" i="83"/>
  <c r="M87" i="83"/>
  <c r="R14" i="83"/>
  <c r="L52" i="2" l="1"/>
  <c r="J55" i="53"/>
  <c r="L61" i="4"/>
  <c r="K52" i="2"/>
  <c r="O52" i="2"/>
  <c r="K51" i="2"/>
  <c r="M52" i="2"/>
  <c r="N52" i="2"/>
  <c r="K44" i="2"/>
  <c r="K45" i="2"/>
  <c r="L47" i="20"/>
  <c r="M39" i="86"/>
  <c r="M35" i="86"/>
  <c r="M31" i="86"/>
  <c r="M43" i="86"/>
  <c r="M47" i="86"/>
  <c r="M33" i="86"/>
  <c r="M37" i="86"/>
  <c r="M41" i="86"/>
  <c r="M45" i="86"/>
  <c r="M30" i="86"/>
  <c r="M34" i="86"/>
  <c r="M38" i="86"/>
  <c r="M42" i="86"/>
  <c r="M46" i="86"/>
  <c r="N103" i="19"/>
  <c r="M32" i="86"/>
  <c r="M36" i="86"/>
  <c r="M40" i="86"/>
  <c r="M44" i="86"/>
  <c r="M49" i="86"/>
  <c r="K78" i="39"/>
  <c r="M48" i="86"/>
  <c r="L90" i="70"/>
  <c r="L75" i="18"/>
  <c r="O81" i="85"/>
  <c r="M50" i="86"/>
  <c r="J53" i="53"/>
  <c r="J54" i="53"/>
  <c r="J78" i="25"/>
  <c r="L80" i="4"/>
  <c r="L82" i="4"/>
  <c r="L81" i="4"/>
  <c r="P48" i="2"/>
  <c r="J77" i="25"/>
  <c r="J79" i="25"/>
  <c r="N98" i="5"/>
  <c r="Q95" i="3"/>
  <c r="Q96" i="3"/>
  <c r="L103" i="54"/>
  <c r="J42" i="53"/>
  <c r="M101" i="40"/>
  <c r="K75" i="39"/>
  <c r="K58" i="39"/>
  <c r="L77" i="11"/>
  <c r="P50" i="2"/>
  <c r="L78" i="4"/>
  <c r="L103" i="26"/>
  <c r="N99" i="5"/>
  <c r="N100" i="5"/>
  <c r="L101" i="26"/>
  <c r="N104" i="19"/>
  <c r="N101" i="12"/>
  <c r="N102" i="12"/>
  <c r="P49" i="2"/>
  <c r="P16" i="2"/>
  <c r="P47" i="2" s="1"/>
  <c r="L101" i="54"/>
  <c r="J51" i="53"/>
  <c r="M99" i="40"/>
  <c r="J58" i="25"/>
  <c r="O87" i="81"/>
  <c r="O88" i="81"/>
  <c r="O89" i="81"/>
  <c r="N102" i="19"/>
  <c r="N100" i="12"/>
  <c r="K79" i="39"/>
  <c r="L86" i="70"/>
  <c r="J21" i="53"/>
  <c r="J21" i="25"/>
  <c r="L24" i="4"/>
  <c r="O77" i="85"/>
  <c r="R87" i="83"/>
  <c r="L102" i="26"/>
  <c r="L102" i="54"/>
  <c r="M100" i="40"/>
  <c r="K21" i="39"/>
  <c r="L21" i="18"/>
  <c r="L23" i="11"/>
  <c r="O78" i="85"/>
  <c r="L88" i="70"/>
  <c r="L89" i="70"/>
  <c r="O79" i="85"/>
  <c r="O80" i="85"/>
  <c r="O83" i="85"/>
  <c r="O82" i="85"/>
  <c r="O85" i="81"/>
  <c r="O86" i="81"/>
  <c r="L87" i="70"/>
  <c r="J49" i="27"/>
  <c r="J48" i="27"/>
  <c r="J47" i="27"/>
  <c r="J46" i="27"/>
  <c r="J45" i="27"/>
  <c r="J44" i="27"/>
  <c r="J43" i="27"/>
  <c r="J42" i="27"/>
  <c r="J41" i="27"/>
  <c r="J40" i="27"/>
  <c r="J39" i="27"/>
  <c r="J38" i="27"/>
  <c r="J37" i="27"/>
  <c r="J36" i="27"/>
  <c r="J35" i="27"/>
  <c r="J34" i="27"/>
  <c r="J33" i="27"/>
  <c r="J32" i="27"/>
  <c r="J31" i="27"/>
  <c r="J30" i="27"/>
  <c r="J29" i="27"/>
  <c r="J28" i="27"/>
  <c r="J27" i="27"/>
  <c r="L49" i="20"/>
  <c r="L48" i="20"/>
  <c r="L46" i="20"/>
  <c r="L45" i="20"/>
  <c r="L44" i="20"/>
  <c r="L43" i="20"/>
  <c r="L42" i="20"/>
  <c r="L41" i="20"/>
  <c r="L40" i="20"/>
  <c r="L39" i="20"/>
  <c r="L38" i="20"/>
  <c r="L37" i="20"/>
  <c r="L36" i="20"/>
  <c r="L35" i="20"/>
  <c r="L34" i="20"/>
  <c r="L33" i="20"/>
  <c r="L32" i="20"/>
  <c r="L31" i="20"/>
  <c r="L30" i="20"/>
  <c r="L29" i="20"/>
  <c r="L28" i="20"/>
  <c r="L27" i="20"/>
  <c r="L49" i="13"/>
  <c r="L48" i="13"/>
  <c r="L47" i="13"/>
  <c r="L46" i="13"/>
  <c r="L45" i="13"/>
  <c r="L44" i="13"/>
  <c r="L43" i="13"/>
  <c r="L42" i="13"/>
  <c r="L41" i="13"/>
  <c r="L40" i="13"/>
  <c r="L39" i="13"/>
  <c r="L38" i="13"/>
  <c r="L37" i="13"/>
  <c r="L36" i="13"/>
  <c r="L35" i="13"/>
  <c r="L34" i="13"/>
  <c r="L33" i="13"/>
  <c r="L32" i="13"/>
  <c r="L31" i="13"/>
  <c r="L30" i="13"/>
  <c r="L29" i="13"/>
  <c r="L28" i="13"/>
  <c r="L27" i="13"/>
  <c r="L49" i="6"/>
  <c r="L48" i="6"/>
  <c r="L47" i="6"/>
  <c r="L46" i="6"/>
  <c r="L45" i="6"/>
  <c r="L44" i="6"/>
  <c r="L43" i="6"/>
  <c r="L42" i="6"/>
  <c r="L41" i="6"/>
  <c r="L40" i="6"/>
  <c r="L39" i="6"/>
  <c r="L38" i="6"/>
  <c r="L37" i="6"/>
  <c r="L36" i="6"/>
  <c r="L35" i="6"/>
  <c r="L34" i="6"/>
  <c r="L33" i="6"/>
  <c r="L32" i="6"/>
  <c r="L31" i="6"/>
  <c r="L30" i="6"/>
  <c r="L29" i="6"/>
  <c r="L28" i="6"/>
  <c r="L27" i="6"/>
  <c r="J49" i="55"/>
  <c r="J48" i="55"/>
  <c r="J47" i="55"/>
  <c r="J46" i="55"/>
  <c r="J45" i="55"/>
  <c r="J44" i="55"/>
  <c r="J43" i="55"/>
  <c r="J42" i="55"/>
  <c r="J41" i="55"/>
  <c r="J40" i="55"/>
  <c r="J39" i="55"/>
  <c r="J38" i="55"/>
  <c r="J37" i="55"/>
  <c r="J36" i="55"/>
  <c r="J35" i="55"/>
  <c r="J34" i="55"/>
  <c r="J33" i="55"/>
  <c r="J32" i="55"/>
  <c r="J31" i="55"/>
  <c r="J30" i="55"/>
  <c r="J29" i="55"/>
  <c r="J28" i="55"/>
  <c r="J27" i="55"/>
  <c r="K49" i="41"/>
  <c r="K48" i="41"/>
  <c r="K47" i="41"/>
  <c r="K46" i="41"/>
  <c r="K45" i="41"/>
  <c r="K44" i="41"/>
  <c r="K43" i="41"/>
  <c r="K42" i="41"/>
  <c r="K41" i="41"/>
  <c r="K40" i="41"/>
  <c r="K39" i="41"/>
  <c r="K38" i="41"/>
  <c r="K37" i="41"/>
  <c r="K36" i="41"/>
  <c r="K35" i="41"/>
  <c r="K34" i="41"/>
  <c r="K33" i="41"/>
  <c r="K32" i="41"/>
  <c r="K31" i="41"/>
  <c r="K30" i="41"/>
  <c r="K29" i="41"/>
  <c r="K28" i="41"/>
  <c r="K27" i="41"/>
  <c r="L60" i="11"/>
  <c r="J80" i="25"/>
  <c r="J81" i="25" s="1"/>
  <c r="J76" i="25"/>
  <c r="L99" i="26"/>
  <c r="L100" i="26"/>
  <c r="L80" i="18"/>
  <c r="L81" i="18" s="1"/>
  <c r="N100" i="19"/>
  <c r="N101" i="19"/>
  <c r="L82" i="11"/>
  <c r="L83" i="11" s="1"/>
  <c r="N99" i="12"/>
  <c r="N98" i="12"/>
  <c r="L79" i="4"/>
  <c r="L83" i="4"/>
  <c r="L84" i="4" s="1"/>
  <c r="N96" i="5"/>
  <c r="N97" i="5"/>
  <c r="Q94" i="3"/>
  <c r="P55" i="2"/>
  <c r="Q93" i="3"/>
  <c r="Q92" i="3"/>
  <c r="P53" i="2"/>
  <c r="P54" i="2"/>
  <c r="P24" i="2"/>
  <c r="P26" i="2"/>
  <c r="P46" i="2"/>
  <c r="P23" i="2"/>
  <c r="O44" i="2"/>
  <c r="O45" i="2"/>
  <c r="M44" i="2"/>
  <c r="M45" i="2"/>
  <c r="L44" i="2"/>
  <c r="L45" i="2"/>
  <c r="P22" i="2"/>
  <c r="P11" i="2"/>
  <c r="P12" i="2"/>
  <c r="J56" i="53"/>
  <c r="J57" i="53" s="1"/>
  <c r="J52" i="53"/>
  <c r="L99" i="54"/>
  <c r="L100" i="54"/>
  <c r="J22" i="53"/>
  <c r="J23" i="53"/>
  <c r="J19" i="53"/>
  <c r="J20" i="53"/>
  <c r="K80" i="39"/>
  <c r="K81" i="39" s="1"/>
  <c r="K76" i="39"/>
  <c r="M97" i="40"/>
  <c r="M98" i="40"/>
  <c r="K72" i="39"/>
  <c r="K74" i="39"/>
  <c r="K22" i="39"/>
  <c r="K23" i="39"/>
  <c r="K19" i="39"/>
  <c r="K20" i="39"/>
  <c r="J74" i="25"/>
  <c r="J72" i="25"/>
  <c r="J22" i="25"/>
  <c r="J23" i="25"/>
  <c r="J19" i="25"/>
  <c r="J20" i="25"/>
  <c r="L58" i="18"/>
  <c r="L76" i="18"/>
  <c r="L77" i="18"/>
  <c r="L78" i="18"/>
  <c r="L79" i="18"/>
  <c r="L72" i="18"/>
  <c r="L74" i="18"/>
  <c r="L22" i="18"/>
  <c r="L23" i="18"/>
  <c r="L19" i="18"/>
  <c r="L20" i="18"/>
  <c r="L78" i="11"/>
  <c r="L79" i="11"/>
  <c r="L80" i="11"/>
  <c r="L81" i="11"/>
  <c r="L74" i="11"/>
  <c r="L76" i="11"/>
  <c r="L24" i="11"/>
  <c r="L25" i="11"/>
  <c r="L21" i="11"/>
  <c r="L22" i="11"/>
  <c r="L75" i="4"/>
  <c r="L77" i="4"/>
  <c r="L25" i="4"/>
  <c r="L26" i="4"/>
  <c r="L22" i="4"/>
  <c r="L23" i="4"/>
  <c r="R85" i="83"/>
  <c r="R86" i="83"/>
  <c r="P52" i="2" l="1"/>
  <c r="P51" i="2"/>
  <c r="P44" i="2"/>
  <c r="P4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瀧山　友里栄</author>
  </authors>
  <commentList>
    <comment ref="O66" authorId="0" shapeId="0" xr:uid="{00000000-0006-0000-0700-000001000000}">
      <text>
        <r>
          <rPr>
            <b/>
            <sz val="9"/>
            <color indexed="81"/>
            <rFont val="MS P ゴシック"/>
            <family val="3"/>
            <charset val="128"/>
          </rPr>
          <t>式なし:</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天馬</author>
  </authors>
  <commentList>
    <comment ref="J2" authorId="0" shapeId="0" xr:uid="{00000000-0006-0000-2D00-000001000000}">
      <text>
        <r>
          <rPr>
            <b/>
            <sz val="9"/>
            <color indexed="81"/>
            <rFont val="ＭＳ Ｐゴシック"/>
            <family val="3"/>
            <charset val="128"/>
          </rPr>
          <t>特地は他の下水シートと形式が異なる</t>
        </r>
      </text>
    </comment>
  </commentList>
</comments>
</file>

<file path=xl/sharedStrings.xml><?xml version="1.0" encoding="utf-8"?>
<sst xmlns="http://schemas.openxmlformats.org/spreadsheetml/2006/main" count="51172" uniqueCount="1638">
  <si>
    <t>現行単価施行年月日</t>
    <rPh sb="0" eb="2">
      <t>ゲンコウ</t>
    </rPh>
    <rPh sb="2" eb="4">
      <t>タンカ</t>
    </rPh>
    <rPh sb="4" eb="6">
      <t>セコウ</t>
    </rPh>
    <rPh sb="6" eb="9">
      <t>ネンガッピ</t>
    </rPh>
    <phoneticPr fontId="3"/>
  </si>
  <si>
    <t>戸当たり単価（円/戸）</t>
    <rPh sb="0" eb="1">
      <t>コ</t>
    </rPh>
    <rPh sb="1" eb="2">
      <t>ア</t>
    </rPh>
    <rPh sb="4" eb="6">
      <t>タンカ</t>
    </rPh>
    <rPh sb="7" eb="8">
      <t>エン</t>
    </rPh>
    <rPh sb="9" eb="10">
      <t>コ</t>
    </rPh>
    <phoneticPr fontId="3"/>
  </si>
  <si>
    <t>㎡当たり単価（円/㎡）</t>
    <rPh sb="1" eb="2">
      <t>ア</t>
    </rPh>
    <rPh sb="4" eb="6">
      <t>タンカ</t>
    </rPh>
    <rPh sb="7" eb="8">
      <t>エン</t>
    </rPh>
    <phoneticPr fontId="3"/>
  </si>
  <si>
    <t>年賦期間（年）</t>
    <rPh sb="0" eb="2">
      <t>ネンプ</t>
    </rPh>
    <rPh sb="2" eb="4">
      <t>キカン</t>
    </rPh>
    <rPh sb="5" eb="6">
      <t>ネン</t>
    </rPh>
    <phoneticPr fontId="3"/>
  </si>
  <si>
    <t>実質（％）</t>
    <rPh sb="0" eb="2">
      <t>ジッシツ</t>
    </rPh>
    <phoneticPr fontId="3"/>
  </si>
  <si>
    <t>省令・条例（％）</t>
    <rPh sb="0" eb="2">
      <t>ショウレイ</t>
    </rPh>
    <rPh sb="3" eb="5">
      <t>ジョウレイ</t>
    </rPh>
    <phoneticPr fontId="3"/>
  </si>
  <si>
    <t>負担率</t>
    <rPh sb="0" eb="3">
      <t>フタンリツ</t>
    </rPh>
    <phoneticPr fontId="3"/>
  </si>
  <si>
    <t>負担金制度採用年月日</t>
    <rPh sb="0" eb="3">
      <t>フタンキン</t>
    </rPh>
    <rPh sb="3" eb="5">
      <t>セイド</t>
    </rPh>
    <rPh sb="5" eb="7">
      <t>サイヨウ</t>
    </rPh>
    <rPh sb="7" eb="10">
      <t>ネンガッピ</t>
    </rPh>
    <phoneticPr fontId="3"/>
  </si>
  <si>
    <t>受益者負担金</t>
    <rPh sb="0" eb="3">
      <t>ジュエキシャ</t>
    </rPh>
    <rPh sb="3" eb="6">
      <t>フタンキン</t>
    </rPh>
    <phoneticPr fontId="3"/>
  </si>
  <si>
    <t>工 事 負 担 金</t>
    <rPh sb="0" eb="1">
      <t>コウ</t>
    </rPh>
    <rPh sb="2" eb="3">
      <t>コト</t>
    </rPh>
    <rPh sb="4" eb="5">
      <t>フ</t>
    </rPh>
    <rPh sb="6" eb="7">
      <t>ニナ</t>
    </rPh>
    <rPh sb="8" eb="9">
      <t>キン</t>
    </rPh>
    <phoneticPr fontId="3"/>
  </si>
  <si>
    <t>当年度収入額（千円）</t>
    <rPh sb="0" eb="3">
      <t>トウネンド</t>
    </rPh>
    <rPh sb="3" eb="6">
      <t>シュウニュウガク</t>
    </rPh>
    <rPh sb="7" eb="9">
      <t>センエン</t>
    </rPh>
    <phoneticPr fontId="3"/>
  </si>
  <si>
    <t>負担金算定期間（年）</t>
    <rPh sb="0" eb="3">
      <t>フタンキン</t>
    </rPh>
    <rPh sb="3" eb="5">
      <t>サンテイ</t>
    </rPh>
    <rPh sb="5" eb="7">
      <t>キカン</t>
    </rPh>
    <rPh sb="8" eb="9">
      <t>ネン</t>
    </rPh>
    <phoneticPr fontId="3"/>
  </si>
  <si>
    <t>負担金改定率（％）</t>
    <rPh sb="0" eb="3">
      <t>フタンキン</t>
    </rPh>
    <rPh sb="3" eb="6">
      <t>カイテイリツ</t>
    </rPh>
    <phoneticPr fontId="3"/>
  </si>
  <si>
    <t>負担金　改定</t>
    <rPh sb="0" eb="3">
      <t>フタンキン</t>
    </rPh>
    <rPh sb="4" eb="6">
      <t>カイテイ</t>
    </rPh>
    <phoneticPr fontId="3"/>
  </si>
  <si>
    <t>現行負担金施行年月日</t>
    <rPh sb="0" eb="2">
      <t>ゲンコウ</t>
    </rPh>
    <rPh sb="2" eb="5">
      <t>フタンキン</t>
    </rPh>
    <rPh sb="5" eb="7">
      <t>セコウ</t>
    </rPh>
    <rPh sb="7" eb="10">
      <t>ネンガッピ</t>
    </rPh>
    <phoneticPr fontId="3"/>
  </si>
  <si>
    <t>計画排水従量制</t>
    <rPh sb="0" eb="2">
      <t>ケイカク</t>
    </rPh>
    <rPh sb="2" eb="4">
      <t>ハイスイ</t>
    </rPh>
    <rPh sb="4" eb="6">
      <t>ジュウリョウ</t>
    </rPh>
    <rPh sb="6" eb="7">
      <t>セイ</t>
    </rPh>
    <phoneticPr fontId="3"/>
  </si>
  <si>
    <t>実排水従量制</t>
    <rPh sb="0" eb="1">
      <t>ジツ</t>
    </rPh>
    <rPh sb="1" eb="3">
      <t>ハイスイ</t>
    </rPh>
    <rPh sb="3" eb="5">
      <t>ジュウリョウ</t>
    </rPh>
    <rPh sb="5" eb="6">
      <t>セイ</t>
    </rPh>
    <phoneticPr fontId="3"/>
  </si>
  <si>
    <t>負担金　体系</t>
    <rPh sb="0" eb="3">
      <t>フタンキン</t>
    </rPh>
    <rPh sb="4" eb="6">
      <t>タイケイ</t>
    </rPh>
    <phoneticPr fontId="3"/>
  </si>
  <si>
    <t>流域下水道管理 　運営費負担金</t>
    <rPh sb="0" eb="2">
      <t>リュウイキ</t>
    </rPh>
    <rPh sb="2" eb="5">
      <t>ゲスイドウ</t>
    </rPh>
    <rPh sb="5" eb="7">
      <t>カンリ</t>
    </rPh>
    <rPh sb="9" eb="11">
      <t>ウンエイ</t>
    </rPh>
    <rPh sb="11" eb="12">
      <t>ヒ</t>
    </rPh>
    <rPh sb="12" eb="15">
      <t>フタンキン</t>
    </rPh>
    <phoneticPr fontId="3"/>
  </si>
  <si>
    <t>○</t>
    <phoneticPr fontId="3"/>
  </si>
  <si>
    <t>未転嫁</t>
    <rPh sb="0" eb="1">
      <t>ミ</t>
    </rPh>
    <rPh sb="1" eb="3">
      <t>テンカ</t>
    </rPh>
    <phoneticPr fontId="3"/>
  </si>
  <si>
    <t>一部転嫁</t>
    <rPh sb="0" eb="2">
      <t>イチブ</t>
    </rPh>
    <rPh sb="2" eb="4">
      <t>テンカ</t>
    </rPh>
    <phoneticPr fontId="3"/>
  </si>
  <si>
    <t>消費税及び地方消費税の転嫁状況</t>
    <rPh sb="0" eb="3">
      <t>ショウヒゼイ</t>
    </rPh>
    <rPh sb="3" eb="4">
      <t>オヨ</t>
    </rPh>
    <rPh sb="5" eb="7">
      <t>チホウ</t>
    </rPh>
    <rPh sb="7" eb="10">
      <t>ショウヒゼイ</t>
    </rPh>
    <rPh sb="11" eb="13">
      <t>テンカ</t>
    </rPh>
    <rPh sb="13" eb="15">
      <t>ジョウキョウ</t>
    </rPh>
    <phoneticPr fontId="3"/>
  </si>
  <si>
    <t>使用料算定期間（年）</t>
    <rPh sb="0" eb="3">
      <t>シヨウリョウ</t>
    </rPh>
    <rPh sb="3" eb="5">
      <t>サンテイ</t>
    </rPh>
    <rPh sb="5" eb="7">
      <t>キカン</t>
    </rPh>
    <rPh sb="8" eb="9">
      <t>ネン</t>
    </rPh>
    <phoneticPr fontId="3"/>
  </si>
  <si>
    <t>平均（％）</t>
    <rPh sb="0" eb="2">
      <t>ヘイキン</t>
    </rPh>
    <phoneticPr fontId="3"/>
  </si>
  <si>
    <r>
      <t>一般家庭用20</t>
    </r>
    <r>
      <rPr>
        <sz val="11"/>
        <rFont val="ＭＳ Ｐ明朝"/>
        <family val="1"/>
        <charset val="128"/>
      </rPr>
      <t>ｍ</t>
    </r>
    <r>
      <rPr>
        <vertAlign val="superscript"/>
        <sz val="11"/>
        <rFont val="ＭＳ Ｐ明朝"/>
        <family val="1"/>
        <charset val="128"/>
      </rPr>
      <t>３</t>
    </r>
    <r>
      <rPr>
        <sz val="11"/>
        <rFont val="ＭＳ Ｐ明朝"/>
        <family val="1"/>
        <charset val="128"/>
      </rPr>
      <t>/月（％）</t>
    </r>
    <rPh sb="0" eb="2">
      <t>イッパン</t>
    </rPh>
    <rPh sb="2" eb="5">
      <t>カテイヨウ</t>
    </rPh>
    <phoneticPr fontId="3"/>
  </si>
  <si>
    <t>実質使用料改定率</t>
    <rPh sb="0" eb="2">
      <t>ジッシツ</t>
    </rPh>
    <rPh sb="2" eb="5">
      <t>シヨウリョウ</t>
    </rPh>
    <rPh sb="5" eb="8">
      <t>カイテイリツ</t>
    </rPh>
    <phoneticPr fontId="3"/>
  </si>
  <si>
    <t>実質使用料改定</t>
    <rPh sb="0" eb="2">
      <t>ジッシツ</t>
    </rPh>
    <rPh sb="2" eb="4">
      <t>シヨウ</t>
    </rPh>
    <rPh sb="4" eb="5">
      <t>シヨウリョウ</t>
    </rPh>
    <rPh sb="5" eb="7">
      <t>カイテイ</t>
    </rPh>
    <phoneticPr fontId="3"/>
  </si>
  <si>
    <r>
      <t>10,001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以上</t>
    </r>
    <rPh sb="9" eb="10">
      <t>ツキ</t>
    </rPh>
    <rPh sb="10" eb="12">
      <t>イジョウ</t>
    </rPh>
    <phoneticPr fontId="3"/>
  </si>
  <si>
    <r>
      <t>5,001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～10,000</t>
    </r>
    <r>
      <rPr>
        <sz val="11"/>
        <rFont val="ＭＳ Ｐ明朝"/>
        <family val="1"/>
        <charset val="128"/>
      </rPr>
      <t>ｍ</t>
    </r>
    <r>
      <rPr>
        <vertAlign val="superscript"/>
        <sz val="11"/>
        <rFont val="ＭＳ Ｐ明朝"/>
        <family val="1"/>
        <charset val="128"/>
      </rPr>
      <t>３</t>
    </r>
    <r>
      <rPr>
        <sz val="11"/>
        <rFont val="ＭＳ Ｐ明朝"/>
        <family val="1"/>
        <charset val="128"/>
      </rPr>
      <t>/月</t>
    </r>
    <rPh sb="8" eb="9">
      <t>ツキ</t>
    </rPh>
    <phoneticPr fontId="3"/>
  </si>
  <si>
    <r>
      <t>(ｍ</t>
    </r>
    <r>
      <rPr>
        <vertAlign val="superscript"/>
        <sz val="12"/>
        <rFont val="ＭＳ Ｐ明朝"/>
        <family val="1"/>
        <charset val="128"/>
      </rPr>
      <t>３</t>
    </r>
    <r>
      <rPr>
        <sz val="12"/>
        <rFont val="ＭＳ Ｐ明朝"/>
        <family val="1"/>
        <charset val="128"/>
      </rPr>
      <t>)</t>
    </r>
    <phoneticPr fontId="3"/>
  </si>
  <si>
    <r>
      <t>1,001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～5,000</t>
    </r>
    <r>
      <rPr>
        <sz val="11"/>
        <rFont val="ＭＳ Ｐ明朝"/>
        <family val="1"/>
        <charset val="128"/>
      </rPr>
      <t>ｍ</t>
    </r>
    <r>
      <rPr>
        <vertAlign val="superscript"/>
        <sz val="11"/>
        <rFont val="ＭＳ Ｐ明朝"/>
        <family val="1"/>
        <charset val="128"/>
      </rPr>
      <t>３</t>
    </r>
    <r>
      <rPr>
        <sz val="11"/>
        <rFont val="ＭＳ Ｐ明朝"/>
        <family val="1"/>
        <charset val="128"/>
      </rPr>
      <t>/月</t>
    </r>
    <rPh sb="8" eb="9">
      <t>ツキ</t>
    </rPh>
    <phoneticPr fontId="3"/>
  </si>
  <si>
    <r>
      <t>501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</si>
  <si>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201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～500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</si>
  <si>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101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～200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</si>
  <si>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 xml:space="preserve"> 21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</si>
  <si>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 xml:space="preserve"> 20</t>
    </r>
    <r>
      <rPr>
        <sz val="10"/>
        <rFont val="ＭＳ Ｐ明朝"/>
        <family val="1"/>
        <charset val="128"/>
      </rPr>
      <t>ｍ</t>
    </r>
    <r>
      <rPr>
        <vertAlign val="superscript"/>
        <sz val="10"/>
        <rFont val="ＭＳ Ｐ明朝"/>
        <family val="1"/>
        <charset val="128"/>
      </rPr>
      <t>３</t>
    </r>
    <r>
      <rPr>
        <sz val="10"/>
        <rFont val="ＭＳ Ｐ明朝"/>
        <family val="1"/>
        <charset val="128"/>
      </rPr>
      <t>/月</t>
    </r>
    <r>
      <rPr>
        <sz val="12"/>
        <rFont val="ＭＳ Ｐ明朝"/>
        <family val="1"/>
        <charset val="128"/>
      </rPr>
      <t>以下</t>
    </r>
    <rPh sb="6" eb="7">
      <t>ツキ</t>
    </rPh>
    <rPh sb="7" eb="9">
      <t>イカ</t>
    </rPh>
    <phoneticPr fontId="3"/>
  </si>
  <si>
    <t>規模別水量</t>
    <rPh sb="0" eb="2">
      <t>キボ</t>
    </rPh>
    <rPh sb="2" eb="3">
      <t>ベツ</t>
    </rPh>
    <rPh sb="3" eb="5">
      <t>スイリョウ</t>
    </rPh>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</si>
  <si>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</si>
  <si>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</si>
  <si>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</si>
  <si>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</si>
  <si>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業務用　　100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rPh sb="0" eb="3">
      <t>ギョウムヨウ</t>
    </rPh>
    <phoneticPr fontId="3"/>
  </si>
  <si>
    <r>
      <t>一般家庭用 20</t>
    </r>
    <r>
      <rPr>
        <sz val="11"/>
        <rFont val="ＭＳ Ｐ明朝"/>
        <family val="1"/>
        <charset val="128"/>
      </rPr>
      <t>ｍ</t>
    </r>
    <r>
      <rPr>
        <vertAlign val="superscript"/>
        <sz val="11"/>
        <rFont val="ＭＳ Ｐ明朝"/>
        <family val="1"/>
        <charset val="128"/>
      </rPr>
      <t>３</t>
    </r>
    <r>
      <rPr>
        <sz val="11"/>
        <rFont val="ＭＳ Ｐ明朝"/>
        <family val="1"/>
        <charset val="128"/>
      </rPr>
      <t>/月(円)(税込)</t>
    </r>
    <rPh sb="0" eb="2">
      <t>イッパン</t>
    </rPh>
    <rPh sb="2" eb="5">
      <t>カテイヨウ</t>
    </rPh>
    <rPh sb="11" eb="12">
      <t>ツキ</t>
    </rPh>
    <rPh sb="13" eb="14">
      <t>エン</t>
    </rPh>
    <rPh sb="16" eb="18">
      <t>ゼイコ</t>
    </rPh>
    <phoneticPr fontId="3"/>
  </si>
  <si>
    <t>現行使用料</t>
    <rPh sb="0" eb="2">
      <t>ゲンコウ</t>
    </rPh>
    <rPh sb="2" eb="5">
      <t>シヨウリョウ</t>
    </rPh>
    <phoneticPr fontId="3"/>
  </si>
  <si>
    <t>前回使用料　改定年月日</t>
    <rPh sb="0" eb="2">
      <t>ゼンカイ</t>
    </rPh>
    <rPh sb="2" eb="5">
      <t>シヨウリョウ</t>
    </rPh>
    <rPh sb="6" eb="8">
      <t>カイテイ</t>
    </rPh>
    <rPh sb="8" eb="11">
      <t>ネンガッピ</t>
    </rPh>
    <phoneticPr fontId="3"/>
  </si>
  <si>
    <t>現行使用料　施行年月日</t>
    <rPh sb="0" eb="2">
      <t>ゲンコウ</t>
    </rPh>
    <rPh sb="2" eb="5">
      <t>シヨウリョウ</t>
    </rPh>
    <rPh sb="6" eb="8">
      <t>セコウ</t>
    </rPh>
    <rPh sb="8" eb="11">
      <t>ネンガッピ</t>
    </rPh>
    <phoneticPr fontId="3"/>
  </si>
  <si>
    <t>その他委託</t>
    <rPh sb="2" eb="3">
      <t>タ</t>
    </rPh>
    <rPh sb="3" eb="5">
      <t>イタク</t>
    </rPh>
    <phoneticPr fontId="3"/>
  </si>
  <si>
    <t>他団体委託</t>
    <rPh sb="0" eb="1">
      <t>タ</t>
    </rPh>
    <rPh sb="1" eb="3">
      <t>ダンタイ</t>
    </rPh>
    <rPh sb="3" eb="5">
      <t>イタク</t>
    </rPh>
    <phoneticPr fontId="3"/>
  </si>
  <si>
    <t>団体内部委託</t>
    <rPh sb="0" eb="2">
      <t>ダンタイ</t>
    </rPh>
    <rPh sb="2" eb="4">
      <t>ナイブ</t>
    </rPh>
    <rPh sb="4" eb="6">
      <t>イタク</t>
    </rPh>
    <phoneticPr fontId="3"/>
  </si>
  <si>
    <t>直営</t>
    <rPh sb="0" eb="2">
      <t>チョクエイ</t>
    </rPh>
    <phoneticPr fontId="3"/>
  </si>
  <si>
    <t>委託状況</t>
    <rPh sb="0" eb="2">
      <t>イタク</t>
    </rPh>
    <rPh sb="2" eb="4">
      <t>ジョウキョウ</t>
    </rPh>
    <phoneticPr fontId="3"/>
  </si>
  <si>
    <t>口座振替制</t>
    <rPh sb="0" eb="2">
      <t>コウザ</t>
    </rPh>
    <rPh sb="2" eb="4">
      <t>フリカエ</t>
    </rPh>
    <rPh sb="4" eb="5">
      <t>セイ</t>
    </rPh>
    <phoneticPr fontId="3"/>
  </si>
  <si>
    <t>納付制</t>
    <rPh sb="0" eb="2">
      <t>ノウフ</t>
    </rPh>
    <rPh sb="2" eb="3">
      <t>セイ</t>
    </rPh>
    <phoneticPr fontId="3"/>
  </si>
  <si>
    <t>集金制</t>
    <rPh sb="0" eb="2">
      <t>シュウキン</t>
    </rPh>
    <rPh sb="2" eb="3">
      <t>セイ</t>
    </rPh>
    <phoneticPr fontId="3"/>
  </si>
  <si>
    <t>納付方法</t>
    <rPh sb="0" eb="2">
      <t>ノウフ</t>
    </rPh>
    <rPh sb="2" eb="4">
      <t>ホウホウ</t>
    </rPh>
    <phoneticPr fontId="3"/>
  </si>
  <si>
    <t>徴収方法</t>
    <rPh sb="0" eb="1">
      <t>シルシ</t>
    </rPh>
    <rPh sb="1" eb="2">
      <t>オサム</t>
    </rPh>
    <rPh sb="2" eb="3">
      <t>カタ</t>
    </rPh>
    <rPh sb="3" eb="4">
      <t>ホウ</t>
    </rPh>
    <phoneticPr fontId="3"/>
  </si>
  <si>
    <t>隔月</t>
    <rPh sb="0" eb="1">
      <t>カク</t>
    </rPh>
    <rPh sb="1" eb="2">
      <t>ツキ</t>
    </rPh>
    <phoneticPr fontId="3"/>
  </si>
  <si>
    <t>毎月</t>
    <rPh sb="0" eb="2">
      <t>マイツキ</t>
    </rPh>
    <phoneticPr fontId="3"/>
  </si>
  <si>
    <t>徴収時期</t>
    <rPh sb="0" eb="2">
      <t>チョウシュウ</t>
    </rPh>
    <rPh sb="2" eb="4">
      <t>ジキ</t>
    </rPh>
    <phoneticPr fontId="3"/>
  </si>
  <si>
    <t>累進度</t>
    <rPh sb="0" eb="2">
      <t>ルイシン</t>
    </rPh>
    <rPh sb="2" eb="3">
      <t>ド</t>
    </rPh>
    <phoneticPr fontId="3"/>
  </si>
  <si>
    <r>
      <t>最高ランク水量の１ｍ</t>
    </r>
    <r>
      <rPr>
        <vertAlign val="superscript"/>
        <sz val="10"/>
        <rFont val="ＭＳ Ｐ明朝"/>
        <family val="1"/>
        <charset val="128"/>
      </rPr>
      <t>３</t>
    </r>
    <r>
      <rPr>
        <sz val="10"/>
        <rFont val="ＭＳ Ｐ明朝"/>
        <family val="1"/>
        <charset val="128"/>
      </rPr>
      <t>超過使用料（円/ｍ</t>
    </r>
    <r>
      <rPr>
        <vertAlign val="superscript"/>
        <sz val="10"/>
        <rFont val="ＭＳ Ｐ明朝"/>
        <family val="1"/>
        <charset val="128"/>
      </rPr>
      <t>３</t>
    </r>
    <r>
      <rPr>
        <sz val="10"/>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</si>
  <si>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10"/>
        <rFont val="ＭＳ Ｐ明朝"/>
        <family val="1"/>
        <charset val="128"/>
      </rPr>
      <t>３</t>
    </r>
    <r>
      <rPr>
        <sz val="10"/>
        <rFont val="ＭＳ Ｐ明朝"/>
        <family val="1"/>
        <charset val="128"/>
      </rPr>
      <t>超過使用料（円/ｍ</t>
    </r>
    <r>
      <rPr>
        <vertAlign val="superscript"/>
        <sz val="10"/>
        <rFont val="ＭＳ Ｐ明朝"/>
        <family val="1"/>
        <charset val="128"/>
      </rPr>
      <t>３</t>
    </r>
    <r>
      <rPr>
        <sz val="10"/>
        <rFont val="ＭＳ Ｐ明朝"/>
        <family val="1"/>
        <charset val="128"/>
      </rPr>
      <t>）</t>
    </r>
    <rPh sb="0" eb="2">
      <t>サイテイ</t>
    </rPh>
    <rPh sb="5" eb="7">
      <t>スイリョウ</t>
    </rPh>
    <rPh sb="11" eb="13">
      <t>チョウカ</t>
    </rPh>
    <rPh sb="13" eb="16">
      <t>シヨウリョウ</t>
    </rPh>
    <rPh sb="17" eb="18">
      <t>エン</t>
    </rPh>
    <phoneticPr fontId="3"/>
  </si>
  <si>
    <t>水量ランク数</t>
    <rPh sb="0" eb="2">
      <t>スイリョウ</t>
    </rPh>
    <rPh sb="5" eb="6">
      <t>スウ</t>
    </rPh>
    <phoneticPr fontId="3"/>
  </si>
  <si>
    <t>累進制</t>
    <rPh sb="0" eb="3">
      <t>ルイシンセイ</t>
    </rPh>
    <phoneticPr fontId="3"/>
  </si>
  <si>
    <t>水質使用料制</t>
    <rPh sb="0" eb="2">
      <t>スイシツ</t>
    </rPh>
    <rPh sb="2" eb="5">
      <t>シヨウリョウ</t>
    </rPh>
    <rPh sb="5" eb="6">
      <t>セイ</t>
    </rPh>
    <phoneticPr fontId="3"/>
  </si>
  <si>
    <t>定額制</t>
    <rPh sb="0" eb="3">
      <t>テイガクセイ</t>
    </rPh>
    <phoneticPr fontId="3"/>
  </si>
  <si>
    <t>従量制</t>
    <rPh sb="0" eb="2">
      <t>ジュウリョウ</t>
    </rPh>
    <rPh sb="2" eb="3">
      <t>セイ</t>
    </rPh>
    <phoneticPr fontId="3"/>
  </si>
  <si>
    <t>水道料金比例制</t>
    <rPh sb="0" eb="2">
      <t>スイドウ</t>
    </rPh>
    <rPh sb="2" eb="4">
      <t>リョウキン</t>
    </rPh>
    <rPh sb="4" eb="7">
      <t>ヒレイセイ</t>
    </rPh>
    <phoneticPr fontId="3"/>
  </si>
  <si>
    <t>使用料体系</t>
    <rPh sb="0" eb="3">
      <t>シヨウリョウ</t>
    </rPh>
    <rPh sb="3" eb="5">
      <t>タイケイ</t>
    </rPh>
    <phoneticPr fontId="3"/>
  </si>
  <si>
    <t>算入率</t>
    <rPh sb="0" eb="3">
      <t>サンニュウリツ</t>
    </rPh>
    <phoneticPr fontId="3"/>
  </si>
  <si>
    <t>維持管理費の一部</t>
    <rPh sb="0" eb="2">
      <t>イジ</t>
    </rPh>
    <rPh sb="2" eb="5">
      <t>カンリヒ</t>
    </rPh>
    <rPh sb="6" eb="8">
      <t>イチブ</t>
    </rPh>
    <phoneticPr fontId="3"/>
  </si>
  <si>
    <t>維持管理費の全部</t>
    <rPh sb="0" eb="2">
      <t>イジ</t>
    </rPh>
    <rPh sb="2" eb="5">
      <t>カンリヒ</t>
    </rPh>
    <rPh sb="6" eb="8">
      <t>ゼンブ</t>
    </rPh>
    <phoneticPr fontId="3"/>
  </si>
  <si>
    <t>維持管理費の全部、資本費の一部</t>
    <rPh sb="0" eb="2">
      <t>イジ</t>
    </rPh>
    <rPh sb="2" eb="5">
      <t>カンリヒ</t>
    </rPh>
    <rPh sb="6" eb="8">
      <t>ゼンブ</t>
    </rPh>
    <rPh sb="9" eb="12">
      <t>シホンヒ</t>
    </rPh>
    <rPh sb="13" eb="15">
      <t>イチブ</t>
    </rPh>
    <phoneticPr fontId="3"/>
  </si>
  <si>
    <t>維持管理費、資本費の全部</t>
    <rPh sb="0" eb="2">
      <t>イジ</t>
    </rPh>
    <rPh sb="2" eb="4">
      <t>カンリ</t>
    </rPh>
    <rPh sb="4" eb="5">
      <t>ヒ</t>
    </rPh>
    <rPh sb="6" eb="9">
      <t>シホンヒ</t>
    </rPh>
    <rPh sb="10" eb="12">
      <t>ゼンブ</t>
    </rPh>
    <phoneticPr fontId="3"/>
  </si>
  <si>
    <t>該当なし</t>
    <rPh sb="0" eb="2">
      <t>ガイトウ</t>
    </rPh>
    <phoneticPr fontId="3"/>
  </si>
  <si>
    <t>段階区分</t>
    <rPh sb="0" eb="2">
      <t>ダンカイ</t>
    </rPh>
    <rPh sb="2" eb="4">
      <t>クブン</t>
    </rPh>
    <phoneticPr fontId="3"/>
  </si>
  <si>
    <t>使用料対象経費</t>
    <rPh sb="0" eb="3">
      <t>シヨウリョウ</t>
    </rPh>
    <rPh sb="3" eb="5">
      <t>タイショウ</t>
    </rPh>
    <rPh sb="5" eb="7">
      <t>ケイヒ</t>
    </rPh>
    <phoneticPr fontId="3"/>
  </si>
  <si>
    <t>下　　　　　水　　　　　道　　　　　使　　　　　用　　　　　料</t>
    <rPh sb="0" eb="1">
      <t>シタ</t>
    </rPh>
    <rPh sb="6" eb="7">
      <t>ミズ</t>
    </rPh>
    <rPh sb="12" eb="13">
      <t>ミチ</t>
    </rPh>
    <rPh sb="18" eb="19">
      <t>ツカ</t>
    </rPh>
    <rPh sb="24" eb="25">
      <t>ヨウ</t>
    </rPh>
    <rPh sb="30" eb="31">
      <t>リョウ</t>
    </rPh>
    <phoneticPr fontId="3"/>
  </si>
  <si>
    <t>その５　経営分析②</t>
    <rPh sb="4" eb="6">
      <t>ケイエイ</t>
    </rPh>
    <rPh sb="6" eb="8">
      <t>ブンセキ</t>
    </rPh>
    <phoneticPr fontId="3"/>
  </si>
  <si>
    <t>特別措置分</t>
    <rPh sb="0" eb="2">
      <t>トクベツ</t>
    </rPh>
    <rPh sb="2" eb="4">
      <t>ソチ</t>
    </rPh>
    <rPh sb="4" eb="5">
      <t>ブン</t>
    </rPh>
    <phoneticPr fontId="3"/>
  </si>
  <si>
    <t>分流式下水道等に要する経費（用地に係る元金償還金）</t>
    <rPh sb="0" eb="2">
      <t>ブンリュウ</t>
    </rPh>
    <rPh sb="2" eb="3">
      <t>シキ</t>
    </rPh>
    <rPh sb="3" eb="6">
      <t>ゲスイドウ</t>
    </rPh>
    <rPh sb="6" eb="7">
      <t>トウ</t>
    </rPh>
    <rPh sb="8" eb="9">
      <t>ヨウ</t>
    </rPh>
    <rPh sb="11" eb="13">
      <t>ケイヒ</t>
    </rPh>
    <rPh sb="14" eb="16">
      <t>ヨウチ</t>
    </rPh>
    <rPh sb="17" eb="18">
      <t>カカ</t>
    </rPh>
    <rPh sb="19" eb="21">
      <t>ガンキン</t>
    </rPh>
    <rPh sb="21" eb="24">
      <t>ショウカンキン</t>
    </rPh>
    <phoneticPr fontId="3"/>
  </si>
  <si>
    <t>小規模集合排水処理事業に要する経費</t>
    <rPh sb="0" eb="3">
      <t>ショウキボ</t>
    </rPh>
    <rPh sb="3" eb="5">
      <t>シュウゴウ</t>
    </rPh>
    <rPh sb="5" eb="7">
      <t>ハイスイ</t>
    </rPh>
    <rPh sb="7" eb="9">
      <t>ショリ</t>
    </rPh>
    <rPh sb="9" eb="11">
      <t>ジギョウ</t>
    </rPh>
    <rPh sb="12" eb="13">
      <t>ヨウ</t>
    </rPh>
    <rPh sb="15" eb="17">
      <t>ケイヒ</t>
    </rPh>
    <phoneticPr fontId="3"/>
  </si>
  <si>
    <t>緊急下水道整備特定事業等に要する経費</t>
    <rPh sb="0" eb="2">
      <t>キンキュウ</t>
    </rPh>
    <rPh sb="2" eb="5">
      <t>ゲスイドウ</t>
    </rPh>
    <rPh sb="5" eb="7">
      <t>セイビ</t>
    </rPh>
    <rPh sb="7" eb="9">
      <t>トクテイ</t>
    </rPh>
    <rPh sb="9" eb="11">
      <t>ジギョウ</t>
    </rPh>
    <rPh sb="11" eb="12">
      <t>トウ</t>
    </rPh>
    <rPh sb="13" eb="14">
      <t>ヨウ</t>
    </rPh>
    <rPh sb="16" eb="18">
      <t>ケイヒ</t>
    </rPh>
    <phoneticPr fontId="3"/>
  </si>
  <si>
    <t>普及特別対策に要する経費</t>
    <rPh sb="0" eb="2">
      <t>フキュウ</t>
    </rPh>
    <rPh sb="2" eb="4">
      <t>トクベツ</t>
    </rPh>
    <rPh sb="4" eb="6">
      <t>タイサク</t>
    </rPh>
    <rPh sb="7" eb="8">
      <t>ヨウ</t>
    </rPh>
    <rPh sb="10" eb="12">
      <t>ケイヒ</t>
    </rPh>
    <phoneticPr fontId="3"/>
  </si>
  <si>
    <t>高度処理費（用地に係る元金償還金）</t>
    <rPh sb="0" eb="2">
      <t>コウド</t>
    </rPh>
    <rPh sb="2" eb="5">
      <t>ショリヒ</t>
    </rPh>
    <rPh sb="6" eb="8">
      <t>ヨウチ</t>
    </rPh>
    <rPh sb="9" eb="10">
      <t>カカ</t>
    </rPh>
    <rPh sb="11" eb="13">
      <t>ガンキン</t>
    </rPh>
    <rPh sb="13" eb="16">
      <t>ショウカンキン</t>
    </rPh>
    <phoneticPr fontId="3"/>
  </si>
  <si>
    <t>臨時財政特例債等</t>
    <rPh sb="0" eb="2">
      <t>リンジ</t>
    </rPh>
    <rPh sb="2" eb="4">
      <t>ザイセイ</t>
    </rPh>
    <rPh sb="4" eb="7">
      <t>トクレイサイ</t>
    </rPh>
    <rPh sb="7" eb="8">
      <t>トウ</t>
    </rPh>
    <phoneticPr fontId="3"/>
  </si>
  <si>
    <t>その他実繰入額のうち一般会計が負担すべきもの</t>
    <rPh sb="2" eb="3">
      <t>タ</t>
    </rPh>
    <rPh sb="3" eb="4">
      <t>ジツ</t>
    </rPh>
    <rPh sb="4" eb="7">
      <t>クリイレガク</t>
    </rPh>
    <rPh sb="10" eb="12">
      <t>イッパン</t>
    </rPh>
    <rPh sb="12" eb="14">
      <t>カイケイ</t>
    </rPh>
    <rPh sb="15" eb="17">
      <t>フタン</t>
    </rPh>
    <phoneticPr fontId="3"/>
  </si>
  <si>
    <t>資本費分</t>
    <rPh sb="0" eb="2">
      <t>シホン</t>
    </rPh>
    <rPh sb="2" eb="3">
      <t>ヒ</t>
    </rPh>
    <rPh sb="3" eb="4">
      <t>ヒブン</t>
    </rPh>
    <phoneticPr fontId="3"/>
  </si>
  <si>
    <t>維持管理費分</t>
    <rPh sb="0" eb="2">
      <t>イジ</t>
    </rPh>
    <rPh sb="2" eb="5">
      <t>カンリヒ</t>
    </rPh>
    <rPh sb="5" eb="6">
      <t>ブン</t>
    </rPh>
    <phoneticPr fontId="3"/>
  </si>
  <si>
    <t>高度処理費
の内訳</t>
    <rPh sb="0" eb="2">
      <t>コウド</t>
    </rPh>
    <rPh sb="2" eb="5">
      <t>ショリヒ</t>
    </rPh>
    <rPh sb="7" eb="9">
      <t>ウチワケ</t>
    </rPh>
    <phoneticPr fontId="3"/>
  </si>
  <si>
    <t>雨水処理負担金及び雨水処理費の内訳</t>
    <rPh sb="0" eb="2">
      <t>ウスイ</t>
    </rPh>
    <rPh sb="2" eb="4">
      <t>ショリ</t>
    </rPh>
    <rPh sb="4" eb="7">
      <t>フタンキン</t>
    </rPh>
    <rPh sb="7" eb="8">
      <t>オヨ</t>
    </rPh>
    <rPh sb="9" eb="11">
      <t>ウスイ</t>
    </rPh>
    <rPh sb="11" eb="14">
      <t>ショリヒ</t>
    </rPh>
    <rPh sb="15" eb="17">
      <t>ウチワケ</t>
    </rPh>
    <phoneticPr fontId="3"/>
  </si>
  <si>
    <t>基準外繰入合計     (a)+(b)+(c)</t>
    <rPh sb="0" eb="3">
      <t>キジュンガイ</t>
    </rPh>
    <rPh sb="3" eb="5">
      <t>クリイレ</t>
    </rPh>
    <rPh sb="5" eb="7">
      <t>ゴウケイ</t>
    </rPh>
    <phoneticPr fontId="3"/>
  </si>
  <si>
    <t>その他       (c)</t>
    <rPh sb="2" eb="3">
      <t>タ</t>
    </rPh>
    <phoneticPr fontId="3"/>
  </si>
  <si>
    <t>資本勘定他会計借入金</t>
    <rPh sb="0" eb="2">
      <t>シホン</t>
    </rPh>
    <rPh sb="2" eb="4">
      <t>カンジョウ</t>
    </rPh>
    <rPh sb="4" eb="7">
      <t>タカイケイ</t>
    </rPh>
    <rPh sb="7" eb="10">
      <t>カリイレキン</t>
    </rPh>
    <phoneticPr fontId="3"/>
  </si>
  <si>
    <t>その他    (b)</t>
    <rPh sb="2" eb="3">
      <t>タ</t>
    </rPh>
    <phoneticPr fontId="3"/>
  </si>
  <si>
    <t>収益勘定他会計借入金</t>
    <rPh sb="0" eb="2">
      <t>シュウエキ</t>
    </rPh>
    <rPh sb="2" eb="4">
      <t>カンジョウ</t>
    </rPh>
    <rPh sb="4" eb="7">
      <t>タカイケイ</t>
    </rPh>
    <rPh sb="7" eb="10">
      <t>カリイレキン</t>
    </rPh>
    <phoneticPr fontId="3"/>
  </si>
  <si>
    <t>合計　　　　　(a)</t>
    <rPh sb="0" eb="2">
      <t>ゴウケイ</t>
    </rPh>
    <phoneticPr fontId="3"/>
  </si>
  <si>
    <t>雨水処理負担金</t>
    <rPh sb="0" eb="2">
      <t>ウスイ</t>
    </rPh>
    <rPh sb="2" eb="4">
      <t>ショリ</t>
    </rPh>
    <rPh sb="4" eb="7">
      <t>フタンキン</t>
    </rPh>
    <phoneticPr fontId="3"/>
  </si>
  <si>
    <t>繰入金計</t>
    <rPh sb="0" eb="2">
      <t>クリイレ</t>
    </rPh>
    <rPh sb="2" eb="3">
      <t>キン</t>
    </rPh>
    <rPh sb="3" eb="4">
      <t>ケイ</t>
    </rPh>
    <phoneticPr fontId="3"/>
  </si>
  <si>
    <t>臨時財政特例債等</t>
    <rPh sb="0" eb="2">
      <t>リンジ</t>
    </rPh>
    <rPh sb="2" eb="4">
      <t>ザイセイ</t>
    </rPh>
    <rPh sb="4" eb="6">
      <t>トクレイ</t>
    </rPh>
    <rPh sb="6" eb="7">
      <t>サイ</t>
    </rPh>
    <rPh sb="7" eb="8">
      <t>トウ</t>
    </rPh>
    <phoneticPr fontId="3"/>
  </si>
  <si>
    <r>
      <t>高度処理費</t>
    </r>
    <r>
      <rPr>
        <sz val="8"/>
        <rFont val="ＭＳ Ｐ明朝"/>
        <family val="1"/>
        <charset val="128"/>
      </rPr>
      <t>（用地に係る元金償還金以外のもの）</t>
    </r>
    <rPh sb="0" eb="2">
      <t>コウド</t>
    </rPh>
    <rPh sb="2" eb="5">
      <t>ショリヒ</t>
    </rPh>
    <rPh sb="6" eb="8">
      <t>ヨウチ</t>
    </rPh>
    <rPh sb="9" eb="10">
      <t>カカ</t>
    </rPh>
    <rPh sb="11" eb="13">
      <t>ガンキン</t>
    </rPh>
    <rPh sb="13" eb="16">
      <t>ショウカンキン</t>
    </rPh>
    <rPh sb="16" eb="18">
      <t>イガイ</t>
    </rPh>
    <phoneticPr fontId="3"/>
  </si>
  <si>
    <t>営業
収益</t>
    <rPh sb="0" eb="2">
      <t>エイギョウ</t>
    </rPh>
    <rPh sb="3" eb="5">
      <t>シュウエキ</t>
    </rPh>
    <phoneticPr fontId="3"/>
  </si>
  <si>
    <t>その６　繰入金</t>
    <rPh sb="4" eb="7">
      <t>クリイレキン</t>
    </rPh>
    <phoneticPr fontId="3"/>
  </si>
  <si>
    <t>臨時財政特例債等分</t>
    <rPh sb="0" eb="2">
      <t>リンジ</t>
    </rPh>
    <rPh sb="2" eb="4">
      <t>ザイセイ</t>
    </rPh>
    <rPh sb="4" eb="6">
      <t>トクレイ</t>
    </rPh>
    <rPh sb="6" eb="7">
      <t>サイ</t>
    </rPh>
    <rPh sb="7" eb="9">
      <t>トウブン</t>
    </rPh>
    <phoneticPr fontId="3"/>
  </si>
  <si>
    <t>資本費平準化債収入分</t>
    <rPh sb="0" eb="3">
      <t>シホンヒ</t>
    </rPh>
    <rPh sb="3" eb="6">
      <t>ヘイジュンカ</t>
    </rPh>
    <rPh sb="6" eb="7">
      <t>サイ</t>
    </rPh>
    <rPh sb="7" eb="9">
      <t>シュウニュウ</t>
    </rPh>
    <rPh sb="9" eb="10">
      <t>ブン</t>
    </rPh>
    <phoneticPr fontId="3"/>
  </si>
  <si>
    <t>弾力運用分等分</t>
    <rPh sb="0" eb="2">
      <t>ダンリョク</t>
    </rPh>
    <rPh sb="2" eb="4">
      <t>ウンヨウ</t>
    </rPh>
    <rPh sb="4" eb="5">
      <t>ブン</t>
    </rPh>
    <rPh sb="5" eb="6">
      <t>ナド</t>
    </rPh>
    <rPh sb="6" eb="7">
      <t>ブン</t>
    </rPh>
    <phoneticPr fontId="3"/>
  </si>
  <si>
    <t>う　ち</t>
    <phoneticPr fontId="3"/>
  </si>
  <si>
    <t>地方債利息のうち汚水に係る分</t>
    <rPh sb="0" eb="3">
      <t>チホウサイ</t>
    </rPh>
    <rPh sb="3" eb="5">
      <t>リソク</t>
    </rPh>
    <rPh sb="8" eb="10">
      <t>オスイ</t>
    </rPh>
    <rPh sb="11" eb="12">
      <t>カカ</t>
    </rPh>
    <rPh sb="13" eb="14">
      <t>ブン</t>
    </rPh>
    <phoneticPr fontId="3"/>
  </si>
  <si>
    <t>繰上償還分</t>
    <rPh sb="0" eb="2">
      <t>クリアゲ</t>
    </rPh>
    <rPh sb="2" eb="5">
      <t>ショウカンブン</t>
    </rPh>
    <phoneticPr fontId="3"/>
  </si>
  <si>
    <t>臨時財政特例債分</t>
    <rPh sb="0" eb="2">
      <t>リンジ</t>
    </rPh>
    <rPh sb="2" eb="4">
      <t>ザイセイ</t>
    </rPh>
    <rPh sb="4" eb="6">
      <t>トクレイ</t>
    </rPh>
    <rPh sb="6" eb="8">
      <t>サイブン</t>
    </rPh>
    <phoneticPr fontId="3"/>
  </si>
  <si>
    <t>借換債収入分</t>
    <rPh sb="0" eb="2">
      <t>カリカエ</t>
    </rPh>
    <rPh sb="2" eb="3">
      <t>サイ</t>
    </rPh>
    <rPh sb="3" eb="5">
      <t>シュウニュウ</t>
    </rPh>
    <rPh sb="5" eb="6">
      <t>ブン</t>
    </rPh>
    <phoneticPr fontId="3"/>
  </si>
  <si>
    <t>弾力運用分等分</t>
    <rPh sb="0" eb="2">
      <t>ダンリョク</t>
    </rPh>
    <rPh sb="2" eb="5">
      <t>ウンヨウブン</t>
    </rPh>
    <rPh sb="5" eb="6">
      <t>ナド</t>
    </rPh>
    <rPh sb="6" eb="7">
      <t>ブン</t>
    </rPh>
    <phoneticPr fontId="3"/>
  </si>
  <si>
    <t>地方債償還金のうち汚水に係る分</t>
    <rPh sb="0" eb="3">
      <t>チホウサイ</t>
    </rPh>
    <rPh sb="3" eb="6">
      <t>ショウカンキン</t>
    </rPh>
    <rPh sb="9" eb="11">
      <t>オスイ</t>
    </rPh>
    <rPh sb="12" eb="13">
      <t>カカ</t>
    </rPh>
    <rPh sb="14" eb="15">
      <t>ブン</t>
    </rPh>
    <phoneticPr fontId="3"/>
  </si>
  <si>
    <t>汚水に係る元利償還金</t>
    <rPh sb="0" eb="2">
      <t>オスイ</t>
    </rPh>
    <rPh sb="3" eb="4">
      <t>カカ</t>
    </rPh>
    <rPh sb="5" eb="7">
      <t>ガンリ</t>
    </rPh>
    <rPh sb="7" eb="10">
      <t>ショウカンキン</t>
    </rPh>
    <phoneticPr fontId="3"/>
  </si>
  <si>
    <t>費用構成表・決算概況</t>
    <rPh sb="0" eb="2">
      <t>ヒヨウ</t>
    </rPh>
    <rPh sb="2" eb="4">
      <t>コウセイ</t>
    </rPh>
    <rPh sb="4" eb="5">
      <t>ヒョウ</t>
    </rPh>
    <rPh sb="6" eb="8">
      <t>ケッサン</t>
    </rPh>
    <rPh sb="8" eb="10">
      <t>ガイキョウ</t>
    </rPh>
    <phoneticPr fontId="3"/>
  </si>
  <si>
    <t>未稼働資産債分</t>
    <rPh sb="0" eb="1">
      <t>ミ</t>
    </rPh>
    <rPh sb="1" eb="3">
      <t>カドウ</t>
    </rPh>
    <rPh sb="3" eb="5">
      <t>シサン</t>
    </rPh>
    <rPh sb="5" eb="7">
      <t>サイブン</t>
    </rPh>
    <phoneticPr fontId="3"/>
  </si>
  <si>
    <t>資本費平準化債（H16～）分</t>
    <rPh sb="0" eb="3">
      <t>シホンヒ</t>
    </rPh>
    <rPh sb="3" eb="5">
      <t>ヘイジュン</t>
    </rPh>
    <rPh sb="5" eb="6">
      <t>カ</t>
    </rPh>
    <rPh sb="6" eb="7">
      <t>サイ</t>
    </rPh>
    <rPh sb="13" eb="14">
      <t>ブン</t>
    </rPh>
    <phoneticPr fontId="3"/>
  </si>
  <si>
    <t>資本費平準化債（～H15）分</t>
    <rPh sb="0" eb="3">
      <t>シホンヒ</t>
    </rPh>
    <rPh sb="3" eb="5">
      <t>ヘイジュン</t>
    </rPh>
    <rPh sb="5" eb="6">
      <t>カ</t>
    </rPh>
    <rPh sb="6" eb="7">
      <t>サイ</t>
    </rPh>
    <rPh sb="13" eb="14">
      <t>ブン</t>
    </rPh>
    <phoneticPr fontId="3"/>
  </si>
  <si>
    <t>臨時財政特例債等分</t>
    <rPh sb="0" eb="2">
      <t>リンジ</t>
    </rPh>
    <rPh sb="2" eb="4">
      <t>ザイセイ</t>
    </rPh>
    <rPh sb="4" eb="5">
      <t>トク</t>
    </rPh>
    <rPh sb="5" eb="6">
      <t>レイ</t>
    </rPh>
    <rPh sb="6" eb="7">
      <t>サイ</t>
    </rPh>
    <rPh sb="7" eb="9">
      <t>トウブン</t>
    </rPh>
    <phoneticPr fontId="3"/>
  </si>
  <si>
    <t>枠外債等分</t>
    <rPh sb="0" eb="2">
      <t>ワクガイ</t>
    </rPh>
    <rPh sb="2" eb="3">
      <t>サイ</t>
    </rPh>
    <rPh sb="3" eb="5">
      <t>トウブン</t>
    </rPh>
    <phoneticPr fontId="3"/>
  </si>
  <si>
    <t>臨時措置分</t>
    <rPh sb="0" eb="2">
      <t>リンジ</t>
    </rPh>
    <rPh sb="2" eb="4">
      <t>ソチ</t>
    </rPh>
    <rPh sb="4" eb="5">
      <t>ブン</t>
    </rPh>
    <phoneticPr fontId="3"/>
  </si>
  <si>
    <t>普及特別対策債分</t>
    <rPh sb="0" eb="2">
      <t>フキュウ</t>
    </rPh>
    <rPh sb="2" eb="4">
      <t>トクベツ</t>
    </rPh>
    <rPh sb="4" eb="6">
      <t>タイサク</t>
    </rPh>
    <rPh sb="6" eb="8">
      <t>サイブン</t>
    </rPh>
    <phoneticPr fontId="3"/>
  </si>
  <si>
    <t>更新事業分</t>
    <rPh sb="0" eb="2">
      <t>コウシン</t>
    </rPh>
    <rPh sb="2" eb="5">
      <t>ジギョウブン</t>
    </rPh>
    <phoneticPr fontId="3"/>
  </si>
  <si>
    <t>公害防止事業債分</t>
    <rPh sb="0" eb="2">
      <t>コウガイ</t>
    </rPh>
    <rPh sb="2" eb="4">
      <t>ボウシ</t>
    </rPh>
    <rPh sb="4" eb="6">
      <t>ジギョウ</t>
    </rPh>
    <rPh sb="6" eb="8">
      <t>サイブン</t>
    </rPh>
    <phoneticPr fontId="3"/>
  </si>
  <si>
    <t>う　ち</t>
    <phoneticPr fontId="3"/>
  </si>
  <si>
    <t>地方債利息総合計</t>
    <rPh sb="0" eb="1">
      <t>チ</t>
    </rPh>
    <rPh sb="1" eb="2">
      <t>カタ</t>
    </rPh>
    <rPh sb="2" eb="3">
      <t>サイ</t>
    </rPh>
    <rPh sb="3" eb="4">
      <t>リ</t>
    </rPh>
    <rPh sb="4" eb="5">
      <t>イキ</t>
    </rPh>
    <rPh sb="5" eb="6">
      <t>ソウ</t>
    </rPh>
    <rPh sb="6" eb="7">
      <t>ゴウ</t>
    </rPh>
    <rPh sb="7" eb="8">
      <t>ケイ</t>
    </rPh>
    <phoneticPr fontId="3"/>
  </si>
  <si>
    <t>借換債収入分等分</t>
    <rPh sb="0" eb="3">
      <t>カリカエサイ</t>
    </rPh>
    <rPh sb="3" eb="6">
      <t>シュウニュウブン</t>
    </rPh>
    <rPh sb="6" eb="7">
      <t>ナド</t>
    </rPh>
    <rPh sb="7" eb="8">
      <t>ブン</t>
    </rPh>
    <phoneticPr fontId="3"/>
  </si>
  <si>
    <t>地方債償還金総合計</t>
    <rPh sb="0" eb="1">
      <t>チ</t>
    </rPh>
    <rPh sb="1" eb="2">
      <t>カタ</t>
    </rPh>
    <rPh sb="2" eb="3">
      <t>サイ</t>
    </rPh>
    <rPh sb="3" eb="4">
      <t>ショウ</t>
    </rPh>
    <rPh sb="4" eb="5">
      <t>カン</t>
    </rPh>
    <rPh sb="5" eb="6">
      <t>カネ</t>
    </rPh>
    <rPh sb="6" eb="7">
      <t>ソウ</t>
    </rPh>
    <rPh sb="7" eb="8">
      <t>ゴウ</t>
    </rPh>
    <rPh sb="8" eb="9">
      <t>ケイ</t>
    </rPh>
    <phoneticPr fontId="3"/>
  </si>
  <si>
    <t>井手町</t>
    <rPh sb="0" eb="1">
      <t>イ</t>
    </rPh>
    <rPh sb="1" eb="2">
      <t>テ</t>
    </rPh>
    <rPh sb="2" eb="3">
      <t>マチ</t>
    </rPh>
    <phoneticPr fontId="3"/>
  </si>
  <si>
    <t>大山崎町</t>
    <rPh sb="0" eb="3">
      <t>オオヤマザキ</t>
    </rPh>
    <rPh sb="3" eb="4">
      <t>マチ</t>
    </rPh>
    <phoneticPr fontId="3"/>
  </si>
  <si>
    <t>福知山市</t>
    <rPh sb="0" eb="4">
      <t>フクチヤマシ</t>
    </rPh>
    <phoneticPr fontId="3"/>
  </si>
  <si>
    <t>その７　その他</t>
    <rPh sb="6" eb="7">
      <t>タ</t>
    </rPh>
    <phoneticPr fontId="3"/>
  </si>
  <si>
    <t>171</t>
    <phoneticPr fontId="3"/>
  </si>
  <si>
    <t>002</t>
    <phoneticPr fontId="3"/>
  </si>
  <si>
    <t>収益的繰入　基準内</t>
    <rPh sb="0" eb="2">
      <t>シュウエキ</t>
    </rPh>
    <rPh sb="2" eb="3">
      <t>テキ</t>
    </rPh>
    <rPh sb="3" eb="5">
      <t>クリイレ</t>
    </rPh>
    <rPh sb="6" eb="9">
      <t>キジュンナイ</t>
    </rPh>
    <phoneticPr fontId="3"/>
  </si>
  <si>
    <t>収益的繰入　基準外</t>
    <rPh sb="0" eb="2">
      <t>シュウエキ</t>
    </rPh>
    <rPh sb="2" eb="3">
      <t>テキ</t>
    </rPh>
    <rPh sb="3" eb="5">
      <t>クリイレ</t>
    </rPh>
    <rPh sb="6" eb="8">
      <t>キジュン</t>
    </rPh>
    <rPh sb="8" eb="9">
      <t>ガイ</t>
    </rPh>
    <phoneticPr fontId="3"/>
  </si>
  <si>
    <t>資本的繰入　基準内</t>
    <rPh sb="0" eb="2">
      <t>シホン</t>
    </rPh>
    <rPh sb="2" eb="3">
      <t>テキ</t>
    </rPh>
    <rPh sb="3" eb="5">
      <t>クリイレ</t>
    </rPh>
    <rPh sb="6" eb="9">
      <t>キジュンナイ</t>
    </rPh>
    <phoneticPr fontId="3"/>
  </si>
  <si>
    <t>資本的繰入　基準外</t>
    <rPh sb="0" eb="2">
      <t>シホン</t>
    </rPh>
    <rPh sb="2" eb="3">
      <t>テキ</t>
    </rPh>
    <rPh sb="3" eb="5">
      <t>クリイレ</t>
    </rPh>
    <rPh sb="6" eb="8">
      <t>キジュン</t>
    </rPh>
    <rPh sb="8" eb="9">
      <t>ガイ</t>
    </rPh>
    <phoneticPr fontId="3"/>
  </si>
  <si>
    <t>002</t>
    <phoneticPr fontId="3"/>
  </si>
  <si>
    <t>02</t>
    <phoneticPr fontId="3"/>
  </si>
  <si>
    <t>02</t>
    <phoneticPr fontId="3"/>
  </si>
  <si>
    <t>うち</t>
    <phoneticPr fontId="3"/>
  </si>
  <si>
    <r>
      <t>雨天時（m</t>
    </r>
    <r>
      <rPr>
        <vertAlign val="superscript"/>
        <sz val="9"/>
        <rFont val="ＭＳ Ｐ明朝"/>
        <family val="1"/>
        <charset val="128"/>
      </rPr>
      <t>3</t>
    </r>
    <r>
      <rPr>
        <sz val="12"/>
        <rFont val="ＭＳ Ｐ明朝"/>
        <family val="1"/>
        <charset val="128"/>
      </rPr>
      <t>／分）</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</si>
  <si>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t>
    </r>
    <rPh sb="0" eb="3">
      <t>セイテンジ</t>
    </rPh>
    <phoneticPr fontId="3"/>
  </si>
  <si>
    <t>含水率（％）</t>
    <rPh sb="0" eb="3">
      <t>ガンスイリツ</t>
    </rPh>
    <phoneticPr fontId="3"/>
  </si>
  <si>
    <r>
      <t>汚泥量（m</t>
    </r>
    <r>
      <rPr>
        <vertAlign val="superscript"/>
        <sz val="10"/>
        <rFont val="ＭＳ Ｐ明朝"/>
        <family val="1"/>
        <charset val="128"/>
      </rPr>
      <t>3</t>
    </r>
    <r>
      <rPr>
        <sz val="12"/>
        <rFont val="ＭＳ Ｐ明朝"/>
        <family val="1"/>
        <charset val="128"/>
      </rPr>
      <t>／日）</t>
    </r>
    <rPh sb="0" eb="3">
      <t>オデイリョウ</t>
    </rPh>
    <rPh sb="7" eb="8">
      <t>ヒ</t>
    </rPh>
    <phoneticPr fontId="3"/>
  </si>
  <si>
    <r>
      <t>現在晴天時平均処理水量(m</t>
    </r>
    <r>
      <rPr>
        <vertAlign val="superscript"/>
        <sz val="8"/>
        <rFont val="ＭＳ Ｐ明朝"/>
        <family val="1"/>
        <charset val="128"/>
      </rPr>
      <t>3</t>
    </r>
    <r>
      <rPr>
        <sz val="11"/>
        <rFont val="ＭＳ Ｐ明朝"/>
        <family val="1"/>
        <charset val="128"/>
      </rPr>
      <t>／日) (J)</t>
    </r>
    <rPh sb="0" eb="2">
      <t>ゲンザイ</t>
    </rPh>
    <rPh sb="2" eb="5">
      <t>セイテンジ</t>
    </rPh>
    <rPh sb="5" eb="7">
      <t>ヘイキン</t>
    </rPh>
    <rPh sb="7" eb="9">
      <t>ショリ</t>
    </rPh>
    <rPh sb="9" eb="11">
      <t>スイリョウ</t>
    </rPh>
    <rPh sb="15" eb="16">
      <t>ヒ</t>
    </rPh>
    <phoneticPr fontId="3"/>
  </si>
  <si>
    <r>
      <t>雨天時（m</t>
    </r>
    <r>
      <rPr>
        <vertAlign val="superscript"/>
        <sz val="9"/>
        <rFont val="ＭＳ Ｐ明朝"/>
        <family val="1"/>
        <charset val="128"/>
      </rPr>
      <t>3</t>
    </r>
    <r>
      <rPr>
        <sz val="12"/>
        <rFont val="ＭＳ Ｐ明朝"/>
        <family val="1"/>
        <charset val="128"/>
      </rPr>
      <t>／分）   (L)</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</si>
  <si>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(I)</t>
    </r>
    <rPh sb="0" eb="3">
      <t>セイテンジ</t>
    </rPh>
    <phoneticPr fontId="3"/>
  </si>
  <si>
    <r>
      <t>雨天時（m</t>
    </r>
    <r>
      <rPr>
        <vertAlign val="superscript"/>
        <sz val="9"/>
        <rFont val="ＭＳ Ｐ明朝"/>
        <family val="1"/>
        <charset val="128"/>
      </rPr>
      <t>3</t>
    </r>
    <r>
      <rPr>
        <sz val="12"/>
        <rFont val="ＭＳ Ｐ明朝"/>
        <family val="1"/>
        <charset val="128"/>
      </rPr>
      <t>／分）   (K)</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</si>
  <si>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(H)</t>
    </r>
    <rPh sb="0" eb="3">
      <t>セイテンジ</t>
    </rPh>
    <phoneticPr fontId="3"/>
  </si>
  <si>
    <r>
      <t>計画処理能力（m</t>
    </r>
    <r>
      <rPr>
        <vertAlign val="superscript"/>
        <sz val="9"/>
        <rFont val="ＭＳ Ｐ明朝"/>
        <family val="1"/>
        <charset val="128"/>
      </rPr>
      <t>3</t>
    </r>
    <r>
      <rPr>
        <sz val="12"/>
        <rFont val="ＭＳ Ｐ明朝"/>
        <family val="1"/>
        <charset val="128"/>
      </rPr>
      <t>／日）</t>
    </r>
    <rPh sb="0" eb="2">
      <t>ケイカク</t>
    </rPh>
    <rPh sb="2" eb="4">
      <t>ショリ</t>
    </rPh>
    <rPh sb="4" eb="6">
      <t>ノウリョク</t>
    </rPh>
    <rPh sb="10" eb="11">
      <t>ニチ</t>
    </rPh>
    <phoneticPr fontId="3"/>
  </si>
  <si>
    <t>(G)/(F)      (%)</t>
    <phoneticPr fontId="3"/>
  </si>
  <si>
    <t>(G)/(E)      (%)</t>
    <phoneticPr fontId="3"/>
  </si>
  <si>
    <t>(D)/(C)      (%)</t>
    <phoneticPr fontId="3"/>
  </si>
  <si>
    <t>(C)/(B)      (%)</t>
    <phoneticPr fontId="3"/>
  </si>
  <si>
    <t>(C)/(A)      (%)</t>
    <phoneticPr fontId="3"/>
  </si>
  <si>
    <t>現在水洗便所設置済人口（〃）  (D)</t>
    <rPh sb="0" eb="2">
      <t>ゲンザイ</t>
    </rPh>
    <rPh sb="2" eb="4">
      <t>スイセン</t>
    </rPh>
    <rPh sb="4" eb="6">
      <t>ベンジョ</t>
    </rPh>
    <rPh sb="6" eb="8">
      <t>セッチ</t>
    </rPh>
    <rPh sb="8" eb="9">
      <t>ズ</t>
    </rPh>
    <rPh sb="9" eb="11">
      <t>ジンコウ</t>
    </rPh>
    <phoneticPr fontId="3"/>
  </si>
  <si>
    <t>分流式</t>
  </si>
  <si>
    <t>排除方式別</t>
    <rPh sb="0" eb="2">
      <t>ハイジョ</t>
    </rPh>
    <rPh sb="2" eb="4">
      <t>ホウシキ</t>
    </rPh>
    <rPh sb="4" eb="5">
      <t>ベツ</t>
    </rPh>
    <phoneticPr fontId="3"/>
  </si>
  <si>
    <t>単独</t>
  </si>
  <si>
    <t>京丹波町</t>
    <rPh sb="0" eb="1">
      <t>キョウ</t>
    </rPh>
    <phoneticPr fontId="3"/>
  </si>
  <si>
    <t>　　　　　　　　　　　　　　　　　　　　　　　　団体名
項目</t>
    <rPh sb="24" eb="27">
      <t>ダンタイメイ</t>
    </rPh>
    <rPh sb="28" eb="30">
      <t>コウモク</t>
    </rPh>
    <phoneticPr fontId="3"/>
  </si>
  <si>
    <t>②特定環境保全公共下水道事業</t>
    <rPh sb="1" eb="3">
      <t>トクテイ</t>
    </rPh>
    <rPh sb="3" eb="5">
      <t>カンキョウ</t>
    </rPh>
    <rPh sb="5" eb="7">
      <t>ホゼン</t>
    </rPh>
    <rPh sb="7" eb="9">
      <t>コウキョウ</t>
    </rPh>
    <rPh sb="9" eb="11">
      <t>ゲスイ</t>
    </rPh>
    <rPh sb="11" eb="12">
      <t>ミチ</t>
    </rPh>
    <rPh sb="12" eb="14">
      <t>ジギョウ</t>
    </rPh>
    <phoneticPr fontId="3"/>
  </si>
  <si>
    <t>資本費平準化債</t>
    <phoneticPr fontId="3"/>
  </si>
  <si>
    <t>建設改良のための地方債償還金</t>
    <phoneticPr fontId="3"/>
  </si>
  <si>
    <t>改良に関するもの</t>
    <rPh sb="0" eb="2">
      <t>カイリョウ</t>
    </rPh>
    <rPh sb="3" eb="4">
      <t>カン</t>
    </rPh>
    <phoneticPr fontId="3"/>
  </si>
  <si>
    <t>新増設に関するもの</t>
    <rPh sb="0" eb="3">
      <t>シンゾウセツ</t>
    </rPh>
    <rPh sb="4" eb="5">
      <t>カン</t>
    </rPh>
    <phoneticPr fontId="3"/>
  </si>
  <si>
    <t>建設改良費
の内訳</t>
    <rPh sb="0" eb="2">
      <t>ケンセツ</t>
    </rPh>
    <rPh sb="2" eb="5">
      <t>カイリョウヒ</t>
    </rPh>
    <rPh sb="7" eb="9">
      <t>ウチワケ</t>
    </rPh>
    <phoneticPr fontId="3"/>
  </si>
  <si>
    <t>うち</t>
    <phoneticPr fontId="3"/>
  </si>
  <si>
    <t>（２）資　本　的　支　出　　　 　(I)</t>
    <rPh sb="3" eb="8">
      <t>シホンテキ</t>
    </rPh>
    <rPh sb="9" eb="12">
      <t>シシュツ</t>
    </rPh>
    <phoneticPr fontId="3"/>
  </si>
  <si>
    <t>（３）収　益　差　引　　　(A)-(D)　　(G)</t>
    <rPh sb="3" eb="6">
      <t>シュウエキ</t>
    </rPh>
    <rPh sb="7" eb="10">
      <t>サシヒキ</t>
    </rPh>
    <phoneticPr fontId="3"/>
  </si>
  <si>
    <t>　　ア．営業費用　　　　　　　　　　(Ｅ)</t>
    <rPh sb="4" eb="6">
      <t>エイギョウ</t>
    </rPh>
    <rPh sb="6" eb="8">
      <t>ヒヨウ</t>
    </rPh>
    <phoneticPr fontId="3"/>
  </si>
  <si>
    <t>京丹波町</t>
    <rPh sb="1" eb="3">
      <t>タンバ</t>
    </rPh>
    <phoneticPr fontId="3"/>
  </si>
  <si>
    <t>京丹波町</t>
    <rPh sb="1" eb="3">
      <t>タンバ</t>
    </rPh>
    <rPh sb="3" eb="4">
      <t>マチ</t>
    </rPh>
    <phoneticPr fontId="3"/>
  </si>
  <si>
    <r>
      <t>ｍ</t>
    </r>
    <r>
      <rPr>
        <vertAlign val="superscript"/>
        <sz val="10"/>
        <rFont val="ＭＳ Ｐ明朝"/>
        <family val="1"/>
        <charset val="128"/>
      </rPr>
      <t>３</t>
    </r>
    <r>
      <rPr>
        <sz val="12"/>
        <rFont val="ＭＳ Ｐ明朝"/>
        <family val="1"/>
        <charset val="128"/>
      </rPr>
      <t>当たり単価（円/ｍ</t>
    </r>
    <r>
      <rPr>
        <vertAlign val="superscript"/>
        <sz val="10"/>
        <rFont val="ＭＳ Ｐ明朝"/>
        <family val="1"/>
        <charset val="128"/>
      </rPr>
      <t>３</t>
    </r>
    <r>
      <rPr>
        <sz val="12"/>
        <rFont val="ＭＳ Ｐ明朝"/>
        <family val="1"/>
        <charset val="128"/>
      </rPr>
      <t>）</t>
    </r>
    <rPh sb="2" eb="3">
      <t>ア</t>
    </rPh>
    <rPh sb="5" eb="7">
      <t>タンカ</t>
    </rPh>
    <rPh sb="8" eb="9">
      <t>エン</t>
    </rPh>
    <phoneticPr fontId="3"/>
  </si>
  <si>
    <t>負担金
体系</t>
    <rPh sb="0" eb="3">
      <t>フタンキン</t>
    </rPh>
    <rPh sb="4" eb="6">
      <t>タイケイ</t>
    </rPh>
    <phoneticPr fontId="3"/>
  </si>
  <si>
    <t>流域下水道
管理運営費負担金</t>
    <rPh sb="0" eb="2">
      <t>リュウイキ</t>
    </rPh>
    <rPh sb="2" eb="5">
      <t>ゲスイドウ</t>
    </rPh>
    <rPh sb="6" eb="8">
      <t>カンリ</t>
    </rPh>
    <rPh sb="8" eb="10">
      <t>ウンエイ</t>
    </rPh>
    <rPh sb="10" eb="11">
      <t>ヒ</t>
    </rPh>
    <rPh sb="11" eb="14">
      <t>フタンキン</t>
    </rPh>
    <phoneticPr fontId="3"/>
  </si>
  <si>
    <t>○</t>
    <phoneticPr fontId="3"/>
  </si>
  <si>
    <t>改定実質使用料</t>
    <rPh sb="0" eb="2">
      <t>カイテイ</t>
    </rPh>
    <rPh sb="2" eb="4">
      <t>ジッシツ</t>
    </rPh>
    <rPh sb="4" eb="7">
      <t>シヨウリョウ</t>
    </rPh>
    <phoneticPr fontId="3"/>
  </si>
  <si>
    <r>
      <t>(ｍ</t>
    </r>
    <r>
      <rPr>
        <vertAlign val="superscript"/>
        <sz val="10"/>
        <rFont val="ＭＳ Ｐ明朝"/>
        <family val="1"/>
        <charset val="128"/>
      </rPr>
      <t>３</t>
    </r>
    <r>
      <rPr>
        <sz val="6"/>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</si>
  <si>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</si>
  <si>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</si>
  <si>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</si>
  <si>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</si>
  <si>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維持管理費の全部，資本費の一部</t>
    <rPh sb="0" eb="2">
      <t>イジ</t>
    </rPh>
    <rPh sb="2" eb="5">
      <t>カンリヒ</t>
    </rPh>
    <rPh sb="6" eb="8">
      <t>ゼンブ</t>
    </rPh>
    <rPh sb="9" eb="12">
      <t>シホンヒ</t>
    </rPh>
    <rPh sb="13" eb="15">
      <t>イチブ</t>
    </rPh>
    <phoneticPr fontId="3"/>
  </si>
  <si>
    <t>維持管理費,資本費の全部</t>
    <rPh sb="0" eb="2">
      <t>イジ</t>
    </rPh>
    <rPh sb="2" eb="4">
      <t>カンリ</t>
    </rPh>
    <rPh sb="4" eb="5">
      <t>ヒ</t>
    </rPh>
    <rPh sb="6" eb="9">
      <t>シホンヒ</t>
    </rPh>
    <rPh sb="10" eb="12">
      <t>ゼンブ</t>
    </rPh>
    <phoneticPr fontId="3"/>
  </si>
  <si>
    <t>高度処理費の内訳</t>
    <rPh sb="0" eb="2">
      <t>コウド</t>
    </rPh>
    <rPh sb="2" eb="5">
      <t>ショリヒ</t>
    </rPh>
    <rPh sb="6" eb="8">
      <t>ウチワケ</t>
    </rPh>
    <phoneticPr fontId="3"/>
  </si>
  <si>
    <t>　繰　　入　　金　　計</t>
    <rPh sb="1" eb="8">
      <t>クリイレキン</t>
    </rPh>
    <rPh sb="10" eb="11">
      <t>ケイ</t>
    </rPh>
    <phoneticPr fontId="3"/>
  </si>
  <si>
    <t>合 計</t>
    <rPh sb="0" eb="1">
      <t>ゴウ</t>
    </rPh>
    <rPh sb="2" eb="3">
      <t>ケイ</t>
    </rPh>
    <phoneticPr fontId="3"/>
  </si>
  <si>
    <t>う　ち</t>
    <phoneticPr fontId="3"/>
  </si>
  <si>
    <t>繰上償還分</t>
    <rPh sb="0" eb="2">
      <t>クリアゲ</t>
    </rPh>
    <rPh sb="2" eb="4">
      <t>ショウカン</t>
    </rPh>
    <rPh sb="4" eb="5">
      <t>ブン</t>
    </rPh>
    <phoneticPr fontId="3"/>
  </si>
  <si>
    <t>京丹波町</t>
    <rPh sb="0" eb="1">
      <t>キョウ</t>
    </rPh>
    <rPh sb="1" eb="3">
      <t>タンバ</t>
    </rPh>
    <rPh sb="3" eb="4">
      <t>マチ</t>
    </rPh>
    <phoneticPr fontId="3"/>
  </si>
  <si>
    <t>和束町</t>
    <rPh sb="0" eb="1">
      <t>ワ</t>
    </rPh>
    <rPh sb="1" eb="2">
      <t>タバ</t>
    </rPh>
    <rPh sb="2" eb="3">
      <t>マチ</t>
    </rPh>
    <phoneticPr fontId="3"/>
  </si>
  <si>
    <t>1</t>
    <phoneticPr fontId="3"/>
  </si>
  <si>
    <t>2</t>
    <phoneticPr fontId="3"/>
  </si>
  <si>
    <t>3</t>
    <phoneticPr fontId="3"/>
  </si>
  <si>
    <t>174</t>
    <phoneticPr fontId="3"/>
  </si>
  <si>
    <t>3</t>
    <phoneticPr fontId="3"/>
  </si>
  <si>
    <t>02</t>
    <phoneticPr fontId="3"/>
  </si>
  <si>
    <t>うち</t>
    <phoneticPr fontId="3"/>
  </si>
  <si>
    <r>
      <t>職員1人当たりの汚水処理 (M)/(O)(m</t>
    </r>
    <r>
      <rPr>
        <vertAlign val="superscript"/>
        <sz val="12"/>
        <rFont val="ＭＳ Ｐ明朝"/>
        <family val="1"/>
        <charset val="128"/>
      </rPr>
      <t>3</t>
    </r>
    <r>
      <rPr>
        <sz val="12"/>
        <rFont val="ＭＳ Ｐ明朝"/>
        <family val="1"/>
        <charset val="128"/>
      </rPr>
      <t>)</t>
    </r>
    <rPh sb="0" eb="2">
      <t>ショクイン</t>
    </rPh>
    <rPh sb="3" eb="4">
      <t>ニン</t>
    </rPh>
    <rPh sb="4" eb="5">
      <t>ア</t>
    </rPh>
    <rPh sb="8" eb="10">
      <t>オスイ</t>
    </rPh>
    <rPh sb="10" eb="12">
      <t>ショリ</t>
    </rPh>
    <phoneticPr fontId="3"/>
  </si>
  <si>
    <t>その他（総務・管理）部門（〃）</t>
    <rPh sb="2" eb="3">
      <t>タ</t>
    </rPh>
    <rPh sb="4" eb="6">
      <t>ソウム</t>
    </rPh>
    <rPh sb="7" eb="9">
      <t>カンリ</t>
    </rPh>
    <rPh sb="10" eb="12">
      <t>ブモン</t>
    </rPh>
    <phoneticPr fontId="3"/>
  </si>
  <si>
    <r>
      <t>現在晴天時平均処理水量(m</t>
    </r>
    <r>
      <rPr>
        <vertAlign val="superscript"/>
        <sz val="12"/>
        <rFont val="ＭＳ Ｐ明朝"/>
        <family val="1"/>
        <charset val="128"/>
      </rPr>
      <t>3</t>
    </r>
    <r>
      <rPr>
        <sz val="12"/>
        <rFont val="ＭＳ Ｐ明朝"/>
        <family val="1"/>
        <charset val="128"/>
      </rPr>
      <t>/日) (J)</t>
    </r>
    <rPh sb="0" eb="2">
      <t>ゲンザイ</t>
    </rPh>
    <rPh sb="2" eb="5">
      <t>セイテンジ</t>
    </rPh>
    <rPh sb="5" eb="7">
      <t>ヘイキン</t>
    </rPh>
    <rPh sb="7" eb="9">
      <t>ショリ</t>
    </rPh>
    <rPh sb="9" eb="11">
      <t>スイリョウ</t>
    </rPh>
    <rPh sb="15" eb="16">
      <t>ヒ</t>
    </rPh>
    <phoneticPr fontId="3"/>
  </si>
  <si>
    <t>現在最大
処理水量</t>
    <rPh sb="0" eb="2">
      <t>ゲンザイ</t>
    </rPh>
    <rPh sb="2" eb="4">
      <t>サイダイ</t>
    </rPh>
    <rPh sb="5" eb="7">
      <t>ショリ</t>
    </rPh>
    <rPh sb="7" eb="9">
      <t>スイリョウ</t>
    </rPh>
    <phoneticPr fontId="3"/>
  </si>
  <si>
    <t>現在処理
能力</t>
    <rPh sb="0" eb="2">
      <t>ゲンザイ</t>
    </rPh>
    <rPh sb="2" eb="4">
      <t>ショリ</t>
    </rPh>
    <rPh sb="5" eb="7">
      <t>ノウリョク</t>
    </rPh>
    <phoneticPr fontId="3"/>
  </si>
  <si>
    <t>(G)/(F)      (%)</t>
    <phoneticPr fontId="3"/>
  </si>
  <si>
    <t>(G)/(E)      (%)</t>
    <phoneticPr fontId="3"/>
  </si>
  <si>
    <t>(D)/(C)      (%)</t>
    <phoneticPr fontId="3"/>
  </si>
  <si>
    <t>(C)/(B)      (%)</t>
    <phoneticPr fontId="3"/>
  </si>
  <si>
    <t>(C)/(A)      (%)</t>
    <phoneticPr fontId="3"/>
  </si>
  <si>
    <t>③　農業集落排水事業</t>
    <rPh sb="2" eb="4">
      <t>ノウギョウ</t>
    </rPh>
    <rPh sb="4" eb="6">
      <t>シュウラク</t>
    </rPh>
    <rPh sb="6" eb="8">
      <t>ハイスイ</t>
    </rPh>
    <rPh sb="8" eb="10">
      <t>ジギョウ</t>
    </rPh>
    <phoneticPr fontId="3"/>
  </si>
  <si>
    <t>列062</t>
    <rPh sb="0" eb="1">
      <t>レツ</t>
    </rPh>
    <phoneticPr fontId="3"/>
  </si>
  <si>
    <t>列061</t>
    <rPh sb="0" eb="1">
      <t>レツ</t>
    </rPh>
    <phoneticPr fontId="3"/>
  </si>
  <si>
    <t>前年度からの繰越金　　　   　　　　　 　(N)</t>
    <rPh sb="0" eb="3">
      <t>ゼンネンド</t>
    </rPh>
    <rPh sb="6" eb="9">
      <t>クリコシキン</t>
    </rPh>
    <phoneticPr fontId="3"/>
  </si>
  <si>
    <t>（２）資　本　的　支　出　　　　　 　(I)</t>
    <rPh sb="3" eb="8">
      <t>シホンテキ</t>
    </rPh>
    <rPh sb="9" eb="10">
      <t>ササ</t>
    </rPh>
    <rPh sb="11" eb="12">
      <t>デ</t>
    </rPh>
    <phoneticPr fontId="3"/>
  </si>
  <si>
    <t>（１）資　本　的　収　入　　　　　　 (H)</t>
    <rPh sb="3" eb="8">
      <t>シホンテキ</t>
    </rPh>
    <rPh sb="9" eb="10">
      <t>オサム</t>
    </rPh>
    <rPh sb="11" eb="12">
      <t>イ</t>
    </rPh>
    <phoneticPr fontId="3"/>
  </si>
  <si>
    <t>（３）収　支　差　引　　　(A)-(D)　　(G)</t>
    <rPh sb="3" eb="4">
      <t>シュウエキ</t>
    </rPh>
    <rPh sb="5" eb="6">
      <t>シシュツ</t>
    </rPh>
    <rPh sb="7" eb="10">
      <t>サシヒキ</t>
    </rPh>
    <phoneticPr fontId="3"/>
  </si>
  <si>
    <t>計</t>
    <rPh sb="0" eb="1">
      <t>ケイ</t>
    </rPh>
    <phoneticPr fontId="3"/>
  </si>
  <si>
    <t>委託料</t>
    <rPh sb="0" eb="2">
      <t>イタク</t>
    </rPh>
    <rPh sb="2" eb="3">
      <t>リョウ</t>
    </rPh>
    <phoneticPr fontId="3"/>
  </si>
  <si>
    <t>負担金改定</t>
    <rPh sb="0" eb="3">
      <t>フタンキン</t>
    </rPh>
    <rPh sb="3" eb="4">
      <t>アラタ</t>
    </rPh>
    <rPh sb="4" eb="5">
      <t>サダム</t>
    </rPh>
    <phoneticPr fontId="3"/>
  </si>
  <si>
    <t>負担金体系</t>
    <rPh sb="0" eb="3">
      <t>フタンキン</t>
    </rPh>
    <rPh sb="3" eb="4">
      <t>カラダ</t>
    </rPh>
    <rPh sb="4" eb="5">
      <t>ケイ</t>
    </rPh>
    <phoneticPr fontId="3"/>
  </si>
  <si>
    <t>流域下水道管理
運営費負担金</t>
    <rPh sb="0" eb="2">
      <t>リュウイキ</t>
    </rPh>
    <rPh sb="2" eb="5">
      <t>ゲスイドウ</t>
    </rPh>
    <rPh sb="5" eb="7">
      <t>カンリ</t>
    </rPh>
    <rPh sb="8" eb="10">
      <t>ウンエイ</t>
    </rPh>
    <rPh sb="10" eb="11">
      <t>ヒ</t>
    </rPh>
    <rPh sb="11" eb="14">
      <t>フタンキン</t>
    </rPh>
    <phoneticPr fontId="3"/>
  </si>
  <si>
    <t>実質使用料改定</t>
    <rPh sb="0" eb="2">
      <t>ジッシツ</t>
    </rPh>
    <rPh sb="2" eb="5">
      <t>シヨウリョウ</t>
    </rPh>
    <rPh sb="5" eb="7">
      <t>カイテイ</t>
    </rPh>
    <phoneticPr fontId="3"/>
  </si>
  <si>
    <r>
      <t>(ｍ</t>
    </r>
    <r>
      <rPr>
        <vertAlign val="superscript"/>
        <sz val="12"/>
        <rFont val="ＭＳ Ｐ明朝"/>
        <family val="1"/>
        <charset val="128"/>
      </rPr>
      <t>３</t>
    </r>
    <r>
      <rPr>
        <sz val="12"/>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</si>
  <si>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</si>
  <si>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</si>
  <si>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</si>
  <si>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</si>
  <si>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</si>
  <si>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r>
      <t>最高ランク水量の１ｍ</t>
    </r>
    <r>
      <rPr>
        <vertAlign val="superscript"/>
        <sz val="12"/>
        <rFont val="ＭＳ Ｐ明朝"/>
        <family val="1"/>
        <charset val="128"/>
      </rPr>
      <t>３</t>
    </r>
    <r>
      <rPr>
        <sz val="12"/>
        <rFont val="ＭＳ Ｐ明朝"/>
        <family val="1"/>
        <charset val="128"/>
      </rPr>
      <t>超過使用料（円/ｍ</t>
    </r>
    <r>
      <rPr>
        <vertAlign val="superscript"/>
        <sz val="12"/>
        <rFont val="ＭＳ Ｐ明朝"/>
        <family val="1"/>
        <charset val="128"/>
      </rPr>
      <t>３</t>
    </r>
    <r>
      <rPr>
        <sz val="12"/>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</si>
  <si>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12"/>
        <rFont val="ＭＳ Ｐ明朝"/>
        <family val="1"/>
        <charset val="128"/>
      </rPr>
      <t>３</t>
    </r>
    <r>
      <rPr>
        <sz val="12"/>
        <rFont val="ＭＳ Ｐ明朝"/>
        <family val="1"/>
        <charset val="128"/>
      </rPr>
      <t>超過使用料（円/ｍ</t>
    </r>
    <r>
      <rPr>
        <vertAlign val="superscript"/>
        <sz val="12"/>
        <rFont val="ＭＳ Ｐ明朝"/>
        <family val="1"/>
        <charset val="128"/>
      </rPr>
      <t>３</t>
    </r>
    <r>
      <rPr>
        <sz val="12"/>
        <rFont val="ＭＳ Ｐ明朝"/>
        <family val="1"/>
        <charset val="128"/>
      </rPr>
      <t>）</t>
    </r>
    <rPh sb="0" eb="2">
      <t>サイテイ</t>
    </rPh>
    <rPh sb="5" eb="7">
      <t>スイリョウ</t>
    </rPh>
    <rPh sb="11" eb="13">
      <t>チョウカ</t>
    </rPh>
    <rPh sb="13" eb="16">
      <t>シヨウリョウ</t>
    </rPh>
    <rPh sb="17" eb="18">
      <t>エン</t>
    </rPh>
    <phoneticPr fontId="3"/>
  </si>
  <si>
    <t>う　ち</t>
    <phoneticPr fontId="3"/>
  </si>
  <si>
    <t>175</t>
    <phoneticPr fontId="3"/>
  </si>
  <si>
    <t>02</t>
    <phoneticPr fontId="3"/>
  </si>
  <si>
    <t>うち</t>
    <phoneticPr fontId="3"/>
  </si>
  <si>
    <r>
      <t>汚泥量（m</t>
    </r>
    <r>
      <rPr>
        <vertAlign val="superscript"/>
        <sz val="9"/>
        <rFont val="ＭＳ Ｐ明朝"/>
        <family val="1"/>
        <charset val="128"/>
      </rPr>
      <t>3</t>
    </r>
    <r>
      <rPr>
        <sz val="12"/>
        <rFont val="ＭＳ Ｐ明朝"/>
        <family val="1"/>
        <charset val="128"/>
      </rPr>
      <t>／日）</t>
    </r>
    <rPh sb="0" eb="3">
      <t>オデイリョウ</t>
    </rPh>
    <rPh sb="7" eb="8">
      <t>ヒ</t>
    </rPh>
    <phoneticPr fontId="3"/>
  </si>
  <si>
    <t>地方債（千円）</t>
    <rPh sb="0" eb="3">
      <t>チホウサイ</t>
    </rPh>
    <rPh sb="4" eb="6">
      <t>センエン</t>
    </rPh>
    <phoneticPr fontId="3"/>
  </si>
  <si>
    <t>総事業費　　　　　　(千円)</t>
    <rPh sb="0" eb="1">
      <t>ソウ</t>
    </rPh>
    <rPh sb="1" eb="4">
      <t>ジギョウヒ</t>
    </rPh>
    <rPh sb="11" eb="13">
      <t>センエン</t>
    </rPh>
    <phoneticPr fontId="3"/>
  </si>
  <si>
    <t>(G)/(F)      (%)</t>
    <phoneticPr fontId="3"/>
  </si>
  <si>
    <t>(G)/(E)      (%)</t>
    <phoneticPr fontId="3"/>
  </si>
  <si>
    <t>(D)/(C)      (%)</t>
    <phoneticPr fontId="3"/>
  </si>
  <si>
    <t>(C)/(B)      (%)</t>
    <phoneticPr fontId="3"/>
  </si>
  <si>
    <t>(C)/(A)      (%)</t>
    <phoneticPr fontId="3"/>
  </si>
  <si>
    <t>④　漁業集落排水事業</t>
    <rPh sb="2" eb="4">
      <t>ギョギョウ</t>
    </rPh>
    <rPh sb="4" eb="6">
      <t>シュウラク</t>
    </rPh>
    <rPh sb="6" eb="8">
      <t>ハイスイ</t>
    </rPh>
    <rPh sb="8" eb="10">
      <t>ジギョウ</t>
    </rPh>
    <phoneticPr fontId="3"/>
  </si>
  <si>
    <t>うち</t>
    <phoneticPr fontId="3"/>
  </si>
  <si>
    <t>資本費平準化債</t>
    <phoneticPr fontId="3"/>
  </si>
  <si>
    <t>建設改良のための地方債償還金</t>
    <phoneticPr fontId="3"/>
  </si>
  <si>
    <t>前年度からの繰越金　　　　　　　　 　 　(N)</t>
  </si>
  <si>
    <t>（３）収　支　差　引　　　(H)-(I)　　(K)</t>
    <rPh sb="3" eb="4">
      <t>オサム</t>
    </rPh>
    <rPh sb="5" eb="6">
      <t>ササ</t>
    </rPh>
    <rPh sb="7" eb="10">
      <t>サシヒキ</t>
    </rPh>
    <phoneticPr fontId="3"/>
  </si>
  <si>
    <t>うち</t>
    <phoneticPr fontId="3"/>
  </si>
  <si>
    <t>府補助金</t>
    <rPh sb="0" eb="1">
      <t>フ</t>
    </rPh>
    <rPh sb="1" eb="4">
      <t>ホジョキン</t>
    </rPh>
    <phoneticPr fontId="3"/>
  </si>
  <si>
    <t>　　キ．府補助金</t>
    <rPh sb="4" eb="5">
      <t>フ</t>
    </rPh>
    <rPh sb="5" eb="8">
      <t>ホジョキン</t>
    </rPh>
    <phoneticPr fontId="3"/>
  </si>
  <si>
    <t>（３）収　支　差　引　　　(A)-(D)　　(G)</t>
    <rPh sb="3" eb="4">
      <t>オサム</t>
    </rPh>
    <rPh sb="5" eb="6">
      <t>ササ</t>
    </rPh>
    <rPh sb="7" eb="10">
      <t>サシヒキ</t>
    </rPh>
    <phoneticPr fontId="3"/>
  </si>
  <si>
    <t>　　（イ）府補助金</t>
    <rPh sb="5" eb="6">
      <t>フ</t>
    </rPh>
    <rPh sb="6" eb="9">
      <t>ホジョキン</t>
    </rPh>
    <phoneticPr fontId="3"/>
  </si>
  <si>
    <t>（単位：千円）</t>
    <phoneticPr fontId="3"/>
  </si>
  <si>
    <t>流域下水道　 　建設費負担金</t>
    <rPh sb="0" eb="2">
      <t>リュウイキ</t>
    </rPh>
    <rPh sb="2" eb="5">
      <t>ゲスイドウ</t>
    </rPh>
    <rPh sb="8" eb="11">
      <t>ケンセツヒ</t>
    </rPh>
    <rPh sb="11" eb="14">
      <t>フタンキン</t>
    </rPh>
    <phoneticPr fontId="3"/>
  </si>
  <si>
    <r>
      <t>(ｍ</t>
    </r>
    <r>
      <rPr>
        <vertAlign val="superscript"/>
        <sz val="6"/>
        <rFont val="ＭＳ Ｐ明朝"/>
        <family val="1"/>
        <charset val="128"/>
      </rPr>
      <t>３</t>
    </r>
    <r>
      <rPr>
        <sz val="6"/>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</si>
  <si>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</si>
  <si>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</si>
  <si>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</si>
  <si>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</si>
  <si>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</si>
  <si>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r>
      <t>最高ランク水量の１ｍ</t>
    </r>
    <r>
      <rPr>
        <vertAlign val="superscript"/>
        <sz val="9"/>
        <rFont val="ＭＳ Ｐ明朝"/>
        <family val="1"/>
        <charset val="128"/>
      </rPr>
      <t>３</t>
    </r>
    <r>
      <rPr>
        <sz val="9"/>
        <rFont val="ＭＳ Ｐ明朝"/>
        <family val="1"/>
        <charset val="128"/>
      </rPr>
      <t>超過使用料（円/ｍ</t>
    </r>
    <r>
      <rPr>
        <vertAlign val="superscript"/>
        <sz val="9"/>
        <rFont val="ＭＳ Ｐ明朝"/>
        <family val="1"/>
        <charset val="128"/>
      </rPr>
      <t>３</t>
    </r>
    <r>
      <rPr>
        <sz val="9"/>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</si>
  <si>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9"/>
        <rFont val="ＭＳ Ｐ明朝"/>
        <family val="1"/>
        <charset val="128"/>
      </rPr>
      <t>３</t>
    </r>
    <r>
      <rPr>
        <sz val="9"/>
        <rFont val="ＭＳ Ｐ明朝"/>
        <family val="1"/>
        <charset val="128"/>
      </rPr>
      <t>超過使用料（円/ｍ</t>
    </r>
    <r>
      <rPr>
        <vertAlign val="superscript"/>
        <sz val="9"/>
        <rFont val="ＭＳ Ｐ明朝"/>
        <family val="1"/>
        <charset val="128"/>
      </rPr>
      <t>３</t>
    </r>
    <r>
      <rPr>
        <sz val="9"/>
        <rFont val="ＭＳ Ｐ明朝"/>
        <family val="1"/>
        <charset val="128"/>
      </rPr>
      <t>）</t>
    </r>
    <rPh sb="0" eb="2">
      <t>サイテイ</t>
    </rPh>
    <rPh sb="5" eb="7">
      <t>スイリョウ</t>
    </rPh>
    <rPh sb="11" eb="13">
      <t>チョウカ</t>
    </rPh>
    <rPh sb="13" eb="16">
      <t>シヨウリョウ</t>
    </rPh>
    <rPh sb="17" eb="18">
      <t>エン</t>
    </rPh>
    <phoneticPr fontId="3"/>
  </si>
  <si>
    <t>う　ち</t>
    <phoneticPr fontId="3"/>
  </si>
  <si>
    <t>176</t>
    <phoneticPr fontId="3"/>
  </si>
  <si>
    <t>総事業費　　　　(千円)</t>
    <rPh sb="0" eb="1">
      <t>ソウ</t>
    </rPh>
    <rPh sb="1" eb="4">
      <t>ジギョウヒ</t>
    </rPh>
    <rPh sb="9" eb="11">
      <t>センエン</t>
    </rPh>
    <phoneticPr fontId="3"/>
  </si>
  <si>
    <t>(G)/(F)      (%)</t>
    <phoneticPr fontId="3"/>
  </si>
  <si>
    <t>(G)/(E)      (%)</t>
    <phoneticPr fontId="3"/>
  </si>
  <si>
    <t>(D)/(C)      (%)</t>
    <phoneticPr fontId="3"/>
  </si>
  <si>
    <t>(C)/(B)      (%)</t>
    <phoneticPr fontId="3"/>
  </si>
  <si>
    <t>(C)/(A)      (%)</t>
    <phoneticPr fontId="3"/>
  </si>
  <si>
    <t>京丹波町</t>
    <rPh sb="0" eb="1">
      <t>キョウ</t>
    </rPh>
    <rPh sb="1" eb="3">
      <t>タンバ</t>
    </rPh>
    <rPh sb="3" eb="4">
      <t>チョウ</t>
    </rPh>
    <phoneticPr fontId="3"/>
  </si>
  <si>
    <t>⑤　林業集落排水事業</t>
    <rPh sb="2" eb="4">
      <t>リンギョウ</t>
    </rPh>
    <rPh sb="4" eb="6">
      <t>シュウラク</t>
    </rPh>
    <rPh sb="6" eb="8">
      <t>ハイスイ</t>
    </rPh>
    <rPh sb="8" eb="10">
      <t>ジギョウ</t>
    </rPh>
    <phoneticPr fontId="3"/>
  </si>
  <si>
    <t>資本費平準化債</t>
    <phoneticPr fontId="3"/>
  </si>
  <si>
    <t>建設改良のための地方債償還金</t>
    <phoneticPr fontId="3"/>
  </si>
  <si>
    <t>（２）資本的支出 イ．
地方債償還金のうち</t>
    <rPh sb="12" eb="15">
      <t>チホウサイ</t>
    </rPh>
    <rPh sb="15" eb="18">
      <t>ショウカンキン</t>
    </rPh>
    <phoneticPr fontId="3"/>
  </si>
  <si>
    <t>うち</t>
    <phoneticPr fontId="3"/>
  </si>
  <si>
    <t>負担金
改定</t>
    <rPh sb="0" eb="3">
      <t>フタンキン</t>
    </rPh>
    <rPh sb="4" eb="6">
      <t>カイテイ</t>
    </rPh>
    <phoneticPr fontId="3"/>
  </si>
  <si>
    <t>流域下水道管理　運営費負担金</t>
    <rPh sb="0" eb="2">
      <t>リュウイキ</t>
    </rPh>
    <rPh sb="2" eb="5">
      <t>ゲスイドウ</t>
    </rPh>
    <rPh sb="5" eb="7">
      <t>カンリ</t>
    </rPh>
    <rPh sb="8" eb="10">
      <t>ウンエイ</t>
    </rPh>
    <rPh sb="10" eb="11">
      <t>ヒ</t>
    </rPh>
    <rPh sb="11" eb="14">
      <t>フタンキン</t>
    </rPh>
    <phoneticPr fontId="3"/>
  </si>
  <si>
    <r>
      <t>(ｍ</t>
    </r>
    <r>
      <rPr>
        <vertAlign val="superscript"/>
        <sz val="7"/>
        <rFont val="ＭＳ Ｐ明朝"/>
        <family val="1"/>
        <charset val="128"/>
      </rPr>
      <t>３</t>
    </r>
    <r>
      <rPr>
        <sz val="7"/>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</si>
  <si>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</si>
  <si>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</si>
  <si>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</si>
  <si>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</si>
  <si>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</si>
  <si>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t>う　ち</t>
    <phoneticPr fontId="3"/>
  </si>
  <si>
    <t>う　ち</t>
    <phoneticPr fontId="3"/>
  </si>
  <si>
    <t>2</t>
    <phoneticPr fontId="3"/>
  </si>
  <si>
    <t>3</t>
    <phoneticPr fontId="3"/>
  </si>
  <si>
    <t>177</t>
    <phoneticPr fontId="3"/>
  </si>
  <si>
    <t>02</t>
    <phoneticPr fontId="3"/>
  </si>
  <si>
    <t>うち</t>
    <phoneticPr fontId="3"/>
  </si>
  <si>
    <t>う　ち
未供用</t>
    <rPh sb="4" eb="5">
      <t>ミ</t>
    </rPh>
    <rPh sb="5" eb="7">
      <t>キョウヨウ</t>
    </rPh>
    <phoneticPr fontId="3"/>
  </si>
  <si>
    <t>上記使途
内訳</t>
    <rPh sb="0" eb="2">
      <t>ジョウキ</t>
    </rPh>
    <rPh sb="2" eb="4">
      <t>シト</t>
    </rPh>
    <rPh sb="5" eb="7">
      <t>ウチワケ</t>
    </rPh>
    <phoneticPr fontId="3"/>
  </si>
  <si>
    <t>上記財源
内訳</t>
    <rPh sb="0" eb="2">
      <t>ジョウキ</t>
    </rPh>
    <rPh sb="2" eb="4">
      <t>ザイゲン</t>
    </rPh>
    <rPh sb="5" eb="7">
      <t>ウチワケ</t>
    </rPh>
    <phoneticPr fontId="3"/>
  </si>
  <si>
    <t>総事業費　　　　　 (千円)</t>
    <rPh sb="0" eb="1">
      <t>ソウ</t>
    </rPh>
    <rPh sb="1" eb="4">
      <t>ジギョウヒ</t>
    </rPh>
    <rPh sb="11" eb="13">
      <t>センエン</t>
    </rPh>
    <phoneticPr fontId="3"/>
  </si>
  <si>
    <t>(G)/(F)      (%)</t>
    <phoneticPr fontId="3"/>
  </si>
  <si>
    <t>(G)/(E)      (%)</t>
    <phoneticPr fontId="3"/>
  </si>
  <si>
    <t>(D)/(C)      (%)</t>
    <phoneticPr fontId="3"/>
  </si>
  <si>
    <t>(C)/(B)      (%)</t>
    <phoneticPr fontId="3"/>
  </si>
  <si>
    <t>(C)/(A)      (%)</t>
    <phoneticPr fontId="3"/>
  </si>
  <si>
    <t>⑥　簡易排水事業</t>
    <rPh sb="2" eb="4">
      <t>カンイ</t>
    </rPh>
    <rPh sb="4" eb="6">
      <t>ハイスイ</t>
    </rPh>
    <rPh sb="6" eb="8">
      <t>ジギョウ</t>
    </rPh>
    <phoneticPr fontId="3"/>
  </si>
  <si>
    <t>資本費平準化債</t>
    <phoneticPr fontId="3"/>
  </si>
  <si>
    <t>建設改良のための地方債償還金</t>
    <phoneticPr fontId="3"/>
  </si>
  <si>
    <t>前年度からの繰越金　　　　　 　　　　 　(N)</t>
  </si>
  <si>
    <t>うち</t>
    <phoneticPr fontId="3"/>
  </si>
  <si>
    <t>（１）資　本　的　収　入　　　　　　 (H)</t>
    <rPh sb="3" eb="8">
      <t>シホンテキ</t>
    </rPh>
    <rPh sb="9" eb="10">
      <t>オサム</t>
    </rPh>
    <rPh sb="11" eb="12">
      <t>ニュウ</t>
    </rPh>
    <phoneticPr fontId="3"/>
  </si>
  <si>
    <t>○</t>
    <phoneticPr fontId="3"/>
  </si>
  <si>
    <r>
      <t>(ｍ</t>
    </r>
    <r>
      <rPr>
        <vertAlign val="superscript"/>
        <sz val="7"/>
        <rFont val="ＭＳ Ｐ明朝"/>
        <family val="1"/>
        <charset val="128"/>
      </rPr>
      <t>３</t>
    </r>
    <r>
      <rPr>
        <sz val="7"/>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</si>
  <si>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</si>
  <si>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</si>
  <si>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</si>
  <si>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</si>
  <si>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う　ち</t>
    <phoneticPr fontId="3"/>
  </si>
  <si>
    <t>浄化槽部門（〃）</t>
    <rPh sb="0" eb="3">
      <t>ジョウカソウ</t>
    </rPh>
    <rPh sb="3" eb="5">
      <t>ブモン</t>
    </rPh>
    <phoneticPr fontId="3"/>
  </si>
  <si>
    <r>
      <t>現在平均処理水量(m</t>
    </r>
    <r>
      <rPr>
        <vertAlign val="superscript"/>
        <sz val="8"/>
        <rFont val="ＭＳ Ｐ明朝"/>
        <family val="1"/>
        <charset val="128"/>
      </rPr>
      <t>3</t>
    </r>
    <r>
      <rPr>
        <sz val="11"/>
        <rFont val="ＭＳ Ｐ明朝"/>
        <family val="1"/>
        <charset val="128"/>
      </rPr>
      <t>／日)　 (J)</t>
    </r>
    <rPh sb="0" eb="2">
      <t>ゲンザイ</t>
    </rPh>
    <rPh sb="2" eb="4">
      <t>ヘイキン</t>
    </rPh>
    <rPh sb="4" eb="6">
      <t>ショリ</t>
    </rPh>
    <rPh sb="6" eb="8">
      <t>スイリョウ</t>
    </rPh>
    <rPh sb="12" eb="13">
      <t>ヒ</t>
    </rPh>
    <phoneticPr fontId="3"/>
  </si>
  <si>
    <r>
      <t>現在処理能力（m</t>
    </r>
    <r>
      <rPr>
        <vertAlign val="superscript"/>
        <sz val="10"/>
        <rFont val="ＭＳ Ｐ明朝"/>
        <family val="1"/>
        <charset val="128"/>
      </rPr>
      <t>3</t>
    </r>
    <r>
      <rPr>
        <sz val="12"/>
        <rFont val="ＭＳ Ｐ明朝"/>
        <family val="1"/>
        <charset val="128"/>
      </rPr>
      <t>／日）   (H)</t>
    </r>
    <rPh sb="0" eb="2">
      <t>ゲンザイ</t>
    </rPh>
    <rPh sb="2" eb="4">
      <t>ショリ</t>
    </rPh>
    <rPh sb="4" eb="6">
      <t>ノウリョク</t>
    </rPh>
    <phoneticPr fontId="3"/>
  </si>
  <si>
    <t>処理方法
別内訳</t>
    <rPh sb="0" eb="2">
      <t>ショリ</t>
    </rPh>
    <rPh sb="2" eb="4">
      <t>ホウホウ</t>
    </rPh>
    <rPh sb="5" eb="6">
      <t>ベツ</t>
    </rPh>
    <rPh sb="6" eb="8">
      <t>ウチワケ</t>
    </rPh>
    <phoneticPr fontId="3"/>
  </si>
  <si>
    <t>浄化槽設置基数（基）</t>
    <rPh sb="0" eb="3">
      <t>ジョウカソウ</t>
    </rPh>
    <rPh sb="3" eb="5">
      <t>セッチ</t>
    </rPh>
    <rPh sb="5" eb="6">
      <t>モトイ</t>
    </rPh>
    <rPh sb="6" eb="7">
      <t>スウ</t>
    </rPh>
    <rPh sb="8" eb="9">
      <t>モトイ</t>
    </rPh>
    <phoneticPr fontId="3"/>
  </si>
  <si>
    <t>浄化槽</t>
    <rPh sb="0" eb="3">
      <t>ジョウカソウ</t>
    </rPh>
    <phoneticPr fontId="3"/>
  </si>
  <si>
    <t>浄化槽費（千円）</t>
    <rPh sb="0" eb="3">
      <t>ジョウカソウ</t>
    </rPh>
    <rPh sb="3" eb="4">
      <t>ヒ</t>
    </rPh>
    <rPh sb="5" eb="7">
      <t>センエン</t>
    </rPh>
    <phoneticPr fontId="3"/>
  </si>
  <si>
    <t>分担金（千円）</t>
    <rPh sb="0" eb="2">
      <t>ブンタン</t>
    </rPh>
    <rPh sb="2" eb="3">
      <t>フタンキン</t>
    </rPh>
    <rPh sb="4" eb="6">
      <t>センエン</t>
    </rPh>
    <phoneticPr fontId="3"/>
  </si>
  <si>
    <t>国庫補助金（千円）</t>
    <rPh sb="0" eb="2">
      <t>コッコ</t>
    </rPh>
    <rPh sb="2" eb="5">
      <t>ホジョキン</t>
    </rPh>
    <rPh sb="6" eb="8">
      <t>センエン</t>
    </rPh>
    <phoneticPr fontId="3"/>
  </si>
  <si>
    <t>（２）資本的支出 イ．地方債償還金のうち資本費平準化債</t>
    <rPh sb="3" eb="6">
      <t>シホンテキ</t>
    </rPh>
    <rPh sb="6" eb="8">
      <t>シシュツ</t>
    </rPh>
    <rPh sb="11" eb="14">
      <t>チホウサイ</t>
    </rPh>
    <rPh sb="14" eb="17">
      <t>ショウカンキン</t>
    </rPh>
    <rPh sb="20" eb="22">
      <t>シホン</t>
    </rPh>
    <rPh sb="22" eb="23">
      <t>ヒ</t>
    </rPh>
    <rPh sb="23" eb="26">
      <t>ヘイジュンカ</t>
    </rPh>
    <rPh sb="26" eb="27">
      <t>サイ</t>
    </rPh>
    <phoneticPr fontId="3"/>
  </si>
  <si>
    <t>（２）資本的支出 イ．地方債償還金のうち建設改良のための地方債償還金</t>
    <rPh sb="3" eb="6">
      <t>シホンテキ</t>
    </rPh>
    <rPh sb="6" eb="8">
      <t>シシュツ</t>
    </rPh>
    <rPh sb="11" eb="14">
      <t>チホウサイ</t>
    </rPh>
    <rPh sb="14" eb="17">
      <t>ショウカンキン</t>
    </rPh>
    <rPh sb="20" eb="22">
      <t>ケンセツ</t>
    </rPh>
    <rPh sb="22" eb="24">
      <t>カイリョウ</t>
    </rPh>
    <rPh sb="28" eb="31">
      <t>チホウサイ</t>
    </rPh>
    <rPh sb="31" eb="34">
      <t>ショウカンキン</t>
    </rPh>
    <phoneticPr fontId="3"/>
  </si>
  <si>
    <t>浄化槽費</t>
    <rPh sb="0" eb="3">
      <t>ジョウカソウ</t>
    </rPh>
    <rPh sb="3" eb="4">
      <t>ヒ</t>
    </rPh>
    <phoneticPr fontId="3"/>
  </si>
  <si>
    <t>（３）収　支　差　引　　　(H)-(I)　　(K)</t>
    <rPh sb="3" eb="6">
      <t>シュウエキ</t>
    </rPh>
    <rPh sb="7" eb="10">
      <t>サシヒキ</t>
    </rPh>
    <phoneticPr fontId="3"/>
  </si>
  <si>
    <t>分担金制度採用年月日</t>
    <rPh sb="0" eb="1">
      <t>ブン</t>
    </rPh>
    <rPh sb="1" eb="3">
      <t>フタンキン</t>
    </rPh>
    <rPh sb="3" eb="5">
      <t>セイド</t>
    </rPh>
    <rPh sb="5" eb="7">
      <t>サイヨウ</t>
    </rPh>
    <rPh sb="7" eb="10">
      <t>ネンガッピ</t>
    </rPh>
    <phoneticPr fontId="3"/>
  </si>
  <si>
    <t>分担金</t>
    <rPh sb="0" eb="3">
      <t>ブンタンキン</t>
    </rPh>
    <phoneticPr fontId="3"/>
  </si>
  <si>
    <t>工事負担金</t>
    <rPh sb="0" eb="1">
      <t>コウ</t>
    </rPh>
    <rPh sb="1" eb="2">
      <t>コト</t>
    </rPh>
    <rPh sb="2" eb="3">
      <t>フ</t>
    </rPh>
    <rPh sb="3" eb="4">
      <t>ニナ</t>
    </rPh>
    <rPh sb="4" eb="5">
      <t>キン</t>
    </rPh>
    <phoneticPr fontId="3"/>
  </si>
  <si>
    <t>個別排水処理事業に要する経費</t>
    <rPh sb="0" eb="2">
      <t>コベツ</t>
    </rPh>
    <rPh sb="2" eb="4">
      <t>ハイスイ</t>
    </rPh>
    <rPh sb="4" eb="6">
      <t>ショリ</t>
    </rPh>
    <rPh sb="6" eb="8">
      <t>ジギョウ</t>
    </rPh>
    <rPh sb="9" eb="10">
      <t>ヨウ</t>
    </rPh>
    <rPh sb="12" eb="14">
      <t>ケイヒ</t>
    </rPh>
    <phoneticPr fontId="3"/>
  </si>
  <si>
    <t>178</t>
    <phoneticPr fontId="3"/>
  </si>
  <si>
    <t>2</t>
    <phoneticPr fontId="3"/>
  </si>
  <si>
    <t>3</t>
    <phoneticPr fontId="3"/>
  </si>
  <si>
    <t>180</t>
    <phoneticPr fontId="3"/>
  </si>
  <si>
    <t>市街地再開発事業</t>
    <rPh sb="0" eb="3">
      <t>シガイチ</t>
    </rPh>
    <rPh sb="3" eb="6">
      <t>サイカイハツ</t>
    </rPh>
    <rPh sb="6" eb="8">
      <t>ジギョウ</t>
    </rPh>
    <phoneticPr fontId="3"/>
  </si>
  <si>
    <t>内陸工業用地等・流通業務団地・住宅用地造成</t>
    <rPh sb="0" eb="2">
      <t>ナイリク</t>
    </rPh>
    <rPh sb="2" eb="4">
      <t>コウギョウ</t>
    </rPh>
    <rPh sb="4" eb="6">
      <t>ヨウチ</t>
    </rPh>
    <rPh sb="6" eb="7">
      <t>トウ</t>
    </rPh>
    <rPh sb="8" eb="10">
      <t>リュウツウ</t>
    </rPh>
    <rPh sb="10" eb="12">
      <t>ギョウム</t>
    </rPh>
    <rPh sb="12" eb="14">
      <t>ダンチ</t>
    </rPh>
    <rPh sb="15" eb="17">
      <t>ジュウタク</t>
    </rPh>
    <rPh sb="17" eb="19">
      <t>ヨウチ</t>
    </rPh>
    <rPh sb="19" eb="21">
      <t>ゾウセイ</t>
    </rPh>
    <phoneticPr fontId="3"/>
  </si>
  <si>
    <t>㎡当たり造成単価（円）</t>
    <rPh sb="1" eb="2">
      <t>ア</t>
    </rPh>
    <rPh sb="4" eb="6">
      <t>ゾウセイ</t>
    </rPh>
    <rPh sb="6" eb="8">
      <t>タンカ</t>
    </rPh>
    <rPh sb="9" eb="10">
      <t>エン</t>
    </rPh>
    <phoneticPr fontId="3"/>
  </si>
  <si>
    <t>　うち保留地面積（㎡）</t>
    <rPh sb="3" eb="5">
      <t>ホリュウ</t>
    </rPh>
    <rPh sb="5" eb="6">
      <t>チ</t>
    </rPh>
    <rPh sb="6" eb="8">
      <t>メンセキ</t>
    </rPh>
    <phoneticPr fontId="3"/>
  </si>
  <si>
    <t>造成地区の建設開始年月日</t>
    <rPh sb="0" eb="2">
      <t>ゾウセイ</t>
    </rPh>
    <rPh sb="2" eb="4">
      <t>チク</t>
    </rPh>
    <rPh sb="5" eb="7">
      <t>ケンセツ</t>
    </rPh>
    <rPh sb="7" eb="9">
      <t>カイシ</t>
    </rPh>
    <rPh sb="9" eb="12">
      <t>ネンガッピ</t>
    </rPh>
    <phoneticPr fontId="3"/>
  </si>
  <si>
    <t>住宅用地</t>
    <rPh sb="0" eb="2">
      <t>ジュウタク</t>
    </rPh>
    <rPh sb="2" eb="4">
      <t>ヨウチ</t>
    </rPh>
    <phoneticPr fontId="3"/>
  </si>
  <si>
    <t>内陸工業用地</t>
    <rPh sb="0" eb="2">
      <t>ナイリク</t>
    </rPh>
    <rPh sb="2" eb="4">
      <t>コウギョウ</t>
    </rPh>
    <rPh sb="4" eb="6">
      <t>ヨウチ</t>
    </rPh>
    <phoneticPr fontId="3"/>
  </si>
  <si>
    <t>区　　　　　　分</t>
    <rPh sb="0" eb="8">
      <t>クブン</t>
    </rPh>
    <phoneticPr fontId="3"/>
  </si>
  <si>
    <t>○</t>
    <phoneticPr fontId="3"/>
  </si>
  <si>
    <t>土地区画整理事業</t>
    <rPh sb="0" eb="4">
      <t>トチクカク</t>
    </rPh>
    <rPh sb="4" eb="6">
      <t>セイリ</t>
    </rPh>
    <rPh sb="6" eb="8">
      <t>ジギョウ</t>
    </rPh>
    <phoneticPr fontId="3"/>
  </si>
  <si>
    <t>石原</t>
    <phoneticPr fontId="3"/>
  </si>
  <si>
    <t>西中筋</t>
    <phoneticPr fontId="3"/>
  </si>
  <si>
    <t>地      区     名</t>
    <rPh sb="0" eb="14">
      <t>チクメイ</t>
    </rPh>
    <phoneticPr fontId="3"/>
  </si>
  <si>
    <t>前年度からの繰越金　　　　　　　　    　(N)</t>
    <rPh sb="0" eb="3">
      <t>ゼンネンド</t>
    </rPh>
    <rPh sb="6" eb="9">
      <t>クリコシキン</t>
    </rPh>
    <phoneticPr fontId="3"/>
  </si>
  <si>
    <t>うち</t>
    <phoneticPr fontId="3"/>
  </si>
  <si>
    <t>　　キ．府補助金</t>
    <rPh sb="4" eb="5">
      <t>トドウフケン</t>
    </rPh>
    <rPh sb="5" eb="7">
      <t>ホジョ</t>
    </rPh>
    <rPh sb="7" eb="8">
      <t>ホジョキン</t>
    </rPh>
    <phoneticPr fontId="3"/>
  </si>
  <si>
    <t>122</t>
    <phoneticPr fontId="3"/>
  </si>
  <si>
    <t>02</t>
    <phoneticPr fontId="3"/>
  </si>
  <si>
    <t>京丹波町介護療養型老人保健施設</t>
  </si>
  <si>
    <t>京丹波町介護療養型老人保健施設</t>
    <phoneticPr fontId="3"/>
  </si>
  <si>
    <t>京丹波町</t>
    <phoneticPr fontId="3"/>
  </si>
  <si>
    <t>財政融資資金</t>
    <rPh sb="0" eb="2">
      <t>ザイセイ</t>
    </rPh>
    <rPh sb="2" eb="4">
      <t>ユウシ</t>
    </rPh>
    <phoneticPr fontId="3"/>
  </si>
  <si>
    <t>機構資金</t>
    <rPh sb="0" eb="2">
      <t>キコウ</t>
    </rPh>
    <rPh sb="2" eb="4">
      <t>シキン</t>
    </rPh>
    <phoneticPr fontId="3"/>
  </si>
  <si>
    <t>機構資金に係る繰上償還金分</t>
    <rPh sb="0" eb="2">
      <t>キコウ</t>
    </rPh>
    <phoneticPr fontId="3"/>
  </si>
  <si>
    <t>全部転嫁</t>
    <rPh sb="0" eb="2">
      <t>ゼンブ</t>
    </rPh>
    <rPh sb="2" eb="4">
      <t>テンカ</t>
    </rPh>
    <phoneticPr fontId="3"/>
  </si>
  <si>
    <t>コンビニエンスストア納付制</t>
    <rPh sb="10" eb="12">
      <t>ノウフ</t>
    </rPh>
    <rPh sb="12" eb="13">
      <t>セイ</t>
    </rPh>
    <phoneticPr fontId="3"/>
  </si>
  <si>
    <t>クレジットカード納付制</t>
    <rPh sb="8" eb="10">
      <t>ノウフ</t>
    </rPh>
    <rPh sb="10" eb="11">
      <t>セイ</t>
    </rPh>
    <phoneticPr fontId="3"/>
  </si>
  <si>
    <t>地方債等利息</t>
    <rPh sb="0" eb="2">
      <t>チホウ</t>
    </rPh>
    <rPh sb="2" eb="3">
      <t>キギョウサイ</t>
    </rPh>
    <rPh sb="3" eb="4">
      <t>トウ</t>
    </rPh>
    <rPh sb="4" eb="6">
      <t>リソク</t>
    </rPh>
    <phoneticPr fontId="3"/>
  </si>
  <si>
    <t>地方債取扱諸費等</t>
    <rPh sb="0" eb="2">
      <t>チホウ</t>
    </rPh>
    <rPh sb="2" eb="3">
      <t>サイ</t>
    </rPh>
    <rPh sb="3" eb="5">
      <t>トリアツカイ</t>
    </rPh>
    <rPh sb="5" eb="7">
      <t>ショヒ</t>
    </rPh>
    <rPh sb="7" eb="8">
      <t>トウ</t>
    </rPh>
    <phoneticPr fontId="3"/>
  </si>
  <si>
    <t>資本勘定他会計補助金等</t>
    <rPh sb="0" eb="2">
      <t>シホン</t>
    </rPh>
    <rPh sb="2" eb="4">
      <t>カンジョウ</t>
    </rPh>
    <rPh sb="4" eb="7">
      <t>タカイケイ</t>
    </rPh>
    <rPh sb="7" eb="10">
      <t>ホジョキン</t>
    </rPh>
    <rPh sb="10" eb="11">
      <t>トウ</t>
    </rPh>
    <phoneticPr fontId="3"/>
  </si>
  <si>
    <t>補正予算債の償還に要する経費</t>
    <rPh sb="0" eb="2">
      <t>ホセイ</t>
    </rPh>
    <rPh sb="2" eb="4">
      <t>ヨサン</t>
    </rPh>
    <rPh sb="4" eb="5">
      <t>サイ</t>
    </rPh>
    <rPh sb="6" eb="8">
      <t>ショウカン</t>
    </rPh>
    <rPh sb="9" eb="10">
      <t>ヨウ</t>
    </rPh>
    <rPh sb="12" eb="14">
      <t>ケイヒ</t>
    </rPh>
    <phoneticPr fontId="3"/>
  </si>
  <si>
    <t>広域化・共同化に要する経費</t>
    <rPh sb="0" eb="3">
      <t>コウイキカ</t>
    </rPh>
    <rPh sb="4" eb="7">
      <t>キョウドウカ</t>
    </rPh>
    <rPh sb="8" eb="9">
      <t>ヨウ</t>
    </rPh>
    <rPh sb="11" eb="13">
      <t>ケイヒ</t>
    </rPh>
    <phoneticPr fontId="3"/>
  </si>
  <si>
    <t>流域下水道の建設に要する経費</t>
    <rPh sb="0" eb="2">
      <t>リュウイキ</t>
    </rPh>
    <rPh sb="2" eb="5">
      <t>ゲスイドウ</t>
    </rPh>
    <rPh sb="6" eb="8">
      <t>ケンセツ</t>
    </rPh>
    <rPh sb="9" eb="10">
      <t>ヨウ</t>
    </rPh>
    <rPh sb="12" eb="14">
      <t>ケイヒ</t>
    </rPh>
    <phoneticPr fontId="3"/>
  </si>
  <si>
    <t>資本勘定他会計補助金のうち</t>
    <rPh sb="0" eb="2">
      <t>シホン</t>
    </rPh>
    <rPh sb="2" eb="4">
      <t>カンジョウ</t>
    </rPh>
    <rPh sb="4" eb="7">
      <t>タカイケイ</t>
    </rPh>
    <rPh sb="7" eb="10">
      <t>ホジョキン</t>
    </rPh>
    <phoneticPr fontId="3"/>
  </si>
  <si>
    <t>その他のうち</t>
    <rPh sb="2" eb="3">
      <t>タ</t>
    </rPh>
    <phoneticPr fontId="3"/>
  </si>
  <si>
    <t>地方公営企業法の適用に要する経費</t>
    <rPh sb="0" eb="2">
      <t>チホウ</t>
    </rPh>
    <rPh sb="2" eb="4">
      <t>コウエイ</t>
    </rPh>
    <rPh sb="4" eb="6">
      <t>キギョウ</t>
    </rPh>
    <rPh sb="6" eb="7">
      <t>ホウ</t>
    </rPh>
    <rPh sb="8" eb="10">
      <t>テキヨウ</t>
    </rPh>
    <rPh sb="11" eb="12">
      <t>ヨウ</t>
    </rPh>
    <rPh sb="14" eb="16">
      <t>ケイヒ</t>
    </rPh>
    <phoneticPr fontId="3"/>
  </si>
  <si>
    <t>コンビニエンスストア納付制</t>
    <rPh sb="10" eb="12">
      <t>ノウフ</t>
    </rPh>
    <rPh sb="12" eb="13">
      <t>セイ</t>
    </rPh>
    <phoneticPr fontId="3"/>
  </si>
  <si>
    <t>174</t>
  </si>
  <si>
    <t>地方債取扱諸費等</t>
    <rPh sb="0" eb="3">
      <t>チホウサイ</t>
    </rPh>
    <rPh sb="3" eb="5">
      <t>トリアツカイ</t>
    </rPh>
    <rPh sb="5" eb="7">
      <t>ショヒ</t>
    </rPh>
    <rPh sb="7" eb="8">
      <t>トウ</t>
    </rPh>
    <phoneticPr fontId="3"/>
  </si>
  <si>
    <t>コンビニエンスストア納付制</t>
    <rPh sb="10" eb="12">
      <t>ノウフ</t>
    </rPh>
    <rPh sb="12" eb="13">
      <t>セイ</t>
    </rPh>
    <phoneticPr fontId="3"/>
  </si>
  <si>
    <t>01</t>
    <phoneticPr fontId="3"/>
  </si>
  <si>
    <t>企業債取扱諸費等</t>
    <rPh sb="0" eb="3">
      <t>キギョウサイ</t>
    </rPh>
    <rPh sb="3" eb="5">
      <t>トリアツカイ</t>
    </rPh>
    <rPh sb="5" eb="7">
      <t>ショヒ</t>
    </rPh>
    <rPh sb="7" eb="8">
      <t>トウ</t>
    </rPh>
    <phoneticPr fontId="3"/>
  </si>
  <si>
    <t>資本勘定他会計補助金等のうち</t>
    <rPh sb="0" eb="2">
      <t>シホン</t>
    </rPh>
    <rPh sb="2" eb="4">
      <t>カンジョウ</t>
    </rPh>
    <rPh sb="4" eb="7">
      <t>タカイケイ</t>
    </rPh>
    <rPh sb="7" eb="10">
      <t>ホジョキン</t>
    </rPh>
    <rPh sb="10" eb="11">
      <t>トウ</t>
    </rPh>
    <phoneticPr fontId="3"/>
  </si>
  <si>
    <t>その他のうち</t>
    <rPh sb="2" eb="3">
      <t>タ</t>
    </rPh>
    <phoneticPr fontId="3"/>
  </si>
  <si>
    <t>財政融資資金</t>
    <rPh sb="0" eb="2">
      <t>ザイセイ</t>
    </rPh>
    <rPh sb="2" eb="4">
      <t>ユウシ</t>
    </rPh>
    <rPh sb="4" eb="6">
      <t>シキン</t>
    </rPh>
    <phoneticPr fontId="3"/>
  </si>
  <si>
    <t>機構資金に係る繰上償還金分</t>
    <rPh sb="0" eb="2">
      <t>キコウ</t>
    </rPh>
    <rPh sb="2" eb="4">
      <t>シキン</t>
    </rPh>
    <rPh sb="5" eb="6">
      <t>カカ</t>
    </rPh>
    <rPh sb="7" eb="9">
      <t>クリアゲ</t>
    </rPh>
    <rPh sb="9" eb="12">
      <t>ショウカンキン</t>
    </rPh>
    <rPh sb="12" eb="13">
      <t>ブン</t>
    </rPh>
    <phoneticPr fontId="3"/>
  </si>
  <si>
    <t>児童手当及び子ども手当負担金</t>
    <rPh sb="0" eb="2">
      <t>ジドウ</t>
    </rPh>
    <rPh sb="2" eb="4">
      <t>テアテ</t>
    </rPh>
    <rPh sb="4" eb="5">
      <t>オヨ</t>
    </rPh>
    <rPh sb="6" eb="7">
      <t>コ</t>
    </rPh>
    <rPh sb="9" eb="11">
      <t>テアテ</t>
    </rPh>
    <rPh sb="11" eb="14">
      <t>フタンキン</t>
    </rPh>
    <phoneticPr fontId="3"/>
  </si>
  <si>
    <t>○</t>
  </si>
  <si>
    <t>国際戦略</t>
    <rPh sb="0" eb="2">
      <t>コクサイ</t>
    </rPh>
    <rPh sb="2" eb="4">
      <t>センリャク</t>
    </rPh>
    <phoneticPr fontId="3"/>
  </si>
  <si>
    <t>国際拠点</t>
    <rPh sb="0" eb="2">
      <t>コクサイ</t>
    </rPh>
    <rPh sb="2" eb="4">
      <t>キョテン</t>
    </rPh>
    <phoneticPr fontId="3"/>
  </si>
  <si>
    <t>重要</t>
    <rPh sb="0" eb="2">
      <t>ジュウヨウ</t>
    </rPh>
    <phoneticPr fontId="3"/>
  </si>
  <si>
    <t>地方</t>
    <rPh sb="0" eb="2">
      <t>チホウ</t>
    </rPh>
    <phoneticPr fontId="3"/>
  </si>
  <si>
    <t>宮津市</t>
    <rPh sb="0" eb="3">
      <t>ミヤヅシ</t>
    </rPh>
    <phoneticPr fontId="3"/>
  </si>
  <si>
    <t xml:space="preserve">宮津市営
天橋立
駐車場                                      </t>
    <rPh sb="0" eb="2">
      <t>ミヤヅ</t>
    </rPh>
    <rPh sb="5" eb="8">
      <t>アマノハシダテ</t>
    </rPh>
    <phoneticPr fontId="3"/>
  </si>
  <si>
    <t xml:space="preserve">宮津市営
宮津駅前
駐車場                                      </t>
    <rPh sb="0" eb="2">
      <t>ミヤヅ</t>
    </rPh>
    <rPh sb="5" eb="7">
      <t>ミヤヅ</t>
    </rPh>
    <rPh sb="7" eb="9">
      <t>エキマエ</t>
    </rPh>
    <phoneticPr fontId="3"/>
  </si>
  <si>
    <t>天橋立駐車場</t>
  </si>
  <si>
    <t>天橋立駐車場</t>
    <rPh sb="0" eb="3">
      <t>アマノハシダテ</t>
    </rPh>
    <rPh sb="3" eb="6">
      <t>チュウシャジョウ</t>
    </rPh>
    <phoneticPr fontId="3"/>
  </si>
  <si>
    <t>宮津駅前駐車場</t>
  </si>
  <si>
    <t>宮津駅前駐車場</t>
    <rPh sb="0" eb="2">
      <t>ミヤヅ</t>
    </rPh>
    <rPh sb="2" eb="4">
      <t>エキマエ</t>
    </rPh>
    <rPh sb="4" eb="7">
      <t>チュウシャジョウ</t>
    </rPh>
    <phoneticPr fontId="3"/>
  </si>
  <si>
    <t>宮津市</t>
    <rPh sb="0" eb="3">
      <t>ミヤヅシ</t>
    </rPh>
    <phoneticPr fontId="3"/>
  </si>
  <si>
    <t>団体名</t>
  </si>
  <si>
    <t>表番号</t>
  </si>
  <si>
    <t>条件1</t>
  </si>
  <si>
    <t>条件2</t>
  </si>
  <si>
    <t>条件3</t>
  </si>
  <si>
    <t>列001</t>
  </si>
  <si>
    <t>列002</t>
  </si>
  <si>
    <t>列003</t>
  </si>
  <si>
    <t>列004</t>
  </si>
  <si>
    <t>列005</t>
  </si>
  <si>
    <t>列006</t>
  </si>
  <si>
    <t>列007</t>
  </si>
  <si>
    <t>列008</t>
  </si>
  <si>
    <t>列009</t>
  </si>
  <si>
    <t>列010</t>
  </si>
  <si>
    <t>列011</t>
  </si>
  <si>
    <t>列012</t>
  </si>
  <si>
    <t>列013</t>
  </si>
  <si>
    <t>列014</t>
  </si>
  <si>
    <t>列015</t>
  </si>
  <si>
    <t>列016</t>
  </si>
  <si>
    <t>列017</t>
  </si>
  <si>
    <t>列018</t>
  </si>
  <si>
    <t>列019</t>
  </si>
  <si>
    <t>列020</t>
  </si>
  <si>
    <t>列021</t>
  </si>
  <si>
    <t>列022</t>
  </si>
  <si>
    <t>列023</t>
  </si>
  <si>
    <t>列024</t>
  </si>
  <si>
    <t>列025</t>
  </si>
  <si>
    <t>列026</t>
  </si>
  <si>
    <t>列027</t>
  </si>
  <si>
    <t>列028</t>
  </si>
  <si>
    <t>列029</t>
  </si>
  <si>
    <t>列030</t>
  </si>
  <si>
    <t>列031</t>
  </si>
  <si>
    <t>列032</t>
  </si>
  <si>
    <t>列033</t>
  </si>
  <si>
    <t>列034</t>
  </si>
  <si>
    <t>列035</t>
  </si>
  <si>
    <t>列036</t>
  </si>
  <si>
    <t>列037</t>
  </si>
  <si>
    <t>列038</t>
  </si>
  <si>
    <t>列039</t>
  </si>
  <si>
    <t>列040</t>
  </si>
  <si>
    <t>列041</t>
  </si>
  <si>
    <t>列042</t>
  </si>
  <si>
    <t>列043</t>
  </si>
  <si>
    <t>列044</t>
  </si>
  <si>
    <t>列045</t>
  </si>
  <si>
    <t>列046</t>
  </si>
  <si>
    <t>列047</t>
  </si>
  <si>
    <t>列048</t>
  </si>
  <si>
    <t>列049</t>
  </si>
  <si>
    <t>列050</t>
  </si>
  <si>
    <t>列051</t>
  </si>
  <si>
    <t>列052</t>
  </si>
  <si>
    <t>列053</t>
  </si>
  <si>
    <t>列054</t>
  </si>
  <si>
    <t>列055</t>
  </si>
  <si>
    <t>列056</t>
  </si>
  <si>
    <t>列057</t>
  </si>
  <si>
    <t>列058</t>
  </si>
  <si>
    <t>列059</t>
  </si>
  <si>
    <t>列060</t>
  </si>
  <si>
    <t>福知山市</t>
  </si>
  <si>
    <t>舞鶴市</t>
  </si>
  <si>
    <t>綾部市</t>
  </si>
  <si>
    <t>宇治市</t>
  </si>
  <si>
    <t>宮津市</t>
  </si>
  <si>
    <t>井手町</t>
  </si>
  <si>
    <t>笠置町</t>
  </si>
  <si>
    <t>和束町</t>
  </si>
  <si>
    <t>南山城村</t>
  </si>
  <si>
    <t>伊根町</t>
  </si>
  <si>
    <t>条件4</t>
  </si>
  <si>
    <t>条件5</t>
  </si>
  <si>
    <t>条件6</t>
  </si>
  <si>
    <t>条件7</t>
  </si>
  <si>
    <t>条件8</t>
  </si>
  <si>
    <t>(1)</t>
  </si>
  <si>
    <t>(2)</t>
  </si>
  <si>
    <t xml:space="preserve">7． </t>
  </si>
  <si>
    <t>(3)</t>
  </si>
  <si>
    <t xml:space="preserve">8．  </t>
  </si>
  <si>
    <t>9.</t>
  </si>
  <si>
    <t>10.</t>
  </si>
  <si>
    <t>実 質 収 支</t>
  </si>
  <si>
    <t>(P)  -  (Q)</t>
  </si>
  <si>
    <t>地方債</t>
  </si>
  <si>
    <t xml:space="preserve">  (1)</t>
  </si>
  <si>
    <t xml:space="preserve">  (2)</t>
  </si>
  <si>
    <t>3.</t>
  </si>
  <si>
    <t>4.</t>
  </si>
  <si>
    <t>事業開始年月日</t>
    <rPh sb="0" eb="2">
      <t>ジギョウ</t>
    </rPh>
    <rPh sb="2" eb="4">
      <t>カイシ</t>
    </rPh>
    <rPh sb="4" eb="7">
      <t>ネンガッピ</t>
    </rPh>
    <phoneticPr fontId="3"/>
  </si>
  <si>
    <t>施設</t>
    <rPh sb="0" eb="2">
      <t>シセツ</t>
    </rPh>
    <phoneticPr fontId="3"/>
  </si>
  <si>
    <t>普及率</t>
    <rPh sb="0" eb="3">
      <t>フキュウリツ</t>
    </rPh>
    <phoneticPr fontId="3"/>
  </si>
  <si>
    <t>(C)/(A)      (%)</t>
    <phoneticPr fontId="3"/>
  </si>
  <si>
    <t>(C)/(B)      (%)</t>
    <phoneticPr fontId="3"/>
  </si>
  <si>
    <t>合計</t>
    <rPh sb="0" eb="2">
      <t>ゴウケイ</t>
    </rPh>
    <phoneticPr fontId="3"/>
  </si>
  <si>
    <t>(1) 簡易水道事業</t>
    <rPh sb="4" eb="6">
      <t>カンイ</t>
    </rPh>
    <rPh sb="6" eb="8">
      <t>スイドウ</t>
    </rPh>
    <rPh sb="8" eb="10">
      <t>ジギョウ</t>
    </rPh>
    <phoneticPr fontId="3"/>
  </si>
  <si>
    <t>業務</t>
    <rPh sb="0" eb="2">
      <t>ギョウム</t>
    </rPh>
    <phoneticPr fontId="3"/>
  </si>
  <si>
    <t>有収率　(H)/(E)         (%)</t>
    <rPh sb="0" eb="2">
      <t>ユウシュウ</t>
    </rPh>
    <rPh sb="2" eb="3">
      <t>リツ</t>
    </rPh>
    <phoneticPr fontId="3"/>
  </si>
  <si>
    <t>現行料金実施年月日</t>
    <rPh sb="6" eb="9">
      <t>ネンガッピ</t>
    </rPh>
    <phoneticPr fontId="3"/>
  </si>
  <si>
    <t>供用開始</t>
    <phoneticPr fontId="3"/>
  </si>
  <si>
    <t>※供給単価：料金収入／年間総有収水量</t>
    <rPh sb="1" eb="3">
      <t>キョウキュウ</t>
    </rPh>
    <rPh sb="3" eb="5">
      <t>タンカ</t>
    </rPh>
    <rPh sb="6" eb="8">
      <t>リョウキン</t>
    </rPh>
    <rPh sb="8" eb="10">
      <t>シュウニュウ</t>
    </rPh>
    <rPh sb="11" eb="13">
      <t>ネンカン</t>
    </rPh>
    <rPh sb="13" eb="14">
      <t>ソウ</t>
    </rPh>
    <rPh sb="14" eb="16">
      <t>ユウシュウ</t>
    </rPh>
    <rPh sb="16" eb="18">
      <t>スイリョウ</t>
    </rPh>
    <phoneticPr fontId="3"/>
  </si>
  <si>
    <t>　給水原価：（総費用－受託工事費＋地方債償還金）／年間総有収水量</t>
    <rPh sb="1" eb="3">
      <t>キュウスイ</t>
    </rPh>
    <rPh sb="3" eb="5">
      <t>ゲンカ</t>
    </rPh>
    <rPh sb="7" eb="10">
      <t>ソウヒヨウ</t>
    </rPh>
    <rPh sb="11" eb="13">
      <t>ジュタク</t>
    </rPh>
    <rPh sb="13" eb="16">
      <t>コウジヒ</t>
    </rPh>
    <rPh sb="17" eb="20">
      <t>チホウサイ</t>
    </rPh>
    <rPh sb="20" eb="23">
      <t>ショウカンキン</t>
    </rPh>
    <rPh sb="25" eb="27">
      <t>ネンカン</t>
    </rPh>
    <rPh sb="27" eb="28">
      <t>ソウ</t>
    </rPh>
    <rPh sb="28" eb="30">
      <t>ユウシュウ</t>
    </rPh>
    <rPh sb="30" eb="32">
      <t>スイリョウ</t>
    </rPh>
    <phoneticPr fontId="3"/>
  </si>
  <si>
    <t>　資本費：（地方債利息＋地方債償還金）／年間総有収水量</t>
    <rPh sb="1" eb="4">
      <t>シホンヒ</t>
    </rPh>
    <rPh sb="6" eb="9">
      <t>チホウサイ</t>
    </rPh>
    <rPh sb="9" eb="11">
      <t>リソク</t>
    </rPh>
    <rPh sb="12" eb="15">
      <t>チホウサイ</t>
    </rPh>
    <rPh sb="15" eb="18">
      <t>ショウカンキン</t>
    </rPh>
    <rPh sb="20" eb="22">
      <t>ネンカン</t>
    </rPh>
    <rPh sb="22" eb="23">
      <t>ソウ</t>
    </rPh>
    <rPh sb="23" eb="25">
      <t>ユウシュウ</t>
    </rPh>
    <rPh sb="25" eb="27">
      <t>スイリョウ</t>
    </rPh>
    <phoneticPr fontId="3"/>
  </si>
  <si>
    <t>　職員１人当たり給水量：年間総有収水量／損益勘定職員数</t>
    <rPh sb="1" eb="3">
      <t>ショクイン</t>
    </rPh>
    <rPh sb="4" eb="5">
      <t>ニン</t>
    </rPh>
    <rPh sb="5" eb="6">
      <t>ア</t>
    </rPh>
    <rPh sb="8" eb="10">
      <t>キュウスイ</t>
    </rPh>
    <rPh sb="10" eb="11">
      <t>リョウ</t>
    </rPh>
    <rPh sb="12" eb="14">
      <t>ネンカン</t>
    </rPh>
    <rPh sb="14" eb="15">
      <t>ソウ</t>
    </rPh>
    <rPh sb="15" eb="17">
      <t>ユウシュウ</t>
    </rPh>
    <rPh sb="17" eb="19">
      <t>スイリョウ</t>
    </rPh>
    <rPh sb="20" eb="22">
      <t>ソンエキ</t>
    </rPh>
    <rPh sb="22" eb="24">
      <t>カンジョウ</t>
    </rPh>
    <rPh sb="24" eb="26">
      <t>ショクイン</t>
    </rPh>
    <rPh sb="26" eb="27">
      <t>スウ</t>
    </rPh>
    <phoneticPr fontId="3"/>
  </si>
  <si>
    <t>　職員１人当たり給水人口：現在給水人口／損益勘定職員数</t>
    <rPh sb="1" eb="3">
      <t>ショクイン</t>
    </rPh>
    <rPh sb="4" eb="5">
      <t>ニン</t>
    </rPh>
    <rPh sb="5" eb="6">
      <t>ア</t>
    </rPh>
    <rPh sb="8" eb="10">
      <t>キュウスイ</t>
    </rPh>
    <rPh sb="10" eb="12">
      <t>ジンコウ</t>
    </rPh>
    <rPh sb="13" eb="15">
      <t>ゲンザイ</t>
    </rPh>
    <rPh sb="15" eb="17">
      <t>キュウスイ</t>
    </rPh>
    <rPh sb="17" eb="19">
      <t>ジンコウ</t>
    </rPh>
    <rPh sb="20" eb="22">
      <t>ソンエキ</t>
    </rPh>
    <rPh sb="22" eb="24">
      <t>カンジョウ</t>
    </rPh>
    <rPh sb="24" eb="26">
      <t>ショクイン</t>
    </rPh>
    <rPh sb="26" eb="27">
      <t>スウ</t>
    </rPh>
    <phoneticPr fontId="3"/>
  </si>
  <si>
    <t>職員（人）</t>
    <rPh sb="0" eb="2">
      <t>ショクイン</t>
    </rPh>
    <rPh sb="3" eb="4">
      <t>ニン</t>
    </rPh>
    <phoneticPr fontId="3"/>
  </si>
  <si>
    <t>建設改良費の内訳</t>
    <rPh sb="0" eb="2">
      <t>ケンセツ</t>
    </rPh>
    <rPh sb="2" eb="5">
      <t>カイリョウヒ</t>
    </rPh>
    <rPh sb="6" eb="8">
      <t>ウチワケ</t>
    </rPh>
    <phoneticPr fontId="3"/>
  </si>
  <si>
    <t>財務分析</t>
    <rPh sb="0" eb="2">
      <t>ザイム</t>
    </rPh>
    <rPh sb="2" eb="4">
      <t>ブンセキ</t>
    </rPh>
    <phoneticPr fontId="3"/>
  </si>
  <si>
    <t>収益的収支比率</t>
    <rPh sb="0" eb="3">
      <t>シュウエキテキ</t>
    </rPh>
    <rPh sb="3" eb="5">
      <t>シュウシ</t>
    </rPh>
    <rPh sb="5" eb="7">
      <t>ヒリツ</t>
    </rPh>
    <phoneticPr fontId="3"/>
  </si>
  <si>
    <t>赤字比率</t>
    <rPh sb="0" eb="2">
      <t>アカジ</t>
    </rPh>
    <rPh sb="2" eb="4">
      <t>ヒリツ</t>
    </rPh>
    <phoneticPr fontId="3"/>
  </si>
  <si>
    <t>総収支比率</t>
    <rPh sb="0" eb="1">
      <t>ソウ</t>
    </rPh>
    <rPh sb="1" eb="3">
      <t>シュウシ</t>
    </rPh>
    <rPh sb="3" eb="5">
      <t>ヒリツ</t>
    </rPh>
    <phoneticPr fontId="3"/>
  </si>
  <si>
    <t>営業収支比率</t>
    <rPh sb="0" eb="2">
      <t>エイギョウ</t>
    </rPh>
    <rPh sb="2" eb="4">
      <t>シュウシ</t>
    </rPh>
    <rPh sb="4" eb="6">
      <t>ヒリツ</t>
    </rPh>
    <phoneticPr fontId="3"/>
  </si>
  <si>
    <t>家庭用
税込み</t>
    <rPh sb="0" eb="3">
      <t>カテイヨウ</t>
    </rPh>
    <rPh sb="4" eb="6">
      <t>ゼイコ</t>
    </rPh>
    <phoneticPr fontId="3"/>
  </si>
  <si>
    <t>(1)</t>
    <phoneticPr fontId="3"/>
  </si>
  <si>
    <t>上記に対する財源としての地方債</t>
    <phoneticPr fontId="3"/>
  </si>
  <si>
    <t>政府資金に係る繰上償還金分</t>
    <phoneticPr fontId="3"/>
  </si>
  <si>
    <t>その他資金に係る繰上償還金分</t>
    <phoneticPr fontId="3"/>
  </si>
  <si>
    <t>その１　施設・業務概況</t>
    <rPh sb="4" eb="6">
      <t>シセツ</t>
    </rPh>
    <rPh sb="7" eb="9">
      <t>ギョウム</t>
    </rPh>
    <rPh sb="9" eb="11">
      <t>ガイキョウ</t>
    </rPh>
    <phoneticPr fontId="3"/>
  </si>
  <si>
    <t>その２　決算概要</t>
    <rPh sb="4" eb="6">
      <t>ケッサン</t>
    </rPh>
    <rPh sb="6" eb="8">
      <t>ガイヨウ</t>
    </rPh>
    <phoneticPr fontId="3"/>
  </si>
  <si>
    <t>繰入率</t>
    <rPh sb="0" eb="2">
      <t>クリイレ</t>
    </rPh>
    <rPh sb="2" eb="3">
      <t>リツ</t>
    </rPh>
    <phoneticPr fontId="3"/>
  </si>
  <si>
    <t>（単位：千円）</t>
    <rPh sb="1" eb="3">
      <t>タンイ</t>
    </rPh>
    <rPh sb="4" eb="6">
      <t>センエン</t>
    </rPh>
    <phoneticPr fontId="3"/>
  </si>
  <si>
    <t>建設改良費の
財源内訳</t>
    <rPh sb="0" eb="2">
      <t>ケンセツ</t>
    </rPh>
    <rPh sb="2" eb="5">
      <t>カイリョウヒ</t>
    </rPh>
    <rPh sb="7" eb="9">
      <t>ザイゲン</t>
    </rPh>
    <rPh sb="9" eb="11">
      <t>ウチワケ</t>
    </rPh>
    <phoneticPr fontId="3"/>
  </si>
  <si>
    <t>経　営　分　析</t>
    <rPh sb="0" eb="3">
      <t>ケイエイ</t>
    </rPh>
    <rPh sb="4" eb="7">
      <t>ブンセキ</t>
    </rPh>
    <phoneticPr fontId="3"/>
  </si>
  <si>
    <t>負荷率　　　    (G)/(F)   (%)</t>
    <rPh sb="0" eb="2">
      <t>フカ</t>
    </rPh>
    <rPh sb="2" eb="3">
      <t>リツ</t>
    </rPh>
    <phoneticPr fontId="3"/>
  </si>
  <si>
    <t>施設利用率      (G)/(D)   (%)</t>
    <rPh sb="0" eb="2">
      <t>シセツ</t>
    </rPh>
    <rPh sb="2" eb="5">
      <t>リヨウリツ</t>
    </rPh>
    <phoneticPr fontId="3"/>
  </si>
  <si>
    <t>最大稼働率      (F)/(D)   (%)</t>
    <rPh sb="0" eb="2">
      <t>サイダイ</t>
    </rPh>
    <rPh sb="2" eb="5">
      <t>カドウリツ</t>
    </rPh>
    <phoneticPr fontId="3"/>
  </si>
  <si>
    <t>給水原価回収率  (K)/(J)   (%)</t>
    <rPh sb="0" eb="2">
      <t>キュウスイゲン</t>
    </rPh>
    <rPh sb="2" eb="4">
      <t>ゲンカ</t>
    </rPh>
    <rPh sb="4" eb="7">
      <t>カイシュウリツ</t>
    </rPh>
    <phoneticPr fontId="3"/>
  </si>
  <si>
    <t>資本費対給水原価(I)/(J)   (%)</t>
    <rPh sb="0" eb="3">
      <t>シホンヒ</t>
    </rPh>
    <rPh sb="3" eb="4">
      <t>タイ</t>
    </rPh>
    <rPh sb="4" eb="6">
      <t>キュウスイゲン</t>
    </rPh>
    <rPh sb="6" eb="8">
      <t>ゲンカ</t>
    </rPh>
    <phoneticPr fontId="3"/>
  </si>
  <si>
    <t>うち</t>
    <phoneticPr fontId="3"/>
  </si>
  <si>
    <t>5.</t>
    <phoneticPr fontId="3"/>
  </si>
  <si>
    <t>6.</t>
    <phoneticPr fontId="3"/>
  </si>
  <si>
    <t>収益的支出に充てた地方債　　　　　　　　(X)</t>
    <phoneticPr fontId="3"/>
  </si>
  <si>
    <t>収益的支出に充てた他会計借入金　　　(Y)</t>
    <phoneticPr fontId="3"/>
  </si>
  <si>
    <r>
      <t>1ヶ月10m</t>
    </r>
    <r>
      <rPr>
        <vertAlign val="superscript"/>
        <sz val="12"/>
        <rFont val="ＭＳ Ｐ明朝"/>
        <family val="1"/>
        <charset val="128"/>
      </rPr>
      <t>3</t>
    </r>
    <r>
      <rPr>
        <sz val="12"/>
        <rFont val="ＭＳ Ｐ明朝"/>
        <family val="1"/>
        <charset val="128"/>
      </rPr>
      <t>当たり料金   (円)</t>
    </r>
    <phoneticPr fontId="3"/>
  </si>
  <si>
    <r>
      <t>1ヶ月20m</t>
    </r>
    <r>
      <rPr>
        <vertAlign val="superscript"/>
        <sz val="12"/>
        <rFont val="ＭＳ Ｐ明朝"/>
        <family val="1"/>
        <charset val="128"/>
      </rPr>
      <t>3</t>
    </r>
    <r>
      <rPr>
        <sz val="12"/>
        <rFont val="ＭＳ Ｐ明朝"/>
        <family val="1"/>
        <charset val="128"/>
      </rPr>
      <t>当たり料金   (円)</t>
    </r>
    <phoneticPr fontId="3"/>
  </si>
  <si>
    <r>
      <t>導送配水管使用効率(m</t>
    </r>
    <r>
      <rPr>
        <vertAlign val="superscript"/>
        <sz val="12"/>
        <rFont val="ＭＳ Ｐ明朝"/>
        <family val="1"/>
        <charset val="128"/>
      </rPr>
      <t>3</t>
    </r>
    <r>
      <rPr>
        <sz val="12"/>
        <rFont val="ＭＳ Ｐ明朝"/>
        <family val="1"/>
        <charset val="128"/>
      </rPr>
      <t xml:space="preserve">/m) </t>
    </r>
    <rPh sb="0" eb="1">
      <t>ドウカン</t>
    </rPh>
    <rPh sb="1" eb="2">
      <t>オク</t>
    </rPh>
    <rPh sb="2" eb="5">
      <t>ハイスイカン</t>
    </rPh>
    <rPh sb="5" eb="7">
      <t>シヨウ</t>
    </rPh>
    <rPh sb="7" eb="9">
      <t>コウリツ</t>
    </rPh>
    <phoneticPr fontId="3"/>
  </si>
  <si>
    <r>
      <t>供給単価        (円/m</t>
    </r>
    <r>
      <rPr>
        <vertAlign val="superscript"/>
        <sz val="12"/>
        <rFont val="ＭＳ Ｐ明朝"/>
        <family val="1"/>
        <charset val="128"/>
      </rPr>
      <t>3</t>
    </r>
    <r>
      <rPr>
        <sz val="12"/>
        <rFont val="ＭＳ Ｐ明朝"/>
        <family val="1"/>
        <charset val="128"/>
      </rPr>
      <t>) (K)</t>
    </r>
    <rPh sb="0" eb="2">
      <t>キョウキュウ</t>
    </rPh>
    <rPh sb="2" eb="4">
      <t>タンカ</t>
    </rPh>
    <rPh sb="13" eb="14">
      <t>エン</t>
    </rPh>
    <phoneticPr fontId="3"/>
  </si>
  <si>
    <r>
      <t>給水原価        (円/m</t>
    </r>
    <r>
      <rPr>
        <vertAlign val="superscript"/>
        <sz val="12"/>
        <rFont val="ＭＳ Ｐ明朝"/>
        <family val="1"/>
        <charset val="128"/>
      </rPr>
      <t>3</t>
    </r>
    <r>
      <rPr>
        <sz val="12"/>
        <rFont val="ＭＳ Ｐ明朝"/>
        <family val="1"/>
        <charset val="128"/>
      </rPr>
      <t>) (J)</t>
    </r>
    <rPh sb="0" eb="2">
      <t>キュウスイゲン</t>
    </rPh>
    <rPh sb="2" eb="3">
      <t>ハラ</t>
    </rPh>
    <rPh sb="3" eb="4">
      <t>カ</t>
    </rPh>
    <rPh sb="13" eb="14">
      <t>エン</t>
    </rPh>
    <phoneticPr fontId="3"/>
  </si>
  <si>
    <r>
      <t>資本費　　　　　(円/m</t>
    </r>
    <r>
      <rPr>
        <vertAlign val="superscript"/>
        <sz val="12"/>
        <rFont val="ＭＳ Ｐ明朝"/>
        <family val="1"/>
        <charset val="128"/>
      </rPr>
      <t>3</t>
    </r>
    <r>
      <rPr>
        <sz val="12"/>
        <rFont val="ＭＳ Ｐ明朝"/>
        <family val="1"/>
        <charset val="128"/>
      </rPr>
      <t>) (I)</t>
    </r>
    <rPh sb="0" eb="3">
      <t>シホンヒ</t>
    </rPh>
    <rPh sb="9" eb="10">
      <t>エン</t>
    </rPh>
    <phoneticPr fontId="3"/>
  </si>
  <si>
    <t>一日一人最大配水量 (F)/(C)*1000         (㍑)</t>
    <rPh sb="0" eb="2">
      <t>イチニチ</t>
    </rPh>
    <rPh sb="2" eb="3">
      <t>イチニン</t>
    </rPh>
    <rPh sb="3" eb="4">
      <t>ニン</t>
    </rPh>
    <rPh sb="4" eb="6">
      <t>サイダイ</t>
    </rPh>
    <rPh sb="6" eb="9">
      <t>ハイスイリョウ</t>
    </rPh>
    <phoneticPr fontId="3"/>
  </si>
  <si>
    <t>京丹後市</t>
    <rPh sb="0" eb="1">
      <t>キョウ</t>
    </rPh>
    <rPh sb="1" eb="3">
      <t>タンゴ</t>
    </rPh>
    <rPh sb="3" eb="4">
      <t>シ</t>
    </rPh>
    <phoneticPr fontId="3"/>
  </si>
  <si>
    <t>形式収支　 (L)-(M)+(N)-(O)+(X)+(Y)   (P)</t>
    <phoneticPr fontId="3"/>
  </si>
  <si>
    <t>決算年度</t>
  </si>
  <si>
    <t>業務コード</t>
  </si>
  <si>
    <t>業種コード</t>
  </si>
  <si>
    <t>事業コード</t>
  </si>
  <si>
    <t>団体コード</t>
  </si>
  <si>
    <t>施設コード</t>
  </si>
  <si>
    <t>施設名</t>
  </si>
  <si>
    <t>行番号</t>
  </si>
  <si>
    <t>47</t>
  </si>
  <si>
    <t>08</t>
  </si>
  <si>
    <t>0</t>
  </si>
  <si>
    <t>000</t>
  </si>
  <si>
    <t>12</t>
  </si>
  <si>
    <t>01</t>
  </si>
  <si>
    <t>21</t>
  </si>
  <si>
    <t>24</t>
  </si>
  <si>
    <t>02</t>
  </si>
  <si>
    <t>03</t>
  </si>
  <si>
    <t>04</t>
  </si>
  <si>
    <t>05</t>
  </si>
  <si>
    <t>06</t>
  </si>
  <si>
    <t>07</t>
  </si>
  <si>
    <t>09</t>
  </si>
  <si>
    <t>10</t>
  </si>
  <si>
    <t>11</t>
  </si>
  <si>
    <t>26</t>
  </si>
  <si>
    <t>45</t>
  </si>
  <si>
    <t>13</t>
  </si>
  <si>
    <t>14</t>
  </si>
  <si>
    <t>15</t>
  </si>
  <si>
    <t>16</t>
  </si>
  <si>
    <t>17</t>
  </si>
  <si>
    <t>18</t>
  </si>
  <si>
    <t>19</t>
  </si>
  <si>
    <t>20</t>
  </si>
  <si>
    <t>22</t>
  </si>
  <si>
    <t>23</t>
  </si>
  <si>
    <t>40</t>
  </si>
  <si>
    <t>29</t>
  </si>
  <si>
    <t>262013</t>
  </si>
  <si>
    <t>262021</t>
  </si>
  <si>
    <t>262030</t>
  </si>
  <si>
    <t>262048</t>
  </si>
  <si>
    <t>262056</t>
  </si>
  <si>
    <t>262129</t>
  </si>
  <si>
    <t>京丹後市</t>
  </si>
  <si>
    <t>263435</t>
  </si>
  <si>
    <t>263648</t>
  </si>
  <si>
    <t>263656</t>
  </si>
  <si>
    <t>263672</t>
  </si>
  <si>
    <t>264075</t>
  </si>
  <si>
    <t>京丹波町</t>
  </si>
  <si>
    <t>264636</t>
  </si>
  <si>
    <t>264652</t>
  </si>
  <si>
    <t>与謝野町</t>
  </si>
  <si>
    <t>京丹波町</t>
    <rPh sb="0" eb="1">
      <t>キョウ</t>
    </rPh>
    <rPh sb="1" eb="3">
      <t>タンバ</t>
    </rPh>
    <phoneticPr fontId="3"/>
  </si>
  <si>
    <t>伊根町</t>
    <rPh sb="0" eb="2">
      <t>イネ</t>
    </rPh>
    <rPh sb="2" eb="3">
      <t>マチ</t>
    </rPh>
    <phoneticPr fontId="3"/>
  </si>
  <si>
    <t>与謝野町</t>
    <rPh sb="0" eb="3">
      <t>ヨサノ</t>
    </rPh>
    <rPh sb="3" eb="4">
      <t>マチ</t>
    </rPh>
    <phoneticPr fontId="3"/>
  </si>
  <si>
    <t>元金償還金分に対して繰り入れたもの</t>
    <rPh sb="0" eb="2">
      <t>ガンキン</t>
    </rPh>
    <rPh sb="2" eb="4">
      <t>ショウカン</t>
    </rPh>
    <rPh sb="4" eb="5">
      <t>キン</t>
    </rPh>
    <rPh sb="5" eb="6">
      <t>ブン</t>
    </rPh>
    <rPh sb="7" eb="8">
      <t>タイ</t>
    </rPh>
    <rPh sb="10" eb="11">
      <t>ク</t>
    </rPh>
    <rPh sb="12" eb="13">
      <t>イ</t>
    </rPh>
    <phoneticPr fontId="3"/>
  </si>
  <si>
    <t>利息支払い分に対して繰り入れたもの</t>
    <rPh sb="0" eb="2">
      <t>リソク</t>
    </rPh>
    <rPh sb="2" eb="4">
      <t>シハラ</t>
    </rPh>
    <rPh sb="5" eb="6">
      <t>ブン</t>
    </rPh>
    <rPh sb="7" eb="8">
      <t>タイ</t>
    </rPh>
    <rPh sb="10" eb="11">
      <t>ク</t>
    </rPh>
    <rPh sb="12" eb="13">
      <t>イ</t>
    </rPh>
    <phoneticPr fontId="3"/>
  </si>
  <si>
    <t>基準額</t>
    <rPh sb="0" eb="3">
      <t>キジュンガク</t>
    </rPh>
    <phoneticPr fontId="3"/>
  </si>
  <si>
    <t>実繰入額</t>
    <rPh sb="0" eb="1">
      <t>ジツ</t>
    </rPh>
    <rPh sb="1" eb="3">
      <t>クリイレ</t>
    </rPh>
    <rPh sb="3" eb="4">
      <t>ガク</t>
    </rPh>
    <phoneticPr fontId="3"/>
  </si>
  <si>
    <t>繰入再掲</t>
    <rPh sb="0" eb="2">
      <t>クリイレ</t>
    </rPh>
    <rPh sb="2" eb="4">
      <t>サイケイ</t>
    </rPh>
    <phoneticPr fontId="3"/>
  </si>
  <si>
    <t>元利償還金に対して繰り入れたもの</t>
    <rPh sb="0" eb="2">
      <t>ガンリ</t>
    </rPh>
    <rPh sb="2" eb="5">
      <t>ショウカンキン</t>
    </rPh>
    <rPh sb="6" eb="7">
      <t>タイ</t>
    </rPh>
    <rPh sb="9" eb="10">
      <t>ク</t>
    </rPh>
    <rPh sb="11" eb="12">
      <t>イ</t>
    </rPh>
    <phoneticPr fontId="3"/>
  </si>
  <si>
    <t>合　計</t>
    <rPh sb="0" eb="1">
      <t>ゴウ</t>
    </rPh>
    <rPh sb="2" eb="3">
      <t>ケイ</t>
    </rPh>
    <phoneticPr fontId="3"/>
  </si>
  <si>
    <t>収益的収支に関する繰入金のうち</t>
    <phoneticPr fontId="3"/>
  </si>
  <si>
    <t>資本的収支に関する繰入金のうち</t>
    <phoneticPr fontId="3"/>
  </si>
  <si>
    <t>列061</t>
  </si>
  <si>
    <t>列062</t>
  </si>
  <si>
    <t>列063</t>
  </si>
  <si>
    <t>列064</t>
  </si>
  <si>
    <t>列065</t>
  </si>
  <si>
    <t>列066</t>
  </si>
  <si>
    <t>列067</t>
  </si>
  <si>
    <t>列068</t>
  </si>
  <si>
    <t>列069</t>
  </si>
  <si>
    <t>列070</t>
  </si>
  <si>
    <t>列071</t>
  </si>
  <si>
    <t>列072</t>
  </si>
  <si>
    <t>列073</t>
  </si>
  <si>
    <t>列074</t>
  </si>
  <si>
    <t>列075</t>
  </si>
  <si>
    <t>列076</t>
  </si>
  <si>
    <t>列077</t>
  </si>
  <si>
    <t>列078</t>
  </si>
  <si>
    <t>列079</t>
  </si>
  <si>
    <t>列080</t>
  </si>
  <si>
    <t>262145</t>
  </si>
  <si>
    <t>木津川市</t>
  </si>
  <si>
    <t>浄水場　（箇所）</t>
    <rPh sb="0" eb="3">
      <t>ジョウスイジョウ</t>
    </rPh>
    <rPh sb="5" eb="7">
      <t>カショ</t>
    </rPh>
    <phoneticPr fontId="3"/>
  </si>
  <si>
    <t>行政区域内現在人口(人)  (A)</t>
    <phoneticPr fontId="3"/>
  </si>
  <si>
    <t>現在給水人口(人)  (C)</t>
    <phoneticPr fontId="3"/>
  </si>
  <si>
    <t>計画給水人口(人)  (B)</t>
    <phoneticPr fontId="3"/>
  </si>
  <si>
    <t>導水管延長  (m)</t>
    <phoneticPr fontId="3"/>
  </si>
  <si>
    <t>送水管延長  (〃)</t>
    <phoneticPr fontId="3"/>
  </si>
  <si>
    <t>　　計</t>
    <phoneticPr fontId="3"/>
  </si>
  <si>
    <r>
      <t>配水能力(m</t>
    </r>
    <r>
      <rPr>
        <vertAlign val="superscript"/>
        <sz val="12"/>
        <rFont val="ＭＳ Ｐ明朝"/>
        <family val="1"/>
        <charset val="128"/>
      </rPr>
      <t>3</t>
    </r>
    <r>
      <rPr>
        <sz val="12"/>
        <rFont val="ＭＳ Ｐ明朝"/>
        <family val="1"/>
        <charset val="128"/>
      </rPr>
      <t>/日)   (D)</t>
    </r>
    <phoneticPr fontId="3"/>
  </si>
  <si>
    <r>
      <t>年間総配水量(m</t>
    </r>
    <r>
      <rPr>
        <vertAlign val="superscript"/>
        <sz val="12"/>
        <rFont val="ＭＳ Ｐ明朝"/>
        <family val="1"/>
        <charset val="128"/>
      </rPr>
      <t>3</t>
    </r>
    <r>
      <rPr>
        <sz val="12"/>
        <rFont val="ＭＳ Ｐ明朝"/>
        <family val="1"/>
        <charset val="128"/>
      </rPr>
      <t>)   (E)</t>
    </r>
    <phoneticPr fontId="3"/>
  </si>
  <si>
    <r>
      <t>一日最大配水量(m</t>
    </r>
    <r>
      <rPr>
        <vertAlign val="superscript"/>
        <sz val="12"/>
        <rFont val="ＭＳ Ｐ明朝"/>
        <family val="1"/>
        <charset val="128"/>
      </rPr>
      <t>3</t>
    </r>
    <r>
      <rPr>
        <sz val="12"/>
        <rFont val="ＭＳ Ｐ明朝"/>
        <family val="1"/>
        <charset val="128"/>
      </rPr>
      <t>/日)    (F)</t>
    </r>
    <phoneticPr fontId="3"/>
  </si>
  <si>
    <r>
      <t>年間総有収水量(m</t>
    </r>
    <r>
      <rPr>
        <vertAlign val="superscript"/>
        <sz val="12"/>
        <rFont val="ＭＳ Ｐ明朝"/>
        <family val="1"/>
        <charset val="128"/>
      </rPr>
      <t>3</t>
    </r>
    <r>
      <rPr>
        <sz val="12"/>
        <rFont val="ＭＳ Ｐ明朝"/>
        <family val="1"/>
        <charset val="128"/>
      </rPr>
      <t>)   (H)</t>
    </r>
    <phoneticPr fontId="3"/>
  </si>
  <si>
    <r>
      <t>基本水量(m</t>
    </r>
    <r>
      <rPr>
        <vertAlign val="superscript"/>
        <sz val="12"/>
        <rFont val="ＭＳ Ｐ明朝"/>
        <family val="1"/>
        <charset val="128"/>
      </rPr>
      <t>3</t>
    </r>
    <r>
      <rPr>
        <sz val="12"/>
        <rFont val="ＭＳ Ｐ明朝"/>
        <family val="1"/>
        <charset val="128"/>
      </rPr>
      <t xml:space="preserve">)  </t>
    </r>
    <phoneticPr fontId="3"/>
  </si>
  <si>
    <t>基本料金(円)</t>
    <phoneticPr fontId="3"/>
  </si>
  <si>
    <r>
      <t>超過料金(円/m</t>
    </r>
    <r>
      <rPr>
        <vertAlign val="superscript"/>
        <sz val="12"/>
        <rFont val="ＭＳ Ｐ明朝"/>
        <family val="1"/>
        <charset val="128"/>
      </rPr>
      <t>3</t>
    </r>
    <r>
      <rPr>
        <sz val="12"/>
        <rFont val="ＭＳ Ｐ明朝"/>
        <family val="1"/>
        <charset val="128"/>
      </rPr>
      <t>)</t>
    </r>
    <phoneticPr fontId="3"/>
  </si>
  <si>
    <t>損益勘定所属職員</t>
    <phoneticPr fontId="3"/>
  </si>
  <si>
    <t>うち</t>
    <phoneticPr fontId="3"/>
  </si>
  <si>
    <t>内訳</t>
    <rPh sb="0" eb="2">
      <t>ウチワケ</t>
    </rPh>
    <phoneticPr fontId="3"/>
  </si>
  <si>
    <t>原水関係職員</t>
    <phoneticPr fontId="3"/>
  </si>
  <si>
    <t>浄水関係職員</t>
    <phoneticPr fontId="3"/>
  </si>
  <si>
    <t>配水関係職員</t>
    <phoneticPr fontId="3"/>
  </si>
  <si>
    <t>資本勘定所属職員</t>
    <phoneticPr fontId="3"/>
  </si>
  <si>
    <t>簡易水道の数</t>
    <phoneticPr fontId="3"/>
  </si>
  <si>
    <t>実質料金改定率(%)</t>
    <phoneticPr fontId="3"/>
  </si>
  <si>
    <t>給水区域面積（ha）</t>
    <rPh sb="0" eb="2">
      <t>キュウスイ</t>
    </rPh>
    <rPh sb="2" eb="4">
      <t>クイキ</t>
    </rPh>
    <rPh sb="4" eb="6">
      <t>メンセキ</t>
    </rPh>
    <phoneticPr fontId="3"/>
  </si>
  <si>
    <r>
      <t>計画年間給水量(m</t>
    </r>
    <r>
      <rPr>
        <vertAlign val="superscript"/>
        <sz val="12"/>
        <rFont val="ＭＳ Ｐ明朝"/>
        <family val="1"/>
        <charset val="128"/>
      </rPr>
      <t>3</t>
    </r>
    <r>
      <rPr>
        <sz val="12"/>
        <rFont val="ＭＳ Ｐ明朝"/>
        <family val="1"/>
        <charset val="128"/>
      </rPr>
      <t>)</t>
    </r>
    <phoneticPr fontId="3"/>
  </si>
  <si>
    <t>料金改定年数 （上2桁年数、下2桁月数）</t>
    <rPh sb="8" eb="9">
      <t>カミ</t>
    </rPh>
    <rPh sb="10" eb="11">
      <t>ケタ</t>
    </rPh>
    <rPh sb="11" eb="13">
      <t>ネンスウ</t>
    </rPh>
    <rPh sb="14" eb="15">
      <t>シモ</t>
    </rPh>
    <rPh sb="16" eb="17">
      <t>ケタ</t>
    </rPh>
    <rPh sb="17" eb="19">
      <t>ツキスウ</t>
    </rPh>
    <phoneticPr fontId="3"/>
  </si>
  <si>
    <t>職員1人当たり給水人口　　(人)</t>
    <rPh sb="0" eb="2">
      <t>ショクイン</t>
    </rPh>
    <rPh sb="3" eb="4">
      <t>ニン</t>
    </rPh>
    <rPh sb="4" eb="5">
      <t>ア</t>
    </rPh>
    <rPh sb="7" eb="9">
      <t>キュウスイ</t>
    </rPh>
    <rPh sb="9" eb="11">
      <t>ジンコウ</t>
    </rPh>
    <rPh sb="14" eb="15">
      <t>ニン</t>
    </rPh>
    <phoneticPr fontId="3"/>
  </si>
  <si>
    <r>
      <t>職員1人当たり給水量　　(ｍ</t>
    </r>
    <r>
      <rPr>
        <vertAlign val="superscript"/>
        <sz val="12"/>
        <rFont val="ＭＳ Ｐ明朝"/>
        <family val="1"/>
        <charset val="128"/>
      </rPr>
      <t>3</t>
    </r>
    <r>
      <rPr>
        <sz val="12"/>
        <rFont val="ＭＳ Ｐ明朝"/>
        <family val="1"/>
        <charset val="128"/>
      </rPr>
      <t>)</t>
    </r>
    <rPh sb="0" eb="2">
      <t>ショクイン</t>
    </rPh>
    <rPh sb="3" eb="4">
      <t>ニン</t>
    </rPh>
    <rPh sb="4" eb="5">
      <t>ア</t>
    </rPh>
    <rPh sb="7" eb="10">
      <t>キュウスイリョウ</t>
    </rPh>
    <phoneticPr fontId="3"/>
  </si>
  <si>
    <t>職員1人当たり営業収益　(千円)</t>
    <rPh sb="0" eb="2">
      <t>ショクイン</t>
    </rPh>
    <rPh sb="3" eb="4">
      <t>ニン</t>
    </rPh>
    <rPh sb="4" eb="5">
      <t>ア</t>
    </rPh>
    <rPh sb="7" eb="9">
      <t>エイギョウ</t>
    </rPh>
    <rPh sb="9" eb="11">
      <t>シュウエキ</t>
    </rPh>
    <rPh sb="13" eb="15">
      <t>センエン</t>
    </rPh>
    <phoneticPr fontId="3"/>
  </si>
  <si>
    <t>　　計</t>
    <phoneticPr fontId="3"/>
  </si>
  <si>
    <t>総収益　　　　   (B)  ＋  (C)  (A)</t>
    <phoneticPr fontId="3"/>
  </si>
  <si>
    <t>ア．営業収益　　　　    (B)</t>
    <phoneticPr fontId="3"/>
  </si>
  <si>
    <t>(ア)料金収入</t>
    <phoneticPr fontId="3"/>
  </si>
  <si>
    <t>(イ)受託工事収益</t>
    <phoneticPr fontId="3"/>
  </si>
  <si>
    <t>(ウ)その他</t>
    <phoneticPr fontId="3"/>
  </si>
  <si>
    <t>イ．営業外収益   　　　(C)</t>
    <phoneticPr fontId="3"/>
  </si>
  <si>
    <t>(ア)国庫補助金</t>
    <phoneticPr fontId="3"/>
  </si>
  <si>
    <t>(イ)府補助金</t>
    <phoneticPr fontId="3"/>
  </si>
  <si>
    <t>(ウ)他会計繰入金</t>
    <phoneticPr fontId="3"/>
  </si>
  <si>
    <t>(エ)その他</t>
    <phoneticPr fontId="3"/>
  </si>
  <si>
    <t>総費用  　　　　 (E)  ＋  (F)  (D)</t>
    <phoneticPr fontId="3"/>
  </si>
  <si>
    <t>ア．営業費用    　　　　(E)</t>
    <phoneticPr fontId="3"/>
  </si>
  <si>
    <t>(ア)職員給与費</t>
    <phoneticPr fontId="3"/>
  </si>
  <si>
    <t>(イ)受託工事費</t>
    <phoneticPr fontId="3"/>
  </si>
  <si>
    <t>イ．営業外費用   　　　　(F)</t>
    <phoneticPr fontId="3"/>
  </si>
  <si>
    <t>(ア)支払利息</t>
    <phoneticPr fontId="3"/>
  </si>
  <si>
    <t>i　地方債利息</t>
    <rPh sb="2" eb="5">
      <t>チホウサイ</t>
    </rPh>
    <rPh sb="5" eb="7">
      <t>リソク</t>
    </rPh>
    <phoneticPr fontId="3"/>
  </si>
  <si>
    <t>(イ)その他</t>
    <phoneticPr fontId="3"/>
  </si>
  <si>
    <t>収支差引 　　　(A)  －  (D)  (G)</t>
    <phoneticPr fontId="3"/>
  </si>
  <si>
    <t>資本的収入 　　　　   (H)</t>
    <phoneticPr fontId="3"/>
  </si>
  <si>
    <t>ア．地方債</t>
    <phoneticPr fontId="3"/>
  </si>
  <si>
    <t>イ．他会計出資金</t>
    <phoneticPr fontId="3"/>
  </si>
  <si>
    <t>ウ．他会計補助金</t>
    <phoneticPr fontId="3"/>
  </si>
  <si>
    <t>エ．他会計借入金</t>
    <phoneticPr fontId="3"/>
  </si>
  <si>
    <t>オ．固定資産売却代金</t>
    <phoneticPr fontId="3"/>
  </si>
  <si>
    <t>カ．国庫補助金</t>
    <phoneticPr fontId="3"/>
  </si>
  <si>
    <t>キ．府補助金</t>
    <phoneticPr fontId="3"/>
  </si>
  <si>
    <t>ク．工事負担金</t>
    <phoneticPr fontId="3"/>
  </si>
  <si>
    <t>ケ．その他</t>
    <phoneticPr fontId="3"/>
  </si>
  <si>
    <t>資本的支出 　　　　  (I)</t>
    <phoneticPr fontId="3"/>
  </si>
  <si>
    <t>ア．建設改良費</t>
    <phoneticPr fontId="3"/>
  </si>
  <si>
    <t>職員給与費</t>
    <phoneticPr fontId="3"/>
  </si>
  <si>
    <t>建設利息</t>
    <phoneticPr fontId="3"/>
  </si>
  <si>
    <t>補助対象事業費</t>
    <phoneticPr fontId="3"/>
  </si>
  <si>
    <t>単独事業費</t>
    <phoneticPr fontId="3"/>
  </si>
  <si>
    <t>その他</t>
    <phoneticPr fontId="3"/>
  </si>
  <si>
    <t>国庫補助金</t>
    <phoneticPr fontId="3"/>
  </si>
  <si>
    <t>府補助金</t>
    <phoneticPr fontId="3"/>
  </si>
  <si>
    <t>工事負担金</t>
    <phoneticPr fontId="3"/>
  </si>
  <si>
    <t>他会計繰入金</t>
    <phoneticPr fontId="3"/>
  </si>
  <si>
    <t>イ．地方債償還金  　　　 　　(J)</t>
    <phoneticPr fontId="3"/>
  </si>
  <si>
    <t>うち</t>
    <phoneticPr fontId="3"/>
  </si>
  <si>
    <t>ウ．他会計長期借入金返還金</t>
    <phoneticPr fontId="3"/>
  </si>
  <si>
    <t>エ．他会計への繰出金</t>
    <phoneticPr fontId="3"/>
  </si>
  <si>
    <t>オ．その他</t>
    <phoneticPr fontId="3"/>
  </si>
  <si>
    <t>収支差引 　　　　(H)  －  (I)   (K)</t>
    <phoneticPr fontId="3"/>
  </si>
  <si>
    <t>収支再差引  (G)  ＋  (K) (L)</t>
    <phoneticPr fontId="3"/>
  </si>
  <si>
    <t>積立金 (M)</t>
    <phoneticPr fontId="3"/>
  </si>
  <si>
    <t>前年度からの繰越金(N)</t>
    <phoneticPr fontId="3"/>
  </si>
  <si>
    <t>うち地方債</t>
    <phoneticPr fontId="3"/>
  </si>
  <si>
    <t>前年度繰上充用金  　　　　　　　(O)</t>
    <phoneticPr fontId="3"/>
  </si>
  <si>
    <t>未収入特定財源</t>
    <phoneticPr fontId="3"/>
  </si>
  <si>
    <t>国庫（府）支出金</t>
    <rPh sb="3" eb="4">
      <t>フ</t>
    </rPh>
    <phoneticPr fontId="3"/>
  </si>
  <si>
    <t>地方債</t>
    <phoneticPr fontId="3"/>
  </si>
  <si>
    <t>翌年度に繰越すべき財源(Q)</t>
    <phoneticPr fontId="3"/>
  </si>
  <si>
    <t>黒字</t>
    <phoneticPr fontId="3"/>
  </si>
  <si>
    <t>赤字　(Δ)</t>
    <phoneticPr fontId="3"/>
  </si>
  <si>
    <t>繰出基準に基づく繰入金</t>
    <phoneticPr fontId="3"/>
  </si>
  <si>
    <t>繰出基準以外の繰入金</t>
    <phoneticPr fontId="3"/>
  </si>
  <si>
    <t>1収益的収支</t>
    <phoneticPr fontId="3"/>
  </si>
  <si>
    <t>2資本的収支</t>
    <rPh sb="1" eb="2">
      <t>シ</t>
    </rPh>
    <rPh sb="2" eb="3">
      <t>ホン</t>
    </rPh>
    <rPh sb="3" eb="4">
      <t>マト</t>
    </rPh>
    <rPh sb="4" eb="5">
      <t>オサム</t>
    </rPh>
    <rPh sb="5" eb="6">
      <t>ササ</t>
    </rPh>
    <phoneticPr fontId="3"/>
  </si>
  <si>
    <t>配水管延長  (〃)</t>
    <phoneticPr fontId="3"/>
  </si>
  <si>
    <t>配水池　（〃）</t>
    <rPh sb="0" eb="3">
      <t>ハイスイチ</t>
    </rPh>
    <phoneticPr fontId="3"/>
  </si>
  <si>
    <t>内訳</t>
    <rPh sb="1" eb="2">
      <t>ワケ</t>
    </rPh>
    <phoneticPr fontId="3"/>
  </si>
  <si>
    <t>繰上充用金</t>
    <rPh sb="0" eb="2">
      <t>クリアゲ</t>
    </rPh>
    <rPh sb="2" eb="4">
      <t>ジュウヨウ</t>
    </rPh>
    <rPh sb="4" eb="5">
      <t>キン</t>
    </rPh>
    <phoneticPr fontId="3"/>
  </si>
  <si>
    <t>事業繰越額・支払繰延額に係る未収入特定財源</t>
    <rPh sb="0" eb="2">
      <t>ジギョウ</t>
    </rPh>
    <rPh sb="2" eb="4">
      <t>クリコシ</t>
    </rPh>
    <rPh sb="4" eb="5">
      <t>ガク</t>
    </rPh>
    <rPh sb="6" eb="8">
      <t>シハラ</t>
    </rPh>
    <rPh sb="8" eb="10">
      <t>クリノベ</t>
    </rPh>
    <rPh sb="10" eb="11">
      <t>ガク</t>
    </rPh>
    <rPh sb="12" eb="13">
      <t>カカ</t>
    </rPh>
    <rPh sb="14" eb="17">
      <t>ミシュウニュウ</t>
    </rPh>
    <rPh sb="17" eb="19">
      <t>トクテイ</t>
    </rPh>
    <rPh sb="19" eb="21">
      <t>ザイゲン</t>
    </rPh>
    <phoneticPr fontId="3"/>
  </si>
  <si>
    <t>地方債の
うち</t>
    <rPh sb="0" eb="3">
      <t>チホウサイ</t>
    </rPh>
    <phoneticPr fontId="3"/>
  </si>
  <si>
    <t>公営企業借換債にかかるもの</t>
    <rPh sb="0" eb="2">
      <t>コウエイ</t>
    </rPh>
    <rPh sb="2" eb="4">
      <t>キギョウ</t>
    </rPh>
    <rPh sb="4" eb="7">
      <t>カリカエサイ</t>
    </rPh>
    <phoneticPr fontId="3"/>
  </si>
  <si>
    <t>民間資金による借換にかかるもの</t>
    <rPh sb="0" eb="2">
      <t>ミンカン</t>
    </rPh>
    <rPh sb="2" eb="4">
      <t>シキン</t>
    </rPh>
    <rPh sb="7" eb="9">
      <t>カリカエ</t>
    </rPh>
    <phoneticPr fontId="3"/>
  </si>
  <si>
    <t>うち</t>
    <phoneticPr fontId="3"/>
  </si>
  <si>
    <t>市中銀行</t>
    <rPh sb="0" eb="2">
      <t>シチュウ</t>
    </rPh>
    <rPh sb="2" eb="4">
      <t>ギンコウ</t>
    </rPh>
    <phoneticPr fontId="3"/>
  </si>
  <si>
    <t>市中銀行以外の金融機関</t>
    <rPh sb="0" eb="2">
      <t>シチュウ</t>
    </rPh>
    <rPh sb="2" eb="4">
      <t>ギンコウ</t>
    </rPh>
    <rPh sb="4" eb="6">
      <t>イガイ</t>
    </rPh>
    <rPh sb="7" eb="9">
      <t>キンユウ</t>
    </rPh>
    <rPh sb="9" eb="11">
      <t>キカン</t>
    </rPh>
    <phoneticPr fontId="3"/>
  </si>
  <si>
    <t>市場公募債</t>
    <rPh sb="0" eb="2">
      <t>シジョウ</t>
    </rPh>
    <rPh sb="2" eb="4">
      <t>コウボ</t>
    </rPh>
    <rPh sb="4" eb="5">
      <t>サイ</t>
    </rPh>
    <phoneticPr fontId="3"/>
  </si>
  <si>
    <t>その他</t>
    <rPh sb="2" eb="3">
      <t>タ</t>
    </rPh>
    <phoneticPr fontId="3"/>
  </si>
  <si>
    <t>3</t>
  </si>
  <si>
    <t>1</t>
  </si>
  <si>
    <t>2</t>
  </si>
  <si>
    <t>7</t>
  </si>
  <si>
    <t>6</t>
  </si>
  <si>
    <t>5</t>
  </si>
  <si>
    <t>4</t>
  </si>
  <si>
    <t>25</t>
  </si>
  <si>
    <t>52</t>
  </si>
  <si>
    <t>51</t>
  </si>
  <si>
    <t>34</t>
  </si>
  <si>
    <t>33</t>
  </si>
  <si>
    <t>32</t>
  </si>
  <si>
    <t>003</t>
  </si>
  <si>
    <t>002</t>
  </si>
  <si>
    <t>001</t>
  </si>
  <si>
    <t>8</t>
  </si>
  <si>
    <t>伊根町訪問看護ステーション</t>
  </si>
  <si>
    <t>9</t>
  </si>
  <si>
    <t>大山崎町</t>
  </si>
  <si>
    <t>263036</t>
  </si>
  <si>
    <t>網野・弥栄デイ</t>
  </si>
  <si>
    <t>ふくじゅ</t>
  </si>
  <si>
    <t>森本工業団地</t>
  </si>
  <si>
    <t>005</t>
  </si>
  <si>
    <t>004</t>
  </si>
  <si>
    <t>長岡分譲宅地</t>
  </si>
  <si>
    <t>八幡市</t>
  </si>
  <si>
    <t>262102</t>
  </si>
  <si>
    <t>八幡市営駐車場</t>
  </si>
  <si>
    <t>長岡京市</t>
  </si>
  <si>
    <t>262099</t>
  </si>
  <si>
    <t>長岡京市営長岡京駅西駐車場</t>
  </si>
  <si>
    <t>つつじヶ丘団地</t>
  </si>
  <si>
    <t>008</t>
  </si>
  <si>
    <t>007</t>
  </si>
  <si>
    <t>006</t>
  </si>
  <si>
    <t>綾部市営綾部駅北駐車場</t>
  </si>
  <si>
    <t>綾部市営綾部駅南駐車場</t>
  </si>
  <si>
    <t>綾部市営天神町駐車場</t>
  </si>
  <si>
    <t>綾部市住宅・工業団地</t>
  </si>
  <si>
    <t>南田辺駐車場</t>
  </si>
  <si>
    <t>七条海岸駐車場</t>
  </si>
  <si>
    <t>東舞鶴駅駐車場</t>
  </si>
  <si>
    <t>西舞鶴駅駐車場</t>
  </si>
  <si>
    <t>石原地区</t>
  </si>
  <si>
    <t>西中筋地区</t>
  </si>
  <si>
    <t>福知山市公設地方卸売市場</t>
  </si>
  <si>
    <t>事業</t>
    <rPh sb="0" eb="2">
      <t>ジギョウ</t>
    </rPh>
    <phoneticPr fontId="3"/>
  </si>
  <si>
    <t>表</t>
    <rPh sb="0" eb="1">
      <t>ヒョウ</t>
    </rPh>
    <phoneticPr fontId="3"/>
  </si>
  <si>
    <t>行</t>
    <rPh sb="0" eb="1">
      <t>ギョウ</t>
    </rPh>
    <phoneticPr fontId="3"/>
  </si>
  <si>
    <t>列</t>
    <rPh sb="0" eb="1">
      <t>レツ</t>
    </rPh>
    <phoneticPr fontId="3"/>
  </si>
  <si>
    <t>01</t>
    <phoneticPr fontId="3"/>
  </si>
  <si>
    <t>1</t>
    <phoneticPr fontId="3"/>
  </si>
  <si>
    <t>2</t>
    <phoneticPr fontId="3"/>
  </si>
  <si>
    <t>25</t>
    <phoneticPr fontId="3"/>
  </si>
  <si>
    <t>43</t>
    <phoneticPr fontId="3"/>
  </si>
  <si>
    <r>
      <t>事業創設認可</t>
    </r>
    <r>
      <rPr>
        <sz val="10"/>
        <rFont val="ＭＳ Ｐ明朝"/>
        <family val="1"/>
        <charset val="128"/>
      </rPr>
      <t xml:space="preserve"> (例3270822→S27.8.22)</t>
    </r>
    <rPh sb="8" eb="9">
      <t>レイ</t>
    </rPh>
    <phoneticPr fontId="3"/>
  </si>
  <si>
    <t>02</t>
    <phoneticPr fontId="3"/>
  </si>
  <si>
    <t>010</t>
    <phoneticPr fontId="3"/>
  </si>
  <si>
    <t>010</t>
    <phoneticPr fontId="3"/>
  </si>
  <si>
    <t>　　計</t>
    <rPh sb="2" eb="3">
      <t>ケイ</t>
    </rPh>
    <phoneticPr fontId="3"/>
  </si>
  <si>
    <t>資本勘定所属職員</t>
    <rPh sb="0" eb="2">
      <t>シホン</t>
    </rPh>
    <rPh sb="2" eb="4">
      <t>カンジョウ</t>
    </rPh>
    <rPh sb="4" eb="6">
      <t>ショゾク</t>
    </rPh>
    <rPh sb="6" eb="8">
      <t>ショクイン</t>
    </rPh>
    <phoneticPr fontId="3"/>
  </si>
  <si>
    <t>損益勘定所属職員</t>
    <rPh sb="0" eb="2">
      <t>ソンエキ</t>
    </rPh>
    <rPh sb="2" eb="4">
      <t>カンジョウ</t>
    </rPh>
    <rPh sb="4" eb="6">
      <t>ショゾク</t>
    </rPh>
    <rPh sb="6" eb="8">
      <t>ショクイン</t>
    </rPh>
    <phoneticPr fontId="3"/>
  </si>
  <si>
    <t>職員数（人）</t>
    <rPh sb="0" eb="3">
      <t>ショクインスウ</t>
    </rPh>
    <rPh sb="4" eb="5">
      <t>ニン</t>
    </rPh>
    <phoneticPr fontId="3"/>
  </si>
  <si>
    <t>年間使用料収入額　計</t>
    <rPh sb="0" eb="2">
      <t>ネンカン</t>
    </rPh>
    <rPh sb="2" eb="5">
      <t>シヨウリョウ</t>
    </rPh>
    <rPh sb="5" eb="8">
      <t>シュウニュウガク</t>
    </rPh>
    <rPh sb="9" eb="10">
      <t>ケイ</t>
    </rPh>
    <phoneticPr fontId="3"/>
  </si>
  <si>
    <t>隻数（隻）</t>
    <rPh sb="0" eb="2">
      <t>セキスウ</t>
    </rPh>
    <rPh sb="3" eb="4">
      <t>セキ</t>
    </rPh>
    <phoneticPr fontId="3"/>
  </si>
  <si>
    <t>その他船舶</t>
    <rPh sb="2" eb="3">
      <t>タ</t>
    </rPh>
    <rPh sb="3" eb="5">
      <t>センパク</t>
    </rPh>
    <phoneticPr fontId="3"/>
  </si>
  <si>
    <t>しゅんせつ船</t>
    <rPh sb="5" eb="6">
      <t>フネ</t>
    </rPh>
    <phoneticPr fontId="3"/>
  </si>
  <si>
    <t>年間取扱件数（件）</t>
    <rPh sb="0" eb="2">
      <t>ネンカン</t>
    </rPh>
    <rPh sb="2" eb="4">
      <t>トリアツカ</t>
    </rPh>
    <rPh sb="4" eb="6">
      <t>ケンスウ</t>
    </rPh>
    <rPh sb="7" eb="8">
      <t>ケン</t>
    </rPh>
    <phoneticPr fontId="3"/>
  </si>
  <si>
    <t>船舶の離着岸を補助する船舶</t>
    <rPh sb="0" eb="2">
      <t>センパク</t>
    </rPh>
    <rPh sb="3" eb="6">
      <t>リチャクガン</t>
    </rPh>
    <rPh sb="7" eb="9">
      <t>ホジョ</t>
    </rPh>
    <rPh sb="11" eb="13">
      <t>センパク</t>
    </rPh>
    <phoneticPr fontId="3"/>
  </si>
  <si>
    <t>面積（㎡）</t>
    <rPh sb="0" eb="2">
      <t>メンセキ</t>
    </rPh>
    <phoneticPr fontId="3"/>
  </si>
  <si>
    <t>ふ頭用地</t>
    <rPh sb="1" eb="2">
      <t>トウ</t>
    </rPh>
    <rPh sb="2" eb="4">
      <t>ヨウチ</t>
    </rPh>
    <phoneticPr fontId="3"/>
  </si>
  <si>
    <t>年間取扱荷物量（ｔ）</t>
    <rPh sb="0" eb="2">
      <t>ネンカン</t>
    </rPh>
    <rPh sb="2" eb="4">
      <t>トリアツカ</t>
    </rPh>
    <rPh sb="4" eb="6">
      <t>ニモツ</t>
    </rPh>
    <rPh sb="6" eb="7">
      <t>リョウ</t>
    </rPh>
    <phoneticPr fontId="3"/>
  </si>
  <si>
    <t>施設数</t>
    <rPh sb="0" eb="3">
      <t>シセツスウ</t>
    </rPh>
    <phoneticPr fontId="3"/>
  </si>
  <si>
    <t>貯木場</t>
    <rPh sb="0" eb="2">
      <t>チョボク</t>
    </rPh>
    <rPh sb="2" eb="3">
      <t>ジョウ</t>
    </rPh>
    <phoneticPr fontId="3"/>
  </si>
  <si>
    <t>棟数（棟）</t>
    <rPh sb="0" eb="1">
      <t>トウ</t>
    </rPh>
    <rPh sb="1" eb="2">
      <t>スウ</t>
    </rPh>
    <rPh sb="3" eb="4">
      <t>トウ</t>
    </rPh>
    <phoneticPr fontId="3"/>
  </si>
  <si>
    <t>倉庫</t>
    <rPh sb="0" eb="2">
      <t>ソウコ</t>
    </rPh>
    <phoneticPr fontId="3"/>
  </si>
  <si>
    <t>その他上屋</t>
    <rPh sb="2" eb="3">
      <t>タ</t>
    </rPh>
    <rPh sb="3" eb="5">
      <t>ウワヤ</t>
    </rPh>
    <phoneticPr fontId="3"/>
  </si>
  <si>
    <t>年間利用者数（人）</t>
    <rPh sb="0" eb="2">
      <t>ネンカン</t>
    </rPh>
    <rPh sb="2" eb="5">
      <t>リヨウシャ</t>
    </rPh>
    <rPh sb="5" eb="6">
      <t>スウ</t>
    </rPh>
    <rPh sb="7" eb="8">
      <t>ニン</t>
    </rPh>
    <phoneticPr fontId="3"/>
  </si>
  <si>
    <t>旅客上屋</t>
    <rPh sb="0" eb="2">
      <t>リョカク</t>
    </rPh>
    <rPh sb="2" eb="4">
      <t>ウワヤ</t>
    </rPh>
    <phoneticPr fontId="3"/>
  </si>
  <si>
    <t>機械数（基）</t>
    <rPh sb="0" eb="2">
      <t>キカイ</t>
    </rPh>
    <rPh sb="2" eb="3">
      <t>スウ</t>
    </rPh>
    <rPh sb="4" eb="5">
      <t>キ</t>
    </rPh>
    <phoneticPr fontId="3"/>
  </si>
  <si>
    <t>荷役機械</t>
    <rPh sb="0" eb="1">
      <t>ニ</t>
    </rPh>
    <rPh sb="1" eb="2">
      <t>ヤク</t>
    </rPh>
    <rPh sb="2" eb="4">
      <t>キカイ</t>
    </rPh>
    <phoneticPr fontId="3"/>
  </si>
  <si>
    <t>○</t>
    <phoneticPr fontId="3"/>
  </si>
  <si>
    <t>港湾区分</t>
    <rPh sb="0" eb="2">
      <t>コウワン</t>
    </rPh>
    <rPh sb="2" eb="4">
      <t>クブン</t>
    </rPh>
    <phoneticPr fontId="3"/>
  </si>
  <si>
    <t>（３） 港湾整備事業</t>
    <rPh sb="4" eb="6">
      <t>コウワン</t>
    </rPh>
    <rPh sb="6" eb="8">
      <t>セイビ</t>
    </rPh>
    <rPh sb="8" eb="10">
      <t>ジギョウ</t>
    </rPh>
    <phoneticPr fontId="3"/>
  </si>
  <si>
    <t>実繰入額</t>
    <rPh sb="0" eb="1">
      <t>ジツ</t>
    </rPh>
    <rPh sb="1" eb="4">
      <t>クリイレガク</t>
    </rPh>
    <phoneticPr fontId="3"/>
  </si>
  <si>
    <t>元金償還金分に対して繰り入れたもの</t>
    <rPh sb="0" eb="2">
      <t>ガンキン</t>
    </rPh>
    <rPh sb="2" eb="5">
      <t>ショウカンキン</t>
    </rPh>
    <rPh sb="5" eb="6">
      <t>ブン</t>
    </rPh>
    <rPh sb="7" eb="8">
      <t>タイ</t>
    </rPh>
    <rPh sb="10" eb="11">
      <t>ク</t>
    </rPh>
    <rPh sb="12" eb="13">
      <t>イ</t>
    </rPh>
    <phoneticPr fontId="3"/>
  </si>
  <si>
    <t>　(2)繰出基準以外の繰入金</t>
    <rPh sb="4" eb="5">
      <t>ク</t>
    </rPh>
    <rPh sb="5" eb="6">
      <t>ダ</t>
    </rPh>
    <rPh sb="6" eb="8">
      <t>キジュン</t>
    </rPh>
    <rPh sb="8" eb="10">
      <t>イガイ</t>
    </rPh>
    <rPh sb="11" eb="14">
      <t>クリイレキン</t>
    </rPh>
    <phoneticPr fontId="3"/>
  </si>
  <si>
    <t>　(1)繰出基準に基づく繰入金</t>
    <rPh sb="4" eb="5">
      <t>ク</t>
    </rPh>
    <rPh sb="5" eb="6">
      <t>ダ</t>
    </rPh>
    <rPh sb="6" eb="8">
      <t>キジュン</t>
    </rPh>
    <rPh sb="9" eb="10">
      <t>モト</t>
    </rPh>
    <rPh sb="12" eb="15">
      <t>クリイレキン</t>
    </rPh>
    <phoneticPr fontId="3"/>
  </si>
  <si>
    <t>資本的収支に関する繰入金のうち</t>
    <rPh sb="0" eb="3">
      <t>シホンテキ</t>
    </rPh>
    <rPh sb="3" eb="5">
      <t>シュウシ</t>
    </rPh>
    <rPh sb="6" eb="7">
      <t>カン</t>
    </rPh>
    <rPh sb="9" eb="12">
      <t>クリイレキン</t>
    </rPh>
    <phoneticPr fontId="3"/>
  </si>
  <si>
    <t>収益的収支に関する繰入金のうち</t>
    <rPh sb="0" eb="3">
      <t>シュウエキテキ</t>
    </rPh>
    <rPh sb="3" eb="5">
      <t>シュウシ</t>
    </rPh>
    <rPh sb="6" eb="7">
      <t>カン</t>
    </rPh>
    <rPh sb="9" eb="12">
      <t>クリイレキン</t>
    </rPh>
    <phoneticPr fontId="3"/>
  </si>
  <si>
    <t>収益的支出に充てた他会計借入金　　　　　(Y)</t>
    <rPh sb="0" eb="3">
      <t>シュウエキテキ</t>
    </rPh>
    <rPh sb="3" eb="5">
      <t>シシュツ</t>
    </rPh>
    <rPh sb="6" eb="7">
      <t>ア</t>
    </rPh>
    <rPh sb="9" eb="12">
      <t>タカイケイ</t>
    </rPh>
    <rPh sb="12" eb="15">
      <t>カリイレキン</t>
    </rPh>
    <phoneticPr fontId="3"/>
  </si>
  <si>
    <t>収益的支出に充てた地方債　　　　　　　　(X)</t>
    <rPh sb="0" eb="3">
      <t>シュウエキテキ</t>
    </rPh>
    <rPh sb="3" eb="5">
      <t>シシュツ</t>
    </rPh>
    <rPh sb="6" eb="7">
      <t>ア</t>
    </rPh>
    <rPh sb="9" eb="12">
      <t>チホウサイ</t>
    </rPh>
    <phoneticPr fontId="3"/>
  </si>
  <si>
    <r>
      <t>赤字(</t>
    </r>
    <r>
      <rPr>
        <sz val="9"/>
        <rFont val="ＭＳ Ｐ明朝"/>
        <family val="1"/>
        <charset val="128"/>
      </rPr>
      <t>△</t>
    </r>
    <r>
      <rPr>
        <sz val="12"/>
        <rFont val="ＭＳ Ｐ明朝"/>
        <family val="1"/>
        <charset val="128"/>
      </rPr>
      <t>)</t>
    </r>
    <rPh sb="0" eb="2">
      <t>アカジ</t>
    </rPh>
    <phoneticPr fontId="3"/>
  </si>
  <si>
    <t>黒字</t>
    <rPh sb="0" eb="2">
      <t>クロジ</t>
    </rPh>
    <phoneticPr fontId="3"/>
  </si>
  <si>
    <t>実質収支　　(P)-(Q)</t>
    <rPh sb="0" eb="2">
      <t>ジッシツ</t>
    </rPh>
    <rPh sb="2" eb="4">
      <t>シュウシ</t>
    </rPh>
    <phoneticPr fontId="3"/>
  </si>
  <si>
    <t>翌年度に繰越すべき財源　(Q)</t>
    <rPh sb="0" eb="3">
      <t>ヨクネンド</t>
    </rPh>
    <rPh sb="4" eb="6">
      <t>クリコシ</t>
    </rPh>
    <rPh sb="9" eb="11">
      <t>ザイゲン</t>
    </rPh>
    <phoneticPr fontId="3"/>
  </si>
  <si>
    <t>地方債</t>
    <rPh sb="0" eb="3">
      <t>チホウサイ</t>
    </rPh>
    <phoneticPr fontId="3"/>
  </si>
  <si>
    <t>国庫(府)支出金</t>
    <rPh sb="0" eb="2">
      <t>コッコ</t>
    </rPh>
    <rPh sb="3" eb="4">
      <t>フ</t>
    </rPh>
    <rPh sb="5" eb="8">
      <t>シシュツキン</t>
    </rPh>
    <phoneticPr fontId="3"/>
  </si>
  <si>
    <t>未収入特定財源</t>
    <rPh sb="0" eb="1">
      <t>ミ</t>
    </rPh>
    <rPh sb="1" eb="3">
      <t>シュウニュウ</t>
    </rPh>
    <rPh sb="3" eb="5">
      <t>トクテイ</t>
    </rPh>
    <rPh sb="5" eb="7">
      <t>ザイゲン</t>
    </rPh>
    <phoneticPr fontId="3"/>
  </si>
  <si>
    <t>形式収支　　　(L)-(M)+(N)-(O)+(X)+(Y)　 (P)</t>
    <rPh sb="0" eb="2">
      <t>ケイシキ</t>
    </rPh>
    <rPh sb="2" eb="4">
      <t>シュウシ</t>
    </rPh>
    <phoneticPr fontId="3"/>
  </si>
  <si>
    <t>前年度繰上充用金　　　　　　　　　　　　(O)</t>
    <rPh sb="0" eb="3">
      <t>ゼンネンド</t>
    </rPh>
    <rPh sb="3" eb="5">
      <t>クリアゲ</t>
    </rPh>
    <rPh sb="5" eb="7">
      <t>ジュウヨウ</t>
    </rPh>
    <rPh sb="7" eb="8">
      <t>キン</t>
    </rPh>
    <phoneticPr fontId="3"/>
  </si>
  <si>
    <t>うち地方債</t>
    <rPh sb="2" eb="5">
      <t>チホウサイ</t>
    </rPh>
    <phoneticPr fontId="3"/>
  </si>
  <si>
    <t>前年度からの繰越金　　　　　　　　 　   (N)</t>
    <rPh sb="0" eb="3">
      <t>ゼンネンド</t>
    </rPh>
    <rPh sb="6" eb="9">
      <t>クリコシキン</t>
    </rPh>
    <phoneticPr fontId="3"/>
  </si>
  <si>
    <t>積立金　　　　　　　　　　　　　　　　　(M)</t>
    <rPh sb="0" eb="3">
      <t>ツミタテキン</t>
    </rPh>
    <phoneticPr fontId="3"/>
  </si>
  <si>
    <t>収支再差引　　　　　　　　　 (G)+(K)　　(L)</t>
    <rPh sb="0" eb="2">
      <t>シュウシ</t>
    </rPh>
    <rPh sb="2" eb="3">
      <t>サイ</t>
    </rPh>
    <rPh sb="3" eb="5">
      <t>サシヒキ</t>
    </rPh>
    <phoneticPr fontId="3"/>
  </si>
  <si>
    <t>（３）収　支　差　引　　　(H)-(I)　　(K)</t>
    <rPh sb="3" eb="4">
      <t>シュウエキ</t>
    </rPh>
    <rPh sb="5" eb="6">
      <t>シ</t>
    </rPh>
    <rPh sb="7" eb="10">
      <t>サシヒキ</t>
    </rPh>
    <phoneticPr fontId="3"/>
  </si>
  <si>
    <t>　　オ．その他</t>
    <rPh sb="6" eb="7">
      <t>タ</t>
    </rPh>
    <phoneticPr fontId="3"/>
  </si>
  <si>
    <t>　　エ．他会計への繰出金</t>
    <rPh sb="4" eb="7">
      <t>タカイケイ</t>
    </rPh>
    <rPh sb="9" eb="10">
      <t>ク</t>
    </rPh>
    <rPh sb="10" eb="11">
      <t>ダ</t>
    </rPh>
    <rPh sb="11" eb="12">
      <t>キン</t>
    </rPh>
    <phoneticPr fontId="3"/>
  </si>
  <si>
    <t>　　ウ．他会計長期借入金返還金　</t>
    <rPh sb="4" eb="7">
      <t>タカイケイ</t>
    </rPh>
    <rPh sb="7" eb="9">
      <t>チョウキ</t>
    </rPh>
    <rPh sb="9" eb="12">
      <t>カリイレキン</t>
    </rPh>
    <rPh sb="12" eb="14">
      <t>ヘンカン</t>
    </rPh>
    <rPh sb="14" eb="15">
      <t>キン</t>
    </rPh>
    <phoneticPr fontId="3"/>
  </si>
  <si>
    <t>その他資金に係る繰上償還金分</t>
    <rPh sb="2" eb="3">
      <t>タ</t>
    </rPh>
    <rPh sb="3" eb="5">
      <t>シキン</t>
    </rPh>
    <rPh sb="6" eb="7">
      <t>カカ</t>
    </rPh>
    <rPh sb="8" eb="10">
      <t>クリアゲ</t>
    </rPh>
    <rPh sb="10" eb="13">
      <t>ショウカンキン</t>
    </rPh>
    <rPh sb="13" eb="14">
      <t>ブン</t>
    </rPh>
    <phoneticPr fontId="3"/>
  </si>
  <si>
    <t>政府資金に係る繰上償還金分</t>
    <rPh sb="0" eb="2">
      <t>セイフ</t>
    </rPh>
    <rPh sb="2" eb="4">
      <t>シキン</t>
    </rPh>
    <rPh sb="5" eb="6">
      <t>カカ</t>
    </rPh>
    <rPh sb="7" eb="9">
      <t>クリアゲ</t>
    </rPh>
    <rPh sb="9" eb="12">
      <t>ショウカンキン</t>
    </rPh>
    <rPh sb="12" eb="13">
      <t>ブン</t>
    </rPh>
    <phoneticPr fontId="3"/>
  </si>
  <si>
    <t>うち</t>
    <phoneticPr fontId="3"/>
  </si>
  <si>
    <t>　　イ．地方債償還金　　　　　　　 　(J)</t>
    <rPh sb="4" eb="7">
      <t>チホウサイ</t>
    </rPh>
    <rPh sb="7" eb="10">
      <t>ショウカンキン</t>
    </rPh>
    <phoneticPr fontId="3"/>
  </si>
  <si>
    <t>他会計繰入金</t>
    <rPh sb="0" eb="1">
      <t>タ</t>
    </rPh>
    <rPh sb="1" eb="3">
      <t>カイケイ</t>
    </rPh>
    <rPh sb="3" eb="6">
      <t>クリイレキン</t>
    </rPh>
    <phoneticPr fontId="3"/>
  </si>
  <si>
    <t>工事負担金</t>
    <rPh sb="0" eb="2">
      <t>コウジ</t>
    </rPh>
    <rPh sb="2" eb="5">
      <t>フタンキン</t>
    </rPh>
    <phoneticPr fontId="3"/>
  </si>
  <si>
    <t>都道府県補助金</t>
    <rPh sb="0" eb="4">
      <t>トドウフケン</t>
    </rPh>
    <rPh sb="4" eb="7">
      <t>ホジョキン</t>
    </rPh>
    <phoneticPr fontId="3"/>
  </si>
  <si>
    <t>国庫補助金</t>
    <rPh sb="0" eb="2">
      <t>コッコ</t>
    </rPh>
    <rPh sb="2" eb="5">
      <t>ホジョキン</t>
    </rPh>
    <phoneticPr fontId="3"/>
  </si>
  <si>
    <t>建設改良費の財源内訳</t>
    <rPh sb="0" eb="2">
      <t>ケンセツ</t>
    </rPh>
    <rPh sb="2" eb="5">
      <t>カイリョウヒ</t>
    </rPh>
    <rPh sb="6" eb="8">
      <t>ザイゲン</t>
    </rPh>
    <rPh sb="8" eb="10">
      <t>ウチワケ</t>
    </rPh>
    <phoneticPr fontId="3"/>
  </si>
  <si>
    <t>上記に対する財源としての地方債</t>
    <rPh sb="0" eb="2">
      <t>ジョウキ</t>
    </rPh>
    <rPh sb="3" eb="4">
      <t>タイ</t>
    </rPh>
    <rPh sb="6" eb="8">
      <t>ザイゲン</t>
    </rPh>
    <rPh sb="12" eb="15">
      <t>チホウサイ</t>
    </rPh>
    <phoneticPr fontId="3"/>
  </si>
  <si>
    <t>単独事業費</t>
    <rPh sb="0" eb="2">
      <t>タンドク</t>
    </rPh>
    <rPh sb="2" eb="5">
      <t>ジギョウヒ</t>
    </rPh>
    <phoneticPr fontId="3"/>
  </si>
  <si>
    <t>補助対象事業費</t>
    <rPh sb="0" eb="2">
      <t>ホジョ</t>
    </rPh>
    <rPh sb="2" eb="4">
      <t>タイショウ</t>
    </rPh>
    <rPh sb="4" eb="7">
      <t>ジギョウヒ</t>
    </rPh>
    <phoneticPr fontId="3"/>
  </si>
  <si>
    <t>建設利息</t>
    <rPh sb="0" eb="2">
      <t>ケンセツ</t>
    </rPh>
    <rPh sb="2" eb="4">
      <t>リソク</t>
    </rPh>
    <phoneticPr fontId="3"/>
  </si>
  <si>
    <t>職員給与費</t>
    <rPh sb="0" eb="2">
      <t>ショクイン</t>
    </rPh>
    <rPh sb="2" eb="5">
      <t>キュウヨヒ</t>
    </rPh>
    <phoneticPr fontId="3"/>
  </si>
  <si>
    <t>　　ア．建設改良費</t>
    <rPh sb="4" eb="6">
      <t>ケンセツ</t>
    </rPh>
    <rPh sb="6" eb="9">
      <t>カイリョウヒ</t>
    </rPh>
    <phoneticPr fontId="3"/>
  </si>
  <si>
    <t>（２）資　本　的　支　出　　　　　 　(I)</t>
    <rPh sb="3" eb="8">
      <t>シホンテキ</t>
    </rPh>
    <rPh sb="9" eb="12">
      <t>シシュツ</t>
    </rPh>
    <phoneticPr fontId="3"/>
  </si>
  <si>
    <t>　　ケ．その他</t>
    <rPh sb="6" eb="7">
      <t>タ</t>
    </rPh>
    <phoneticPr fontId="3"/>
  </si>
  <si>
    <t>　　ク．工事負担金</t>
    <rPh sb="4" eb="6">
      <t>コウジ</t>
    </rPh>
    <rPh sb="6" eb="9">
      <t>フタンキン</t>
    </rPh>
    <phoneticPr fontId="3"/>
  </si>
  <si>
    <t>　　キ．都道府県補助金</t>
    <rPh sb="4" eb="8">
      <t>トドウフケン</t>
    </rPh>
    <rPh sb="8" eb="11">
      <t>ホジョキン</t>
    </rPh>
    <phoneticPr fontId="3"/>
  </si>
  <si>
    <t>　　カ．国庫補助金</t>
    <rPh sb="4" eb="6">
      <t>コッコ</t>
    </rPh>
    <rPh sb="6" eb="9">
      <t>ホジョキン</t>
    </rPh>
    <phoneticPr fontId="3"/>
  </si>
  <si>
    <t>　　オ．固定資産売却代金</t>
    <rPh sb="4" eb="8">
      <t>コテイシサン</t>
    </rPh>
    <rPh sb="8" eb="10">
      <t>バイキャク</t>
    </rPh>
    <rPh sb="10" eb="12">
      <t>ダイキン</t>
    </rPh>
    <phoneticPr fontId="3"/>
  </si>
  <si>
    <t>　　エ．他会計借入金</t>
    <rPh sb="4" eb="7">
      <t>タカイケイ</t>
    </rPh>
    <rPh sb="7" eb="10">
      <t>カリイレキン</t>
    </rPh>
    <phoneticPr fontId="3"/>
  </si>
  <si>
    <t>　　ウ．他会計補助金</t>
    <rPh sb="4" eb="7">
      <t>タカイケイ</t>
    </rPh>
    <rPh sb="7" eb="10">
      <t>ホジョキン</t>
    </rPh>
    <phoneticPr fontId="3"/>
  </si>
  <si>
    <t>　　イ．他会計出資金</t>
    <rPh sb="4" eb="5">
      <t>タ</t>
    </rPh>
    <rPh sb="5" eb="7">
      <t>カイケイ</t>
    </rPh>
    <rPh sb="7" eb="10">
      <t>シュッシキン</t>
    </rPh>
    <phoneticPr fontId="3"/>
  </si>
  <si>
    <t>　　ア．地方債</t>
    <rPh sb="4" eb="7">
      <t>チホウサイ</t>
    </rPh>
    <phoneticPr fontId="3"/>
  </si>
  <si>
    <t>（１）資　本　的　収　入　　　　　　 (H)</t>
    <rPh sb="3" eb="8">
      <t>シホンテキ</t>
    </rPh>
    <rPh sb="9" eb="10">
      <t>シュウシ</t>
    </rPh>
    <rPh sb="11" eb="12">
      <t>ニュウ</t>
    </rPh>
    <phoneticPr fontId="3"/>
  </si>
  <si>
    <t>資　　本　　的　　収　　支</t>
    <rPh sb="0" eb="1">
      <t>シ</t>
    </rPh>
    <rPh sb="3" eb="4">
      <t>ホン</t>
    </rPh>
    <rPh sb="6" eb="7">
      <t>マト</t>
    </rPh>
    <rPh sb="9" eb="10">
      <t>オサム</t>
    </rPh>
    <rPh sb="12" eb="13">
      <t>ササ</t>
    </rPh>
    <phoneticPr fontId="3"/>
  </si>
  <si>
    <t>（３）収　支　差　引　　　(A)-(D)　　(G)</t>
    <rPh sb="3" eb="4">
      <t>シュウエキ</t>
    </rPh>
    <rPh sb="5" eb="6">
      <t>シ</t>
    </rPh>
    <rPh sb="7" eb="10">
      <t>サシヒキ</t>
    </rPh>
    <phoneticPr fontId="3"/>
  </si>
  <si>
    <t>　　（イ）その他</t>
    <rPh sb="7" eb="8">
      <t>タ</t>
    </rPh>
    <phoneticPr fontId="3"/>
  </si>
  <si>
    <t>　　　ⅱ一時借入金利息</t>
    <rPh sb="4" eb="6">
      <t>イチジ</t>
    </rPh>
    <rPh sb="6" eb="9">
      <t>カリイレキン</t>
    </rPh>
    <rPh sb="9" eb="11">
      <t>リソク</t>
    </rPh>
    <phoneticPr fontId="3"/>
  </si>
  <si>
    <t>　　　ⅰ地方債利息</t>
    <rPh sb="4" eb="7">
      <t>チホウサイ</t>
    </rPh>
    <rPh sb="7" eb="9">
      <t>リソク</t>
    </rPh>
    <phoneticPr fontId="3"/>
  </si>
  <si>
    <t>　　（ア）支払利息</t>
    <rPh sb="5" eb="7">
      <t>シハライ</t>
    </rPh>
    <rPh sb="7" eb="9">
      <t>リソク</t>
    </rPh>
    <phoneticPr fontId="3"/>
  </si>
  <si>
    <t>　　イ．営業外費用　　　　　　　　　 (F)</t>
    <rPh sb="4" eb="7">
      <t>エイギョウガイ</t>
    </rPh>
    <rPh sb="7" eb="9">
      <t>ヒヨウ</t>
    </rPh>
    <phoneticPr fontId="3"/>
  </si>
  <si>
    <t>　　（ウ）その他</t>
    <rPh sb="7" eb="8">
      <t>タ</t>
    </rPh>
    <phoneticPr fontId="3"/>
  </si>
  <si>
    <t>　　（イ）受託工事費</t>
    <rPh sb="5" eb="7">
      <t>ジュタク</t>
    </rPh>
    <rPh sb="7" eb="10">
      <t>コウジヒ</t>
    </rPh>
    <phoneticPr fontId="3"/>
  </si>
  <si>
    <t>　　（ア）職員給与費</t>
    <rPh sb="5" eb="7">
      <t>ショクイン</t>
    </rPh>
    <rPh sb="7" eb="10">
      <t>キュウヨヒ</t>
    </rPh>
    <phoneticPr fontId="3"/>
  </si>
  <si>
    <t>　　ア．営業費用　　　　　　　　　　 (E)</t>
    <rPh sb="4" eb="6">
      <t>エイギョウ</t>
    </rPh>
    <rPh sb="6" eb="8">
      <t>ヒヨウ</t>
    </rPh>
    <phoneticPr fontId="3"/>
  </si>
  <si>
    <t>（２）総　費　用　　　　　(E)+(F)    (D)</t>
    <rPh sb="3" eb="4">
      <t>ソウ</t>
    </rPh>
    <rPh sb="5" eb="8">
      <t>ヒヨウ</t>
    </rPh>
    <phoneticPr fontId="3"/>
  </si>
  <si>
    <t>　　（ア）他会計繰入金</t>
    <rPh sb="5" eb="6">
      <t>タ</t>
    </rPh>
    <rPh sb="6" eb="8">
      <t>カイケイ</t>
    </rPh>
    <rPh sb="8" eb="11">
      <t>クリイレキン</t>
    </rPh>
    <phoneticPr fontId="3"/>
  </si>
  <si>
    <t>　　（イ）都道府県補助金</t>
    <rPh sb="5" eb="9">
      <t>トドウフケン</t>
    </rPh>
    <rPh sb="9" eb="12">
      <t>ホジョキン</t>
    </rPh>
    <phoneticPr fontId="3"/>
  </si>
  <si>
    <t>　　（ア）国庫補助金</t>
    <rPh sb="5" eb="7">
      <t>コッコ</t>
    </rPh>
    <rPh sb="7" eb="10">
      <t>ホジョキン</t>
    </rPh>
    <phoneticPr fontId="3"/>
  </si>
  <si>
    <t>　　イ．営業外収益　　　　　　　　　（C）</t>
    <rPh sb="4" eb="7">
      <t>エイギョウガイ</t>
    </rPh>
    <rPh sb="7" eb="9">
      <t>シュウエキ</t>
    </rPh>
    <phoneticPr fontId="3"/>
  </si>
  <si>
    <t>　　（イ）受託工事収益</t>
    <rPh sb="5" eb="7">
      <t>ジュタク</t>
    </rPh>
    <rPh sb="7" eb="9">
      <t>コウジ</t>
    </rPh>
    <rPh sb="9" eb="11">
      <t>シュウエキ</t>
    </rPh>
    <phoneticPr fontId="3"/>
  </si>
  <si>
    <t>　　（ア）料金収入</t>
    <rPh sb="5" eb="7">
      <t>リョウキン</t>
    </rPh>
    <rPh sb="7" eb="9">
      <t>シュウニュウ</t>
    </rPh>
    <phoneticPr fontId="3"/>
  </si>
  <si>
    <t>　　ア．営業収益　　　　　　　　　　（B)</t>
    <rPh sb="4" eb="6">
      <t>エイギョウ</t>
    </rPh>
    <rPh sb="6" eb="8">
      <t>シュウエキ</t>
    </rPh>
    <phoneticPr fontId="3"/>
  </si>
  <si>
    <t>（１）総　収　益　　　　　(B)+(C)　　(A)</t>
    <rPh sb="3" eb="8">
      <t>ソウシュウエキ</t>
    </rPh>
    <phoneticPr fontId="3"/>
  </si>
  <si>
    <t>収　　益　　的　　収　　支</t>
    <rPh sb="0" eb="1">
      <t>オサム</t>
    </rPh>
    <rPh sb="3" eb="4">
      <t>エキ</t>
    </rPh>
    <rPh sb="6" eb="7">
      <t>マト</t>
    </rPh>
    <rPh sb="9" eb="10">
      <t>オサム</t>
    </rPh>
    <rPh sb="12" eb="13">
      <t>ササ</t>
    </rPh>
    <phoneticPr fontId="3"/>
  </si>
  <si>
    <t>その２　決算概況</t>
    <rPh sb="4" eb="6">
      <t>ケッサン</t>
    </rPh>
    <rPh sb="6" eb="8">
      <t>ガイキョウ</t>
    </rPh>
    <phoneticPr fontId="3"/>
  </si>
  <si>
    <t>080</t>
    <phoneticPr fontId="3"/>
  </si>
  <si>
    <t>02</t>
    <phoneticPr fontId="3"/>
  </si>
  <si>
    <t>その他 （円)(税込み)</t>
    <rPh sb="2" eb="3">
      <t>タ</t>
    </rPh>
    <rPh sb="5" eb="6">
      <t>エン</t>
    </rPh>
    <phoneticPr fontId="3"/>
  </si>
  <si>
    <t xml:space="preserve"> 仔牛    （円)(税込み)　　　</t>
    <rPh sb="1" eb="3">
      <t>コウシ</t>
    </rPh>
    <rPh sb="8" eb="9">
      <t>エン</t>
    </rPh>
    <phoneticPr fontId="3"/>
  </si>
  <si>
    <t xml:space="preserve"> 豚    （円)(税込み)</t>
    <rPh sb="1" eb="2">
      <t>ブタ</t>
    </rPh>
    <rPh sb="7" eb="8">
      <t>エン</t>
    </rPh>
    <phoneticPr fontId="3"/>
  </si>
  <si>
    <t xml:space="preserve"> 馬　　（円)(税込み)　　　</t>
    <rPh sb="1" eb="2">
      <t>ウマ</t>
    </rPh>
    <rPh sb="5" eb="6">
      <t>エン</t>
    </rPh>
    <phoneticPr fontId="3"/>
  </si>
  <si>
    <t xml:space="preserve"> 牛　　（円)(税込み）</t>
    <rPh sb="1" eb="2">
      <t>ウシ</t>
    </rPh>
    <rPh sb="5" eb="6">
      <t>エン</t>
    </rPh>
    <rPh sb="8" eb="10">
      <t>ゼイコ</t>
    </rPh>
    <phoneticPr fontId="3"/>
  </si>
  <si>
    <t>冷蔵室使用料</t>
    <rPh sb="0" eb="3">
      <t>レイゾウシツ</t>
    </rPh>
    <rPh sb="3" eb="6">
      <t>シヨウリョウ</t>
    </rPh>
    <phoneticPr fontId="3"/>
  </si>
  <si>
    <t>と殺解体料</t>
    <rPh sb="1" eb="2">
      <t>サツ</t>
    </rPh>
    <rPh sb="2" eb="4">
      <t>カイタイ</t>
    </rPh>
    <rPh sb="4" eb="5">
      <t>リョウ</t>
    </rPh>
    <phoneticPr fontId="3"/>
  </si>
  <si>
    <t>と畜場使用料</t>
    <rPh sb="1" eb="2">
      <t>チク</t>
    </rPh>
    <rPh sb="2" eb="3">
      <t>ジョウ</t>
    </rPh>
    <rPh sb="3" eb="6">
      <t>シヨウリョウ</t>
    </rPh>
    <phoneticPr fontId="3"/>
  </si>
  <si>
    <t>料金（一頭当たり）</t>
    <rPh sb="0" eb="2">
      <t>リョウキン</t>
    </rPh>
    <rPh sb="3" eb="5">
      <t>イットウ</t>
    </rPh>
    <rPh sb="5" eb="6">
      <t>ア</t>
    </rPh>
    <phoneticPr fontId="3"/>
  </si>
  <si>
    <t>１日平均処理数（頭）</t>
    <rPh sb="1" eb="2">
      <t>ニチ</t>
    </rPh>
    <rPh sb="2" eb="4">
      <t>ヘイキン</t>
    </rPh>
    <rPh sb="4" eb="6">
      <t>ショリ</t>
    </rPh>
    <rPh sb="6" eb="7">
      <t>スウ</t>
    </rPh>
    <rPh sb="8" eb="9">
      <t>アタマ</t>
    </rPh>
    <phoneticPr fontId="3"/>
  </si>
  <si>
    <t xml:space="preserve"> 計    （頭）</t>
    <rPh sb="1" eb="2">
      <t>ケイ</t>
    </rPh>
    <rPh sb="7" eb="8">
      <t>アタマ</t>
    </rPh>
    <phoneticPr fontId="3"/>
  </si>
  <si>
    <t>その他 （頭)</t>
    <rPh sb="2" eb="3">
      <t>タ</t>
    </rPh>
    <rPh sb="5" eb="6">
      <t>トウ</t>
    </rPh>
    <phoneticPr fontId="3"/>
  </si>
  <si>
    <t xml:space="preserve"> 仔牛    （頭)　　　</t>
    <rPh sb="1" eb="3">
      <t>コウシ</t>
    </rPh>
    <rPh sb="8" eb="9">
      <t>トウ</t>
    </rPh>
    <phoneticPr fontId="3"/>
  </si>
  <si>
    <t xml:space="preserve"> 豚    （頭)</t>
    <rPh sb="1" eb="2">
      <t>ブタ</t>
    </rPh>
    <rPh sb="7" eb="8">
      <t>トウ</t>
    </rPh>
    <phoneticPr fontId="3"/>
  </si>
  <si>
    <t xml:space="preserve"> 馬　　（頭)　　　</t>
    <rPh sb="1" eb="2">
      <t>ウマ</t>
    </rPh>
    <rPh sb="5" eb="6">
      <t>トウ</t>
    </rPh>
    <phoneticPr fontId="3"/>
  </si>
  <si>
    <t xml:space="preserve"> 牛　　（頭)</t>
    <rPh sb="1" eb="2">
      <t>ウシ</t>
    </rPh>
    <rPh sb="5" eb="6">
      <t>トウ</t>
    </rPh>
    <phoneticPr fontId="3"/>
  </si>
  <si>
    <t>年間処理実績</t>
    <rPh sb="0" eb="2">
      <t>ネンカン</t>
    </rPh>
    <rPh sb="2" eb="4">
      <t>ショリ</t>
    </rPh>
    <rPh sb="4" eb="6">
      <t>ジッセキ</t>
    </rPh>
    <phoneticPr fontId="3"/>
  </si>
  <si>
    <r>
      <t>施設面積（ｍ</t>
    </r>
    <r>
      <rPr>
        <vertAlign val="superscript"/>
        <sz val="12"/>
        <rFont val="ＭＳ Ｐ明朝"/>
        <family val="1"/>
        <charset val="128"/>
      </rPr>
      <t>２</t>
    </r>
    <r>
      <rPr>
        <sz val="12"/>
        <rFont val="ＭＳ Ｐ明朝"/>
        <family val="1"/>
        <charset val="128"/>
      </rPr>
      <t>）</t>
    </r>
    <rPh sb="0" eb="2">
      <t>シセツ</t>
    </rPh>
    <rPh sb="2" eb="4">
      <t>メンセキ</t>
    </rPh>
    <phoneticPr fontId="3"/>
  </si>
  <si>
    <t>事業規模</t>
    <rPh sb="0" eb="2">
      <t>ジギョウ</t>
    </rPh>
    <rPh sb="2" eb="4">
      <t>キボ</t>
    </rPh>
    <phoneticPr fontId="3"/>
  </si>
  <si>
    <t>（５）と畜場事業</t>
    <rPh sb="4" eb="5">
      <t>チク</t>
    </rPh>
    <rPh sb="5" eb="6">
      <t>ジョウ</t>
    </rPh>
    <rPh sb="6" eb="8">
      <t>ジギョウ</t>
    </rPh>
    <phoneticPr fontId="3"/>
  </si>
  <si>
    <t>前年度からの繰越金　　　　　　　　 　(N)</t>
    <rPh sb="0" eb="3">
      <t>ゼンネンド</t>
    </rPh>
    <rPh sb="6" eb="9">
      <t>クリコシキン</t>
    </rPh>
    <phoneticPr fontId="3"/>
  </si>
  <si>
    <t>府補助金</t>
    <rPh sb="0" eb="1">
      <t>トドウフケン</t>
    </rPh>
    <rPh sb="1" eb="4">
      <t>ホジョキン</t>
    </rPh>
    <phoneticPr fontId="3"/>
  </si>
  <si>
    <t>建設改良費の内訳</t>
    <rPh sb="0" eb="2">
      <t>ケンセツ</t>
    </rPh>
    <rPh sb="2" eb="4">
      <t>カイリョウ</t>
    </rPh>
    <rPh sb="4" eb="5">
      <t>ヒ</t>
    </rPh>
    <rPh sb="6" eb="8">
      <t>ウチワケ</t>
    </rPh>
    <phoneticPr fontId="3"/>
  </si>
  <si>
    <t>　　キ．府補助金</t>
    <rPh sb="4" eb="5">
      <t>トドウフケン</t>
    </rPh>
    <rPh sb="5" eb="8">
      <t>ホジョキン</t>
    </rPh>
    <phoneticPr fontId="3"/>
  </si>
  <si>
    <t>　　（エ）その他</t>
    <rPh sb="7" eb="8">
      <t>タ</t>
    </rPh>
    <phoneticPr fontId="3"/>
  </si>
  <si>
    <t>　　（ウ）他会計繰入金</t>
    <rPh sb="5" eb="6">
      <t>タ</t>
    </rPh>
    <rPh sb="6" eb="8">
      <t>カイケイ</t>
    </rPh>
    <rPh sb="8" eb="11">
      <t>クリイレキン</t>
    </rPh>
    <phoneticPr fontId="3"/>
  </si>
  <si>
    <t>　　（イ）府補助金</t>
    <rPh sb="5" eb="6">
      <t>トドウフケン</t>
    </rPh>
    <rPh sb="6" eb="9">
      <t>ホジョキン</t>
    </rPh>
    <phoneticPr fontId="3"/>
  </si>
  <si>
    <t>100</t>
    <phoneticPr fontId="3"/>
  </si>
  <si>
    <t>事業開始年月日 (2140506→T14.5.6)</t>
    <rPh sb="0" eb="2">
      <t>ジギョウ</t>
    </rPh>
    <rPh sb="2" eb="4">
      <t>カイシ</t>
    </rPh>
    <rPh sb="4" eb="7">
      <t>ネンガッピ</t>
    </rPh>
    <phoneticPr fontId="3"/>
  </si>
  <si>
    <t>02</t>
    <phoneticPr fontId="3"/>
  </si>
  <si>
    <t>第２種</t>
    <rPh sb="0" eb="1">
      <t>ダイ</t>
    </rPh>
    <rPh sb="2" eb="3">
      <t>シュ</t>
    </rPh>
    <phoneticPr fontId="3"/>
  </si>
  <si>
    <t>第１種</t>
    <rPh sb="0" eb="1">
      <t>ダイ</t>
    </rPh>
    <rPh sb="2" eb="3">
      <t>シュ</t>
    </rPh>
    <phoneticPr fontId="3"/>
  </si>
  <si>
    <t>関連事業者（人）</t>
    <rPh sb="0" eb="2">
      <t>カンレン</t>
    </rPh>
    <rPh sb="2" eb="5">
      <t>ジギョウシャ</t>
    </rPh>
    <rPh sb="6" eb="7">
      <t>ニン</t>
    </rPh>
    <phoneticPr fontId="3"/>
  </si>
  <si>
    <t>食肉等</t>
    <rPh sb="0" eb="2">
      <t>ショクニク</t>
    </rPh>
    <rPh sb="2" eb="3">
      <t>トウ</t>
    </rPh>
    <phoneticPr fontId="3"/>
  </si>
  <si>
    <t>水産物</t>
    <rPh sb="0" eb="3">
      <t>スイサンブツ</t>
    </rPh>
    <phoneticPr fontId="3"/>
  </si>
  <si>
    <t>青果物</t>
    <rPh sb="0" eb="3">
      <t>セイカブツ</t>
    </rPh>
    <phoneticPr fontId="3"/>
  </si>
  <si>
    <t>売買参加人（人）</t>
    <rPh sb="0" eb="2">
      <t>バイバイ</t>
    </rPh>
    <rPh sb="2" eb="4">
      <t>サンカ</t>
    </rPh>
    <rPh sb="4" eb="5">
      <t>ニン</t>
    </rPh>
    <rPh sb="6" eb="7">
      <t>ニン</t>
    </rPh>
    <phoneticPr fontId="3"/>
  </si>
  <si>
    <t>仲卸業者（社）</t>
    <rPh sb="0" eb="1">
      <t>ナカ</t>
    </rPh>
    <rPh sb="1" eb="2">
      <t>オロシ</t>
    </rPh>
    <rPh sb="2" eb="4">
      <t>ギョウシャ</t>
    </rPh>
    <rPh sb="5" eb="6">
      <t>シャ</t>
    </rPh>
    <phoneticPr fontId="3"/>
  </si>
  <si>
    <t>卸売業者（社）</t>
    <rPh sb="0" eb="1">
      <t>オロシ</t>
    </rPh>
    <rPh sb="1" eb="2">
      <t>ウ</t>
    </rPh>
    <rPh sb="2" eb="4">
      <t>ギョウシャ</t>
    </rPh>
    <rPh sb="5" eb="6">
      <t>シャ</t>
    </rPh>
    <phoneticPr fontId="3"/>
  </si>
  <si>
    <t>市場関係業者</t>
    <rPh sb="0" eb="2">
      <t>イチバ</t>
    </rPh>
    <rPh sb="2" eb="4">
      <t>カンケイ</t>
    </rPh>
    <rPh sb="4" eb="6">
      <t>ギョウシャ</t>
    </rPh>
    <phoneticPr fontId="3"/>
  </si>
  <si>
    <t>実質施設使用料改定率（％）</t>
    <rPh sb="0" eb="2">
      <t>ジッシツ</t>
    </rPh>
    <rPh sb="2" eb="4">
      <t>シセツ</t>
    </rPh>
    <rPh sb="4" eb="7">
      <t>シヨウリョウ</t>
    </rPh>
    <rPh sb="7" eb="10">
      <t>カイテイリツ</t>
    </rPh>
    <phoneticPr fontId="3"/>
  </si>
  <si>
    <t>駐車場</t>
    <rPh sb="0" eb="3">
      <t>チュウシャジョウ</t>
    </rPh>
    <phoneticPr fontId="3"/>
  </si>
  <si>
    <t>関連業者事務所</t>
    <rPh sb="0" eb="2">
      <t>カンレン</t>
    </rPh>
    <rPh sb="2" eb="4">
      <t>ギョウシャ</t>
    </rPh>
    <rPh sb="4" eb="7">
      <t>ジムショ</t>
    </rPh>
    <phoneticPr fontId="3"/>
  </si>
  <si>
    <t>関連商品売場</t>
    <rPh sb="0" eb="2">
      <t>カンレン</t>
    </rPh>
    <rPh sb="2" eb="4">
      <t>ショウヒン</t>
    </rPh>
    <rPh sb="4" eb="5">
      <t>ウ</t>
    </rPh>
    <rPh sb="5" eb="6">
      <t>バ</t>
    </rPh>
    <phoneticPr fontId="3"/>
  </si>
  <si>
    <t>加工設備</t>
    <rPh sb="0" eb="2">
      <t>カコウ</t>
    </rPh>
    <rPh sb="2" eb="4">
      <t>セツビ</t>
    </rPh>
    <phoneticPr fontId="3"/>
  </si>
  <si>
    <t>冷蔵庫</t>
    <rPh sb="0" eb="3">
      <t>レイゾウコ</t>
    </rPh>
    <phoneticPr fontId="3"/>
  </si>
  <si>
    <t>買荷保管積込所</t>
    <rPh sb="0" eb="1">
      <t>カ</t>
    </rPh>
    <rPh sb="1" eb="2">
      <t>ニ</t>
    </rPh>
    <rPh sb="2" eb="4">
      <t>ホカン</t>
    </rPh>
    <rPh sb="4" eb="5">
      <t>ツ</t>
    </rPh>
    <rPh sb="5" eb="6">
      <t>コ</t>
    </rPh>
    <rPh sb="6" eb="7">
      <t>ショ</t>
    </rPh>
    <phoneticPr fontId="3"/>
  </si>
  <si>
    <t>仲卸売場</t>
    <rPh sb="0" eb="1">
      <t>ナカ</t>
    </rPh>
    <rPh sb="1" eb="2">
      <t>オロシ</t>
    </rPh>
    <rPh sb="2" eb="3">
      <t>ウ</t>
    </rPh>
    <rPh sb="3" eb="4">
      <t>バ</t>
    </rPh>
    <phoneticPr fontId="3"/>
  </si>
  <si>
    <t>卸売場</t>
    <rPh sb="0" eb="1">
      <t>オロシ</t>
    </rPh>
    <rPh sb="1" eb="2">
      <t>ウ</t>
    </rPh>
    <rPh sb="2" eb="3">
      <t>バ</t>
    </rPh>
    <phoneticPr fontId="3"/>
  </si>
  <si>
    <t>施設使用料
（１㎡当たり１ヶ月）
（税込）（円）</t>
    <rPh sb="0" eb="2">
      <t>シセツ</t>
    </rPh>
    <rPh sb="2" eb="5">
      <t>シヨウリョウ</t>
    </rPh>
    <rPh sb="9" eb="10">
      <t>ア</t>
    </rPh>
    <rPh sb="14" eb="15">
      <t>ゲツ</t>
    </rPh>
    <rPh sb="18" eb="20">
      <t>ゼイコ</t>
    </rPh>
    <rPh sb="22" eb="23">
      <t>エン</t>
    </rPh>
    <phoneticPr fontId="3"/>
  </si>
  <si>
    <t>食肉</t>
    <rPh sb="0" eb="2">
      <t>ショクニク</t>
    </rPh>
    <phoneticPr fontId="3"/>
  </si>
  <si>
    <t>売上高割使用料（％）</t>
    <rPh sb="0" eb="3">
      <t>ウリアゲダカ</t>
    </rPh>
    <rPh sb="3" eb="4">
      <t>ワ</t>
    </rPh>
    <rPh sb="4" eb="7">
      <t>シヨウリョウ</t>
    </rPh>
    <phoneticPr fontId="3"/>
  </si>
  <si>
    <t>施設使用料</t>
    <rPh sb="0" eb="2">
      <t>シセツ</t>
    </rPh>
    <rPh sb="2" eb="5">
      <t>シヨウリョウ</t>
    </rPh>
    <phoneticPr fontId="3"/>
  </si>
  <si>
    <t>売上高割使用料</t>
    <rPh sb="0" eb="3">
      <t>ウリアゲダカ</t>
    </rPh>
    <rPh sb="3" eb="4">
      <t>ワ</t>
    </rPh>
    <rPh sb="4" eb="7">
      <t>シヨウリョウ</t>
    </rPh>
    <phoneticPr fontId="3"/>
  </si>
  <si>
    <t>現行料金実施年月日</t>
    <rPh sb="0" eb="2">
      <t>ゲンコウ</t>
    </rPh>
    <rPh sb="2" eb="4">
      <t>リョウキン</t>
    </rPh>
    <rPh sb="4" eb="6">
      <t>ジッシ</t>
    </rPh>
    <rPh sb="6" eb="9">
      <t>ネンガッピ</t>
    </rPh>
    <phoneticPr fontId="3"/>
  </si>
  <si>
    <t>料    金</t>
    <rPh sb="0" eb="6">
      <t>リョウキン</t>
    </rPh>
    <phoneticPr fontId="3"/>
  </si>
  <si>
    <t>売上高（百万円）</t>
    <rPh sb="0" eb="3">
      <t>ウリアゲダカ</t>
    </rPh>
    <rPh sb="4" eb="5">
      <t>ヒャク</t>
    </rPh>
    <rPh sb="5" eb="7">
      <t>マンエン</t>
    </rPh>
    <phoneticPr fontId="3"/>
  </si>
  <si>
    <t>取扱高（ｔ）</t>
    <rPh sb="0" eb="2">
      <t>トリアツカ</t>
    </rPh>
    <rPh sb="2" eb="3">
      <t>タカ</t>
    </rPh>
    <phoneticPr fontId="3"/>
  </si>
  <si>
    <t>肉類・鳥類・卵類</t>
    <rPh sb="0" eb="2">
      <t>ニクルイ</t>
    </rPh>
    <rPh sb="3" eb="5">
      <t>チョウルイ</t>
    </rPh>
    <rPh sb="6" eb="7">
      <t>ラン</t>
    </rPh>
    <rPh sb="7" eb="8">
      <t>ルイ</t>
    </rPh>
    <phoneticPr fontId="3"/>
  </si>
  <si>
    <t>果実</t>
    <rPh sb="0" eb="2">
      <t>カジツ</t>
    </rPh>
    <phoneticPr fontId="3"/>
  </si>
  <si>
    <t>野菜</t>
    <rPh sb="0" eb="2">
      <t>ヤサイ</t>
    </rPh>
    <phoneticPr fontId="3"/>
  </si>
  <si>
    <t>年間取扱高及び
売上高</t>
    <rPh sb="0" eb="2">
      <t>ネンカン</t>
    </rPh>
    <rPh sb="2" eb="5">
      <t>トリアツカイダカ</t>
    </rPh>
    <rPh sb="5" eb="6">
      <t>オヨ</t>
    </rPh>
    <rPh sb="8" eb="9">
      <t>ウ</t>
    </rPh>
    <rPh sb="9" eb="10">
      <t>ア</t>
    </rPh>
    <rPh sb="10" eb="11">
      <t>ダカ</t>
    </rPh>
    <phoneticPr fontId="3"/>
  </si>
  <si>
    <t>料金徴収総面積（㎡）</t>
    <rPh sb="0" eb="2">
      <t>リョウキン</t>
    </rPh>
    <rPh sb="2" eb="4">
      <t>チョウシュウ</t>
    </rPh>
    <rPh sb="4" eb="5">
      <t>ソウ</t>
    </rPh>
    <rPh sb="5" eb="7">
      <t>メンセキ</t>
    </rPh>
    <phoneticPr fontId="3"/>
  </si>
  <si>
    <t>管理事務所</t>
    <rPh sb="0" eb="2">
      <t>カンリ</t>
    </rPh>
    <rPh sb="2" eb="5">
      <t>ジムショ</t>
    </rPh>
    <phoneticPr fontId="3"/>
  </si>
  <si>
    <t>卸売場</t>
    <rPh sb="0" eb="2">
      <t>オロシウ</t>
    </rPh>
    <rPh sb="2" eb="3">
      <t>バ</t>
    </rPh>
    <phoneticPr fontId="3"/>
  </si>
  <si>
    <t>延床面積</t>
    <rPh sb="0" eb="1">
      <t>ノ</t>
    </rPh>
    <rPh sb="1" eb="4">
      <t>ユカメンセキ</t>
    </rPh>
    <phoneticPr fontId="3"/>
  </si>
  <si>
    <t>敷地面積</t>
    <rPh sb="0" eb="2">
      <t>シキチ</t>
    </rPh>
    <rPh sb="2" eb="4">
      <t>メンセキ</t>
    </rPh>
    <phoneticPr fontId="3"/>
  </si>
  <si>
    <t>施
設
面
積
(㎡)</t>
    <rPh sb="0" eb="3">
      <t>シセツ</t>
    </rPh>
    <rPh sb="4" eb="7">
      <t>メンセキ</t>
    </rPh>
    <phoneticPr fontId="3"/>
  </si>
  <si>
    <t>（４） 市場事業</t>
    <rPh sb="4" eb="6">
      <t>イチバ</t>
    </rPh>
    <rPh sb="6" eb="8">
      <t>ジギョウ</t>
    </rPh>
    <phoneticPr fontId="3"/>
  </si>
  <si>
    <t>　　　　　うち売上高割使用料</t>
    <rPh sb="7" eb="9">
      <t>ウリアゲ</t>
    </rPh>
    <rPh sb="9" eb="10">
      <t>タカ</t>
    </rPh>
    <rPh sb="10" eb="11">
      <t>ワ</t>
    </rPh>
    <rPh sb="11" eb="14">
      <t>シヨウリョウ</t>
    </rPh>
    <phoneticPr fontId="3"/>
  </si>
  <si>
    <t>基準外繰入金合計</t>
    <rPh sb="0" eb="2">
      <t>キジュン</t>
    </rPh>
    <rPh sb="2" eb="3">
      <t>ガイ</t>
    </rPh>
    <rPh sb="3" eb="5">
      <t>クリイレ</t>
    </rPh>
    <rPh sb="5" eb="6">
      <t>キン</t>
    </rPh>
    <rPh sb="6" eb="8">
      <t>ゴウケイ</t>
    </rPh>
    <phoneticPr fontId="3"/>
  </si>
  <si>
    <t>繰出基準等に基づくもの</t>
    <rPh sb="0" eb="2">
      <t>クリダシ</t>
    </rPh>
    <rPh sb="2" eb="4">
      <t>キジュン</t>
    </rPh>
    <rPh sb="4" eb="5">
      <t>トウ</t>
    </rPh>
    <rPh sb="6" eb="7">
      <t>モト</t>
    </rPh>
    <phoneticPr fontId="3"/>
  </si>
  <si>
    <t>資本勘定
他会計借入金</t>
    <rPh sb="0" eb="2">
      <t>シホン</t>
    </rPh>
    <rPh sb="2" eb="4">
      <t>カンジョウ</t>
    </rPh>
    <rPh sb="5" eb="8">
      <t>タカイケイ</t>
    </rPh>
    <rPh sb="8" eb="10">
      <t>カリイレ</t>
    </rPh>
    <rPh sb="10" eb="11">
      <t>キン</t>
    </rPh>
    <phoneticPr fontId="3"/>
  </si>
  <si>
    <t>収益勘定
他会計借入金</t>
    <rPh sb="0" eb="2">
      <t>シュウエキ</t>
    </rPh>
    <rPh sb="2" eb="4">
      <t>カンジョウ</t>
    </rPh>
    <rPh sb="5" eb="8">
      <t>タカイケイ</t>
    </rPh>
    <rPh sb="8" eb="10">
      <t>カリイレ</t>
    </rPh>
    <rPh sb="10" eb="11">
      <t>キン</t>
    </rPh>
    <phoneticPr fontId="3"/>
  </si>
  <si>
    <t>合　　　　計</t>
    <rPh sb="0" eb="6">
      <t>ゴウケイ</t>
    </rPh>
    <phoneticPr fontId="3"/>
  </si>
  <si>
    <t>他会計補助金</t>
    <rPh sb="0" eb="3">
      <t>タカイケイ</t>
    </rPh>
    <rPh sb="3" eb="6">
      <t>ホジョキン</t>
    </rPh>
    <phoneticPr fontId="3"/>
  </si>
  <si>
    <t>他会計出資金</t>
    <rPh sb="0" eb="3">
      <t>タカイケイ</t>
    </rPh>
    <rPh sb="3" eb="6">
      <t>シュッシキン</t>
    </rPh>
    <phoneticPr fontId="3"/>
  </si>
  <si>
    <t>資本勘定繰入金</t>
    <rPh sb="0" eb="2">
      <t>シホン</t>
    </rPh>
    <rPh sb="2" eb="4">
      <t>カンジョウ</t>
    </rPh>
    <rPh sb="4" eb="7">
      <t>クリイレキン</t>
    </rPh>
    <phoneticPr fontId="3"/>
  </si>
  <si>
    <t>他会計繰入金</t>
    <rPh sb="0" eb="3">
      <t>タカイケイ</t>
    </rPh>
    <rPh sb="3" eb="6">
      <t>クリイレキン</t>
    </rPh>
    <phoneticPr fontId="3"/>
  </si>
  <si>
    <t>収益勘定繰入金</t>
    <rPh sb="0" eb="2">
      <t>シュウエキ</t>
    </rPh>
    <rPh sb="2" eb="4">
      <t>カンジョウ</t>
    </rPh>
    <rPh sb="4" eb="7">
      <t>クリイレキン</t>
    </rPh>
    <phoneticPr fontId="3"/>
  </si>
  <si>
    <t>実繰入額が基準額を超える部分及び「その他」実繰入額</t>
    <rPh sb="0" eb="1">
      <t>ジツ</t>
    </rPh>
    <rPh sb="1" eb="4">
      <t>クリイレガク</t>
    </rPh>
    <rPh sb="5" eb="8">
      <t>キジュンガク</t>
    </rPh>
    <rPh sb="9" eb="10">
      <t>コ</t>
    </rPh>
    <rPh sb="12" eb="14">
      <t>ブブン</t>
    </rPh>
    <rPh sb="14" eb="15">
      <t>オヨ</t>
    </rPh>
    <rPh sb="19" eb="20">
      <t>タ</t>
    </rPh>
    <rPh sb="21" eb="22">
      <t>ジツ</t>
    </rPh>
    <rPh sb="22" eb="25">
      <t>クリイレガク</t>
    </rPh>
    <phoneticPr fontId="3"/>
  </si>
  <si>
    <t>繰　入　金　計</t>
    <rPh sb="0" eb="5">
      <t>クリイレキン</t>
    </rPh>
    <rPh sb="6" eb="7">
      <t>ケイ</t>
    </rPh>
    <phoneticPr fontId="3"/>
  </si>
  <si>
    <t>　その他</t>
    <rPh sb="3" eb="4">
      <t>タ</t>
    </rPh>
    <phoneticPr fontId="3"/>
  </si>
  <si>
    <t>　災害復旧費</t>
    <rPh sb="1" eb="3">
      <t>サイガイ</t>
    </rPh>
    <rPh sb="3" eb="5">
      <t>フッキュウ</t>
    </rPh>
    <rPh sb="5" eb="6">
      <t>ヒ</t>
    </rPh>
    <phoneticPr fontId="3"/>
  </si>
  <si>
    <t>　建設改良費（元金）</t>
    <rPh sb="1" eb="3">
      <t>ケンセツ</t>
    </rPh>
    <rPh sb="3" eb="6">
      <t>カイリョウヒ</t>
    </rPh>
    <rPh sb="7" eb="9">
      <t>ガンキン</t>
    </rPh>
    <phoneticPr fontId="3"/>
  </si>
  <si>
    <t>特定用地の先行取得に要する経費</t>
    <rPh sb="0" eb="2">
      <t>トクテイ</t>
    </rPh>
    <rPh sb="2" eb="4">
      <t>ヨウチ</t>
    </rPh>
    <rPh sb="5" eb="7">
      <t>センコウ</t>
    </rPh>
    <rPh sb="7" eb="9">
      <t>シュトク</t>
    </rPh>
    <rPh sb="10" eb="11">
      <t>ヨウ</t>
    </rPh>
    <rPh sb="13" eb="15">
      <t>ケイヒ</t>
    </rPh>
    <phoneticPr fontId="3"/>
  </si>
  <si>
    <t>災害復旧費</t>
    <rPh sb="0" eb="2">
      <t>サイガイ</t>
    </rPh>
    <rPh sb="2" eb="4">
      <t>フッキュウ</t>
    </rPh>
    <rPh sb="4" eb="5">
      <t>ヒ</t>
    </rPh>
    <phoneticPr fontId="3"/>
  </si>
  <si>
    <t>建設改良費
（利息）</t>
    <rPh sb="0" eb="2">
      <t>ケンセツ</t>
    </rPh>
    <rPh sb="2" eb="5">
      <t>カイリョウヒ</t>
    </rPh>
    <rPh sb="7" eb="9">
      <t>リソク</t>
    </rPh>
    <phoneticPr fontId="3"/>
  </si>
  <si>
    <t>指導監督費等</t>
    <rPh sb="0" eb="2">
      <t>シドウ</t>
    </rPh>
    <rPh sb="2" eb="4">
      <t>カントク</t>
    </rPh>
    <rPh sb="4" eb="5">
      <t>ヒ</t>
    </rPh>
    <rPh sb="5" eb="6">
      <t>トウ</t>
    </rPh>
    <phoneticPr fontId="3"/>
  </si>
  <si>
    <t>他会計繰入金</t>
    <rPh sb="0" eb="3">
      <t>タカイケイ</t>
    </rPh>
    <rPh sb="3" eb="5">
      <t>クリイレ</t>
    </rPh>
    <rPh sb="5" eb="6">
      <t>キン</t>
    </rPh>
    <phoneticPr fontId="3"/>
  </si>
  <si>
    <t>営業外収益</t>
    <rPh sb="0" eb="3">
      <t>エイギョウガイ</t>
    </rPh>
    <rPh sb="3" eb="5">
      <t>シュウエキ</t>
    </rPh>
    <phoneticPr fontId="3"/>
  </si>
  <si>
    <t>その３　繰入金</t>
    <rPh sb="4" eb="7">
      <t>クリイレキン</t>
    </rPh>
    <phoneticPr fontId="3"/>
  </si>
  <si>
    <t>090</t>
    <phoneticPr fontId="3"/>
  </si>
  <si>
    <t>事業開始年月日 (3560601→S56.6.1)</t>
    <rPh sb="0" eb="2">
      <t>ジギョウ</t>
    </rPh>
    <rPh sb="2" eb="4">
      <t>カイシ</t>
    </rPh>
    <rPh sb="4" eb="7">
      <t>ネンガッピ</t>
    </rPh>
    <phoneticPr fontId="3"/>
  </si>
  <si>
    <t>02</t>
    <phoneticPr fontId="3"/>
  </si>
  <si>
    <t>周辺の地価(主たる用途)(円／㎡)</t>
    <rPh sb="0" eb="2">
      <t>シュウヘン</t>
    </rPh>
    <rPh sb="3" eb="5">
      <t>チカ</t>
    </rPh>
    <rPh sb="6" eb="7">
      <t>シュ</t>
    </rPh>
    <rPh sb="9" eb="11">
      <t>ヨウト</t>
    </rPh>
    <rPh sb="13" eb="14">
      <t>エン</t>
    </rPh>
    <phoneticPr fontId="3"/>
  </si>
  <si>
    <t>予納金等納付累計額（千円）</t>
    <rPh sb="0" eb="2">
      <t>ヨノウ</t>
    </rPh>
    <rPh sb="2" eb="3">
      <t>キン</t>
    </rPh>
    <rPh sb="3" eb="4">
      <t>トウ</t>
    </rPh>
    <rPh sb="4" eb="6">
      <t>ノウフ</t>
    </rPh>
    <rPh sb="6" eb="9">
      <t>ルイケイガク</t>
    </rPh>
    <rPh sb="10" eb="12">
      <t>センエン</t>
    </rPh>
    <phoneticPr fontId="3"/>
  </si>
  <si>
    <t>分納代金未収金残高（千円）</t>
    <rPh sb="0" eb="2">
      <t>ブンノウ</t>
    </rPh>
    <rPh sb="2" eb="4">
      <t>ダイキン</t>
    </rPh>
    <rPh sb="4" eb="7">
      <t>ミシュウキン</t>
    </rPh>
    <rPh sb="7" eb="9">
      <t>ザンダカ</t>
    </rPh>
    <rPh sb="10" eb="12">
      <t>センエン</t>
    </rPh>
    <phoneticPr fontId="3"/>
  </si>
  <si>
    <t>他会計繰入金累計額（千円）</t>
    <rPh sb="0" eb="3">
      <t>タカイケイ</t>
    </rPh>
    <rPh sb="3" eb="6">
      <t>クリイレキン</t>
    </rPh>
    <rPh sb="6" eb="9">
      <t>ルイケイガク</t>
    </rPh>
    <rPh sb="10" eb="12">
      <t>センエン</t>
    </rPh>
    <phoneticPr fontId="3"/>
  </si>
  <si>
    <t>他会計借入金残高（千円）</t>
    <rPh sb="0" eb="3">
      <t>タカイケイ</t>
    </rPh>
    <rPh sb="3" eb="6">
      <t>カリイレキン</t>
    </rPh>
    <rPh sb="6" eb="8">
      <t>ザンダカ</t>
    </rPh>
    <rPh sb="9" eb="11">
      <t>センエン</t>
    </rPh>
    <phoneticPr fontId="3"/>
  </si>
  <si>
    <t>地方債残高（千円）</t>
    <rPh sb="0" eb="3">
      <t>チホウサイ</t>
    </rPh>
    <rPh sb="3" eb="5">
      <t>ザンダカ</t>
    </rPh>
    <rPh sb="6" eb="8">
      <t>センエン</t>
    </rPh>
    <phoneticPr fontId="3"/>
  </si>
  <si>
    <t>未売却分（㎡）</t>
    <rPh sb="0" eb="1">
      <t>ミ</t>
    </rPh>
    <rPh sb="1" eb="4">
      <t>バイキャクブン</t>
    </rPh>
    <phoneticPr fontId="3"/>
  </si>
  <si>
    <t>売却済分（㎡）</t>
    <rPh sb="0" eb="2">
      <t>バイキャク</t>
    </rPh>
    <rPh sb="2" eb="3">
      <t>ス</t>
    </rPh>
    <rPh sb="3" eb="4">
      <t>ブン</t>
    </rPh>
    <phoneticPr fontId="3"/>
  </si>
  <si>
    <t>非売却分（㎡）</t>
    <rPh sb="0" eb="1">
      <t>ヒ</t>
    </rPh>
    <rPh sb="1" eb="4">
      <t>バイキャクブン</t>
    </rPh>
    <phoneticPr fontId="3"/>
  </si>
  <si>
    <t>完成地の内訳</t>
    <rPh sb="0" eb="3">
      <t>カンセイチ</t>
    </rPh>
    <rPh sb="4" eb="6">
      <t>ウチワケ</t>
    </rPh>
    <phoneticPr fontId="3"/>
  </si>
  <si>
    <t>分納</t>
    <rPh sb="0" eb="2">
      <t>ブンノウ</t>
    </rPh>
    <phoneticPr fontId="3"/>
  </si>
  <si>
    <t>即納</t>
    <rPh sb="0" eb="2">
      <t>ソクノウ</t>
    </rPh>
    <phoneticPr fontId="3"/>
  </si>
  <si>
    <t>予納</t>
    <rPh sb="0" eb="1">
      <t>ヨボウ</t>
    </rPh>
    <rPh sb="1" eb="2">
      <t>ノウ</t>
    </rPh>
    <phoneticPr fontId="3"/>
  </si>
  <si>
    <t>代金収納方法</t>
    <rPh sb="0" eb="2">
      <t>ダイキン</t>
    </rPh>
    <rPh sb="2" eb="4">
      <t>シュウノウ</t>
    </rPh>
    <rPh sb="4" eb="6">
      <t>ホウホウ</t>
    </rPh>
    <phoneticPr fontId="3"/>
  </si>
  <si>
    <t>㎡当たり売却単価（円）</t>
    <rPh sb="1" eb="2">
      <t>ア</t>
    </rPh>
    <rPh sb="4" eb="6">
      <t>バイキャク</t>
    </rPh>
    <rPh sb="6" eb="8">
      <t>タンカ</t>
    </rPh>
    <rPh sb="9" eb="10">
      <t>エン</t>
    </rPh>
    <phoneticPr fontId="3"/>
  </si>
  <si>
    <t>売却代金（千円）</t>
    <rPh sb="0" eb="2">
      <t>バイキャク</t>
    </rPh>
    <rPh sb="2" eb="4">
      <t>ダイキン</t>
    </rPh>
    <rPh sb="5" eb="7">
      <t>センエン</t>
    </rPh>
    <phoneticPr fontId="3"/>
  </si>
  <si>
    <t>売却面積（㎡）</t>
    <rPh sb="0" eb="2">
      <t>バイキャク</t>
    </rPh>
    <rPh sb="2" eb="4">
      <t>メンセキ</t>
    </rPh>
    <phoneticPr fontId="3"/>
  </si>
  <si>
    <t>当年度状況</t>
    <rPh sb="0" eb="3">
      <t>トウネンド</t>
    </rPh>
    <rPh sb="3" eb="5">
      <t>ジョウキョウ</t>
    </rPh>
    <phoneticPr fontId="3"/>
  </si>
  <si>
    <t>未売却分事業費（千円）</t>
    <rPh sb="0" eb="1">
      <t>ミ</t>
    </rPh>
    <rPh sb="1" eb="4">
      <t>バイキャクブン</t>
    </rPh>
    <rPh sb="4" eb="7">
      <t>ジギョウヒ</t>
    </rPh>
    <rPh sb="8" eb="10">
      <t>センエン</t>
    </rPh>
    <phoneticPr fontId="3"/>
  </si>
  <si>
    <t>当年度までの累計事業費（千円）</t>
    <rPh sb="0" eb="3">
      <t>トウネンド</t>
    </rPh>
    <rPh sb="6" eb="8">
      <t>ルイケイ</t>
    </rPh>
    <rPh sb="8" eb="11">
      <t>ジギョウヒ</t>
    </rPh>
    <rPh sb="12" eb="14">
      <t>センエン</t>
    </rPh>
    <phoneticPr fontId="3"/>
  </si>
  <si>
    <t>事業費（千円）</t>
    <rPh sb="0" eb="3">
      <t>ジギョウヒ</t>
    </rPh>
    <rPh sb="4" eb="6">
      <t>センエン</t>
    </rPh>
    <phoneticPr fontId="3"/>
  </si>
  <si>
    <t>うち当年度完成分</t>
    <rPh sb="2" eb="5">
      <t>トウネンド</t>
    </rPh>
    <rPh sb="5" eb="7">
      <t>カンセイ</t>
    </rPh>
    <rPh sb="7" eb="8">
      <t>ブン</t>
    </rPh>
    <phoneticPr fontId="3"/>
  </si>
  <si>
    <t>完成分</t>
    <rPh sb="0" eb="2">
      <t>カンセイ</t>
    </rPh>
    <rPh sb="2" eb="3">
      <t>ブン</t>
    </rPh>
    <phoneticPr fontId="3"/>
  </si>
  <si>
    <t>㎡当たり売却予定単価（円）</t>
    <rPh sb="1" eb="2">
      <t>ア</t>
    </rPh>
    <rPh sb="4" eb="6">
      <t>バイキャク</t>
    </rPh>
    <rPh sb="6" eb="8">
      <t>ヨテイ</t>
    </rPh>
    <rPh sb="8" eb="10">
      <t>タンカ</t>
    </rPh>
    <rPh sb="11" eb="12">
      <t>エン</t>
    </rPh>
    <phoneticPr fontId="3"/>
  </si>
  <si>
    <t>売却予定面積（㎡）</t>
    <rPh sb="0" eb="2">
      <t>バイキャク</t>
    </rPh>
    <rPh sb="2" eb="4">
      <t>ヨテイ</t>
    </rPh>
    <rPh sb="4" eb="6">
      <t>メンセキ</t>
    </rPh>
    <phoneticPr fontId="3"/>
  </si>
  <si>
    <t>㎡当たり造成予定単価（円）</t>
    <rPh sb="1" eb="2">
      <t>ア</t>
    </rPh>
    <rPh sb="4" eb="6">
      <t>ゾウセイ</t>
    </rPh>
    <rPh sb="6" eb="8">
      <t>ヨテイ</t>
    </rPh>
    <rPh sb="8" eb="10">
      <t>タンカ</t>
    </rPh>
    <rPh sb="11" eb="12">
      <t>エン</t>
    </rPh>
    <phoneticPr fontId="3"/>
  </si>
  <si>
    <t>総面積（㎡）</t>
    <rPh sb="0" eb="3">
      <t>ソウメンセキ</t>
    </rPh>
    <phoneticPr fontId="3"/>
  </si>
  <si>
    <t>総事業費（千円）</t>
    <rPh sb="0" eb="1">
      <t>ソウ</t>
    </rPh>
    <rPh sb="1" eb="4">
      <t>ジギョウヒ</t>
    </rPh>
    <rPh sb="5" eb="7">
      <t>センエン</t>
    </rPh>
    <phoneticPr fontId="3"/>
  </si>
  <si>
    <t>土地造成状況</t>
    <rPh sb="0" eb="2">
      <t>トチ</t>
    </rPh>
    <rPh sb="2" eb="4">
      <t>ゾウセイ</t>
    </rPh>
    <rPh sb="4" eb="6">
      <t>ジョウキョウ</t>
    </rPh>
    <phoneticPr fontId="3"/>
  </si>
  <si>
    <t>造成地区の建設着手年月日</t>
    <rPh sb="0" eb="2">
      <t>ゾウセイ</t>
    </rPh>
    <rPh sb="2" eb="4">
      <t>チク</t>
    </rPh>
    <rPh sb="5" eb="7">
      <t>ケンセツ</t>
    </rPh>
    <rPh sb="7" eb="9">
      <t>チャクシュ</t>
    </rPh>
    <rPh sb="9" eb="12">
      <t>ネンガッピ</t>
    </rPh>
    <phoneticPr fontId="3"/>
  </si>
  <si>
    <t>宮津市</t>
    <rPh sb="0" eb="3">
      <t>ミヤヅシ</t>
    </rPh>
    <phoneticPr fontId="3"/>
  </si>
  <si>
    <t>その２　施設・業務概況（付表）</t>
    <rPh sb="4" eb="6">
      <t>シセツ</t>
    </rPh>
    <rPh sb="7" eb="9">
      <t>ギョウム</t>
    </rPh>
    <rPh sb="9" eb="11">
      <t>ガイキョウ</t>
    </rPh>
    <rPh sb="12" eb="14">
      <t>フヒョウ</t>
    </rPh>
    <phoneticPr fontId="3"/>
  </si>
  <si>
    <t>職員数
（人）</t>
    <rPh sb="0" eb="3">
      <t>ショクインスウ</t>
    </rPh>
    <rPh sb="5" eb="6">
      <t>ニン</t>
    </rPh>
    <phoneticPr fontId="3"/>
  </si>
  <si>
    <t>売却済分（㎡）</t>
    <rPh sb="0" eb="2">
      <t>バイキャク</t>
    </rPh>
    <rPh sb="2" eb="3">
      <t>ズ</t>
    </rPh>
    <rPh sb="3" eb="4">
      <t>ブン</t>
    </rPh>
    <phoneticPr fontId="3"/>
  </si>
  <si>
    <t>非売却分（㎡）</t>
    <rPh sb="0" eb="1">
      <t>ヒ</t>
    </rPh>
    <rPh sb="1" eb="3">
      <t>バイキャク</t>
    </rPh>
    <rPh sb="3" eb="4">
      <t>ブン</t>
    </rPh>
    <phoneticPr fontId="3"/>
  </si>
  <si>
    <t>完成地の内訳</t>
    <rPh sb="0" eb="2">
      <t>カンセイ</t>
    </rPh>
    <rPh sb="2" eb="3">
      <t>チ</t>
    </rPh>
    <rPh sb="4" eb="6">
      <t>ウチワケ</t>
    </rPh>
    <phoneticPr fontId="3"/>
  </si>
  <si>
    <t>予納</t>
    <rPh sb="0" eb="2">
      <t>ヨノウ</t>
    </rPh>
    <phoneticPr fontId="3"/>
  </si>
  <si>
    <t>翌年度以降分</t>
    <rPh sb="0" eb="3">
      <t>ヨクネンド</t>
    </rPh>
    <rPh sb="3" eb="6">
      <t>イコウブン</t>
    </rPh>
    <phoneticPr fontId="3"/>
  </si>
  <si>
    <t>前年度からの繰越金　　　　　　　　 　　 (N)</t>
    <rPh sb="0" eb="3">
      <t>ゼンネンド</t>
    </rPh>
    <rPh sb="6" eb="9">
      <t>クリコシキン</t>
    </rPh>
    <phoneticPr fontId="3"/>
  </si>
  <si>
    <t>　　ア．営業費用                     (E)</t>
    <rPh sb="4" eb="6">
      <t>エイギョウ</t>
    </rPh>
    <rPh sb="6" eb="8">
      <t>ヒヨウ</t>
    </rPh>
    <phoneticPr fontId="3"/>
  </si>
  <si>
    <t>その３　決算概況</t>
    <rPh sb="4" eb="6">
      <t>ケッサン</t>
    </rPh>
    <rPh sb="6" eb="8">
      <t>ガイキョウ</t>
    </rPh>
    <phoneticPr fontId="3"/>
  </si>
  <si>
    <t>事務費</t>
  </si>
  <si>
    <t>その他</t>
  </si>
  <si>
    <t>(ウ)</t>
  </si>
  <si>
    <t>用地及び補償費</t>
    <phoneticPr fontId="3"/>
  </si>
  <si>
    <t>(イ)</t>
  </si>
  <si>
    <t>工費</t>
    <rPh sb="0" eb="2">
      <t>コウヒ</t>
    </rPh>
    <phoneticPr fontId="3"/>
  </si>
  <si>
    <t>(ア)</t>
  </si>
  <si>
    <t>工
事
費</t>
    <phoneticPr fontId="3"/>
  </si>
  <si>
    <t>合併施行の状況</t>
    <rPh sb="0" eb="2">
      <t>ガッペイ</t>
    </rPh>
    <rPh sb="2" eb="4">
      <t>セコウ</t>
    </rPh>
    <rPh sb="5" eb="7">
      <t>ジョウキョウ</t>
    </rPh>
    <phoneticPr fontId="3"/>
  </si>
  <si>
    <t>　　計</t>
    <phoneticPr fontId="3"/>
  </si>
  <si>
    <t>資本勘定所属職員</t>
  </si>
  <si>
    <t>損益勘定所属職員</t>
  </si>
  <si>
    <t>委託料(千円)</t>
  </si>
  <si>
    <t>4.　その他</t>
    <phoneticPr fontId="3"/>
  </si>
  <si>
    <t>3.　他の地方公共団体</t>
    <phoneticPr fontId="3"/>
  </si>
  <si>
    <t>2.　その他公社</t>
    <phoneticPr fontId="3"/>
  </si>
  <si>
    <t>1.　駐車場公社</t>
    <phoneticPr fontId="3"/>
  </si>
  <si>
    <t>委託先</t>
    <rPh sb="0" eb="3">
      <t>イタクサキ</t>
    </rPh>
    <phoneticPr fontId="3"/>
  </si>
  <si>
    <t>委託年月日</t>
    <rPh sb="0" eb="2">
      <t>イタク</t>
    </rPh>
    <rPh sb="2" eb="5">
      <t>ネンガッピ</t>
    </rPh>
    <phoneticPr fontId="3"/>
  </si>
  <si>
    <t>料金の徴収委託の状況</t>
    <rPh sb="0" eb="2">
      <t>リョウキン</t>
    </rPh>
    <rPh sb="3" eb="5">
      <t>チョウシュウ</t>
    </rPh>
    <rPh sb="5" eb="7">
      <t>イタク</t>
    </rPh>
    <rPh sb="8" eb="10">
      <t>ジョウキョウ</t>
    </rPh>
    <phoneticPr fontId="3"/>
  </si>
  <si>
    <t>供用開始以降
累    計(千台)</t>
    <phoneticPr fontId="3"/>
  </si>
  <si>
    <t>イ</t>
  </si>
  <si>
    <t>一日平均(台)</t>
  </si>
  <si>
    <t>ア</t>
  </si>
  <si>
    <t>駐　車
台　数</t>
    <phoneticPr fontId="3"/>
  </si>
  <si>
    <t>収支差(ア－イ)</t>
    <phoneticPr fontId="3"/>
  </si>
  <si>
    <t>ウ</t>
  </si>
  <si>
    <t>職員給与費</t>
  </si>
  <si>
    <t>うち</t>
  </si>
  <si>
    <t>イ　支出</t>
    <rPh sb="2" eb="4">
      <t>シシュツ</t>
    </rPh>
    <phoneticPr fontId="3"/>
  </si>
  <si>
    <t>ア　収入</t>
    <rPh sb="2" eb="4">
      <t>シュウニュウ</t>
    </rPh>
    <phoneticPr fontId="3"/>
  </si>
  <si>
    <t>供用開
始以降
累　計
(千円)</t>
    <phoneticPr fontId="3"/>
  </si>
  <si>
    <t>当年度
(千円)</t>
    <phoneticPr fontId="3"/>
  </si>
  <si>
    <t>実　　　績</t>
    <rPh sb="0" eb="5">
      <t>ジッセキ</t>
    </rPh>
    <phoneticPr fontId="3"/>
  </si>
  <si>
    <t>供用開始以降
累   計（千台）</t>
    <rPh sb="7" eb="12">
      <t>ルイケイ</t>
    </rPh>
    <rPh sb="13" eb="14">
      <t>セン</t>
    </rPh>
    <rPh sb="14" eb="15">
      <t>ダイ</t>
    </rPh>
    <phoneticPr fontId="3"/>
  </si>
  <si>
    <t>当年度
（千円）</t>
    <rPh sb="0" eb="3">
      <t>トウネンド</t>
    </rPh>
    <rPh sb="5" eb="7">
      <t>センエン</t>
    </rPh>
    <phoneticPr fontId="3"/>
  </si>
  <si>
    <t>事業計画上の数値</t>
  </si>
  <si>
    <t>夜間</t>
    <rPh sb="0" eb="2">
      <t>ヤカン</t>
    </rPh>
    <phoneticPr fontId="3"/>
  </si>
  <si>
    <t>昼間</t>
    <rPh sb="0" eb="2">
      <t>ヒルマ</t>
    </rPh>
    <phoneticPr fontId="3"/>
  </si>
  <si>
    <t>料金（円）</t>
    <rPh sb="0" eb="2">
      <t>リョウキン</t>
    </rPh>
    <rPh sb="3" eb="4">
      <t>エン</t>
    </rPh>
    <phoneticPr fontId="3"/>
  </si>
  <si>
    <t>竣工</t>
    <rPh sb="0" eb="2">
      <t>シュンコウ</t>
    </rPh>
    <phoneticPr fontId="3"/>
  </si>
  <si>
    <t>着工</t>
    <rPh sb="0" eb="2">
      <t>チャッコウ</t>
    </rPh>
    <phoneticPr fontId="3"/>
  </si>
  <si>
    <t>都市計画事業認可</t>
    <rPh sb="0" eb="2">
      <t>トシ</t>
    </rPh>
    <rPh sb="2" eb="4">
      <t>ケイカク</t>
    </rPh>
    <rPh sb="4" eb="6">
      <t>ジギョウ</t>
    </rPh>
    <rPh sb="6" eb="8">
      <t>ニンカ</t>
    </rPh>
    <phoneticPr fontId="3"/>
  </si>
  <si>
    <t>都市計画決定</t>
    <rPh sb="0" eb="2">
      <t>トシ</t>
    </rPh>
    <rPh sb="2" eb="4">
      <t>ケイカク</t>
    </rPh>
    <rPh sb="4" eb="6">
      <t>ケッテイ</t>
    </rPh>
    <phoneticPr fontId="3"/>
  </si>
  <si>
    <t>許認可等年月日</t>
    <rPh sb="0" eb="3">
      <t>キョニンカ</t>
    </rPh>
    <rPh sb="3" eb="4">
      <t>トウ</t>
    </rPh>
    <rPh sb="4" eb="7">
      <t>ネンガッピ</t>
    </rPh>
    <phoneticPr fontId="3"/>
  </si>
  <si>
    <t>料金の徴収期間(年)</t>
  </si>
  <si>
    <t>縁故資金</t>
    <rPh sb="0" eb="2">
      <t>エンコ</t>
    </rPh>
    <rPh sb="2" eb="4">
      <t>シキン</t>
    </rPh>
    <phoneticPr fontId="3"/>
  </si>
  <si>
    <t>無利子貸付金</t>
    <rPh sb="0" eb="3">
      <t>ムリシ</t>
    </rPh>
    <rPh sb="3" eb="6">
      <t>カシツケキン</t>
    </rPh>
    <phoneticPr fontId="3"/>
  </si>
  <si>
    <t>財源内訳（千円）</t>
    <rPh sb="0" eb="2">
      <t>ザイゲン</t>
    </rPh>
    <rPh sb="2" eb="4">
      <t>ウチワケ</t>
    </rPh>
    <rPh sb="5" eb="7">
      <t>センエン</t>
    </rPh>
    <phoneticPr fontId="3"/>
  </si>
  <si>
    <t>事務費</t>
    <rPh sb="0" eb="3">
      <t>ジムヒ</t>
    </rPh>
    <phoneticPr fontId="3"/>
  </si>
  <si>
    <t>用地及び補償費</t>
    <rPh sb="0" eb="2">
      <t>ヨウチ</t>
    </rPh>
    <rPh sb="2" eb="3">
      <t>オヨ</t>
    </rPh>
    <rPh sb="4" eb="7">
      <t>ホショウヒ</t>
    </rPh>
    <phoneticPr fontId="3"/>
  </si>
  <si>
    <t>工事費</t>
    <rPh sb="0" eb="3">
      <t>コウジヒ</t>
    </rPh>
    <phoneticPr fontId="3"/>
  </si>
  <si>
    <t>総事業費</t>
    <rPh sb="0" eb="1">
      <t>ソウ</t>
    </rPh>
    <rPh sb="1" eb="4">
      <t>ジギョウヒ</t>
    </rPh>
    <phoneticPr fontId="3"/>
  </si>
  <si>
    <t xml:space="preserve"> 終      了</t>
    <phoneticPr fontId="3"/>
  </si>
  <si>
    <t xml:space="preserve"> 開      始</t>
    <phoneticPr fontId="3"/>
  </si>
  <si>
    <r>
      <t xml:space="preserve">営業時間
</t>
    </r>
    <r>
      <rPr>
        <sz val="9"/>
        <rFont val="ＭＳ Ｐ明朝"/>
        <family val="1"/>
        <charset val="128"/>
      </rPr>
      <t>（24時間表記）</t>
    </r>
    <rPh sb="0" eb="2">
      <t>エイギョウ</t>
    </rPh>
    <rPh sb="2" eb="4">
      <t>ジカン</t>
    </rPh>
    <rPh sb="8" eb="10">
      <t>ジカン</t>
    </rPh>
    <rPh sb="10" eb="12">
      <t>ヒョウキ</t>
    </rPh>
    <phoneticPr fontId="3"/>
  </si>
  <si>
    <t>階層（階）</t>
    <rPh sb="0" eb="2">
      <t>カイソウ</t>
    </rPh>
    <rPh sb="3" eb="4">
      <t>カイ</t>
    </rPh>
    <phoneticPr fontId="3"/>
  </si>
  <si>
    <t>○</t>
    <phoneticPr fontId="3"/>
  </si>
  <si>
    <t>構造</t>
    <rPh sb="0" eb="2">
      <t>コウゾウ</t>
    </rPh>
    <phoneticPr fontId="3"/>
  </si>
  <si>
    <t>施　　設</t>
    <rPh sb="0" eb="4">
      <t>シセツ</t>
    </rPh>
    <phoneticPr fontId="3"/>
  </si>
  <si>
    <t>供用開始年月日</t>
    <phoneticPr fontId="3"/>
  </si>
  <si>
    <t xml:space="preserve">八幡市営
駐車場                                              </t>
    <phoneticPr fontId="3"/>
  </si>
  <si>
    <t>長岡京市営
長岡京駅西
駐車場</t>
    <rPh sb="0" eb="4">
      <t>ナガオカキョウシ</t>
    </rPh>
    <rPh sb="4" eb="5">
      <t>エイ</t>
    </rPh>
    <rPh sb="6" eb="9">
      <t>ナガオカキョウ</t>
    </rPh>
    <rPh sb="9" eb="10">
      <t>エキ</t>
    </rPh>
    <rPh sb="10" eb="11">
      <t>ニシ</t>
    </rPh>
    <rPh sb="12" eb="15">
      <t>チュウシャジョウ</t>
    </rPh>
    <phoneticPr fontId="3"/>
  </si>
  <si>
    <t xml:space="preserve">綾部市営
綾部駅北
駐車場                                      </t>
    <phoneticPr fontId="3"/>
  </si>
  <si>
    <t xml:space="preserve">綾部市営
綾部駅南
駐車場                                      </t>
    <phoneticPr fontId="3"/>
  </si>
  <si>
    <t xml:space="preserve">綾部市営
天神町
駐車場                                        </t>
    <phoneticPr fontId="3"/>
  </si>
  <si>
    <t>南田辺
駐車場</t>
    <phoneticPr fontId="3"/>
  </si>
  <si>
    <t>七条海岸
駐車場</t>
    <phoneticPr fontId="3"/>
  </si>
  <si>
    <t>東舞鶴駅
駐車場</t>
    <phoneticPr fontId="3"/>
  </si>
  <si>
    <t>西舞鶴駅
駐車場</t>
    <phoneticPr fontId="3"/>
  </si>
  <si>
    <t>駐車場名</t>
    <rPh sb="0" eb="3">
      <t>チュウシャジョウ</t>
    </rPh>
    <rPh sb="3" eb="4">
      <t>メイ</t>
    </rPh>
    <phoneticPr fontId="3"/>
  </si>
  <si>
    <t>長岡京市</t>
    <rPh sb="0" eb="4">
      <t>ナガオカキョウシ</t>
    </rPh>
    <phoneticPr fontId="3"/>
  </si>
  <si>
    <t>前年度からの繰越金　　　 　　　　　　 　(N)</t>
    <rPh sb="0" eb="3">
      <t>ゼンネンド</t>
    </rPh>
    <rPh sb="6" eb="9">
      <t>クリコシキン</t>
    </rPh>
    <phoneticPr fontId="3"/>
  </si>
  <si>
    <t>（３）収　益　差　引　　　(H)-(I)　　(K)</t>
    <rPh sb="3" eb="6">
      <t>シュウエキ</t>
    </rPh>
    <rPh sb="7" eb="10">
      <t>サシヒキ</t>
    </rPh>
    <phoneticPr fontId="3"/>
  </si>
  <si>
    <t>うち</t>
    <phoneticPr fontId="3"/>
  </si>
  <si>
    <t>　　ア．営業費用　　　　　　　　　   (E)</t>
    <rPh sb="4" eb="6">
      <t>エイギョウ</t>
    </rPh>
    <rPh sb="6" eb="8">
      <t>ヒヨウ</t>
    </rPh>
    <phoneticPr fontId="3"/>
  </si>
  <si>
    <t>140</t>
    <phoneticPr fontId="3"/>
  </si>
  <si>
    <t>28</t>
    <phoneticPr fontId="3"/>
  </si>
  <si>
    <t>一般会計との合併施行実施の有無 (1有 2無)</t>
    <rPh sb="0" eb="2">
      <t>イッパン</t>
    </rPh>
    <rPh sb="2" eb="4">
      <t>カイケイ</t>
    </rPh>
    <rPh sb="6" eb="8">
      <t>ガッペイ</t>
    </rPh>
    <rPh sb="8" eb="10">
      <t>セコウ</t>
    </rPh>
    <rPh sb="10" eb="12">
      <t>ジッシ</t>
    </rPh>
    <rPh sb="13" eb="15">
      <t>ウム</t>
    </rPh>
    <rPh sb="18" eb="19">
      <t>ア</t>
    </rPh>
    <rPh sb="21" eb="22">
      <t>ナ</t>
    </rPh>
    <phoneticPr fontId="3"/>
  </si>
  <si>
    <t>資本勘定職員数</t>
    <rPh sb="0" eb="2">
      <t>シホン</t>
    </rPh>
    <rPh sb="2" eb="4">
      <t>カンジョウ</t>
    </rPh>
    <rPh sb="4" eb="7">
      <t>ショクインスウ</t>
    </rPh>
    <phoneticPr fontId="3"/>
  </si>
  <si>
    <t>損益勘定職員数</t>
    <rPh sb="0" eb="2">
      <t>ソンエキ</t>
    </rPh>
    <rPh sb="2" eb="4">
      <t>カンジョウ</t>
    </rPh>
    <rPh sb="4" eb="7">
      <t>ショクインスウ</t>
    </rPh>
    <phoneticPr fontId="3"/>
  </si>
  <si>
    <t>職員数</t>
    <rPh sb="0" eb="3">
      <t>ショクインスウ</t>
    </rPh>
    <phoneticPr fontId="3"/>
  </si>
  <si>
    <t>その他職員</t>
    <rPh sb="2" eb="3">
      <t>タ</t>
    </rPh>
    <rPh sb="3" eb="5">
      <t>ショクイン</t>
    </rPh>
    <phoneticPr fontId="3"/>
  </si>
  <si>
    <t>事務職員</t>
    <rPh sb="0" eb="2">
      <t>ジム</t>
    </rPh>
    <rPh sb="2" eb="4">
      <t>ショクイン</t>
    </rPh>
    <phoneticPr fontId="3"/>
  </si>
  <si>
    <t>理学療法士又は作業療法士</t>
    <rPh sb="0" eb="2">
      <t>リガク</t>
    </rPh>
    <rPh sb="2" eb="5">
      <t>リョウホウシ</t>
    </rPh>
    <rPh sb="5" eb="6">
      <t>マタ</t>
    </rPh>
    <rPh sb="7" eb="9">
      <t>サギョウ</t>
    </rPh>
    <rPh sb="9" eb="12">
      <t>リョウホウシ</t>
    </rPh>
    <phoneticPr fontId="3"/>
  </si>
  <si>
    <t>介護支援専門員</t>
    <rPh sb="0" eb="2">
      <t>カイゴ</t>
    </rPh>
    <rPh sb="2" eb="4">
      <t>シエン</t>
    </rPh>
    <rPh sb="4" eb="7">
      <t>センモンイン</t>
    </rPh>
    <phoneticPr fontId="3"/>
  </si>
  <si>
    <t>介護職員</t>
    <rPh sb="0" eb="2">
      <t>カイゴ</t>
    </rPh>
    <rPh sb="2" eb="4">
      <t>ショクイン</t>
    </rPh>
    <phoneticPr fontId="3"/>
  </si>
  <si>
    <t>看護職員</t>
    <rPh sb="0" eb="2">
      <t>カンゴ</t>
    </rPh>
    <rPh sb="2" eb="4">
      <t>ショクイン</t>
    </rPh>
    <phoneticPr fontId="3"/>
  </si>
  <si>
    <t>医師</t>
    <rPh sb="0" eb="2">
      <t>イシ</t>
    </rPh>
    <phoneticPr fontId="3"/>
  </si>
  <si>
    <t>職種別職員数</t>
    <rPh sb="0" eb="3">
      <t>ショクシュベツ</t>
    </rPh>
    <rPh sb="3" eb="6">
      <t>ショクインスウ</t>
    </rPh>
    <phoneticPr fontId="3"/>
  </si>
  <si>
    <t>職　　　員</t>
    <rPh sb="0" eb="5">
      <t>ショクイン</t>
    </rPh>
    <phoneticPr fontId="3"/>
  </si>
  <si>
    <t>年延外来患者数</t>
    <rPh sb="0" eb="1">
      <t>ネン</t>
    </rPh>
    <rPh sb="1" eb="2">
      <t>ノ</t>
    </rPh>
    <rPh sb="2" eb="4">
      <t>ガイライ</t>
    </rPh>
    <rPh sb="4" eb="7">
      <t>カンジャスウ</t>
    </rPh>
    <phoneticPr fontId="3"/>
  </si>
  <si>
    <t>居宅療養管理指導</t>
    <rPh sb="0" eb="2">
      <t>キョタク</t>
    </rPh>
    <rPh sb="2" eb="4">
      <t>リョウヨウ</t>
    </rPh>
    <rPh sb="4" eb="6">
      <t>カンリ</t>
    </rPh>
    <rPh sb="6" eb="8">
      <t>シドウ</t>
    </rPh>
    <phoneticPr fontId="3"/>
  </si>
  <si>
    <t>訪問リハビリテーション</t>
    <rPh sb="0" eb="2">
      <t>ホウモン</t>
    </rPh>
    <phoneticPr fontId="3"/>
  </si>
  <si>
    <t>訪問看護</t>
    <rPh sb="0" eb="2">
      <t>ホウモン</t>
    </rPh>
    <rPh sb="2" eb="4">
      <t>カンゴ</t>
    </rPh>
    <phoneticPr fontId="3"/>
  </si>
  <si>
    <t>うち医療分</t>
    <rPh sb="2" eb="4">
      <t>イリョウ</t>
    </rPh>
    <rPh sb="4" eb="5">
      <t>ブン</t>
    </rPh>
    <phoneticPr fontId="3"/>
  </si>
  <si>
    <t>年延介護サービス利用者数</t>
    <rPh sb="0" eb="1">
      <t>ネン</t>
    </rPh>
    <rPh sb="1" eb="2">
      <t>ノ</t>
    </rPh>
    <rPh sb="2" eb="4">
      <t>カイゴ</t>
    </rPh>
    <rPh sb="8" eb="11">
      <t>リヨウシャ</t>
    </rPh>
    <rPh sb="11" eb="12">
      <t>スウ</t>
    </rPh>
    <phoneticPr fontId="3"/>
  </si>
  <si>
    <t>介護サービス日数</t>
    <rPh sb="0" eb="2">
      <t>カイゴ</t>
    </rPh>
    <rPh sb="6" eb="8">
      <t>ニッスウ</t>
    </rPh>
    <phoneticPr fontId="3"/>
  </si>
  <si>
    <t>年延居宅介護支援利用者数</t>
    <rPh sb="0" eb="1">
      <t>ネン</t>
    </rPh>
    <rPh sb="1" eb="2">
      <t>ノ</t>
    </rPh>
    <rPh sb="2" eb="4">
      <t>キョタク</t>
    </rPh>
    <rPh sb="4" eb="6">
      <t>カイゴ</t>
    </rPh>
    <rPh sb="6" eb="8">
      <t>シエン</t>
    </rPh>
    <rPh sb="8" eb="11">
      <t>リヨウシャ</t>
    </rPh>
    <rPh sb="11" eb="12">
      <t>スウ</t>
    </rPh>
    <phoneticPr fontId="3"/>
  </si>
  <si>
    <t>居宅介護支援</t>
    <rPh sb="0" eb="2">
      <t>キョタク</t>
    </rPh>
    <rPh sb="2" eb="4">
      <t>カイゴ</t>
    </rPh>
    <rPh sb="4" eb="6">
      <t>シエン</t>
    </rPh>
    <phoneticPr fontId="3"/>
  </si>
  <si>
    <t>年延居宅サービス利用者数</t>
    <rPh sb="0" eb="1">
      <t>ネン</t>
    </rPh>
    <rPh sb="1" eb="2">
      <t>ノ</t>
    </rPh>
    <rPh sb="2" eb="4">
      <t>キョタク</t>
    </rPh>
    <rPh sb="8" eb="11">
      <t>リヨウシャ</t>
    </rPh>
    <rPh sb="11" eb="12">
      <t>スウ</t>
    </rPh>
    <phoneticPr fontId="3"/>
  </si>
  <si>
    <t>福祉用具貸与</t>
    <rPh sb="0" eb="2">
      <t>フクシ</t>
    </rPh>
    <rPh sb="2" eb="4">
      <t>ヨウグ</t>
    </rPh>
    <rPh sb="4" eb="6">
      <t>タイヨ</t>
    </rPh>
    <phoneticPr fontId="3"/>
  </si>
  <si>
    <t>居宅サービス日数</t>
    <rPh sb="0" eb="2">
      <t>キョタク</t>
    </rPh>
    <rPh sb="6" eb="8">
      <t>ニッスウ</t>
    </rPh>
    <phoneticPr fontId="3"/>
  </si>
  <si>
    <t>短期入所療養介護</t>
    <rPh sb="0" eb="2">
      <t>タンキ</t>
    </rPh>
    <rPh sb="2" eb="4">
      <t>ニュウショ</t>
    </rPh>
    <rPh sb="4" eb="6">
      <t>リョウヨウ</t>
    </rPh>
    <rPh sb="6" eb="8">
      <t>カイゴ</t>
    </rPh>
    <phoneticPr fontId="3"/>
  </si>
  <si>
    <t>年延入所定員</t>
    <rPh sb="0" eb="1">
      <t>ネン</t>
    </rPh>
    <rPh sb="1" eb="2">
      <t>ノ</t>
    </rPh>
    <rPh sb="2" eb="4">
      <t>ニュウショ</t>
    </rPh>
    <rPh sb="4" eb="6">
      <t>テイイン</t>
    </rPh>
    <phoneticPr fontId="3"/>
  </si>
  <si>
    <t>短期入所生活介護</t>
    <rPh sb="0" eb="2">
      <t>タンキ</t>
    </rPh>
    <rPh sb="2" eb="4">
      <t>ニュウショ</t>
    </rPh>
    <rPh sb="4" eb="6">
      <t>セイカツ</t>
    </rPh>
    <rPh sb="6" eb="8">
      <t>カイゴ</t>
    </rPh>
    <phoneticPr fontId="3"/>
  </si>
  <si>
    <t>通所リハビリテーション</t>
    <rPh sb="0" eb="2">
      <t>ツウショ</t>
    </rPh>
    <phoneticPr fontId="3"/>
  </si>
  <si>
    <t>通所介護</t>
    <rPh sb="0" eb="2">
      <t>ツウショ</t>
    </rPh>
    <rPh sb="2" eb="4">
      <t>カイゴ</t>
    </rPh>
    <phoneticPr fontId="3"/>
  </si>
  <si>
    <t>訪問入浴介護</t>
    <rPh sb="0" eb="2">
      <t>ホウモン</t>
    </rPh>
    <rPh sb="2" eb="4">
      <t>ニュウヨク</t>
    </rPh>
    <rPh sb="4" eb="6">
      <t>カイゴ</t>
    </rPh>
    <phoneticPr fontId="3"/>
  </si>
  <si>
    <t>訪問介護</t>
    <rPh sb="0" eb="2">
      <t>ホウモン</t>
    </rPh>
    <rPh sb="2" eb="4">
      <t>カイゴ</t>
    </rPh>
    <phoneticPr fontId="3"/>
  </si>
  <si>
    <t>居宅サービス</t>
    <rPh sb="0" eb="2">
      <t>キョタク</t>
    </rPh>
    <phoneticPr fontId="3"/>
  </si>
  <si>
    <t>年延施設サービス利用者数</t>
    <rPh sb="0" eb="1">
      <t>ネン</t>
    </rPh>
    <rPh sb="1" eb="2">
      <t>ノ</t>
    </rPh>
    <rPh sb="2" eb="4">
      <t>シセツ</t>
    </rPh>
    <rPh sb="8" eb="10">
      <t>リヨウ</t>
    </rPh>
    <rPh sb="10" eb="11">
      <t>シャ</t>
    </rPh>
    <rPh sb="11" eb="12">
      <t>スウ</t>
    </rPh>
    <phoneticPr fontId="3"/>
  </si>
  <si>
    <t>施設サービス日数</t>
    <rPh sb="0" eb="2">
      <t>シセツ</t>
    </rPh>
    <rPh sb="6" eb="8">
      <t>ニッスウ</t>
    </rPh>
    <phoneticPr fontId="3"/>
  </si>
  <si>
    <t>施設サービス</t>
    <rPh sb="0" eb="2">
      <t>シセツ</t>
    </rPh>
    <phoneticPr fontId="3"/>
  </si>
  <si>
    <t>業　　　　　　　務</t>
    <rPh sb="0" eb="9">
      <t>ギョウム</t>
    </rPh>
    <phoneticPr fontId="3"/>
  </si>
  <si>
    <t>居室床面積（㎡）</t>
    <rPh sb="0" eb="2">
      <t>キョシツ</t>
    </rPh>
    <rPh sb="2" eb="3">
      <t>ユカ</t>
    </rPh>
    <rPh sb="3" eb="5">
      <t>メンセキ</t>
    </rPh>
    <phoneticPr fontId="3"/>
  </si>
  <si>
    <t>延床面積（㎡）</t>
    <rPh sb="0" eb="1">
      <t>ノ</t>
    </rPh>
    <rPh sb="1" eb="2">
      <t>ユカ</t>
    </rPh>
    <rPh sb="2" eb="4">
      <t>メンセキ</t>
    </rPh>
    <phoneticPr fontId="3"/>
  </si>
  <si>
    <t>介護老人保健施設</t>
    <rPh sb="0" eb="2">
      <t>カイゴ</t>
    </rPh>
    <rPh sb="2" eb="4">
      <t>ロウジン</t>
    </rPh>
    <rPh sb="4" eb="6">
      <t>ホケン</t>
    </rPh>
    <rPh sb="6" eb="8">
      <t>シセツ</t>
    </rPh>
    <phoneticPr fontId="3"/>
  </si>
  <si>
    <t>指定介護老人福祉施設</t>
    <rPh sb="0" eb="2">
      <t>シテイ</t>
    </rPh>
    <rPh sb="2" eb="4">
      <t>カイゴ</t>
    </rPh>
    <rPh sb="4" eb="6">
      <t>ロウジン</t>
    </rPh>
    <rPh sb="6" eb="8">
      <t>フクシ</t>
    </rPh>
    <rPh sb="8" eb="10">
      <t>シセツ</t>
    </rPh>
    <phoneticPr fontId="3"/>
  </si>
  <si>
    <t>定員</t>
    <rPh sb="0" eb="2">
      <t>テイイン</t>
    </rPh>
    <phoneticPr fontId="3"/>
  </si>
  <si>
    <t>事業開始年月日</t>
    <rPh sb="0" eb="2">
      <t>ジギョウ</t>
    </rPh>
    <rPh sb="2" eb="4">
      <t>カイシ</t>
    </rPh>
    <rPh sb="4" eb="5">
      <t>ネン</t>
    </rPh>
    <rPh sb="5" eb="7">
      <t>ツキヒ</t>
    </rPh>
    <phoneticPr fontId="3"/>
  </si>
  <si>
    <t xml:space="preserve">伊根町訪問看護ステーション                                  </t>
  </si>
  <si>
    <t>ふくじゅ
老人保健施設</t>
    <rPh sb="5" eb="7">
      <t>ロウジン</t>
    </rPh>
    <rPh sb="7" eb="9">
      <t>ホケン</t>
    </rPh>
    <rPh sb="9" eb="11">
      <t>シセツ</t>
    </rPh>
    <phoneticPr fontId="3"/>
  </si>
  <si>
    <t>事業名</t>
    <rPh sb="0" eb="2">
      <t>ジギョウ</t>
    </rPh>
    <rPh sb="2" eb="3">
      <t>メイ</t>
    </rPh>
    <phoneticPr fontId="3"/>
  </si>
  <si>
    <t>資本的収支に関する他会計繰入金合計</t>
    <rPh sb="0" eb="3">
      <t>シホンテキ</t>
    </rPh>
    <rPh sb="3" eb="5">
      <t>シュウシ</t>
    </rPh>
    <rPh sb="6" eb="7">
      <t>カン</t>
    </rPh>
    <rPh sb="9" eb="10">
      <t>タ</t>
    </rPh>
    <rPh sb="10" eb="12">
      <t>カイケイ</t>
    </rPh>
    <rPh sb="12" eb="15">
      <t>クリイレキン</t>
    </rPh>
    <rPh sb="15" eb="17">
      <t>ゴウケイ</t>
    </rPh>
    <phoneticPr fontId="3"/>
  </si>
  <si>
    <t>収益的収支に関する他会計繰入金合計</t>
    <rPh sb="0" eb="3">
      <t>シュウエキテキ</t>
    </rPh>
    <rPh sb="3" eb="5">
      <t>シュウシ</t>
    </rPh>
    <rPh sb="6" eb="7">
      <t>カン</t>
    </rPh>
    <rPh sb="9" eb="12">
      <t>タカイケイ</t>
    </rPh>
    <rPh sb="12" eb="15">
      <t>クリイレキン</t>
    </rPh>
    <rPh sb="15" eb="17">
      <t>ゴウケイ</t>
    </rPh>
    <phoneticPr fontId="3"/>
  </si>
  <si>
    <t>その他収益</t>
    <rPh sb="2" eb="3">
      <t>タ</t>
    </rPh>
    <rPh sb="3" eb="5">
      <t>シュウエキ</t>
    </rPh>
    <phoneticPr fontId="3"/>
  </si>
  <si>
    <t>居宅介護支援等収益</t>
    <rPh sb="0" eb="2">
      <t>キョタク</t>
    </rPh>
    <rPh sb="2" eb="4">
      <t>カイゴ</t>
    </rPh>
    <rPh sb="4" eb="6">
      <t>シエン</t>
    </rPh>
    <rPh sb="6" eb="7">
      <t>トウ</t>
    </rPh>
    <rPh sb="7" eb="9">
      <t>シュウエキ</t>
    </rPh>
    <phoneticPr fontId="3"/>
  </si>
  <si>
    <t>施設サービス収益</t>
    <rPh sb="0" eb="2">
      <t>シセツ</t>
    </rPh>
    <rPh sb="6" eb="8">
      <t>シュウエキ</t>
    </rPh>
    <phoneticPr fontId="3"/>
  </si>
  <si>
    <t>居宅サービス収益</t>
    <rPh sb="0" eb="2">
      <t>キョタク</t>
    </rPh>
    <rPh sb="6" eb="8">
      <t>シュウエキ</t>
    </rPh>
    <phoneticPr fontId="3"/>
  </si>
  <si>
    <t>料金収入内訳</t>
    <rPh sb="0" eb="2">
      <t>リョウキン</t>
    </rPh>
    <rPh sb="2" eb="4">
      <t>シュウニュウ</t>
    </rPh>
    <rPh sb="4" eb="6">
      <t>ウチワケ</t>
    </rPh>
    <phoneticPr fontId="3"/>
  </si>
  <si>
    <t>前年度からの繰越金　　　　　　　　 　 　(N)</t>
    <rPh sb="0" eb="3">
      <t>ゼンネンド</t>
    </rPh>
    <rPh sb="6" eb="9">
      <t>クリコシキン</t>
    </rPh>
    <phoneticPr fontId="3"/>
  </si>
  <si>
    <t>　　イ．介護サービス外費用　　　　　 (F)</t>
    <rPh sb="4" eb="6">
      <t>カイゴ</t>
    </rPh>
    <rPh sb="10" eb="11">
      <t>エイギョウガイ</t>
    </rPh>
    <rPh sb="11" eb="13">
      <t>ヒヨウ</t>
    </rPh>
    <phoneticPr fontId="3"/>
  </si>
  <si>
    <t>　　（イ）材料費</t>
    <rPh sb="5" eb="8">
      <t>ザイリョウヒ</t>
    </rPh>
    <phoneticPr fontId="3"/>
  </si>
  <si>
    <t>　　ア．介護サービス費用　　　　　　 (E)</t>
    <rPh sb="4" eb="6">
      <t>カイゴ</t>
    </rPh>
    <rPh sb="10" eb="12">
      <t>ヒヨウ</t>
    </rPh>
    <phoneticPr fontId="3"/>
  </si>
  <si>
    <t>　　イ．介護サービス外収益　　　　　（C）</t>
    <rPh sb="4" eb="6">
      <t>カイゴ</t>
    </rPh>
    <rPh sb="10" eb="11">
      <t>エイギョウガイ</t>
    </rPh>
    <rPh sb="11" eb="13">
      <t>シュウエキ</t>
    </rPh>
    <phoneticPr fontId="3"/>
  </si>
  <si>
    <t>　　ア．介護サービス収益　　　　　　（B)</t>
    <rPh sb="4" eb="6">
      <t>カイゴ</t>
    </rPh>
    <rPh sb="10" eb="12">
      <t>シュウエキ</t>
    </rPh>
    <phoneticPr fontId="3"/>
  </si>
  <si>
    <t>費用合計</t>
    <rPh sb="0" eb="2">
      <t>ヒヨウ</t>
    </rPh>
    <rPh sb="2" eb="4">
      <t>ゴウケイ</t>
    </rPh>
    <phoneticPr fontId="3"/>
  </si>
  <si>
    <t>附帯事業費</t>
    <rPh sb="0" eb="2">
      <t>フタイ</t>
    </rPh>
    <rPh sb="2" eb="5">
      <t>ジギョウヒ</t>
    </rPh>
    <phoneticPr fontId="3"/>
  </si>
  <si>
    <t>給食材料費</t>
    <rPh sb="0" eb="2">
      <t>キュウショク</t>
    </rPh>
    <rPh sb="2" eb="5">
      <t>ザイリョウヒ</t>
    </rPh>
    <phoneticPr fontId="3"/>
  </si>
  <si>
    <t>医療材料費</t>
    <rPh sb="0" eb="2">
      <t>イリョウ</t>
    </rPh>
    <rPh sb="2" eb="5">
      <t>ザイリョウヒ</t>
    </rPh>
    <phoneticPr fontId="3"/>
  </si>
  <si>
    <t>介護材料費</t>
    <rPh sb="0" eb="2">
      <t>カイゴ</t>
    </rPh>
    <rPh sb="2" eb="5">
      <t>ザイリョウヒ</t>
    </rPh>
    <phoneticPr fontId="3"/>
  </si>
  <si>
    <t>材料費</t>
    <rPh sb="0" eb="3">
      <t>ザイリョウヒ</t>
    </rPh>
    <phoneticPr fontId="3"/>
  </si>
  <si>
    <t>委託料</t>
    <rPh sb="0" eb="3">
      <t>イタクリョウ</t>
    </rPh>
    <phoneticPr fontId="3"/>
  </si>
  <si>
    <t>研究研修費</t>
    <rPh sb="0" eb="2">
      <t>ケンキュウ</t>
    </rPh>
    <rPh sb="2" eb="5">
      <t>ケンシュウヒ</t>
    </rPh>
    <phoneticPr fontId="3"/>
  </si>
  <si>
    <t>修繕費</t>
    <rPh sb="0" eb="3">
      <t>シュウゼンヒ</t>
    </rPh>
    <phoneticPr fontId="3"/>
  </si>
  <si>
    <t>通信運搬費</t>
    <rPh sb="0" eb="2">
      <t>ツウシン</t>
    </rPh>
    <rPh sb="2" eb="5">
      <t>ウンパンヒ</t>
    </rPh>
    <phoneticPr fontId="3"/>
  </si>
  <si>
    <t>光熱水費</t>
    <rPh sb="0" eb="2">
      <t>コウネツ</t>
    </rPh>
    <rPh sb="2" eb="3">
      <t>スイ</t>
    </rPh>
    <rPh sb="3" eb="4">
      <t>ヒ</t>
    </rPh>
    <phoneticPr fontId="3"/>
  </si>
  <si>
    <t>その他借入金利息</t>
    <rPh sb="2" eb="3">
      <t>タ</t>
    </rPh>
    <rPh sb="3" eb="6">
      <t>カリイレキン</t>
    </rPh>
    <rPh sb="6" eb="8">
      <t>リソク</t>
    </rPh>
    <phoneticPr fontId="3"/>
  </si>
  <si>
    <t>地方債利息</t>
    <rPh sb="0" eb="3">
      <t>チホウサイ</t>
    </rPh>
    <rPh sb="3" eb="5">
      <t>リソク</t>
    </rPh>
    <phoneticPr fontId="3"/>
  </si>
  <si>
    <t>一時借入金利息</t>
    <rPh sb="0" eb="2">
      <t>イチジ</t>
    </rPh>
    <rPh sb="2" eb="5">
      <t>カリイレキン</t>
    </rPh>
    <rPh sb="5" eb="7">
      <t>リソク</t>
    </rPh>
    <phoneticPr fontId="3"/>
  </si>
  <si>
    <t>支払利息</t>
    <rPh sb="0" eb="2">
      <t>シハライ</t>
    </rPh>
    <rPh sb="2" eb="4">
      <t>リソク</t>
    </rPh>
    <phoneticPr fontId="3"/>
  </si>
  <si>
    <t>法定福利費</t>
    <rPh sb="0" eb="2">
      <t>ホウテイ</t>
    </rPh>
    <rPh sb="2" eb="4">
      <t>フクリ</t>
    </rPh>
    <rPh sb="4" eb="5">
      <t>ヒ</t>
    </rPh>
    <phoneticPr fontId="3"/>
  </si>
  <si>
    <t>退職給与金</t>
    <rPh sb="0" eb="2">
      <t>タイショク</t>
    </rPh>
    <rPh sb="2" eb="4">
      <t>キュウヨ</t>
    </rPh>
    <rPh sb="4" eb="5">
      <t>キン</t>
    </rPh>
    <phoneticPr fontId="3"/>
  </si>
  <si>
    <t>賃金</t>
    <rPh sb="0" eb="2">
      <t>チンギン</t>
    </rPh>
    <phoneticPr fontId="3"/>
  </si>
  <si>
    <t>手当</t>
    <rPh sb="0" eb="2">
      <t>テアテ</t>
    </rPh>
    <phoneticPr fontId="3"/>
  </si>
  <si>
    <t>基本給</t>
    <rPh sb="0" eb="3">
      <t>キホンキュウ</t>
    </rPh>
    <phoneticPr fontId="3"/>
  </si>
  <si>
    <t>構成比率（％）</t>
    <rPh sb="0" eb="3">
      <t>コウセイヒ</t>
    </rPh>
    <rPh sb="3" eb="4">
      <t>リツ</t>
    </rPh>
    <phoneticPr fontId="3"/>
  </si>
  <si>
    <t>延経験年数</t>
    <rPh sb="0" eb="1">
      <t>ノ</t>
    </rPh>
    <rPh sb="1" eb="3">
      <t>ケイケン</t>
    </rPh>
    <rPh sb="3" eb="5">
      <t>ネンスウ</t>
    </rPh>
    <phoneticPr fontId="3"/>
  </si>
  <si>
    <t>年度末職員数</t>
    <rPh sb="0" eb="3">
      <t>ネンドマツ</t>
    </rPh>
    <rPh sb="3" eb="6">
      <t>ショクインスウ</t>
    </rPh>
    <phoneticPr fontId="3"/>
  </si>
  <si>
    <t>年間延職員数</t>
    <rPh sb="0" eb="2">
      <t>ネンカン</t>
    </rPh>
    <rPh sb="2" eb="3">
      <t>ノ</t>
    </rPh>
    <rPh sb="3" eb="6">
      <t>ショクインスウ</t>
    </rPh>
    <phoneticPr fontId="3"/>
  </si>
  <si>
    <t>職員数等</t>
    <rPh sb="0" eb="3">
      <t>ショクインスウ</t>
    </rPh>
    <rPh sb="3" eb="4">
      <t>トウ</t>
    </rPh>
    <phoneticPr fontId="3"/>
  </si>
  <si>
    <t>退職給与金</t>
    <rPh sb="0" eb="2">
      <t>タイショク</t>
    </rPh>
    <rPh sb="2" eb="4">
      <t>キュウヨガク</t>
    </rPh>
    <rPh sb="4" eb="5">
      <t>キン</t>
    </rPh>
    <phoneticPr fontId="3"/>
  </si>
  <si>
    <t>金額（千円）</t>
    <rPh sb="0" eb="2">
      <t>キンガク</t>
    </rPh>
    <rPh sb="3" eb="5">
      <t>センエン</t>
    </rPh>
    <phoneticPr fontId="3"/>
  </si>
  <si>
    <t>その３　費用構成表</t>
    <rPh sb="4" eb="6">
      <t>ヒヨウ</t>
    </rPh>
    <rPh sb="6" eb="8">
      <t>コウセイ</t>
    </rPh>
    <rPh sb="8" eb="9">
      <t>ヒョウ</t>
    </rPh>
    <phoneticPr fontId="3"/>
  </si>
  <si>
    <t>162</t>
    <phoneticPr fontId="3"/>
  </si>
  <si>
    <t>指定管理者制度 (1代行制 2利用料金制 3無)</t>
    <rPh sb="0" eb="2">
      <t>シテイ</t>
    </rPh>
    <rPh sb="2" eb="5">
      <t>カンリシャ</t>
    </rPh>
    <rPh sb="5" eb="7">
      <t>セイド</t>
    </rPh>
    <rPh sb="10" eb="13">
      <t>ダイコウセイ</t>
    </rPh>
    <rPh sb="15" eb="17">
      <t>リヨウ</t>
    </rPh>
    <rPh sb="17" eb="19">
      <t>リョウキン</t>
    </rPh>
    <rPh sb="19" eb="20">
      <t>セイ</t>
    </rPh>
    <rPh sb="22" eb="23">
      <t>ナ</t>
    </rPh>
    <phoneticPr fontId="3"/>
  </si>
  <si>
    <t>※汚水処理原価、汚水処理原価回収率、維持管理費回収率の算出に際しては、汚水処理費から借換債収入分及び資本費平準化債収入分を控除している。</t>
    <rPh sb="1" eb="3">
      <t>オスイ</t>
    </rPh>
    <rPh sb="3" eb="5">
      <t>ショリ</t>
    </rPh>
    <rPh sb="5" eb="7">
      <t>ゲンカ</t>
    </rPh>
    <rPh sb="8" eb="10">
      <t>オスイ</t>
    </rPh>
    <rPh sb="10" eb="12">
      <t>ショリ</t>
    </rPh>
    <rPh sb="12" eb="14">
      <t>ゲンカ</t>
    </rPh>
    <rPh sb="14" eb="17">
      <t>カイシュウリツ</t>
    </rPh>
    <rPh sb="18" eb="20">
      <t>イジ</t>
    </rPh>
    <rPh sb="20" eb="23">
      <t>カンリヒ</t>
    </rPh>
    <rPh sb="23" eb="26">
      <t>カイシュウリツ</t>
    </rPh>
    <rPh sb="27" eb="29">
      <t>サンシュツ</t>
    </rPh>
    <rPh sb="30" eb="31">
      <t>サイ</t>
    </rPh>
    <rPh sb="35" eb="37">
      <t>オスイ</t>
    </rPh>
    <rPh sb="37" eb="40">
      <t>ショリヒ</t>
    </rPh>
    <rPh sb="42" eb="45">
      <t>カリカエサイ</t>
    </rPh>
    <rPh sb="45" eb="48">
      <t>シュウニュウブン</t>
    </rPh>
    <rPh sb="48" eb="49">
      <t>オヨ</t>
    </rPh>
    <rPh sb="50" eb="53">
      <t>シホンヒ</t>
    </rPh>
    <rPh sb="53" eb="56">
      <t>ヘイジュンカ</t>
    </rPh>
    <rPh sb="56" eb="57">
      <t>サイ</t>
    </rPh>
    <rPh sb="57" eb="59">
      <t>シュウニュウ</t>
    </rPh>
    <rPh sb="59" eb="60">
      <t>ブン</t>
    </rPh>
    <rPh sb="61" eb="63">
      <t>コウジョ</t>
    </rPh>
    <phoneticPr fontId="3"/>
  </si>
  <si>
    <t>・うち維持管理費回収率＝処理原価回収率×維持管理費分汚水処理費／汚水処理費</t>
    <rPh sb="3" eb="5">
      <t>イジ</t>
    </rPh>
    <rPh sb="5" eb="8">
      <t>カンリヒ</t>
    </rPh>
    <rPh sb="8" eb="11">
      <t>カイシュウリツ</t>
    </rPh>
    <rPh sb="12" eb="14">
      <t>ショリ</t>
    </rPh>
    <rPh sb="14" eb="16">
      <t>ゲンカ</t>
    </rPh>
    <rPh sb="16" eb="19">
      <t>カイシュウリツ</t>
    </rPh>
    <rPh sb="20" eb="22">
      <t>イジ</t>
    </rPh>
    <rPh sb="22" eb="25">
      <t>カンリヒ</t>
    </rPh>
    <rPh sb="25" eb="26">
      <t>ブン</t>
    </rPh>
    <rPh sb="26" eb="28">
      <t>オスイ</t>
    </rPh>
    <rPh sb="28" eb="31">
      <t>ショリヒ</t>
    </rPh>
    <rPh sb="32" eb="34">
      <t>オスイ</t>
    </rPh>
    <rPh sb="34" eb="37">
      <t>ショリヒ</t>
    </rPh>
    <phoneticPr fontId="3"/>
  </si>
  <si>
    <t>・処理原価回収率：使用料／汚水処理費</t>
    <rPh sb="1" eb="3">
      <t>ショリ</t>
    </rPh>
    <rPh sb="3" eb="5">
      <t>ゲンカ</t>
    </rPh>
    <rPh sb="5" eb="8">
      <t>カイシュウリツ</t>
    </rPh>
    <rPh sb="9" eb="11">
      <t>シヨウ</t>
    </rPh>
    <rPh sb="11" eb="12">
      <t>シヨウリョウ</t>
    </rPh>
    <rPh sb="13" eb="15">
      <t>オスイ</t>
    </rPh>
    <rPh sb="15" eb="18">
      <t>ショリヒ</t>
    </rPh>
    <phoneticPr fontId="3"/>
  </si>
  <si>
    <t>・処理原価：汚水処理費／年間有収水量</t>
    <rPh sb="1" eb="3">
      <t>ショリ</t>
    </rPh>
    <rPh sb="3" eb="5">
      <t>ゲンカ</t>
    </rPh>
    <rPh sb="6" eb="8">
      <t>オスイ</t>
    </rPh>
    <rPh sb="8" eb="10">
      <t>ショリリョウ</t>
    </rPh>
    <rPh sb="10" eb="11">
      <t>ヒ</t>
    </rPh>
    <rPh sb="12" eb="14">
      <t>ネンカン</t>
    </rPh>
    <rPh sb="14" eb="16">
      <t>ユウシュウ</t>
    </rPh>
    <rPh sb="16" eb="18">
      <t>スイリョウ</t>
    </rPh>
    <phoneticPr fontId="3"/>
  </si>
  <si>
    <t>・料金単価：下水道使用料／年間有収水量</t>
    <rPh sb="1" eb="3">
      <t>リョウキン</t>
    </rPh>
    <rPh sb="3" eb="5">
      <t>タンカ</t>
    </rPh>
    <rPh sb="6" eb="9">
      <t>ゲスイドウ</t>
    </rPh>
    <rPh sb="9" eb="12">
      <t>シヨウリョウ</t>
    </rPh>
    <rPh sb="13" eb="15">
      <t>ネンカン</t>
    </rPh>
    <rPh sb="15" eb="17">
      <t>ユウシュウ</t>
    </rPh>
    <rPh sb="17" eb="19">
      <t>スイリョウ</t>
    </rPh>
    <phoneticPr fontId="3"/>
  </si>
  <si>
    <t>維持管理費回収率 (%)</t>
    <rPh sb="0" eb="2">
      <t>イジ</t>
    </rPh>
    <rPh sb="2" eb="5">
      <t>カンリヒ</t>
    </rPh>
    <rPh sb="5" eb="8">
      <t>カイシュウリツ</t>
    </rPh>
    <phoneticPr fontId="3"/>
  </si>
  <si>
    <t>うち</t>
    <phoneticPr fontId="3"/>
  </si>
  <si>
    <r>
      <t>処理原価回収率　</t>
    </r>
    <r>
      <rPr>
        <sz val="10"/>
        <rFont val="ＭＳ Ｐ明朝"/>
        <family val="1"/>
        <charset val="128"/>
      </rPr>
      <t>料金収入/汚水処理費（%)</t>
    </r>
    <rPh sb="0" eb="2">
      <t>ショリ</t>
    </rPh>
    <rPh sb="2" eb="3">
      <t>ゲン</t>
    </rPh>
    <rPh sb="3" eb="4">
      <t>カ</t>
    </rPh>
    <rPh sb="4" eb="7">
      <t>カイシュウリツ</t>
    </rPh>
    <rPh sb="8" eb="10">
      <t>リョウキン</t>
    </rPh>
    <rPh sb="10" eb="12">
      <t>シュウニュウ</t>
    </rPh>
    <rPh sb="13" eb="15">
      <t>オスイ</t>
    </rPh>
    <rPh sb="15" eb="17">
      <t>ショリ</t>
    </rPh>
    <rPh sb="17" eb="18">
      <t>ヒ</t>
    </rPh>
    <phoneticPr fontId="3"/>
  </si>
  <si>
    <r>
      <t>資本費分　　 (円/m</t>
    </r>
    <r>
      <rPr>
        <vertAlign val="superscript"/>
        <sz val="9"/>
        <rFont val="ＭＳ Ｐ明朝"/>
        <family val="1"/>
        <charset val="128"/>
      </rPr>
      <t>3</t>
    </r>
    <r>
      <rPr>
        <sz val="12"/>
        <rFont val="ＭＳ Ｐ明朝"/>
        <family val="1"/>
        <charset val="128"/>
      </rPr>
      <t>)</t>
    </r>
    <rPh sb="0" eb="2">
      <t>シホン</t>
    </rPh>
    <rPh sb="2" eb="3">
      <t>ヒ</t>
    </rPh>
    <rPh sb="3" eb="4">
      <t>ブン</t>
    </rPh>
    <rPh sb="8" eb="9">
      <t>エン</t>
    </rPh>
    <phoneticPr fontId="3"/>
  </si>
  <si>
    <r>
      <t>維持管理費分（円/m</t>
    </r>
    <r>
      <rPr>
        <vertAlign val="superscript"/>
        <sz val="9"/>
        <rFont val="ＭＳ Ｐ明朝"/>
        <family val="1"/>
        <charset val="128"/>
      </rPr>
      <t>3</t>
    </r>
    <r>
      <rPr>
        <sz val="12"/>
        <rFont val="ＭＳ Ｐ明朝"/>
        <family val="1"/>
        <charset val="128"/>
      </rPr>
      <t>)</t>
    </r>
    <rPh sb="0" eb="2">
      <t>イジ</t>
    </rPh>
    <rPh sb="2" eb="5">
      <t>カンリヒ</t>
    </rPh>
    <rPh sb="5" eb="6">
      <t>ブン</t>
    </rPh>
    <rPh sb="7" eb="8">
      <t>エン</t>
    </rPh>
    <phoneticPr fontId="3"/>
  </si>
  <si>
    <r>
      <t>処理原価　</t>
    </r>
    <r>
      <rPr>
        <sz val="10"/>
        <rFont val="ＭＳ Ｐ明朝"/>
        <family val="1"/>
        <charset val="128"/>
      </rPr>
      <t>汚水処理費/(N)　（円/m</t>
    </r>
    <r>
      <rPr>
        <vertAlign val="superscript"/>
        <sz val="10"/>
        <rFont val="ＭＳ Ｐ明朝"/>
        <family val="1"/>
        <charset val="128"/>
      </rPr>
      <t>3</t>
    </r>
    <r>
      <rPr>
        <sz val="10"/>
        <rFont val="ＭＳ Ｐ明朝"/>
        <family val="1"/>
        <charset val="128"/>
      </rPr>
      <t>)</t>
    </r>
    <rPh sb="0" eb="2">
      <t>ショリ</t>
    </rPh>
    <rPh sb="2" eb="4">
      <t>ゲンカ</t>
    </rPh>
    <rPh sb="5" eb="7">
      <t>オスイ</t>
    </rPh>
    <rPh sb="7" eb="9">
      <t>ショリ</t>
    </rPh>
    <rPh sb="9" eb="10">
      <t>ヒ</t>
    </rPh>
    <phoneticPr fontId="3"/>
  </si>
  <si>
    <r>
      <t>料金単価　</t>
    </r>
    <r>
      <rPr>
        <sz val="10"/>
        <rFont val="ＭＳ Ｐ明朝"/>
        <family val="1"/>
        <charset val="128"/>
      </rPr>
      <t>料金収入/(N)　（円/m</t>
    </r>
    <r>
      <rPr>
        <vertAlign val="superscript"/>
        <sz val="10"/>
        <rFont val="ＭＳ Ｐ明朝"/>
        <family val="1"/>
        <charset val="128"/>
      </rPr>
      <t>3</t>
    </r>
    <r>
      <rPr>
        <sz val="10"/>
        <rFont val="ＭＳ Ｐ明朝"/>
        <family val="1"/>
        <charset val="128"/>
      </rPr>
      <t>)</t>
    </r>
    <rPh sb="0" eb="2">
      <t>リョウキン</t>
    </rPh>
    <rPh sb="2" eb="4">
      <t>タンカ</t>
    </rPh>
    <rPh sb="5" eb="7">
      <t>リョウキン</t>
    </rPh>
    <rPh sb="7" eb="9">
      <t>シュウニュウ</t>
    </rPh>
    <rPh sb="15" eb="16">
      <t>エン</t>
    </rPh>
    <phoneticPr fontId="3"/>
  </si>
  <si>
    <r>
      <t>職員1人当たりの汚水処理量 (M)/(O)</t>
    </r>
    <r>
      <rPr>
        <sz val="10"/>
        <rFont val="ＭＳ Ｐ明朝"/>
        <family val="1"/>
        <charset val="128"/>
      </rPr>
      <t>(m</t>
    </r>
    <r>
      <rPr>
        <vertAlign val="superscript"/>
        <sz val="10"/>
        <rFont val="ＭＳ Ｐ明朝"/>
        <family val="1"/>
        <charset val="128"/>
      </rPr>
      <t>3</t>
    </r>
    <r>
      <rPr>
        <sz val="10"/>
        <rFont val="ＭＳ Ｐ明朝"/>
        <family val="1"/>
        <charset val="128"/>
      </rPr>
      <t>)</t>
    </r>
    <rPh sb="0" eb="2">
      <t>ショクイン</t>
    </rPh>
    <rPh sb="3" eb="4">
      <t>ニン</t>
    </rPh>
    <rPh sb="4" eb="5">
      <t>ア</t>
    </rPh>
    <rPh sb="8" eb="10">
      <t>オスイ</t>
    </rPh>
    <rPh sb="10" eb="12">
      <t>ショリ</t>
    </rPh>
    <rPh sb="12" eb="13">
      <t>リョウ</t>
    </rPh>
    <phoneticPr fontId="3"/>
  </si>
  <si>
    <t>終末処理場施設利用率 (J)/(H)(%)</t>
    <rPh sb="0" eb="2">
      <t>シュウマツ</t>
    </rPh>
    <rPh sb="2" eb="5">
      <t>ショリジョウ</t>
    </rPh>
    <rPh sb="5" eb="7">
      <t>シセツ</t>
    </rPh>
    <rPh sb="7" eb="10">
      <t>リヨウリツ</t>
    </rPh>
    <phoneticPr fontId="3"/>
  </si>
  <si>
    <t>雨天時最大稼働率　(L)/(K)   (%)</t>
    <rPh sb="0" eb="3">
      <t>ウテンジ</t>
    </rPh>
    <rPh sb="3" eb="5">
      <t>サイダイ</t>
    </rPh>
    <rPh sb="5" eb="8">
      <t>カドウリツ</t>
    </rPh>
    <phoneticPr fontId="3"/>
  </si>
  <si>
    <t>晴天時最大稼働率  (I)/(H)   (%)</t>
    <rPh sb="0" eb="3">
      <t>セイテンジ</t>
    </rPh>
    <rPh sb="3" eb="5">
      <t>サイダイ</t>
    </rPh>
    <rPh sb="5" eb="8">
      <t>カドウリツ</t>
    </rPh>
    <phoneticPr fontId="3"/>
  </si>
  <si>
    <t>経営分析</t>
    <rPh sb="0" eb="2">
      <t>ケイエイ</t>
    </rPh>
    <rPh sb="2" eb="4">
      <t>ブンセキ</t>
    </rPh>
    <phoneticPr fontId="3"/>
  </si>
  <si>
    <t>　計　（〃）</t>
    <rPh sb="1" eb="2">
      <t>ケイ</t>
    </rPh>
    <phoneticPr fontId="3"/>
  </si>
  <si>
    <t>資本勘定所属職員　（〃）</t>
    <rPh sb="0" eb="2">
      <t>シホン</t>
    </rPh>
    <rPh sb="2" eb="4">
      <t>カンジョウ</t>
    </rPh>
    <rPh sb="4" eb="6">
      <t>ショゾク</t>
    </rPh>
    <rPh sb="6" eb="8">
      <t>ショクイン</t>
    </rPh>
    <phoneticPr fontId="3"/>
  </si>
  <si>
    <t>その他（総務・管理部門）（〃）</t>
    <rPh sb="2" eb="3">
      <t>タ</t>
    </rPh>
    <rPh sb="4" eb="6">
      <t>ソウム</t>
    </rPh>
    <rPh sb="7" eb="9">
      <t>カンリ</t>
    </rPh>
    <rPh sb="9" eb="11">
      <t>ブモン</t>
    </rPh>
    <phoneticPr fontId="3"/>
  </si>
  <si>
    <t>処理場部門（〃）</t>
    <rPh sb="0" eb="3">
      <t>ショリジョウ</t>
    </rPh>
    <rPh sb="3" eb="5">
      <t>ブモン</t>
    </rPh>
    <phoneticPr fontId="3"/>
  </si>
  <si>
    <t>ポンプ場部門（〃）</t>
    <rPh sb="3" eb="4">
      <t>ジョウ</t>
    </rPh>
    <rPh sb="4" eb="6">
      <t>ブモン</t>
    </rPh>
    <phoneticPr fontId="3"/>
  </si>
  <si>
    <t>管渠部門（〃）</t>
    <rPh sb="0" eb="2">
      <t>カンキョ</t>
    </rPh>
    <rPh sb="2" eb="4">
      <t>ブモン</t>
    </rPh>
    <phoneticPr fontId="3"/>
  </si>
  <si>
    <t>損益勘定所属職員　（人）   (O)</t>
    <rPh sb="0" eb="2">
      <t>ソンエキ</t>
    </rPh>
    <rPh sb="2" eb="4">
      <t>カンジョウショ</t>
    </rPh>
    <rPh sb="4" eb="6">
      <t>ショゾク</t>
    </rPh>
    <rPh sb="6" eb="8">
      <t>ショクイン</t>
    </rPh>
    <rPh sb="10" eb="11">
      <t>ニン</t>
    </rPh>
    <phoneticPr fontId="3"/>
  </si>
  <si>
    <r>
      <t>雨天時（m</t>
    </r>
    <r>
      <rPr>
        <vertAlign val="superscript"/>
        <sz val="9"/>
        <rFont val="ＭＳ Ｐ明朝"/>
        <family val="1"/>
        <charset val="128"/>
      </rPr>
      <t>3</t>
    </r>
    <r>
      <rPr>
        <sz val="12"/>
        <rFont val="ＭＳ Ｐ明朝"/>
        <family val="1"/>
        <charset val="128"/>
      </rPr>
      <t>/分）</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</si>
  <si>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t>
    </r>
    <rPh sb="0" eb="3">
      <t>セイテンジ</t>
    </rPh>
    <phoneticPr fontId="3"/>
  </si>
  <si>
    <t>排水
能力</t>
    <rPh sb="0" eb="2">
      <t>ハイスイ</t>
    </rPh>
    <rPh sb="3" eb="5">
      <t>ノウリョク</t>
    </rPh>
    <phoneticPr fontId="3"/>
  </si>
  <si>
    <t>ポンプ場数　　　　　（箇所）</t>
    <rPh sb="3" eb="4">
      <t>ジョウ</t>
    </rPh>
    <rPh sb="4" eb="5">
      <t>スウ</t>
    </rPh>
    <rPh sb="11" eb="13">
      <t>カショ</t>
    </rPh>
    <phoneticPr fontId="3"/>
  </si>
  <si>
    <t>ポンプ場</t>
    <rPh sb="3" eb="4">
      <t>ジョウ</t>
    </rPh>
    <phoneticPr fontId="3"/>
  </si>
  <si>
    <r>
      <t>年間総汚泥処分量　　（m</t>
    </r>
    <r>
      <rPr>
        <vertAlign val="superscript"/>
        <sz val="9"/>
        <rFont val="ＭＳ Ｐ明朝"/>
        <family val="1"/>
        <charset val="128"/>
      </rPr>
      <t>3</t>
    </r>
    <r>
      <rPr>
        <sz val="12"/>
        <rFont val="ＭＳ Ｐ明朝"/>
        <family val="1"/>
        <charset val="128"/>
      </rPr>
      <t>）</t>
    </r>
    <rPh sb="0" eb="2">
      <t>ネンカン</t>
    </rPh>
    <rPh sb="2" eb="3">
      <t>ソウ</t>
    </rPh>
    <rPh sb="3" eb="5">
      <t>オデイ</t>
    </rPh>
    <rPh sb="5" eb="8">
      <t>ショブンリョウ</t>
    </rPh>
    <phoneticPr fontId="3"/>
  </si>
  <si>
    <t>含水率（%）</t>
    <rPh sb="0" eb="3">
      <t>ガンスイリツ</t>
    </rPh>
    <phoneticPr fontId="3"/>
  </si>
  <si>
    <r>
      <t>汚泥量（m</t>
    </r>
    <r>
      <rPr>
        <vertAlign val="superscript"/>
        <sz val="10"/>
        <rFont val="ＭＳ Ｐ明朝"/>
        <family val="1"/>
        <charset val="128"/>
      </rPr>
      <t>3</t>
    </r>
    <r>
      <rPr>
        <sz val="12"/>
        <rFont val="ＭＳ Ｐ明朝"/>
        <family val="1"/>
        <charset val="128"/>
      </rPr>
      <t>/日）</t>
    </r>
    <rPh sb="0" eb="3">
      <t>オデイリョウ</t>
    </rPh>
    <rPh sb="7" eb="8">
      <t>ヒ</t>
    </rPh>
    <phoneticPr fontId="3"/>
  </si>
  <si>
    <t>汚泥処理能力</t>
    <rPh sb="0" eb="2">
      <t>オデイ</t>
    </rPh>
    <rPh sb="2" eb="4">
      <t>ショリ</t>
    </rPh>
    <rPh sb="4" eb="6">
      <t>ノウリョク</t>
    </rPh>
    <phoneticPr fontId="3"/>
  </si>
  <si>
    <t>有収率  (N)/(M)  (%)</t>
    <rPh sb="0" eb="2">
      <t>ユウシュウ</t>
    </rPh>
    <rPh sb="2" eb="3">
      <t>リツ</t>
    </rPh>
    <phoneticPr fontId="3"/>
  </si>
  <si>
    <t>年間有収水量（〃）          (N)</t>
    <rPh sb="0" eb="2">
      <t>ネンカン</t>
    </rPh>
    <rPh sb="2" eb="4">
      <t>ユウシュウ</t>
    </rPh>
    <rPh sb="4" eb="6">
      <t>スイリョウ</t>
    </rPh>
    <phoneticPr fontId="3"/>
  </si>
  <si>
    <t>雨水処理水量（〃）</t>
    <rPh sb="0" eb="2">
      <t>ウスイ</t>
    </rPh>
    <rPh sb="2" eb="4">
      <t>ショリ</t>
    </rPh>
    <rPh sb="4" eb="6">
      <t>スイリョウ</t>
    </rPh>
    <phoneticPr fontId="3"/>
  </si>
  <si>
    <t>汚水処理水量（〃）   (M)</t>
    <rPh sb="0" eb="2">
      <t>オスイ</t>
    </rPh>
    <rPh sb="2" eb="4">
      <t>ショリ</t>
    </rPh>
    <rPh sb="4" eb="6">
      <t>スイリョウ</t>
    </rPh>
    <phoneticPr fontId="3"/>
  </si>
  <si>
    <r>
      <t>年間総処理水量（m</t>
    </r>
    <r>
      <rPr>
        <vertAlign val="superscript"/>
        <sz val="9"/>
        <rFont val="ＭＳ Ｐ明朝"/>
        <family val="1"/>
        <charset val="128"/>
      </rPr>
      <t>3</t>
    </r>
    <r>
      <rPr>
        <sz val="12"/>
        <rFont val="ＭＳ Ｐ明朝"/>
        <family val="1"/>
        <charset val="128"/>
      </rPr>
      <t>）</t>
    </r>
    <rPh sb="0" eb="2">
      <t>ネンカン</t>
    </rPh>
    <rPh sb="2" eb="3">
      <t>ソウ</t>
    </rPh>
    <rPh sb="3" eb="5">
      <t>ショリ</t>
    </rPh>
    <rPh sb="5" eb="7">
      <t>スイリョウ</t>
    </rPh>
    <phoneticPr fontId="3"/>
  </si>
  <si>
    <r>
      <t>現在晴天時平均処理水量(m</t>
    </r>
    <r>
      <rPr>
        <vertAlign val="superscript"/>
        <sz val="8"/>
        <rFont val="ＭＳ Ｐ明朝"/>
        <family val="1"/>
        <charset val="128"/>
      </rPr>
      <t>3</t>
    </r>
    <r>
      <rPr>
        <sz val="11"/>
        <rFont val="ＭＳ Ｐ明朝"/>
        <family val="1"/>
        <charset val="128"/>
      </rPr>
      <t>/日) (J)</t>
    </r>
    <rPh sb="0" eb="2">
      <t>ゲンザイ</t>
    </rPh>
    <rPh sb="2" eb="5">
      <t>セイテンジ</t>
    </rPh>
    <rPh sb="5" eb="7">
      <t>ヘイキン</t>
    </rPh>
    <rPh sb="7" eb="9">
      <t>ショリ</t>
    </rPh>
    <rPh sb="9" eb="11">
      <t>スイリョウ</t>
    </rPh>
    <rPh sb="15" eb="16">
      <t>ヒ</t>
    </rPh>
    <phoneticPr fontId="3"/>
  </si>
  <si>
    <r>
      <t>雨天時（m</t>
    </r>
    <r>
      <rPr>
        <vertAlign val="superscript"/>
        <sz val="9"/>
        <rFont val="ＭＳ Ｐ明朝"/>
        <family val="1"/>
        <charset val="128"/>
      </rPr>
      <t>3</t>
    </r>
    <r>
      <rPr>
        <sz val="12"/>
        <rFont val="ＭＳ Ｐ明朝"/>
        <family val="1"/>
        <charset val="128"/>
      </rPr>
      <t>/分）   (L)</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</si>
  <si>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(I)</t>
    </r>
    <rPh sb="0" eb="3">
      <t>セイテンジ</t>
    </rPh>
    <phoneticPr fontId="3"/>
  </si>
  <si>
    <t>現在最大処理水量</t>
    <rPh sb="0" eb="2">
      <t>ゲンザイ</t>
    </rPh>
    <rPh sb="2" eb="4">
      <t>サイダイ</t>
    </rPh>
    <rPh sb="4" eb="6">
      <t>ショリ</t>
    </rPh>
    <rPh sb="6" eb="8">
      <t>スイリョウ</t>
    </rPh>
    <phoneticPr fontId="3"/>
  </si>
  <si>
    <r>
      <t>雨天時（m</t>
    </r>
    <r>
      <rPr>
        <vertAlign val="superscript"/>
        <sz val="9"/>
        <rFont val="ＭＳ Ｐ明朝"/>
        <family val="1"/>
        <charset val="128"/>
      </rPr>
      <t>3</t>
    </r>
    <r>
      <rPr>
        <sz val="12"/>
        <rFont val="ＭＳ Ｐ明朝"/>
        <family val="1"/>
        <charset val="128"/>
      </rPr>
      <t>/分）   (K)</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</si>
  <si>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(H)</t>
    </r>
    <rPh sb="0" eb="3">
      <t>セイテンジ</t>
    </rPh>
    <phoneticPr fontId="3"/>
  </si>
  <si>
    <t>現在処理能力</t>
    <rPh sb="0" eb="2">
      <t>ゲンザイ</t>
    </rPh>
    <rPh sb="2" eb="4">
      <t>ショリ</t>
    </rPh>
    <rPh sb="4" eb="6">
      <t>ノウリョク</t>
    </rPh>
    <phoneticPr fontId="3"/>
  </si>
  <si>
    <r>
      <t>計画処理能力（m</t>
    </r>
    <r>
      <rPr>
        <vertAlign val="superscript"/>
        <sz val="9"/>
        <rFont val="ＭＳ Ｐ明朝"/>
        <family val="1"/>
        <charset val="128"/>
      </rPr>
      <t>3</t>
    </r>
    <r>
      <rPr>
        <sz val="12"/>
        <rFont val="ＭＳ Ｐ明朝"/>
        <family val="1"/>
        <charset val="128"/>
      </rPr>
      <t>/日）</t>
    </r>
    <rPh sb="0" eb="2">
      <t>ケイカク</t>
    </rPh>
    <rPh sb="2" eb="4">
      <t>ショリ</t>
    </rPh>
    <rPh sb="4" eb="6">
      <t>ノウリョク</t>
    </rPh>
    <rPh sb="10" eb="11">
      <t>ニチ</t>
    </rPh>
    <phoneticPr fontId="3"/>
  </si>
  <si>
    <t>簡易処理（〃）</t>
    <rPh sb="0" eb="2">
      <t>カンイ</t>
    </rPh>
    <rPh sb="2" eb="4">
      <t>ショリ</t>
    </rPh>
    <phoneticPr fontId="3"/>
  </si>
  <si>
    <t>中級処理（〃）</t>
    <rPh sb="0" eb="2">
      <t>チュウキュウ</t>
    </rPh>
    <rPh sb="2" eb="4">
      <t>ショリ</t>
    </rPh>
    <phoneticPr fontId="3"/>
  </si>
  <si>
    <t>高級処理（〃）</t>
    <rPh sb="0" eb="2">
      <t>コウキュウ</t>
    </rPh>
    <rPh sb="2" eb="4">
      <t>ショリ</t>
    </rPh>
    <phoneticPr fontId="3"/>
  </si>
  <si>
    <t>高度処理（〃）</t>
    <rPh sb="0" eb="2">
      <t>コウド</t>
    </rPh>
    <rPh sb="2" eb="4">
      <t>ショリ</t>
    </rPh>
    <phoneticPr fontId="3"/>
  </si>
  <si>
    <t>処理方法別内訳</t>
    <rPh sb="0" eb="2">
      <t>ショリ</t>
    </rPh>
    <rPh sb="2" eb="4">
      <t>ホウホウ</t>
    </rPh>
    <rPh sb="4" eb="5">
      <t>ベツ</t>
    </rPh>
    <rPh sb="5" eb="7">
      <t>ウチワケ</t>
    </rPh>
    <phoneticPr fontId="3"/>
  </si>
  <si>
    <t>終末処理場数（箇所）</t>
    <rPh sb="0" eb="2">
      <t>シュウマツ</t>
    </rPh>
    <rPh sb="2" eb="5">
      <t>ショリジョウ</t>
    </rPh>
    <rPh sb="5" eb="6">
      <t>スウ</t>
    </rPh>
    <rPh sb="7" eb="9">
      <t>カショ</t>
    </rPh>
    <phoneticPr fontId="3"/>
  </si>
  <si>
    <t>処理場</t>
    <rPh sb="0" eb="3">
      <t>ショリジョウ</t>
    </rPh>
    <phoneticPr fontId="3"/>
  </si>
  <si>
    <t>合流管（〃）</t>
    <rPh sb="0" eb="2">
      <t>ゴウリュウ</t>
    </rPh>
    <rPh sb="2" eb="3">
      <t>カン</t>
    </rPh>
    <phoneticPr fontId="3"/>
  </si>
  <si>
    <t>雨水管（〃）</t>
    <rPh sb="0" eb="3">
      <t>ウスイカン</t>
    </rPh>
    <phoneticPr fontId="3"/>
  </si>
  <si>
    <t>汚水管（〃）</t>
    <rPh sb="0" eb="2">
      <t>オスイ</t>
    </rPh>
    <rPh sb="2" eb="3">
      <t>カン</t>
    </rPh>
    <phoneticPr fontId="3"/>
  </si>
  <si>
    <t>うち
未供用</t>
    <rPh sb="3" eb="4">
      <t>ミ</t>
    </rPh>
    <rPh sb="4" eb="6">
      <t>キョウヨウ</t>
    </rPh>
    <phoneticPr fontId="3"/>
  </si>
  <si>
    <t>種別
延長</t>
    <rPh sb="0" eb="2">
      <t>シュベツ</t>
    </rPh>
    <rPh sb="3" eb="5">
      <t>エンチョウ</t>
    </rPh>
    <phoneticPr fontId="3"/>
  </si>
  <si>
    <t>下水管布設延長（km）</t>
    <rPh sb="0" eb="3">
      <t>ゲスイカン</t>
    </rPh>
    <rPh sb="3" eb="5">
      <t>フセツ</t>
    </rPh>
    <rPh sb="5" eb="7">
      <t>エンチョウ</t>
    </rPh>
    <phoneticPr fontId="3"/>
  </si>
  <si>
    <t>管渠</t>
    <rPh sb="0" eb="2">
      <t>カンキョ</t>
    </rPh>
    <phoneticPr fontId="3"/>
  </si>
  <si>
    <t>補助対象事業費(千円)</t>
    <rPh sb="0" eb="2">
      <t>ホジョ</t>
    </rPh>
    <rPh sb="2" eb="4">
      <t>タイショウ</t>
    </rPh>
    <rPh sb="4" eb="7">
      <t>ジギョウヒ</t>
    </rPh>
    <rPh sb="8" eb="10">
      <t>センエン</t>
    </rPh>
    <phoneticPr fontId="3"/>
  </si>
  <si>
    <t>その他（千円）</t>
    <rPh sb="2" eb="3">
      <t>タ</t>
    </rPh>
    <rPh sb="4" eb="6">
      <t>センエン</t>
    </rPh>
    <phoneticPr fontId="3"/>
  </si>
  <si>
    <t>流域下水道建設費負担金（千円）</t>
    <rPh sb="0" eb="2">
      <t>リュウイキ</t>
    </rPh>
    <rPh sb="2" eb="5">
      <t>ゲスイドウ</t>
    </rPh>
    <rPh sb="5" eb="8">
      <t>ケンセツヒ</t>
    </rPh>
    <rPh sb="8" eb="11">
      <t>フタンキン</t>
    </rPh>
    <rPh sb="12" eb="14">
      <t>センエン</t>
    </rPh>
    <phoneticPr fontId="3"/>
  </si>
  <si>
    <t>処理場費（千円）</t>
    <rPh sb="0" eb="3">
      <t>ショリジョウ</t>
    </rPh>
    <rPh sb="3" eb="4">
      <t>ヒ</t>
    </rPh>
    <rPh sb="5" eb="7">
      <t>センエン</t>
    </rPh>
    <phoneticPr fontId="3"/>
  </si>
  <si>
    <t>ポンプ場費（千円）</t>
    <rPh sb="3" eb="4">
      <t>ジョウ</t>
    </rPh>
    <rPh sb="4" eb="5">
      <t>ヒ</t>
    </rPh>
    <rPh sb="6" eb="8">
      <t>センエン</t>
    </rPh>
    <phoneticPr fontId="3"/>
  </si>
  <si>
    <t>管渠費（千円）</t>
    <rPh sb="0" eb="2">
      <t>カンキョ</t>
    </rPh>
    <rPh sb="2" eb="3">
      <t>ヒ</t>
    </rPh>
    <rPh sb="4" eb="6">
      <t>センエン</t>
    </rPh>
    <phoneticPr fontId="3"/>
  </si>
  <si>
    <t>上記使途内訳</t>
    <rPh sb="0" eb="2">
      <t>ジョウキ</t>
    </rPh>
    <rPh sb="2" eb="4">
      <t>シト</t>
    </rPh>
    <rPh sb="4" eb="6">
      <t>ウチワケ</t>
    </rPh>
    <phoneticPr fontId="3"/>
  </si>
  <si>
    <t>受益者負担金（千円）</t>
    <rPh sb="0" eb="3">
      <t>ジュエキシャ</t>
    </rPh>
    <rPh sb="3" eb="6">
      <t>フタンキン</t>
    </rPh>
    <rPh sb="7" eb="9">
      <t>センエン</t>
    </rPh>
    <phoneticPr fontId="3"/>
  </si>
  <si>
    <t>地方債（千円）</t>
    <rPh sb="0" eb="2">
      <t>チホウ</t>
    </rPh>
    <rPh sb="2" eb="3">
      <t>キギョウサイ</t>
    </rPh>
    <rPh sb="4" eb="6">
      <t>センエン</t>
    </rPh>
    <phoneticPr fontId="3"/>
  </si>
  <si>
    <r>
      <t xml:space="preserve">国庫補助金（千円）
</t>
    </r>
    <r>
      <rPr>
        <sz val="9"/>
        <rFont val="ＭＳ Ｐ明朝"/>
        <family val="1"/>
        <charset val="128"/>
      </rPr>
      <t>（ＮＴＴ無利子貸付金含む）</t>
    </r>
    <rPh sb="0" eb="2">
      <t>コッコ</t>
    </rPh>
    <rPh sb="2" eb="5">
      <t>ホジョキン</t>
    </rPh>
    <rPh sb="6" eb="8">
      <t>センエン</t>
    </rPh>
    <rPh sb="14" eb="17">
      <t>ムリシ</t>
    </rPh>
    <rPh sb="17" eb="20">
      <t>カシツケキン</t>
    </rPh>
    <rPh sb="20" eb="21">
      <t>フク</t>
    </rPh>
    <phoneticPr fontId="3"/>
  </si>
  <si>
    <t>上記財源内訳</t>
    <rPh sb="0" eb="2">
      <t>ジョウキ</t>
    </rPh>
    <rPh sb="2" eb="4">
      <t>ザイゲン</t>
    </rPh>
    <rPh sb="4" eb="6">
      <t>ウチワケ</t>
    </rPh>
    <phoneticPr fontId="3"/>
  </si>
  <si>
    <t>総事業費(千円)</t>
    <rPh sb="0" eb="1">
      <t>ソウ</t>
    </rPh>
    <rPh sb="1" eb="4">
      <t>ジギョウヒ</t>
    </rPh>
    <rPh sb="5" eb="7">
      <t>センエン</t>
    </rPh>
    <phoneticPr fontId="3"/>
  </si>
  <si>
    <t>事業費</t>
    <rPh sb="0" eb="3">
      <t>ジギョウヒ</t>
    </rPh>
    <phoneticPr fontId="3"/>
  </si>
  <si>
    <t>(G)/(F)      (%)</t>
    <phoneticPr fontId="3"/>
  </si>
  <si>
    <t>(G)/(E)      (%)</t>
    <phoneticPr fontId="3"/>
  </si>
  <si>
    <t>(D)/(C)      (%)</t>
    <phoneticPr fontId="3"/>
  </si>
  <si>
    <t>(C)/(B)      (%)</t>
    <phoneticPr fontId="3"/>
  </si>
  <si>
    <t>(C)/(A)      (%)</t>
    <phoneticPr fontId="3"/>
  </si>
  <si>
    <t>現在処理区域面積（〃）      (G)</t>
    <rPh sb="0" eb="2">
      <t>ゲンザイ</t>
    </rPh>
    <rPh sb="2" eb="4">
      <t>ショリ</t>
    </rPh>
    <rPh sb="4" eb="6">
      <t>クイキ</t>
    </rPh>
    <rPh sb="6" eb="8">
      <t>メンセキ</t>
    </rPh>
    <phoneticPr fontId="3"/>
  </si>
  <si>
    <t>現在排水区域面積（〃）</t>
    <rPh sb="0" eb="2">
      <t>ゲンザイ</t>
    </rPh>
    <rPh sb="2" eb="4">
      <t>ハイスイ</t>
    </rPh>
    <rPh sb="4" eb="6">
      <t>クイキ</t>
    </rPh>
    <rPh sb="6" eb="8">
      <t>メンセキ</t>
    </rPh>
    <phoneticPr fontId="3"/>
  </si>
  <si>
    <t>全体計画面積（〃）          (F)</t>
    <rPh sb="0" eb="2">
      <t>ゼンタイ</t>
    </rPh>
    <rPh sb="2" eb="4">
      <t>ケイカク</t>
    </rPh>
    <rPh sb="4" eb="6">
      <t>メンセキ</t>
    </rPh>
    <phoneticPr fontId="3"/>
  </si>
  <si>
    <t>市街地面積（〃）</t>
    <rPh sb="0" eb="3">
      <t>シガイチ</t>
    </rPh>
    <rPh sb="3" eb="5">
      <t>メンセキ</t>
    </rPh>
    <phoneticPr fontId="3"/>
  </si>
  <si>
    <t>行政区域面積（ha）          (E)</t>
    <rPh sb="0" eb="2">
      <t>ギョウセイ</t>
    </rPh>
    <rPh sb="2" eb="4">
      <t>クイキ</t>
    </rPh>
    <rPh sb="4" eb="6">
      <t>メンセキ</t>
    </rPh>
    <phoneticPr fontId="3"/>
  </si>
  <si>
    <r>
      <t>現在水洗便所設置済人口</t>
    </r>
    <r>
      <rPr>
        <sz val="12"/>
        <rFont val="ＭＳ Ｐ明朝"/>
        <family val="1"/>
        <charset val="128"/>
      </rPr>
      <t xml:space="preserve">（〃） </t>
    </r>
    <r>
      <rPr>
        <sz val="11"/>
        <rFont val="ＭＳ Ｐ明朝"/>
        <family val="1"/>
        <charset val="128"/>
      </rPr>
      <t xml:space="preserve"> </t>
    </r>
    <r>
      <rPr>
        <sz val="12"/>
        <rFont val="ＭＳ Ｐ明朝"/>
        <family val="1"/>
        <charset val="128"/>
      </rPr>
      <t>(D)</t>
    </r>
    <rPh sb="0" eb="2">
      <t>ゲンザイ</t>
    </rPh>
    <rPh sb="2" eb="4">
      <t>スイセン</t>
    </rPh>
    <rPh sb="4" eb="6">
      <t>ベンジョ</t>
    </rPh>
    <rPh sb="6" eb="8">
      <t>セッチ</t>
    </rPh>
    <rPh sb="8" eb="9">
      <t>ズ</t>
    </rPh>
    <rPh sb="9" eb="11">
      <t>ジンコウ</t>
    </rPh>
    <phoneticPr fontId="3"/>
  </si>
  <si>
    <t>現在処理区域内人口（〃）    (C)</t>
    <rPh sb="0" eb="2">
      <t>ゲンザイ</t>
    </rPh>
    <rPh sb="2" eb="4">
      <t>ショリ</t>
    </rPh>
    <rPh sb="4" eb="7">
      <t>クイキナイ</t>
    </rPh>
    <rPh sb="7" eb="9">
      <t>ジンコウ</t>
    </rPh>
    <phoneticPr fontId="3"/>
  </si>
  <si>
    <t>現在排水区域内人口（〃）</t>
    <rPh sb="0" eb="2">
      <t>ゲンザイ</t>
    </rPh>
    <rPh sb="2" eb="4">
      <t>ハイスイ</t>
    </rPh>
    <rPh sb="4" eb="7">
      <t>クイキナイ</t>
    </rPh>
    <rPh sb="7" eb="9">
      <t>ジンコウ</t>
    </rPh>
    <phoneticPr fontId="3"/>
  </si>
  <si>
    <t>全体計画人口（〃）          (B)</t>
    <rPh sb="0" eb="2">
      <t>ゼンタイ</t>
    </rPh>
    <rPh sb="2" eb="4">
      <t>ケイカク</t>
    </rPh>
    <rPh sb="4" eb="6">
      <t>ジンコウ</t>
    </rPh>
    <phoneticPr fontId="3"/>
  </si>
  <si>
    <t>市街地人口（〃)</t>
    <rPh sb="0" eb="3">
      <t>シガイチ</t>
    </rPh>
    <rPh sb="3" eb="5">
      <t>ジンコウ</t>
    </rPh>
    <phoneticPr fontId="3"/>
  </si>
  <si>
    <t>行政区域内人口（人）　　　　(A)</t>
    <rPh sb="0" eb="2">
      <t>ギョウセイ</t>
    </rPh>
    <rPh sb="2" eb="5">
      <t>クイキナイ</t>
    </rPh>
    <rPh sb="5" eb="7">
      <t>ジンコウ</t>
    </rPh>
    <rPh sb="8" eb="9">
      <t>ニン</t>
    </rPh>
    <phoneticPr fontId="3"/>
  </si>
  <si>
    <t>普及状況</t>
    <rPh sb="0" eb="2">
      <t>フキュウ</t>
    </rPh>
    <rPh sb="2" eb="4">
      <t>ジョウキョウ</t>
    </rPh>
    <phoneticPr fontId="3"/>
  </si>
  <si>
    <t>下水道事業実施状況</t>
    <rPh sb="0" eb="3">
      <t>ゲスイドウ</t>
    </rPh>
    <rPh sb="3" eb="5">
      <t>ジギョウ</t>
    </rPh>
    <rPh sb="5" eb="7">
      <t>ジッシ</t>
    </rPh>
    <rPh sb="7" eb="9">
      <t>ジョウキョウ</t>
    </rPh>
    <phoneticPr fontId="3"/>
  </si>
  <si>
    <t>特別会計設置年月日</t>
    <rPh sb="0" eb="2">
      <t>トクベツ</t>
    </rPh>
    <rPh sb="2" eb="4">
      <t>カイケイ</t>
    </rPh>
    <rPh sb="4" eb="6">
      <t>セッチ</t>
    </rPh>
    <rPh sb="6" eb="9">
      <t>ネンガッピ</t>
    </rPh>
    <phoneticPr fontId="3"/>
  </si>
  <si>
    <t>供用開始年月日</t>
    <rPh sb="0" eb="2">
      <t>キョウヨウ</t>
    </rPh>
    <rPh sb="2" eb="4">
      <t>カイシ</t>
    </rPh>
    <rPh sb="4" eb="7">
      <t>ネンガッピ</t>
    </rPh>
    <phoneticPr fontId="3"/>
  </si>
  <si>
    <t>建設事業開始年月日</t>
    <rPh sb="0" eb="2">
      <t>ケンセツ</t>
    </rPh>
    <rPh sb="2" eb="4">
      <t>ジギョウ</t>
    </rPh>
    <rPh sb="4" eb="6">
      <t>カイシ</t>
    </rPh>
    <rPh sb="6" eb="9">
      <t>ネンガッピ</t>
    </rPh>
    <phoneticPr fontId="3"/>
  </si>
  <si>
    <t>分流式</t>
    <rPh sb="0" eb="2">
      <t>ブンリュウ</t>
    </rPh>
    <rPh sb="2" eb="3">
      <t>シキ</t>
    </rPh>
    <phoneticPr fontId="3"/>
  </si>
  <si>
    <t>排除方式別</t>
    <rPh sb="0" eb="2">
      <t>ハイジョ</t>
    </rPh>
    <rPh sb="2" eb="5">
      <t>ホウシキベツ</t>
    </rPh>
    <phoneticPr fontId="3"/>
  </si>
  <si>
    <t>流域</t>
    <rPh sb="0" eb="2">
      <t>リュウイキ</t>
    </rPh>
    <phoneticPr fontId="3"/>
  </si>
  <si>
    <t>流域下水道接続関係</t>
    <rPh sb="0" eb="2">
      <t>リュウイキ</t>
    </rPh>
    <rPh sb="2" eb="5">
      <t>ゲスイドウ</t>
    </rPh>
    <rPh sb="5" eb="7">
      <t>セツゾク</t>
    </rPh>
    <rPh sb="7" eb="9">
      <t>カンケイ</t>
    </rPh>
    <phoneticPr fontId="3"/>
  </si>
  <si>
    <t>その１　施設・業務概況及び経営分析</t>
    <rPh sb="4" eb="6">
      <t>シセツ</t>
    </rPh>
    <rPh sb="7" eb="9">
      <t>ギョウム</t>
    </rPh>
    <rPh sb="9" eb="11">
      <t>ガイキョウ</t>
    </rPh>
    <rPh sb="11" eb="12">
      <t>オヨ</t>
    </rPh>
    <rPh sb="13" eb="15">
      <t>ケイエイ</t>
    </rPh>
    <rPh sb="15" eb="17">
      <t>ブンセキ</t>
    </rPh>
    <phoneticPr fontId="3"/>
  </si>
  <si>
    <t>　　①公共下水道事業</t>
    <rPh sb="3" eb="5">
      <t>コウキョウ</t>
    </rPh>
    <rPh sb="5" eb="8">
      <t>ゲスイドウ</t>
    </rPh>
    <rPh sb="8" eb="10">
      <t>ジギョウ</t>
    </rPh>
    <phoneticPr fontId="3"/>
  </si>
  <si>
    <t>（２）下水道事業</t>
    <rPh sb="3" eb="6">
      <t>ゲスイドウ</t>
    </rPh>
    <rPh sb="6" eb="8">
      <t>ジギョウ</t>
    </rPh>
    <phoneticPr fontId="3"/>
  </si>
  <si>
    <t>うち</t>
    <phoneticPr fontId="3"/>
  </si>
  <si>
    <t>資本費平準化債</t>
    <phoneticPr fontId="3"/>
  </si>
  <si>
    <t>建設改良のための地方債償還金</t>
    <phoneticPr fontId="3"/>
  </si>
  <si>
    <t>（２）資本的支出 イ．地方債償還金のうち</t>
    <rPh sb="11" eb="14">
      <t>チホウサイ</t>
    </rPh>
    <rPh sb="14" eb="17">
      <t>ショウカンキン</t>
    </rPh>
    <phoneticPr fontId="3"/>
  </si>
  <si>
    <t>（１）資本的収入 ア．地方債のうち資本費平準化債</t>
    <rPh sb="3" eb="6">
      <t>シホンテキ</t>
    </rPh>
    <rPh sb="6" eb="8">
      <t>シュウニュウ</t>
    </rPh>
    <rPh sb="11" eb="14">
      <t>チホウサイ</t>
    </rPh>
    <rPh sb="17" eb="19">
      <t>シホン</t>
    </rPh>
    <rPh sb="19" eb="20">
      <t>ヒ</t>
    </rPh>
    <rPh sb="20" eb="23">
      <t>ヘイジュンカ</t>
    </rPh>
    <rPh sb="23" eb="24">
      <t>サイ</t>
    </rPh>
    <phoneticPr fontId="3"/>
  </si>
  <si>
    <t>処理場費</t>
    <rPh sb="0" eb="3">
      <t>ショリジョウ</t>
    </rPh>
    <rPh sb="3" eb="4">
      <t>ヒ</t>
    </rPh>
    <phoneticPr fontId="3"/>
  </si>
  <si>
    <t>ポンプ場費</t>
    <rPh sb="3" eb="4">
      <t>ジョウ</t>
    </rPh>
    <rPh sb="4" eb="5">
      <t>ヒ</t>
    </rPh>
    <phoneticPr fontId="3"/>
  </si>
  <si>
    <t>前年度からの繰越金　　 　　　　　　　 　(N)</t>
    <rPh sb="0" eb="3">
      <t>ゼンネンド</t>
    </rPh>
    <rPh sb="6" eb="9">
      <t>クリコシキン</t>
    </rPh>
    <phoneticPr fontId="3"/>
  </si>
  <si>
    <t>　　（ウ）受託工事収益</t>
    <rPh sb="5" eb="7">
      <t>ジュタク</t>
    </rPh>
    <rPh sb="7" eb="9">
      <t>コウジ</t>
    </rPh>
    <rPh sb="9" eb="11">
      <t>シュウエキ</t>
    </rPh>
    <phoneticPr fontId="3"/>
  </si>
  <si>
    <t>　　（イ）雨水処理負担金</t>
    <rPh sb="5" eb="7">
      <t>アマミズ</t>
    </rPh>
    <rPh sb="7" eb="9">
      <t>ショリ</t>
    </rPh>
    <rPh sb="9" eb="12">
      <t>フタンキン</t>
    </rPh>
    <phoneticPr fontId="3"/>
  </si>
  <si>
    <t>受託工事費</t>
    <rPh sb="0" eb="2">
      <t>ジュタク</t>
    </rPh>
    <rPh sb="2" eb="5">
      <t>コウジヒ</t>
    </rPh>
    <phoneticPr fontId="3"/>
  </si>
  <si>
    <t>　　小計</t>
    <rPh sb="2" eb="4">
      <t>ショウケイ</t>
    </rPh>
    <phoneticPr fontId="3"/>
  </si>
  <si>
    <t>流域下水道管理運営費負担金</t>
    <rPh sb="0" eb="2">
      <t>リュウイキ</t>
    </rPh>
    <rPh sb="2" eb="5">
      <t>ゲスイドウ</t>
    </rPh>
    <rPh sb="5" eb="7">
      <t>カンリ</t>
    </rPh>
    <rPh sb="7" eb="10">
      <t>ウンエイヒ</t>
    </rPh>
    <rPh sb="10" eb="13">
      <t>フタンキン</t>
    </rPh>
    <phoneticPr fontId="3"/>
  </si>
  <si>
    <t>路面復旧費</t>
    <rPh sb="0" eb="2">
      <t>ロメン</t>
    </rPh>
    <rPh sb="2" eb="5">
      <t>フッキュウヒ</t>
    </rPh>
    <phoneticPr fontId="3"/>
  </si>
  <si>
    <t>薬品費</t>
    <rPh sb="0" eb="2">
      <t>ヤクヒン</t>
    </rPh>
    <rPh sb="2" eb="3">
      <t>ヒ</t>
    </rPh>
    <phoneticPr fontId="3"/>
  </si>
  <si>
    <t>動力費</t>
    <rPh sb="0" eb="2">
      <t>ドウリョク</t>
    </rPh>
    <rPh sb="2" eb="3">
      <t>ヒ</t>
    </rPh>
    <phoneticPr fontId="3"/>
  </si>
  <si>
    <t>構成比率（％）</t>
    <rPh sb="0" eb="2">
      <t>コウセイ</t>
    </rPh>
    <rPh sb="2" eb="4">
      <t>ヒリツ</t>
    </rPh>
    <phoneticPr fontId="3"/>
  </si>
  <si>
    <t>与謝野町</t>
    <rPh sb="0" eb="3">
      <t>ヨサノ</t>
    </rPh>
    <phoneticPr fontId="3"/>
  </si>
  <si>
    <t>分流式下水道等に要する経費</t>
    <rPh sb="0" eb="2">
      <t>ブンリュウ</t>
    </rPh>
    <rPh sb="2" eb="3">
      <t>シキ</t>
    </rPh>
    <rPh sb="3" eb="6">
      <t>ゲスイドウ</t>
    </rPh>
    <rPh sb="6" eb="7">
      <t>トウ</t>
    </rPh>
    <rPh sb="8" eb="9">
      <t>ヨウ</t>
    </rPh>
    <rPh sb="11" eb="13">
      <t>ケイヒ</t>
    </rPh>
    <phoneticPr fontId="3"/>
  </si>
  <si>
    <t>雨水処理費</t>
    <rPh sb="0" eb="2">
      <t>ウスイ</t>
    </rPh>
    <rPh sb="2" eb="5">
      <t>ショリヒ</t>
    </rPh>
    <phoneticPr fontId="3"/>
  </si>
  <si>
    <t>汚水処理費</t>
    <rPh sb="0" eb="2">
      <t>オスイ</t>
    </rPh>
    <rPh sb="2" eb="5">
      <t>ショリヒ</t>
    </rPh>
    <phoneticPr fontId="3"/>
  </si>
  <si>
    <t>費用総合計</t>
    <rPh sb="0" eb="2">
      <t>ヒヨウ</t>
    </rPh>
    <rPh sb="2" eb="3">
      <t>ソウ</t>
    </rPh>
    <rPh sb="3" eb="5">
      <t>ゴウケイ</t>
    </rPh>
    <phoneticPr fontId="3"/>
  </si>
  <si>
    <t>高資本費対策経費</t>
    <rPh sb="0" eb="1">
      <t>コウ</t>
    </rPh>
    <rPh sb="1" eb="4">
      <t>シホンヒ</t>
    </rPh>
    <rPh sb="4" eb="6">
      <t>タイサク</t>
    </rPh>
    <rPh sb="6" eb="8">
      <t>ケイヒ</t>
    </rPh>
    <phoneticPr fontId="3"/>
  </si>
  <si>
    <t>高度処理費</t>
    <rPh sb="0" eb="2">
      <t>コウド</t>
    </rPh>
    <rPh sb="2" eb="5">
      <t>ショリヒ</t>
    </rPh>
    <phoneticPr fontId="3"/>
  </si>
  <si>
    <t>　　合計</t>
    <rPh sb="2" eb="4">
      <t>ゴウケイ</t>
    </rPh>
    <phoneticPr fontId="3"/>
  </si>
  <si>
    <t>地方債償還金等</t>
    <rPh sb="0" eb="3">
      <t>チホウサイ</t>
    </rPh>
    <rPh sb="3" eb="6">
      <t>ショウカンキン</t>
    </rPh>
    <rPh sb="6" eb="7">
      <t>トウ</t>
    </rPh>
    <phoneticPr fontId="3"/>
  </si>
  <si>
    <t>地方債等利息等</t>
    <rPh sb="0" eb="2">
      <t>チホウ</t>
    </rPh>
    <rPh sb="2" eb="3">
      <t>キギョウサイ</t>
    </rPh>
    <rPh sb="3" eb="4">
      <t>トウ</t>
    </rPh>
    <rPh sb="4" eb="6">
      <t>リソク</t>
    </rPh>
    <rPh sb="6" eb="7">
      <t>トウ</t>
    </rPh>
    <phoneticPr fontId="3"/>
  </si>
  <si>
    <t>資本費</t>
    <rPh sb="0" eb="3">
      <t>シホンヒ</t>
    </rPh>
    <phoneticPr fontId="3"/>
  </si>
  <si>
    <t>不明水処理費</t>
    <rPh sb="0" eb="2">
      <t>フメイ</t>
    </rPh>
    <rPh sb="2" eb="3">
      <t>スイ</t>
    </rPh>
    <rPh sb="3" eb="6">
      <t>ショリヒ</t>
    </rPh>
    <phoneticPr fontId="3"/>
  </si>
  <si>
    <t>水洗便所等普及費</t>
    <rPh sb="0" eb="2">
      <t>スイセン</t>
    </rPh>
    <rPh sb="2" eb="4">
      <t>ベンジョ</t>
    </rPh>
    <rPh sb="4" eb="5">
      <t>トウ</t>
    </rPh>
    <rPh sb="5" eb="8">
      <t>フキュウヒ</t>
    </rPh>
    <phoneticPr fontId="3"/>
  </si>
  <si>
    <t>水質規制費</t>
    <rPh sb="0" eb="2">
      <t>スイシツ</t>
    </rPh>
    <rPh sb="2" eb="4">
      <t>キセイ</t>
    </rPh>
    <rPh sb="4" eb="5">
      <t>ヒ</t>
    </rPh>
    <phoneticPr fontId="3"/>
  </si>
  <si>
    <t>委託費</t>
    <rPh sb="0" eb="3">
      <t>イタクヒ</t>
    </rPh>
    <phoneticPr fontId="3"/>
  </si>
  <si>
    <t>うち電気料</t>
    <rPh sb="2" eb="4">
      <t>デンキ</t>
    </rPh>
    <rPh sb="4" eb="5">
      <t>リョウ</t>
    </rPh>
    <phoneticPr fontId="3"/>
  </si>
  <si>
    <t>動力費</t>
    <rPh sb="0" eb="3">
      <t>ドウリョクヒ</t>
    </rPh>
    <phoneticPr fontId="3"/>
  </si>
  <si>
    <t>路面復旧費</t>
    <rPh sb="0" eb="2">
      <t>ロメン</t>
    </rPh>
    <rPh sb="2" eb="4">
      <t>フッキュウ</t>
    </rPh>
    <rPh sb="4" eb="5">
      <t>ヒ</t>
    </rPh>
    <phoneticPr fontId="3"/>
  </si>
  <si>
    <t>管渠費</t>
    <rPh sb="0" eb="3">
      <t>カンキョヒ</t>
    </rPh>
    <phoneticPr fontId="3"/>
  </si>
  <si>
    <t>維持管理費</t>
    <rPh sb="0" eb="2">
      <t>イジ</t>
    </rPh>
    <rPh sb="2" eb="4">
      <t>カンリ</t>
    </rPh>
    <rPh sb="4" eb="5">
      <t>ヒ</t>
    </rPh>
    <phoneticPr fontId="3"/>
  </si>
  <si>
    <t>合　計</t>
    <rPh sb="0" eb="1">
      <t>ゴウケイ</t>
    </rPh>
    <rPh sb="2" eb="3">
      <t>ケイ</t>
    </rPh>
    <phoneticPr fontId="3"/>
  </si>
  <si>
    <t>その４　経営分析①</t>
    <rPh sb="4" eb="6">
      <t>ケイエイ</t>
    </rPh>
    <rPh sb="6" eb="8">
      <t>ブンセキ</t>
    </rPh>
    <phoneticPr fontId="3"/>
  </si>
  <si>
    <t>注）32、33列･･･単位0.1％</t>
    <rPh sb="0" eb="1">
      <t>チュウ</t>
    </rPh>
    <rPh sb="7" eb="8">
      <t>レツ</t>
    </rPh>
    <rPh sb="11" eb="13">
      <t>タンイ</t>
    </rPh>
    <phoneticPr fontId="3"/>
  </si>
  <si>
    <t>建設中施設の企業債償還金（千円）</t>
    <rPh sb="0" eb="3">
      <t>ケンセツチュウ</t>
    </rPh>
    <rPh sb="3" eb="5">
      <t>シセツ</t>
    </rPh>
    <rPh sb="6" eb="8">
      <t>キギョウ</t>
    </rPh>
    <rPh sb="8" eb="9">
      <t>サイ</t>
    </rPh>
    <rPh sb="9" eb="12">
      <t>ショウカンキン</t>
    </rPh>
    <rPh sb="13" eb="15">
      <t>センエン</t>
    </rPh>
    <phoneticPr fontId="3"/>
  </si>
  <si>
    <t>工事負担金当年度徴収額計　　（千円）</t>
    <rPh sb="0" eb="2">
      <t>コウジ</t>
    </rPh>
    <rPh sb="2" eb="5">
      <t>フタンキン</t>
    </rPh>
    <rPh sb="5" eb="8">
      <t>トウネンド</t>
    </rPh>
    <rPh sb="8" eb="11">
      <t>チョウシュウガク</t>
    </rPh>
    <rPh sb="11" eb="12">
      <t>ケイ</t>
    </rPh>
    <rPh sb="15" eb="17">
      <t>センエン</t>
    </rPh>
    <phoneticPr fontId="3"/>
  </si>
  <si>
    <t>その他の負担金当年度徴収額　（千円）</t>
    <rPh sb="2" eb="3">
      <t>タ</t>
    </rPh>
    <rPh sb="4" eb="7">
      <t>フタンキン</t>
    </rPh>
    <rPh sb="7" eb="10">
      <t>トウネンド</t>
    </rPh>
    <rPh sb="10" eb="13">
      <t>チョウシュウガク</t>
    </rPh>
    <rPh sb="15" eb="17">
      <t>センエン</t>
    </rPh>
    <phoneticPr fontId="3"/>
  </si>
  <si>
    <t>当年度収入額 　(千円）</t>
    <rPh sb="0" eb="3">
      <t>トウネンド</t>
    </rPh>
    <rPh sb="3" eb="6">
      <t>シュウニュウガク</t>
    </rPh>
    <rPh sb="9" eb="11">
      <t>センエン</t>
    </rPh>
    <phoneticPr fontId="3"/>
  </si>
  <si>
    <t>負担率（％）</t>
    <rPh sb="0" eb="3">
      <t>フタンリツ</t>
    </rPh>
    <phoneticPr fontId="3"/>
  </si>
  <si>
    <t>流域下水道
建設費負担金</t>
    <rPh sb="0" eb="2">
      <t>リュウイキ</t>
    </rPh>
    <rPh sb="2" eb="5">
      <t>ゲスイドウ</t>
    </rPh>
    <rPh sb="6" eb="9">
      <t>ケンセツヒ</t>
    </rPh>
    <rPh sb="9" eb="12">
      <t>フタンキン</t>
    </rPh>
    <phoneticPr fontId="3"/>
  </si>
  <si>
    <t>当年度徴収額（千円）</t>
    <rPh sb="0" eb="3">
      <t>トウネンド</t>
    </rPh>
    <rPh sb="3" eb="6">
      <t>チョウシュウガク</t>
    </rPh>
    <rPh sb="7" eb="9">
      <t>センエン</t>
    </rPh>
    <phoneticPr fontId="3"/>
  </si>
  <si>
    <t>宇治市</t>
    <rPh sb="0" eb="3">
      <t>ウジシ</t>
    </rPh>
    <phoneticPr fontId="3"/>
  </si>
  <si>
    <t>JR宇治駅前自動車駐車場</t>
  </si>
  <si>
    <t>JR宇治駅前自動車駐車場</t>
    <rPh sb="2" eb="4">
      <t>ウジ</t>
    </rPh>
    <rPh sb="4" eb="5">
      <t>エキ</t>
    </rPh>
    <rPh sb="5" eb="6">
      <t>マエ</t>
    </rPh>
    <rPh sb="6" eb="9">
      <t>ジドウシャ</t>
    </rPh>
    <rPh sb="9" eb="12">
      <t>チュウシャジョウ</t>
    </rPh>
    <phoneticPr fontId="3"/>
  </si>
  <si>
    <t>近鉄大久保駅前自動車駐車場</t>
    <rPh sb="0" eb="2">
      <t>キンテツ</t>
    </rPh>
    <rPh sb="2" eb="5">
      <t>オオクボ</t>
    </rPh>
    <rPh sb="5" eb="7">
      <t>エキマエ</t>
    </rPh>
    <rPh sb="7" eb="10">
      <t>ジドウシャ</t>
    </rPh>
    <rPh sb="10" eb="13">
      <t>チュウシャジョウ</t>
    </rPh>
    <phoneticPr fontId="3"/>
  </si>
  <si>
    <t>近鉄大久保駅前自動車駐車場</t>
    <phoneticPr fontId="3"/>
  </si>
  <si>
    <t>宇治市</t>
    <rPh sb="0" eb="3">
      <t>ウジシ</t>
    </rPh>
    <phoneticPr fontId="3"/>
  </si>
  <si>
    <r>
      <rPr>
        <sz val="12"/>
        <color indexed="10"/>
        <rFont val="ＭＳ Ｐ明朝"/>
        <family val="1"/>
        <charset val="128"/>
      </rPr>
      <t>262048</t>
    </r>
    <phoneticPr fontId="3"/>
  </si>
  <si>
    <t>五条立体駐車場</t>
  </si>
  <si>
    <t>近鉄大久保駅前自動車駐車場</t>
  </si>
  <si>
    <t>児童手当に要する経費</t>
    <rPh sb="0" eb="2">
      <t>ジドウ</t>
    </rPh>
    <rPh sb="2" eb="4">
      <t>テアテ</t>
    </rPh>
    <rPh sb="5" eb="6">
      <t>ヨウ</t>
    </rPh>
    <rPh sb="8" eb="10">
      <t>ケイヒ</t>
    </rPh>
    <phoneticPr fontId="3"/>
  </si>
  <si>
    <t>006</t>
    <phoneticPr fontId="3"/>
  </si>
  <si>
    <t>五条立体駐車場</t>
    <rPh sb="0" eb="2">
      <t>ゴジョウ</t>
    </rPh>
    <rPh sb="2" eb="4">
      <t>リッタイ</t>
    </rPh>
    <rPh sb="4" eb="7">
      <t>チュウシャジョウ</t>
    </rPh>
    <phoneticPr fontId="3"/>
  </si>
  <si>
    <t>五条立体
駐車場</t>
    <rPh sb="0" eb="2">
      <t>ゴジョウ</t>
    </rPh>
    <rPh sb="2" eb="4">
      <t>リッタイ</t>
    </rPh>
    <rPh sb="5" eb="8">
      <t>チュウシャジョウ</t>
    </rPh>
    <phoneticPr fontId="3"/>
  </si>
  <si>
    <t>○</t>
    <phoneticPr fontId="3"/>
  </si>
  <si>
    <r>
      <rPr>
        <sz val="12"/>
        <color indexed="10"/>
        <rFont val="ＭＳ Ｐ明朝"/>
        <family val="1"/>
        <charset val="128"/>
      </rPr>
      <t>0</t>
    </r>
    <r>
      <rPr>
        <sz val="12"/>
        <color indexed="10"/>
        <rFont val="ＭＳ Ｐ明朝"/>
        <family val="1"/>
        <charset val="128"/>
      </rPr>
      <t>0</t>
    </r>
    <r>
      <rPr>
        <sz val="12"/>
        <color indexed="10"/>
        <rFont val="ＭＳ Ｐ明朝"/>
        <family val="1"/>
        <charset val="128"/>
      </rPr>
      <t>2</t>
    </r>
    <phoneticPr fontId="3"/>
  </si>
  <si>
    <t>土地区画整理</t>
    <rPh sb="0" eb="2">
      <t>トチ</t>
    </rPh>
    <rPh sb="2" eb="4">
      <t>クカク</t>
    </rPh>
    <rPh sb="4" eb="6">
      <t>セイリ</t>
    </rPh>
    <phoneticPr fontId="3"/>
  </si>
  <si>
    <t>長岡京市営西山天王山駅東駐車場</t>
  </si>
  <si>
    <t>大宮サイト</t>
  </si>
  <si>
    <t>網野サイト</t>
  </si>
  <si>
    <t>加茂駅前第１駐車場</t>
  </si>
  <si>
    <t>加茂駅前第２駐車場</t>
  </si>
  <si>
    <t>加茂駅前東口駐車場</t>
  </si>
  <si>
    <t>001</t>
    <phoneticPr fontId="3"/>
  </si>
  <si>
    <t>八幡市</t>
    <rPh sb="0" eb="3">
      <t>ヤワタシ</t>
    </rPh>
    <phoneticPr fontId="3"/>
  </si>
  <si>
    <t>木津川市</t>
    <rPh sb="0" eb="4">
      <t>キヅガワシ</t>
    </rPh>
    <phoneticPr fontId="3"/>
  </si>
  <si>
    <t>002</t>
    <phoneticPr fontId="3"/>
  </si>
  <si>
    <t>003</t>
    <phoneticPr fontId="3"/>
  </si>
  <si>
    <t>加茂駅前第１駐車場</t>
    <rPh sb="0" eb="2">
      <t>カモ</t>
    </rPh>
    <rPh sb="2" eb="3">
      <t>エキ</t>
    </rPh>
    <rPh sb="3" eb="4">
      <t>マエ</t>
    </rPh>
    <rPh sb="4" eb="5">
      <t>ダイ</t>
    </rPh>
    <rPh sb="6" eb="9">
      <t>チュウシャジョウ</t>
    </rPh>
    <phoneticPr fontId="3"/>
  </si>
  <si>
    <t>加茂駅前第２駐車場</t>
    <rPh sb="0" eb="2">
      <t>カモ</t>
    </rPh>
    <rPh sb="2" eb="3">
      <t>エキ</t>
    </rPh>
    <rPh sb="3" eb="4">
      <t>マエ</t>
    </rPh>
    <rPh sb="4" eb="5">
      <t>ダイ</t>
    </rPh>
    <rPh sb="6" eb="9">
      <t>チュウシャジョウ</t>
    </rPh>
    <phoneticPr fontId="3"/>
  </si>
  <si>
    <t>加茂駅前東口駐車場</t>
    <rPh sb="0" eb="2">
      <t>カモ</t>
    </rPh>
    <rPh sb="2" eb="4">
      <t>エキマエ</t>
    </rPh>
    <rPh sb="4" eb="6">
      <t>ヒガシグチ</t>
    </rPh>
    <rPh sb="6" eb="9">
      <t>チュウシャジョウ</t>
    </rPh>
    <phoneticPr fontId="3"/>
  </si>
  <si>
    <t>加茂駅前第１
駐車場</t>
    <rPh sb="0" eb="2">
      <t>カモ</t>
    </rPh>
    <rPh sb="2" eb="4">
      <t>エキマエ</t>
    </rPh>
    <rPh sb="4" eb="5">
      <t>ダイ</t>
    </rPh>
    <rPh sb="7" eb="10">
      <t>チュウシャジョウ</t>
    </rPh>
    <phoneticPr fontId="3"/>
  </si>
  <si>
    <t>加茂駅前第２
駐車場</t>
    <rPh sb="0" eb="2">
      <t>カモ</t>
    </rPh>
    <rPh sb="2" eb="4">
      <t>エキマエ</t>
    </rPh>
    <rPh sb="4" eb="5">
      <t>ダイ</t>
    </rPh>
    <rPh sb="7" eb="10">
      <t>チュウシャジョウ</t>
    </rPh>
    <phoneticPr fontId="3"/>
  </si>
  <si>
    <t>加茂駅前
東口駐車場</t>
    <rPh sb="0" eb="2">
      <t>カモ</t>
    </rPh>
    <rPh sb="2" eb="4">
      <t>エキマエ</t>
    </rPh>
    <rPh sb="5" eb="7">
      <t>ヒガシグチ</t>
    </rPh>
    <rPh sb="7" eb="10">
      <t>チュウシャジョウ</t>
    </rPh>
    <phoneticPr fontId="3"/>
  </si>
  <si>
    <r>
      <t>2</t>
    </r>
    <r>
      <rPr>
        <sz val="12"/>
        <color indexed="10"/>
        <rFont val="ＭＳ Ｐ明朝"/>
        <family val="1"/>
        <charset val="128"/>
      </rPr>
      <t>62145</t>
    </r>
    <phoneticPr fontId="3"/>
  </si>
  <si>
    <t>040</t>
    <phoneticPr fontId="3"/>
  </si>
  <si>
    <t>京丹後市</t>
    <rPh sb="0" eb="4">
      <t>キョウタンゴシ</t>
    </rPh>
    <phoneticPr fontId="3"/>
  </si>
  <si>
    <t>040</t>
    <phoneticPr fontId="3"/>
  </si>
  <si>
    <t>発電開始年月日</t>
    <rPh sb="0" eb="2">
      <t>ハツデン</t>
    </rPh>
    <rPh sb="2" eb="4">
      <t>カイシ</t>
    </rPh>
    <rPh sb="4" eb="7">
      <t>ネンガッピ</t>
    </rPh>
    <phoneticPr fontId="3"/>
  </si>
  <si>
    <t>売電開始年月日</t>
    <rPh sb="0" eb="2">
      <t>バイデン</t>
    </rPh>
    <rPh sb="2" eb="4">
      <t>カイシ</t>
    </rPh>
    <rPh sb="4" eb="7">
      <t>ネンガッピ</t>
    </rPh>
    <phoneticPr fontId="3"/>
  </si>
  <si>
    <t>損益勘定職員</t>
    <rPh sb="0" eb="2">
      <t>ソンエキ</t>
    </rPh>
    <rPh sb="2" eb="4">
      <t>カンジョウ</t>
    </rPh>
    <rPh sb="4" eb="6">
      <t>ショクイン</t>
    </rPh>
    <phoneticPr fontId="3"/>
  </si>
  <si>
    <t>資本勘定職員</t>
    <rPh sb="0" eb="2">
      <t>シホン</t>
    </rPh>
    <rPh sb="2" eb="4">
      <t>カンジョウ</t>
    </rPh>
    <rPh sb="4" eb="6">
      <t>ショクイン</t>
    </rPh>
    <phoneticPr fontId="3"/>
  </si>
  <si>
    <t>職員数</t>
    <rPh sb="0" eb="2">
      <t>ショクイン</t>
    </rPh>
    <rPh sb="2" eb="3">
      <t>スウ</t>
    </rPh>
    <phoneticPr fontId="3"/>
  </si>
  <si>
    <t>再生可能エネルギー固定価格買取制度</t>
    <rPh sb="0" eb="2">
      <t>サイセイ</t>
    </rPh>
    <rPh sb="2" eb="4">
      <t>カノウ</t>
    </rPh>
    <rPh sb="9" eb="11">
      <t>コテイ</t>
    </rPh>
    <rPh sb="11" eb="13">
      <t>カカク</t>
    </rPh>
    <rPh sb="13" eb="14">
      <t>カ</t>
    </rPh>
    <rPh sb="14" eb="15">
      <t>ト</t>
    </rPh>
    <rPh sb="15" eb="17">
      <t>セイド</t>
    </rPh>
    <phoneticPr fontId="3"/>
  </si>
  <si>
    <t>出力</t>
    <rPh sb="0" eb="2">
      <t>シュツリョク</t>
    </rPh>
    <phoneticPr fontId="3"/>
  </si>
  <si>
    <t>最大出力（ｋｗ）</t>
    <rPh sb="0" eb="2">
      <t>サイダイ</t>
    </rPh>
    <rPh sb="2" eb="4">
      <t>シュツリョク</t>
    </rPh>
    <phoneticPr fontId="3"/>
  </si>
  <si>
    <t>常時出力（ｋｗ）</t>
    <rPh sb="0" eb="2">
      <t>ジョウジ</t>
    </rPh>
    <rPh sb="2" eb="4">
      <t>シュツリョク</t>
    </rPh>
    <phoneticPr fontId="3"/>
  </si>
  <si>
    <t>年間基準発電電力量（MWh）</t>
    <rPh sb="0" eb="2">
      <t>ネンカン</t>
    </rPh>
    <rPh sb="2" eb="4">
      <t>キジュン</t>
    </rPh>
    <rPh sb="4" eb="6">
      <t>ハツデン</t>
    </rPh>
    <rPh sb="6" eb="9">
      <t>デンリョクリョウ</t>
    </rPh>
    <phoneticPr fontId="3"/>
  </si>
  <si>
    <t>供給先</t>
    <rPh sb="0" eb="3">
      <t>キョウキュウサキ</t>
    </rPh>
    <phoneticPr fontId="3"/>
  </si>
  <si>
    <t>販売（余剰電力メニュー）</t>
    <rPh sb="0" eb="2">
      <t>ハンバイ</t>
    </rPh>
    <rPh sb="3" eb="5">
      <t>ヨジョウ</t>
    </rPh>
    <rPh sb="5" eb="7">
      <t>デンリョク</t>
    </rPh>
    <phoneticPr fontId="3"/>
  </si>
  <si>
    <t>販売（事業目的メニュー）</t>
    <rPh sb="0" eb="2">
      <t>ハンバイ</t>
    </rPh>
    <rPh sb="3" eb="5">
      <t>ジギョウ</t>
    </rPh>
    <rPh sb="5" eb="7">
      <t>モクテキ</t>
    </rPh>
    <phoneticPr fontId="3"/>
  </si>
  <si>
    <t>販売（特定供給）</t>
    <rPh sb="0" eb="2">
      <t>ハンバイ</t>
    </rPh>
    <rPh sb="3" eb="5">
      <t>トクテイ</t>
    </rPh>
    <rPh sb="5" eb="7">
      <t>キョウキュウ</t>
    </rPh>
    <phoneticPr fontId="3"/>
  </si>
  <si>
    <t>販売（固定価格買取制度）</t>
    <rPh sb="0" eb="2">
      <t>ハンバイ</t>
    </rPh>
    <rPh sb="3" eb="5">
      <t>コテイ</t>
    </rPh>
    <rPh sb="5" eb="7">
      <t>カカク</t>
    </rPh>
    <rPh sb="7" eb="9">
      <t>カイトリ</t>
    </rPh>
    <rPh sb="9" eb="11">
      <t>セイド</t>
    </rPh>
    <phoneticPr fontId="3"/>
  </si>
  <si>
    <t>年間
発電
電力量
(MWh)</t>
    <rPh sb="0" eb="2">
      <t>ネンカン</t>
    </rPh>
    <rPh sb="3" eb="5">
      <t>ハツデン</t>
    </rPh>
    <rPh sb="6" eb="9">
      <t>デンリョクリョウ</t>
    </rPh>
    <phoneticPr fontId="3"/>
  </si>
  <si>
    <t>年間
電灯
電力料
収入
(千円)</t>
    <rPh sb="0" eb="2">
      <t>ネンカン</t>
    </rPh>
    <rPh sb="3" eb="5">
      <t>デントウ</t>
    </rPh>
    <rPh sb="6" eb="8">
      <t>デンリョク</t>
    </rPh>
    <rPh sb="8" eb="9">
      <t>リョウ</t>
    </rPh>
    <rPh sb="10" eb="12">
      <t>シュウニュウ</t>
    </rPh>
    <rPh sb="14" eb="16">
      <t>センエン</t>
    </rPh>
    <phoneticPr fontId="3"/>
  </si>
  <si>
    <t>料金収入内訳（千円）</t>
    <rPh sb="0" eb="2">
      <t>リョウキン</t>
    </rPh>
    <rPh sb="2" eb="4">
      <t>シュウニュウ</t>
    </rPh>
    <rPh sb="4" eb="6">
      <t>ウチワケ</t>
    </rPh>
    <rPh sb="7" eb="9">
      <t>センエン</t>
    </rPh>
    <phoneticPr fontId="3"/>
  </si>
  <si>
    <t>契約料金内訳（千円）</t>
    <rPh sb="0" eb="2">
      <t>ケイヤク</t>
    </rPh>
    <rPh sb="2" eb="4">
      <t>リョウキン</t>
    </rPh>
    <rPh sb="4" eb="6">
      <t>ウチワケ</t>
    </rPh>
    <rPh sb="7" eb="9">
      <t>センエン</t>
    </rPh>
    <phoneticPr fontId="3"/>
  </si>
  <si>
    <t>実績</t>
    <rPh sb="0" eb="2">
      <t>ジッセキ</t>
    </rPh>
    <phoneticPr fontId="3"/>
  </si>
  <si>
    <t>契約</t>
    <rPh sb="0" eb="2">
      <t>ケイヤク</t>
    </rPh>
    <phoneticPr fontId="3"/>
  </si>
  <si>
    <t>kwh
当たり
単価
（円・銭）</t>
    <rPh sb="4" eb="5">
      <t>ア</t>
    </rPh>
    <rPh sb="8" eb="10">
      <t>タンカ</t>
    </rPh>
    <rPh sb="12" eb="13">
      <t>エン</t>
    </rPh>
    <rPh sb="14" eb="15">
      <t>セン</t>
    </rPh>
    <phoneticPr fontId="3"/>
  </si>
  <si>
    <t>年数</t>
    <rPh sb="0" eb="2">
      <t>ネンスウ</t>
    </rPh>
    <phoneticPr fontId="3"/>
  </si>
  <si>
    <t>開始年月日</t>
    <rPh sb="0" eb="2">
      <t>カイシ</t>
    </rPh>
    <rPh sb="2" eb="5">
      <t>ネンガッピ</t>
    </rPh>
    <phoneticPr fontId="3"/>
  </si>
  <si>
    <t>終了年月日</t>
    <rPh sb="0" eb="2">
      <t>シュウリョウ</t>
    </rPh>
    <rPh sb="2" eb="5">
      <t>ネンガッピ</t>
    </rPh>
    <phoneticPr fontId="3"/>
  </si>
  <si>
    <t>料金契約期間</t>
    <rPh sb="0" eb="2">
      <t>リョウキン</t>
    </rPh>
    <rPh sb="2" eb="4">
      <t>ケイヤク</t>
    </rPh>
    <rPh sb="4" eb="6">
      <t>キカン</t>
    </rPh>
    <phoneticPr fontId="3"/>
  </si>
  <si>
    <r>
      <t>有効貯水量（千ｍ</t>
    </r>
    <r>
      <rPr>
        <vertAlign val="superscript"/>
        <sz val="12"/>
        <rFont val="ＭＳ Ｐ明朝"/>
        <family val="1"/>
        <charset val="128"/>
      </rPr>
      <t>３</t>
    </r>
    <r>
      <rPr>
        <sz val="12"/>
        <rFont val="ＭＳ Ｐ明朝"/>
        <family val="1"/>
        <charset val="128"/>
      </rPr>
      <t>）</t>
    </r>
    <rPh sb="0" eb="2">
      <t>ユウコウ</t>
    </rPh>
    <rPh sb="2" eb="5">
      <t>チョスイリョウ</t>
    </rPh>
    <rPh sb="6" eb="7">
      <t>セン</t>
    </rPh>
    <phoneticPr fontId="3"/>
  </si>
  <si>
    <r>
      <t>年間発電使用水量（千ｍ</t>
    </r>
    <r>
      <rPr>
        <vertAlign val="superscript"/>
        <sz val="12"/>
        <rFont val="ＭＳ Ｐ明朝"/>
        <family val="1"/>
        <charset val="128"/>
      </rPr>
      <t>３</t>
    </r>
    <r>
      <rPr>
        <sz val="12"/>
        <rFont val="ＭＳ Ｐ明朝"/>
        <family val="1"/>
        <charset val="128"/>
      </rPr>
      <t>）</t>
    </r>
    <rPh sb="0" eb="2">
      <t>ネンカン</t>
    </rPh>
    <rPh sb="2" eb="4">
      <t>ハツデン</t>
    </rPh>
    <rPh sb="4" eb="6">
      <t>シヨウ</t>
    </rPh>
    <rPh sb="6" eb="7">
      <t>ミズ</t>
    </rPh>
    <rPh sb="7" eb="8">
      <t>リョウ</t>
    </rPh>
    <rPh sb="9" eb="10">
      <t>セン</t>
    </rPh>
    <phoneticPr fontId="3"/>
  </si>
  <si>
    <t>蒸気タービン分（kw）</t>
    <rPh sb="0" eb="2">
      <t>ジョウキ</t>
    </rPh>
    <rPh sb="6" eb="7">
      <t>ブン</t>
    </rPh>
    <phoneticPr fontId="3"/>
  </si>
  <si>
    <t>ガスタービン分（kw）</t>
    <rPh sb="6" eb="7">
      <t>ブン</t>
    </rPh>
    <phoneticPr fontId="3"/>
  </si>
  <si>
    <t>最大出力
の内訳</t>
    <rPh sb="0" eb="2">
      <t>サイダイ</t>
    </rPh>
    <rPh sb="2" eb="4">
      <t>シュツリョク</t>
    </rPh>
    <rPh sb="6" eb="8">
      <t>ウチワケ</t>
    </rPh>
    <phoneticPr fontId="3"/>
  </si>
  <si>
    <t>ごみ焼却能力（t/日）</t>
    <rPh sb="2" eb="4">
      <t>ショウキャク</t>
    </rPh>
    <rPh sb="4" eb="6">
      <t>ノウリョク</t>
    </rPh>
    <rPh sb="9" eb="10">
      <t>ニチ</t>
    </rPh>
    <phoneticPr fontId="3"/>
  </si>
  <si>
    <t>ごみ処理日量（t）</t>
    <rPh sb="2" eb="4">
      <t>ショリ</t>
    </rPh>
    <rPh sb="4" eb="6">
      <t>ニチリョウ</t>
    </rPh>
    <phoneticPr fontId="3"/>
  </si>
  <si>
    <t>収集圏域人口（千人）</t>
    <rPh sb="0" eb="2">
      <t>シュウシュウ</t>
    </rPh>
    <rPh sb="2" eb="4">
      <t>ケンイキ</t>
    </rPh>
    <rPh sb="4" eb="6">
      <t>ジンコウ</t>
    </rPh>
    <rPh sb="7" eb="9">
      <t>センニン</t>
    </rPh>
    <phoneticPr fontId="3"/>
  </si>
  <si>
    <t>当年度</t>
    <rPh sb="0" eb="3">
      <t>トウネンド</t>
    </rPh>
    <phoneticPr fontId="3"/>
  </si>
  <si>
    <t>計画年度</t>
    <rPh sb="0" eb="2">
      <t>ケイカク</t>
    </rPh>
    <rPh sb="2" eb="4">
      <t>ネンド</t>
    </rPh>
    <phoneticPr fontId="3"/>
  </si>
  <si>
    <t>ごみ固形燃料投入量
（t/年）</t>
    <rPh sb="2" eb="4">
      <t>コケイ</t>
    </rPh>
    <rPh sb="4" eb="6">
      <t>ネンリョウ</t>
    </rPh>
    <rPh sb="6" eb="9">
      <t>トウニュウリョウ</t>
    </rPh>
    <rPh sb="13" eb="14">
      <t>ネン</t>
    </rPh>
    <phoneticPr fontId="3"/>
  </si>
  <si>
    <t>発電施設分年間使用電力量（MWh）</t>
    <rPh sb="0" eb="2">
      <t>ハツデン</t>
    </rPh>
    <rPh sb="2" eb="4">
      <t>シセツ</t>
    </rPh>
    <rPh sb="4" eb="5">
      <t>ブン</t>
    </rPh>
    <rPh sb="5" eb="7">
      <t>ネンカン</t>
    </rPh>
    <rPh sb="7" eb="9">
      <t>シヨウ</t>
    </rPh>
    <rPh sb="9" eb="11">
      <t>デンリョク</t>
    </rPh>
    <rPh sb="11" eb="12">
      <t>リョウ</t>
    </rPh>
    <phoneticPr fontId="3"/>
  </si>
  <si>
    <t>施設名</t>
    <rPh sb="0" eb="3">
      <t>シセツメイ</t>
    </rPh>
    <phoneticPr fontId="3"/>
  </si>
  <si>
    <t>年間使用電力量（MWh）</t>
    <rPh sb="0" eb="2">
      <t>ネンカン</t>
    </rPh>
    <rPh sb="2" eb="4">
      <t>シヨウ</t>
    </rPh>
    <rPh sb="4" eb="7">
      <t>デンリョクリョウ</t>
    </rPh>
    <phoneticPr fontId="3"/>
  </si>
  <si>
    <t>契約単価（円・銭）</t>
    <rPh sb="0" eb="2">
      <t>ケイヤク</t>
    </rPh>
    <rPh sb="2" eb="4">
      <t>タンカ</t>
    </rPh>
    <rPh sb="5" eb="6">
      <t>エン</t>
    </rPh>
    <rPh sb="7" eb="8">
      <t>セン</t>
    </rPh>
    <phoneticPr fontId="3"/>
  </si>
  <si>
    <t>収入額（千円）</t>
    <rPh sb="0" eb="3">
      <t>シュウニュウガク</t>
    </rPh>
    <rPh sb="4" eb="6">
      <t>センエン</t>
    </rPh>
    <phoneticPr fontId="3"/>
  </si>
  <si>
    <t>その他施設</t>
    <rPh sb="2" eb="3">
      <t>タ</t>
    </rPh>
    <rPh sb="3" eb="5">
      <t>シセツ</t>
    </rPh>
    <phoneticPr fontId="3"/>
  </si>
  <si>
    <t>年間発電
電力量
（自家用）の内訳</t>
    <rPh sb="0" eb="2">
      <t>ネンカン</t>
    </rPh>
    <rPh sb="2" eb="4">
      <t>ハツデン</t>
    </rPh>
    <rPh sb="5" eb="8">
      <t>デンリョクリョウ</t>
    </rPh>
    <rPh sb="10" eb="13">
      <t>ジカヨウ</t>
    </rPh>
    <rPh sb="15" eb="17">
      <t>ウチワケ</t>
    </rPh>
    <phoneticPr fontId="3"/>
  </si>
  <si>
    <t>年間販売電力量（MWh）</t>
    <rPh sb="0" eb="2">
      <t>ネンカン</t>
    </rPh>
    <rPh sb="2" eb="4">
      <t>ハンバイ</t>
    </rPh>
    <rPh sb="4" eb="7">
      <t>デンリョクリョウ</t>
    </rPh>
    <phoneticPr fontId="3"/>
  </si>
  <si>
    <t>年間発電
電力量
の供給先</t>
    <rPh sb="0" eb="2">
      <t>ネンカン</t>
    </rPh>
    <rPh sb="2" eb="4">
      <t>ハツデン</t>
    </rPh>
    <rPh sb="5" eb="8">
      <t>デンリョクリョウ</t>
    </rPh>
    <rPh sb="10" eb="13">
      <t>キョウキュウサキ</t>
    </rPh>
    <phoneticPr fontId="3"/>
  </si>
  <si>
    <t>供給先（特定供給）</t>
    <rPh sb="0" eb="3">
      <t>キョウキュウサキ</t>
    </rPh>
    <rPh sb="4" eb="6">
      <t>トクテイ</t>
    </rPh>
    <rPh sb="6" eb="8">
      <t>キョウキュウ</t>
    </rPh>
    <phoneticPr fontId="3"/>
  </si>
  <si>
    <t>余剰電力
メニュー</t>
    <rPh sb="0" eb="2">
      <t>ヨジョウ</t>
    </rPh>
    <rPh sb="2" eb="4">
      <t>デンリョク</t>
    </rPh>
    <phoneticPr fontId="3"/>
  </si>
  <si>
    <t>夏季</t>
    <rPh sb="0" eb="2">
      <t>カキ</t>
    </rPh>
    <phoneticPr fontId="3"/>
  </si>
  <si>
    <t>他季節</t>
    <rPh sb="0" eb="1">
      <t>ホカ</t>
    </rPh>
    <rPh sb="1" eb="3">
      <t>キセツ</t>
    </rPh>
    <phoneticPr fontId="3"/>
  </si>
  <si>
    <t>単価
（円/kWh）</t>
    <rPh sb="0" eb="2">
      <t>タンカ</t>
    </rPh>
    <rPh sb="4" eb="5">
      <t>エン</t>
    </rPh>
    <phoneticPr fontId="3"/>
  </si>
  <si>
    <t>昼間×14×1</t>
    <rPh sb="0" eb="2">
      <t>ヒルマ</t>
    </rPh>
    <phoneticPr fontId="3"/>
  </si>
  <si>
    <t>夜間×10×1</t>
    <rPh sb="0" eb="2">
      <t>ヤカン</t>
    </rPh>
    <phoneticPr fontId="3"/>
  </si>
  <si>
    <t>昼間×14×3</t>
    <rPh sb="0" eb="2">
      <t>ヒルマ</t>
    </rPh>
    <phoneticPr fontId="3"/>
  </si>
  <si>
    <t>夜間×10×3</t>
    <rPh sb="0" eb="2">
      <t>ヤカン</t>
    </rPh>
    <phoneticPr fontId="3"/>
  </si>
  <si>
    <t>加重平均（円/kwh）</t>
    <rPh sb="0" eb="2">
      <t>カジュウ</t>
    </rPh>
    <rPh sb="2" eb="4">
      <t>ヘイキン</t>
    </rPh>
    <rPh sb="5" eb="6">
      <t>エン</t>
    </rPh>
    <phoneticPr fontId="3"/>
  </si>
  <si>
    <t>大宮サイト</t>
    <rPh sb="0" eb="2">
      <t>オオミヤ</t>
    </rPh>
    <phoneticPr fontId="3"/>
  </si>
  <si>
    <t>網野サイト</t>
    <rPh sb="0" eb="2">
      <t>アミノ</t>
    </rPh>
    <phoneticPr fontId="3"/>
  </si>
  <si>
    <t>07</t>
    <phoneticPr fontId="3"/>
  </si>
  <si>
    <t>自家用</t>
    <rPh sb="0" eb="3">
      <t>ジカヨウ</t>
    </rPh>
    <phoneticPr fontId="3"/>
  </si>
  <si>
    <t>太陽光</t>
    <rPh sb="0" eb="3">
      <t>タイヨウコウ</t>
    </rPh>
    <phoneticPr fontId="3"/>
  </si>
  <si>
    <t>認定</t>
    <rPh sb="0" eb="2">
      <t>ニンテイ</t>
    </rPh>
    <phoneticPr fontId="3"/>
  </si>
  <si>
    <t>（６）電気事業</t>
    <rPh sb="3" eb="5">
      <t>デンキ</t>
    </rPh>
    <rPh sb="5" eb="7">
      <t>ジギョウ</t>
    </rPh>
    <phoneticPr fontId="3"/>
  </si>
  <si>
    <t>(８)  駐車場整備事業</t>
    <rPh sb="5" eb="8">
      <t>チュウシャジョウ</t>
    </rPh>
    <rPh sb="8" eb="10">
      <t>セイビ</t>
    </rPh>
    <rPh sb="10" eb="12">
      <t>ジギョウ</t>
    </rPh>
    <phoneticPr fontId="3"/>
  </si>
  <si>
    <t>（９）介護サービス事業</t>
    <rPh sb="3" eb="5">
      <t>カイゴ</t>
    </rPh>
    <rPh sb="9" eb="11">
      <t>ジギョウ</t>
    </rPh>
    <phoneticPr fontId="3"/>
  </si>
  <si>
    <t>赤坂サテライト</t>
  </si>
  <si>
    <t>赤坂サテライト</t>
    <rPh sb="0" eb="2">
      <t>アカサカ</t>
    </rPh>
    <phoneticPr fontId="3"/>
  </si>
  <si>
    <t>大宮中学校サテライト</t>
  </si>
  <si>
    <t>1行2列のうち借換債収入分</t>
    <rPh sb="1" eb="2">
      <t>ギョウ</t>
    </rPh>
    <rPh sb="3" eb="4">
      <t>レツ</t>
    </rPh>
    <rPh sb="7" eb="10">
      <t>カリカエサイ</t>
    </rPh>
    <rPh sb="10" eb="13">
      <t>シュウニュウブン</t>
    </rPh>
    <phoneticPr fontId="3"/>
  </si>
  <si>
    <t>○</t>
    <phoneticPr fontId="3"/>
  </si>
  <si>
    <t>○</t>
    <phoneticPr fontId="3"/>
  </si>
  <si>
    <t>○</t>
    <phoneticPr fontId="3"/>
  </si>
  <si>
    <t>004</t>
    <phoneticPr fontId="3"/>
  </si>
  <si>
    <t>○</t>
    <phoneticPr fontId="3"/>
  </si>
  <si>
    <t>○</t>
    <phoneticPr fontId="3"/>
  </si>
  <si>
    <t>○</t>
    <phoneticPr fontId="3"/>
  </si>
  <si>
    <t>網野デイ</t>
  </si>
  <si>
    <t>一時借入金利息</t>
    <phoneticPr fontId="3"/>
  </si>
  <si>
    <t>地方債利息</t>
    <phoneticPr fontId="3"/>
  </si>
  <si>
    <t>○</t>
    <phoneticPr fontId="3"/>
  </si>
  <si>
    <t>○</t>
    <phoneticPr fontId="3"/>
  </si>
  <si>
    <t>一時借入金利息</t>
    <phoneticPr fontId="3"/>
  </si>
  <si>
    <t>地方債利息</t>
    <phoneticPr fontId="3"/>
  </si>
  <si>
    <t>○</t>
    <phoneticPr fontId="3"/>
  </si>
  <si>
    <t>網野デイサービスセンター</t>
    <rPh sb="0" eb="2">
      <t>アミノ</t>
    </rPh>
    <phoneticPr fontId="3"/>
  </si>
  <si>
    <t>一時借入金利息</t>
    <phoneticPr fontId="3"/>
  </si>
  <si>
    <t>借換に係るもの</t>
    <rPh sb="0" eb="2">
      <t>カリカエ</t>
    </rPh>
    <rPh sb="3" eb="4">
      <t>カカ</t>
    </rPh>
    <phoneticPr fontId="3"/>
  </si>
  <si>
    <t>借換に係るもののうち民間資金によるもの</t>
    <rPh sb="10" eb="12">
      <t>ミンカン</t>
    </rPh>
    <rPh sb="12" eb="14">
      <t>シキン</t>
    </rPh>
    <phoneticPr fontId="3"/>
  </si>
  <si>
    <t>資本費平準化債に係るもの</t>
    <rPh sb="0" eb="3">
      <t>シホンヒ</t>
    </rPh>
    <rPh sb="3" eb="6">
      <t>ヘイジュンカ</t>
    </rPh>
    <rPh sb="6" eb="7">
      <t>サイ</t>
    </rPh>
    <rPh sb="8" eb="9">
      <t>カカ</t>
    </rPh>
    <phoneticPr fontId="3"/>
  </si>
  <si>
    <t>供給先（一般送配電事業）</t>
    <rPh sb="0" eb="3">
      <t>キョウキュウサキ</t>
    </rPh>
    <rPh sb="4" eb="6">
      <t>イッパン</t>
    </rPh>
    <rPh sb="6" eb="9">
      <t>ソウハイデン</t>
    </rPh>
    <rPh sb="9" eb="11">
      <t>ジギョウ</t>
    </rPh>
    <phoneticPr fontId="3"/>
  </si>
  <si>
    <t>供給先（新電力）</t>
    <rPh sb="0" eb="3">
      <t>キョウキュウサキ</t>
    </rPh>
    <rPh sb="4" eb="5">
      <t>シン</t>
    </rPh>
    <rPh sb="5" eb="7">
      <t>デンリョク</t>
    </rPh>
    <phoneticPr fontId="3"/>
  </si>
  <si>
    <t>料金収入（税抜き）</t>
    <rPh sb="0" eb="2">
      <t>リョウキン</t>
    </rPh>
    <rPh sb="2" eb="4">
      <t>シュウニュウ</t>
    </rPh>
    <rPh sb="5" eb="6">
      <t>ゼイ</t>
    </rPh>
    <rPh sb="6" eb="7">
      <t>ヌ</t>
    </rPh>
    <phoneticPr fontId="3"/>
  </si>
  <si>
    <t>料金収入（打切決算未収分を含む）</t>
    <rPh sb="0" eb="2">
      <t>リョウキン</t>
    </rPh>
    <rPh sb="2" eb="4">
      <t>シュウニュウ</t>
    </rPh>
    <rPh sb="5" eb="6">
      <t>ウ</t>
    </rPh>
    <rPh sb="6" eb="7">
      <t>キ</t>
    </rPh>
    <rPh sb="7" eb="9">
      <t>ケッサン</t>
    </rPh>
    <rPh sb="9" eb="11">
      <t>ミシュウ</t>
    </rPh>
    <rPh sb="11" eb="12">
      <t>ブン</t>
    </rPh>
    <rPh sb="13" eb="14">
      <t>フク</t>
    </rPh>
    <phoneticPr fontId="3"/>
  </si>
  <si>
    <t>雨水処理負担金（用地に係る元金償還金等以外のもの）</t>
    <rPh sb="0" eb="2">
      <t>ウスイ</t>
    </rPh>
    <rPh sb="2" eb="4">
      <t>ショリ</t>
    </rPh>
    <rPh sb="4" eb="7">
      <t>フタンキン</t>
    </rPh>
    <rPh sb="8" eb="10">
      <t>ヨウチ</t>
    </rPh>
    <rPh sb="11" eb="12">
      <t>カカ</t>
    </rPh>
    <rPh sb="13" eb="15">
      <t>ガンキン</t>
    </rPh>
    <rPh sb="15" eb="18">
      <t>ショウカンキン</t>
    </rPh>
    <rPh sb="18" eb="19">
      <t>トウ</t>
    </rPh>
    <rPh sb="19" eb="21">
      <t>イガイ</t>
    </rPh>
    <phoneticPr fontId="3"/>
  </si>
  <si>
    <r>
      <t xml:space="preserve">雨水処理費
</t>
    </r>
    <r>
      <rPr>
        <sz val="10"/>
        <rFont val="ＭＳ Ｐ明朝"/>
        <family val="1"/>
        <charset val="128"/>
      </rPr>
      <t>（用地に係る元金償還金等）</t>
    </r>
    <rPh sb="0" eb="2">
      <t>ウスイ</t>
    </rPh>
    <rPh sb="2" eb="5">
      <t>ショリヒ</t>
    </rPh>
    <rPh sb="7" eb="9">
      <t>ヨウチ</t>
    </rPh>
    <rPh sb="10" eb="11">
      <t>カカ</t>
    </rPh>
    <rPh sb="12" eb="14">
      <t>ガンキン</t>
    </rPh>
    <rPh sb="14" eb="17">
      <t>ショウカンキン</t>
    </rPh>
    <rPh sb="17" eb="18">
      <t>トウ</t>
    </rPh>
    <phoneticPr fontId="3"/>
  </si>
  <si>
    <r>
      <t>雨水処理費</t>
    </r>
    <r>
      <rPr>
        <sz val="10"/>
        <rFont val="ＭＳ Ｐ明朝"/>
        <family val="1"/>
        <charset val="128"/>
      </rPr>
      <t>（用地に係る元金償還金等）</t>
    </r>
    <rPh sb="0" eb="2">
      <t>ウスイ</t>
    </rPh>
    <rPh sb="2" eb="5">
      <t>ショリヒ</t>
    </rPh>
    <rPh sb="6" eb="8">
      <t>ヨウチ</t>
    </rPh>
    <rPh sb="9" eb="10">
      <t>カカ</t>
    </rPh>
    <rPh sb="11" eb="13">
      <t>ガンキン</t>
    </rPh>
    <rPh sb="13" eb="16">
      <t>ショウカンキン</t>
    </rPh>
    <rPh sb="16" eb="17">
      <t>トウ</t>
    </rPh>
    <phoneticPr fontId="3"/>
  </si>
  <si>
    <t>経営支援の活用に要する経費</t>
    <rPh sb="0" eb="2">
      <t>ケイエイ</t>
    </rPh>
    <rPh sb="2" eb="4">
      <t>シエン</t>
    </rPh>
    <rPh sb="5" eb="7">
      <t>カツヨウ</t>
    </rPh>
    <rPh sb="8" eb="9">
      <t>ヨウ</t>
    </rPh>
    <rPh sb="11" eb="13">
      <t>ケイヒ</t>
    </rPh>
    <phoneticPr fontId="3"/>
  </si>
  <si>
    <t>171</t>
  </si>
  <si>
    <t>175</t>
  </si>
  <si>
    <t>176</t>
  </si>
  <si>
    <t>177</t>
  </si>
  <si>
    <t>178</t>
  </si>
  <si>
    <t>180</t>
  </si>
  <si>
    <t>年間最大使用料収入可能額（千円）税込み</t>
    <rPh sb="0" eb="2">
      <t>ネンカン</t>
    </rPh>
    <rPh sb="2" eb="4">
      <t>サイダイ</t>
    </rPh>
    <rPh sb="4" eb="6">
      <t>シヨウ</t>
    </rPh>
    <rPh sb="6" eb="7">
      <t>リョウ</t>
    </rPh>
    <rPh sb="7" eb="9">
      <t>シュウニュウ</t>
    </rPh>
    <rPh sb="9" eb="12">
      <t>カノウガク</t>
    </rPh>
    <rPh sb="13" eb="15">
      <t>センエン</t>
    </rPh>
    <rPh sb="16" eb="18">
      <t>ゼイコ</t>
    </rPh>
    <phoneticPr fontId="3"/>
  </si>
  <si>
    <t>080</t>
  </si>
  <si>
    <t>年間使用料収入額（千円）税込み</t>
    <rPh sb="0" eb="2">
      <t>ネンカン</t>
    </rPh>
    <rPh sb="2" eb="5">
      <t>シヨウリョウ</t>
    </rPh>
    <rPh sb="5" eb="8">
      <t>シュウニュウガク</t>
    </rPh>
    <rPh sb="9" eb="11">
      <t>センエン</t>
    </rPh>
    <rPh sb="12" eb="14">
      <t>ゼイコ</t>
    </rPh>
    <phoneticPr fontId="3"/>
  </si>
  <si>
    <t>年間支出額（千円）税込み</t>
    <rPh sb="0" eb="2">
      <t>ネンカン</t>
    </rPh>
    <rPh sb="2" eb="4">
      <t>シシュツ</t>
    </rPh>
    <rPh sb="4" eb="5">
      <t>ガク</t>
    </rPh>
    <rPh sb="6" eb="8">
      <t>センエン</t>
    </rPh>
    <rPh sb="9" eb="11">
      <t>ゼイコ</t>
    </rPh>
    <phoneticPr fontId="3"/>
  </si>
  <si>
    <t>港湾計画上の造成予定面積（㎡）</t>
    <rPh sb="0" eb="2">
      <t>コウワン</t>
    </rPh>
    <rPh sb="2" eb="5">
      <t>ケイカクジョウ</t>
    </rPh>
    <rPh sb="6" eb="8">
      <t>ゾウセイ</t>
    </rPh>
    <rPh sb="8" eb="10">
      <t>ヨテイ</t>
    </rPh>
    <rPh sb="10" eb="12">
      <t>メンセキ</t>
    </rPh>
    <phoneticPr fontId="3"/>
  </si>
  <si>
    <t>その他施設</t>
    <rPh sb="2" eb="3">
      <t>タ</t>
    </rPh>
    <rPh sb="3" eb="5">
      <t>シセツ</t>
    </rPh>
    <phoneticPr fontId="3"/>
  </si>
  <si>
    <t>年間最大使用料収入可能額　計</t>
    <rPh sb="0" eb="2">
      <t>ネンカン</t>
    </rPh>
    <rPh sb="2" eb="4">
      <t>サイダイ</t>
    </rPh>
    <rPh sb="4" eb="7">
      <t>シヨウリョウ</t>
    </rPh>
    <rPh sb="7" eb="9">
      <t>シュウニュウ</t>
    </rPh>
    <rPh sb="9" eb="12">
      <t>カノウガク</t>
    </rPh>
    <rPh sb="13" eb="14">
      <t>ケイ</t>
    </rPh>
    <phoneticPr fontId="3"/>
  </si>
  <si>
    <t>年間支出額　計</t>
    <rPh sb="0" eb="2">
      <t>ネンカン</t>
    </rPh>
    <rPh sb="2" eb="4">
      <t>シシュツ</t>
    </rPh>
    <rPh sb="4" eb="5">
      <t>ガク</t>
    </rPh>
    <rPh sb="6" eb="7">
      <t>ケイ</t>
    </rPh>
    <phoneticPr fontId="3"/>
  </si>
  <si>
    <t>090</t>
  </si>
  <si>
    <t>収益勘定繰入金</t>
    <rPh sb="0" eb="2">
      <t>シュウエキ</t>
    </rPh>
    <rPh sb="2" eb="4">
      <t>カンジョウ</t>
    </rPh>
    <rPh sb="4" eb="7">
      <t>クリイレキン</t>
    </rPh>
    <phoneticPr fontId="3"/>
  </si>
  <si>
    <t>資本勘定繰入金</t>
    <rPh sb="0" eb="2">
      <t>シホン</t>
    </rPh>
    <rPh sb="2" eb="4">
      <t>カンジョウ</t>
    </rPh>
    <rPh sb="4" eb="7">
      <t>クリイレキン</t>
    </rPh>
    <phoneticPr fontId="3"/>
  </si>
  <si>
    <t>造成地売却状況</t>
    <rPh sb="0" eb="3">
      <t>ゾウセイチ</t>
    </rPh>
    <rPh sb="3" eb="5">
      <t>バイキャク</t>
    </rPh>
    <rPh sb="5" eb="7">
      <t>ジョウキョウ</t>
    </rPh>
    <phoneticPr fontId="3"/>
  </si>
  <si>
    <t>うち保有期間５年以上の土地の事業費（千円）</t>
    <rPh sb="2" eb="4">
      <t>ホユウ</t>
    </rPh>
    <rPh sb="4" eb="6">
      <t>キカン</t>
    </rPh>
    <rPh sb="7" eb="8">
      <t>ネン</t>
    </rPh>
    <rPh sb="8" eb="10">
      <t>イジョウ</t>
    </rPh>
    <rPh sb="11" eb="13">
      <t>トチ</t>
    </rPh>
    <rPh sb="14" eb="17">
      <t>ジギョウヒ</t>
    </rPh>
    <rPh sb="18" eb="20">
      <t>センエン</t>
    </rPh>
    <phoneticPr fontId="3"/>
  </si>
  <si>
    <t>うち保有期間１０年以上の土地の事業費（千円）</t>
    <rPh sb="2" eb="4">
      <t>ホユウ</t>
    </rPh>
    <rPh sb="4" eb="6">
      <t>キカン</t>
    </rPh>
    <rPh sb="8" eb="9">
      <t>ネン</t>
    </rPh>
    <rPh sb="9" eb="11">
      <t>イジョウ</t>
    </rPh>
    <rPh sb="12" eb="14">
      <t>トチ</t>
    </rPh>
    <rPh sb="15" eb="18">
      <t>ジギョウヒ</t>
    </rPh>
    <rPh sb="19" eb="21">
      <t>センエン</t>
    </rPh>
    <phoneticPr fontId="3"/>
  </si>
  <si>
    <t>造成計画における前年度までの売却予定面積（㎡）</t>
    <rPh sb="0" eb="2">
      <t>ゾウセイ</t>
    </rPh>
    <rPh sb="2" eb="4">
      <t>ケイカク</t>
    </rPh>
    <rPh sb="8" eb="11">
      <t>ゼンネンド</t>
    </rPh>
    <rPh sb="14" eb="16">
      <t>バイキャク</t>
    </rPh>
    <rPh sb="16" eb="18">
      <t>ヨテイ</t>
    </rPh>
    <rPh sb="18" eb="20">
      <t>メンセキ</t>
    </rPh>
    <phoneticPr fontId="3"/>
  </si>
  <si>
    <t>造成計画における売却予定面積（㎡）</t>
    <rPh sb="0" eb="2">
      <t>ゾウセイ</t>
    </rPh>
    <rPh sb="2" eb="4">
      <t>ケイカク</t>
    </rPh>
    <rPh sb="8" eb="10">
      <t>バイキャク</t>
    </rPh>
    <rPh sb="10" eb="12">
      <t>ヨテイ</t>
    </rPh>
    <rPh sb="12" eb="14">
      <t>メンセキ</t>
    </rPh>
    <phoneticPr fontId="3"/>
  </si>
  <si>
    <t>うち保有期間５年以上の土地（㎡）</t>
    <rPh sb="2" eb="4">
      <t>ホユウ</t>
    </rPh>
    <rPh sb="4" eb="6">
      <t>キカン</t>
    </rPh>
    <rPh sb="7" eb="8">
      <t>ネン</t>
    </rPh>
    <rPh sb="8" eb="10">
      <t>イジョウ</t>
    </rPh>
    <rPh sb="11" eb="13">
      <t>トチ</t>
    </rPh>
    <phoneticPr fontId="3"/>
  </si>
  <si>
    <t>うち保有期間１０年以上の土地（㎡）</t>
    <rPh sb="2" eb="4">
      <t>ホユウ</t>
    </rPh>
    <rPh sb="4" eb="6">
      <t>キカン</t>
    </rPh>
    <rPh sb="8" eb="9">
      <t>ネン</t>
    </rPh>
    <rPh sb="9" eb="11">
      <t>イジョウ</t>
    </rPh>
    <rPh sb="12" eb="14">
      <t>トチ</t>
    </rPh>
    <phoneticPr fontId="3"/>
  </si>
  <si>
    <t>造成地売却状況</t>
    <rPh sb="0" eb="3">
      <t>ゾウセイチ</t>
    </rPh>
    <rPh sb="3" eb="5">
      <t>バイキャク</t>
    </rPh>
    <rPh sb="5" eb="7">
      <t>ジョウキョウ</t>
    </rPh>
    <phoneticPr fontId="3"/>
  </si>
  <si>
    <t>当年度状況</t>
    <rPh sb="0" eb="3">
      <t>トウネンド</t>
    </rPh>
    <rPh sb="3" eb="5">
      <t>ジョウキョウ</t>
    </rPh>
    <phoneticPr fontId="3"/>
  </si>
  <si>
    <t>122</t>
  </si>
  <si>
    <t>積立金残高（千円）</t>
    <rPh sb="0" eb="2">
      <t>ツミタテ</t>
    </rPh>
    <rPh sb="2" eb="3">
      <t>キン</t>
    </rPh>
    <rPh sb="3" eb="5">
      <t>ザンダカ</t>
    </rPh>
    <rPh sb="6" eb="8">
      <t>センエン</t>
    </rPh>
    <phoneticPr fontId="3"/>
  </si>
  <si>
    <t>駐車場種別</t>
    <rPh sb="0" eb="3">
      <t>チュウシャジョウ</t>
    </rPh>
    <rPh sb="3" eb="5">
      <t>シュベツ</t>
    </rPh>
    <phoneticPr fontId="3"/>
  </si>
  <si>
    <t>都市計画駐車場</t>
    <rPh sb="0" eb="2">
      <t>トシ</t>
    </rPh>
    <rPh sb="2" eb="4">
      <t>ケイカク</t>
    </rPh>
    <rPh sb="4" eb="7">
      <t>チュウシャジョウ</t>
    </rPh>
    <phoneticPr fontId="3"/>
  </si>
  <si>
    <t>届出駐車場</t>
    <rPh sb="0" eb="2">
      <t>トドケデ</t>
    </rPh>
    <rPh sb="2" eb="5">
      <t>チュウシャジョウ</t>
    </rPh>
    <phoneticPr fontId="3"/>
  </si>
  <si>
    <t>附置義務駐車施設</t>
    <rPh sb="0" eb="1">
      <t>フ</t>
    </rPh>
    <rPh sb="1" eb="2">
      <t>チ</t>
    </rPh>
    <rPh sb="2" eb="4">
      <t>ギム</t>
    </rPh>
    <rPh sb="4" eb="6">
      <t>チュウシャ</t>
    </rPh>
    <rPh sb="6" eb="8">
      <t>シセツ</t>
    </rPh>
    <phoneticPr fontId="3"/>
  </si>
  <si>
    <t>立体式</t>
    <rPh sb="0" eb="3">
      <t>リッタイシキ</t>
    </rPh>
    <phoneticPr fontId="3"/>
  </si>
  <si>
    <t>地下式</t>
    <rPh sb="0" eb="3">
      <t>チカシキ</t>
    </rPh>
    <phoneticPr fontId="3"/>
  </si>
  <si>
    <t>広場式</t>
    <rPh sb="0" eb="2">
      <t>ヒロバ</t>
    </rPh>
    <rPh sb="2" eb="3">
      <t>シキ</t>
    </rPh>
    <phoneticPr fontId="3"/>
  </si>
  <si>
    <t>地下</t>
    <rPh sb="0" eb="2">
      <t>チカ</t>
    </rPh>
    <phoneticPr fontId="3"/>
  </si>
  <si>
    <t>地上</t>
    <rPh sb="0" eb="2">
      <t>チジョウ</t>
    </rPh>
    <phoneticPr fontId="3"/>
  </si>
  <si>
    <t>140</t>
  </si>
  <si>
    <t>敷地面積（㎡）</t>
    <rPh sb="0" eb="2">
      <t>シキチ</t>
    </rPh>
    <rPh sb="2" eb="4">
      <t>メンセキ</t>
    </rPh>
    <phoneticPr fontId="3"/>
  </si>
  <si>
    <t>敷地地価（円）</t>
    <rPh sb="0" eb="2">
      <t>シキチ</t>
    </rPh>
    <rPh sb="2" eb="4">
      <t>チカ</t>
    </rPh>
    <rPh sb="5" eb="6">
      <t>エン</t>
    </rPh>
    <phoneticPr fontId="3"/>
  </si>
  <si>
    <t>駐車場使用面積(㎡)</t>
    <phoneticPr fontId="3"/>
  </si>
  <si>
    <t xml:space="preserve">収容台数(台) </t>
    <phoneticPr fontId="3"/>
  </si>
  <si>
    <t>平均駐車時間（分）</t>
    <rPh sb="0" eb="2">
      <t>ヘイキン</t>
    </rPh>
    <rPh sb="2" eb="4">
      <t>チュウシャ</t>
    </rPh>
    <rPh sb="4" eb="6">
      <t>ジカン</t>
    </rPh>
    <rPh sb="7" eb="8">
      <t>フン</t>
    </rPh>
    <phoneticPr fontId="3"/>
  </si>
  <si>
    <t>１時間当たりの基本料金</t>
    <rPh sb="1" eb="3">
      <t>ジカン</t>
    </rPh>
    <rPh sb="3" eb="4">
      <t>ア</t>
    </rPh>
    <rPh sb="7" eb="9">
      <t>キホン</t>
    </rPh>
    <rPh sb="9" eb="11">
      <t>リョウキン</t>
    </rPh>
    <phoneticPr fontId="3"/>
  </si>
  <si>
    <t>１時間当たりの平均料金</t>
    <rPh sb="1" eb="3">
      <t>ジカン</t>
    </rPh>
    <rPh sb="3" eb="4">
      <t>ア</t>
    </rPh>
    <rPh sb="7" eb="9">
      <t>ヘイキン</t>
    </rPh>
    <rPh sb="9" eb="11">
      <t>リョウキン</t>
    </rPh>
    <phoneticPr fontId="3"/>
  </si>
  <si>
    <t>１台当たりの平均料金</t>
    <rPh sb="1" eb="2">
      <t>ダイ</t>
    </rPh>
    <rPh sb="2" eb="3">
      <t>ア</t>
    </rPh>
    <rPh sb="6" eb="8">
      <t>ヘイキン</t>
    </rPh>
    <rPh sb="8" eb="10">
      <t>リョウキン</t>
    </rPh>
    <phoneticPr fontId="3"/>
  </si>
  <si>
    <t>経過年数（年）</t>
    <rPh sb="0" eb="2">
      <t>ケイカ</t>
    </rPh>
    <rPh sb="2" eb="4">
      <t>ネンスウ</t>
    </rPh>
    <rPh sb="5" eb="6">
      <t>ネン</t>
    </rPh>
    <phoneticPr fontId="3"/>
  </si>
  <si>
    <t>全体事業費(千円)</t>
    <phoneticPr fontId="3"/>
  </si>
  <si>
    <t>260002</t>
  </si>
  <si>
    <t>京都府</t>
  </si>
  <si>
    <t>舞鶴港</t>
  </si>
  <si>
    <t>舞鶴港下福井地区</t>
  </si>
  <si>
    <t>舞鶴港前島地区</t>
  </si>
  <si>
    <t>舞鶴港第２ふ頭地区</t>
  </si>
  <si>
    <t>舞鶴港平・大波下地区</t>
  </si>
  <si>
    <t>舞鶴港和田地区</t>
  </si>
  <si>
    <t>長田野工業団地</t>
  </si>
  <si>
    <t>綾部工業団地</t>
  </si>
  <si>
    <t>京都新光悦村</t>
  </si>
  <si>
    <t>261009</t>
  </si>
  <si>
    <t>京都市</t>
  </si>
  <si>
    <t>京都市中央卸売市場第一市場</t>
  </si>
  <si>
    <t>京都市中央卸売市場第二市場</t>
  </si>
  <si>
    <t>京都市と畜場</t>
  </si>
  <si>
    <t>伏見西部第三</t>
  </si>
  <si>
    <t>伏見西部第四</t>
  </si>
  <si>
    <t>上鳥羽南部</t>
  </si>
  <si>
    <t>竹田</t>
  </si>
  <si>
    <t>洛北第二</t>
  </si>
  <si>
    <t>山科駅前</t>
  </si>
  <si>
    <t>伏見西部第五</t>
  </si>
  <si>
    <t>福知山市食肉センター</t>
  </si>
  <si>
    <t>宅地造成事業特別会計</t>
  </si>
  <si>
    <t>平貯木場施設</t>
  </si>
  <si>
    <t>住宅・工業団地事業特別会計</t>
  </si>
  <si>
    <t>土地建物造成事業特別会計</t>
  </si>
  <si>
    <t>工業用地造成事業特別会計</t>
  </si>
  <si>
    <t>長岡京市営西山天王山駅東駐車場</t>
    <phoneticPr fontId="3"/>
  </si>
  <si>
    <t>長岡京市営西山天王山駅東駐車場</t>
    <phoneticPr fontId="3"/>
  </si>
  <si>
    <t>002</t>
    <phoneticPr fontId="3"/>
  </si>
  <si>
    <t>ii  その他借入金利息</t>
    <rPh sb="6" eb="7">
      <t>タ</t>
    </rPh>
    <phoneticPr fontId="3"/>
  </si>
  <si>
    <t>　　　ⅱその他借入金利息</t>
    <rPh sb="6" eb="7">
      <t>タ</t>
    </rPh>
    <rPh sb="7" eb="10">
      <t>カリイレキン</t>
    </rPh>
    <rPh sb="10" eb="12">
      <t>リソク</t>
    </rPh>
    <phoneticPr fontId="3"/>
  </si>
  <si>
    <t>借換債収入分</t>
    <rPh sb="0" eb="3">
      <t>カリカエサイ</t>
    </rPh>
    <rPh sb="3" eb="6">
      <t>シュウニュウブン</t>
    </rPh>
    <phoneticPr fontId="3"/>
  </si>
  <si>
    <t>地方債利息総合計</t>
    <rPh sb="0" eb="1">
      <t>チ</t>
    </rPh>
    <rPh sb="1" eb="2">
      <t>カタ</t>
    </rPh>
    <rPh sb="2" eb="3">
      <t>サイ</t>
    </rPh>
    <rPh sb="3" eb="5">
      <t>リソク</t>
    </rPh>
    <rPh sb="5" eb="6">
      <t>ソウ</t>
    </rPh>
    <rPh sb="6" eb="7">
      <t>ゴウ</t>
    </rPh>
    <rPh sb="7" eb="8">
      <t>ケイ</t>
    </rPh>
    <phoneticPr fontId="3"/>
  </si>
  <si>
    <t>a</t>
    <phoneticPr fontId="3"/>
  </si>
  <si>
    <t>管理棟、卸売棟、冷蔵庫・バナナ棟、関連店舗棟Ａ棟、関連店舗棟Ｂ棟、倉庫棟Ａ棟、倉庫棟Ｂ棟、ごみ集積場</t>
  </si>
  <si>
    <t>旧一般電気事業</t>
    <rPh sb="0" eb="1">
      <t>キュウ</t>
    </rPh>
    <rPh sb="1" eb="3">
      <t>イッパン</t>
    </rPh>
    <rPh sb="3" eb="5">
      <t>デンキ</t>
    </rPh>
    <rPh sb="5" eb="7">
      <t>ジギョウ</t>
    </rPh>
    <phoneticPr fontId="3"/>
  </si>
  <si>
    <t>販売（固定価格買取制度）</t>
    <rPh sb="0" eb="2">
      <t>ハンバイ</t>
    </rPh>
    <rPh sb="3" eb="5">
      <t>コテイ</t>
    </rPh>
    <rPh sb="5" eb="7">
      <t>カカク</t>
    </rPh>
    <rPh sb="7" eb="9">
      <t>カイト</t>
    </rPh>
    <rPh sb="9" eb="11">
      <t>セイド</t>
    </rPh>
    <phoneticPr fontId="3"/>
  </si>
  <si>
    <t>販売（上記以外）</t>
    <rPh sb="0" eb="2">
      <t>ハンバイ</t>
    </rPh>
    <rPh sb="3" eb="5">
      <t>ジョウキ</t>
    </rPh>
    <rPh sb="5" eb="7">
      <t>イガイ</t>
    </rPh>
    <rPh sb="7" eb="8">
      <t>デンギョウ</t>
    </rPh>
    <phoneticPr fontId="3"/>
  </si>
  <si>
    <t>自家用（料金収入）</t>
    <rPh sb="0" eb="3">
      <t>ジカヨウ</t>
    </rPh>
    <rPh sb="4" eb="6">
      <t>リョウキン</t>
    </rPh>
    <rPh sb="6" eb="8">
      <t>シュウニュウ</t>
    </rPh>
    <phoneticPr fontId="3"/>
  </si>
  <si>
    <t>販売（上記以外）</t>
    <rPh sb="0" eb="2">
      <t>ハンバイ</t>
    </rPh>
    <rPh sb="3" eb="5">
      <t>ジョウキ</t>
    </rPh>
    <rPh sb="5" eb="7">
      <t>イガイ</t>
    </rPh>
    <phoneticPr fontId="3"/>
  </si>
  <si>
    <t>自家用（料金収入）</t>
    <phoneticPr fontId="3"/>
  </si>
  <si>
    <t>〇</t>
    <phoneticPr fontId="3"/>
  </si>
  <si>
    <t>○</t>
    <phoneticPr fontId="3"/>
  </si>
  <si>
    <t>○</t>
    <phoneticPr fontId="3"/>
  </si>
  <si>
    <t>○</t>
    <phoneticPr fontId="3"/>
  </si>
  <si>
    <t>列081</t>
  </si>
  <si>
    <t>列082</t>
  </si>
  <si>
    <t>列083</t>
  </si>
  <si>
    <t>列084</t>
  </si>
  <si>
    <t>列085</t>
  </si>
  <si>
    <t>列086</t>
  </si>
  <si>
    <t>列087</t>
  </si>
  <si>
    <t>列088</t>
  </si>
  <si>
    <t>列089</t>
  </si>
  <si>
    <t>列090</t>
  </si>
  <si>
    <t>列091</t>
  </si>
  <si>
    <t>列092</t>
  </si>
  <si>
    <t>列093</t>
  </si>
  <si>
    <t>列094</t>
  </si>
  <si>
    <t>列095</t>
  </si>
  <si>
    <t>列096</t>
  </si>
  <si>
    <t>列097</t>
  </si>
  <si>
    <t>列098</t>
  </si>
  <si>
    <t>列099</t>
  </si>
  <si>
    <t>　　　　　　　　　　　　　　　　　　　　　　　　　団体名
項目</t>
    <rPh sb="25" eb="28">
      <t>ダンタイメイ</t>
    </rPh>
    <rPh sb="29" eb="31">
      <t>コウモク</t>
    </rPh>
    <phoneticPr fontId="3"/>
  </si>
  <si>
    <t>　　　　　　　　　　　　　　　　　　　　　　　　　　団体名
項目</t>
    <rPh sb="26" eb="29">
      <t>ダンタイメイ</t>
    </rPh>
    <rPh sb="30" eb="32">
      <t>コウモク</t>
    </rPh>
    <phoneticPr fontId="3"/>
  </si>
  <si>
    <t>○</t>
    <phoneticPr fontId="3"/>
  </si>
  <si>
    <t>○</t>
    <phoneticPr fontId="3"/>
  </si>
  <si>
    <t>○</t>
    <phoneticPr fontId="3"/>
  </si>
  <si>
    <t>○</t>
    <phoneticPr fontId="3"/>
  </si>
  <si>
    <t>○</t>
    <phoneticPr fontId="3"/>
  </si>
  <si>
    <t>○</t>
    <phoneticPr fontId="3"/>
  </si>
  <si>
    <t>発電型式</t>
    <rPh sb="0" eb="2">
      <t>ハツデン</t>
    </rPh>
    <rPh sb="2" eb="4">
      <t>カタシキ</t>
    </rPh>
    <phoneticPr fontId="3"/>
  </si>
  <si>
    <t>延年齢</t>
    <rPh sb="0" eb="1">
      <t>ノ</t>
    </rPh>
    <rPh sb="1" eb="3">
      <t>ネンレイ</t>
    </rPh>
    <phoneticPr fontId="3"/>
  </si>
  <si>
    <t>京都府港湾事業特別会計</t>
  </si>
  <si>
    <t>○</t>
    <phoneticPr fontId="3"/>
  </si>
  <si>
    <t>QRコード決済制</t>
    <rPh sb="5" eb="7">
      <t>ケッサイ</t>
    </rPh>
    <rPh sb="7" eb="8">
      <t>セイ</t>
    </rPh>
    <phoneticPr fontId="3"/>
  </si>
  <si>
    <t xml:space="preserve">伊根町訪問看護ステーション                                  </t>
    <phoneticPr fontId="3"/>
  </si>
  <si>
    <t>京丹波町介護療養型老人保健施設</t>
    <phoneticPr fontId="3"/>
  </si>
  <si>
    <t>⑦　特定地域生活排水処理事業</t>
    <rPh sb="2" eb="4">
      <t>トクテイ</t>
    </rPh>
    <rPh sb="4" eb="6">
      <t>チイキ</t>
    </rPh>
    <rPh sb="6" eb="8">
      <t>セイカツ</t>
    </rPh>
    <rPh sb="8" eb="10">
      <t>ハイスイ</t>
    </rPh>
    <rPh sb="10" eb="12">
      <t>ショリ</t>
    </rPh>
    <rPh sb="12" eb="14">
      <t>ジギョウ</t>
    </rPh>
    <phoneticPr fontId="3"/>
  </si>
  <si>
    <t>（７）宅地造成事業</t>
    <rPh sb="3" eb="5">
      <t>タクチ</t>
    </rPh>
    <rPh sb="5" eb="7">
      <t>ゾウセイ</t>
    </rPh>
    <rPh sb="7" eb="9">
      <t>ジギョウ</t>
    </rPh>
    <phoneticPr fontId="3"/>
  </si>
  <si>
    <t>2020</t>
  </si>
  <si>
    <t>石原土地区画整理事業特別会計</t>
  </si>
  <si>
    <t>駐車台数一台当たりの他会計補助金額（円）　０</t>
  </si>
  <si>
    <t>駐車台数一台当たりの他会計補助金（円）　68.5</t>
  </si>
  <si>
    <t>住宅・工業団地特別事業特別会計</t>
  </si>
  <si>
    <t>0円</t>
  </si>
  <si>
    <t>駐車台数一台当たりの他会計補助金額：０円</t>
  </si>
  <si>
    <t>駐車台数一台当たりの他会計補助金額（円）：０</t>
  </si>
  <si>
    <t>12.令和２年度市町村別法非適用公営企業決算状況</t>
    <rPh sb="3" eb="5">
      <t>レイワ</t>
    </rPh>
    <rPh sb="6" eb="8">
      <t>ネンド</t>
    </rPh>
    <rPh sb="8" eb="11">
      <t>シチョウソン</t>
    </rPh>
    <rPh sb="11" eb="12">
      <t>ベツ</t>
    </rPh>
    <rPh sb="12" eb="13">
      <t>ホウ</t>
    </rPh>
    <rPh sb="13" eb="15">
      <t>ヒテキ</t>
    </rPh>
    <rPh sb="15" eb="16">
      <t>ヨウ</t>
    </rPh>
    <rPh sb="16" eb="18">
      <t>コウエイ</t>
    </rPh>
    <rPh sb="18" eb="20">
      <t>キギョウ</t>
    </rPh>
    <rPh sb="20" eb="22">
      <t>ケッサン</t>
    </rPh>
    <rPh sb="22" eb="24">
      <t>ジョウキョウ</t>
    </rPh>
    <phoneticPr fontId="3"/>
  </si>
  <si>
    <t>一日平均配水量　(E)/365 (m3)   (G)</t>
    <rPh sb="0" eb="2">
      <t>イチニチ</t>
    </rPh>
    <rPh sb="2" eb="4">
      <t>ヘイキン</t>
    </rPh>
    <rPh sb="4" eb="7">
      <t>ハイスイリョウ</t>
    </rPh>
    <phoneticPr fontId="3"/>
  </si>
  <si>
    <t>一日一人平均給水量{(H)/(C)}/365*1000 (㍑)</t>
    <rPh sb="0" eb="2">
      <t>イチニチ</t>
    </rPh>
    <rPh sb="2" eb="3">
      <t>イチニン</t>
    </rPh>
    <rPh sb="3" eb="4">
      <t>ニン</t>
    </rPh>
    <rPh sb="4" eb="6">
      <t>ヘイキン</t>
    </rPh>
    <rPh sb="6" eb="9">
      <t>キュウスイリョウ</t>
    </rPh>
    <phoneticPr fontId="3"/>
  </si>
  <si>
    <t>報酬</t>
    <rPh sb="0" eb="2">
      <t>ホウシュウ</t>
    </rPh>
    <phoneticPr fontId="3"/>
  </si>
  <si>
    <t>報酬</t>
    <phoneticPr fontId="3"/>
  </si>
  <si>
    <t>財政融資資金</t>
  </si>
  <si>
    <t>経営戦略の策定・改定に要する経費</t>
    <rPh sb="0" eb="2">
      <t>ケイエイ</t>
    </rPh>
    <rPh sb="2" eb="4">
      <t>センリャク</t>
    </rPh>
    <rPh sb="5" eb="7">
      <t>サクテイ</t>
    </rPh>
    <rPh sb="8" eb="10">
      <t>カイテイ</t>
    </rPh>
    <rPh sb="11" eb="12">
      <t>ヨウ</t>
    </rPh>
    <rPh sb="14" eb="16">
      <t>ケイヒ</t>
    </rPh>
    <phoneticPr fontId="3"/>
  </si>
  <si>
    <t>経営戦略の策定・改定に要する経費</t>
    <rPh sb="0" eb="2">
      <t>ケイエイ</t>
    </rPh>
    <rPh sb="2" eb="4">
      <t>センリャク</t>
    </rPh>
    <rPh sb="5" eb="7">
      <t>サクテイ</t>
    </rPh>
    <rPh sb="11" eb="12">
      <t>ヨウ</t>
    </rPh>
    <rPh sb="14" eb="16">
      <t>ケイヒ</t>
    </rPh>
    <phoneticPr fontId="3"/>
  </si>
  <si>
    <t>　経営戦略の策定・
　改定に要する経費</t>
    <rPh sb="1" eb="3">
      <t>ケイエイ</t>
    </rPh>
    <rPh sb="3" eb="5">
      <t>センリャク</t>
    </rPh>
    <rPh sb="6" eb="8">
      <t>サクテイ</t>
    </rPh>
    <rPh sb="14" eb="15">
      <t>ヨウ</t>
    </rPh>
    <rPh sb="17" eb="19">
      <t>ケイヒ</t>
    </rPh>
    <phoneticPr fontId="3"/>
  </si>
  <si>
    <t>政府資金に係る繰上償還金分</t>
    <rPh sb="0" eb="2">
      <t>セイフ</t>
    </rPh>
    <rPh sb="2" eb="4">
      <t>シキン</t>
    </rPh>
    <rPh sb="3" eb="4">
      <t>ユウシ</t>
    </rPh>
    <rPh sb="5" eb="6">
      <t>カカ</t>
    </rPh>
    <rPh sb="7" eb="9">
      <t>クリアゲ</t>
    </rPh>
    <rPh sb="9" eb="12">
      <t>ショウカンキン</t>
    </rPh>
    <rPh sb="12" eb="13">
      <t>ブン</t>
    </rPh>
    <phoneticPr fontId="3"/>
  </si>
  <si>
    <t>　</t>
    <phoneticPr fontId="3"/>
  </si>
  <si>
    <t>需給調査実施の有無（１：有、２：無）</t>
    <rPh sb="0" eb="2">
      <t>ジュキュウ</t>
    </rPh>
    <rPh sb="2" eb="4">
      <t>チョウサ</t>
    </rPh>
    <rPh sb="4" eb="6">
      <t>ジッシ</t>
    </rPh>
    <rPh sb="7" eb="9">
      <t>ウム</t>
    </rPh>
    <rPh sb="12" eb="13">
      <t>ア</t>
    </rPh>
    <rPh sb="16" eb="17">
      <t>ナ</t>
    </rPh>
    <phoneticPr fontId="3"/>
  </si>
  <si>
    <t>2</t>
    <phoneticPr fontId="3"/>
  </si>
  <si>
    <t>002</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</si>
</sst>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
    <numFmt numFmtId="177" formatCode="#,##0;&quot;△ &quot;#,##0"/>
    <numFmt numFmtId="178" formatCode="#,##0.0;[Red]\-#,##0.0"/>
    <numFmt numFmtId="179" formatCode="#,##0.0;&quot;△ &quot;#,##0.0"/>
    <numFmt numFmtId="180" formatCode="#,##0.0;&quot;△ &quot;#,##0.0;\-"/>
    <numFmt numFmtId="181" formatCode="0.0_ "/>
    <numFmt numFmtId="182" formatCode="#,##0_ "/>
    <numFmt numFmtId="183" formatCode="0.0"/>
    <numFmt numFmtId="184" formatCode="0;&quot;△ &quot;0"/>
    <numFmt numFmtId="185" formatCode="#,##0.0;&quot;△&quot;#,##0.0;\-"/>
    <numFmt numFmtId="186" formatCode="#,##0.#0;&quot;△&quot;#,##0.#0;\-"/>
    <numFmt numFmtId="187" formatCode="0_ ;[Red]\-0\ "/>
    <numFmt numFmtId="188" formatCode="#,##0.00;[Red]#,##0.00"/>
    <numFmt numFmtId="189" formatCode="#,##0.00;&quot;△ &quot;#,##0.00"/>
  </numFmts>
  <fonts count="59">
    <font>
      <sz val="12"/>
      <name val="ＭＳ 明朝"/>
      <family val="1"/>
      <charset val="128"/>
    </font>
    <font>
      <sz val="12"/>
      <name val="ＭＳ 明朝"/>
      <family val="1"/>
      <charset val="128"/>
    </font>
    <font>
      <sz val="12"/>
      <name val="ＭＳ 明朝"/>
      <family val="1"/>
      <charset val="128"/>
    </font>
    <font>
      <sz val="6"/>
      <name val="ＭＳ 明朝"/>
      <family val="1"/>
      <charset val="128"/>
    </font>
    <font>
      <sz val="12"/>
      <name val="ＭＳ Ｐ明朝"/>
      <family val="1"/>
      <charset val="128"/>
    </font>
    <font>
      <sz val="11"/>
      <name val="ＭＳ Ｐ明朝"/>
      <family val="1"/>
      <charset val="128"/>
    </font>
    <font>
      <sz val="10"/>
      <name val="ＭＳ Ｐ明朝"/>
      <family val="1"/>
      <charset val="128"/>
    </font>
    <font>
      <vertAlign val="superscript"/>
      <sz val="12"/>
      <name val="ＭＳ Ｐ明朝"/>
      <family val="1"/>
      <charset val="128"/>
    </font>
    <font>
      <sz val="12"/>
      <name val="ＭＳ 明朝"/>
      <family val="1"/>
      <charset val="128"/>
    </font>
    <font>
      <sz val="12"/>
      <color indexed="10"/>
      <name val="ＭＳ Ｐ明朝"/>
      <family val="1"/>
      <charset val="128"/>
    </font>
    <font>
      <sz val="11"/>
      <name val="ＭＳ Ｐゴシック"/>
      <family val="3"/>
      <charset val="128"/>
    </font>
    <font>
      <sz val="9"/>
      <name val="ＭＳ Ｐ明朝"/>
      <family val="1"/>
      <charset val="128"/>
    </font>
    <font>
      <sz val="8"/>
      <name val="ＭＳ Ｐ明朝"/>
      <family val="1"/>
      <charset val="128"/>
    </font>
    <font>
      <sz val="16"/>
      <name val="ＭＳ Ｐ明朝"/>
      <family val="1"/>
      <charset val="128"/>
    </font>
    <font>
      <sz val="12"/>
      <color indexed="8"/>
      <name val="ＭＳ Ｐ明朝"/>
      <family val="1"/>
      <charset val="128"/>
    </font>
    <font>
      <sz val="11"/>
      <color indexed="8"/>
      <name val="ＭＳ Ｐ明朝"/>
      <family val="1"/>
      <charset val="128"/>
    </font>
    <font>
      <sz val="11"/>
      <color indexed="10"/>
      <name val="ＭＳ Ｐゴシック"/>
      <family val="3"/>
      <charset val="128"/>
    </font>
    <font>
      <sz val="12"/>
      <color indexed="10"/>
      <name val="ＭＳ Ｐゴシック"/>
      <family val="3"/>
      <charset val="128"/>
    </font>
    <font>
      <sz val="12"/>
      <color indexed="12"/>
      <name val="ＭＳ Ｐ明朝"/>
      <family val="1"/>
      <charset val="128"/>
    </font>
    <font>
      <sz val="12"/>
      <color indexed="10"/>
      <name val="ＭＳ Ｐ明朝"/>
      <family val="1"/>
      <charset val="128"/>
    </font>
    <font>
      <sz val="11"/>
      <color indexed="10"/>
      <name val="ＭＳ Ｐ明朝"/>
      <family val="1"/>
      <charset val="128"/>
    </font>
    <font>
      <sz val="12"/>
      <color indexed="36"/>
      <name val="ＭＳ Ｐ明朝"/>
      <family val="1"/>
      <charset val="128"/>
    </font>
    <font>
      <vertAlign val="superscript"/>
      <sz val="9"/>
      <name val="ＭＳ Ｐ明朝"/>
      <family val="1"/>
      <charset val="128"/>
    </font>
    <font>
      <vertAlign val="superscript"/>
      <sz val="10"/>
      <name val="ＭＳ Ｐ明朝"/>
      <family val="1"/>
      <charset val="128"/>
    </font>
    <font>
      <vertAlign val="superscript"/>
      <sz val="8"/>
      <name val="ＭＳ Ｐ明朝"/>
      <family val="1"/>
      <charset val="128"/>
    </font>
    <font>
      <sz val="14"/>
      <name val="ＭＳ Ｐ明朝"/>
      <family val="1"/>
      <charset val="128"/>
    </font>
    <font>
      <sz val="12"/>
      <name val="ＭＳ ゴシック"/>
      <family val="3"/>
      <charset val="128"/>
    </font>
    <font>
      <vertAlign val="superscript"/>
      <sz val="11"/>
      <name val="ＭＳ Ｐ明朝"/>
      <family val="1"/>
      <charset val="128"/>
    </font>
    <font>
      <sz val="10"/>
      <color indexed="10"/>
      <name val="ＭＳ Ｐ明朝"/>
      <family val="1"/>
      <charset val="128"/>
    </font>
    <font>
      <sz val="9"/>
      <color indexed="10"/>
      <name val="ＭＳ Ｐ明朝"/>
      <family val="1"/>
      <charset val="128"/>
    </font>
    <font>
      <sz val="6"/>
      <name val="ＭＳ Ｐ明朝"/>
      <family val="1"/>
      <charset val="128"/>
    </font>
    <font>
      <sz val="7"/>
      <name val="ＭＳ Ｐ明朝"/>
      <family val="1"/>
      <charset val="128"/>
    </font>
    <font>
      <vertAlign val="superscript"/>
      <sz val="6"/>
      <name val="ＭＳ Ｐ明朝"/>
      <family val="1"/>
      <charset val="128"/>
    </font>
    <font>
      <vertAlign val="superscript"/>
      <sz val="7"/>
      <name val="ＭＳ Ｐ明朝"/>
      <family val="1"/>
      <charset val="128"/>
    </font>
    <font>
      <sz val="12"/>
      <color indexed="12"/>
      <name val="ＭＳ 明朝"/>
      <family val="1"/>
      <charset val="128"/>
    </font>
    <font>
      <sz val="12"/>
      <color rgb="FFFF0000"/>
      <name val="ＭＳ Ｐゴシック"/>
      <family val="3"/>
      <charset val="128"/>
    </font>
    <font>
      <sz val="12"/>
      <color rgb="FFFF0000"/>
      <name val="ＭＳ 明朝"/>
      <family val="1"/>
      <charset val="128"/>
    </font>
    <font>
      <sz val="20"/>
      <name val="ＭＳ Ｐ明朝"/>
      <family val="1"/>
      <charset val="128"/>
    </font>
    <font>
      <sz val="18"/>
      <color theme="3"/>
      <name val="ＭＳ Ｐゴシック"/>
      <family val="2"/>
      <charset val="128"/>
      <scheme val="major"/>
    </font>
    <font>
      <sz val="11"/>
      <color theme="1"/>
      <name val="ＭＳ Ｐゴシック"/>
      <family val="2"/>
      <charset val="128"/>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65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9"/>
      <color indexed="81"/>
      <name val="MS P ゴシック"/>
      <family val="3"/>
      <charset val="128"/>
    </font>
    <font>
      <b/>
      <sz val="9"/>
      <color indexed="81"/>
      <name val="MS P ゴシック"/>
      <family val="3"/>
      <charset val="128"/>
    </font>
    <font>
      <sz val="12"/>
      <color theme="1"/>
      <name val="ＭＳ Ｐ明朝"/>
      <family val="1"/>
      <charset val="128"/>
    </font>
    <font>
      <b/>
      <sz val="9"/>
      <color indexed="81"/>
      <name val="ＭＳ Ｐゴシック"/>
      <family val="3"/>
      <charset val="128"/>
    </font>
  </fonts>
  <fills count="39">
    <fill>
      <patternFill patternType="none"/>
    </fill>
    <fill>
      <patternFill patternType="gray125"/>
    </fill>
    <fill>
      <patternFill patternType="solid">
        <fgColor indexed="27"/>
        <bgColor indexed="64"/>
      </patternFill>
    </fill>
    <fill>
      <patternFill patternType="solid">
        <fgColor indexed="45"/>
        <bgColor indexed="64"/>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diagonalDown="1">
      <left/>
      <right style="thin">
        <color indexed="64"/>
      </right>
      <top style="thin">
        <color indexed="64"/>
      </top>
      <bottom style="thin">
        <color indexed="64"/>
      </bottom>
      <diagonal style="thin">
        <color indexed="64"/>
      </diagonal>
    </border>
    <border>
      <left/>
      <right style="thin">
        <color indexed="64"/>
      </right>
      <top/>
      <bottom/>
      <diagonal/>
    </border>
    <border>
      <left style="thin">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38" fontId="2" fillId="0" borderId="0" applyFont="0" applyFill="0" applyBorder="0" applyAlignment="0" applyProtection="0"/>
    <xf numFmtId="38" fontId="1" fillId="0" borderId="0" applyFont="0" applyFill="0" applyBorder="0" applyAlignment="0" applyProtection="0"/>
    <xf numFmtId="38" fontId="26" fillId="0" borderId="0" applyFill="0" applyBorder="0" applyProtection="0">
      <alignment vertical="center"/>
    </xf>
    <xf numFmtId="0" fontId="10" fillId="0" borderId="0">
      <alignment vertical="center"/>
    </xf>
    <xf numFmtId="0" fontId="1" fillId="0" borderId="0"/>
    <xf numFmtId="0" fontId="2" fillId="0" borderId="0"/>
    <xf numFmtId="0" fontId="10" fillId="0" borderId="0"/>
    <xf numFmtId="0" fontId="38" fillId="0" borderId="0" applyNumberFormat="0" applyFill="0" applyBorder="0" applyAlignment="0" applyProtection="0">
      <alignment vertical="center"/>
    </xf>
    <xf numFmtId="0" fontId="39" fillId="0" borderId="0">
      <alignment vertical="center"/>
    </xf>
    <xf numFmtId="0" fontId="40" fillId="0" borderId="23" applyNumberFormat="0" applyFill="0" applyAlignment="0" applyProtection="0">
      <alignment vertical="center"/>
    </xf>
    <xf numFmtId="0" fontId="41" fillId="0" borderId="24" applyNumberFormat="0" applyFill="0" applyAlignment="0" applyProtection="0">
      <alignment vertical="center"/>
    </xf>
    <xf numFmtId="0" fontId="42" fillId="0" borderId="25" applyNumberFormat="0" applyFill="0" applyAlignment="0" applyProtection="0">
      <alignment vertical="center"/>
    </xf>
    <xf numFmtId="0" fontId="42" fillId="0" borderId="0" applyNumberFormat="0" applyFill="0" applyBorder="0" applyAlignment="0" applyProtection="0">
      <alignment vertical="center"/>
    </xf>
    <xf numFmtId="0" fontId="43" fillId="8" borderId="0" applyNumberFormat="0" applyBorder="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26" applyNumberFormat="0" applyAlignment="0" applyProtection="0">
      <alignment vertical="center"/>
    </xf>
    <xf numFmtId="0" fontId="47" fillId="12" borderId="27" applyNumberFormat="0" applyAlignment="0" applyProtection="0">
      <alignment vertical="center"/>
    </xf>
    <xf numFmtId="0" fontId="48" fillId="12" borderId="26" applyNumberFormat="0" applyAlignment="0" applyProtection="0">
      <alignment vertical="center"/>
    </xf>
    <xf numFmtId="0" fontId="49" fillId="0" borderId="28" applyNumberFormat="0" applyFill="0" applyAlignment="0" applyProtection="0">
      <alignment vertical="center"/>
    </xf>
    <xf numFmtId="0" fontId="50" fillId="13" borderId="29" applyNumberFormat="0" applyAlignment="0" applyProtection="0">
      <alignment vertical="center"/>
    </xf>
    <xf numFmtId="0" fontId="51" fillId="0" borderId="0" applyNumberFormat="0" applyFill="0" applyBorder="0" applyAlignment="0" applyProtection="0">
      <alignment vertical="center"/>
    </xf>
    <xf numFmtId="0" fontId="39" fillId="14" borderId="30" applyNumberFormat="0" applyFont="0" applyAlignment="0" applyProtection="0">
      <alignment vertical="center"/>
    </xf>
    <xf numFmtId="0" fontId="52" fillId="0" borderId="0" applyNumberFormat="0" applyFill="0" applyBorder="0" applyAlignment="0" applyProtection="0">
      <alignment vertical="center"/>
    </xf>
    <xf numFmtId="0" fontId="53" fillId="0" borderId="31" applyNumberFormat="0" applyFill="0" applyAlignment="0" applyProtection="0">
      <alignment vertical="center"/>
    </xf>
    <xf numFmtId="0" fontId="54"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54" fillId="18" borderId="0" applyNumberFormat="0" applyBorder="0" applyAlignment="0" applyProtection="0">
      <alignment vertical="center"/>
    </xf>
    <xf numFmtId="0" fontId="54"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54" fillId="22" borderId="0" applyNumberFormat="0" applyBorder="0" applyAlignment="0" applyProtection="0">
      <alignment vertical="center"/>
    </xf>
    <xf numFmtId="0" fontId="54"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54" fillId="26" borderId="0" applyNumberFormat="0" applyBorder="0" applyAlignment="0" applyProtection="0">
      <alignment vertical="center"/>
    </xf>
    <xf numFmtId="0" fontId="54" fillId="27" borderId="0" applyNumberFormat="0" applyBorder="0" applyAlignment="0" applyProtection="0">
      <alignment vertic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54" fillId="30" borderId="0" applyNumberFormat="0" applyBorder="0" applyAlignment="0" applyProtection="0">
      <alignment vertical="center"/>
    </xf>
    <xf numFmtId="0" fontId="54" fillId="31" borderId="0" applyNumberFormat="0" applyBorder="0" applyAlignment="0" applyProtection="0">
      <alignment vertical="center"/>
    </xf>
    <xf numFmtId="0" fontId="39" fillId="32" borderId="0" applyNumberFormat="0" applyBorder="0" applyAlignment="0" applyProtection="0">
      <alignment vertical="center"/>
    </xf>
    <xf numFmtId="0" fontId="39" fillId="33" borderId="0" applyNumberFormat="0" applyBorder="0" applyAlignment="0" applyProtection="0">
      <alignment vertical="center"/>
    </xf>
    <xf numFmtId="0" fontId="54" fillId="34" borderId="0" applyNumberFormat="0" applyBorder="0" applyAlignment="0" applyProtection="0">
      <alignment vertical="center"/>
    </xf>
    <xf numFmtId="0" fontId="54" fillId="35" borderId="0" applyNumberFormat="0" applyBorder="0" applyAlignment="0" applyProtection="0">
      <alignment vertical="center"/>
    </xf>
    <xf numFmtId="0" fontId="39" fillId="36" borderId="0" applyNumberFormat="0" applyBorder="0" applyAlignment="0" applyProtection="0">
      <alignment vertical="center"/>
    </xf>
    <xf numFmtId="0" fontId="39" fillId="37" borderId="0" applyNumberFormat="0" applyBorder="0" applyAlignment="0" applyProtection="0">
      <alignment vertical="center"/>
    </xf>
    <xf numFmtId="0" fontId="54" fillId="38" borderId="0" applyNumberFormat="0" applyBorder="0" applyAlignment="0" applyProtection="0">
      <alignment vertical="center"/>
    </xf>
  </cellStyleXfs>
  <cellXfs count="1126">
    <xf numFmtId="0" fontId="0" fillId="0" borderId="0" xfId="0"/>
    <xf numFmtId="0" fontId="4" fillId="0" borderId="0" xfId="0" applyFont="1" applyFill="1" applyAlignment="1">
      <alignment vertical="center"/>
    </xf>
    <xf numFmtId="0" fontId="5" fillId="0" borderId="0" xfId="0" applyFont="1" applyFill="1" applyAlignment="1">
      <alignment vertical="center"/>
    </xf>
    <xf numFmtId="49" fontId="4" fillId="0" borderId="0" xfId="0" applyNumberFormat="1" applyFont="1" applyFill="1" applyAlignment="1">
      <alignment vertical="center"/>
    </xf>
    <xf numFmtId="178" fontId="4" fillId="0" borderId="0" xfId="1" applyNumberFormat="1" applyFont="1" applyFill="1" applyAlignment="1">
      <alignment vertical="center"/>
    </xf>
    <xf numFmtId="38" fontId="4" fillId="0" borderId="0" xfId="1" applyFont="1" applyFill="1" applyAlignment="1">
      <alignment vertical="center"/>
    </xf>
    <xf numFmtId="177" fontId="4" fillId="0" borderId="0" xfId="1" applyNumberFormat="1" applyFont="1" applyFill="1" applyAlignment="1">
      <alignment vertical="center"/>
    </xf>
    <xf numFmtId="177" fontId="4" fillId="0" borderId="0" xfId="1" applyNumberFormat="1" applyFont="1" applyFill="1" applyAlignment="1">
      <alignment horizontal="right" vertical="center"/>
    </xf>
    <xf numFmtId="0" fontId="13" fillId="0" borderId="0" xfId="0" applyFont="1" applyFill="1" applyAlignment="1">
      <alignment vertical="center"/>
    </xf>
    <xf numFmtId="0" fontId="4" fillId="0" borderId="0" xfId="0" applyFont="1" applyFill="1"/>
    <xf numFmtId="0" fontId="4" fillId="0" borderId="2" xfId="0" applyFont="1" applyFill="1" applyBorder="1" applyAlignment="1">
      <alignment vertical="center"/>
    </xf>
    <xf numFmtId="0" fontId="4" fillId="2" borderId="1" xfId="0" applyFont="1" applyFill="1" applyBorder="1" applyAlignment="1">
      <alignment horizontal="center" vertical="center"/>
    </xf>
    <xf numFmtId="0" fontId="17" fillId="0" borderId="0" xfId="0" applyFont="1" applyFill="1" applyAlignment="1">
      <alignment vertical="center"/>
    </xf>
    <xf numFmtId="49" fontId="18" fillId="0" borderId="3" xfId="0" applyNumberFormat="1" applyFont="1" applyFill="1" applyBorder="1" applyAlignment="1">
      <alignment horizontal="right" vertical="center"/>
    </xf>
    <xf numFmtId="38" fontId="18" fillId="0" borderId="3" xfId="1" applyFont="1" applyFill="1" applyBorder="1" applyAlignment="1">
      <alignment vertical="center"/>
    </xf>
    <xf numFmtId="178" fontId="18" fillId="0" borderId="1" xfId="1" applyNumberFormat="1" applyFont="1" applyFill="1" applyBorder="1" applyAlignment="1">
      <alignment vertical="center"/>
    </xf>
    <xf numFmtId="38" fontId="18" fillId="0" borderId="1" xfId="1" applyFont="1" applyFill="1" applyBorder="1" applyAlignment="1">
      <alignment vertical="center"/>
    </xf>
    <xf numFmtId="38" fontId="18" fillId="0" borderId="3" xfId="1" applyNumberFormat="1" applyFont="1" applyFill="1" applyBorder="1" applyAlignment="1">
      <alignment vertical="center"/>
    </xf>
    <xf numFmtId="38" fontId="18" fillId="0" borderId="3" xfId="1" applyFont="1" applyFill="1" applyBorder="1" applyAlignment="1">
      <alignment horizontal="right" vertical="center"/>
    </xf>
    <xf numFmtId="179" fontId="18" fillId="0" borderId="3" xfId="1" applyNumberFormat="1" applyFont="1" applyFill="1" applyBorder="1" applyAlignment="1">
      <alignment vertical="center"/>
    </xf>
    <xf numFmtId="49" fontId="18" fillId="0" borderId="1" xfId="1" applyNumberFormat="1" applyFont="1" applyFill="1" applyBorder="1" applyAlignment="1">
      <alignment horizontal="right" vertical="center"/>
    </xf>
    <xf numFmtId="40" fontId="18" fillId="0" borderId="1" xfId="1" applyNumberFormat="1" applyFont="1" applyFill="1" applyBorder="1" applyAlignment="1">
      <alignment vertical="center"/>
    </xf>
    <xf numFmtId="38" fontId="18" fillId="0" borderId="1" xfId="1" applyFont="1" applyFill="1" applyBorder="1" applyAlignment="1">
      <alignment horizontal="right" vertical="center"/>
    </xf>
    <xf numFmtId="38" fontId="18" fillId="0" borderId="1" xfId="1" applyNumberFormat="1" applyFont="1" applyFill="1" applyBorder="1" applyAlignment="1">
      <alignment horizontal="right" vertical="center"/>
    </xf>
    <xf numFmtId="0" fontId="19" fillId="0" borderId="0" xfId="0" applyFont="1" applyFill="1" applyAlignment="1">
      <alignment horizontal="left" vertical="center"/>
    </xf>
    <xf numFmtId="38" fontId="19" fillId="0" borderId="0" xfId="1" applyFont="1" applyFill="1" applyAlignment="1">
      <alignment horizontal="left" vertical="center"/>
    </xf>
    <xf numFmtId="49" fontId="17" fillId="0" borderId="0" xfId="0" applyNumberFormat="1" applyFont="1" applyFill="1" applyAlignment="1">
      <alignment vertical="center"/>
    </xf>
    <xf numFmtId="38" fontId="17" fillId="0" borderId="0" xfId="1" applyFont="1" applyFill="1" applyAlignment="1">
      <alignment vertical="center"/>
    </xf>
    <xf numFmtId="49" fontId="17" fillId="0" borderId="0" xfId="1" quotePrefix="1" applyNumberFormat="1" applyFont="1" applyFill="1" applyAlignment="1">
      <alignment vertical="center"/>
    </xf>
    <xf numFmtId="38" fontId="17" fillId="0" borderId="0" xfId="1" quotePrefix="1" applyFont="1" applyFill="1" applyAlignment="1">
      <alignment vertical="center"/>
    </xf>
    <xf numFmtId="38" fontId="17" fillId="0" borderId="0" xfId="1" applyFont="1" applyFill="1" applyAlignment="1">
      <alignment horizontal="left" vertical="center"/>
    </xf>
    <xf numFmtId="38" fontId="17" fillId="0" borderId="0" xfId="1" quotePrefix="1" applyFont="1" applyFill="1" applyAlignment="1">
      <alignment horizontal="left" vertical="center"/>
    </xf>
    <xf numFmtId="38" fontId="20" fillId="0" borderId="0" xfId="1" applyFont="1" applyFill="1" applyAlignment="1">
      <alignment horizontal="left" vertical="center"/>
    </xf>
    <xf numFmtId="0" fontId="16" fillId="0" borderId="0" xfId="0" applyFont="1" applyFill="1" applyAlignment="1">
      <alignment vertical="center"/>
    </xf>
    <xf numFmtId="38" fontId="21" fillId="3" borderId="1" xfId="1" applyFont="1" applyFill="1" applyBorder="1" applyAlignment="1">
      <alignment horizontal="right" vertical="center" shrinkToFit="1"/>
    </xf>
    <xf numFmtId="0" fontId="21" fillId="3" borderId="1" xfId="0" applyFont="1" applyFill="1" applyBorder="1" applyAlignment="1">
      <alignment horizontal="center" vertical="center"/>
    </xf>
    <xf numFmtId="177" fontId="4" fillId="2" borderId="1" xfId="1" applyNumberFormat="1" applyFont="1" applyFill="1" applyBorder="1" applyAlignment="1">
      <alignment horizontal="center" vertical="center"/>
    </xf>
    <xf numFmtId="177" fontId="19" fillId="0" borderId="0" xfId="1" applyNumberFormat="1" applyFont="1" applyFill="1" applyAlignment="1">
      <alignment horizontal="left" vertical="center"/>
    </xf>
    <xf numFmtId="0" fontId="19" fillId="0" borderId="0" xfId="0" applyFont="1" applyFill="1" applyAlignment="1">
      <alignment horizontal="left"/>
    </xf>
    <xf numFmtId="180" fontId="18" fillId="0" borderId="1" xfId="1" applyNumberFormat="1" applyFont="1" applyFill="1" applyBorder="1" applyAlignment="1">
      <alignment vertical="center"/>
    </xf>
    <xf numFmtId="176" fontId="18" fillId="0" borderId="1" xfId="1" applyNumberFormat="1" applyFont="1" applyFill="1" applyBorder="1" applyAlignment="1">
      <alignment vertical="center"/>
    </xf>
    <xf numFmtId="177" fontId="18" fillId="0" borderId="1" xfId="1" applyNumberFormat="1" applyFont="1" applyFill="1" applyBorder="1" applyAlignment="1">
      <alignment vertical="center"/>
    </xf>
    <xf numFmtId="38" fontId="21" fillId="3" borderId="1" xfId="1" applyFont="1" applyFill="1" applyBorder="1" applyAlignment="1">
      <alignment horizontal="right" vertical="center"/>
    </xf>
    <xf numFmtId="177" fontId="21" fillId="3" borderId="1" xfId="1" applyNumberFormat="1" applyFont="1" applyFill="1" applyBorder="1" applyAlignment="1">
      <alignment horizontal="right" vertical="center"/>
    </xf>
    <xf numFmtId="177" fontId="21" fillId="0" borderId="1" xfId="1" applyNumberFormat="1" applyFont="1" applyFill="1" applyBorder="1" applyAlignment="1">
      <alignment horizontal="right" vertical="center"/>
    </xf>
    <xf numFmtId="177" fontId="4" fillId="2" borderId="4" xfId="1" applyNumberFormat="1" applyFont="1" applyFill="1" applyBorder="1" applyAlignment="1" applyProtection="1">
      <alignment horizontal="left" vertical="center"/>
    </xf>
    <xf numFmtId="177" fontId="4" fillId="2" borderId="4" xfId="1" applyNumberFormat="1" applyFont="1" applyFill="1" applyBorder="1" applyAlignment="1">
      <alignment vertical="center"/>
    </xf>
    <xf numFmtId="177" fontId="4" fillId="2" borderId="4" xfId="1" quotePrefix="1" applyNumberFormat="1" applyFont="1" applyFill="1" applyBorder="1" applyAlignment="1" applyProtection="1">
      <alignment horizontal="left" vertical="center"/>
    </xf>
    <xf numFmtId="177" fontId="4" fillId="2" borderId="0" xfId="1" applyNumberFormat="1" applyFont="1" applyFill="1" applyBorder="1" applyAlignment="1">
      <alignment vertical="center"/>
    </xf>
    <xf numFmtId="177" fontId="4" fillId="2" borderId="4" xfId="1" quotePrefix="1" applyNumberFormat="1" applyFont="1" applyFill="1" applyBorder="1" applyAlignment="1" applyProtection="1">
      <alignment horizontal="centerContinuous" vertical="center"/>
    </xf>
    <xf numFmtId="177" fontId="4" fillId="2" borderId="1" xfId="1" applyNumberFormat="1" applyFont="1" applyFill="1" applyBorder="1" applyAlignment="1" applyProtection="1">
      <alignment vertical="center"/>
    </xf>
    <xf numFmtId="49" fontId="4" fillId="2" borderId="5" xfId="1" applyNumberFormat="1" applyFont="1" applyFill="1" applyBorder="1" applyAlignment="1">
      <alignment horizontal="left" vertical="center"/>
    </xf>
    <xf numFmtId="177" fontId="4" fillId="2" borderId="6" xfId="1" applyNumberFormat="1" applyFont="1" applyFill="1" applyBorder="1" applyAlignment="1">
      <alignment vertical="center"/>
    </xf>
    <xf numFmtId="49" fontId="4" fillId="2" borderId="4" xfId="1" applyNumberFormat="1" applyFont="1" applyFill="1" applyBorder="1" applyAlignment="1" applyProtection="1">
      <alignment horizontal="left" vertical="center"/>
    </xf>
    <xf numFmtId="177" fontId="4" fillId="2" borderId="7" xfId="1" applyNumberFormat="1" applyFont="1" applyFill="1" applyBorder="1" applyAlignment="1" applyProtection="1">
      <alignment horizontal="left" vertical="center"/>
    </xf>
    <xf numFmtId="177" fontId="4" fillId="2" borderId="8" xfId="1" applyNumberFormat="1" applyFont="1" applyFill="1" applyBorder="1" applyAlignment="1" applyProtection="1">
      <alignment horizontal="left" vertical="center"/>
    </xf>
    <xf numFmtId="177" fontId="4" fillId="2" borderId="9" xfId="1" applyNumberFormat="1" applyFont="1" applyFill="1" applyBorder="1" applyAlignment="1">
      <alignment vertical="center"/>
    </xf>
    <xf numFmtId="177" fontId="4" fillId="2" borderId="3" xfId="1" applyNumberFormat="1" applyFont="1" applyFill="1" applyBorder="1" applyAlignment="1">
      <alignment vertical="center"/>
    </xf>
    <xf numFmtId="177" fontId="4" fillId="2" borderId="3" xfId="1" applyNumberFormat="1" applyFont="1" applyFill="1" applyBorder="1" applyAlignment="1" applyProtection="1">
      <alignment horizontal="left" vertical="center"/>
    </xf>
    <xf numFmtId="177" fontId="4" fillId="2" borderId="1" xfId="1" applyNumberFormat="1" applyFont="1" applyFill="1" applyBorder="1" applyAlignment="1">
      <alignment vertical="center"/>
    </xf>
    <xf numFmtId="0" fontId="4" fillId="2" borderId="1" xfId="0" applyFont="1" applyFill="1" applyBorder="1" applyAlignment="1">
      <alignment vertical="center"/>
    </xf>
    <xf numFmtId="177" fontId="4" fillId="2" borderId="3" xfId="1" applyNumberFormat="1" applyFont="1" applyFill="1" applyBorder="1" applyAlignment="1">
      <alignment horizontal="right" vertical="center"/>
    </xf>
    <xf numFmtId="0" fontId="4" fillId="2" borderId="3" xfId="0" applyFont="1" applyFill="1" applyBorder="1" applyAlignment="1">
      <alignment vertical="center"/>
    </xf>
    <xf numFmtId="0" fontId="4" fillId="2" borderId="11" xfId="0" applyFont="1" applyFill="1" applyBorder="1" applyAlignment="1">
      <alignment vertical="center"/>
    </xf>
    <xf numFmtId="0" fontId="4" fillId="2" borderId="4" xfId="0" applyFont="1" applyFill="1" applyBorder="1" applyAlignment="1">
      <alignment vertical="center"/>
    </xf>
    <xf numFmtId="0" fontId="4" fillId="2" borderId="9" xfId="0" applyFont="1" applyFill="1" applyBorder="1" applyAlignment="1">
      <alignment vertical="center"/>
    </xf>
    <xf numFmtId="180" fontId="4" fillId="2" borderId="3" xfId="1" applyNumberFormat="1" applyFont="1" applyFill="1" applyBorder="1" applyAlignment="1">
      <alignment vertical="center"/>
    </xf>
    <xf numFmtId="49" fontId="17" fillId="0" borderId="0" xfId="0" applyNumberFormat="1" applyFont="1" applyFill="1" applyAlignment="1">
      <alignment horizontal="right" vertical="center"/>
    </xf>
    <xf numFmtId="177" fontId="4" fillId="0" borderId="0" xfId="1" applyNumberFormat="1" applyFont="1" applyFill="1"/>
    <xf numFmtId="0" fontId="9" fillId="0" borderId="0" xfId="0" applyFont="1" applyFill="1"/>
    <xf numFmtId="177" fontId="5" fillId="0" borderId="0" xfId="1" applyNumberFormat="1" applyFont="1" applyFill="1" applyAlignment="1">
      <alignment horizontal="right"/>
    </xf>
    <xf numFmtId="179" fontId="18" fillId="0" borderId="1" xfId="1" applyNumberFormat="1" applyFont="1" applyFill="1" applyBorder="1" applyAlignment="1">
      <alignment vertical="center"/>
    </xf>
    <xf numFmtId="0" fontId="4" fillId="2" borderId="1" xfId="0" applyFont="1" applyFill="1" applyBorder="1"/>
    <xf numFmtId="0" fontId="4" fillId="2" borderId="1" xfId="0" applyFont="1" applyFill="1" applyBorder="1" applyAlignment="1"/>
    <xf numFmtId="0" fontId="4" fillId="2" borderId="6" xfId="0" applyFont="1" applyFill="1" applyBorder="1" applyAlignment="1"/>
    <xf numFmtId="0" fontId="4" fillId="2" borderId="4" xfId="0" applyFont="1" applyFill="1" applyBorder="1"/>
    <xf numFmtId="0" fontId="4" fillId="2" borderId="3" xfId="0" applyFont="1" applyFill="1" applyBorder="1"/>
    <xf numFmtId="0" fontId="4" fillId="2" borderId="9" xfId="0" applyFont="1" applyFill="1" applyBorder="1"/>
    <xf numFmtId="0" fontId="11" fillId="0" borderId="0" xfId="0" applyFont="1" applyFill="1" applyAlignment="1">
      <alignment vertical="center"/>
    </xf>
    <xf numFmtId="0" fontId="4" fillId="0" borderId="0" xfId="0" applyFont="1" applyFill="1" applyAlignment="1">
      <alignment vertical="center" wrapText="1"/>
    </xf>
    <xf numFmtId="38" fontId="5" fillId="0" borderId="0" xfId="1" applyFont="1" applyFill="1" applyAlignment="1">
      <alignment horizontal="right" vertical="center"/>
    </xf>
    <xf numFmtId="38" fontId="4" fillId="2" borderId="1" xfId="1" applyFont="1" applyFill="1" applyBorder="1" applyAlignment="1">
      <alignment horizontal="center" vertical="center"/>
    </xf>
    <xf numFmtId="38" fontId="21" fillId="0" borderId="1" xfId="1" applyFont="1" applyFill="1" applyBorder="1" applyAlignment="1">
      <alignment horizontal="right" vertical="center"/>
    </xf>
    <xf numFmtId="38" fontId="0" fillId="0" borderId="2" xfId="1" applyFont="1" applyFill="1" applyBorder="1"/>
    <xf numFmtId="0" fontId="14" fillId="0" borderId="0" xfId="0" applyFont="1" applyFill="1" applyAlignment="1">
      <alignment vertical="center"/>
    </xf>
    <xf numFmtId="177" fontId="14" fillId="0" borderId="0" xfId="0" applyNumberFormat="1" applyFont="1" applyFill="1" applyAlignment="1">
      <alignment vertical="center"/>
    </xf>
    <xf numFmtId="0" fontId="15" fillId="0" borderId="0" xfId="0" applyFont="1" applyFill="1" applyAlignment="1">
      <alignment horizontal="right" vertical="center"/>
    </xf>
    <xf numFmtId="0" fontId="5" fillId="0" borderId="0" xfId="0" applyFont="1" applyFill="1" applyAlignment="1">
      <alignment horizontal="right" vertical="center"/>
    </xf>
    <xf numFmtId="0" fontId="18" fillId="0" borderId="1" xfId="0" applyFont="1" applyFill="1" applyBorder="1" applyAlignment="1">
      <alignment vertical="center"/>
    </xf>
    <xf numFmtId="38" fontId="18" fillId="0" borderId="1" xfId="0" applyNumberFormat="1" applyFont="1" applyFill="1" applyBorder="1" applyAlignment="1">
      <alignment vertical="center"/>
    </xf>
    <xf numFmtId="40" fontId="18" fillId="0" borderId="3" xfId="0" applyNumberFormat="1" applyFont="1" applyFill="1" applyBorder="1" applyAlignment="1">
      <alignment vertical="center"/>
    </xf>
    <xf numFmtId="38" fontId="18" fillId="0" borderId="3" xfId="0" applyNumberFormat="1" applyFont="1" applyFill="1" applyBorder="1" applyAlignment="1">
      <alignment vertical="center"/>
    </xf>
    <xf numFmtId="177" fontId="14" fillId="2" borderId="1" xfId="1" applyNumberFormat="1" applyFont="1" applyFill="1" applyBorder="1" applyAlignment="1">
      <alignment horizontal="center" vertical="center"/>
    </xf>
    <xf numFmtId="0" fontId="14" fillId="2" borderId="1" xfId="0" applyFont="1" applyFill="1" applyBorder="1" applyAlignment="1">
      <alignment horizontal="center" vertical="center"/>
    </xf>
    <xf numFmtId="177" fontId="18" fillId="0" borderId="1" xfId="0" applyNumberFormat="1" applyFont="1" applyFill="1" applyBorder="1" applyAlignment="1">
      <alignment vertical="center"/>
    </xf>
    <xf numFmtId="0" fontId="4" fillId="2" borderId="6" xfId="0" applyFont="1" applyFill="1" applyBorder="1" applyAlignment="1">
      <alignment vertical="center"/>
    </xf>
    <xf numFmtId="0" fontId="11" fillId="2" borderId="1" xfId="0" applyFont="1" applyFill="1" applyBorder="1" applyAlignment="1">
      <alignment vertical="center"/>
    </xf>
    <xf numFmtId="0" fontId="4" fillId="2" borderId="9" xfId="0" applyFont="1" applyFill="1" applyBorder="1" applyAlignment="1">
      <alignment horizontal="distributed" vertical="center"/>
    </xf>
    <xf numFmtId="0" fontId="4" fillId="2" borderId="4" xfId="0" applyFont="1" applyFill="1" applyBorder="1" applyAlignment="1">
      <alignment horizontal="distributed" vertical="center"/>
    </xf>
    <xf numFmtId="0" fontId="4" fillId="0" borderId="0" xfId="0" applyNumberFormat="1" applyFont="1" applyFill="1" applyAlignment="1">
      <alignment vertical="center"/>
    </xf>
    <xf numFmtId="177" fontId="4" fillId="0" borderId="0" xfId="0" applyNumberFormat="1" applyFont="1" applyFill="1" applyAlignment="1">
      <alignment vertical="center"/>
    </xf>
    <xf numFmtId="177" fontId="4" fillId="0" borderId="0" xfId="0" applyNumberFormat="1" applyFont="1" applyFill="1"/>
    <xf numFmtId="177" fontId="5" fillId="0" borderId="0" xfId="0" applyNumberFormat="1" applyFont="1" applyFill="1" applyAlignment="1">
      <alignment horizontal="right" vertical="center"/>
    </xf>
    <xf numFmtId="0" fontId="4" fillId="2" borderId="1" xfId="0" applyNumberFormat="1" applyFont="1" applyFill="1" applyBorder="1" applyAlignment="1">
      <alignment vertical="center"/>
    </xf>
    <xf numFmtId="0" fontId="4" fillId="2" borderId="4" xfId="0" applyNumberFormat="1" applyFont="1" applyFill="1" applyBorder="1" applyAlignment="1">
      <alignment vertical="center"/>
    </xf>
    <xf numFmtId="0" fontId="4" fillId="2" borderId="3" xfId="0" applyNumberFormat="1" applyFont="1" applyFill="1" applyBorder="1" applyAlignment="1">
      <alignment vertical="center"/>
    </xf>
    <xf numFmtId="0" fontId="4" fillId="2" borderId="12" xfId="0" applyFont="1" applyFill="1" applyBorder="1" applyAlignment="1">
      <alignment vertical="center"/>
    </xf>
    <xf numFmtId="0" fontId="6" fillId="2" borderId="6" xfId="0" applyFont="1" applyFill="1" applyBorder="1" applyAlignment="1">
      <alignment vertical="center" wrapText="1"/>
    </xf>
    <xf numFmtId="0" fontId="4" fillId="2" borderId="13" xfId="0" applyFont="1" applyFill="1" applyBorder="1" applyAlignment="1">
      <alignment vertical="center"/>
    </xf>
    <xf numFmtId="0" fontId="4" fillId="2" borderId="8" xfId="0" applyFont="1" applyFill="1" applyBorder="1" applyAlignment="1">
      <alignment vertical="center"/>
    </xf>
    <xf numFmtId="0" fontId="6" fillId="2" borderId="1" xfId="0" applyFont="1" applyFill="1" applyBorder="1" applyAlignment="1">
      <alignment vertical="center" wrapText="1"/>
    </xf>
    <xf numFmtId="0" fontId="5" fillId="2" borderId="1" xfId="0" applyFont="1" applyFill="1" applyBorder="1" applyAlignment="1">
      <alignment vertical="center" wrapText="1"/>
    </xf>
    <xf numFmtId="0" fontId="4" fillId="2" borderId="5" xfId="0" applyFont="1" applyFill="1" applyBorder="1" applyAlignment="1">
      <alignment vertical="center"/>
    </xf>
    <xf numFmtId="0" fontId="6" fillId="0" borderId="0" xfId="0" applyFont="1" applyFill="1" applyAlignment="1">
      <alignment vertical="center"/>
    </xf>
    <xf numFmtId="0" fontId="19" fillId="0" borderId="0" xfId="0" applyFont="1" applyFill="1" applyAlignment="1">
      <alignment vertical="center"/>
    </xf>
    <xf numFmtId="38" fontId="19" fillId="0" borderId="0" xfId="1" applyFont="1" applyFill="1" applyAlignment="1">
      <alignment vertical="center"/>
    </xf>
    <xf numFmtId="0" fontId="21" fillId="3" borderId="1" xfId="0" applyFont="1" applyFill="1" applyBorder="1" applyAlignment="1">
      <alignment horizontal="right" vertical="center"/>
    </xf>
    <xf numFmtId="0" fontId="21" fillId="3" borderId="1" xfId="0" applyFont="1" applyFill="1" applyBorder="1" applyAlignment="1">
      <alignment vertical="center"/>
    </xf>
    <xf numFmtId="178" fontId="21" fillId="3" borderId="1" xfId="1" applyNumberFormat="1" applyFont="1" applyFill="1" applyBorder="1" applyAlignment="1">
      <alignment horizontal="right" vertical="center"/>
    </xf>
    <xf numFmtId="0" fontId="6" fillId="2" borderId="4" xfId="0" applyFont="1" applyFill="1" applyBorder="1" applyAlignment="1">
      <alignment vertical="center"/>
    </xf>
    <xf numFmtId="0" fontId="6" fillId="2" borderId="9" xfId="0" applyFont="1" applyFill="1" applyBorder="1" applyAlignment="1">
      <alignment vertical="center"/>
    </xf>
    <xf numFmtId="0" fontId="6" fillId="2" borderId="3" xfId="0" applyFont="1" applyFill="1" applyBorder="1" applyAlignment="1">
      <alignment vertical="center"/>
    </xf>
    <xf numFmtId="0" fontId="5" fillId="2" borderId="1" xfId="0" applyFont="1" applyFill="1" applyBorder="1" applyAlignment="1">
      <alignment vertical="center"/>
    </xf>
    <xf numFmtId="0" fontId="5" fillId="2" borderId="4" xfId="0" applyFont="1" applyFill="1" applyBorder="1" applyAlignment="1">
      <alignment vertical="center"/>
    </xf>
    <xf numFmtId="0" fontId="5" fillId="2" borderId="9" xfId="0" applyFont="1" applyFill="1" applyBorder="1" applyAlignment="1">
      <alignment vertical="center"/>
    </xf>
    <xf numFmtId="0" fontId="5" fillId="2" borderId="3" xfId="0" applyFont="1" applyFill="1" applyBorder="1" applyAlignment="1">
      <alignment vertical="center"/>
    </xf>
    <xf numFmtId="49" fontId="5" fillId="2" borderId="1" xfId="6" applyNumberFormat="1" applyFont="1" applyFill="1" applyBorder="1" applyAlignment="1" applyProtection="1">
      <alignment vertical="center"/>
    </xf>
    <xf numFmtId="49" fontId="5" fillId="2" borderId="1" xfId="6" applyNumberFormat="1" applyFont="1" applyFill="1" applyBorder="1" applyAlignment="1" applyProtection="1">
      <alignment horizontal="center" vertical="center"/>
    </xf>
    <xf numFmtId="49" fontId="5" fillId="2" borderId="4"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center" vertical="center"/>
    </xf>
    <xf numFmtId="49" fontId="5" fillId="2" borderId="3" xfId="6" applyNumberFormat="1" applyFont="1" applyFill="1" applyBorder="1" applyAlignment="1" applyProtection="1">
      <alignment horizontal="left" vertical="center"/>
    </xf>
    <xf numFmtId="49" fontId="5" fillId="2" borderId="6" xfId="6" applyNumberFormat="1" applyFont="1" applyFill="1" applyBorder="1" applyAlignment="1" applyProtection="1">
      <alignment horizontal="left" vertical="center"/>
    </xf>
    <xf numFmtId="49" fontId="5" fillId="2" borderId="4" xfId="6" applyNumberFormat="1" applyFont="1" applyFill="1" applyBorder="1" applyAlignment="1" applyProtection="1">
      <alignment vertical="center"/>
    </xf>
    <xf numFmtId="49" fontId="5" fillId="2" borderId="1" xfId="6" applyNumberFormat="1" applyFont="1" applyFill="1" applyBorder="1" applyAlignment="1" applyProtection="1">
      <alignment horizontal="left" vertical="center"/>
    </xf>
    <xf numFmtId="49" fontId="5" fillId="2" borderId="3" xfId="6" applyNumberFormat="1" applyFont="1" applyFill="1" applyBorder="1" applyAlignment="1" applyProtection="1">
      <alignment horizontal="distributed" vertical="center"/>
    </xf>
    <xf numFmtId="49" fontId="5" fillId="2" borderId="3" xfId="6" applyNumberFormat="1" applyFont="1" applyFill="1" applyBorder="1" applyAlignment="1" applyProtection="1">
      <alignment vertical="center"/>
    </xf>
    <xf numFmtId="49" fontId="11" fillId="2" borderId="3" xfId="6" applyNumberFormat="1" applyFont="1" applyFill="1" applyBorder="1" applyAlignment="1" applyProtection="1">
      <alignment vertical="center" wrapText="1"/>
    </xf>
    <xf numFmtId="49" fontId="12" fillId="2" borderId="3" xfId="6" applyNumberFormat="1" applyFont="1" applyFill="1" applyBorder="1" applyAlignment="1" applyProtection="1">
      <alignment vertical="center" wrapText="1"/>
    </xf>
    <xf numFmtId="49" fontId="5" fillId="2" borderId="9" xfId="6" applyNumberFormat="1" applyFont="1" applyFill="1" applyBorder="1" applyAlignment="1" applyProtection="1">
      <alignment vertical="center"/>
    </xf>
    <xf numFmtId="49" fontId="5" fillId="2" borderId="1" xfId="6" quotePrefix="1" applyNumberFormat="1" applyFont="1" applyFill="1" applyBorder="1" applyAlignment="1" applyProtection="1">
      <alignment horizontal="left" vertical="center"/>
    </xf>
    <xf numFmtId="49" fontId="5" fillId="2" borderId="4" xfId="6" applyNumberFormat="1" applyFont="1" applyFill="1" applyBorder="1" applyAlignment="1" applyProtection="1">
      <alignment horizontal="center" vertical="center"/>
    </xf>
    <xf numFmtId="177" fontId="4" fillId="2" borderId="1" xfId="0" applyNumberFormat="1" applyFont="1" applyFill="1" applyBorder="1" applyAlignment="1">
      <alignment horizontal="center" vertical="center"/>
    </xf>
    <xf numFmtId="177" fontId="19" fillId="0" borderId="0" xfId="0" applyNumberFormat="1" applyFont="1" applyFill="1" applyAlignment="1">
      <alignment vertical="center"/>
    </xf>
    <xf numFmtId="181" fontId="18" fillId="0" borderId="1" xfId="1" applyNumberFormat="1" applyFont="1" applyFill="1" applyBorder="1" applyAlignment="1">
      <alignment vertical="center"/>
    </xf>
    <xf numFmtId="0" fontId="19" fillId="0" borderId="0" xfId="0" applyFont="1" applyFill="1" applyAlignment="1">
      <alignment vertical="center" wrapText="1"/>
    </xf>
    <xf numFmtId="0" fontId="5" fillId="2" borderId="7" xfId="0" applyFont="1" applyFill="1" applyBorder="1" applyAlignment="1">
      <alignment vertical="center"/>
    </xf>
    <xf numFmtId="0" fontId="5" fillId="2" borderId="8" xfId="0" applyFont="1" applyFill="1" applyBorder="1" applyAlignment="1">
      <alignment vertical="center"/>
    </xf>
    <xf numFmtId="0" fontId="19" fillId="0" borderId="15" xfId="0" applyFont="1" applyFill="1" applyBorder="1" applyAlignment="1">
      <alignment horizontal="left" vertical="center"/>
    </xf>
    <xf numFmtId="177" fontId="19" fillId="0" borderId="0" xfId="0" applyNumberFormat="1" applyFont="1" applyFill="1" applyAlignment="1">
      <alignment horizontal="left" vertical="center"/>
    </xf>
    <xf numFmtId="0" fontId="11" fillId="2" borderId="1" xfId="0" applyFont="1" applyFill="1" applyBorder="1" applyAlignment="1">
      <alignment horizontal="center" vertical="center"/>
    </xf>
    <xf numFmtId="0" fontId="5" fillId="2" borderId="1" xfId="0" applyFont="1" applyFill="1" applyBorder="1" applyAlignment="1">
      <alignment horizontal="center" vertical="center"/>
    </xf>
    <xf numFmtId="38" fontId="4" fillId="0" borderId="0" xfId="2" applyFont="1" applyFill="1" applyAlignment="1">
      <alignment vertical="center"/>
    </xf>
    <xf numFmtId="0" fontId="6" fillId="0" borderId="0" xfId="0" applyFont="1" applyFill="1" applyBorder="1" applyAlignment="1">
      <alignment vertical="center"/>
    </xf>
    <xf numFmtId="40" fontId="4" fillId="0" borderId="0" xfId="2" applyNumberFormat="1" applyFont="1" applyFill="1" applyAlignment="1">
      <alignment vertical="center"/>
    </xf>
    <xf numFmtId="0" fontId="25" fillId="0" borderId="0" xfId="0" applyFont="1" applyFill="1" applyAlignment="1">
      <alignment vertical="center"/>
    </xf>
    <xf numFmtId="177" fontId="4" fillId="0" borderId="0" xfId="2" applyNumberFormat="1" applyFont="1" applyFill="1"/>
    <xf numFmtId="177" fontId="4" fillId="0" borderId="0" xfId="2" applyNumberFormat="1" applyFont="1" applyFill="1" applyAlignment="1">
      <alignment vertical="center"/>
    </xf>
    <xf numFmtId="177" fontId="4" fillId="0" borderId="1" xfId="2" applyNumberFormat="1" applyFont="1" applyFill="1" applyBorder="1" applyAlignment="1">
      <alignment horizontal="right" vertical="center"/>
    </xf>
    <xf numFmtId="177" fontId="4" fillId="0" borderId="0" xfId="2" applyNumberFormat="1" applyFont="1" applyFill="1" applyAlignment="1">
      <alignment horizontal="right"/>
    </xf>
    <xf numFmtId="0" fontId="4" fillId="0" borderId="0" xfId="0" applyFont="1" applyFill="1" applyAlignment="1">
      <alignment horizontal="right"/>
    </xf>
    <xf numFmtId="38" fontId="4" fillId="0" borderId="0" xfId="2" applyFont="1" applyFill="1" applyAlignment="1">
      <alignment horizontal="right" vertical="center"/>
    </xf>
    <xf numFmtId="178" fontId="4" fillId="0" borderId="0" xfId="2" applyNumberFormat="1" applyFont="1" applyFill="1" applyAlignment="1">
      <alignment vertical="center"/>
    </xf>
    <xf numFmtId="38" fontId="4" fillId="0" borderId="0" xfId="2" applyFont="1" applyFill="1" applyBorder="1" applyAlignment="1">
      <alignment vertical="center" textRotation="255"/>
    </xf>
    <xf numFmtId="0" fontId="6" fillId="0" borderId="0" xfId="0" applyFont="1" applyFill="1" applyAlignment="1">
      <alignment horizontal="right" vertical="center"/>
    </xf>
    <xf numFmtId="38" fontId="4" fillId="2" borderId="1" xfId="2" applyFont="1" applyFill="1" applyBorder="1" applyAlignment="1">
      <alignment horizontal="center" vertical="center"/>
    </xf>
    <xf numFmtId="178" fontId="18" fillId="0" borderId="1" xfId="2" applyNumberFormat="1" applyFont="1" applyFill="1" applyBorder="1" applyAlignment="1">
      <alignment vertical="center"/>
    </xf>
    <xf numFmtId="38" fontId="18" fillId="0" borderId="1" xfId="2" applyFont="1" applyFill="1" applyBorder="1" applyAlignment="1">
      <alignment vertical="center"/>
    </xf>
    <xf numFmtId="40" fontId="18" fillId="0" borderId="1" xfId="2" applyNumberFormat="1" applyFont="1" applyFill="1" applyBorder="1" applyAlignment="1">
      <alignment vertical="center"/>
    </xf>
    <xf numFmtId="40" fontId="19" fillId="0" borderId="0" xfId="2" applyNumberFormat="1" applyFont="1" applyFill="1" applyAlignment="1">
      <alignment horizontal="left" vertical="center"/>
    </xf>
    <xf numFmtId="38" fontId="19" fillId="0" borderId="0" xfId="2" applyFont="1" applyFill="1" applyAlignment="1">
      <alignment vertical="center"/>
    </xf>
    <xf numFmtId="0" fontId="19" fillId="4" borderId="0" xfId="0" quotePrefix="1" applyFont="1" applyFill="1" applyAlignment="1">
      <alignment vertical="center"/>
    </xf>
    <xf numFmtId="49" fontId="4" fillId="2" borderId="4" xfId="0" applyNumberFormat="1" applyFont="1" applyFill="1" applyBorder="1" applyAlignment="1">
      <alignment vertical="center"/>
    </xf>
    <xf numFmtId="49" fontId="4" fillId="2" borderId="9" xfId="0" applyNumberFormat="1" applyFont="1" applyFill="1" applyBorder="1" applyAlignment="1">
      <alignment vertical="center"/>
    </xf>
    <xf numFmtId="38" fontId="4" fillId="2" borderId="1" xfId="2" applyFont="1" applyFill="1" applyBorder="1" applyAlignment="1">
      <alignment vertical="center"/>
    </xf>
    <xf numFmtId="38" fontId="4" fillId="2" borderId="4" xfId="2" applyFont="1" applyFill="1" applyBorder="1" applyAlignment="1">
      <alignment vertical="center"/>
    </xf>
    <xf numFmtId="38" fontId="5" fillId="2" borderId="1" xfId="2" applyFont="1" applyFill="1" applyBorder="1" applyAlignment="1">
      <alignment vertical="center"/>
    </xf>
    <xf numFmtId="0" fontId="4" fillId="2" borderId="9" xfId="2" applyNumberFormat="1" applyFont="1" applyFill="1" applyBorder="1" applyAlignment="1">
      <alignment vertical="center"/>
    </xf>
    <xf numFmtId="38" fontId="4" fillId="2" borderId="4" xfId="2" applyFont="1" applyFill="1" applyBorder="1" applyAlignment="1">
      <alignment vertical="center" wrapText="1"/>
    </xf>
    <xf numFmtId="38" fontId="6" fillId="2" borderId="4" xfId="2" applyFont="1" applyFill="1" applyBorder="1" applyAlignment="1">
      <alignment vertical="center"/>
    </xf>
    <xf numFmtId="38" fontId="4" fillId="2" borderId="5" xfId="2" applyFont="1" applyFill="1" applyBorder="1" applyAlignment="1">
      <alignment vertical="center"/>
    </xf>
    <xf numFmtId="38" fontId="4" fillId="2" borderId="6" xfId="2" applyFont="1" applyFill="1" applyBorder="1" applyAlignment="1">
      <alignment vertical="center"/>
    </xf>
    <xf numFmtId="40" fontId="4" fillId="2" borderId="1" xfId="2" applyNumberFormat="1" applyFont="1" applyFill="1" applyBorder="1" applyAlignment="1">
      <alignment vertical="center"/>
    </xf>
    <xf numFmtId="177" fontId="4" fillId="2" borderId="1" xfId="2" applyNumberFormat="1" applyFont="1" applyFill="1" applyBorder="1" applyAlignment="1">
      <alignment horizontal="center" vertical="center"/>
    </xf>
    <xf numFmtId="2" fontId="18" fillId="0" borderId="1" xfId="2" applyNumberFormat="1" applyFont="1" applyFill="1" applyBorder="1" applyAlignment="1">
      <alignment vertical="center"/>
    </xf>
    <xf numFmtId="177" fontId="18" fillId="0" borderId="1" xfId="2" applyNumberFormat="1" applyFont="1" applyFill="1" applyBorder="1" applyAlignment="1">
      <alignment vertical="center"/>
    </xf>
    <xf numFmtId="0" fontId="4" fillId="2" borderId="1" xfId="0" applyFont="1" applyFill="1" applyBorder="1" applyAlignment="1">
      <alignment vertical="center" shrinkToFit="1"/>
    </xf>
    <xf numFmtId="177" fontId="4" fillId="2" borderId="1" xfId="2" applyNumberFormat="1" applyFont="1" applyFill="1" applyBorder="1" applyAlignment="1">
      <alignment vertical="center"/>
    </xf>
    <xf numFmtId="177" fontId="4" fillId="2" borderId="1" xfId="2" applyNumberFormat="1" applyFont="1" applyFill="1" applyBorder="1" applyAlignment="1">
      <alignment horizontal="left" vertical="center" wrapText="1"/>
    </xf>
    <xf numFmtId="177" fontId="4" fillId="2" borderId="9" xfId="2" applyNumberFormat="1" applyFont="1" applyFill="1" applyBorder="1" applyAlignment="1">
      <alignment horizontal="left" vertical="center" wrapText="1"/>
    </xf>
    <xf numFmtId="38" fontId="4" fillId="2" borderId="1" xfId="2" applyFont="1" applyFill="1" applyBorder="1" applyAlignment="1">
      <alignment horizontal="center" vertical="center" wrapText="1"/>
    </xf>
    <xf numFmtId="38" fontId="4" fillId="2" borderId="3" xfId="2" applyFont="1" applyFill="1" applyBorder="1" applyAlignment="1">
      <alignment vertical="center"/>
    </xf>
    <xf numFmtId="49" fontId="19" fillId="0" borderId="0" xfId="0" applyNumberFormat="1" applyFont="1" applyFill="1" applyAlignment="1">
      <alignment horizontal="left" vertical="center"/>
    </xf>
    <xf numFmtId="179" fontId="21" fillId="3" borderId="1" xfId="1" applyNumberFormat="1" applyFont="1" applyFill="1" applyBorder="1" applyAlignment="1">
      <alignment horizontal="right" vertical="center"/>
    </xf>
    <xf numFmtId="178" fontId="4" fillId="2" borderId="1" xfId="2" applyNumberFormat="1" applyFont="1" applyFill="1" applyBorder="1" applyAlignment="1">
      <alignment vertical="center"/>
    </xf>
    <xf numFmtId="178" fontId="4" fillId="2" borderId="4" xfId="2" applyNumberFormat="1" applyFont="1" applyFill="1" applyBorder="1" applyAlignment="1">
      <alignment vertical="center"/>
    </xf>
    <xf numFmtId="178" fontId="4" fillId="2" borderId="3" xfId="2" applyNumberFormat="1" applyFont="1" applyFill="1" applyBorder="1" applyAlignment="1">
      <alignment vertical="center"/>
    </xf>
    <xf numFmtId="49" fontId="4" fillId="2" borderId="1" xfId="0" applyNumberFormat="1" applyFont="1" applyFill="1" applyBorder="1" applyAlignment="1">
      <alignment horizontal="center" vertical="center"/>
    </xf>
    <xf numFmtId="38" fontId="19" fillId="0" borderId="0" xfId="3" applyFont="1" applyFill="1" applyAlignment="1">
      <alignment horizontal="left" vertical="center"/>
    </xf>
    <xf numFmtId="38" fontId="18" fillId="0" borderId="3" xfId="2" applyFont="1" applyFill="1" applyBorder="1" applyAlignment="1">
      <alignment vertical="center"/>
    </xf>
    <xf numFmtId="38" fontId="6" fillId="2" borderId="12" xfId="3" applyFont="1" applyFill="1" applyBorder="1" applyAlignment="1">
      <alignment vertical="center" wrapText="1"/>
    </xf>
    <xf numFmtId="38" fontId="4" fillId="2" borderId="3" xfId="3" applyFont="1" applyFill="1" applyBorder="1" applyAlignment="1">
      <alignment vertical="center"/>
    </xf>
    <xf numFmtId="38" fontId="4" fillId="2" borderId="4" xfId="3" applyFont="1" applyFill="1" applyBorder="1" applyAlignment="1">
      <alignment vertical="center"/>
    </xf>
    <xf numFmtId="38" fontId="4" fillId="2" borderId="9" xfId="3" applyFont="1" applyFill="1" applyBorder="1" applyAlignment="1">
      <alignment vertical="center"/>
    </xf>
    <xf numFmtId="38" fontId="6" fillId="2" borderId="12" xfId="3" applyFont="1" applyFill="1" applyBorder="1" applyAlignment="1">
      <alignment vertical="center" textRotation="255" wrapText="1"/>
    </xf>
    <xf numFmtId="38" fontId="6" fillId="2" borderId="12" xfId="3" applyFont="1" applyFill="1" applyBorder="1" applyAlignment="1">
      <alignment vertical="center" textRotation="255"/>
    </xf>
    <xf numFmtId="38" fontId="6" fillId="2" borderId="16" xfId="3" applyFont="1" applyFill="1" applyBorder="1" applyAlignment="1">
      <alignment vertical="center" textRotation="255"/>
    </xf>
    <xf numFmtId="38" fontId="4" fillId="2" borderId="10" xfId="3" applyFont="1" applyFill="1" applyBorder="1" applyAlignment="1">
      <alignment vertical="center"/>
    </xf>
    <xf numFmtId="38" fontId="6" fillId="2" borderId="8" xfId="3" applyFont="1" applyFill="1" applyBorder="1" applyAlignment="1">
      <alignment horizontal="center" vertical="center"/>
    </xf>
    <xf numFmtId="38" fontId="4" fillId="2" borderId="6" xfId="3" applyFont="1" applyFill="1" applyBorder="1" applyAlignment="1">
      <alignment vertical="center"/>
    </xf>
    <xf numFmtId="38" fontId="4" fillId="2" borderId="1" xfId="3" applyFont="1" applyFill="1" applyBorder="1" applyAlignment="1">
      <alignment vertical="center"/>
    </xf>
    <xf numFmtId="38" fontId="4" fillId="2" borderId="1" xfId="2" applyFont="1" applyFill="1" applyBorder="1" applyAlignment="1">
      <alignment horizontal="left" vertical="center"/>
    </xf>
    <xf numFmtId="38" fontId="4" fillId="2" borderId="2" xfId="2" applyFont="1" applyFill="1" applyBorder="1" applyAlignment="1">
      <alignment vertical="center"/>
    </xf>
    <xf numFmtId="38" fontId="4" fillId="2" borderId="10" xfId="2" applyFont="1" applyFill="1" applyBorder="1" applyAlignment="1">
      <alignment vertical="center"/>
    </xf>
    <xf numFmtId="38" fontId="4" fillId="2" borderId="9" xfId="2" applyFont="1" applyFill="1" applyBorder="1" applyAlignment="1">
      <alignment vertical="center"/>
    </xf>
    <xf numFmtId="38" fontId="5" fillId="2" borderId="1" xfId="2" applyFont="1" applyFill="1" applyBorder="1" applyAlignment="1">
      <alignment horizontal="left" vertical="center"/>
    </xf>
    <xf numFmtId="38" fontId="5" fillId="2" borderId="1" xfId="2" applyFont="1" applyFill="1" applyBorder="1" applyAlignment="1">
      <alignment horizontal="left" vertical="center" wrapText="1"/>
    </xf>
    <xf numFmtId="38" fontId="4" fillId="2" borderId="3" xfId="2" applyFont="1" applyFill="1" applyBorder="1" applyAlignment="1">
      <alignment horizontal="distributed" vertical="center"/>
    </xf>
    <xf numFmtId="38" fontId="4" fillId="2" borderId="6" xfId="2" applyFont="1" applyFill="1" applyBorder="1" applyAlignment="1">
      <alignment horizontal="left" vertical="center"/>
    </xf>
    <xf numFmtId="38" fontId="4" fillId="0" borderId="0" xfId="2" applyFont="1" applyFill="1"/>
    <xf numFmtId="178" fontId="4" fillId="0" borderId="0" xfId="0" applyNumberFormat="1" applyFont="1" applyFill="1" applyBorder="1" applyAlignment="1">
      <alignment horizontal="righ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textRotation="255"/>
    </xf>
    <xf numFmtId="0" fontId="5" fillId="0" borderId="0" xfId="0" applyFont="1" applyFill="1" applyAlignment="1">
      <alignment horizontal="right"/>
    </xf>
    <xf numFmtId="184" fontId="4" fillId="0" borderId="0" xfId="0" applyNumberFormat="1" applyFont="1" applyFill="1"/>
    <xf numFmtId="184" fontId="5" fillId="0" borderId="0" xfId="0" applyNumberFormat="1" applyFont="1" applyFill="1" applyAlignment="1">
      <alignment horizontal="right"/>
    </xf>
    <xf numFmtId="0" fontId="4" fillId="0" borderId="0" xfId="0" applyFont="1" applyFill="1" applyAlignment="1">
      <alignment horizontal="center" vertical="center"/>
    </xf>
    <xf numFmtId="38" fontId="5" fillId="0" borderId="0" xfId="2" applyFont="1" applyFill="1" applyAlignment="1">
      <alignment horizontal="right" vertical="center"/>
    </xf>
    <xf numFmtId="0" fontId="17" fillId="0" borderId="0" xfId="0" applyFont="1" applyFill="1"/>
    <xf numFmtId="178" fontId="19" fillId="0" borderId="0" xfId="2" applyNumberFormat="1" applyFont="1" applyFill="1" applyAlignment="1">
      <alignment horizontal="left" vertical="center"/>
    </xf>
    <xf numFmtId="178" fontId="18" fillId="0" borderId="1" xfId="2" applyNumberFormat="1" applyFont="1" applyFill="1" applyBorder="1" applyAlignment="1">
      <alignment horizontal="right" vertical="center"/>
    </xf>
    <xf numFmtId="183" fontId="18" fillId="0" borderId="1" xfId="2" applyNumberFormat="1" applyFont="1" applyFill="1" applyBorder="1" applyAlignment="1">
      <alignment horizontal="right" vertical="center"/>
    </xf>
    <xf numFmtId="183" fontId="18" fillId="0" borderId="1" xfId="0" applyNumberFormat="1" applyFont="1" applyFill="1" applyBorder="1" applyAlignment="1">
      <alignment horizontal="right" vertical="center"/>
    </xf>
    <xf numFmtId="40" fontId="18" fillId="0" borderId="1" xfId="2" applyNumberFormat="1" applyFont="1" applyFill="1" applyBorder="1" applyAlignment="1">
      <alignment horizontal="right" vertical="center"/>
    </xf>
    <xf numFmtId="178" fontId="18" fillId="0" borderId="1" xfId="0" applyNumberFormat="1" applyFont="1" applyFill="1" applyBorder="1" applyAlignment="1">
      <alignment horizontal="right" vertical="center"/>
    </xf>
    <xf numFmtId="49" fontId="4" fillId="2" borderId="1" xfId="2" applyNumberFormat="1" applyFont="1" applyFill="1" applyBorder="1" applyAlignment="1">
      <alignment vertical="center"/>
    </xf>
    <xf numFmtId="49" fontId="4" fillId="2" borderId="4" xfId="2" applyNumberFormat="1" applyFont="1" applyFill="1" applyBorder="1" applyAlignment="1">
      <alignment vertical="center"/>
    </xf>
    <xf numFmtId="0" fontId="4" fillId="2" borderId="0" xfId="0" applyFont="1" applyFill="1" applyAlignment="1">
      <alignment vertical="center"/>
    </xf>
    <xf numFmtId="38" fontId="4" fillId="2" borderId="4" xfId="2" applyFont="1" applyFill="1" applyBorder="1" applyAlignment="1">
      <alignment vertical="center" shrinkToFit="1"/>
    </xf>
    <xf numFmtId="178" fontId="4" fillId="2" borderId="6" xfId="2" applyNumberFormat="1" applyFont="1" applyFill="1" applyBorder="1" applyAlignment="1">
      <alignment vertical="center"/>
    </xf>
    <xf numFmtId="184" fontId="4" fillId="2" borderId="1" xfId="2" applyNumberFormat="1" applyFont="1" applyFill="1" applyBorder="1" applyAlignment="1">
      <alignment horizontal="center" vertical="center"/>
    </xf>
    <xf numFmtId="177" fontId="19" fillId="0" borderId="0" xfId="2" applyNumberFormat="1" applyFont="1" applyFill="1" applyAlignment="1">
      <alignment horizontal="left" vertical="center"/>
    </xf>
    <xf numFmtId="179" fontId="18" fillId="0" borderId="1" xfId="2" applyNumberFormat="1" applyFont="1" applyFill="1" applyBorder="1" applyAlignment="1">
      <alignment vertical="center"/>
    </xf>
    <xf numFmtId="177" fontId="4" fillId="2" borderId="6" xfId="2" applyNumberFormat="1" applyFont="1" applyFill="1" applyBorder="1" applyAlignment="1">
      <alignment vertical="center"/>
    </xf>
    <xf numFmtId="177" fontId="4" fillId="2" borderId="4" xfId="2" applyNumberFormat="1" applyFont="1" applyFill="1" applyBorder="1" applyAlignment="1">
      <alignment vertical="center"/>
    </xf>
    <xf numFmtId="177" fontId="4" fillId="2" borderId="3" xfId="2" applyNumberFormat="1" applyFont="1" applyFill="1" applyBorder="1" applyAlignment="1">
      <alignment vertical="center"/>
    </xf>
    <xf numFmtId="177" fontId="4" fillId="2" borderId="9" xfId="2" applyNumberFormat="1" applyFont="1" applyFill="1" applyBorder="1" applyAlignment="1">
      <alignment vertical="center"/>
    </xf>
    <xf numFmtId="177" fontId="4" fillId="2" borderId="5" xfId="2" applyNumberFormat="1" applyFont="1" applyFill="1" applyBorder="1" applyAlignment="1">
      <alignment vertical="center"/>
    </xf>
    <xf numFmtId="177" fontId="4" fillId="2" borderId="7" xfId="2" applyNumberFormat="1" applyFont="1" applyFill="1" applyBorder="1" applyAlignment="1">
      <alignment vertical="center"/>
    </xf>
    <xf numFmtId="0" fontId="19" fillId="0" borderId="0" xfId="0" applyNumberFormat="1" applyFont="1" applyFill="1" applyAlignment="1">
      <alignment horizontal="left" vertical="center"/>
    </xf>
    <xf numFmtId="38" fontId="18" fillId="0" borderId="1" xfId="2" applyFont="1" applyFill="1" applyBorder="1" applyAlignment="1">
      <alignment horizontal="right" vertical="center"/>
    </xf>
    <xf numFmtId="0" fontId="4" fillId="2" borderId="3" xfId="0" applyFont="1" applyFill="1" applyBorder="1" applyAlignment="1">
      <alignment horizontal="distributed" vertical="center"/>
    </xf>
    <xf numFmtId="185" fontId="4" fillId="0" borderId="0" xfId="2" applyNumberFormat="1" applyFont="1" applyFill="1" applyBorder="1" applyAlignment="1">
      <alignment vertical="center"/>
    </xf>
    <xf numFmtId="0" fontId="11" fillId="0" borderId="2" xfId="0" applyFont="1" applyFill="1" applyBorder="1" applyAlignment="1">
      <alignment vertical="center"/>
    </xf>
    <xf numFmtId="177" fontId="5" fillId="0" borderId="0" xfId="0" applyNumberFormat="1" applyFont="1" applyFill="1" applyAlignment="1">
      <alignment horizontal="right"/>
    </xf>
    <xf numFmtId="38" fontId="6" fillId="0" borderId="0" xfId="2" applyFont="1" applyFill="1" applyAlignment="1">
      <alignment horizontal="right" vertical="center"/>
    </xf>
    <xf numFmtId="185" fontId="18" fillId="0" borderId="1" xfId="2" applyNumberFormat="1" applyFont="1" applyFill="1" applyBorder="1" applyAlignment="1">
      <alignment vertical="center"/>
    </xf>
    <xf numFmtId="185" fontId="18" fillId="0" borderId="1" xfId="2" applyNumberFormat="1" applyFont="1" applyFill="1" applyBorder="1" applyAlignment="1">
      <alignment horizontal="right" vertical="center"/>
    </xf>
    <xf numFmtId="186" fontId="18" fillId="0" borderId="1" xfId="2" applyNumberFormat="1" applyFont="1" applyFill="1" applyBorder="1" applyAlignment="1">
      <alignment vertical="center"/>
    </xf>
    <xf numFmtId="180" fontId="18" fillId="0" borderId="1" xfId="2" applyNumberFormat="1" applyFont="1" applyFill="1" applyBorder="1" applyAlignment="1">
      <alignment vertical="center"/>
    </xf>
    <xf numFmtId="38" fontId="5" fillId="2" borderId="1" xfId="2" applyFont="1" applyFill="1" applyBorder="1" applyAlignment="1">
      <alignment horizontal="center" vertical="center" wrapText="1"/>
    </xf>
    <xf numFmtId="0" fontId="4" fillId="2" borderId="4" xfId="0" applyFont="1" applyFill="1" applyBorder="1" applyAlignment="1"/>
    <xf numFmtId="38" fontId="17" fillId="0" borderId="0" xfId="2" applyFont="1" applyFill="1" applyAlignment="1">
      <alignment vertical="center"/>
    </xf>
    <xf numFmtId="0" fontId="4" fillId="2" borderId="1" xfId="2" applyNumberFormat="1" applyFont="1" applyFill="1" applyBorder="1" applyAlignment="1">
      <alignment vertical="center"/>
    </xf>
    <xf numFmtId="0" fontId="4" fillId="2" borderId="4" xfId="2" applyNumberFormat="1" applyFont="1" applyFill="1" applyBorder="1" applyAlignment="1">
      <alignment vertical="center"/>
    </xf>
    <xf numFmtId="0" fontId="4" fillId="2" borderId="9" xfId="0" applyNumberFormat="1" applyFont="1" applyFill="1" applyBorder="1" applyAlignment="1">
      <alignment vertical="center"/>
    </xf>
    <xf numFmtId="38" fontId="19" fillId="5" borderId="1" xfId="2" applyFont="1" applyFill="1" applyBorder="1" applyAlignment="1">
      <alignment vertical="center"/>
    </xf>
    <xf numFmtId="0" fontId="19" fillId="5" borderId="1" xfId="0" applyFont="1" applyFill="1" applyBorder="1" applyAlignment="1">
      <alignment horizontal="center" vertical="center"/>
    </xf>
    <xf numFmtId="177" fontId="19" fillId="5" borderId="1" xfId="2" applyNumberFormat="1" applyFont="1" applyFill="1" applyBorder="1" applyAlignment="1">
      <alignment horizontal="center" vertical="center"/>
    </xf>
    <xf numFmtId="38" fontId="19" fillId="5" borderId="1" xfId="2" applyFont="1" applyFill="1" applyBorder="1" applyAlignment="1">
      <alignment horizontal="center" vertical="center"/>
    </xf>
    <xf numFmtId="0" fontId="19" fillId="5" borderId="1" xfId="0" applyFont="1" applyFill="1" applyBorder="1" applyAlignment="1">
      <alignment vertical="center"/>
    </xf>
    <xf numFmtId="177" fontId="19" fillId="5" borderId="1" xfId="2" applyNumberFormat="1" applyFont="1" applyFill="1" applyBorder="1" applyAlignment="1">
      <alignment vertical="center"/>
    </xf>
    <xf numFmtId="0" fontId="18" fillId="2" borderId="1" xfId="0" applyFont="1" applyFill="1" applyBorder="1" applyAlignment="1">
      <alignment vertical="center"/>
    </xf>
    <xf numFmtId="178" fontId="18" fillId="2" borderId="1" xfId="2" applyNumberFormat="1" applyFont="1" applyFill="1" applyBorder="1" applyAlignment="1">
      <alignment vertical="center"/>
    </xf>
    <xf numFmtId="38" fontId="18" fillId="2" borderId="1" xfId="2" applyFont="1" applyFill="1" applyBorder="1" applyAlignment="1">
      <alignment vertical="center"/>
    </xf>
    <xf numFmtId="0" fontId="18" fillId="2" borderId="1" xfId="0" applyNumberFormat="1" applyFont="1" applyFill="1" applyBorder="1" applyAlignment="1">
      <alignment horizontal="center" vertical="center"/>
    </xf>
    <xf numFmtId="179" fontId="18" fillId="2" borderId="1" xfId="2" applyNumberFormat="1" applyFont="1" applyFill="1" applyBorder="1" applyAlignment="1">
      <alignment vertical="center"/>
    </xf>
    <xf numFmtId="0" fontId="18" fillId="2" borderId="1" xfId="0" applyFont="1" applyFill="1" applyBorder="1" applyAlignment="1">
      <alignment horizontal="center" vertical="center"/>
    </xf>
    <xf numFmtId="38" fontId="18" fillId="2" borderId="1" xfId="0" applyNumberFormat="1" applyFont="1" applyFill="1" applyBorder="1" applyAlignment="1">
      <alignment vertical="center"/>
    </xf>
    <xf numFmtId="38" fontId="6" fillId="2" borderId="16" xfId="3" applyFont="1" applyFill="1" applyBorder="1" applyAlignment="1">
      <alignment vertical="center" wrapText="1"/>
    </xf>
    <xf numFmtId="38" fontId="6" fillId="2" borderId="16" xfId="3" applyFont="1" applyFill="1" applyBorder="1" applyAlignment="1">
      <alignment vertical="center" textRotation="255" wrapText="1"/>
    </xf>
    <xf numFmtId="178" fontId="4" fillId="0" borderId="0" xfId="2" applyNumberFormat="1" applyFont="1" applyFill="1" applyBorder="1" applyAlignment="1">
      <alignment vertical="center"/>
    </xf>
    <xf numFmtId="0" fontId="11" fillId="0" borderId="0" xfId="0" applyFont="1" applyFill="1" applyBorder="1" applyAlignment="1">
      <alignment vertical="center"/>
    </xf>
    <xf numFmtId="177" fontId="5" fillId="0" borderId="0" xfId="2" applyNumberFormat="1" applyFont="1" applyFill="1" applyAlignment="1">
      <alignment horizontal="right"/>
    </xf>
    <xf numFmtId="49" fontId="17" fillId="0" borderId="0" xfId="4" applyNumberFormat="1" applyFont="1">
      <alignment vertical="center"/>
    </xf>
    <xf numFmtId="49" fontId="4" fillId="2" borderId="9" xfId="2" applyNumberFormat="1" applyFont="1" applyFill="1" applyBorder="1" applyAlignment="1">
      <alignment vertical="center"/>
    </xf>
    <xf numFmtId="187" fontId="21" fillId="3" borderId="1" xfId="1" applyNumberFormat="1" applyFont="1" applyFill="1" applyBorder="1" applyAlignment="1">
      <alignment horizontal="center" vertical="center"/>
    </xf>
    <xf numFmtId="0" fontId="4" fillId="2" borderId="3" xfId="0" applyFont="1" applyFill="1" applyBorder="1" applyAlignment="1">
      <alignment horizontal="left" vertical="center"/>
    </xf>
    <xf numFmtId="177" fontId="4" fillId="0" borderId="1" xfId="2" applyNumberFormat="1" applyFont="1" applyFill="1" applyBorder="1" applyAlignment="1">
      <alignment vertical="center"/>
    </xf>
    <xf numFmtId="0" fontId="4" fillId="0" borderId="0" xfId="0" applyNumberFormat="1" applyFont="1" applyFill="1"/>
    <xf numFmtId="49" fontId="4" fillId="0" borderId="0" xfId="0" applyNumberFormat="1" applyFont="1" applyFill="1"/>
    <xf numFmtId="38" fontId="5" fillId="0" borderId="0" xfId="2" applyFont="1" applyFill="1" applyAlignment="1">
      <alignment vertical="center"/>
    </xf>
    <xf numFmtId="188" fontId="18" fillId="0" borderId="1" xfId="2" applyNumberFormat="1" applyFont="1" applyFill="1" applyBorder="1" applyAlignment="1">
      <alignment vertical="center"/>
    </xf>
    <xf numFmtId="0" fontId="4" fillId="2" borderId="1" xfId="0" applyFont="1" applyFill="1" applyBorder="1" applyAlignment="1">
      <alignment horizontal="center" vertical="center" wrapText="1"/>
    </xf>
    <xf numFmtId="0" fontId="4" fillId="2" borderId="7" xfId="0" applyFont="1" applyFill="1" applyBorder="1" applyAlignment="1">
      <alignment vertical="center"/>
    </xf>
    <xf numFmtId="0" fontId="19" fillId="0" borderId="0" xfId="0" applyFont="1" applyFill="1" applyAlignment="1">
      <alignment horizontal="left" vertical="top"/>
    </xf>
    <xf numFmtId="0" fontId="19" fillId="0" borderId="0" xfId="0" applyNumberFormat="1" applyFont="1" applyFill="1" applyAlignment="1">
      <alignment horizontal="left"/>
    </xf>
    <xf numFmtId="38" fontId="18" fillId="2" borderId="1" xfId="2" applyFont="1" applyFill="1" applyBorder="1" applyAlignment="1">
      <alignment horizontal="center" vertical="center"/>
    </xf>
    <xf numFmtId="38" fontId="18" fillId="2" borderId="1" xfId="3" applyFont="1" applyFill="1" applyBorder="1">
      <alignment vertical="center"/>
    </xf>
    <xf numFmtId="0" fontId="4" fillId="2" borderId="4" xfId="0" applyFont="1" applyFill="1" applyBorder="1" applyAlignment="1">
      <alignment horizontal="center" vertical="center" wrapText="1"/>
    </xf>
    <xf numFmtId="49" fontId="16" fillId="0" borderId="0" xfId="4" applyNumberFormat="1" applyFont="1">
      <alignment vertical="center"/>
    </xf>
    <xf numFmtId="180" fontId="18" fillId="2" borderId="1" xfId="2" applyNumberFormat="1" applyFont="1" applyFill="1" applyBorder="1" applyAlignment="1">
      <alignment vertical="center"/>
    </xf>
    <xf numFmtId="176" fontId="18" fillId="2" borderId="1" xfId="2" applyNumberFormat="1" applyFont="1" applyFill="1" applyBorder="1" applyAlignment="1">
      <alignment vertical="center"/>
    </xf>
    <xf numFmtId="176" fontId="18" fillId="0" borderId="1" xfId="2" applyNumberFormat="1" applyFont="1" applyFill="1" applyBorder="1" applyAlignment="1">
      <alignment vertical="center"/>
    </xf>
    <xf numFmtId="177" fontId="18" fillId="2" borderId="1" xfId="0" applyNumberFormat="1" applyFont="1" applyFill="1" applyBorder="1" applyAlignment="1">
      <alignment vertical="center"/>
    </xf>
    <xf numFmtId="188" fontId="18" fillId="2" borderId="1" xfId="2" applyNumberFormat="1" applyFont="1" applyFill="1" applyBorder="1" applyAlignment="1">
      <alignment vertical="center"/>
    </xf>
    <xf numFmtId="49" fontId="18" fillId="2" borderId="1" xfId="0" applyNumberFormat="1" applyFont="1" applyFill="1" applyBorder="1" applyAlignment="1">
      <alignment horizontal="center" vertical="center"/>
    </xf>
    <xf numFmtId="38" fontId="21" fillId="3" borderId="1" xfId="1" applyFont="1" applyFill="1" applyBorder="1" applyAlignment="1">
      <alignment vertical="center"/>
    </xf>
    <xf numFmtId="0" fontId="1" fillId="2" borderId="1" xfId="0" applyFont="1" applyFill="1" applyBorder="1" applyAlignment="1">
      <alignment horizontal="center" vertical="center"/>
    </xf>
    <xf numFmtId="177" fontId="18" fillId="2" borderId="1" xfId="2" applyNumberFormat="1" applyFont="1" applyFill="1" applyBorder="1" applyAlignment="1">
      <alignment horizontal="right" vertical="center"/>
    </xf>
    <xf numFmtId="0" fontId="34" fillId="2" borderId="1" xfId="0" applyFont="1" applyFill="1" applyBorder="1" applyAlignment="1">
      <alignment horizontal="center" vertical="center"/>
    </xf>
    <xf numFmtId="177" fontId="18" fillId="2" borderId="1" xfId="2" applyNumberFormat="1" applyFont="1" applyFill="1" applyBorder="1" applyAlignment="1">
      <alignment vertical="center"/>
    </xf>
    <xf numFmtId="177" fontId="18" fillId="2" borderId="3" xfId="2" applyNumberFormat="1" applyFont="1" applyFill="1" applyBorder="1" applyAlignment="1">
      <alignment horizontal="right" vertical="center"/>
    </xf>
    <xf numFmtId="49" fontId="18" fillId="2" borderId="1" xfId="0" applyNumberFormat="1" applyFont="1" applyFill="1" applyBorder="1" applyAlignment="1">
      <alignment vertical="center"/>
    </xf>
    <xf numFmtId="38" fontId="4" fillId="2" borderId="12" xfId="3" applyFont="1" applyFill="1" applyBorder="1" applyAlignment="1">
      <alignment vertical="center" textRotation="255" wrapText="1"/>
    </xf>
    <xf numFmtId="38" fontId="4" fillId="2" borderId="12" xfId="3" applyFont="1" applyFill="1" applyBorder="1" applyAlignment="1">
      <alignment vertical="center" textRotation="255"/>
    </xf>
    <xf numFmtId="177" fontId="5" fillId="0" borderId="0" xfId="2" applyNumberFormat="1" applyFont="1" applyFill="1" applyAlignment="1">
      <alignment horizontal="right" vertical="center"/>
    </xf>
    <xf numFmtId="0" fontId="4" fillId="2" borderId="1" xfId="2" applyNumberFormat="1" applyFont="1" applyFill="1" applyBorder="1" applyAlignment="1">
      <alignment horizontal="center" vertical="center"/>
    </xf>
    <xf numFmtId="38" fontId="19" fillId="2" borderId="1" xfId="2" applyFont="1" applyFill="1" applyBorder="1" applyAlignment="1">
      <alignment vertical="center"/>
    </xf>
    <xf numFmtId="0" fontId="4" fillId="2" borderId="6" xfId="0" applyNumberFormat="1" applyFont="1" applyFill="1" applyBorder="1" applyAlignment="1">
      <alignment vertical="center"/>
    </xf>
    <xf numFmtId="0" fontId="4" fillId="2" borderId="8" xfId="0" applyNumberFormat="1" applyFont="1" applyFill="1" applyBorder="1" applyAlignment="1">
      <alignment vertical="center"/>
    </xf>
    <xf numFmtId="0" fontId="4" fillId="2" borderId="10" xfId="0" applyNumberFormat="1" applyFont="1" applyFill="1" applyBorder="1" applyAlignment="1">
      <alignment vertical="center"/>
    </xf>
    <xf numFmtId="0" fontId="4" fillId="2" borderId="2" xfId="0" applyFont="1" applyFill="1" applyBorder="1" applyAlignment="1">
      <alignment vertical="center"/>
    </xf>
    <xf numFmtId="177" fontId="17" fillId="0" borderId="0" xfId="2" applyNumberFormat="1" applyFont="1" applyFill="1" applyAlignment="1">
      <alignment vertical="center"/>
    </xf>
    <xf numFmtId="177" fontId="4" fillId="2" borderId="1" xfId="2" applyNumberFormat="1" applyFont="1" applyFill="1" applyBorder="1" applyAlignment="1">
      <alignment horizontal="center" vertical="center" wrapText="1"/>
    </xf>
    <xf numFmtId="177" fontId="28" fillId="5" borderId="1" xfId="2" applyNumberFormat="1" applyFont="1" applyFill="1" applyBorder="1" applyAlignment="1">
      <alignment horizontal="center" vertical="center"/>
    </xf>
    <xf numFmtId="0" fontId="20" fillId="5" borderId="1" xfId="0" applyFont="1" applyFill="1" applyBorder="1" applyAlignment="1">
      <alignment horizontal="center" vertical="center" wrapText="1"/>
    </xf>
    <xf numFmtId="177" fontId="20" fillId="5" borderId="1" xfId="2"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49" fontId="20" fillId="5" borderId="1" xfId="7" applyNumberFormat="1" applyFont="1" applyFill="1" applyBorder="1" applyAlignment="1">
      <alignment horizontal="center" vertical="center" wrapText="1"/>
    </xf>
    <xf numFmtId="180" fontId="4" fillId="2" borderId="1" xfId="2" applyNumberFormat="1" applyFont="1" applyFill="1" applyBorder="1" applyAlignment="1">
      <alignment vertical="center"/>
    </xf>
    <xf numFmtId="38" fontId="18" fillId="2" borderId="1" xfId="0" applyNumberFormat="1" applyFont="1" applyFill="1" applyBorder="1" applyAlignment="1">
      <alignment horizontal="center" vertical="center"/>
    </xf>
    <xf numFmtId="40" fontId="18" fillId="2" borderId="1" xfId="2" applyNumberFormat="1" applyFont="1" applyFill="1" applyBorder="1" applyAlignment="1">
      <alignment vertical="center"/>
    </xf>
    <xf numFmtId="38" fontId="4" fillId="5" borderId="1" xfId="2" applyFont="1" applyFill="1" applyBorder="1" applyAlignment="1">
      <alignment vertical="center"/>
    </xf>
    <xf numFmtId="38" fontId="18" fillId="2" borderId="1" xfId="2" applyNumberFormat="1" applyFont="1" applyFill="1" applyBorder="1" applyAlignment="1">
      <alignment vertical="center"/>
    </xf>
    <xf numFmtId="38" fontId="18" fillId="2" borderId="5" xfId="2" applyFont="1" applyFill="1" applyBorder="1" applyAlignment="1">
      <alignment vertical="center"/>
    </xf>
    <xf numFmtId="0" fontId="20" fillId="5" borderId="1" xfId="0" applyFont="1" applyFill="1" applyBorder="1" applyAlignment="1">
      <alignment horizontal="center" vertical="center"/>
    </xf>
    <xf numFmtId="178" fontId="18" fillId="2" borderId="1" xfId="2" applyNumberFormat="1" applyFont="1" applyFill="1" applyBorder="1" applyAlignment="1">
      <alignment horizontal="right" vertical="center"/>
    </xf>
    <xf numFmtId="183" fontId="18" fillId="2" borderId="1" xfId="2" applyNumberFormat="1" applyFont="1" applyFill="1" applyBorder="1" applyAlignment="1">
      <alignment horizontal="right" vertical="center"/>
    </xf>
    <xf numFmtId="183" fontId="18" fillId="2" borderId="1" xfId="0" applyNumberFormat="1" applyFont="1" applyFill="1" applyBorder="1" applyAlignment="1">
      <alignment horizontal="right" vertical="center"/>
    </xf>
    <xf numFmtId="40" fontId="18" fillId="2" borderId="1" xfId="2" applyNumberFormat="1" applyFont="1" applyFill="1" applyBorder="1" applyAlignment="1">
      <alignment horizontal="right" vertical="center"/>
    </xf>
    <xf numFmtId="178" fontId="18" fillId="2" borderId="1" xfId="0" applyNumberFormat="1" applyFont="1" applyFill="1" applyBorder="1" applyAlignment="1">
      <alignment horizontal="right" vertical="center"/>
    </xf>
    <xf numFmtId="178" fontId="19" fillId="5" borderId="1" xfId="2" applyNumberFormat="1" applyFont="1" applyFill="1" applyBorder="1" applyAlignment="1">
      <alignment vertical="center"/>
    </xf>
    <xf numFmtId="49" fontId="18" fillId="2" borderId="1" xfId="7" applyNumberFormat="1" applyFont="1" applyFill="1" applyBorder="1" applyAlignment="1">
      <alignment horizontal="center" vertical="center"/>
    </xf>
    <xf numFmtId="38" fontId="18" fillId="2" borderId="1" xfId="2" applyFont="1" applyFill="1" applyBorder="1" applyAlignment="1">
      <alignment horizontal="right" vertical="center"/>
    </xf>
    <xf numFmtId="38" fontId="18" fillId="2" borderId="1" xfId="2" applyFont="1" applyFill="1" applyBorder="1" applyAlignment="1"/>
    <xf numFmtId="185" fontId="18" fillId="2" borderId="1" xfId="2" applyNumberFormat="1" applyFont="1" applyFill="1" applyBorder="1" applyAlignment="1">
      <alignment vertical="center"/>
    </xf>
    <xf numFmtId="185" fontId="18" fillId="2" borderId="1" xfId="2" applyNumberFormat="1" applyFont="1" applyFill="1" applyBorder="1" applyAlignment="1">
      <alignment horizontal="right" vertical="center"/>
    </xf>
    <xf numFmtId="186" fontId="18" fillId="2" borderId="1" xfId="2" applyNumberFormat="1" applyFont="1" applyFill="1" applyBorder="1" applyAlignment="1">
      <alignment vertical="center"/>
    </xf>
    <xf numFmtId="177" fontId="18" fillId="2" borderId="1" xfId="0" applyNumberFormat="1" applyFont="1" applyFill="1" applyBorder="1" applyAlignment="1">
      <alignment horizontal="center" vertical="center"/>
    </xf>
    <xf numFmtId="178" fontId="18" fillId="2" borderId="1" xfId="1" applyNumberFormat="1" applyFont="1" applyFill="1" applyBorder="1" applyAlignment="1">
      <alignment vertical="center"/>
    </xf>
    <xf numFmtId="0" fontId="28" fillId="5" borderId="1" xfId="0" applyFont="1" applyFill="1" applyBorder="1" applyAlignment="1">
      <alignment horizontal="center" vertical="center" wrapText="1"/>
    </xf>
    <xf numFmtId="177" fontId="19" fillId="5" borderId="1" xfId="0" applyNumberFormat="1" applyFont="1" applyFill="1" applyBorder="1" applyAlignment="1">
      <alignment vertical="center"/>
    </xf>
    <xf numFmtId="177" fontId="19" fillId="5" borderId="1" xfId="0" applyNumberFormat="1" applyFont="1" applyFill="1" applyBorder="1" applyAlignment="1">
      <alignment horizontal="center" vertical="center"/>
    </xf>
    <xf numFmtId="177" fontId="18" fillId="2" borderId="1" xfId="1" applyNumberFormat="1" applyFont="1" applyFill="1" applyBorder="1" applyAlignment="1">
      <alignment vertical="center"/>
    </xf>
    <xf numFmtId="180" fontId="18" fillId="2" borderId="1" xfId="1" applyNumberFormat="1" applyFont="1" applyFill="1" applyBorder="1" applyAlignment="1">
      <alignment vertical="center"/>
    </xf>
    <xf numFmtId="176" fontId="18" fillId="2" borderId="1" xfId="1" applyNumberFormat="1" applyFont="1" applyFill="1" applyBorder="1" applyAlignment="1">
      <alignment vertical="center"/>
    </xf>
    <xf numFmtId="181" fontId="18" fillId="2" borderId="1" xfId="1" applyNumberFormat="1" applyFont="1" applyFill="1" applyBorder="1" applyAlignment="1">
      <alignment vertical="center"/>
    </xf>
    <xf numFmtId="38" fontId="18" fillId="2" borderId="1" xfId="1" applyFont="1" applyFill="1" applyBorder="1" applyAlignment="1">
      <alignment vertical="center"/>
    </xf>
    <xf numFmtId="0" fontId="29" fillId="5" borderId="1" xfId="0" applyFont="1" applyFill="1" applyBorder="1" applyAlignment="1">
      <alignment horizontal="center" vertical="center" wrapText="1"/>
    </xf>
    <xf numFmtId="0" fontId="29" fillId="5" borderId="1" xfId="0" applyFont="1" applyFill="1" applyBorder="1" applyAlignment="1">
      <alignment vertical="center" wrapText="1"/>
    </xf>
    <xf numFmtId="0" fontId="16" fillId="0" borderId="0" xfId="4" applyFont="1" applyAlignment="1">
      <alignment vertical="center" wrapText="1"/>
    </xf>
    <xf numFmtId="49" fontId="19" fillId="0" borderId="0" xfId="1" quotePrefix="1" applyNumberFormat="1" applyFont="1" applyFill="1" applyAlignment="1">
      <alignment vertical="center"/>
    </xf>
    <xf numFmtId="38" fontId="19" fillId="0" borderId="0" xfId="1" quotePrefix="1" applyFont="1" applyFill="1" applyAlignment="1">
      <alignment vertical="center"/>
    </xf>
    <xf numFmtId="49" fontId="0" fillId="0" borderId="0" xfId="0" applyNumberFormat="1" applyAlignment="1">
      <alignment vertical="center"/>
    </xf>
    <xf numFmtId="0" fontId="0" fillId="0" borderId="0" xfId="0" applyAlignment="1">
      <alignment vertical="center"/>
    </xf>
    <xf numFmtId="38" fontId="17" fillId="0" borderId="0" xfId="2" quotePrefix="1" applyFont="1" applyFill="1" applyAlignment="1">
      <alignment vertical="center"/>
    </xf>
    <xf numFmtId="49" fontId="17" fillId="0" borderId="0" xfId="2" quotePrefix="1" applyNumberFormat="1" applyFont="1" applyFill="1" applyAlignment="1">
      <alignment vertical="center"/>
    </xf>
    <xf numFmtId="0" fontId="19" fillId="0" borderId="15" xfId="0" applyFont="1" applyFill="1" applyBorder="1" applyAlignment="1">
      <alignment vertical="center"/>
    </xf>
    <xf numFmtId="0" fontId="17" fillId="0" borderId="0" xfId="0" applyFont="1" applyFill="1" applyAlignment="1">
      <alignment horizontal="left" vertical="center"/>
    </xf>
    <xf numFmtId="184" fontId="19" fillId="0" borderId="0" xfId="0" applyNumberFormat="1" applyFont="1" applyFill="1" applyAlignment="1">
      <alignment horizontal="left" vertical="center"/>
    </xf>
    <xf numFmtId="38" fontId="18" fillId="0" borderId="1" xfId="1" applyFont="1" applyFill="1" applyBorder="1"/>
    <xf numFmtId="0" fontId="4" fillId="2" borderId="1" xfId="0" applyFont="1" applyFill="1" applyBorder="1" applyAlignment="1">
      <alignment horizontal="center" vertical="center"/>
    </xf>
    <xf numFmtId="176" fontId="17" fillId="0" borderId="0" xfId="0" quotePrefix="1" applyNumberFormat="1" applyFont="1" applyFill="1" applyAlignment="1">
      <alignment vertical="center"/>
    </xf>
    <xf numFmtId="177" fontId="9" fillId="0" borderId="0" xfId="0" quotePrefix="1" applyNumberFormat="1" applyFont="1" applyFill="1" applyAlignment="1">
      <alignment vertical="center"/>
    </xf>
    <xf numFmtId="177" fontId="9" fillId="0" borderId="0" xfId="0" applyNumberFormat="1" applyFont="1" applyFill="1" applyAlignment="1">
      <alignment vertical="center"/>
    </xf>
    <xf numFmtId="0" fontId="19" fillId="0" borderId="0" xfId="0" applyFont="1" applyFill="1" applyAlignment="1">
      <alignment horizontal="left" vertical="center"/>
    </xf>
    <xf numFmtId="0" fontId="9" fillId="5" borderId="1" xfId="0" applyFont="1" applyFill="1" applyBorder="1" applyAlignment="1">
      <alignment horizontal="center" vertical="center"/>
    </xf>
    <xf numFmtId="0" fontId="19" fillId="0" borderId="0" xfId="0" applyFont="1" applyFill="1" applyAlignment="1">
      <alignment horizontal="left" vertical="center"/>
    </xf>
    <xf numFmtId="0" fontId="4" fillId="2" borderId="1" xfId="0" applyFont="1" applyFill="1" applyBorder="1" applyAlignment="1">
      <alignment horizontal="center" vertical="center"/>
    </xf>
    <xf numFmtId="38" fontId="9" fillId="5" borderId="1" xfId="2" applyFont="1" applyFill="1" applyBorder="1" applyAlignment="1">
      <alignment horizontal="center" vertical="center"/>
    </xf>
    <xf numFmtId="0" fontId="17" fillId="0" borderId="0" xfId="0" quotePrefix="1" applyFont="1" applyFill="1" applyAlignment="1">
      <alignment vertical="center"/>
    </xf>
    <xf numFmtId="0" fontId="9" fillId="0" borderId="0" xfId="0" quotePrefix="1" applyFont="1" applyFill="1" applyAlignment="1">
      <alignment vertical="center"/>
    </xf>
    <xf numFmtId="177" fontId="9" fillId="5" borderId="1" xfId="2"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4" xfId="0" applyFont="1" applyFill="1" applyBorder="1" applyAlignment="1">
      <alignment vertical="center"/>
    </xf>
    <xf numFmtId="0" fontId="4" fillId="2" borderId="3" xfId="0" applyFont="1" applyFill="1" applyBorder="1" applyAlignment="1">
      <alignment vertical="center"/>
    </xf>
    <xf numFmtId="0" fontId="4" fillId="2" borderId="9" xfId="0" applyFont="1" applyFill="1" applyBorder="1" applyAlignment="1">
      <alignment vertical="center"/>
    </xf>
    <xf numFmtId="0" fontId="4" fillId="2" borderId="1" xfId="0" applyFont="1" applyFill="1" applyBorder="1" applyAlignment="1">
      <alignment vertical="center"/>
    </xf>
    <xf numFmtId="0" fontId="4" fillId="2" borderId="3" xfId="0" applyFont="1" applyFill="1" applyBorder="1" applyAlignment="1">
      <alignment vertical="center" wrapText="1"/>
    </xf>
    <xf numFmtId="0" fontId="6" fillId="2" borderId="3" xfId="0" applyFont="1" applyFill="1" applyBorder="1" applyAlignment="1">
      <alignment vertical="center" wrapText="1"/>
    </xf>
    <xf numFmtId="0" fontId="19" fillId="0" borderId="0" xfId="0" applyFont="1" applyFill="1" applyAlignment="1">
      <alignment horizontal="left" vertical="center"/>
    </xf>
    <xf numFmtId="38" fontId="4" fillId="2" borderId="3" xfId="2" applyFont="1" applyFill="1" applyBorder="1" applyAlignment="1">
      <alignment vertical="center"/>
    </xf>
    <xf numFmtId="0" fontId="4" fillId="2" borderId="13" xfId="0" applyFont="1" applyFill="1" applyBorder="1" applyAlignment="1">
      <alignment vertical="center"/>
    </xf>
    <xf numFmtId="0" fontId="4" fillId="2" borderId="15" xfId="0" applyFont="1" applyFill="1" applyBorder="1" applyAlignment="1">
      <alignment vertical="center"/>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5" fillId="2" borderId="9" xfId="0" applyFont="1" applyFill="1" applyBorder="1" applyAlignment="1">
      <alignment vertical="center" wrapText="1"/>
    </xf>
    <xf numFmtId="49" fontId="17" fillId="0" borderId="0" xfId="2" applyNumberFormat="1" applyFont="1" applyFill="1" applyAlignment="1">
      <alignment vertical="center"/>
    </xf>
    <xf numFmtId="49" fontId="9" fillId="0" borderId="0" xfId="0" applyNumberFormat="1" applyFont="1" applyFill="1" applyAlignment="1">
      <alignment vertical="center"/>
    </xf>
    <xf numFmtId="0" fontId="19" fillId="0" borderId="0" xfId="0" applyFont="1" applyFill="1" applyAlignment="1">
      <alignment horizontal="left" vertical="center"/>
    </xf>
    <xf numFmtId="180" fontId="18" fillId="0" borderId="1" xfId="1" applyNumberFormat="1" applyFont="1" applyFill="1" applyBorder="1" applyAlignment="1">
      <alignment horizontal="right" vertical="center"/>
    </xf>
    <xf numFmtId="176" fontId="18" fillId="0" borderId="1" xfId="1" applyNumberFormat="1" applyFont="1" applyFill="1" applyBorder="1" applyAlignment="1">
      <alignment horizontal="right" vertical="center"/>
    </xf>
    <xf numFmtId="0" fontId="4" fillId="2" borderId="11" xfId="0" applyNumberFormat="1" applyFont="1" applyFill="1" applyBorder="1" applyAlignment="1">
      <alignment vertical="center"/>
    </xf>
    <xf numFmtId="0" fontId="5" fillId="2" borderId="3" xfId="0" applyFont="1" applyFill="1" applyBorder="1" applyAlignment="1">
      <alignment vertical="center" wrapText="1"/>
    </xf>
    <xf numFmtId="0" fontId="6" fillId="2" borderId="9" xfId="0" applyFont="1" applyFill="1" applyBorder="1" applyAlignment="1">
      <alignment horizontal="left" vertical="center" wrapText="1"/>
    </xf>
    <xf numFmtId="0" fontId="5" fillId="2" borderId="3" xfId="0" applyFont="1" applyFill="1" applyBorder="1" applyAlignment="1">
      <alignment horizontal="left" vertical="center" wrapText="1"/>
    </xf>
    <xf numFmtId="0" fontId="4" fillId="2" borderId="0" xfId="0" applyFont="1" applyFill="1" applyBorder="1" applyAlignment="1">
      <alignment horizontal="left" vertical="center"/>
    </xf>
    <xf numFmtId="0" fontId="4" fillId="2" borderId="15" xfId="0" applyFont="1" applyFill="1" applyBorder="1" applyAlignment="1">
      <alignment horizontal="left" vertical="center"/>
    </xf>
    <xf numFmtId="0" fontId="4" fillId="2" borderId="2" xfId="0" applyFont="1" applyFill="1" applyBorder="1" applyAlignment="1">
      <alignment horizontal="left" vertical="center"/>
    </xf>
    <xf numFmtId="0" fontId="4" fillId="2" borderId="11" xfId="0" applyFont="1" applyFill="1" applyBorder="1" applyAlignment="1">
      <alignment horizontal="left" vertical="center"/>
    </xf>
    <xf numFmtId="0" fontId="4" fillId="2" borderId="9" xfId="0" applyFont="1" applyFill="1" applyBorder="1" applyAlignment="1">
      <alignment horizontal="left" vertical="center" wrapText="1"/>
    </xf>
    <xf numFmtId="0" fontId="4" fillId="2" borderId="4" xfId="0" applyNumberFormat="1" applyFont="1" applyFill="1" applyBorder="1" applyAlignment="1">
      <alignment horizontal="left" vertical="center"/>
    </xf>
    <xf numFmtId="0" fontId="4" fillId="2" borderId="9" xfId="0" applyNumberFormat="1" applyFont="1" applyFill="1" applyBorder="1" applyAlignment="1">
      <alignment horizontal="left" vertical="center"/>
    </xf>
    <xf numFmtId="0" fontId="4" fillId="2" borderId="3" xfId="0" applyNumberFormat="1" applyFont="1" applyFill="1" applyBorder="1" applyAlignment="1">
      <alignment horizontal="left" vertical="center"/>
    </xf>
    <xf numFmtId="38" fontId="35" fillId="0" borderId="0" xfId="1" applyFont="1" applyFill="1" applyAlignment="1">
      <alignment vertical="center"/>
    </xf>
    <xf numFmtId="0" fontId="17" fillId="0" borderId="0" xfId="0" quotePrefix="1" applyNumberFormat="1" applyFont="1" applyFill="1" applyAlignment="1">
      <alignment vertical="center"/>
    </xf>
    <xf numFmtId="38" fontId="4" fillId="0" borderId="1" xfId="1" applyFont="1" applyFill="1" applyBorder="1" applyAlignment="1">
      <alignment horizontal="center" vertical="center"/>
    </xf>
    <xf numFmtId="177" fontId="9" fillId="5" borderId="1" xfId="0" applyNumberFormat="1" applyFont="1" applyFill="1" applyBorder="1" applyAlignment="1">
      <alignment horizontal="center" vertical="center"/>
    </xf>
    <xf numFmtId="0" fontId="9" fillId="5" borderId="0" xfId="0" applyFont="1" applyFill="1" applyAlignment="1">
      <alignment horizontal="center" vertical="center"/>
    </xf>
    <xf numFmtId="0" fontId="4" fillId="2" borderId="4" xfId="0" applyFont="1" applyFill="1" applyBorder="1" applyAlignment="1">
      <alignment vertical="center"/>
    </xf>
    <xf numFmtId="0" fontId="4" fillId="2" borderId="9" xfId="0" applyFont="1" applyFill="1" applyBorder="1" applyAlignment="1">
      <alignment vertical="center"/>
    </xf>
    <xf numFmtId="0" fontId="4" fillId="2" borderId="1" xfId="0" applyFont="1" applyFill="1" applyBorder="1" applyAlignment="1">
      <alignment horizontal="center" vertical="center"/>
    </xf>
    <xf numFmtId="38" fontId="4" fillId="2" borderId="1" xfId="2" applyFont="1" applyFill="1" applyBorder="1" applyAlignment="1">
      <alignment vertical="center"/>
    </xf>
    <xf numFmtId="0" fontId="4" fillId="2" borderId="10" xfId="0" applyFont="1" applyFill="1" applyBorder="1" applyAlignment="1">
      <alignment vertical="center" shrinkToFit="1"/>
    </xf>
    <xf numFmtId="0" fontId="4" fillId="2" borderId="9" xfId="0" applyFont="1" applyFill="1" applyBorder="1" applyAlignment="1">
      <alignment vertical="center" shrinkToFit="1"/>
    </xf>
    <xf numFmtId="0" fontId="19" fillId="0" borderId="0" xfId="0" applyFont="1" applyFill="1" applyAlignment="1">
      <alignment horizontal="left" vertical="center"/>
    </xf>
    <xf numFmtId="0" fontId="4" fillId="2" borderId="1" xfId="0" applyFont="1" applyFill="1" applyBorder="1" applyAlignment="1">
      <alignment horizontal="left" vertical="center"/>
    </xf>
    <xf numFmtId="0" fontId="19" fillId="0" borderId="0" xfId="0" applyFont="1" applyFill="1" applyAlignment="1">
      <alignment horizontal="left" vertical="center"/>
    </xf>
    <xf numFmtId="38" fontId="6" fillId="0" borderId="1" xfId="1" applyFont="1" applyFill="1" applyBorder="1" applyAlignment="1">
      <alignment horizontal="center" vertical="center"/>
    </xf>
    <xf numFmtId="0" fontId="4" fillId="2" borderId="1" xfId="0" applyFont="1" applyFill="1" applyBorder="1" applyAlignment="1">
      <alignment vertical="center"/>
    </xf>
    <xf numFmtId="38" fontId="9" fillId="0" borderId="0" xfId="2" applyFont="1" applyFill="1" applyAlignment="1">
      <alignment vertical="center"/>
    </xf>
    <xf numFmtId="0" fontId="4" fillId="2" borderId="1" xfId="0" applyFont="1" applyFill="1" applyBorder="1" applyAlignment="1">
      <alignment vertical="center"/>
    </xf>
    <xf numFmtId="0" fontId="19" fillId="0" borderId="0" xfId="0" applyFont="1" applyFill="1" applyAlignment="1">
      <alignment horizontal="left" vertical="center"/>
    </xf>
    <xf numFmtId="38" fontId="19" fillId="6" borderId="1" xfId="2" applyFont="1" applyFill="1" applyBorder="1" applyAlignment="1">
      <alignment horizontal="center" vertical="center"/>
    </xf>
    <xf numFmtId="0" fontId="19"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21" fillId="3" borderId="1" xfId="1" applyNumberFormat="1" applyFont="1" applyFill="1" applyBorder="1" applyAlignment="1">
      <alignment horizontal="right" vertical="center"/>
    </xf>
    <xf numFmtId="40" fontId="21" fillId="3" borderId="1" xfId="1" applyNumberFormat="1" applyFont="1" applyFill="1" applyBorder="1" applyAlignment="1">
      <alignment horizontal="right" vertical="center"/>
    </xf>
    <xf numFmtId="189" fontId="4" fillId="2" borderId="1" xfId="2" applyNumberFormat="1" applyFont="1" applyFill="1" applyBorder="1" applyAlignment="1">
      <alignment vertical="center"/>
    </xf>
    <xf numFmtId="38" fontId="21" fillId="3" borderId="1" xfId="1" applyFont="1" applyFill="1" applyBorder="1" applyAlignment="1">
      <alignment horizontal="center" vertical="center"/>
    </xf>
    <xf numFmtId="0" fontId="37" fillId="0" borderId="0" xfId="0" applyFont="1" applyFill="1" applyAlignment="1">
      <alignment vertical="center"/>
    </xf>
    <xf numFmtId="0" fontId="4" fillId="2" borderId="4" xfId="0" applyFont="1" applyFill="1" applyBorder="1" applyAlignment="1">
      <alignment vertical="center"/>
    </xf>
    <xf numFmtId="0" fontId="4" fillId="2" borderId="3" xfId="0" applyFont="1" applyFill="1" applyBorder="1" applyAlignment="1">
      <alignment vertical="center"/>
    </xf>
    <xf numFmtId="0" fontId="4" fillId="2" borderId="9" xfId="0" applyFont="1" applyFill="1" applyBorder="1" applyAlignment="1">
      <alignment vertical="center"/>
    </xf>
    <xf numFmtId="0" fontId="19" fillId="0" borderId="0" xfId="0" applyFont="1" applyFill="1" applyAlignment="1">
      <alignment horizontal="left" vertical="center"/>
    </xf>
    <xf numFmtId="0" fontId="4" fillId="2" borderId="9" xfId="0" applyFont="1" applyFill="1" applyBorder="1" applyAlignment="1"/>
    <xf numFmtId="0" fontId="4" fillId="2" borderId="3" xfId="0" applyFont="1" applyFill="1" applyBorder="1" applyAlignment="1"/>
    <xf numFmtId="0" fontId="6" fillId="7" borderId="0" xfId="0" applyFont="1" applyFill="1" applyAlignment="1">
      <alignment vertical="center"/>
    </xf>
    <xf numFmtId="183" fontId="21" fillId="3" borderId="1" xfId="0" applyNumberFormat="1" applyFont="1" applyFill="1" applyBorder="1" applyAlignment="1">
      <alignment horizontal="center" vertical="center"/>
    </xf>
    <xf numFmtId="38" fontId="4" fillId="7" borderId="1" xfId="2" applyFont="1" applyFill="1" applyBorder="1" applyAlignment="1">
      <alignment horizontal="left" vertical="center"/>
    </xf>
    <xf numFmtId="38" fontId="21" fillId="7" borderId="1" xfId="1" applyFont="1" applyFill="1" applyBorder="1" applyAlignment="1">
      <alignment horizontal="right" vertical="center"/>
    </xf>
    <xf numFmtId="38" fontId="18" fillId="7" borderId="1" xfId="2" applyFont="1" applyFill="1" applyBorder="1" applyAlignment="1">
      <alignment vertical="center"/>
    </xf>
    <xf numFmtId="183" fontId="18" fillId="2" borderId="1" xfId="0" applyNumberFormat="1" applyFont="1" applyFill="1" applyBorder="1" applyAlignment="1">
      <alignment vertical="center"/>
    </xf>
    <xf numFmtId="0" fontId="4" fillId="7" borderId="0" xfId="0" applyFont="1" applyFill="1" applyAlignment="1">
      <alignment vertical="center"/>
    </xf>
    <xf numFmtId="1" fontId="21" fillId="3" borderId="1" xfId="0" applyNumberFormat="1" applyFont="1" applyFill="1" applyBorder="1" applyAlignment="1">
      <alignment horizontal="center" vertical="center"/>
    </xf>
    <xf numFmtId="1" fontId="18" fillId="2" borderId="1" xfId="2" applyNumberFormat="1" applyFont="1" applyFill="1" applyBorder="1" applyAlignment="1">
      <alignment vertical="center"/>
    </xf>
    <xf numFmtId="178" fontId="18" fillId="2" borderId="1" xfId="0" applyNumberFormat="1" applyFont="1" applyFill="1" applyBorder="1" applyAlignment="1">
      <alignment vertical="center"/>
    </xf>
    <xf numFmtId="0" fontId="36" fillId="0" borderId="0" xfId="0" applyFont="1" applyAlignment="1">
      <alignment vertical="center"/>
    </xf>
    <xf numFmtId="38" fontId="18" fillId="0" borderId="1" xfId="1" applyNumberFormat="1" applyFont="1" applyFill="1" applyBorder="1" applyAlignment="1">
      <alignment vertical="center"/>
    </xf>
    <xf numFmtId="0" fontId="4" fillId="2" borderId="1" xfId="0" applyFont="1" applyFill="1" applyBorder="1" applyAlignment="1">
      <alignment vertical="center"/>
    </xf>
    <xf numFmtId="177" fontId="4" fillId="2" borderId="1" xfId="2" applyNumberFormat="1" applyFont="1" applyFill="1" applyBorder="1" applyAlignment="1">
      <alignment vertical="center"/>
    </xf>
    <xf numFmtId="0" fontId="19" fillId="0" borderId="0" xfId="0" applyFont="1" applyFill="1" applyAlignment="1">
      <alignment horizontal="left" vertical="center"/>
    </xf>
    <xf numFmtId="0" fontId="19" fillId="0" borderId="0" xfId="0" applyFont="1" applyFill="1" applyAlignment="1">
      <alignment horizontal="left" vertical="center"/>
    </xf>
    <xf numFmtId="0" fontId="4" fillId="2" borderId="4" xfId="5" applyNumberFormat="1" applyFont="1" applyFill="1" applyBorder="1" applyAlignment="1" applyProtection="1"/>
    <xf numFmtId="0" fontId="4" fillId="2" borderId="3" xfId="5" applyNumberFormat="1" applyFont="1" applyFill="1" applyBorder="1" applyAlignment="1" applyProtection="1"/>
    <xf numFmtId="0" fontId="4" fillId="2" borderId="4" xfId="5" applyNumberFormat="1" applyFont="1" applyFill="1" applyBorder="1" applyAlignment="1" applyProtection="1">
      <alignment vertical="center"/>
    </xf>
    <xf numFmtId="0" fontId="4" fillId="2" borderId="3" xfId="5" applyNumberFormat="1" applyFont="1" applyFill="1" applyBorder="1" applyAlignment="1" applyProtection="1">
      <alignment vertical="center"/>
    </xf>
    <xf numFmtId="0" fontId="4" fillId="2" borderId="4" xfId="0" applyFont="1" applyFill="1" applyBorder="1" applyAlignment="1">
      <alignment vertical="center"/>
    </xf>
    <xf numFmtId="0" fontId="4" fillId="2" borderId="3" xfId="0" applyFont="1" applyFill="1" applyBorder="1" applyAlignment="1">
      <alignment vertical="center"/>
    </xf>
    <xf numFmtId="38" fontId="4" fillId="2" borderId="4" xfId="1" applyFont="1" applyFill="1" applyBorder="1" applyAlignment="1">
      <alignment vertical="center"/>
    </xf>
    <xf numFmtId="38" fontId="4" fillId="2" borderId="9" xfId="1" applyFont="1" applyFill="1" applyBorder="1" applyAlignment="1">
      <alignment vertical="center"/>
    </xf>
    <xf numFmtId="38" fontId="4" fillId="2" borderId="3" xfId="1" applyFont="1" applyFill="1" applyBorder="1" applyAlignment="1">
      <alignment vertical="center"/>
    </xf>
    <xf numFmtId="49" fontId="4" fillId="2" borderId="4" xfId="5" applyNumberFormat="1" applyFont="1" applyFill="1" applyBorder="1" applyAlignment="1" applyProtection="1">
      <alignment vertical="center"/>
    </xf>
    <xf numFmtId="49" fontId="4" fillId="2" borderId="9" xfId="5" applyNumberFormat="1" applyFont="1" applyFill="1" applyBorder="1" applyAlignment="1" applyProtection="1">
      <alignment vertical="center"/>
    </xf>
    <xf numFmtId="49" fontId="4" fillId="2" borderId="3" xfId="5" applyNumberFormat="1" applyFont="1" applyFill="1" applyBorder="1" applyAlignment="1" applyProtection="1">
      <alignment vertical="center"/>
    </xf>
    <xf numFmtId="49" fontId="4" fillId="2" borderId="7" xfId="5" applyNumberFormat="1" applyFont="1" applyFill="1" applyBorder="1" applyAlignment="1" applyProtection="1">
      <alignment vertical="center" wrapText="1"/>
    </xf>
    <xf numFmtId="49" fontId="4" fillId="2" borderId="13" xfId="5" applyNumberFormat="1" applyFont="1" applyFill="1" applyBorder="1" applyAlignment="1" applyProtection="1">
      <alignment vertical="center" wrapText="1"/>
    </xf>
    <xf numFmtId="49" fontId="4" fillId="2" borderId="16" xfId="5" applyNumberFormat="1" applyFont="1" applyFill="1" applyBorder="1" applyAlignment="1" applyProtection="1">
      <alignment vertical="center" wrapText="1"/>
    </xf>
    <xf numFmtId="49" fontId="4" fillId="2" borderId="15" xfId="5" applyNumberFormat="1" applyFont="1" applyFill="1" applyBorder="1" applyAlignment="1" applyProtection="1">
      <alignment vertical="center" wrapText="1"/>
    </xf>
    <xf numFmtId="0" fontId="8" fillId="2" borderId="8" xfId="0" applyFont="1" applyFill="1" applyBorder="1" applyAlignment="1">
      <alignment vertical="center"/>
    </xf>
    <xf numFmtId="0" fontId="8" fillId="2" borderId="11" xfId="0" applyFont="1" applyFill="1" applyBorder="1" applyAlignment="1">
      <alignment vertical="center"/>
    </xf>
    <xf numFmtId="0" fontId="4" fillId="2" borderId="17" xfId="0" applyFont="1" applyFill="1" applyBorder="1" applyAlignment="1">
      <alignment vertical="center" wrapText="1"/>
    </xf>
    <xf numFmtId="0" fontId="4" fillId="2" borderId="18" xfId="0" applyFont="1" applyFill="1" applyBorder="1" applyAlignment="1">
      <alignment vertical="center"/>
    </xf>
    <xf numFmtId="0" fontId="4" fillId="2" borderId="9" xfId="0" applyFont="1" applyFill="1" applyBorder="1" applyAlignment="1">
      <alignment vertical="center"/>
    </xf>
    <xf numFmtId="0" fontId="4" fillId="2" borderId="4" xfId="5" applyNumberFormat="1" applyFont="1" applyFill="1" applyBorder="1" applyAlignment="1" applyProtection="1">
      <alignment horizontal="left" vertical="center"/>
    </xf>
    <xf numFmtId="0" fontId="4" fillId="2" borderId="9" xfId="5" applyNumberFormat="1" applyFont="1" applyFill="1" applyBorder="1" applyAlignment="1" applyProtection="1">
      <alignment horizontal="left" vertical="center"/>
    </xf>
    <xf numFmtId="0" fontId="4" fillId="2" borderId="3" xfId="5" applyNumberFormat="1" applyFont="1" applyFill="1" applyBorder="1" applyAlignment="1" applyProtection="1">
      <alignment horizontal="left" vertical="center"/>
    </xf>
    <xf numFmtId="0" fontId="4" fillId="2" borderId="9" xfId="5" applyNumberFormat="1" applyFont="1" applyFill="1" applyBorder="1" applyAlignment="1" applyProtection="1">
      <alignment vertical="center"/>
    </xf>
    <xf numFmtId="49" fontId="4" fillId="2" borderId="5" xfId="5" applyNumberFormat="1" applyFont="1" applyFill="1" applyBorder="1" applyAlignment="1" applyProtection="1">
      <alignment horizontal="center" vertical="center" textRotation="255"/>
    </xf>
    <xf numFmtId="49" fontId="4" fillId="2" borderId="12" xfId="5" applyNumberFormat="1" applyFont="1" applyFill="1" applyBorder="1" applyAlignment="1" applyProtection="1">
      <alignment horizontal="center" vertical="center" textRotation="255"/>
    </xf>
    <xf numFmtId="49" fontId="4" fillId="2" borderId="6" xfId="5" applyNumberFormat="1" applyFont="1" applyFill="1" applyBorder="1" applyAlignment="1" applyProtection="1">
      <alignment horizontal="center" vertical="center" textRotation="255"/>
    </xf>
    <xf numFmtId="0" fontId="4" fillId="2" borderId="12" xfId="5" applyNumberFormat="1" applyFont="1" applyFill="1" applyBorder="1" applyAlignment="1" applyProtection="1">
      <alignment horizontal="center" vertical="center" textRotation="255"/>
    </xf>
    <xf numFmtId="0" fontId="4" fillId="2" borderId="6" xfId="5" applyNumberFormat="1" applyFont="1" applyFill="1" applyBorder="1" applyAlignment="1" applyProtection="1">
      <alignment horizontal="center" vertical="center" textRotation="255"/>
    </xf>
    <xf numFmtId="49" fontId="4" fillId="2" borderId="7" xfId="5" applyNumberFormat="1" applyFont="1" applyFill="1" applyBorder="1" applyAlignment="1" applyProtection="1">
      <alignment vertical="center" shrinkToFit="1"/>
    </xf>
    <xf numFmtId="49" fontId="4" fillId="2" borderId="2" xfId="5" applyNumberFormat="1" applyFont="1" applyFill="1" applyBorder="1" applyAlignment="1" applyProtection="1">
      <alignment vertical="center" shrinkToFit="1"/>
    </xf>
    <xf numFmtId="49" fontId="4" fillId="2" borderId="13" xfId="5" applyNumberFormat="1" applyFont="1" applyFill="1" applyBorder="1" applyAlignment="1" applyProtection="1">
      <alignment vertical="center" shrinkToFit="1"/>
    </xf>
    <xf numFmtId="49" fontId="4" fillId="2" borderId="8" xfId="5" applyNumberFormat="1" applyFont="1" applyFill="1" applyBorder="1" applyAlignment="1" applyProtection="1">
      <alignment vertical="center" shrinkToFit="1"/>
    </xf>
    <xf numFmtId="49" fontId="4" fillId="2" borderId="10" xfId="5" applyNumberFormat="1" applyFont="1" applyFill="1" applyBorder="1" applyAlignment="1" applyProtection="1">
      <alignment vertical="center" shrinkToFit="1"/>
    </xf>
    <xf numFmtId="49" fontId="4" fillId="2" borderId="11" xfId="5" applyNumberFormat="1" applyFont="1" applyFill="1" applyBorder="1" applyAlignment="1" applyProtection="1">
      <alignment vertical="center" shrinkToFit="1"/>
    </xf>
    <xf numFmtId="0" fontId="4" fillId="2" borderId="7" xfId="5" applyNumberFormat="1" applyFont="1" applyFill="1" applyBorder="1" applyAlignment="1" applyProtection="1">
      <alignment vertical="center"/>
    </xf>
    <xf numFmtId="0" fontId="4" fillId="2" borderId="13" xfId="5" applyNumberFormat="1" applyFont="1" applyFill="1" applyBorder="1" applyAlignment="1" applyProtection="1">
      <alignment vertical="center"/>
    </xf>
    <xf numFmtId="0" fontId="4" fillId="2" borderId="8" xfId="5" applyNumberFormat="1" applyFont="1" applyFill="1" applyBorder="1" applyAlignment="1" applyProtection="1">
      <alignment vertical="center"/>
    </xf>
    <xf numFmtId="0" fontId="4" fillId="2" borderId="11" xfId="5" applyNumberFormat="1" applyFont="1" applyFill="1" applyBorder="1" applyAlignment="1" applyProtection="1">
      <alignment vertical="center"/>
    </xf>
    <xf numFmtId="0" fontId="4" fillId="2" borderId="5" xfId="5" applyNumberFormat="1" applyFont="1" applyFill="1" applyBorder="1" applyAlignment="1" applyProtection="1">
      <alignment horizontal="center" vertical="center" textRotation="255"/>
    </xf>
    <xf numFmtId="0" fontId="4" fillId="2" borderId="16" xfId="5" applyNumberFormat="1" applyFont="1" applyFill="1" applyBorder="1" applyAlignment="1" applyProtection="1">
      <alignment vertical="center"/>
    </xf>
    <xf numFmtId="0" fontId="4" fillId="2" borderId="15" xfId="5" applyNumberFormat="1" applyFont="1" applyFill="1" applyBorder="1" applyAlignment="1" applyProtection="1">
      <alignment vertical="center"/>
    </xf>
    <xf numFmtId="0" fontId="4" fillId="2" borderId="1" xfId="0" applyFont="1" applyFill="1" applyBorder="1" applyAlignment="1">
      <alignment vertical="center"/>
    </xf>
    <xf numFmtId="0" fontId="4" fillId="2" borderId="1" xfId="5" applyNumberFormat="1" applyFont="1" applyFill="1" applyBorder="1" applyAlignment="1" applyProtection="1">
      <alignment vertical="center"/>
    </xf>
    <xf numFmtId="49" fontId="4" fillId="2" borderId="1" xfId="5" applyNumberFormat="1" applyFont="1" applyFill="1" applyBorder="1" applyAlignment="1" applyProtection="1">
      <alignment vertical="center"/>
    </xf>
    <xf numFmtId="0" fontId="4" fillId="2" borderId="5" xfId="0" applyFont="1" applyFill="1" applyBorder="1" applyAlignment="1">
      <alignment horizontal="center" vertical="center" textRotation="255" wrapText="1"/>
    </xf>
    <xf numFmtId="0" fontId="4" fillId="2" borderId="12"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40" fontId="4" fillId="2" borderId="1" xfId="1" applyNumberFormat="1" applyFont="1" applyFill="1" applyBorder="1" applyAlignment="1">
      <alignment vertical="center"/>
    </xf>
    <xf numFmtId="178" fontId="4" fillId="2" borderId="4" xfId="1" applyNumberFormat="1" applyFont="1" applyFill="1" applyBorder="1" applyAlignment="1" applyProtection="1">
      <alignment horizontal="left" vertical="center"/>
    </xf>
    <xf numFmtId="178" fontId="4" fillId="2" borderId="9" xfId="1" applyNumberFormat="1" applyFont="1" applyFill="1" applyBorder="1" applyAlignment="1" applyProtection="1">
      <alignment horizontal="left" vertical="center"/>
    </xf>
    <xf numFmtId="178" fontId="4" fillId="2" borderId="3" xfId="1" applyNumberFormat="1" applyFont="1" applyFill="1" applyBorder="1" applyAlignment="1" applyProtection="1">
      <alignment horizontal="left" vertical="center"/>
    </xf>
    <xf numFmtId="177" fontId="4" fillId="2" borderId="4" xfId="1" applyNumberFormat="1" applyFont="1" applyFill="1" applyBorder="1" applyAlignment="1">
      <alignment vertical="center"/>
    </xf>
    <xf numFmtId="177" fontId="4" fillId="2" borderId="9" xfId="1" applyNumberFormat="1" applyFont="1" applyFill="1" applyBorder="1" applyAlignment="1">
      <alignment vertical="center"/>
    </xf>
    <xf numFmtId="177" fontId="4" fillId="2" borderId="3" xfId="1" applyNumberFormat="1" applyFont="1" applyFill="1" applyBorder="1" applyAlignment="1">
      <alignment vertical="center"/>
    </xf>
    <xf numFmtId="177" fontId="4" fillId="2" borderId="5" xfId="1" applyNumberFormat="1" applyFont="1" applyFill="1" applyBorder="1" applyAlignment="1" applyProtection="1">
      <alignment horizontal="center" vertical="center" textRotation="255"/>
    </xf>
    <xf numFmtId="177" fontId="4" fillId="2" borderId="12" xfId="1" applyNumberFormat="1" applyFont="1" applyFill="1" applyBorder="1" applyAlignment="1" applyProtection="1">
      <alignment horizontal="center" vertical="center" textRotation="255"/>
    </xf>
    <xf numFmtId="177" fontId="4" fillId="2" borderId="6" xfId="1" applyNumberFormat="1" applyFont="1" applyFill="1" applyBorder="1" applyAlignment="1" applyProtection="1">
      <alignment horizontal="center" vertical="center" textRotation="255"/>
    </xf>
    <xf numFmtId="177" fontId="4" fillId="2" borderId="10" xfId="1" applyNumberFormat="1" applyFont="1" applyFill="1" applyBorder="1" applyAlignment="1" applyProtection="1">
      <alignment horizontal="left" vertical="center"/>
    </xf>
    <xf numFmtId="177" fontId="4" fillId="2" borderId="11" xfId="1" applyNumberFormat="1" applyFont="1" applyFill="1" applyBorder="1" applyAlignment="1" applyProtection="1">
      <alignment horizontal="left" vertical="center"/>
    </xf>
    <xf numFmtId="177" fontId="4" fillId="2" borderId="4" xfId="1" applyNumberFormat="1" applyFont="1" applyFill="1" applyBorder="1" applyAlignment="1" applyProtection="1">
      <alignment vertical="center"/>
    </xf>
    <xf numFmtId="177" fontId="4" fillId="2" borderId="9" xfId="1" applyNumberFormat="1" applyFont="1" applyFill="1" applyBorder="1" applyAlignment="1" applyProtection="1">
      <alignment vertical="center"/>
    </xf>
    <xf numFmtId="177" fontId="4" fillId="2" borderId="3" xfId="1" applyNumberFormat="1" applyFont="1" applyFill="1" applyBorder="1" applyAlignment="1" applyProtection="1">
      <alignment vertical="center"/>
    </xf>
    <xf numFmtId="177" fontId="4" fillId="2" borderId="9" xfId="1" applyNumberFormat="1" applyFont="1" applyFill="1" applyBorder="1" applyAlignment="1" applyProtection="1">
      <alignment horizontal="left" vertical="center"/>
    </xf>
    <xf numFmtId="177" fontId="4" fillId="2" borderId="3" xfId="1" applyNumberFormat="1" applyFont="1" applyFill="1" applyBorder="1" applyAlignment="1" applyProtection="1">
      <alignment horizontal="left" vertical="center"/>
    </xf>
    <xf numFmtId="177" fontId="4" fillId="2" borderId="4" xfId="1" applyNumberFormat="1" applyFont="1" applyFill="1" applyBorder="1" applyAlignment="1" applyProtection="1">
      <alignment horizontal="left" vertical="center"/>
    </xf>
    <xf numFmtId="177" fontId="4" fillId="2" borderId="2" xfId="1" applyNumberFormat="1" applyFont="1" applyFill="1" applyBorder="1" applyAlignment="1" applyProtection="1">
      <alignment horizontal="left" vertical="center"/>
    </xf>
    <xf numFmtId="177" fontId="4" fillId="2" borderId="13" xfId="1" applyNumberFormat="1" applyFont="1" applyFill="1" applyBorder="1" applyAlignment="1" applyProtection="1">
      <alignment horizontal="left" vertical="center"/>
    </xf>
    <xf numFmtId="177" fontId="4" fillId="2" borderId="9" xfId="1" applyNumberFormat="1" applyFont="1" applyFill="1" applyBorder="1" applyAlignment="1" applyProtection="1">
      <alignment horizontal="left" vertical="center" shrinkToFit="1"/>
    </xf>
    <xf numFmtId="177" fontId="4" fillId="2" borderId="3" xfId="1" applyNumberFormat="1" applyFont="1" applyFill="1" applyBorder="1" applyAlignment="1" applyProtection="1">
      <alignment horizontal="left" vertical="center" shrinkToFit="1"/>
    </xf>
    <xf numFmtId="177" fontId="4" fillId="2" borderId="9" xfId="1" applyNumberFormat="1" applyFont="1" applyFill="1" applyBorder="1" applyAlignment="1">
      <alignment vertical="center" shrinkToFit="1"/>
    </xf>
    <xf numFmtId="177" fontId="4" fillId="2" borderId="3" xfId="1" applyNumberFormat="1" applyFont="1" applyFill="1" applyBorder="1" applyAlignment="1">
      <alignment vertical="center" shrinkToFit="1"/>
    </xf>
    <xf numFmtId="177" fontId="4" fillId="2" borderId="9" xfId="1" applyNumberFormat="1" applyFont="1" applyFill="1" applyBorder="1" applyAlignment="1">
      <alignment horizontal="left" vertical="center" shrinkToFit="1"/>
    </xf>
    <xf numFmtId="177" fontId="4" fillId="2" borderId="3" xfId="1" applyNumberFormat="1" applyFont="1" applyFill="1" applyBorder="1" applyAlignment="1">
      <alignment horizontal="left" vertical="center" shrinkToFit="1"/>
    </xf>
    <xf numFmtId="177" fontId="4" fillId="2" borderId="7" xfId="1" applyNumberFormat="1" applyFont="1" applyFill="1" applyBorder="1" applyAlignment="1" applyProtection="1">
      <alignment horizontal="center" vertical="center"/>
    </xf>
    <xf numFmtId="177" fontId="4" fillId="2" borderId="13" xfId="1" applyNumberFormat="1" applyFont="1" applyFill="1" applyBorder="1" applyAlignment="1" applyProtection="1">
      <alignment horizontal="center" vertical="center"/>
    </xf>
    <xf numFmtId="177" fontId="4" fillId="2" borderId="16" xfId="1" applyNumberFormat="1" applyFont="1" applyFill="1" applyBorder="1" applyAlignment="1" applyProtection="1">
      <alignment horizontal="center" vertical="center"/>
    </xf>
    <xf numFmtId="177" fontId="4" fillId="2" borderId="15" xfId="1" applyNumberFormat="1" applyFont="1" applyFill="1" applyBorder="1" applyAlignment="1" applyProtection="1">
      <alignment horizontal="center" vertical="center"/>
    </xf>
    <xf numFmtId="177" fontId="4" fillId="2" borderId="8" xfId="1" applyNumberFormat="1" applyFont="1" applyFill="1" applyBorder="1" applyAlignment="1" applyProtection="1">
      <alignment horizontal="center" vertical="center"/>
    </xf>
    <xf numFmtId="177" fontId="4" fillId="2" borderId="11" xfId="1" applyNumberFormat="1" applyFont="1" applyFill="1" applyBorder="1" applyAlignment="1" applyProtection="1">
      <alignment horizontal="center" vertical="center"/>
    </xf>
    <xf numFmtId="177" fontId="4" fillId="2" borderId="7" xfId="1" applyNumberFormat="1" applyFont="1" applyFill="1" applyBorder="1" applyAlignment="1" applyProtection="1">
      <alignment vertical="center"/>
    </xf>
    <xf numFmtId="177" fontId="4" fillId="2" borderId="13" xfId="1" applyNumberFormat="1" applyFont="1" applyFill="1" applyBorder="1" applyAlignment="1" applyProtection="1">
      <alignment vertical="center"/>
    </xf>
    <xf numFmtId="177" fontId="4" fillId="2" borderId="8" xfId="1" applyNumberFormat="1" applyFont="1" applyFill="1" applyBorder="1" applyAlignment="1" applyProtection="1">
      <alignment vertical="center"/>
    </xf>
    <xf numFmtId="177" fontId="4" fillId="2" borderId="11" xfId="1" applyNumberFormat="1" applyFont="1" applyFill="1" applyBorder="1" applyAlignment="1" applyProtection="1">
      <alignment vertical="center"/>
    </xf>
    <xf numFmtId="177" fontId="4" fillId="2" borderId="9" xfId="1" applyNumberFormat="1" applyFont="1" applyFill="1" applyBorder="1" applyAlignment="1" applyProtection="1">
      <alignment horizontal="left" vertical="center" indent="1"/>
    </xf>
    <xf numFmtId="177" fontId="4" fillId="2" borderId="3" xfId="1" applyNumberFormat="1" applyFont="1" applyFill="1" applyBorder="1" applyAlignment="1" applyProtection="1">
      <alignment horizontal="left" vertical="center" indent="1"/>
    </xf>
    <xf numFmtId="177" fontId="4" fillId="2" borderId="19" xfId="1" applyNumberFormat="1" applyFont="1" applyFill="1" applyBorder="1" applyAlignment="1">
      <alignment vertical="center" wrapText="1"/>
    </xf>
    <xf numFmtId="177" fontId="4" fillId="2" borderId="5" xfId="1" applyNumberFormat="1" applyFont="1" applyFill="1" applyBorder="1" applyAlignment="1" applyProtection="1">
      <alignment horizontal="center" vertical="center" textRotation="255" wrapText="1"/>
    </xf>
    <xf numFmtId="177" fontId="6" fillId="2" borderId="5" xfId="1" applyNumberFormat="1" applyFont="1" applyFill="1" applyBorder="1" applyAlignment="1">
      <alignment vertical="center" textRotation="255" wrapText="1"/>
    </xf>
    <xf numFmtId="177" fontId="6" fillId="2" borderId="12" xfId="1" applyNumberFormat="1" applyFont="1" applyFill="1" applyBorder="1" applyAlignment="1">
      <alignment vertical="center" textRotation="255" wrapText="1"/>
    </xf>
    <xf numFmtId="177" fontId="6" fillId="2" borderId="6" xfId="1" applyNumberFormat="1" applyFont="1" applyFill="1" applyBorder="1" applyAlignment="1">
      <alignment vertical="center" textRotation="255" wrapText="1"/>
    </xf>
    <xf numFmtId="177" fontId="4" fillId="2" borderId="5" xfId="1" applyNumberFormat="1" applyFont="1" applyFill="1" applyBorder="1" applyAlignment="1">
      <alignment vertical="center" textRotation="255" wrapText="1"/>
    </xf>
    <xf numFmtId="177" fontId="4" fillId="2" borderId="12" xfId="1" applyNumberFormat="1" applyFont="1" applyFill="1" applyBorder="1" applyAlignment="1">
      <alignment vertical="center" textRotation="255" wrapText="1"/>
    </xf>
    <xf numFmtId="177" fontId="4" fillId="2" borderId="6" xfId="1" applyNumberFormat="1" applyFont="1" applyFill="1" applyBorder="1" applyAlignment="1">
      <alignment vertical="center" textRotation="255" wrapText="1"/>
    </xf>
    <xf numFmtId="0" fontId="4" fillId="2" borderId="1" xfId="0" applyFont="1" applyFill="1" applyBorder="1" applyAlignment="1">
      <alignment horizontal="center" vertical="center" textRotation="255"/>
    </xf>
    <xf numFmtId="177" fontId="4" fillId="2" borderId="20" xfId="1" applyNumberFormat="1" applyFont="1" applyFill="1" applyBorder="1" applyAlignment="1">
      <alignment vertical="center"/>
    </xf>
    <xf numFmtId="177" fontId="4" fillId="2" borderId="21" xfId="1" applyNumberFormat="1" applyFont="1" applyFill="1" applyBorder="1" applyAlignment="1">
      <alignment vertical="center"/>
    </xf>
    <xf numFmtId="177" fontId="4" fillId="2" borderId="22" xfId="1" applyNumberFormat="1" applyFont="1" applyFill="1" applyBorder="1" applyAlignment="1">
      <alignment vertical="center"/>
    </xf>
    <xf numFmtId="177" fontId="4" fillId="2" borderId="1" xfId="1" applyNumberFormat="1" applyFont="1" applyFill="1" applyBorder="1" applyAlignment="1">
      <alignment horizontal="center" vertical="center" textRotation="255"/>
    </xf>
    <xf numFmtId="177" fontId="4" fillId="2" borderId="7" xfId="1" applyNumberFormat="1" applyFont="1" applyFill="1" applyBorder="1" applyAlignment="1" applyProtection="1">
      <alignment horizontal="left" vertical="center" wrapText="1"/>
    </xf>
    <xf numFmtId="177" fontId="4" fillId="2" borderId="2" xfId="1" quotePrefix="1" applyNumberFormat="1" applyFont="1" applyFill="1" applyBorder="1" applyAlignment="1" applyProtection="1">
      <alignment horizontal="left" vertical="center" wrapText="1"/>
    </xf>
    <xf numFmtId="177" fontId="4" fillId="2" borderId="13" xfId="1" quotePrefix="1" applyNumberFormat="1" applyFont="1" applyFill="1" applyBorder="1" applyAlignment="1" applyProtection="1">
      <alignment horizontal="left" vertical="center" wrapText="1"/>
    </xf>
    <xf numFmtId="177" fontId="4" fillId="2" borderId="8" xfId="1" quotePrefix="1" applyNumberFormat="1" applyFont="1" applyFill="1" applyBorder="1" applyAlignment="1" applyProtection="1">
      <alignment horizontal="left" vertical="center" wrapText="1"/>
    </xf>
    <xf numFmtId="177" fontId="4" fillId="2" borderId="10" xfId="1" quotePrefix="1" applyNumberFormat="1" applyFont="1" applyFill="1" applyBorder="1" applyAlignment="1" applyProtection="1">
      <alignment horizontal="left" vertical="center" wrapText="1"/>
    </xf>
    <xf numFmtId="177" fontId="4" fillId="2" borderId="11" xfId="1" quotePrefix="1" applyNumberFormat="1" applyFont="1" applyFill="1" applyBorder="1" applyAlignment="1" applyProtection="1">
      <alignment horizontal="left" vertical="center" wrapText="1"/>
    </xf>
    <xf numFmtId="177" fontId="11" fillId="2" borderId="1" xfId="1" applyNumberFormat="1" applyFont="1" applyFill="1" applyBorder="1" applyAlignment="1" applyProtection="1">
      <alignment horizontal="center" vertical="center"/>
    </xf>
    <xf numFmtId="177" fontId="12" fillId="2" borderId="7" xfId="1" applyNumberFormat="1" applyFont="1" applyFill="1" applyBorder="1" applyAlignment="1">
      <alignment horizontal="left" vertical="center" wrapText="1"/>
    </xf>
    <xf numFmtId="177" fontId="12" fillId="2" borderId="2" xfId="1" applyNumberFormat="1" applyFont="1" applyFill="1" applyBorder="1" applyAlignment="1">
      <alignment horizontal="left" vertical="center" wrapText="1"/>
    </xf>
    <xf numFmtId="177" fontId="12" fillId="2" borderId="13" xfId="1" applyNumberFormat="1" applyFont="1" applyFill="1" applyBorder="1" applyAlignment="1">
      <alignment horizontal="left" vertical="center" wrapText="1"/>
    </xf>
    <xf numFmtId="177" fontId="12" fillId="2" borderId="8" xfId="1" applyNumberFormat="1" applyFont="1" applyFill="1" applyBorder="1" applyAlignment="1">
      <alignment horizontal="left" vertical="center" wrapText="1"/>
    </xf>
    <xf numFmtId="177" fontId="12" fillId="2" borderId="10" xfId="1" applyNumberFormat="1" applyFont="1" applyFill="1" applyBorder="1" applyAlignment="1">
      <alignment horizontal="left" vertical="center" wrapText="1"/>
    </xf>
    <xf numFmtId="177" fontId="12" fillId="2" borderId="11" xfId="1" applyNumberFormat="1" applyFont="1" applyFill="1" applyBorder="1" applyAlignment="1">
      <alignment horizontal="left" vertical="center" wrapText="1"/>
    </xf>
    <xf numFmtId="0" fontId="4" fillId="2" borderId="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49" fontId="4" fillId="2" borderId="19" xfId="0" applyNumberFormat="1" applyFont="1" applyFill="1" applyBorder="1" applyAlignment="1">
      <alignment vertical="center" wrapText="1"/>
    </xf>
    <xf numFmtId="49" fontId="4" fillId="2" borderId="19" xfId="0" applyNumberFormat="1" applyFont="1" applyFill="1" applyBorder="1" applyAlignment="1">
      <alignment vertical="center"/>
    </xf>
    <xf numFmtId="49" fontId="4" fillId="2" borderId="17" xfId="0" applyNumberFormat="1" applyFont="1" applyFill="1" applyBorder="1" applyAlignment="1">
      <alignment vertical="center"/>
    </xf>
    <xf numFmtId="38" fontId="4" fillId="2" borderId="5" xfId="2" applyFont="1" applyFill="1" applyBorder="1" applyAlignment="1">
      <alignment horizontal="center" vertical="center" textRotation="255"/>
    </xf>
    <xf numFmtId="38" fontId="4" fillId="2" borderId="12" xfId="2" applyFont="1" applyFill="1" applyBorder="1" applyAlignment="1">
      <alignment horizontal="center" vertical="center" textRotation="255"/>
    </xf>
    <xf numFmtId="38" fontId="4" fillId="2" borderId="6" xfId="2" applyFont="1" applyFill="1" applyBorder="1" applyAlignment="1">
      <alignment horizontal="center" vertical="center" textRotation="255"/>
    </xf>
    <xf numFmtId="38" fontId="11" fillId="2" borderId="1" xfId="2" applyFont="1" applyFill="1" applyBorder="1" applyAlignment="1">
      <alignment vertical="center" wrapText="1"/>
    </xf>
    <xf numFmtId="38" fontId="4" fillId="2" borderId="5" xfId="2" applyFont="1" applyFill="1" applyBorder="1" applyAlignment="1">
      <alignment vertical="center" textRotation="255"/>
    </xf>
    <xf numFmtId="38" fontId="4" fillId="2" borderId="12" xfId="2" applyFont="1" applyFill="1" applyBorder="1" applyAlignment="1">
      <alignment vertical="center" textRotation="255"/>
    </xf>
    <xf numFmtId="0" fontId="4" fillId="2" borderId="5" xfId="2" applyNumberFormat="1" applyFont="1" applyFill="1" applyBorder="1" applyAlignment="1">
      <alignment vertical="center"/>
    </xf>
    <xf numFmtId="0" fontId="4" fillId="2" borderId="12" xfId="2" applyNumberFormat="1" applyFont="1" applyFill="1" applyBorder="1" applyAlignment="1">
      <alignment vertical="center"/>
    </xf>
    <xf numFmtId="38" fontId="4" fillId="2" borderId="1" xfId="2" applyFont="1" applyFill="1" applyBorder="1" applyAlignment="1">
      <alignment vertical="center" textRotation="255"/>
    </xf>
    <xf numFmtId="38" fontId="6" fillId="2" borderId="1" xfId="2" applyFont="1" applyFill="1" applyBorder="1" applyAlignment="1">
      <alignment vertical="center" wrapText="1"/>
    </xf>
    <xf numFmtId="38" fontId="6" fillId="2" borderId="5" xfId="2" applyFont="1" applyFill="1" applyBorder="1" applyAlignment="1">
      <alignment vertical="center" wrapText="1"/>
    </xf>
    <xf numFmtId="38" fontId="6" fillId="2" borderId="12" xfId="2" applyFont="1" applyFill="1" applyBorder="1" applyAlignment="1">
      <alignment vertical="center" wrapText="1"/>
    </xf>
    <xf numFmtId="38" fontId="6" fillId="2" borderId="6" xfId="2" applyFont="1" applyFill="1" applyBorder="1" applyAlignment="1">
      <alignment vertical="center" wrapText="1"/>
    </xf>
    <xf numFmtId="38" fontId="4" fillId="2" borderId="1" xfId="2" applyFont="1" applyFill="1" applyBorder="1" applyAlignment="1">
      <alignment vertical="center"/>
    </xf>
    <xf numFmtId="38" fontId="5" fillId="2" borderId="1" xfId="2" applyFont="1" applyFill="1" applyBorder="1" applyAlignment="1">
      <alignment vertical="center" wrapText="1"/>
    </xf>
    <xf numFmtId="38" fontId="12" fillId="2" borderId="1" xfId="2" applyFont="1" applyFill="1" applyBorder="1" applyAlignment="1">
      <alignment vertical="center" textRotation="255"/>
    </xf>
    <xf numFmtId="38" fontId="4" fillId="2" borderId="5" xfId="2" applyFont="1" applyFill="1" applyBorder="1" applyAlignment="1">
      <alignment vertical="center" wrapText="1"/>
    </xf>
    <xf numFmtId="38" fontId="4" fillId="2" borderId="6" xfId="2" applyFont="1" applyFill="1" applyBorder="1" applyAlignment="1">
      <alignment vertical="center" wrapText="1"/>
    </xf>
    <xf numFmtId="38" fontId="4" fillId="2" borderId="5" xfId="2" applyFont="1" applyFill="1" applyBorder="1" applyAlignment="1">
      <alignment vertical="center"/>
    </xf>
    <xf numFmtId="38" fontId="4" fillId="2" borderId="12" xfId="2" applyFont="1" applyFill="1" applyBorder="1" applyAlignment="1">
      <alignment vertical="center"/>
    </xf>
    <xf numFmtId="38" fontId="4" fillId="2" borderId="6" xfId="2" applyFont="1" applyFill="1" applyBorder="1" applyAlignment="1">
      <alignment vertical="center"/>
    </xf>
    <xf numFmtId="0" fontId="4" fillId="2" borderId="4" xfId="0" applyFont="1" applyFill="1" applyBorder="1" applyAlignment="1">
      <alignment vertical="center" shrinkToFit="1"/>
    </xf>
    <xf numFmtId="0" fontId="4" fillId="2" borderId="3" xfId="0" applyFont="1" applyFill="1" applyBorder="1" applyAlignment="1">
      <alignment vertical="center" shrinkToFit="1"/>
    </xf>
    <xf numFmtId="40" fontId="4" fillId="2" borderId="5" xfId="2" applyNumberFormat="1" applyFont="1" applyFill="1" applyBorder="1" applyAlignment="1">
      <alignment vertical="center"/>
    </xf>
    <xf numFmtId="40" fontId="4" fillId="2" borderId="6" xfId="2" applyNumberFormat="1" applyFont="1" applyFill="1" applyBorder="1" applyAlignment="1">
      <alignment vertical="center"/>
    </xf>
    <xf numFmtId="0" fontId="4" fillId="2" borderId="5" xfId="0" applyFont="1" applyFill="1" applyBorder="1" applyAlignment="1">
      <alignment horizontal="center" vertical="center" textRotation="255"/>
    </xf>
    <xf numFmtId="0" fontId="4" fillId="2" borderId="12" xfId="0" applyFont="1" applyFill="1" applyBorder="1" applyAlignment="1">
      <alignment horizontal="center" vertical="center" textRotation="255"/>
    </xf>
    <xf numFmtId="0" fontId="4" fillId="2" borderId="6" xfId="0" applyFont="1" applyFill="1" applyBorder="1" applyAlignment="1">
      <alignment horizontal="center" vertical="center" textRotation="255"/>
    </xf>
    <xf numFmtId="0" fontId="5" fillId="2" borderId="4" xfId="0" applyFont="1" applyFill="1" applyBorder="1" applyAlignment="1">
      <alignment vertical="center" shrinkToFit="1"/>
    </xf>
    <xf numFmtId="0" fontId="5" fillId="2" borderId="3" xfId="0" applyFont="1" applyFill="1" applyBorder="1" applyAlignment="1">
      <alignment vertical="center" shrinkToFit="1"/>
    </xf>
    <xf numFmtId="40" fontId="4" fillId="2" borderId="4" xfId="2" applyNumberFormat="1" applyFont="1" applyFill="1" applyBorder="1" applyAlignment="1">
      <alignment vertical="center"/>
    </xf>
    <xf numFmtId="40" fontId="4" fillId="2" borderId="3" xfId="2" applyNumberFormat="1" applyFont="1" applyFill="1" applyBorder="1" applyAlignment="1">
      <alignment vertical="center"/>
    </xf>
    <xf numFmtId="177" fontId="6" fillId="2" borderId="7" xfId="2" applyNumberFormat="1" applyFont="1" applyFill="1" applyBorder="1" applyAlignment="1">
      <alignment horizontal="left" vertical="center" wrapText="1"/>
    </xf>
    <xf numFmtId="177" fontId="6" fillId="2" borderId="2" xfId="2" applyNumberFormat="1" applyFont="1" applyFill="1" applyBorder="1" applyAlignment="1">
      <alignment horizontal="left" vertical="center" wrapText="1"/>
    </xf>
    <xf numFmtId="177" fontId="6" fillId="2" borderId="13" xfId="2" applyNumberFormat="1" applyFont="1" applyFill="1" applyBorder="1" applyAlignment="1">
      <alignment horizontal="left" vertical="center" wrapText="1"/>
    </xf>
    <xf numFmtId="177" fontId="6" fillId="2" borderId="16" xfId="2" applyNumberFormat="1" applyFont="1" applyFill="1" applyBorder="1" applyAlignment="1">
      <alignment horizontal="left" vertical="center" wrapText="1"/>
    </xf>
    <xf numFmtId="177" fontId="6" fillId="2" borderId="0" xfId="2" applyNumberFormat="1" applyFont="1" applyFill="1" applyBorder="1" applyAlignment="1">
      <alignment horizontal="left" vertical="center" wrapText="1"/>
    </xf>
    <xf numFmtId="177" fontId="6" fillId="2" borderId="15" xfId="2" applyNumberFormat="1" applyFont="1" applyFill="1" applyBorder="1" applyAlignment="1">
      <alignment horizontal="left" vertical="center" wrapText="1"/>
    </xf>
    <xf numFmtId="0" fontId="4" fillId="2" borderId="1" xfId="0" applyFont="1" applyFill="1" applyBorder="1" applyAlignment="1">
      <alignment horizontal="center" vertical="center"/>
    </xf>
    <xf numFmtId="0" fontId="4" fillId="2" borderId="9" xfId="0" applyFont="1" applyFill="1" applyBorder="1" applyAlignment="1">
      <alignment vertical="center" shrinkToFit="1"/>
    </xf>
    <xf numFmtId="0" fontId="4" fillId="2" borderId="7"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5" fillId="2" borderId="5" xfId="0" applyFont="1" applyFill="1" applyBorder="1" applyAlignment="1">
      <alignment horizontal="center" vertical="center" wrapText="1"/>
    </xf>
    <xf numFmtId="0" fontId="5" fillId="2" borderId="12" xfId="0" applyFont="1" applyFill="1" applyBorder="1" applyAlignment="1">
      <alignment horizontal="center" vertical="center" wrapText="1"/>
    </xf>
    <xf numFmtId="177" fontId="4" fillId="2" borderId="1" xfId="2" applyNumberFormat="1" applyFont="1" applyFill="1" applyBorder="1" applyAlignment="1">
      <alignment horizontal="center" vertical="center" textRotation="255"/>
    </xf>
    <xf numFmtId="0" fontId="4" fillId="2" borderId="13"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7" xfId="0" applyFont="1" applyFill="1" applyBorder="1" applyAlignment="1">
      <alignment vertical="center"/>
    </xf>
    <xf numFmtId="0" fontId="4" fillId="2" borderId="12" xfId="0" applyFont="1" applyFill="1" applyBorder="1" applyAlignment="1">
      <alignment vertical="center" textRotation="255"/>
    </xf>
    <xf numFmtId="0" fontId="4" fillId="2" borderId="6" xfId="0" applyFont="1" applyFill="1" applyBorder="1" applyAlignment="1">
      <alignment vertical="center" textRotation="255"/>
    </xf>
    <xf numFmtId="0" fontId="4" fillId="2" borderId="6" xfId="0" applyFont="1" applyFill="1" applyBorder="1" applyAlignment="1">
      <alignment vertical="center"/>
    </xf>
    <xf numFmtId="0" fontId="11" fillId="2" borderId="6" xfId="0" applyFont="1" applyFill="1" applyBorder="1" applyAlignment="1">
      <alignment vertical="center" wrapText="1"/>
    </xf>
    <xf numFmtId="0" fontId="11" fillId="2" borderId="1" xfId="0" applyFont="1" applyFill="1" applyBorder="1" applyAlignment="1">
      <alignment vertical="center" wrapText="1"/>
    </xf>
    <xf numFmtId="0" fontId="4" fillId="2" borderId="18" xfId="0" applyFont="1" applyFill="1" applyBorder="1" applyAlignment="1">
      <alignment vertical="center" wrapText="1"/>
    </xf>
    <xf numFmtId="0" fontId="4" fillId="2" borderId="14" xfId="0" applyFont="1" applyFill="1" applyBorder="1" applyAlignment="1">
      <alignment vertical="center" wrapText="1"/>
    </xf>
    <xf numFmtId="0" fontId="6" fillId="2" borderId="5" xfId="0" applyFont="1" applyFill="1" applyBorder="1" applyAlignment="1">
      <alignment horizontal="center" vertical="center" textRotation="255"/>
    </xf>
    <xf numFmtId="0" fontId="6" fillId="2" borderId="12" xfId="0" applyFont="1" applyFill="1" applyBorder="1" applyAlignment="1">
      <alignment horizontal="center" vertical="center" textRotation="255"/>
    </xf>
    <xf numFmtId="0" fontId="6" fillId="2" borderId="6" xfId="0" applyFont="1" applyFill="1" applyBorder="1" applyAlignment="1">
      <alignment horizontal="center" vertical="center" textRotation="255"/>
    </xf>
    <xf numFmtId="0" fontId="4" fillId="2" borderId="5" xfId="0" applyFont="1" applyFill="1" applyBorder="1" applyAlignment="1">
      <alignment vertical="center"/>
    </xf>
    <xf numFmtId="0" fontId="6" fillId="2" borderId="7"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11" xfId="0" applyFont="1" applyFill="1" applyBorder="1" applyAlignment="1">
      <alignment horizontal="center" vertical="center"/>
    </xf>
    <xf numFmtId="0" fontId="57" fillId="2" borderId="5" xfId="0" applyFont="1" applyFill="1" applyBorder="1" applyAlignment="1">
      <alignment vertical="center" shrinkToFit="1"/>
    </xf>
    <xf numFmtId="0" fontId="57" fillId="2" borderId="12" xfId="0" applyFont="1" applyFill="1" applyBorder="1" applyAlignment="1">
      <alignment vertical="center" shrinkToFit="1"/>
    </xf>
    <xf numFmtId="0" fontId="57" fillId="2" borderId="6" xfId="0" applyFont="1" applyFill="1" applyBorder="1" applyAlignment="1">
      <alignment vertical="center" shrinkToFit="1"/>
    </xf>
    <xf numFmtId="0" fontId="6" fillId="2" borderId="5" xfId="0" applyFont="1" applyFill="1" applyBorder="1" applyAlignment="1">
      <alignment vertical="center" textRotation="255"/>
    </xf>
    <xf numFmtId="0" fontId="6" fillId="2" borderId="12" xfId="0" applyFont="1" applyFill="1" applyBorder="1" applyAlignment="1">
      <alignment vertical="center" textRotation="255"/>
    </xf>
    <xf numFmtId="0" fontId="6" fillId="2" borderId="6" xfId="0" applyFont="1" applyFill="1" applyBorder="1" applyAlignment="1">
      <alignment vertical="center" textRotation="255"/>
    </xf>
    <xf numFmtId="0" fontId="4" fillId="2" borderId="1" xfId="0" applyFont="1" applyFill="1" applyBorder="1" applyAlignment="1">
      <alignment vertical="center" wrapText="1"/>
    </xf>
    <xf numFmtId="177" fontId="4" fillId="2" borderId="1" xfId="2" applyNumberFormat="1" applyFont="1" applyFill="1" applyBorder="1" applyAlignment="1">
      <alignment vertical="center"/>
    </xf>
    <xf numFmtId="0" fontId="4" fillId="2" borderId="5" xfId="0" applyFont="1" applyFill="1" applyBorder="1" applyAlignment="1">
      <alignment vertical="center" textRotation="255"/>
    </xf>
    <xf numFmtId="0" fontId="4" fillId="2" borderId="7" xfId="0" applyFont="1" applyFill="1" applyBorder="1" applyAlignment="1">
      <alignment vertical="center" shrinkToFit="1"/>
    </xf>
    <xf numFmtId="0" fontId="4" fillId="2" borderId="2" xfId="0" applyFont="1" applyFill="1" applyBorder="1" applyAlignment="1">
      <alignment vertical="center" shrinkToFit="1"/>
    </xf>
    <xf numFmtId="0" fontId="4" fillId="2" borderId="13" xfId="0" applyFont="1" applyFill="1" applyBorder="1" applyAlignment="1">
      <alignment vertical="center" shrinkToFit="1"/>
    </xf>
    <xf numFmtId="0" fontId="4" fillId="2" borderId="8" xfId="0" applyFont="1" applyFill="1" applyBorder="1" applyAlignment="1">
      <alignment vertical="center" shrinkToFit="1"/>
    </xf>
    <xf numFmtId="0" fontId="4" fillId="2" borderId="10" xfId="0" applyFont="1" applyFill="1" applyBorder="1" applyAlignment="1">
      <alignment vertical="center" shrinkToFit="1"/>
    </xf>
    <xf numFmtId="0" fontId="4" fillId="2" borderId="11" xfId="0" applyFont="1" applyFill="1" applyBorder="1" applyAlignment="1">
      <alignment vertical="center" shrinkToFit="1"/>
    </xf>
    <xf numFmtId="0" fontId="5" fillId="2" borderId="6" xfId="0" applyFont="1" applyFill="1" applyBorder="1" applyAlignment="1">
      <alignment vertical="center" textRotation="255"/>
    </xf>
    <xf numFmtId="0" fontId="5" fillId="2" borderId="1" xfId="0" applyFont="1" applyFill="1" applyBorder="1" applyAlignment="1">
      <alignment vertical="center" textRotation="255"/>
    </xf>
    <xf numFmtId="0" fontId="5" fillId="2" borderId="4" xfId="0" applyFont="1" applyFill="1" applyBorder="1" applyAlignment="1">
      <alignment vertical="center"/>
    </xf>
    <xf numFmtId="0" fontId="5" fillId="2" borderId="3" xfId="0" applyFont="1" applyFill="1" applyBorder="1" applyAlignment="1">
      <alignment vertical="center"/>
    </xf>
    <xf numFmtId="0" fontId="4" fillId="2" borderId="1" xfId="0" applyFont="1" applyFill="1" applyBorder="1" applyAlignment="1">
      <alignment vertical="center" textRotation="255"/>
    </xf>
    <xf numFmtId="49" fontId="4" fillId="2" borderId="17" xfId="0" applyNumberFormat="1" applyFont="1" applyFill="1" applyBorder="1" applyAlignment="1">
      <alignment vertical="center" wrapText="1"/>
    </xf>
    <xf numFmtId="49" fontId="4" fillId="2" borderId="18" xfId="0" applyNumberFormat="1" applyFont="1" applyFill="1" applyBorder="1" applyAlignment="1">
      <alignment vertical="center"/>
    </xf>
    <xf numFmtId="49" fontId="4" fillId="2" borderId="14" xfId="0" applyNumberFormat="1" applyFont="1" applyFill="1" applyBorder="1" applyAlignment="1">
      <alignment vertical="center"/>
    </xf>
    <xf numFmtId="38" fontId="4" fillId="2" borderId="1" xfId="2" applyFont="1" applyFill="1" applyBorder="1" applyAlignment="1">
      <alignment vertical="center" wrapText="1"/>
    </xf>
    <xf numFmtId="0" fontId="4" fillId="2" borderId="12" xfId="0" applyFont="1" applyFill="1" applyBorder="1" applyAlignment="1">
      <alignment vertical="center" textRotation="255" shrinkToFit="1"/>
    </xf>
    <xf numFmtId="0" fontId="4" fillId="2" borderId="6" xfId="0" applyFont="1" applyFill="1" applyBorder="1" applyAlignment="1">
      <alignment vertical="center" textRotation="255" shrinkToFit="1"/>
    </xf>
    <xf numFmtId="0" fontId="6" fillId="2" borderId="4" xfId="0" applyFont="1" applyFill="1" applyBorder="1" applyAlignment="1">
      <alignment vertical="center" wrapText="1"/>
    </xf>
    <xf numFmtId="0" fontId="4" fillId="2" borderId="9" xfId="0" applyFont="1" applyFill="1" applyBorder="1" applyAlignment="1">
      <alignment vertical="center" wrapText="1"/>
    </xf>
    <xf numFmtId="0" fontId="4" fillId="2" borderId="3" xfId="0" applyFont="1" applyFill="1" applyBorder="1" applyAlignment="1">
      <alignment vertical="center" wrapText="1"/>
    </xf>
    <xf numFmtId="178" fontId="4" fillId="2" borderId="1" xfId="2" applyNumberFormat="1" applyFont="1" applyFill="1" applyBorder="1" applyAlignment="1">
      <alignment vertical="center"/>
    </xf>
    <xf numFmtId="0" fontId="6" fillId="2" borderId="9" xfId="0" applyFont="1" applyFill="1" applyBorder="1" applyAlignment="1">
      <alignment vertical="center" wrapText="1"/>
    </xf>
    <xf numFmtId="0" fontId="6" fillId="2" borderId="3" xfId="0" applyFont="1" applyFill="1" applyBorder="1" applyAlignment="1">
      <alignment vertical="center" wrapText="1"/>
    </xf>
    <xf numFmtId="0" fontId="19" fillId="0" borderId="0" xfId="0" applyFont="1" applyFill="1" applyAlignment="1">
      <alignment horizontal="left" vertical="center"/>
    </xf>
    <xf numFmtId="0" fontId="4" fillId="2" borderId="5" xfId="0" applyFont="1" applyFill="1" applyBorder="1" applyAlignment="1">
      <alignment vertical="center" textRotation="255" shrinkToFit="1"/>
    </xf>
    <xf numFmtId="0" fontId="4" fillId="2" borderId="1" xfId="0" applyFont="1" applyFill="1" applyBorder="1" applyAlignment="1">
      <alignment vertical="center" textRotation="255" shrinkToFit="1"/>
    </xf>
    <xf numFmtId="0" fontId="4" fillId="2" borderId="16" xfId="0" applyFont="1" applyFill="1" applyBorder="1" applyAlignment="1">
      <alignment vertical="center" textRotation="255"/>
    </xf>
    <xf numFmtId="0" fontId="4" fillId="2" borderId="12"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5" xfId="0" applyFont="1" applyFill="1" applyBorder="1" applyAlignment="1">
      <alignment horizontal="center" vertical="center" textRotation="255" shrinkToFit="1"/>
    </xf>
    <xf numFmtId="0" fontId="4" fillId="2" borderId="12" xfId="0" applyFont="1" applyFill="1" applyBorder="1" applyAlignment="1">
      <alignment horizontal="center" vertical="center" textRotation="255" shrinkToFit="1"/>
    </xf>
    <xf numFmtId="0" fontId="4" fillId="2" borderId="6" xfId="0" applyFont="1" applyFill="1" applyBorder="1" applyAlignment="1">
      <alignment horizontal="center" vertical="center" textRotation="255" shrinkToFit="1"/>
    </xf>
    <xf numFmtId="182" fontId="4" fillId="2" borderId="1" xfId="0" applyNumberFormat="1" applyFont="1" applyFill="1" applyBorder="1" applyAlignment="1">
      <alignment vertical="center"/>
    </xf>
    <xf numFmtId="0" fontId="6" fillId="2" borderId="5" xfId="0" applyFont="1" applyFill="1" applyBorder="1" applyAlignment="1">
      <alignment vertical="center" textRotation="255" wrapText="1"/>
    </xf>
    <xf numFmtId="0" fontId="6" fillId="2" borderId="12" xfId="0" applyFont="1" applyFill="1" applyBorder="1" applyAlignment="1">
      <alignment vertical="center" textRotation="255" wrapText="1"/>
    </xf>
    <xf numFmtId="0" fontId="6" fillId="2" borderId="6" xfId="0" applyFont="1" applyFill="1" applyBorder="1" applyAlignment="1">
      <alignment vertical="center" textRotation="255" wrapText="1"/>
    </xf>
    <xf numFmtId="0" fontId="5" fillId="2" borderId="7" xfId="0" applyFont="1" applyFill="1" applyBorder="1" applyAlignment="1">
      <alignment vertical="center" wrapText="1"/>
    </xf>
    <xf numFmtId="0" fontId="5" fillId="2" borderId="13" xfId="0" applyFont="1" applyFill="1" applyBorder="1" applyAlignment="1">
      <alignment vertical="center" wrapText="1"/>
    </xf>
    <xf numFmtId="0" fontId="5" fillId="2" borderId="16" xfId="0" applyFont="1" applyFill="1" applyBorder="1" applyAlignment="1">
      <alignment vertical="center" wrapText="1"/>
    </xf>
    <xf numFmtId="0" fontId="5" fillId="2" borderId="15" xfId="0" applyFont="1" applyFill="1" applyBorder="1" applyAlignment="1">
      <alignment vertical="center" wrapText="1"/>
    </xf>
    <xf numFmtId="0" fontId="5" fillId="2" borderId="8" xfId="0" applyFont="1" applyFill="1" applyBorder="1" applyAlignment="1">
      <alignment vertical="center" wrapText="1"/>
    </xf>
    <xf numFmtId="0" fontId="5" fillId="2" borderId="11" xfId="0" applyFont="1" applyFill="1" applyBorder="1" applyAlignment="1">
      <alignment vertical="center" wrapText="1"/>
    </xf>
    <xf numFmtId="178" fontId="4" fillId="2" borderId="4" xfId="2" applyNumberFormat="1" applyFont="1" applyFill="1" applyBorder="1" applyAlignment="1">
      <alignment vertical="center"/>
    </xf>
    <xf numFmtId="178" fontId="4" fillId="2" borderId="3" xfId="2" applyNumberFormat="1" applyFont="1" applyFill="1" applyBorder="1" applyAlignment="1">
      <alignment vertical="center"/>
    </xf>
    <xf numFmtId="0" fontId="5" fillId="2" borderId="1" xfId="0" applyFont="1" applyFill="1" applyBorder="1" applyAlignment="1">
      <alignment vertical="center" wrapText="1"/>
    </xf>
    <xf numFmtId="0" fontId="12" fillId="2" borderId="5" xfId="0" applyFont="1" applyFill="1" applyBorder="1" applyAlignment="1">
      <alignment vertical="center" textRotation="255" wrapText="1"/>
    </xf>
    <xf numFmtId="0" fontId="12" fillId="2" borderId="12" xfId="0" applyFont="1" applyFill="1" applyBorder="1" applyAlignment="1">
      <alignment vertical="center" textRotation="255"/>
    </xf>
    <xf numFmtId="0" fontId="12" fillId="2" borderId="6" xfId="0" applyFont="1" applyFill="1" applyBorder="1" applyAlignment="1">
      <alignment vertical="center" textRotation="255"/>
    </xf>
    <xf numFmtId="0" fontId="6" fillId="2" borderId="7" xfId="0" applyFont="1" applyFill="1" applyBorder="1" applyAlignment="1">
      <alignment vertical="center" wrapText="1"/>
    </xf>
    <xf numFmtId="0" fontId="6" fillId="2" borderId="13" xfId="0" applyFont="1" applyFill="1" applyBorder="1" applyAlignment="1">
      <alignment vertical="center" wrapText="1"/>
    </xf>
    <xf numFmtId="0" fontId="6" fillId="2" borderId="16" xfId="0" applyFont="1" applyFill="1" applyBorder="1" applyAlignment="1">
      <alignment vertical="center" wrapText="1"/>
    </xf>
    <xf numFmtId="0" fontId="6" fillId="2" borderId="15" xfId="0" applyFont="1" applyFill="1" applyBorder="1" applyAlignment="1">
      <alignment vertical="center" wrapText="1"/>
    </xf>
    <xf numFmtId="0" fontId="6" fillId="2" borderId="8" xfId="0" applyFont="1" applyFill="1" applyBorder="1" applyAlignment="1">
      <alignment vertical="center" wrapText="1"/>
    </xf>
    <xf numFmtId="0" fontId="6" fillId="2" borderId="11" xfId="0" applyFont="1" applyFill="1" applyBorder="1" applyAlignment="1">
      <alignment vertical="center" wrapText="1"/>
    </xf>
    <xf numFmtId="178" fontId="5" fillId="2" borderId="1" xfId="2" applyNumberFormat="1" applyFont="1" applyFill="1" applyBorder="1" applyAlignment="1">
      <alignment vertical="center" wrapText="1"/>
    </xf>
    <xf numFmtId="49" fontId="4" fillId="2" borderId="7" xfId="0" applyNumberFormat="1" applyFont="1" applyFill="1" applyBorder="1" applyAlignment="1">
      <alignment vertical="center"/>
    </xf>
    <xf numFmtId="49" fontId="4" fillId="2" borderId="2" xfId="0" applyNumberFormat="1" applyFont="1" applyFill="1" applyBorder="1" applyAlignment="1">
      <alignment vertical="center"/>
    </xf>
    <xf numFmtId="49" fontId="4" fillId="2" borderId="13" xfId="0" applyNumberFormat="1" applyFont="1" applyFill="1" applyBorder="1" applyAlignment="1">
      <alignment vertical="center"/>
    </xf>
    <xf numFmtId="49" fontId="4" fillId="2" borderId="4" xfId="0" applyNumberFormat="1" applyFont="1" applyFill="1" applyBorder="1" applyAlignment="1">
      <alignment horizontal="left" vertical="center"/>
    </xf>
    <xf numFmtId="49" fontId="4" fillId="2" borderId="9" xfId="0" applyNumberFormat="1" applyFont="1" applyFill="1" applyBorder="1" applyAlignment="1">
      <alignment horizontal="left" vertical="center"/>
    </xf>
    <xf numFmtId="49" fontId="4" fillId="2" borderId="3" xfId="0" applyNumberFormat="1" applyFont="1" applyFill="1" applyBorder="1" applyAlignment="1">
      <alignment horizontal="left" vertical="center"/>
    </xf>
    <xf numFmtId="38" fontId="4" fillId="2" borderId="4" xfId="2" applyFont="1" applyFill="1" applyBorder="1" applyAlignment="1">
      <alignment vertical="center"/>
    </xf>
    <xf numFmtId="38" fontId="4" fillId="2" borderId="9" xfId="2" applyFont="1" applyFill="1" applyBorder="1" applyAlignment="1">
      <alignment vertical="center"/>
    </xf>
    <xf numFmtId="38" fontId="4" fillId="2" borderId="3" xfId="2" applyFont="1" applyFill="1" applyBorder="1" applyAlignment="1">
      <alignment vertical="center"/>
    </xf>
    <xf numFmtId="0" fontId="5" fillId="2" borderId="7"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38" fontId="5" fillId="2" borderId="7" xfId="2" applyFont="1" applyFill="1" applyBorder="1" applyAlignment="1">
      <alignment vertical="center" wrapText="1"/>
    </xf>
    <xf numFmtId="38" fontId="5" fillId="2" borderId="13" xfId="2" applyFont="1" applyFill="1" applyBorder="1" applyAlignment="1">
      <alignment vertical="center" wrapText="1"/>
    </xf>
    <xf numFmtId="38" fontId="5" fillId="2" borderId="8" xfId="2" applyFont="1" applyFill="1" applyBorder="1" applyAlignment="1">
      <alignment vertical="center" wrapText="1"/>
    </xf>
    <xf numFmtId="38" fontId="5" fillId="2" borderId="11" xfId="2" applyFont="1" applyFill="1" applyBorder="1" applyAlignment="1">
      <alignment vertical="center" wrapText="1"/>
    </xf>
    <xf numFmtId="38" fontId="6" fillId="2" borderId="5" xfId="2" applyFont="1" applyFill="1" applyBorder="1" applyAlignment="1">
      <alignment horizontal="center" vertical="center" wrapText="1"/>
    </xf>
    <xf numFmtId="38" fontId="6" fillId="2" borderId="6" xfId="2" applyFont="1" applyFill="1" applyBorder="1" applyAlignment="1">
      <alignment horizontal="center" vertical="center" wrapText="1"/>
    </xf>
    <xf numFmtId="38" fontId="6" fillId="2" borderId="7" xfId="2" applyFont="1" applyFill="1" applyBorder="1" applyAlignment="1">
      <alignment vertical="center" wrapText="1"/>
    </xf>
    <xf numFmtId="38" fontId="6" fillId="2" borderId="13" xfId="2" applyFont="1" applyFill="1" applyBorder="1" applyAlignment="1">
      <alignment vertical="center" wrapText="1"/>
    </xf>
    <xf numFmtId="38" fontId="6" fillId="2" borderId="8" xfId="2" applyFont="1" applyFill="1" applyBorder="1" applyAlignment="1">
      <alignment vertical="center" wrapText="1"/>
    </xf>
    <xf numFmtId="38" fontId="6" fillId="2" borderId="11" xfId="2" applyFont="1" applyFill="1" applyBorder="1" applyAlignment="1">
      <alignment vertical="center" wrapText="1"/>
    </xf>
    <xf numFmtId="38" fontId="4" fillId="2" borderId="6" xfId="2" applyFont="1" applyFill="1" applyBorder="1" applyAlignment="1">
      <alignment vertical="center" textRotation="255"/>
    </xf>
    <xf numFmtId="38" fontId="5" fillId="2" borderId="2" xfId="2" applyFont="1" applyFill="1" applyBorder="1" applyAlignment="1">
      <alignment vertical="center" wrapText="1"/>
    </xf>
    <xf numFmtId="38" fontId="5" fillId="2" borderId="16" xfId="2" applyFont="1" applyFill="1" applyBorder="1" applyAlignment="1">
      <alignment vertical="center" wrapText="1"/>
    </xf>
    <xf numFmtId="38" fontId="5" fillId="2" borderId="0" xfId="2" applyFont="1" applyFill="1" applyBorder="1" applyAlignment="1">
      <alignment vertical="center" wrapText="1"/>
    </xf>
    <xf numFmtId="38" fontId="5" fillId="2" borderId="15" xfId="2" applyFont="1" applyFill="1" applyBorder="1" applyAlignment="1">
      <alignment vertical="center" wrapText="1"/>
    </xf>
    <xf numFmtId="38" fontId="5" fillId="2" borderId="10" xfId="2" applyFont="1" applyFill="1" applyBorder="1" applyAlignment="1">
      <alignment vertical="center" wrapText="1"/>
    </xf>
    <xf numFmtId="38" fontId="4" fillId="2" borderId="3" xfId="2" applyFont="1" applyFill="1" applyBorder="1" applyAlignment="1">
      <alignment vertical="center" wrapText="1"/>
    </xf>
    <xf numFmtId="38" fontId="4" fillId="2" borderId="2" xfId="2" applyFont="1" applyFill="1" applyBorder="1" applyAlignment="1">
      <alignment vertical="center" wrapText="1"/>
    </xf>
    <xf numFmtId="38" fontId="4" fillId="2" borderId="13" xfId="2" applyFont="1" applyFill="1" applyBorder="1" applyAlignment="1">
      <alignment vertical="center" wrapText="1"/>
    </xf>
    <xf numFmtId="38" fontId="4" fillId="2" borderId="10" xfId="2" applyFont="1" applyFill="1" applyBorder="1" applyAlignment="1">
      <alignment vertical="center" wrapText="1"/>
    </xf>
    <xf numFmtId="38" fontId="4" fillId="2" borderId="11" xfId="2" applyFont="1" applyFill="1" applyBorder="1" applyAlignment="1">
      <alignment vertical="center" wrapText="1"/>
    </xf>
    <xf numFmtId="38" fontId="4" fillId="2" borderId="7" xfId="2" applyFont="1" applyFill="1" applyBorder="1" applyAlignment="1">
      <alignment vertical="center"/>
    </xf>
    <xf numFmtId="38" fontId="4" fillId="2" borderId="13" xfId="2" applyFont="1" applyFill="1" applyBorder="1" applyAlignment="1">
      <alignment vertical="center"/>
    </xf>
    <xf numFmtId="38" fontId="4" fillId="2" borderId="8" xfId="2" applyFont="1" applyFill="1" applyBorder="1" applyAlignment="1">
      <alignment vertical="center"/>
    </xf>
    <xf numFmtId="38" fontId="4" fillId="2" borderId="11" xfId="2" applyFont="1" applyFill="1" applyBorder="1" applyAlignment="1">
      <alignment vertical="center"/>
    </xf>
    <xf numFmtId="38" fontId="11" fillId="2" borderId="7" xfId="2" applyFont="1" applyFill="1" applyBorder="1" applyAlignment="1">
      <alignment vertical="center" wrapText="1"/>
    </xf>
    <xf numFmtId="38" fontId="11" fillId="2" borderId="13" xfId="2" applyFont="1" applyFill="1" applyBorder="1" applyAlignment="1">
      <alignment vertical="center" wrapText="1"/>
    </xf>
    <xf numFmtId="38" fontId="11" fillId="2" borderId="16" xfId="2" applyFont="1" applyFill="1" applyBorder="1" applyAlignment="1">
      <alignment vertical="center" wrapText="1"/>
    </xf>
    <xf numFmtId="38" fontId="11" fillId="2" borderId="15" xfId="2" applyFont="1" applyFill="1" applyBorder="1" applyAlignment="1">
      <alignment vertical="center" wrapText="1"/>
    </xf>
    <xf numFmtId="38" fontId="11" fillId="2" borderId="8" xfId="2" applyFont="1" applyFill="1" applyBorder="1" applyAlignment="1">
      <alignment vertical="center" wrapText="1"/>
    </xf>
    <xf numFmtId="38" fontId="11" fillId="2" borderId="11" xfId="2" applyFont="1" applyFill="1" applyBorder="1" applyAlignment="1">
      <alignment vertical="center" wrapText="1"/>
    </xf>
    <xf numFmtId="38" fontId="4" fillId="2" borderId="7" xfId="2" applyFont="1" applyFill="1" applyBorder="1" applyAlignment="1">
      <alignment vertical="center" wrapText="1"/>
    </xf>
    <xf numFmtId="38" fontId="4" fillId="2" borderId="8" xfId="2" applyFont="1" applyFill="1" applyBorder="1" applyAlignment="1">
      <alignment vertical="center" wrapText="1"/>
    </xf>
    <xf numFmtId="38" fontId="5" fillId="2" borderId="5" xfId="2" applyFont="1" applyFill="1" applyBorder="1" applyAlignment="1">
      <alignment vertical="center" wrapText="1"/>
    </xf>
    <xf numFmtId="38" fontId="5" fillId="2" borderId="6" xfId="2" applyFont="1" applyFill="1" applyBorder="1" applyAlignment="1">
      <alignment vertical="center" wrapText="1"/>
    </xf>
    <xf numFmtId="38" fontId="4" fillId="2" borderId="7" xfId="2" applyFont="1" applyFill="1" applyBorder="1" applyAlignment="1">
      <alignment vertical="center" textRotation="255" wrapText="1"/>
    </xf>
    <xf numFmtId="38" fontId="4" fillId="2" borderId="13" xfId="2" applyFont="1" applyFill="1" applyBorder="1" applyAlignment="1">
      <alignment vertical="center" textRotation="255" wrapText="1"/>
    </xf>
    <xf numFmtId="38" fontId="4" fillId="2" borderId="16" xfId="2" applyFont="1" applyFill="1" applyBorder="1" applyAlignment="1">
      <alignment vertical="center" textRotation="255" wrapText="1"/>
    </xf>
    <xf numFmtId="38" fontId="4" fillId="2" borderId="15" xfId="2" applyFont="1" applyFill="1" applyBorder="1" applyAlignment="1">
      <alignment vertical="center" textRotation="255" wrapText="1"/>
    </xf>
    <xf numFmtId="38" fontId="4" fillId="2" borderId="8" xfId="2" applyFont="1" applyFill="1" applyBorder="1" applyAlignment="1">
      <alignment vertical="center" textRotation="255" wrapText="1"/>
    </xf>
    <xf numFmtId="38" fontId="4" fillId="2" borderId="11" xfId="2" applyFont="1" applyFill="1" applyBorder="1" applyAlignment="1">
      <alignment vertical="center" textRotation="255" wrapText="1"/>
    </xf>
    <xf numFmtId="49" fontId="4" fillId="2" borderId="1" xfId="0" applyNumberFormat="1" applyFont="1" applyFill="1" applyBorder="1" applyAlignment="1">
      <alignment vertical="center" wrapText="1"/>
    </xf>
    <xf numFmtId="38" fontId="4" fillId="2" borderId="7" xfId="2" applyFont="1" applyFill="1" applyBorder="1" applyAlignment="1">
      <alignment horizontal="center" vertical="center" textRotation="255" wrapText="1"/>
    </xf>
    <xf numFmtId="38" fontId="4" fillId="2" borderId="13" xfId="2" applyFont="1" applyFill="1" applyBorder="1" applyAlignment="1">
      <alignment horizontal="center" vertical="center" textRotation="255" wrapText="1"/>
    </xf>
    <xf numFmtId="38" fontId="4" fillId="2" borderId="16" xfId="2" applyFont="1" applyFill="1" applyBorder="1" applyAlignment="1">
      <alignment horizontal="center" vertical="center" textRotation="255" wrapText="1"/>
    </xf>
    <xf numFmtId="38" fontId="4" fillId="2" borderId="15" xfId="2" applyFont="1" applyFill="1" applyBorder="1" applyAlignment="1">
      <alignment horizontal="center" vertical="center" textRotation="255" wrapText="1"/>
    </xf>
    <xf numFmtId="38" fontId="4" fillId="2" borderId="8" xfId="2" applyFont="1" applyFill="1" applyBorder="1" applyAlignment="1">
      <alignment horizontal="center" vertical="center" textRotation="255" wrapText="1"/>
    </xf>
    <xf numFmtId="38" fontId="4" fillId="2" borderId="11" xfId="2" applyFont="1" applyFill="1" applyBorder="1" applyAlignment="1">
      <alignment horizontal="center" vertical="center" textRotation="255" wrapText="1"/>
    </xf>
    <xf numFmtId="49" fontId="4" fillId="2" borderId="3" xfId="0" applyNumberFormat="1" applyFont="1" applyFill="1" applyBorder="1" applyAlignment="1">
      <alignment vertical="center" wrapText="1"/>
    </xf>
    <xf numFmtId="0" fontId="5" fillId="2" borderId="16" xfId="0" applyFont="1" applyFill="1" applyBorder="1" applyAlignment="1">
      <alignment horizontal="left" vertical="center" wrapText="1"/>
    </xf>
    <xf numFmtId="0" fontId="5" fillId="2" borderId="15" xfId="0" applyFont="1" applyFill="1" applyBorder="1" applyAlignment="1">
      <alignment horizontal="left" vertical="center" wrapText="1"/>
    </xf>
    <xf numFmtId="38" fontId="6" fillId="2" borderId="3" xfId="2" applyFont="1" applyFill="1" applyBorder="1" applyAlignment="1">
      <alignment vertical="center" wrapText="1"/>
    </xf>
    <xf numFmtId="38" fontId="4" fillId="2" borderId="5" xfId="3" applyFont="1" applyFill="1" applyBorder="1" applyAlignment="1">
      <alignment horizontal="center" vertical="center" textRotation="255" wrapText="1"/>
    </xf>
    <xf numFmtId="38" fontId="4" fillId="2" borderId="12" xfId="3" applyFont="1" applyFill="1" applyBorder="1" applyAlignment="1">
      <alignment horizontal="center" vertical="center" textRotation="255" wrapText="1"/>
    </xf>
    <xf numFmtId="38" fontId="4" fillId="2" borderId="6" xfId="3" applyFont="1" applyFill="1" applyBorder="1" applyAlignment="1">
      <alignment horizontal="center" vertical="center" textRotation="255" wrapText="1"/>
    </xf>
    <xf numFmtId="38" fontId="4" fillId="2" borderId="7" xfId="3" applyFont="1" applyFill="1" applyBorder="1" applyAlignment="1">
      <alignment horizontal="left" vertical="center" wrapText="1"/>
    </xf>
    <xf numFmtId="38" fontId="4" fillId="2" borderId="2" xfId="3" applyFont="1" applyFill="1" applyBorder="1" applyAlignment="1">
      <alignment horizontal="left" vertical="center" wrapText="1"/>
    </xf>
    <xf numFmtId="38" fontId="4" fillId="2" borderId="13" xfId="3" applyFont="1" applyFill="1" applyBorder="1" applyAlignment="1">
      <alignment horizontal="left" vertical="center" wrapText="1"/>
    </xf>
    <xf numFmtId="38" fontId="4" fillId="2" borderId="1" xfId="3" applyFont="1" applyFill="1" applyBorder="1" applyAlignment="1">
      <alignment horizontal="center" vertical="center" textRotation="255"/>
    </xf>
    <xf numFmtId="38" fontId="4" fillId="2" borderId="1" xfId="3" applyFont="1" applyFill="1" applyBorder="1" applyAlignment="1">
      <alignment horizontal="center" vertical="center"/>
    </xf>
    <xf numFmtId="38" fontId="4" fillId="2" borderId="4" xfId="3" applyFont="1" applyFill="1" applyBorder="1" applyAlignment="1">
      <alignment horizontal="center" vertical="center"/>
    </xf>
    <xf numFmtId="0" fontId="4" fillId="2" borderId="4" xfId="0" applyFont="1" applyFill="1" applyBorder="1" applyAlignment="1">
      <alignment horizontal="center" vertical="center"/>
    </xf>
    <xf numFmtId="38" fontId="4" fillId="2" borderId="12" xfId="2" applyFont="1" applyFill="1" applyBorder="1" applyAlignment="1">
      <alignment vertical="center" wrapText="1"/>
    </xf>
    <xf numFmtId="49" fontId="4" fillId="2" borderId="4" xfId="0" applyNumberFormat="1" applyFont="1" applyFill="1" applyBorder="1" applyAlignment="1">
      <alignment vertical="center"/>
    </xf>
    <xf numFmtId="49" fontId="4" fillId="2" borderId="9" xfId="0" applyNumberFormat="1" applyFont="1" applyFill="1" applyBorder="1" applyAlignment="1">
      <alignment vertical="center"/>
    </xf>
    <xf numFmtId="49" fontId="4" fillId="2" borderId="3" xfId="0" applyNumberFormat="1" applyFont="1" applyFill="1" applyBorder="1" applyAlignment="1">
      <alignment vertical="center"/>
    </xf>
    <xf numFmtId="0" fontId="4" fillId="2" borderId="6" xfId="2" applyNumberFormat="1" applyFont="1" applyFill="1" applyBorder="1" applyAlignment="1">
      <alignment vertical="center"/>
    </xf>
    <xf numFmtId="38" fontId="12" fillId="2" borderId="5" xfId="2" applyFont="1" applyFill="1" applyBorder="1" applyAlignment="1">
      <alignment horizontal="center" vertical="center" textRotation="255"/>
    </xf>
    <xf numFmtId="38" fontId="12" fillId="2" borderId="12" xfId="2" applyFont="1" applyFill="1" applyBorder="1" applyAlignment="1">
      <alignment horizontal="center" vertical="center" textRotation="255"/>
    </xf>
    <xf numFmtId="38" fontId="12" fillId="2" borderId="6" xfId="2" applyFont="1" applyFill="1" applyBorder="1" applyAlignment="1">
      <alignment horizontal="center" vertical="center" textRotation="255"/>
    </xf>
    <xf numFmtId="38" fontId="11" fillId="2" borderId="5" xfId="2" applyFont="1" applyFill="1" applyBorder="1" applyAlignment="1">
      <alignment vertical="center" wrapText="1"/>
    </xf>
    <xf numFmtId="38" fontId="11" fillId="2" borderId="6" xfId="2" applyFont="1" applyFill="1" applyBorder="1" applyAlignment="1">
      <alignment vertical="center" wrapText="1"/>
    </xf>
    <xf numFmtId="178" fontId="11" fillId="0" borderId="2" xfId="0" applyNumberFormat="1" applyFont="1" applyFill="1" applyBorder="1" applyAlignment="1">
      <alignment horizontal="left" vertical="center"/>
    </xf>
    <xf numFmtId="0" fontId="4" fillId="2" borderId="19" xfId="0" applyFont="1" applyFill="1" applyBorder="1" applyAlignment="1">
      <alignment vertical="center" wrapText="1"/>
    </xf>
    <xf numFmtId="177" fontId="11" fillId="2" borderId="7" xfId="2" applyNumberFormat="1" applyFont="1" applyFill="1" applyBorder="1" applyAlignment="1">
      <alignment horizontal="center" vertical="center" wrapText="1"/>
    </xf>
    <xf numFmtId="177" fontId="11" fillId="2" borderId="13" xfId="2" applyNumberFormat="1" applyFont="1" applyFill="1" applyBorder="1" applyAlignment="1">
      <alignment horizontal="center" vertical="center" wrapText="1"/>
    </xf>
    <xf numFmtId="177" fontId="11" fillId="2" borderId="8" xfId="2" applyNumberFormat="1" applyFont="1" applyFill="1" applyBorder="1" applyAlignment="1">
      <alignment horizontal="center" vertical="center" wrapText="1"/>
    </xf>
    <xf numFmtId="177" fontId="11" fillId="2" borderId="11" xfId="2" applyNumberFormat="1" applyFont="1" applyFill="1" applyBorder="1" applyAlignment="1">
      <alignment horizontal="center" vertical="center" wrapText="1"/>
    </xf>
    <xf numFmtId="177" fontId="4" fillId="2" borderId="7" xfId="2" applyNumberFormat="1" applyFont="1" applyFill="1" applyBorder="1" applyAlignment="1">
      <alignment horizontal="center" vertical="center" shrinkToFit="1"/>
    </xf>
    <xf numFmtId="177" fontId="4" fillId="2" borderId="2" xfId="2" applyNumberFormat="1" applyFont="1" applyFill="1" applyBorder="1" applyAlignment="1">
      <alignment horizontal="center" vertical="center" shrinkToFit="1"/>
    </xf>
    <xf numFmtId="177" fontId="4" fillId="2" borderId="13" xfId="2" applyNumberFormat="1" applyFont="1" applyFill="1" applyBorder="1" applyAlignment="1">
      <alignment horizontal="center" vertical="center" shrinkToFit="1"/>
    </xf>
    <xf numFmtId="177" fontId="4" fillId="2" borderId="8" xfId="2" applyNumberFormat="1" applyFont="1" applyFill="1" applyBorder="1" applyAlignment="1">
      <alignment horizontal="center" vertical="center" shrinkToFit="1"/>
    </xf>
    <xf numFmtId="177" fontId="4" fillId="2" borderId="10" xfId="2" applyNumberFormat="1" applyFont="1" applyFill="1" applyBorder="1" applyAlignment="1">
      <alignment horizontal="center" vertical="center" shrinkToFit="1"/>
    </xf>
    <xf numFmtId="177" fontId="4" fillId="2" borderId="11" xfId="2" applyNumberFormat="1" applyFont="1" applyFill="1" applyBorder="1" applyAlignment="1">
      <alignment horizontal="center" vertical="center" shrinkToFit="1"/>
    </xf>
    <xf numFmtId="177" fontId="4" fillId="2" borderId="7" xfId="2" applyNumberFormat="1" applyFont="1" applyFill="1" applyBorder="1" applyAlignment="1">
      <alignment vertical="center"/>
    </xf>
    <xf numFmtId="177" fontId="4" fillId="2" borderId="9" xfId="2" applyNumberFormat="1" applyFont="1" applyFill="1" applyBorder="1" applyAlignment="1">
      <alignment vertical="center"/>
    </xf>
    <xf numFmtId="177" fontId="4" fillId="2" borderId="3" xfId="2" applyNumberFormat="1" applyFont="1" applyFill="1" applyBorder="1" applyAlignment="1">
      <alignment vertical="center"/>
    </xf>
    <xf numFmtId="177" fontId="6" fillId="2" borderId="5" xfId="2" applyNumberFormat="1" applyFont="1" applyFill="1" applyBorder="1" applyAlignment="1">
      <alignment horizontal="center" vertical="center" textRotation="255"/>
    </xf>
    <xf numFmtId="177" fontId="6" fillId="2" borderId="12" xfId="2" applyNumberFormat="1" applyFont="1" applyFill="1" applyBorder="1" applyAlignment="1">
      <alignment horizontal="center" vertical="center" textRotation="255"/>
    </xf>
    <xf numFmtId="177" fontId="6" fillId="2" borderId="6" xfId="2" applyNumberFormat="1" applyFont="1" applyFill="1" applyBorder="1" applyAlignment="1">
      <alignment horizontal="center" vertical="center" textRotation="255"/>
    </xf>
    <xf numFmtId="177" fontId="4" fillId="2" borderId="5" xfId="2" applyNumberFormat="1" applyFont="1" applyFill="1" applyBorder="1" applyAlignment="1">
      <alignment horizontal="center" vertical="center" textRotation="255"/>
    </xf>
    <xf numFmtId="177" fontId="4" fillId="2" borderId="12" xfId="2" applyNumberFormat="1" applyFont="1" applyFill="1" applyBorder="1" applyAlignment="1">
      <alignment horizontal="center" vertical="center" textRotation="255"/>
    </xf>
    <xf numFmtId="177" fontId="4" fillId="2" borderId="6" xfId="2" applyNumberFormat="1" applyFont="1" applyFill="1" applyBorder="1" applyAlignment="1">
      <alignment horizontal="center" vertical="center" textRotation="255"/>
    </xf>
    <xf numFmtId="177" fontId="6" fillId="2" borderId="7" xfId="2" applyNumberFormat="1" applyFont="1" applyFill="1" applyBorder="1" applyAlignment="1">
      <alignment horizontal="center" vertical="center"/>
    </xf>
    <xf numFmtId="177" fontId="6" fillId="2" borderId="13" xfId="2" applyNumberFormat="1" applyFont="1" applyFill="1" applyBorder="1" applyAlignment="1">
      <alignment horizontal="center" vertical="center"/>
    </xf>
    <xf numFmtId="177" fontId="6" fillId="2" borderId="8" xfId="2" applyNumberFormat="1" applyFont="1" applyFill="1" applyBorder="1" applyAlignment="1">
      <alignment horizontal="center" vertical="center"/>
    </xf>
    <xf numFmtId="177" fontId="6" fillId="2" borderId="11" xfId="2" applyNumberFormat="1" applyFont="1" applyFill="1" applyBorder="1" applyAlignment="1">
      <alignment horizontal="center" vertical="center"/>
    </xf>
    <xf numFmtId="177" fontId="11" fillId="2" borderId="5" xfId="2" applyNumberFormat="1" applyFont="1" applyFill="1" applyBorder="1" applyAlignment="1">
      <alignment vertical="center" wrapText="1"/>
    </xf>
    <xf numFmtId="177" fontId="11" fillId="2" borderId="12" xfId="2" applyNumberFormat="1" applyFont="1" applyFill="1" applyBorder="1" applyAlignment="1">
      <alignment vertical="center" wrapText="1"/>
    </xf>
    <xf numFmtId="177" fontId="11" fillId="2" borderId="6" xfId="2" applyNumberFormat="1" applyFont="1" applyFill="1" applyBorder="1" applyAlignment="1">
      <alignment vertical="center" wrapText="1"/>
    </xf>
    <xf numFmtId="177" fontId="4" fillId="2" borderId="5" xfId="2" applyNumberFormat="1" applyFont="1" applyFill="1" applyBorder="1" applyAlignment="1">
      <alignment horizontal="center" vertical="center" shrinkToFit="1"/>
    </xf>
    <xf numFmtId="177" fontId="4" fillId="2" borderId="12" xfId="2" applyNumberFormat="1" applyFont="1" applyFill="1" applyBorder="1" applyAlignment="1">
      <alignment horizontal="center" vertical="center" shrinkToFit="1"/>
    </xf>
    <xf numFmtId="177" fontId="4" fillId="2" borderId="6" xfId="2" applyNumberFormat="1" applyFont="1" applyFill="1" applyBorder="1" applyAlignment="1">
      <alignment horizontal="center" vertical="center" shrinkToFit="1"/>
    </xf>
    <xf numFmtId="177" fontId="4" fillId="2" borderId="4" xfId="2" applyNumberFormat="1" applyFont="1" applyFill="1" applyBorder="1" applyAlignment="1">
      <alignment vertical="center"/>
    </xf>
    <xf numFmtId="177" fontId="12" fillId="2" borderId="5" xfId="2" applyNumberFormat="1" applyFont="1" applyFill="1" applyBorder="1" applyAlignment="1">
      <alignment horizontal="center" vertical="center" wrapText="1"/>
    </xf>
    <xf numFmtId="177" fontId="12" fillId="2" borderId="6" xfId="2" applyNumberFormat="1" applyFont="1" applyFill="1" applyBorder="1" applyAlignment="1">
      <alignment horizontal="center" vertical="center" wrapText="1"/>
    </xf>
    <xf numFmtId="177" fontId="4" fillId="2" borderId="7" xfId="2" applyNumberFormat="1" applyFont="1" applyFill="1" applyBorder="1" applyAlignment="1">
      <alignment horizontal="left" vertical="center" wrapText="1"/>
    </xf>
    <xf numFmtId="177" fontId="4" fillId="2" borderId="2" xfId="2" applyNumberFormat="1" applyFont="1" applyFill="1" applyBorder="1" applyAlignment="1">
      <alignment horizontal="left" vertical="center" wrapText="1"/>
    </xf>
    <xf numFmtId="177" fontId="4" fillId="2" borderId="13" xfId="2" applyNumberFormat="1" applyFont="1" applyFill="1" applyBorder="1" applyAlignment="1">
      <alignment horizontal="left" vertical="center" wrapText="1"/>
    </xf>
    <xf numFmtId="177" fontId="4" fillId="2" borderId="8" xfId="2" applyNumberFormat="1" applyFont="1" applyFill="1" applyBorder="1" applyAlignment="1">
      <alignment horizontal="left" vertical="center" wrapText="1"/>
    </xf>
    <xf numFmtId="177" fontId="4" fillId="2" borderId="10" xfId="2" applyNumberFormat="1" applyFont="1" applyFill="1" applyBorder="1" applyAlignment="1">
      <alignment horizontal="left" vertical="center" wrapText="1"/>
    </xf>
    <xf numFmtId="177" fontId="4" fillId="2" borderId="11" xfId="2" applyNumberFormat="1" applyFont="1" applyFill="1" applyBorder="1" applyAlignment="1">
      <alignment horizontal="left" vertical="center" wrapText="1"/>
    </xf>
    <xf numFmtId="177" fontId="4" fillId="2" borderId="4" xfId="2" applyNumberFormat="1" applyFont="1" applyFill="1" applyBorder="1" applyAlignment="1">
      <alignment vertical="center" shrinkToFit="1"/>
    </xf>
    <xf numFmtId="177" fontId="4" fillId="2" borderId="9" xfId="2" applyNumberFormat="1" applyFont="1" applyFill="1" applyBorder="1" applyAlignment="1">
      <alignment vertical="center" shrinkToFit="1"/>
    </xf>
    <xf numFmtId="177" fontId="4" fillId="2" borderId="3" xfId="2" applyNumberFormat="1" applyFont="1" applyFill="1" applyBorder="1" applyAlignment="1">
      <alignment vertical="center" shrinkToFit="1"/>
    </xf>
    <xf numFmtId="0" fontId="4" fillId="2" borderId="19" xfId="0" applyFont="1" applyFill="1" applyBorder="1" applyAlignment="1">
      <alignment wrapText="1"/>
    </xf>
    <xf numFmtId="38" fontId="5" fillId="2" borderId="4" xfId="2" applyFont="1" applyFill="1" applyBorder="1" applyAlignment="1">
      <alignment vertical="center"/>
    </xf>
    <xf numFmtId="38" fontId="5" fillId="2" borderId="3" xfId="2" applyFont="1" applyFill="1" applyBorder="1" applyAlignment="1">
      <alignment vertical="center"/>
    </xf>
    <xf numFmtId="0" fontId="4" fillId="2" borderId="5" xfId="0" applyFont="1" applyFill="1" applyBorder="1" applyAlignment="1">
      <alignment horizontal="center" vertical="center" textRotation="255" wrapText="1" shrinkToFit="1"/>
    </xf>
    <xf numFmtId="0" fontId="4" fillId="2" borderId="12" xfId="0" applyFont="1" applyFill="1" applyBorder="1" applyAlignment="1">
      <alignment horizontal="center" vertical="center" textRotation="255" wrapText="1" shrinkToFit="1"/>
    </xf>
    <xf numFmtId="0" fontId="4" fillId="2" borderId="6" xfId="0" applyFont="1" applyFill="1" applyBorder="1" applyAlignment="1">
      <alignment horizontal="center" vertical="center" textRotation="255" wrapText="1" shrinkToFit="1"/>
    </xf>
    <xf numFmtId="0" fontId="4" fillId="2" borderId="19" xfId="0" applyFont="1" applyFill="1" applyBorder="1" applyAlignment="1">
      <alignment vertical="top" wrapText="1"/>
    </xf>
    <xf numFmtId="0" fontId="5" fillId="2" borderId="12" xfId="0" applyFont="1" applyFill="1" applyBorder="1" applyAlignment="1">
      <alignment vertical="center" textRotation="255" shrinkToFit="1"/>
    </xf>
    <xf numFmtId="0" fontId="5" fillId="2" borderId="6" xfId="0" applyFont="1" applyFill="1" applyBorder="1" applyAlignment="1">
      <alignment vertical="center" textRotation="255" shrinkToFit="1"/>
    </xf>
    <xf numFmtId="0" fontId="6" fillId="2" borderId="5" xfId="0" applyFont="1" applyFill="1" applyBorder="1" applyAlignment="1">
      <alignment horizontal="center" vertical="center" textRotation="255" shrinkToFit="1"/>
    </xf>
    <xf numFmtId="0" fontId="6" fillId="2" borderId="12" xfId="0" applyFont="1" applyFill="1" applyBorder="1" applyAlignment="1">
      <alignment horizontal="center" vertical="center" textRotation="255" shrinkToFit="1"/>
    </xf>
    <xf numFmtId="0" fontId="6" fillId="2" borderId="6" xfId="0" applyFont="1" applyFill="1" applyBorder="1" applyAlignment="1">
      <alignment horizontal="center" vertical="center" textRotation="255" shrinkToFit="1"/>
    </xf>
    <xf numFmtId="0" fontId="5" fillId="2" borderId="1" xfId="0" applyFont="1" applyFill="1" applyBorder="1" applyAlignment="1">
      <alignment vertical="center" textRotation="255" shrinkToFit="1"/>
    </xf>
    <xf numFmtId="0" fontId="5" fillId="2" borderId="5" xfId="0" applyFont="1" applyFill="1" applyBorder="1" applyAlignment="1">
      <alignment vertical="center" textRotation="255" shrinkToFit="1"/>
    </xf>
    <xf numFmtId="0" fontId="31" fillId="2" borderId="12" xfId="0" applyFont="1" applyFill="1" applyBorder="1" applyAlignment="1">
      <alignment horizontal="center" vertical="center"/>
    </xf>
    <xf numFmtId="0" fontId="31" fillId="2" borderId="6" xfId="0" applyFont="1" applyFill="1" applyBorder="1" applyAlignment="1">
      <alignment horizontal="center" vertical="center"/>
    </xf>
    <xf numFmtId="0" fontId="12" fillId="2" borderId="12" xfId="0" applyFont="1" applyFill="1" applyBorder="1" applyAlignment="1">
      <alignment vertical="center"/>
    </xf>
    <xf numFmtId="0" fontId="12" fillId="2" borderId="6" xfId="0" applyFont="1" applyFill="1" applyBorder="1" applyAlignment="1">
      <alignment vertical="center"/>
    </xf>
    <xf numFmtId="0" fontId="11" fillId="2" borderId="5" xfId="0" applyFont="1" applyFill="1" applyBorder="1" applyAlignment="1">
      <alignment vertical="center" textRotation="255" wrapText="1"/>
    </xf>
    <xf numFmtId="0" fontId="11" fillId="2" borderId="12" xfId="0" applyFont="1" applyFill="1" applyBorder="1" applyAlignment="1">
      <alignment vertical="center" textRotation="255" wrapText="1"/>
    </xf>
    <xf numFmtId="0" fontId="11" fillId="2" borderId="6" xfId="0" applyFont="1" applyFill="1" applyBorder="1" applyAlignment="1">
      <alignment vertical="center" textRotation="255"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5" fillId="2" borderId="7" xfId="0" applyNumberFormat="1" applyFont="1" applyFill="1" applyBorder="1" applyAlignment="1">
      <alignment vertical="center"/>
    </xf>
    <xf numFmtId="0" fontId="5" fillId="2" borderId="2" xfId="0" applyNumberFormat="1" applyFont="1" applyFill="1" applyBorder="1" applyAlignment="1">
      <alignment vertical="center"/>
    </xf>
    <xf numFmtId="0" fontId="5" fillId="2" borderId="13" xfId="0" applyNumberFormat="1" applyFont="1" applyFill="1" applyBorder="1" applyAlignment="1">
      <alignment vertical="center"/>
    </xf>
    <xf numFmtId="49" fontId="5" fillId="2" borderId="4" xfId="0" applyNumberFormat="1" applyFont="1" applyFill="1" applyBorder="1" applyAlignment="1">
      <alignment horizontal="left" vertical="center"/>
    </xf>
    <xf numFmtId="49" fontId="5" fillId="2" borderId="9" xfId="0" applyNumberFormat="1" applyFont="1" applyFill="1" applyBorder="1" applyAlignment="1">
      <alignment horizontal="left" vertical="center"/>
    </xf>
    <xf numFmtId="49" fontId="5" fillId="2" borderId="3" xfId="0" applyNumberFormat="1" applyFont="1" applyFill="1" applyBorder="1" applyAlignment="1">
      <alignment horizontal="left" vertical="center"/>
    </xf>
    <xf numFmtId="38" fontId="4" fillId="2" borderId="5" xfId="3" applyFont="1" applyFill="1" applyBorder="1" applyAlignment="1">
      <alignment horizontal="center" vertical="center" textRotation="255"/>
    </xf>
    <xf numFmtId="38" fontId="4" fillId="2" borderId="12" xfId="3" applyFont="1" applyFill="1" applyBorder="1" applyAlignment="1">
      <alignment horizontal="center" vertical="center" textRotation="255"/>
    </xf>
    <xf numFmtId="38" fontId="4" fillId="2" borderId="6" xfId="3" applyFont="1" applyFill="1" applyBorder="1" applyAlignment="1">
      <alignment horizontal="center" vertical="center" textRotation="255"/>
    </xf>
    <xf numFmtId="38" fontId="4" fillId="2" borderId="3" xfId="3" applyFont="1" applyFill="1" applyBorder="1" applyAlignment="1">
      <alignment horizontal="center" vertical="center"/>
    </xf>
    <xf numFmtId="0" fontId="4" fillId="2" borderId="3" xfId="0" applyFont="1" applyFill="1" applyBorder="1" applyAlignment="1">
      <alignment horizontal="center" vertical="center"/>
    </xf>
    <xf numFmtId="0" fontId="4" fillId="2" borderId="7" xfId="2" applyNumberFormat="1" applyFont="1" applyFill="1" applyBorder="1" applyAlignment="1">
      <alignment horizontal="center" vertical="center"/>
    </xf>
    <xf numFmtId="0" fontId="4" fillId="2" borderId="13" xfId="2" applyNumberFormat="1" applyFont="1" applyFill="1" applyBorder="1" applyAlignment="1">
      <alignment horizontal="center" vertical="center"/>
    </xf>
    <xf numFmtId="0" fontId="4" fillId="2" borderId="16" xfId="2" applyNumberFormat="1" applyFont="1" applyFill="1" applyBorder="1" applyAlignment="1">
      <alignment horizontal="center" vertical="center"/>
    </xf>
    <xf numFmtId="0" fontId="4" fillId="2" borderId="15" xfId="2" applyNumberFormat="1" applyFont="1" applyFill="1" applyBorder="1" applyAlignment="1">
      <alignment horizontal="center" vertical="center"/>
    </xf>
    <xf numFmtId="0" fontId="4" fillId="2" borderId="8" xfId="2" applyNumberFormat="1" applyFont="1" applyFill="1" applyBorder="1" applyAlignment="1">
      <alignment horizontal="center" vertical="center"/>
    </xf>
    <xf numFmtId="0" fontId="4" fillId="2" borderId="11" xfId="2" applyNumberFormat="1" applyFont="1" applyFill="1" applyBorder="1" applyAlignment="1">
      <alignment horizontal="center" vertical="center"/>
    </xf>
    <xf numFmtId="38" fontId="4" fillId="2" borderId="5" xfId="2" applyFont="1" applyFill="1" applyBorder="1" applyAlignment="1">
      <alignment horizontal="left" vertical="center" wrapText="1"/>
    </xf>
    <xf numFmtId="38" fontId="4" fillId="2" borderId="12" xfId="2" applyFont="1" applyFill="1" applyBorder="1" applyAlignment="1">
      <alignment horizontal="left" vertical="center" wrapText="1"/>
    </xf>
    <xf numFmtId="38" fontId="4" fillId="2" borderId="6" xfId="2"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7"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6" fillId="2" borderId="7" xfId="0" applyFont="1" applyFill="1" applyBorder="1" applyAlignment="1">
      <alignment vertical="center"/>
    </xf>
    <xf numFmtId="0" fontId="6" fillId="2" borderId="13" xfId="0" applyFont="1" applyFill="1" applyBorder="1" applyAlignment="1">
      <alignment vertical="center"/>
    </xf>
    <xf numFmtId="0" fontId="6" fillId="2" borderId="8" xfId="0" applyFont="1" applyFill="1" applyBorder="1" applyAlignment="1">
      <alignment vertical="center"/>
    </xf>
    <xf numFmtId="0" fontId="6" fillId="2" borderId="11" xfId="0" applyFont="1" applyFill="1" applyBorder="1" applyAlignment="1">
      <alignment vertical="center"/>
    </xf>
    <xf numFmtId="0" fontId="11" fillId="2" borderId="1" xfId="0" applyFont="1" applyFill="1" applyBorder="1" applyAlignment="1">
      <alignment vertical="center" textRotation="255" wrapText="1"/>
    </xf>
    <xf numFmtId="0" fontId="4" fillId="2" borderId="5" xfId="0" applyFont="1" applyFill="1" applyBorder="1" applyAlignment="1">
      <alignment vertical="center" shrinkToFit="1"/>
    </xf>
    <xf numFmtId="0" fontId="4" fillId="2" borderId="12" xfId="0" applyFont="1" applyFill="1" applyBorder="1" applyAlignment="1">
      <alignment vertical="center" shrinkToFit="1"/>
    </xf>
    <xf numFmtId="0" fontId="11" fillId="2" borderId="7" xfId="0" applyFont="1" applyFill="1" applyBorder="1" applyAlignment="1">
      <alignment horizontal="distributed" vertical="center" wrapText="1"/>
    </xf>
    <xf numFmtId="0" fontId="11" fillId="2" borderId="13" xfId="0" applyFont="1" applyFill="1" applyBorder="1" applyAlignment="1">
      <alignment horizontal="distributed" vertical="center" wrapText="1"/>
    </xf>
    <xf numFmtId="0" fontId="11" fillId="2" borderId="8" xfId="0" applyFont="1" applyFill="1" applyBorder="1" applyAlignment="1">
      <alignment horizontal="distributed" vertical="center" wrapText="1"/>
    </xf>
    <xf numFmtId="0" fontId="11" fillId="2" borderId="11" xfId="0" applyFont="1" applyFill="1" applyBorder="1" applyAlignment="1">
      <alignment horizontal="distributed" vertical="center" wrapText="1"/>
    </xf>
    <xf numFmtId="0" fontId="12" fillId="2" borderId="12" xfId="0" applyFont="1" applyFill="1" applyBorder="1" applyAlignment="1">
      <alignment vertical="center" textRotation="255" wrapText="1"/>
    </xf>
    <xf numFmtId="0" fontId="12" fillId="2" borderId="6" xfId="0" applyFont="1" applyFill="1" applyBorder="1" applyAlignment="1">
      <alignment vertical="center" textRotation="255" wrapText="1"/>
    </xf>
    <xf numFmtId="0" fontId="4" fillId="2" borderId="7" xfId="0" applyFont="1" applyFill="1" applyBorder="1" applyAlignment="1">
      <alignment vertical="center" wrapText="1"/>
    </xf>
    <xf numFmtId="0" fontId="4" fillId="2" borderId="13" xfId="0" applyFont="1" applyFill="1" applyBorder="1" applyAlignment="1">
      <alignment vertical="center" wrapText="1"/>
    </xf>
    <xf numFmtId="0" fontId="4" fillId="2" borderId="16" xfId="0" applyFont="1" applyFill="1" applyBorder="1" applyAlignment="1">
      <alignment vertical="center" wrapText="1"/>
    </xf>
    <xf numFmtId="0" fontId="4" fillId="2" borderId="15" xfId="0" applyFont="1" applyFill="1" applyBorder="1" applyAlignment="1">
      <alignment vertical="center" wrapText="1"/>
    </xf>
    <xf numFmtId="0" fontId="4" fillId="2" borderId="8" xfId="0" applyFont="1" applyFill="1" applyBorder="1" applyAlignment="1">
      <alignment vertical="center" wrapText="1"/>
    </xf>
    <xf numFmtId="0" fontId="4" fillId="2" borderId="11" xfId="0" applyFont="1" applyFill="1" applyBorder="1" applyAlignment="1">
      <alignment vertical="center" wrapText="1"/>
    </xf>
    <xf numFmtId="49" fontId="5" fillId="2" borderId="7" xfId="0" applyNumberFormat="1" applyFont="1" applyFill="1" applyBorder="1" applyAlignment="1">
      <alignment vertical="center"/>
    </xf>
    <xf numFmtId="49" fontId="5" fillId="2" borderId="2" xfId="0" applyNumberFormat="1" applyFont="1" applyFill="1" applyBorder="1" applyAlignment="1">
      <alignment vertical="center"/>
    </xf>
    <xf numFmtId="49" fontId="5" fillId="2" borderId="13" xfId="0" applyNumberFormat="1" applyFont="1" applyFill="1" applyBorder="1" applyAlignment="1">
      <alignment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2" xfId="0" applyFont="1" applyFill="1" applyBorder="1" applyAlignment="1">
      <alignment vertical="center" wrapText="1"/>
    </xf>
    <xf numFmtId="0" fontId="4" fillId="2" borderId="10" xfId="0" applyFont="1" applyFill="1" applyBorder="1" applyAlignment="1">
      <alignment vertical="center" wrapText="1"/>
    </xf>
    <xf numFmtId="49" fontId="4" fillId="2" borderId="18" xfId="0" applyNumberFormat="1" applyFont="1" applyFill="1" applyBorder="1" applyAlignment="1">
      <alignment vertical="center" wrapText="1"/>
    </xf>
    <xf numFmtId="49" fontId="4" fillId="2" borderId="14" xfId="0" applyNumberFormat="1" applyFont="1" applyFill="1" applyBorder="1" applyAlignment="1">
      <alignment vertical="center" wrapText="1"/>
    </xf>
    <xf numFmtId="0" fontId="11" fillId="2" borderId="16" xfId="0" applyFont="1" applyFill="1" applyBorder="1" applyAlignment="1">
      <alignment horizontal="distributed" vertical="center" wrapText="1"/>
    </xf>
    <xf numFmtId="0" fontId="11" fillId="2" borderId="15" xfId="0" applyFont="1" applyFill="1" applyBorder="1" applyAlignment="1">
      <alignment horizontal="distributed" vertical="center" wrapText="1"/>
    </xf>
    <xf numFmtId="0" fontId="6" fillId="2" borderId="7" xfId="0" applyFont="1" applyFill="1" applyBorder="1" applyAlignment="1">
      <alignment vertical="center" textRotation="255"/>
    </xf>
    <xf numFmtId="0" fontId="4" fillId="2" borderId="1" xfId="0" applyFont="1" applyFill="1" applyBorder="1" applyAlignment="1">
      <alignment horizontal="center" vertical="center" wrapText="1"/>
    </xf>
    <xf numFmtId="0" fontId="4" fillId="2" borderId="4"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5" fillId="2" borderId="4" xfId="0" applyNumberFormat="1" applyFont="1" applyFill="1" applyBorder="1" applyAlignment="1">
      <alignment horizontal="left" vertical="center"/>
    </xf>
    <xf numFmtId="0" fontId="5" fillId="2" borderId="9" xfId="0" applyNumberFormat="1" applyFont="1" applyFill="1" applyBorder="1" applyAlignment="1">
      <alignment horizontal="left" vertical="center"/>
    </xf>
    <xf numFmtId="0" fontId="5" fillId="2" borderId="3" xfId="0" applyNumberFormat="1" applyFont="1" applyFill="1" applyBorder="1" applyAlignment="1">
      <alignment horizontal="left" vertical="center"/>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30" fillId="2" borderId="12" xfId="0" applyFont="1" applyFill="1" applyBorder="1" applyAlignment="1">
      <alignment horizontal="center" vertical="center"/>
    </xf>
    <xf numFmtId="0" fontId="30" fillId="2" borderId="6" xfId="0" applyFont="1" applyFill="1" applyBorder="1" applyAlignment="1">
      <alignment horizontal="center" vertical="center"/>
    </xf>
    <xf numFmtId="0" fontId="12" fillId="2" borderId="5" xfId="0" applyFont="1" applyFill="1" applyBorder="1" applyAlignment="1">
      <alignment vertical="center" wrapText="1"/>
    </xf>
    <xf numFmtId="0" fontId="5" fillId="2" borderId="4" xfId="0" applyNumberFormat="1" applyFont="1" applyFill="1" applyBorder="1" applyAlignment="1">
      <alignment vertical="center"/>
    </xf>
    <xf numFmtId="0" fontId="5" fillId="2" borderId="9" xfId="0" applyNumberFormat="1" applyFont="1" applyFill="1" applyBorder="1" applyAlignment="1">
      <alignment vertical="center"/>
    </xf>
    <xf numFmtId="0" fontId="5" fillId="2" borderId="3" xfId="0" applyNumberFormat="1" applyFont="1" applyFill="1" applyBorder="1" applyAlignment="1">
      <alignment vertical="center"/>
    </xf>
    <xf numFmtId="0" fontId="11" fillId="2" borderId="4" xfId="0" applyFont="1" applyFill="1" applyBorder="1" applyAlignment="1">
      <alignment vertical="center" wrapText="1"/>
    </xf>
    <xf numFmtId="0" fontId="11" fillId="2" borderId="9" xfId="0" applyFont="1" applyFill="1" applyBorder="1" applyAlignment="1">
      <alignment vertical="center" wrapText="1"/>
    </xf>
    <xf numFmtId="0" fontId="11" fillId="2" borderId="3" xfId="0" applyFont="1" applyFill="1" applyBorder="1" applyAlignment="1">
      <alignment vertical="center" wrapText="1"/>
    </xf>
    <xf numFmtId="0" fontId="4" fillId="2" borderId="1" xfId="0" applyFont="1" applyFill="1" applyBorder="1" applyAlignment="1"/>
    <xf numFmtId="0" fontId="4" fillId="2" borderId="4" xfId="0" applyFont="1" applyFill="1" applyBorder="1" applyAlignment="1"/>
    <xf numFmtId="0" fontId="6" fillId="2" borderId="7"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4" fillId="2" borderId="9" xfId="0" applyFont="1" applyFill="1" applyBorder="1" applyAlignment="1"/>
    <xf numFmtId="0" fontId="4" fillId="2" borderId="3" xfId="0" applyFont="1" applyFill="1" applyBorder="1" applyAlignment="1"/>
    <xf numFmtId="0" fontId="11" fillId="2" borderId="1" xfId="0" applyFont="1" applyFill="1" applyBorder="1" applyAlignment="1">
      <alignment vertical="top" textRotation="255" wrapText="1"/>
    </xf>
    <xf numFmtId="0" fontId="4" fillId="2" borderId="6" xfId="0" applyFont="1" applyFill="1" applyBorder="1" applyAlignment="1">
      <alignment textRotation="255"/>
    </xf>
    <xf numFmtId="0" fontId="4" fillId="2" borderId="7" xfId="0" applyFont="1" applyFill="1" applyBorder="1" applyAlignment="1"/>
    <xf numFmtId="0" fontId="4" fillId="2" borderId="5" xfId="0" applyFont="1" applyFill="1" applyBorder="1" applyAlignment="1"/>
    <xf numFmtId="0" fontId="11" fillId="2" borderId="6" xfId="0" applyFont="1" applyFill="1" applyBorder="1" applyAlignment="1">
      <alignment vertical="top" textRotation="255" wrapText="1"/>
    </xf>
    <xf numFmtId="0" fontId="4" fillId="2" borderId="6" xfId="0" applyFont="1" applyFill="1" applyBorder="1" applyAlignment="1"/>
    <xf numFmtId="0" fontId="4" fillId="2" borderId="8" xfId="0" applyFont="1" applyFill="1" applyBorder="1" applyAlignment="1"/>
    <xf numFmtId="0" fontId="4" fillId="2" borderId="5" xfId="2" applyNumberFormat="1" applyFont="1" applyFill="1" applyBorder="1" applyAlignment="1">
      <alignment horizontal="center" vertical="center"/>
    </xf>
    <xf numFmtId="0" fontId="4" fillId="2" borderId="12" xfId="2" applyNumberFormat="1" applyFont="1" applyFill="1" applyBorder="1" applyAlignment="1">
      <alignment horizontal="center" vertical="center"/>
    </xf>
    <xf numFmtId="38" fontId="11" fillId="2" borderId="1" xfId="2" applyFont="1" applyFill="1" applyBorder="1" applyAlignment="1">
      <alignment horizontal="left" vertical="center" wrapText="1"/>
    </xf>
    <xf numFmtId="38" fontId="11" fillId="2" borderId="1" xfId="2" applyFont="1" applyFill="1" applyBorder="1" applyAlignment="1">
      <alignment horizontal="left" vertical="center"/>
    </xf>
    <xf numFmtId="38" fontId="6" fillId="2" borderId="1" xfId="2" applyFont="1" applyFill="1" applyBorder="1" applyAlignment="1">
      <alignment horizontal="left" vertical="center" wrapText="1"/>
    </xf>
    <xf numFmtId="38" fontId="6" fillId="2" borderId="1" xfId="2" applyFont="1" applyFill="1" applyBorder="1" applyAlignment="1">
      <alignment horizontal="left" vertical="center"/>
    </xf>
    <xf numFmtId="0" fontId="4" fillId="2" borderId="13" xfId="0" applyFont="1" applyFill="1" applyBorder="1" applyAlignment="1">
      <alignment vertical="center"/>
    </xf>
    <xf numFmtId="0" fontId="4" fillId="2" borderId="8" xfId="0" applyFont="1" applyFill="1" applyBorder="1" applyAlignment="1">
      <alignment vertical="center"/>
    </xf>
    <xf numFmtId="0" fontId="4" fillId="2" borderId="11" xfId="0" applyFont="1" applyFill="1" applyBorder="1" applyAlignment="1">
      <alignment vertical="center"/>
    </xf>
    <xf numFmtId="0" fontId="4" fillId="2" borderId="2" xfId="0" applyFont="1" applyFill="1" applyBorder="1" applyAlignment="1"/>
    <xf numFmtId="0" fontId="4" fillId="2" borderId="13" xfId="0" applyFont="1" applyFill="1" applyBorder="1" applyAlignment="1"/>
    <xf numFmtId="0" fontId="4" fillId="2" borderId="4" xfId="0" applyFont="1" applyFill="1" applyBorder="1"/>
    <xf numFmtId="0" fontId="4" fillId="2" borderId="9" xfId="0" applyFont="1" applyFill="1" applyBorder="1"/>
    <xf numFmtId="0" fontId="4" fillId="2" borderId="3" xfId="0" applyFont="1" applyFill="1" applyBorder="1"/>
    <xf numFmtId="0" fontId="4" fillId="2" borderId="1" xfId="0" applyFont="1" applyFill="1" applyBorder="1"/>
    <xf numFmtId="0" fontId="6" fillId="2" borderId="4" xfId="0" applyFont="1" applyFill="1" applyBorder="1" applyAlignment="1">
      <alignment vertical="top" wrapText="1"/>
    </xf>
    <xf numFmtId="0" fontId="6" fillId="2" borderId="9" xfId="0" applyFont="1" applyFill="1" applyBorder="1" applyAlignment="1">
      <alignment vertical="top" wrapText="1"/>
    </xf>
    <xf numFmtId="0" fontId="6" fillId="2" borderId="3" xfId="0" applyFont="1" applyFill="1" applyBorder="1" applyAlignment="1">
      <alignment vertical="top" wrapText="1"/>
    </xf>
    <xf numFmtId="0" fontId="4" fillId="2" borderId="9" xfId="0" applyFont="1" applyFill="1" applyBorder="1" applyAlignment="1">
      <alignment vertical="top" wrapText="1"/>
    </xf>
    <xf numFmtId="0" fontId="4" fillId="2" borderId="3" xfId="0" applyFont="1" applyFill="1" applyBorder="1" applyAlignment="1">
      <alignment vertical="top" wrapText="1"/>
    </xf>
    <xf numFmtId="0" fontId="4" fillId="2" borderId="1" xfId="0" applyFont="1" applyFill="1" applyBorder="1" applyAlignment="1">
      <alignment vertical="top" textRotation="255" shrinkToFit="1"/>
    </xf>
    <xf numFmtId="0" fontId="4" fillId="2" borderId="5" xfId="0" applyFont="1" applyFill="1" applyBorder="1" applyAlignment="1">
      <alignment horizontal="center" vertical="top" textRotation="255" shrinkToFit="1"/>
    </xf>
    <xf numFmtId="0" fontId="4" fillId="2" borderId="12" xfId="0" applyFont="1" applyFill="1" applyBorder="1" applyAlignment="1">
      <alignment horizontal="center" vertical="top" textRotation="255" shrinkToFit="1"/>
    </xf>
    <xf numFmtId="0" fontId="4" fillId="2" borderId="6" xfId="0" applyFont="1" applyFill="1" applyBorder="1" applyAlignment="1">
      <alignment horizontal="center" vertical="top" textRotation="255" shrinkToFit="1"/>
    </xf>
    <xf numFmtId="182" fontId="4" fillId="2" borderId="1" xfId="0" applyNumberFormat="1" applyFont="1" applyFill="1" applyBorder="1" applyAlignment="1"/>
    <xf numFmtId="0" fontId="12" fillId="2" borderId="5" xfId="0" applyFont="1" applyFill="1" applyBorder="1" applyAlignment="1">
      <alignment vertical="top" wrapText="1"/>
    </xf>
    <xf numFmtId="0" fontId="12" fillId="2" borderId="12" xfId="0" applyFont="1" applyFill="1" applyBorder="1" applyAlignment="1"/>
    <xf numFmtId="0" fontId="12" fillId="2" borderId="6" xfId="0" applyFont="1" applyFill="1" applyBorder="1" applyAlignment="1"/>
    <xf numFmtId="0" fontId="5" fillId="2" borderId="1" xfId="0" applyFont="1" applyFill="1" applyBorder="1" applyAlignment="1">
      <alignment wrapText="1"/>
    </xf>
    <xf numFmtId="0" fontId="4" fillId="2" borderId="7" xfId="2" applyNumberFormat="1" applyFont="1" applyFill="1" applyBorder="1" applyAlignment="1">
      <alignment vertical="center"/>
    </xf>
    <xf numFmtId="0" fontId="4" fillId="2" borderId="13" xfId="2" applyNumberFormat="1" applyFont="1" applyFill="1" applyBorder="1" applyAlignment="1">
      <alignment vertical="center"/>
    </xf>
    <xf numFmtId="0" fontId="4" fillId="2" borderId="16" xfId="2" applyNumberFormat="1" applyFont="1" applyFill="1" applyBorder="1" applyAlignment="1">
      <alignment vertical="center"/>
    </xf>
    <xf numFmtId="0" fontId="4" fillId="2" borderId="15" xfId="2" applyNumberFormat="1" applyFont="1" applyFill="1" applyBorder="1" applyAlignment="1">
      <alignment vertical="center"/>
    </xf>
    <xf numFmtId="0" fontId="4" fillId="2" borderId="8" xfId="2" applyNumberFormat="1" applyFont="1" applyFill="1" applyBorder="1" applyAlignment="1">
      <alignment vertical="center"/>
    </xf>
    <xf numFmtId="0" fontId="4" fillId="2" borderId="11" xfId="2" applyNumberFormat="1" applyFont="1" applyFill="1" applyBorder="1" applyAlignment="1">
      <alignment vertical="center"/>
    </xf>
    <xf numFmtId="0" fontId="4" fillId="2" borderId="12" xfId="0" applyFont="1" applyFill="1" applyBorder="1" applyAlignment="1">
      <alignment vertical="center"/>
    </xf>
    <xf numFmtId="0" fontId="5" fillId="2" borderId="9" xfId="0" applyFont="1" applyFill="1" applyBorder="1" applyAlignment="1">
      <alignment vertical="center"/>
    </xf>
    <xf numFmtId="0" fontId="4" fillId="2" borderId="4" xfId="0" applyFont="1" applyFill="1" applyBorder="1" applyAlignment="1">
      <alignment vertical="top" wrapText="1"/>
    </xf>
    <xf numFmtId="38" fontId="5" fillId="2" borderId="7" xfId="2" applyFont="1" applyFill="1" applyBorder="1" applyAlignment="1">
      <alignment horizontal="center" vertical="center" textRotation="255" wrapText="1"/>
    </xf>
    <xf numFmtId="38" fontId="5" fillId="2" borderId="13" xfId="2" applyFont="1" applyFill="1" applyBorder="1" applyAlignment="1">
      <alignment horizontal="center" vertical="center" textRotation="255" wrapText="1"/>
    </xf>
    <xf numFmtId="38" fontId="5" fillId="2" borderId="16" xfId="2" applyFont="1" applyFill="1" applyBorder="1" applyAlignment="1">
      <alignment horizontal="center" vertical="center" textRotation="255" wrapText="1"/>
    </xf>
    <xf numFmtId="38" fontId="5" fillId="2" borderId="15" xfId="2" applyFont="1" applyFill="1" applyBorder="1" applyAlignment="1">
      <alignment horizontal="center" vertical="center" textRotation="255" wrapText="1"/>
    </xf>
    <xf numFmtId="38" fontId="5" fillId="2" borderId="8" xfId="2" applyFont="1" applyFill="1" applyBorder="1" applyAlignment="1">
      <alignment horizontal="center" vertical="center" textRotation="255" wrapText="1"/>
    </xf>
    <xf numFmtId="38" fontId="5" fillId="2" borderId="11" xfId="2" applyFont="1" applyFill="1" applyBorder="1" applyAlignment="1">
      <alignment horizontal="center" vertical="center" textRotation="255" wrapText="1"/>
    </xf>
    <xf numFmtId="38" fontId="4" fillId="2" borderId="9" xfId="3" applyFont="1" applyFill="1" applyBorder="1" applyAlignment="1">
      <alignment horizontal="left" vertical="center" wrapText="1"/>
    </xf>
    <xf numFmtId="38" fontId="4" fillId="2" borderId="3" xfId="3" applyFont="1" applyFill="1" applyBorder="1" applyAlignment="1">
      <alignment horizontal="left" vertical="center" wrapText="1"/>
    </xf>
    <xf numFmtId="38" fontId="6" fillId="2" borderId="1" xfId="3" applyFont="1" applyFill="1" applyBorder="1" applyAlignment="1">
      <alignment horizontal="center" vertical="center" textRotation="255"/>
    </xf>
    <xf numFmtId="0" fontId="4" fillId="2" borderId="16" xfId="0" applyFont="1" applyFill="1" applyBorder="1" applyAlignment="1">
      <alignment vertical="center"/>
    </xf>
    <xf numFmtId="0" fontId="4" fillId="2" borderId="15" xfId="0" applyFont="1" applyFill="1" applyBorder="1" applyAlignment="1">
      <alignment vertical="center"/>
    </xf>
    <xf numFmtId="0" fontId="4" fillId="2" borderId="19" xfId="0" applyFont="1" applyFill="1" applyBorder="1" applyAlignment="1">
      <alignment vertical="center"/>
    </xf>
    <xf numFmtId="0" fontId="4" fillId="2" borderId="5" xfId="0" applyFont="1" applyFill="1" applyBorder="1" applyAlignment="1">
      <alignment horizontal="center" vertical="center" wrapText="1"/>
    </xf>
    <xf numFmtId="0" fontId="4" fillId="2" borderId="1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6" xfId="0" applyFont="1" applyFill="1" applyBorder="1" applyAlignment="1">
      <alignment horizontal="center" vertical="center" textRotation="255"/>
    </xf>
    <xf numFmtId="0" fontId="4" fillId="2" borderId="8" xfId="0" applyFont="1" applyFill="1" applyBorder="1" applyAlignment="1">
      <alignment horizontal="center" vertical="center" textRotation="255"/>
    </xf>
    <xf numFmtId="0" fontId="6" fillId="2" borderId="1" xfId="0" applyFont="1" applyFill="1" applyBorder="1" applyAlignment="1">
      <alignment horizontal="center" vertical="center" textRotation="255" wrapText="1"/>
    </xf>
    <xf numFmtId="0" fontId="6" fillId="2" borderId="1" xfId="0" applyFont="1" applyFill="1" applyBorder="1" applyAlignment="1">
      <alignment vertical="center" wrapText="1"/>
    </xf>
    <xf numFmtId="0" fontId="4" fillId="2" borderId="2"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0" fontId="4" fillId="2" borderId="8" xfId="0" applyFont="1" applyFill="1" applyBorder="1" applyAlignment="1">
      <alignment vertical="center" textRotation="255"/>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4" fillId="2" borderId="4" xfId="0" applyFont="1" applyFill="1" applyBorder="1" applyAlignment="1">
      <alignment horizontal="center" vertical="center" wrapText="1"/>
    </xf>
    <xf numFmtId="0" fontId="4" fillId="2" borderId="1" xfId="0" applyNumberFormat="1" applyFont="1" applyFill="1" applyBorder="1" applyAlignment="1">
      <alignment horizontal="center" vertical="center"/>
    </xf>
    <xf numFmtId="0" fontId="4" fillId="2" borderId="16"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3" xfId="0" applyFont="1" applyFill="1" applyBorder="1" applyAlignment="1">
      <alignment horizontal="left" vertical="center"/>
    </xf>
    <xf numFmtId="0" fontId="4" fillId="2" borderId="7" xfId="0" applyFont="1" applyFill="1" applyBorder="1" applyAlignment="1">
      <alignment horizontal="center" vertical="center" textRotation="255"/>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 xfId="0" applyFont="1" applyFill="1" applyBorder="1" applyAlignment="1">
      <alignment horizontal="center" vertical="center" textRotation="255"/>
    </xf>
    <xf numFmtId="0" fontId="4" fillId="2" borderId="1" xfId="0" applyFont="1" applyFill="1" applyBorder="1" applyAlignment="1">
      <alignment horizontal="center" vertical="center" textRotation="255" wrapText="1"/>
    </xf>
    <xf numFmtId="0" fontId="4" fillId="2" borderId="12" xfId="0" applyFont="1" applyFill="1" applyBorder="1" applyAlignment="1">
      <alignment vertical="center" wrapText="1"/>
    </xf>
    <xf numFmtId="0" fontId="4" fillId="2" borderId="2" xfId="0" applyFont="1" applyFill="1" applyBorder="1" applyAlignment="1">
      <alignment vertical="center"/>
    </xf>
    <xf numFmtId="0" fontId="6" fillId="2" borderId="4" xfId="0" applyFont="1" applyFill="1" applyBorder="1" applyAlignment="1">
      <alignment vertical="center" shrinkToFit="1"/>
    </xf>
    <xf numFmtId="0" fontId="6" fillId="2" borderId="9" xfId="0" applyFont="1" applyFill="1" applyBorder="1" applyAlignment="1">
      <alignment vertical="center" shrinkToFit="1"/>
    </xf>
    <xf numFmtId="0" fontId="6" fillId="2" borderId="3" xfId="0" applyFont="1" applyFill="1" applyBorder="1" applyAlignment="1">
      <alignment vertical="center" shrinkToFit="1"/>
    </xf>
    <xf numFmtId="0" fontId="4"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6" xfId="0" applyFont="1" applyFill="1" applyBorder="1" applyAlignment="1">
      <alignment vertical="center" wrapText="1"/>
    </xf>
    <xf numFmtId="0" fontId="5" fillId="2" borderId="5" xfId="0" applyFont="1" applyFill="1" applyBorder="1" applyAlignment="1">
      <alignment horizontal="center" vertical="center" textRotation="255"/>
    </xf>
    <xf numFmtId="0" fontId="5" fillId="2" borderId="12"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4" fillId="2" borderId="9"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5" xfId="0" applyFont="1" applyFill="1" applyBorder="1" applyAlignment="1">
      <alignment vertical="center" textRotation="255"/>
    </xf>
    <xf numFmtId="0" fontId="5" fillId="2" borderId="12" xfId="0" applyFont="1" applyFill="1" applyBorder="1" applyAlignment="1">
      <alignment vertical="center" textRotation="255"/>
    </xf>
    <xf numFmtId="49" fontId="5" fillId="2" borderId="1" xfId="6" applyNumberFormat="1" applyFont="1" applyFill="1" applyBorder="1" applyAlignment="1" applyProtection="1">
      <alignment horizontal="center" vertical="center" wrapText="1"/>
    </xf>
    <xf numFmtId="49" fontId="5" fillId="2" borderId="1" xfId="6" applyNumberFormat="1" applyFont="1" applyFill="1" applyBorder="1" applyAlignment="1" applyProtection="1">
      <alignment horizontal="center" vertical="center"/>
    </xf>
    <xf numFmtId="49" fontId="5" fillId="2" borderId="1" xfId="6" applyNumberFormat="1" applyFont="1" applyFill="1" applyBorder="1" applyAlignment="1" applyProtection="1">
      <alignment vertical="center"/>
    </xf>
    <xf numFmtId="49" fontId="5" fillId="2" borderId="7" xfId="6" applyNumberFormat="1" applyFont="1" applyFill="1" applyBorder="1" applyAlignment="1" applyProtection="1">
      <alignment vertical="center" wrapText="1"/>
    </xf>
    <xf numFmtId="49" fontId="5" fillId="2" borderId="2" xfId="6" applyNumberFormat="1" applyFont="1" applyFill="1" applyBorder="1" applyAlignment="1" applyProtection="1">
      <alignment vertical="center" wrapText="1"/>
    </xf>
    <xf numFmtId="49" fontId="5" fillId="2" borderId="13" xfId="6" applyNumberFormat="1" applyFont="1" applyFill="1" applyBorder="1" applyAlignment="1" applyProtection="1">
      <alignment vertical="center" wrapText="1"/>
    </xf>
    <xf numFmtId="0" fontId="5" fillId="2" borderId="1" xfId="6" applyNumberFormat="1" applyFont="1" applyFill="1" applyBorder="1" applyAlignment="1" applyProtection="1">
      <alignment horizontal="center" vertical="center" textRotation="255" wrapText="1"/>
    </xf>
    <xf numFmtId="0" fontId="5" fillId="2" borderId="1" xfId="6" applyNumberFormat="1" applyFont="1" applyFill="1" applyBorder="1" applyAlignment="1" applyProtection="1">
      <alignment horizontal="center" vertical="center" textRotation="255"/>
    </xf>
    <xf numFmtId="0" fontId="5" fillId="2" borderId="5" xfId="6" applyNumberFormat="1" applyFont="1" applyFill="1" applyBorder="1" applyAlignment="1" applyProtection="1">
      <alignment horizontal="center" vertical="center" textRotation="255"/>
    </xf>
    <xf numFmtId="49" fontId="5" fillId="2" borderId="5" xfId="6" applyNumberFormat="1" applyFont="1" applyFill="1" applyBorder="1" applyAlignment="1" applyProtection="1">
      <alignment horizontal="center" vertical="center" textRotation="255"/>
    </xf>
    <xf numFmtId="49" fontId="5" fillId="2" borderId="12" xfId="6" applyNumberFormat="1" applyFont="1" applyFill="1" applyBorder="1" applyAlignment="1" applyProtection="1">
      <alignment horizontal="center" vertical="center" textRotation="255"/>
    </xf>
    <xf numFmtId="49" fontId="5" fillId="2" borderId="6" xfId="6" applyNumberFormat="1" applyFont="1" applyFill="1" applyBorder="1" applyAlignment="1" applyProtection="1">
      <alignment horizontal="center" vertical="center" textRotation="255"/>
    </xf>
    <xf numFmtId="0" fontId="6" fillId="2" borderId="1" xfId="0" applyFont="1" applyFill="1" applyBorder="1" applyAlignment="1">
      <alignment vertical="center" textRotation="255"/>
    </xf>
    <xf numFmtId="49" fontId="5" fillId="2" borderId="1" xfId="6" applyNumberFormat="1" applyFont="1" applyFill="1" applyBorder="1" applyAlignment="1" applyProtection="1">
      <alignment horizontal="left" vertical="center" wrapText="1"/>
    </xf>
    <xf numFmtId="49" fontId="5" fillId="2" borderId="4" xfId="6" applyNumberFormat="1" applyFont="1" applyFill="1" applyBorder="1" applyAlignment="1" applyProtection="1">
      <alignment vertical="center"/>
    </xf>
    <xf numFmtId="49" fontId="5" fillId="2" borderId="9" xfId="6" applyNumberFormat="1" applyFont="1" applyFill="1" applyBorder="1" applyAlignment="1" applyProtection="1">
      <alignment vertical="center"/>
    </xf>
    <xf numFmtId="49" fontId="5" fillId="2" borderId="3" xfId="6" applyNumberFormat="1" applyFont="1" applyFill="1" applyBorder="1" applyAlignment="1" applyProtection="1">
      <alignment vertical="center"/>
    </xf>
    <xf numFmtId="49" fontId="5" fillId="2" borderId="1" xfId="6" applyNumberFormat="1" applyFont="1" applyFill="1" applyBorder="1" applyAlignment="1" applyProtection="1">
      <alignment horizontal="left" vertical="center"/>
    </xf>
    <xf numFmtId="49" fontId="5" fillId="2" borderId="7" xfId="6" applyNumberFormat="1" applyFont="1" applyFill="1" applyBorder="1" applyAlignment="1" applyProtection="1">
      <alignment horizontal="center" vertical="center" wrapText="1"/>
    </xf>
    <xf numFmtId="49" fontId="5" fillId="2" borderId="13" xfId="6" applyNumberFormat="1" applyFont="1" applyFill="1" applyBorder="1" applyAlignment="1" applyProtection="1">
      <alignment horizontal="center" vertical="center"/>
    </xf>
    <xf numFmtId="49" fontId="5" fillId="2" borderId="8" xfId="6" applyNumberFormat="1" applyFont="1" applyFill="1" applyBorder="1" applyAlignment="1" applyProtection="1">
      <alignment horizontal="center" vertical="center"/>
    </xf>
    <xf numFmtId="49" fontId="5" fillId="2" borderId="11" xfId="6" applyNumberFormat="1" applyFont="1" applyFill="1" applyBorder="1" applyAlignment="1" applyProtection="1">
      <alignment horizontal="center" vertical="center"/>
    </xf>
    <xf numFmtId="0" fontId="5" fillId="2" borderId="1" xfId="0" applyFont="1" applyFill="1" applyBorder="1" applyAlignment="1">
      <alignment vertical="center" textRotation="255" wrapText="1"/>
    </xf>
    <xf numFmtId="49" fontId="5" fillId="2" borderId="1" xfId="6" applyNumberFormat="1" applyFont="1" applyFill="1" applyBorder="1" applyAlignment="1" applyProtection="1">
      <alignment horizontal="center" vertical="center" textRotation="255"/>
    </xf>
    <xf numFmtId="0" fontId="11" fillId="2" borderId="1" xfId="0" applyFont="1" applyFill="1" applyBorder="1" applyAlignment="1">
      <alignment vertical="center" textRotation="255"/>
    </xf>
    <xf numFmtId="0" fontId="5" fillId="2" borderId="1" xfId="0" applyFont="1" applyFill="1" applyBorder="1" applyAlignment="1">
      <alignment horizontal="center" vertical="center" textRotation="255"/>
    </xf>
    <xf numFmtId="49" fontId="5" fillId="2" borderId="16" xfId="6" applyNumberFormat="1" applyFont="1" applyFill="1" applyBorder="1" applyAlignment="1" applyProtection="1">
      <alignment horizontal="center" vertical="center"/>
    </xf>
    <xf numFmtId="49" fontId="5" fillId="2" borderId="0" xfId="6" applyNumberFormat="1" applyFont="1" applyFill="1" applyBorder="1" applyAlignment="1" applyProtection="1">
      <alignment horizontal="center" vertical="center"/>
    </xf>
    <xf numFmtId="49" fontId="5" fillId="2" borderId="15" xfId="6" applyNumberFormat="1" applyFont="1" applyFill="1" applyBorder="1" applyAlignment="1" applyProtection="1">
      <alignment horizontal="center" vertical="center"/>
    </xf>
    <xf numFmtId="49" fontId="5" fillId="2" borderId="10" xfId="6" applyNumberFormat="1" applyFont="1" applyFill="1" applyBorder="1" applyAlignment="1" applyProtection="1">
      <alignment horizontal="center" vertical="center"/>
    </xf>
    <xf numFmtId="49" fontId="5" fillId="2" borderId="4"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left" vertical="center"/>
    </xf>
    <xf numFmtId="49" fontId="5" fillId="2" borderId="3" xfId="6" applyNumberFormat="1" applyFont="1" applyFill="1" applyBorder="1" applyAlignment="1" applyProtection="1">
      <alignment horizontal="left" vertical="center"/>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5" fillId="2" borderId="12" xfId="0" applyFont="1" applyFill="1" applyBorder="1" applyAlignment="1">
      <alignment vertical="center" wrapText="1"/>
    </xf>
    <xf numFmtId="0" fontId="6" fillId="2" borderId="12" xfId="0" applyFont="1" applyFill="1" applyBorder="1" applyAlignment="1">
      <alignment vertical="center" wrapText="1"/>
    </xf>
    <xf numFmtId="0" fontId="4" fillId="2" borderId="5" xfId="0" applyFont="1" applyFill="1" applyBorder="1" applyAlignment="1">
      <alignment vertical="center" textRotation="255" wrapText="1"/>
    </xf>
    <xf numFmtId="0" fontId="4" fillId="2" borderId="12" xfId="0" applyFont="1" applyFill="1" applyBorder="1" applyAlignment="1">
      <alignment vertical="center" textRotation="255" wrapText="1"/>
    </xf>
    <xf numFmtId="0" fontId="4" fillId="2" borderId="6" xfId="0" applyFont="1" applyFill="1" applyBorder="1" applyAlignment="1">
      <alignment vertical="center" textRotation="255" wrapText="1"/>
    </xf>
    <xf numFmtId="177" fontId="4" fillId="2" borderId="1" xfId="0" applyNumberFormat="1" applyFont="1" applyFill="1" applyBorder="1" applyAlignment="1">
      <alignment vertical="center"/>
    </xf>
    <xf numFmtId="0" fontId="6" fillId="2" borderId="7"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1" xfId="0" applyFont="1" applyFill="1" applyBorder="1" applyAlignment="1">
      <alignment horizontal="center" vertical="center" wrapText="1"/>
    </xf>
  </cellXfs>
  <cellStyles count="50">
    <cellStyle name="20% - アクセント 1 2" xfId="27" xr:uid="{00000000-0005-0000-0000-000000000000}"/>
    <cellStyle name="20% - アクセント 2 2" xfId="31" xr:uid="{00000000-0005-0000-0000-000001000000}"/>
    <cellStyle name="20% - アクセント 3 2" xfId="35" xr:uid="{00000000-0005-0000-0000-000002000000}"/>
    <cellStyle name="20% - アクセント 4 2" xfId="39" xr:uid="{00000000-0005-0000-0000-000003000000}"/>
    <cellStyle name="20% - アクセント 5 2" xfId="43" xr:uid="{00000000-0005-0000-0000-000004000000}"/>
    <cellStyle name="20% - アクセント 6 2" xfId="47" xr:uid="{00000000-0005-0000-0000-000005000000}"/>
    <cellStyle name="40% - アクセント 1 2" xfId="28" xr:uid="{00000000-0005-0000-0000-000006000000}"/>
    <cellStyle name="40% - アクセント 2 2" xfId="32" xr:uid="{00000000-0005-0000-0000-000007000000}"/>
    <cellStyle name="40% - アクセント 3 2" xfId="36" xr:uid="{00000000-0005-0000-0000-000008000000}"/>
    <cellStyle name="40% - アクセント 4 2" xfId="40" xr:uid="{00000000-0005-0000-0000-000009000000}"/>
    <cellStyle name="40% - アクセント 5 2" xfId="44" xr:uid="{00000000-0005-0000-0000-00000A000000}"/>
    <cellStyle name="40% - アクセント 6 2" xfId="48" xr:uid="{00000000-0005-0000-0000-00000B000000}"/>
    <cellStyle name="60% - アクセント 1 2" xfId="29" xr:uid="{00000000-0005-0000-0000-00000C000000}"/>
    <cellStyle name="60% - アクセント 2 2" xfId="33" xr:uid="{00000000-0005-0000-0000-00000D000000}"/>
    <cellStyle name="60% - アクセント 3 2" xfId="37" xr:uid="{00000000-0005-0000-0000-00000E000000}"/>
    <cellStyle name="60% - アクセント 4 2" xfId="41" xr:uid="{00000000-0005-0000-0000-00000F000000}"/>
    <cellStyle name="60% - アクセント 5 2" xfId="45" xr:uid="{00000000-0005-0000-0000-000010000000}"/>
    <cellStyle name="60% - アクセント 6 2" xfId="49" xr:uid="{00000000-0005-0000-0000-000011000000}"/>
    <cellStyle name="アクセント 1 2" xfId="26" xr:uid="{00000000-0005-0000-0000-000012000000}"/>
    <cellStyle name="アクセント 2 2" xfId="30" xr:uid="{00000000-0005-0000-0000-000013000000}"/>
    <cellStyle name="アクセント 3 2" xfId="34" xr:uid="{00000000-0005-0000-0000-000014000000}"/>
    <cellStyle name="アクセント 4 2" xfId="38" xr:uid="{00000000-0005-0000-0000-000015000000}"/>
    <cellStyle name="アクセント 5 2" xfId="42" xr:uid="{00000000-0005-0000-0000-000016000000}"/>
    <cellStyle name="アクセント 6 2" xfId="46" xr:uid="{00000000-0005-0000-0000-000017000000}"/>
    <cellStyle name="タイトル" xfId="8" builtinId="15" customBuiltin="1"/>
    <cellStyle name="チェック セル 2" xfId="21" xr:uid="{00000000-0005-0000-0000-000019000000}"/>
    <cellStyle name="どちらでもない 2" xfId="16" xr:uid="{00000000-0005-0000-0000-00001A000000}"/>
    <cellStyle name="メモ 2" xfId="23" xr:uid="{00000000-0005-0000-0000-00001B000000}"/>
    <cellStyle name="リンク セル 2" xfId="20" xr:uid="{00000000-0005-0000-0000-00001C000000}"/>
    <cellStyle name="悪い 2" xfId="15" xr:uid="{00000000-0005-0000-0000-00001D000000}"/>
    <cellStyle name="計算 2" xfId="19" xr:uid="{00000000-0005-0000-0000-00001E000000}"/>
    <cellStyle name="警告文 2" xfId="22" xr:uid="{00000000-0005-0000-0000-00001F000000}"/>
    <cellStyle name="桁区切り" xfId="1" builtinId="6"/>
    <cellStyle name="桁区切り 2" xfId="2" xr:uid="{00000000-0005-0000-0000-000021000000}"/>
    <cellStyle name="桁区切り_⑯赤本46-03（下水法適）" xfId="3" xr:uid="{00000000-0005-0000-0000-000022000000}"/>
    <cellStyle name="見出し 1 2" xfId="10" xr:uid="{00000000-0005-0000-0000-000023000000}"/>
    <cellStyle name="見出し 2 2" xfId="11" xr:uid="{00000000-0005-0000-0000-000024000000}"/>
    <cellStyle name="見出し 3 2" xfId="12" xr:uid="{00000000-0005-0000-0000-000025000000}"/>
    <cellStyle name="見出し 4 2" xfId="13" xr:uid="{00000000-0005-0000-0000-000026000000}"/>
    <cellStyle name="集計 2" xfId="25" xr:uid="{00000000-0005-0000-0000-000027000000}"/>
    <cellStyle name="出力 2" xfId="18" xr:uid="{00000000-0005-0000-0000-000028000000}"/>
    <cellStyle name="説明文 2" xfId="24" xr:uid="{00000000-0005-0000-0000-000029000000}"/>
    <cellStyle name="入力 2" xfId="17" xr:uid="{00000000-0005-0000-0000-00002A000000}"/>
    <cellStyle name="標準" xfId="0" builtinId="0"/>
    <cellStyle name="標準 2" xfId="4" xr:uid="{00000000-0005-0000-0000-00002C000000}"/>
    <cellStyle name="標準 3" xfId="9" xr:uid="{00000000-0005-0000-0000-00002D000000}"/>
    <cellStyle name="標準_APNHY801" xfId="5" xr:uid="{00000000-0005-0000-0000-00002E000000}"/>
    <cellStyle name="標準_APNHY872" xfId="6" xr:uid="{00000000-0005-0000-0000-00002F000000}"/>
    <cellStyle name="標準_と畜" xfId="7" xr:uid="{00000000-0005-0000-0000-000030000000}"/>
    <cellStyle name="良い 2" xfId="14" xr:uid="{00000000-0005-0000-0000-000031000000}"/>
  </cellStyles>
  <dxfs count="0"/>
  <tableStyles count="0" defaultTableStyle="TableStyleMedium2" defaultPivotStyle="PivotStyleLight16"/>
  <colors>
    <mruColors>
      <color rgb="FFFF99CC"/>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42</xdr:row>
      <xdr:rowOff>0</xdr:rowOff>
    </xdr:from>
    <xdr:to>
      <xdr:col>7</xdr:col>
      <xdr:colOff>444500</xdr:colOff>
      <xdr:row>43</xdr:row>
      <xdr:rowOff>44450</xdr:rowOff>
    </xdr:to>
    <xdr:sp macro="" textlink="">
      <xdr:nvSpPr>
        <xdr:cNvPr id="1025" name="Text Box 33">
          <a:extLst>
            <a:ext uri="{FF2B5EF4-FFF2-40B4-BE49-F238E27FC236}">
              <a16:creationId xmlns:a16="http://schemas.microsoft.com/office/drawing/2014/main" id="{00000000-0008-0000-4000-000001040000}"/>
            </a:ext>
          </a:extLst>
        </xdr:cNvPr>
        <xdr:cNvSpPr txBox="1">
          <a:spLocks noChangeArrowheads="1"/>
        </xdr:cNvSpPr>
      </xdr:nvSpPr>
      <xdr:spPr bwMode="auto">
        <a:xfrm>
          <a:off x="2514600" y="7981950"/>
          <a:ext cx="6858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8</xdr:col>
      <xdr:colOff>47625</xdr:colOff>
      <xdr:row>42</xdr:row>
      <xdr:rowOff>0</xdr:rowOff>
    </xdr:from>
    <xdr:to>
      <xdr:col>8</xdr:col>
      <xdr:colOff>692150</xdr:colOff>
      <xdr:row>42</xdr:row>
      <xdr:rowOff>133350</xdr:rowOff>
    </xdr:to>
    <xdr:sp macro="" textlink="">
      <xdr:nvSpPr>
        <xdr:cNvPr id="1026" name="Text Box 35">
          <a:extLst>
            <a:ext uri="{FF2B5EF4-FFF2-40B4-BE49-F238E27FC236}">
              <a16:creationId xmlns:a16="http://schemas.microsoft.com/office/drawing/2014/main" id="{00000000-0008-0000-4000-000002040000}"/>
            </a:ext>
          </a:extLst>
        </xdr:cNvPr>
        <xdr:cNvSpPr txBox="1">
          <a:spLocks noChangeArrowheads="1"/>
        </xdr:cNvSpPr>
      </xdr:nvSpPr>
      <xdr:spPr bwMode="auto">
        <a:xfrm>
          <a:off x="3381375" y="7981950"/>
          <a:ext cx="647700"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8</xdr:col>
      <xdr:colOff>180975</xdr:colOff>
      <xdr:row>42</xdr:row>
      <xdr:rowOff>0</xdr:rowOff>
    </xdr:from>
    <xdr:to>
      <xdr:col>8</xdr:col>
      <xdr:colOff>501650</xdr:colOff>
      <xdr:row>44</xdr:row>
      <xdr:rowOff>82550</xdr:rowOff>
    </xdr:to>
    <xdr:sp macro="" textlink="">
      <xdr:nvSpPr>
        <xdr:cNvPr id="1027" name="Text Box 36">
          <a:extLst>
            <a:ext uri="{FF2B5EF4-FFF2-40B4-BE49-F238E27FC236}">
              <a16:creationId xmlns:a16="http://schemas.microsoft.com/office/drawing/2014/main" id="{00000000-0008-0000-4000-000003040000}"/>
            </a:ext>
          </a:extLst>
        </xdr:cNvPr>
        <xdr:cNvSpPr txBox="1">
          <a:spLocks noChangeArrowheads="1"/>
        </xdr:cNvSpPr>
      </xdr:nvSpPr>
      <xdr:spPr bwMode="auto">
        <a:xfrm>
          <a:off x="3514725" y="7981950"/>
          <a:ext cx="323850" cy="4476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5</xdr:col>
      <xdr:colOff>333375</xdr:colOff>
      <xdr:row>64</xdr:row>
      <xdr:rowOff>123825</xdr:rowOff>
    </xdr:from>
    <xdr:to>
      <xdr:col>6</xdr:col>
      <xdr:colOff>285750</xdr:colOff>
      <xdr:row>65</xdr:row>
      <xdr:rowOff>95250</xdr:rowOff>
    </xdr:to>
    <xdr:sp macro="" textlink="">
      <xdr:nvSpPr>
        <xdr:cNvPr id="1028" name="Text Box 62">
          <a:extLst>
            <a:ext uri="{FF2B5EF4-FFF2-40B4-BE49-F238E27FC236}">
              <a16:creationId xmlns:a16="http://schemas.microsoft.com/office/drawing/2014/main" id="{00000000-0008-0000-4000-000004040000}"/>
            </a:ext>
          </a:extLst>
        </xdr:cNvPr>
        <xdr:cNvSpPr txBox="1">
          <a:spLocks noChangeArrowheads="1"/>
        </xdr:cNvSpPr>
      </xdr:nvSpPr>
      <xdr:spPr bwMode="auto">
        <a:xfrm>
          <a:off x="2409825" y="12477750"/>
          <a:ext cx="323850" cy="2381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152399</xdr:colOff>
      <xdr:row>0</xdr:row>
      <xdr:rowOff>152400</xdr:rowOff>
    </xdr:from>
    <xdr:to>
      <xdr:col>4</xdr:col>
      <xdr:colOff>392205</xdr:colOff>
      <xdr:row>3</xdr:row>
      <xdr:rowOff>67236</xdr:rowOff>
    </xdr:to>
    <xdr:sp macro="" textlink="">
      <xdr:nvSpPr>
        <xdr:cNvPr id="2" name="正方形/長方形 1">
          <a:extLst>
            <a:ext uri="{FF2B5EF4-FFF2-40B4-BE49-F238E27FC236}">
              <a16:creationId xmlns:a16="http://schemas.microsoft.com/office/drawing/2014/main" id="{00000000-0008-0000-4200-000002000000}"/>
            </a:ext>
          </a:extLst>
        </xdr:cNvPr>
        <xdr:cNvSpPr/>
      </xdr:nvSpPr>
      <xdr:spPr>
        <a:xfrm>
          <a:off x="152399" y="152400"/>
          <a:ext cx="1831041" cy="833718"/>
        </a:xfrm>
        <a:prstGeom prst="rect">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参照の関係上、決統データの事業コードを「</a:t>
          </a:r>
          <a:r>
            <a:rPr kumimoji="1" lang="en-US" altLang="ja-JP" sz="1100" b="1">
              <a:solidFill>
                <a:srgbClr val="FF0000"/>
              </a:solidFill>
            </a:rPr>
            <a:t>2</a:t>
          </a:r>
          <a:r>
            <a:rPr kumimoji="1" lang="ja-JP" altLang="en-US" sz="1100" b="1">
              <a:solidFill>
                <a:srgbClr val="FF0000"/>
              </a:solidFill>
            </a:rPr>
            <a:t>」に、網野デイの施設コードを「</a:t>
          </a:r>
          <a:r>
            <a:rPr kumimoji="1" lang="en-US" altLang="ja-JP" sz="1100" b="1">
              <a:solidFill>
                <a:srgbClr val="FF0000"/>
              </a:solidFill>
            </a:rPr>
            <a:t>002</a:t>
          </a:r>
          <a:r>
            <a:rPr kumimoji="1" lang="ja-JP" altLang="en-US" sz="1100" b="1">
              <a:solidFill>
                <a:srgbClr val="FF0000"/>
              </a:solidFill>
            </a:rPr>
            <a:t>」に置き換える必要あり</a:t>
          </a:r>
          <a:endParaRPr kumimoji="1" lang="en-US" altLang="ja-JP" sz="1100" b="1">
            <a:solidFill>
              <a:srgbClr val="FF0000"/>
            </a:solidFill>
          </a:endParaRPr>
        </a:p>
        <a:p>
          <a:pPr algn="l"/>
          <a:endParaRPr kumimoji="1" lang="ja-JP" alt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9525</xdr:rowOff>
    </xdr:from>
    <xdr:to>
      <xdr:col>4</xdr:col>
      <xdr:colOff>238125</xdr:colOff>
      <xdr:row>2</xdr:row>
      <xdr:rowOff>171450</xdr:rowOff>
    </xdr:to>
    <xdr:sp macro="" textlink="">
      <xdr:nvSpPr>
        <xdr:cNvPr id="2" name="正方形/長方形 1">
          <a:extLst>
            <a:ext uri="{FF2B5EF4-FFF2-40B4-BE49-F238E27FC236}">
              <a16:creationId xmlns:a16="http://schemas.microsoft.com/office/drawing/2014/main" id="{00000000-0008-0000-4300-000002000000}"/>
            </a:ext>
          </a:extLst>
        </xdr:cNvPr>
        <xdr:cNvSpPr/>
      </xdr:nvSpPr>
      <xdr:spPr>
        <a:xfrm>
          <a:off x="95250" y="9525"/>
          <a:ext cx="1733550" cy="771525"/>
        </a:xfrm>
        <a:prstGeom prst="rect">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参照の関係上、複数施設ある市町村は、決統データの施設コードを変更する必要あり</a:t>
          </a:r>
          <a:endParaRPr kumimoji="1" lang="en-US" altLang="ja-JP" sz="1100" b="1">
            <a:solidFill>
              <a:srgbClr val="FF0000"/>
            </a:solidFill>
          </a:endParaRPr>
        </a:p>
        <a:p>
          <a:pPr algn="l"/>
          <a:endParaRPr kumimoji="1" lang="ja-JP" altLang="en-US" sz="1100"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P383"/>
  <sheetViews>
    <sheetView view="pageBreakPreview" zoomScale="80" zoomScaleNormal="80" zoomScaleSheetLayoutView="80" workbookViewId="0"/>
  </sheetViews>
  <sheetFormatPr defaultColWidth="9" defaultRowHeight="14"/>
  <cols>
    <col min="1" max="1" width="9.75" style="1" customWidth="1"/>
    <col min="2" max="2" width="4.33203125" style="1" customWidth="1"/>
    <col min="3" max="4" width="3.33203125" style="1" customWidth="1"/>
    <col min="5" max="5" width="6.33203125" style="25" customWidth="1"/>
    <col min="6" max="6" width="4" style="1" customWidth="1"/>
    <col min="7" max="7" width="3.75" style="1" customWidth="1"/>
    <col min="8" max="8" width="5.83203125" style="1" customWidth="1"/>
    <col min="9" max="9" width="11" style="1" customWidth="1"/>
    <col min="10" max="10" width="20.75" style="1" customWidth="1"/>
    <col min="11" max="15" width="10.58203125" style="2" customWidth="1"/>
    <col min="16" max="16" width="13.08203125" style="2" bestFit="1" customWidth="1"/>
    <col min="17" max="16384" width="9" style="1"/>
  </cols>
  <sheetData>
    <row r="1" spans="1:16" ht="23.5">
      <c r="F1" s="8"/>
      <c r="J1" s="441" t="s">
        <v>1624</v>
      </c>
    </row>
    <row r="2" spans="1:16" ht="5.25" customHeight="1">
      <c r="K2" s="1"/>
      <c r="L2" s="1"/>
      <c r="M2" s="1"/>
      <c r="N2" s="1"/>
      <c r="O2" s="1"/>
      <c r="P2" s="1"/>
    </row>
    <row r="3" spans="1:16">
      <c r="F3" s="1" t="s">
        <v>498</v>
      </c>
      <c r="K3" s="1"/>
      <c r="L3" s="1"/>
      <c r="M3" s="1"/>
      <c r="N3" s="1"/>
      <c r="O3" s="1"/>
      <c r="P3" s="1"/>
    </row>
    <row r="4" spans="1:16" ht="17.25" customHeight="1">
      <c r="F4" s="1" t="s">
        <v>520</v>
      </c>
      <c r="K4" s="1"/>
      <c r="L4" s="1"/>
      <c r="M4" s="1"/>
      <c r="N4" s="1"/>
      <c r="O4" s="1"/>
      <c r="P4" s="1"/>
    </row>
    <row r="5" spans="1:16" ht="27.75" customHeight="1">
      <c r="A5" s="26"/>
      <c r="B5" s="67" t="s">
        <v>786</v>
      </c>
      <c r="C5" s="26" t="s">
        <v>787</v>
      </c>
      <c r="D5" s="26" t="s">
        <v>788</v>
      </c>
      <c r="E5" s="30" t="s">
        <v>789</v>
      </c>
      <c r="F5" s="482"/>
      <c r="G5" s="483"/>
      <c r="H5" s="483"/>
      <c r="I5" s="483"/>
      <c r="J5" s="483"/>
      <c r="K5" s="11" t="s">
        <v>468</v>
      </c>
      <c r="L5" s="11" t="s">
        <v>469</v>
      </c>
      <c r="M5" s="11" t="s">
        <v>470</v>
      </c>
      <c r="N5" s="11" t="s">
        <v>471</v>
      </c>
      <c r="O5" s="11" t="s">
        <v>601</v>
      </c>
      <c r="P5" s="11" t="s">
        <v>497</v>
      </c>
    </row>
    <row r="6" spans="1:16" s="3" customFormat="1">
      <c r="A6" s="27" t="str">
        <f>+B6&amp;C6&amp;D6</f>
        <v>0102901</v>
      </c>
      <c r="B6" s="28" t="s">
        <v>797</v>
      </c>
      <c r="C6" s="29">
        <v>29</v>
      </c>
      <c r="D6" s="28" t="s">
        <v>790</v>
      </c>
      <c r="E6" s="31" t="s">
        <v>791</v>
      </c>
      <c r="F6" s="494" t="s">
        <v>492</v>
      </c>
      <c r="G6" s="495"/>
      <c r="H6" s="496"/>
      <c r="I6" s="473" t="s">
        <v>795</v>
      </c>
      <c r="J6" s="474"/>
      <c r="K6" s="35">
        <f>VLOOKUP($A6&amp;K$63,決統データ!$A$3:$DE$2059,$E6+19,FALSE)</f>
        <v>3430905</v>
      </c>
      <c r="L6" s="35">
        <f>VLOOKUP($A6&amp;L$63,決統データ!$A$3:$DE$2059,$E6+19,FALSE)</f>
        <v>3290301</v>
      </c>
      <c r="M6" s="35">
        <f>VLOOKUP($A6&amp;M$63,決統データ!$A$3:$DE$2059,$E6+19,FALSE)</f>
        <v>3290212</v>
      </c>
      <c r="N6" s="35">
        <f>VLOOKUP($A6&amp;N$63,決統データ!$A$3:$DE$2059,$E6+19,FALSE)</f>
        <v>3460808</v>
      </c>
      <c r="O6" s="35">
        <f>VLOOKUP($A6&amp;O$63,決統データ!$A$3:$DE$2059,$E6+19,FALSE)</f>
        <v>3291103</v>
      </c>
      <c r="P6" s="13"/>
    </row>
    <row r="7" spans="1:16" s="3" customFormat="1">
      <c r="A7" s="27" t="str">
        <f t="shared" ref="A7:A43" si="0">+B7&amp;C7&amp;D7</f>
        <v>0102901</v>
      </c>
      <c r="B7" s="28" t="s">
        <v>797</v>
      </c>
      <c r="C7" s="29">
        <v>29</v>
      </c>
      <c r="D7" s="28" t="s">
        <v>790</v>
      </c>
      <c r="E7" s="25" t="s">
        <v>792</v>
      </c>
      <c r="F7" s="497"/>
      <c r="G7" s="498"/>
      <c r="H7" s="499"/>
      <c r="I7" s="473" t="s">
        <v>502</v>
      </c>
      <c r="J7" s="474"/>
      <c r="K7" s="35">
        <f>VLOOKUP($A7&amp;K$63,決統データ!$A$3:$DE$2059,$E7+19,FALSE)</f>
        <v>3441001</v>
      </c>
      <c r="L7" s="35">
        <f>VLOOKUP($A7&amp;L$63,決統データ!$A$3:$DE$2059,$E7+19,FALSE)</f>
        <v>3300601</v>
      </c>
      <c r="M7" s="35">
        <f>VLOOKUP($A7&amp;M$63,決統データ!$A$3:$DE$2059,$E7+19,FALSE)</f>
        <v>3290401</v>
      </c>
      <c r="N7" s="35">
        <f>VLOOKUP($A7&amp;N$63,決統データ!$A$3:$DE$2059,$E7+19,FALSE)</f>
        <v>3471101</v>
      </c>
      <c r="O7" s="35">
        <f>VLOOKUP($A7&amp;O$63,決統データ!$A$3:$DE$2059,$E7+19,FALSE)</f>
        <v>3291103</v>
      </c>
      <c r="P7" s="13"/>
    </row>
    <row r="8" spans="1:16" ht="14.25" customHeight="1">
      <c r="A8" s="27" t="str">
        <f t="shared" si="0"/>
        <v>0102901</v>
      </c>
      <c r="B8" s="28" t="s">
        <v>797</v>
      </c>
      <c r="C8" s="29">
        <v>29</v>
      </c>
      <c r="D8" s="28" t="s">
        <v>790</v>
      </c>
      <c r="E8" s="25">
        <v>3</v>
      </c>
      <c r="F8" s="504" t="s">
        <v>493</v>
      </c>
      <c r="G8" s="485" t="s">
        <v>635</v>
      </c>
      <c r="H8" s="486"/>
      <c r="I8" s="486"/>
      <c r="J8" s="487"/>
      <c r="K8" s="42">
        <f>VLOOKUP($A8&amp;K$63,決統データ!$A$3:$DE$2059,$E8+19,FALSE)</f>
        <v>7241</v>
      </c>
      <c r="L8" s="42">
        <f>VLOOKUP($A8&amp;L$63,決統データ!$A$3:$DE$2059,$E8+19,FALSE)</f>
        <v>1235</v>
      </c>
      <c r="M8" s="42">
        <f>VLOOKUP($A8&amp;M$63,決統データ!$A$3:$DE$2059,$E8+19,FALSE)</f>
        <v>3755</v>
      </c>
      <c r="N8" s="42">
        <f>VLOOKUP($A8&amp;N$63,決統データ!$A$3:$DE$2059,$E8+19,FALSE)</f>
        <v>2582</v>
      </c>
      <c r="O8" s="42">
        <f>VLOOKUP($A8&amp;O$63,決統データ!$A$3:$DE$2059,$E8+19,FALSE)</f>
        <v>2012</v>
      </c>
      <c r="P8" s="14">
        <f>SUM(K8:O8)</f>
        <v>16825</v>
      </c>
    </row>
    <row r="9" spans="1:16">
      <c r="A9" s="27" t="str">
        <f t="shared" si="0"/>
        <v>0102901</v>
      </c>
      <c r="B9" s="28" t="s">
        <v>797</v>
      </c>
      <c r="C9" s="29">
        <v>29</v>
      </c>
      <c r="D9" s="28" t="s">
        <v>790</v>
      </c>
      <c r="E9" s="25">
        <v>4</v>
      </c>
      <c r="F9" s="492"/>
      <c r="G9" s="466" t="s">
        <v>637</v>
      </c>
      <c r="H9" s="488"/>
      <c r="I9" s="488"/>
      <c r="J9" s="467"/>
      <c r="K9" s="42">
        <f>VLOOKUP($A9&amp;K$63,決統データ!$A$3:$DE$2059,$E9+19,FALSE)</f>
        <v>3000</v>
      </c>
      <c r="L9" s="42">
        <f>VLOOKUP($A9&amp;L$63,決統データ!$A$3:$DE$2059,$E9+19,FALSE)</f>
        <v>2290</v>
      </c>
      <c r="M9" s="42">
        <f>VLOOKUP($A9&amp;M$63,決統データ!$A$3:$DE$2059,$E9+19,FALSE)</f>
        <v>4400</v>
      </c>
      <c r="N9" s="42">
        <f>VLOOKUP($A9&amp;N$63,決統データ!$A$3:$DE$2059,$E9+19,FALSE)</f>
        <v>2670</v>
      </c>
      <c r="O9" s="42">
        <f>VLOOKUP($A9&amp;O$63,決統データ!$A$3:$DE$2059,$E9+19,FALSE)</f>
        <v>2018</v>
      </c>
      <c r="P9" s="14">
        <f>SUM(K9:O9)</f>
        <v>14378</v>
      </c>
    </row>
    <row r="10" spans="1:16">
      <c r="A10" s="27" t="str">
        <f t="shared" si="0"/>
        <v>0102901</v>
      </c>
      <c r="B10" s="28" t="s">
        <v>797</v>
      </c>
      <c r="C10" s="29">
        <v>29</v>
      </c>
      <c r="D10" s="28" t="s">
        <v>790</v>
      </c>
      <c r="E10" s="25">
        <v>5</v>
      </c>
      <c r="F10" s="492"/>
      <c r="G10" s="466" t="s">
        <v>636</v>
      </c>
      <c r="H10" s="488"/>
      <c r="I10" s="488"/>
      <c r="J10" s="467"/>
      <c r="K10" s="42">
        <f>VLOOKUP($A10&amp;K$63,決統データ!$A$3:$DE$2059,$E10+19,FALSE)</f>
        <v>2137</v>
      </c>
      <c r="L10" s="42">
        <f>VLOOKUP($A10&amp;L$63,決統データ!$A$3:$DE$2059,$E10+19,FALSE)</f>
        <v>1220</v>
      </c>
      <c r="M10" s="42">
        <f>VLOOKUP($A10&amp;M$63,決統データ!$A$3:$DE$2059,$E10+19,FALSE)</f>
        <v>3728</v>
      </c>
      <c r="N10" s="42">
        <f>VLOOKUP($A10&amp;N$63,決統データ!$A$3:$DE$2059,$E10+19,FALSE)</f>
        <v>2322</v>
      </c>
      <c r="O10" s="42">
        <f>VLOOKUP($A10&amp;O$63,決統データ!$A$3:$DE$2059,$E10+19,FALSE)</f>
        <v>1893</v>
      </c>
      <c r="P10" s="14">
        <f>SUM(K10:O10)</f>
        <v>11300</v>
      </c>
    </row>
    <row r="11" spans="1:16">
      <c r="A11" s="27"/>
      <c r="B11" s="28"/>
      <c r="C11" s="29"/>
      <c r="D11" s="28"/>
      <c r="F11" s="492"/>
      <c r="G11" s="500" t="s">
        <v>494</v>
      </c>
      <c r="H11" s="501"/>
      <c r="I11" s="468" t="s">
        <v>495</v>
      </c>
      <c r="J11" s="484"/>
      <c r="K11" s="15">
        <f>K10/K8*100</f>
        <v>29.5124982737191</v>
      </c>
      <c r="L11" s="15">
        <f t="shared" ref="L11:P11" si="1">L10/L8*100</f>
        <v>98.785425101214571</v>
      </c>
      <c r="M11" s="15">
        <f t="shared" si="1"/>
        <v>99.280958721704394</v>
      </c>
      <c r="N11" s="15">
        <f t="shared" si="1"/>
        <v>89.930286599535251</v>
      </c>
      <c r="O11" s="15">
        <f t="shared" si="1"/>
        <v>94.085487077534793</v>
      </c>
      <c r="P11" s="15">
        <f t="shared" si="1"/>
        <v>67.161961367013362</v>
      </c>
    </row>
    <row r="12" spans="1:16">
      <c r="A12" s="27"/>
      <c r="B12" s="28"/>
      <c r="C12" s="29"/>
      <c r="D12" s="28"/>
      <c r="F12" s="492"/>
      <c r="G12" s="502"/>
      <c r="H12" s="503"/>
      <c r="I12" s="468" t="s">
        <v>496</v>
      </c>
      <c r="J12" s="484"/>
      <c r="K12" s="15">
        <f>K10/K9*100</f>
        <v>71.233333333333334</v>
      </c>
      <c r="L12" s="15">
        <f t="shared" ref="L12:P12" si="2">L10/L9*100</f>
        <v>53.275109170305676</v>
      </c>
      <c r="M12" s="15">
        <f t="shared" si="2"/>
        <v>84.727272727272734</v>
      </c>
      <c r="N12" s="15">
        <f t="shared" si="2"/>
        <v>86.966292134831463</v>
      </c>
      <c r="O12" s="15">
        <f t="shared" si="2"/>
        <v>93.805748265609509</v>
      </c>
      <c r="P12" s="15">
        <f t="shared" si="2"/>
        <v>78.592293782167204</v>
      </c>
    </row>
    <row r="13" spans="1:16">
      <c r="A13" s="27" t="str">
        <f t="shared" si="0"/>
        <v>0102901</v>
      </c>
      <c r="B13" s="28" t="s">
        <v>797</v>
      </c>
      <c r="C13" s="29">
        <v>29</v>
      </c>
      <c r="D13" s="28" t="s">
        <v>790</v>
      </c>
      <c r="E13" s="25">
        <v>7</v>
      </c>
      <c r="F13" s="492"/>
      <c r="G13" s="485" t="s">
        <v>638</v>
      </c>
      <c r="H13" s="486"/>
      <c r="I13" s="486"/>
      <c r="J13" s="487"/>
      <c r="K13" s="34">
        <f>VLOOKUP($A13&amp;K$63,決統データ!$A$3:$DE$2059,$E13+19,FALSE)</f>
        <v>1551</v>
      </c>
      <c r="L13" s="34">
        <f>VLOOKUP($A13&amp;L$63,決統データ!$A$3:$DE$2059,$E13+19,FALSE)</f>
        <v>3059</v>
      </c>
      <c r="M13" s="34">
        <f>VLOOKUP($A13&amp;M$63,決統データ!$A$3:$DE$2059,$E13+19,FALSE)</f>
        <v>5992</v>
      </c>
      <c r="N13" s="34">
        <f>VLOOKUP($A13&amp;N$63,決統データ!$A$3:$DE$2059,$E13+19,FALSE)</f>
        <v>1266</v>
      </c>
      <c r="O13" s="34">
        <f>VLOOKUP($A13&amp;O$63,決統データ!$A$3:$DE$2059,$E13+19,FALSE)</f>
        <v>5304</v>
      </c>
      <c r="P13" s="14">
        <f>SUM(K13:O13)</f>
        <v>17172</v>
      </c>
    </row>
    <row r="14" spans="1:16">
      <c r="A14" s="27" t="str">
        <f t="shared" si="0"/>
        <v>0102901</v>
      </c>
      <c r="B14" s="28" t="s">
        <v>797</v>
      </c>
      <c r="C14" s="29">
        <v>29</v>
      </c>
      <c r="D14" s="28" t="s">
        <v>790</v>
      </c>
      <c r="E14" s="25">
        <v>8</v>
      </c>
      <c r="F14" s="492"/>
      <c r="G14" s="466" t="s">
        <v>639</v>
      </c>
      <c r="H14" s="488"/>
      <c r="I14" s="488"/>
      <c r="J14" s="467"/>
      <c r="K14" s="34">
        <f>VLOOKUP($A14&amp;K$63,決統データ!$A$3:$DE$2059,$E14+19,FALSE)</f>
        <v>0</v>
      </c>
      <c r="L14" s="34">
        <f>VLOOKUP($A14&amp;L$63,決統データ!$A$3:$DE$2059,$E14+19,FALSE)</f>
        <v>4711</v>
      </c>
      <c r="M14" s="34">
        <f>VLOOKUP($A14&amp;M$63,決統データ!$A$3:$DE$2059,$E14+19,FALSE)</f>
        <v>7184</v>
      </c>
      <c r="N14" s="34">
        <f>VLOOKUP($A14&amp;N$63,決統データ!$A$3:$DE$2059,$E14+19,FALSE)</f>
        <v>5722</v>
      </c>
      <c r="O14" s="34">
        <f>VLOOKUP($A14&amp;O$63,決統データ!$A$3:$DE$2059,$E14+19,FALSE)</f>
        <v>16283</v>
      </c>
      <c r="P14" s="14">
        <f>SUM(K14:O14)</f>
        <v>33900</v>
      </c>
    </row>
    <row r="15" spans="1:16">
      <c r="A15" s="27" t="str">
        <f t="shared" si="0"/>
        <v>0102901</v>
      </c>
      <c r="B15" s="28" t="s">
        <v>797</v>
      </c>
      <c r="C15" s="29">
        <v>29</v>
      </c>
      <c r="D15" s="28" t="s">
        <v>790</v>
      </c>
      <c r="E15" s="25">
        <v>9</v>
      </c>
      <c r="F15" s="492"/>
      <c r="G15" s="466" t="s">
        <v>725</v>
      </c>
      <c r="H15" s="488"/>
      <c r="I15" s="488"/>
      <c r="J15" s="467"/>
      <c r="K15" s="34">
        <f>VLOOKUP($A15&amp;K$63,決統データ!$A$3:$DE$2059,$E15+19,FALSE)</f>
        <v>11432</v>
      </c>
      <c r="L15" s="34">
        <f>VLOOKUP($A15&amp;L$63,決統データ!$A$3:$DE$2059,$E15+19,FALSE)</f>
        <v>21231</v>
      </c>
      <c r="M15" s="34">
        <f>VLOOKUP($A15&amp;M$63,決統データ!$A$3:$DE$2059,$E15+19,FALSE)</f>
        <v>73500</v>
      </c>
      <c r="N15" s="34">
        <f>VLOOKUP($A15&amp;N$63,決統データ!$A$3:$DE$2059,$E15+19,FALSE)</f>
        <v>51714</v>
      </c>
      <c r="O15" s="34">
        <f>VLOOKUP($A15&amp;O$63,決統データ!$A$3:$DE$2059,$E15+19,FALSE)</f>
        <v>37266</v>
      </c>
      <c r="P15" s="14">
        <f>SUM(K15:O15)</f>
        <v>195143</v>
      </c>
    </row>
    <row r="16" spans="1:16">
      <c r="A16" s="27"/>
      <c r="B16" s="28"/>
      <c r="C16" s="29"/>
      <c r="D16" s="28"/>
      <c r="F16" s="492"/>
      <c r="G16" s="466" t="s">
        <v>640</v>
      </c>
      <c r="H16" s="488"/>
      <c r="I16" s="488"/>
      <c r="J16" s="467"/>
      <c r="K16" s="16">
        <f>SUM(K13:K15)</f>
        <v>12983</v>
      </c>
      <c r="L16" s="16">
        <f t="shared" ref="L16:O16" si="3">SUM(L13:L15)</f>
        <v>29001</v>
      </c>
      <c r="M16" s="16">
        <f t="shared" si="3"/>
        <v>86676</v>
      </c>
      <c r="N16" s="16">
        <f t="shared" si="3"/>
        <v>58702</v>
      </c>
      <c r="O16" s="16">
        <f t="shared" si="3"/>
        <v>58853</v>
      </c>
      <c r="P16" s="16">
        <f>SUM(P13:P15)</f>
        <v>246215</v>
      </c>
    </row>
    <row r="17" spans="1:16">
      <c r="A17" s="27" t="str">
        <f t="shared" si="0"/>
        <v>0102901</v>
      </c>
      <c r="B17" s="28" t="s">
        <v>797</v>
      </c>
      <c r="C17" s="29">
        <v>29</v>
      </c>
      <c r="D17" s="28" t="s">
        <v>790</v>
      </c>
      <c r="E17" s="25">
        <v>11</v>
      </c>
      <c r="F17" s="492"/>
      <c r="G17" s="505"/>
      <c r="H17" s="506"/>
      <c r="I17" s="468" t="s">
        <v>634</v>
      </c>
      <c r="J17" s="469"/>
      <c r="K17" s="34">
        <f>VLOOKUP($A17&amp;K$63,決統データ!$A$3:$DE$2059,$E17+19,FALSE)</f>
        <v>1</v>
      </c>
      <c r="L17" s="34">
        <f>VLOOKUP($A17&amp;L$63,決統データ!$A$3:$DE$2059,$E17+19,FALSE)</f>
        <v>3</v>
      </c>
      <c r="M17" s="34">
        <f>VLOOKUP($A17&amp;M$63,決統データ!$A$3:$DE$2059,$E17+19,FALSE)</f>
        <v>1</v>
      </c>
      <c r="N17" s="34">
        <f>VLOOKUP($A17&amp;N$63,決統データ!$A$3:$DE$2059,$E17+19,FALSE)</f>
        <v>3</v>
      </c>
      <c r="O17" s="34">
        <f>VLOOKUP($A17&amp;O$63,決統データ!$A$3:$DE$2059,$E17+19,FALSE)</f>
        <v>6</v>
      </c>
      <c r="P17" s="14">
        <f>SUM(K17:O17)</f>
        <v>14</v>
      </c>
    </row>
    <row r="18" spans="1:16">
      <c r="A18" s="27" t="str">
        <f t="shared" si="0"/>
        <v>0102901</v>
      </c>
      <c r="B18" s="28" t="s">
        <v>797</v>
      </c>
      <c r="C18" s="29">
        <v>29</v>
      </c>
      <c r="D18" s="28" t="s">
        <v>790</v>
      </c>
      <c r="E18" s="25">
        <v>12</v>
      </c>
      <c r="F18" s="493"/>
      <c r="G18" s="502"/>
      <c r="H18" s="503"/>
      <c r="I18" s="468" t="s">
        <v>726</v>
      </c>
      <c r="J18" s="469"/>
      <c r="K18" s="34">
        <f>VLOOKUP($A18&amp;K$63,決統データ!$A$3:$DE$2059,$E18+19,FALSE)</f>
        <v>6</v>
      </c>
      <c r="L18" s="34">
        <f>VLOOKUP($A18&amp;L$63,決統データ!$A$3:$DE$2059,$E18+19,FALSE)</f>
        <v>3</v>
      </c>
      <c r="M18" s="34">
        <f>VLOOKUP($A18&amp;M$63,決統データ!$A$3:$DE$2059,$E18+19,FALSE)</f>
        <v>10</v>
      </c>
      <c r="N18" s="34">
        <f>VLOOKUP($A18&amp;N$63,決統データ!$A$3:$DE$2059,$E18+19,FALSE)</f>
        <v>8</v>
      </c>
      <c r="O18" s="34">
        <f>VLOOKUP($A18&amp;O$63,決統データ!$A$3:$DE$2059,$E18+19,FALSE)</f>
        <v>13</v>
      </c>
      <c r="P18" s="14">
        <f>SUM(K18:O18)</f>
        <v>40</v>
      </c>
    </row>
    <row r="19" spans="1:16" ht="16.5" customHeight="1">
      <c r="A19" s="27" t="str">
        <f t="shared" si="0"/>
        <v>0102901</v>
      </c>
      <c r="B19" s="28" t="s">
        <v>797</v>
      </c>
      <c r="C19" s="29">
        <v>29</v>
      </c>
      <c r="D19" s="28" t="s">
        <v>790</v>
      </c>
      <c r="E19" s="25">
        <v>13</v>
      </c>
      <c r="F19" s="489" t="s">
        <v>499</v>
      </c>
      <c r="G19" s="466" t="s">
        <v>641</v>
      </c>
      <c r="H19" s="488"/>
      <c r="I19" s="488"/>
      <c r="J19" s="467"/>
      <c r="K19" s="34">
        <f>VLOOKUP($A19&amp;K$63,決統データ!$A$3:$DE$2059,$E19+19,FALSE)</f>
        <v>1400</v>
      </c>
      <c r="L19" s="34">
        <f>VLOOKUP($A19&amp;L$63,決統データ!$A$3:$DE$2059,$E19+19,FALSE)</f>
        <v>1157</v>
      </c>
      <c r="M19" s="34">
        <f>VLOOKUP($A19&amp;M$63,決統データ!$A$3:$DE$2059,$E19+19,FALSE)</f>
        <v>2050</v>
      </c>
      <c r="N19" s="34">
        <f>VLOOKUP($A19&amp;N$63,決統データ!$A$3:$DE$2059,$E19+19,FALSE)</f>
        <v>1106</v>
      </c>
      <c r="O19" s="34">
        <f>VLOOKUP($A19&amp;O$63,決統データ!$A$3:$DE$2059,$E19+19,FALSE)</f>
        <v>1892</v>
      </c>
      <c r="P19" s="14">
        <f>SUM(K19:O19)</f>
        <v>7605</v>
      </c>
    </row>
    <row r="20" spans="1:16" ht="16.5">
      <c r="A20" s="27" t="str">
        <f t="shared" si="0"/>
        <v>0102901</v>
      </c>
      <c r="B20" s="28" t="s">
        <v>797</v>
      </c>
      <c r="C20" s="29">
        <v>29</v>
      </c>
      <c r="D20" s="28" t="s">
        <v>790</v>
      </c>
      <c r="E20" s="25">
        <v>14</v>
      </c>
      <c r="F20" s="490"/>
      <c r="G20" s="473" t="s">
        <v>642</v>
      </c>
      <c r="H20" s="474"/>
      <c r="I20" s="474"/>
      <c r="J20" s="475"/>
      <c r="K20" s="34">
        <f>VLOOKUP($A20&amp;K$63,決統データ!$A$3:$DE$2059,$E20+19,FALSE)</f>
        <v>244214</v>
      </c>
      <c r="L20" s="34">
        <f>VLOOKUP($A20&amp;L$63,決統データ!$A$3:$DE$2059,$E20+19,FALSE)</f>
        <v>174278</v>
      </c>
      <c r="M20" s="34">
        <f>VLOOKUP($A20&amp;M$63,決統データ!$A$3:$DE$2059,$E20+19,FALSE)</f>
        <v>473531</v>
      </c>
      <c r="N20" s="34">
        <f>VLOOKUP($A20&amp;N$63,決統データ!$A$3:$DE$2059,$E20+19,FALSE)</f>
        <v>250022</v>
      </c>
      <c r="O20" s="34">
        <f>VLOOKUP($A20&amp;O$63,決統データ!$A$3:$DE$2059,$E20+19,FALSE)</f>
        <v>243932</v>
      </c>
      <c r="P20" s="14">
        <f>SUM(K20:O20)</f>
        <v>1385977</v>
      </c>
    </row>
    <row r="21" spans="1:16" ht="16.5">
      <c r="A21" s="27" t="str">
        <f t="shared" si="0"/>
        <v>0102901</v>
      </c>
      <c r="B21" s="28" t="s">
        <v>797</v>
      </c>
      <c r="C21" s="29">
        <v>29</v>
      </c>
      <c r="D21" s="28" t="s">
        <v>790</v>
      </c>
      <c r="E21" s="25">
        <v>15</v>
      </c>
      <c r="F21" s="490"/>
      <c r="G21" s="473" t="s">
        <v>643</v>
      </c>
      <c r="H21" s="474"/>
      <c r="I21" s="474"/>
      <c r="J21" s="475"/>
      <c r="K21" s="34">
        <f>VLOOKUP($A21&amp;K$63,決統データ!$A$3:$DE$2059,$E21+19,FALSE)</f>
        <v>1027</v>
      </c>
      <c r="L21" s="34">
        <f>VLOOKUP($A21&amp;L$63,決統データ!$A$3:$DE$2059,$E21+19,FALSE)</f>
        <v>560</v>
      </c>
      <c r="M21" s="34">
        <f>VLOOKUP($A21&amp;M$63,決統データ!$A$3:$DE$2059,$E21+19,FALSE)</f>
        <v>1881</v>
      </c>
      <c r="N21" s="34">
        <f>VLOOKUP($A21&amp;N$63,決統データ!$A$3:$DE$2059,$E21+19,FALSE)</f>
        <v>866</v>
      </c>
      <c r="O21" s="34">
        <f>VLOOKUP($A21&amp;O$63,決統データ!$A$3:$DE$2059,$E21+19,FALSE)</f>
        <v>963</v>
      </c>
      <c r="P21" s="14">
        <f>SUM(K21:O21)</f>
        <v>5297</v>
      </c>
    </row>
    <row r="22" spans="1:16">
      <c r="A22" s="27"/>
      <c r="B22" s="28"/>
      <c r="C22" s="29"/>
      <c r="D22" s="28"/>
      <c r="F22" s="490"/>
      <c r="G22" s="470" t="s">
        <v>1625</v>
      </c>
      <c r="H22" s="471"/>
      <c r="I22" s="471"/>
      <c r="J22" s="472"/>
      <c r="K22" s="16">
        <f>K20/365</f>
        <v>669.0794520547945</v>
      </c>
      <c r="L22" s="16">
        <f t="shared" ref="L22:P22" si="4">L20/366</f>
        <v>476.16939890710381</v>
      </c>
      <c r="M22" s="16">
        <f t="shared" si="4"/>
        <v>1293.8005464480875</v>
      </c>
      <c r="N22" s="16">
        <f t="shared" si="4"/>
        <v>683.12021857923503</v>
      </c>
      <c r="O22" s="16">
        <f t="shared" si="4"/>
        <v>666.48087431693989</v>
      </c>
      <c r="P22" s="16">
        <f t="shared" si="4"/>
        <v>3786.8224043715845</v>
      </c>
    </row>
    <row r="23" spans="1:16">
      <c r="A23" s="27"/>
      <c r="B23" s="28"/>
      <c r="C23" s="29"/>
      <c r="D23" s="28"/>
      <c r="F23" s="490"/>
      <c r="G23" s="470" t="s">
        <v>542</v>
      </c>
      <c r="H23" s="471"/>
      <c r="I23" s="471"/>
      <c r="J23" s="472"/>
      <c r="K23" s="16">
        <f>K21/K10*1000</f>
        <v>480.58025269068787</v>
      </c>
      <c r="L23" s="16">
        <f t="shared" ref="L23:P23" si="5">L21/L10*1000</f>
        <v>459.01639344262298</v>
      </c>
      <c r="M23" s="16">
        <f t="shared" si="5"/>
        <v>504.56008583690993</v>
      </c>
      <c r="N23" s="16">
        <f t="shared" si="5"/>
        <v>372.95434969853574</v>
      </c>
      <c r="O23" s="16">
        <f t="shared" si="5"/>
        <v>508.71632329635497</v>
      </c>
      <c r="P23" s="16">
        <f t="shared" si="5"/>
        <v>468.76106194690266</v>
      </c>
    </row>
    <row r="24" spans="1:16">
      <c r="A24" s="27"/>
      <c r="B24" s="28"/>
      <c r="C24" s="29"/>
      <c r="D24" s="28"/>
      <c r="F24" s="490"/>
      <c r="G24" s="470" t="s">
        <v>1626</v>
      </c>
      <c r="H24" s="471"/>
      <c r="I24" s="471"/>
      <c r="J24" s="472"/>
      <c r="K24" s="16">
        <f>(K25/K10)/365*1000</f>
        <v>292.90325062018837</v>
      </c>
      <c r="L24" s="16">
        <f t="shared" ref="L24:P24" si="6">(L25/L10)/366*1000</f>
        <v>344.04282003045779</v>
      </c>
      <c r="M24" s="16">
        <f t="shared" si="6"/>
        <v>295.79874058960104</v>
      </c>
      <c r="N24" s="16">
        <f t="shared" si="6"/>
        <v>286.86171239227536</v>
      </c>
      <c r="O24" s="16">
        <f t="shared" si="6"/>
        <v>316.47513560168466</v>
      </c>
      <c r="P24" s="16">
        <f t="shared" si="6"/>
        <v>301.93578026016729</v>
      </c>
    </row>
    <row r="25" spans="1:16" ht="16.5">
      <c r="A25" s="27" t="str">
        <f t="shared" si="0"/>
        <v>0102901</v>
      </c>
      <c r="B25" s="28" t="s">
        <v>797</v>
      </c>
      <c r="C25" s="29">
        <v>29</v>
      </c>
      <c r="D25" s="28" t="s">
        <v>790</v>
      </c>
      <c r="E25" s="25">
        <v>16</v>
      </c>
      <c r="F25" s="490"/>
      <c r="G25" s="473" t="s">
        <v>644</v>
      </c>
      <c r="H25" s="474"/>
      <c r="I25" s="474"/>
      <c r="J25" s="475"/>
      <c r="K25" s="34">
        <f>VLOOKUP($A25&amp;K$63,決統データ!$A$3:$DE$2059,$E25+19,FALSE)</f>
        <v>228466</v>
      </c>
      <c r="L25" s="34">
        <f>VLOOKUP($A25&amp;L$63,決統データ!$A$3:$DE$2059,$E25+19,FALSE)</f>
        <v>153622</v>
      </c>
      <c r="M25" s="34">
        <f>VLOOKUP($A25&amp;M$63,決統データ!$A$3:$DE$2059,$E25+19,FALSE)</f>
        <v>403602</v>
      </c>
      <c r="N25" s="34">
        <f>VLOOKUP($A25&amp;N$63,決統データ!$A$3:$DE$2059,$E25+19,FALSE)</f>
        <v>243790</v>
      </c>
      <c r="O25" s="34">
        <f>VLOOKUP($A25&amp;O$63,決統データ!$A$3:$DE$2059,$E25+19,FALSE)</f>
        <v>219266</v>
      </c>
      <c r="P25" s="14">
        <f>SUM(K25:O25)</f>
        <v>1248746</v>
      </c>
    </row>
    <row r="26" spans="1:16">
      <c r="A26" s="27"/>
      <c r="B26" s="28"/>
      <c r="C26" s="29"/>
      <c r="D26" s="28"/>
      <c r="F26" s="491"/>
      <c r="G26" s="470" t="s">
        <v>500</v>
      </c>
      <c r="H26" s="471"/>
      <c r="I26" s="471"/>
      <c r="J26" s="472"/>
      <c r="K26" s="15">
        <f>K25/K20*100</f>
        <v>93.551557240780625</v>
      </c>
      <c r="L26" s="15">
        <f t="shared" ref="L26:O26" si="7">L25/L20*100</f>
        <v>88.147672110076996</v>
      </c>
      <c r="M26" s="15">
        <f t="shared" si="7"/>
        <v>85.23243462413231</v>
      </c>
      <c r="N26" s="15">
        <f t="shared" si="7"/>
        <v>97.507419347097454</v>
      </c>
      <c r="O26" s="15">
        <f t="shared" si="7"/>
        <v>89.888165554334819</v>
      </c>
      <c r="P26" s="15">
        <f>P25/P20*100</f>
        <v>90.098609139978521</v>
      </c>
    </row>
    <row r="27" spans="1:16" ht="15.65" customHeight="1">
      <c r="A27" s="27" t="str">
        <f t="shared" si="0"/>
        <v>0102901</v>
      </c>
      <c r="B27" s="28" t="s">
        <v>797</v>
      </c>
      <c r="C27" s="29">
        <v>29</v>
      </c>
      <c r="D27" s="28" t="s">
        <v>790</v>
      </c>
      <c r="E27" s="25">
        <v>20</v>
      </c>
      <c r="F27" s="492"/>
      <c r="G27" s="476" t="s">
        <v>515</v>
      </c>
      <c r="H27" s="477"/>
      <c r="I27" s="466" t="s">
        <v>645</v>
      </c>
      <c r="J27" s="467"/>
      <c r="K27" s="34">
        <f>VLOOKUP($A27&amp;K$63,決統データ!$A$3:$DE$2059,$E27+19,FALSE)</f>
        <v>3</v>
      </c>
      <c r="L27" s="34">
        <f>VLOOKUP($A27&amp;L$63,決統データ!$A$3:$DE$2059,$E27+19,FALSE)</f>
        <v>10</v>
      </c>
      <c r="M27" s="34">
        <f>VLOOKUP($A27&amp;M$63,決統データ!$A$3:$DE$2059,$E27+19,FALSE)</f>
        <v>10</v>
      </c>
      <c r="N27" s="34">
        <f>VLOOKUP($A27&amp;N$63,決統データ!$A$3:$DE$2059,$E27+19,FALSE)</f>
        <v>10</v>
      </c>
      <c r="O27" s="34">
        <f>VLOOKUP($A27&amp;O$63,決統データ!$A$3:$DE$2059,$E27+19,FALSE)</f>
        <v>5</v>
      </c>
      <c r="P27" s="17">
        <f>AVERAGE(K27:O27)</f>
        <v>7.6</v>
      </c>
    </row>
    <row r="28" spans="1:16" ht="15.65" customHeight="1">
      <c r="A28" s="27" t="str">
        <f t="shared" si="0"/>
        <v>0102901</v>
      </c>
      <c r="B28" s="28" t="s">
        <v>797</v>
      </c>
      <c r="C28" s="29">
        <v>29</v>
      </c>
      <c r="D28" s="28" t="s">
        <v>790</v>
      </c>
      <c r="E28" s="25">
        <v>21</v>
      </c>
      <c r="F28" s="492"/>
      <c r="G28" s="478"/>
      <c r="H28" s="479"/>
      <c r="I28" s="464" t="s">
        <v>646</v>
      </c>
      <c r="J28" s="465"/>
      <c r="K28" s="34">
        <f>VLOOKUP($A28&amp;K$63,決統データ!$A$3:$DE$2059,$E28+19,FALSE)</f>
        <v>543</v>
      </c>
      <c r="L28" s="34">
        <f>VLOOKUP($A28&amp;L$63,決統データ!$A$3:$DE$2059,$E28+19,FALSE)</f>
        <v>1362</v>
      </c>
      <c r="M28" s="34">
        <f>VLOOKUP($A28&amp;M$63,決統データ!$A$3:$DE$2059,$E28+19,FALSE)</f>
        <v>1650</v>
      </c>
      <c r="N28" s="34">
        <f>VLOOKUP($A28&amp;N$63,決統データ!$A$3:$DE$2059,$E28+19,FALSE)</f>
        <v>2750</v>
      </c>
      <c r="O28" s="34">
        <f>VLOOKUP($A28&amp;O$63,決統データ!$A$3:$DE$2059,$E28+19,FALSE)</f>
        <v>1450</v>
      </c>
      <c r="P28" s="17">
        <f>AVERAGE(K28:O28)</f>
        <v>1551</v>
      </c>
    </row>
    <row r="29" spans="1:16" ht="15.65" customHeight="1">
      <c r="A29" s="27" t="str">
        <f t="shared" si="0"/>
        <v>0102901</v>
      </c>
      <c r="B29" s="28" t="s">
        <v>797</v>
      </c>
      <c r="C29" s="29">
        <v>29</v>
      </c>
      <c r="D29" s="28" t="s">
        <v>790</v>
      </c>
      <c r="E29" s="25">
        <v>22</v>
      </c>
      <c r="F29" s="492"/>
      <c r="G29" s="478"/>
      <c r="H29" s="479"/>
      <c r="I29" s="466" t="s">
        <v>647</v>
      </c>
      <c r="J29" s="467"/>
      <c r="K29" s="34">
        <f>VLOOKUP($A29&amp;K$63,決統データ!$A$3:$DE$2059,$E29+19,FALSE)</f>
        <v>80</v>
      </c>
      <c r="L29" s="34">
        <f>VLOOKUP($A29&amp;L$63,決統データ!$A$3:$DE$2059,$E29+19,FALSE)</f>
        <v>157</v>
      </c>
      <c r="M29" s="34">
        <f>VLOOKUP($A29&amp;M$63,決統データ!$A$3:$DE$2059,$E29+19,FALSE)</f>
        <v>187</v>
      </c>
      <c r="N29" s="34">
        <f>VLOOKUP($A29&amp;N$63,決統データ!$A$3:$DE$2059,$E29+19,FALSE)</f>
        <v>176</v>
      </c>
      <c r="O29" s="34">
        <f>VLOOKUP($A29&amp;O$63,決統データ!$A$3:$DE$2059,$E29+19,FALSE)</f>
        <v>75</v>
      </c>
      <c r="P29" s="17">
        <f>AVERAGE(K29:O29)</f>
        <v>135</v>
      </c>
    </row>
    <row r="30" spans="1:16" ht="15.65" customHeight="1">
      <c r="A30" s="27" t="str">
        <f t="shared" si="0"/>
        <v>0102901</v>
      </c>
      <c r="B30" s="28" t="s">
        <v>797</v>
      </c>
      <c r="C30" s="29">
        <v>29</v>
      </c>
      <c r="D30" s="28" t="s">
        <v>790</v>
      </c>
      <c r="E30" s="25">
        <v>23</v>
      </c>
      <c r="F30" s="492"/>
      <c r="G30" s="478"/>
      <c r="H30" s="479"/>
      <c r="I30" s="468" t="s">
        <v>536</v>
      </c>
      <c r="J30" s="469"/>
      <c r="K30" s="34">
        <f>VLOOKUP($A30&amp;K$63,決統データ!$A$3:$DE$2059,$E30+19,FALSE)</f>
        <v>1425</v>
      </c>
      <c r="L30" s="34">
        <f>VLOOKUP($A30&amp;L$63,決統データ!$A$3:$DE$2059,$E30+19,FALSE)</f>
        <v>1362</v>
      </c>
      <c r="M30" s="34">
        <f>VLOOKUP($A30&amp;M$63,決統データ!$A$3:$DE$2059,$E30+19,FALSE)</f>
        <v>1650</v>
      </c>
      <c r="N30" s="34">
        <f>VLOOKUP($A30&amp;N$63,決統データ!$A$3:$DE$2059,$E30+19,FALSE)</f>
        <v>2794</v>
      </c>
      <c r="O30" s="34">
        <f>VLOOKUP($A30&amp;O$63,決統データ!$A$3:$DE$2059,$E30+19,FALSE)</f>
        <v>1825</v>
      </c>
      <c r="P30" s="17">
        <f>AVERAGE(K30:O30)</f>
        <v>1811.2</v>
      </c>
    </row>
    <row r="31" spans="1:16" ht="15.65" customHeight="1">
      <c r="A31" s="27" t="str">
        <f t="shared" si="0"/>
        <v>0102901</v>
      </c>
      <c r="B31" s="28" t="s">
        <v>797</v>
      </c>
      <c r="C31" s="29">
        <v>29</v>
      </c>
      <c r="D31" s="28" t="s">
        <v>790</v>
      </c>
      <c r="E31" s="25">
        <v>24</v>
      </c>
      <c r="F31" s="492"/>
      <c r="G31" s="480"/>
      <c r="H31" s="481"/>
      <c r="I31" s="468" t="s">
        <v>537</v>
      </c>
      <c r="J31" s="469"/>
      <c r="K31" s="34">
        <f>VLOOKUP($A31&amp;K$63,決統データ!$A$3:$DE$2059,$E31+19,FALSE)</f>
        <v>2866</v>
      </c>
      <c r="L31" s="34">
        <f>VLOOKUP($A31&amp;L$63,決統データ!$A$3:$DE$2059,$E31+19,FALSE)</f>
        <v>2935</v>
      </c>
      <c r="M31" s="34">
        <f>VLOOKUP($A31&amp;M$63,決統データ!$A$3:$DE$2059,$E31+19,FALSE)</f>
        <v>3520</v>
      </c>
      <c r="N31" s="34">
        <f>VLOOKUP($A31&amp;N$63,決統データ!$A$3:$DE$2059,$E31+19,FALSE)</f>
        <v>4554</v>
      </c>
      <c r="O31" s="34">
        <f>VLOOKUP($A31&amp;O$63,決統データ!$A$3:$DE$2059,$E31+19,FALSE)</f>
        <v>3575</v>
      </c>
      <c r="P31" s="17">
        <f>AVERAGE(K31:O31)</f>
        <v>3490</v>
      </c>
    </row>
    <row r="32" spans="1:16" s="3" customFormat="1" ht="15" customHeight="1">
      <c r="A32" s="27" t="str">
        <f t="shared" si="0"/>
        <v>0102901</v>
      </c>
      <c r="B32" s="28" t="s">
        <v>797</v>
      </c>
      <c r="C32" s="29">
        <v>29</v>
      </c>
      <c r="D32" s="28" t="s">
        <v>790</v>
      </c>
      <c r="E32" s="25" t="s">
        <v>793</v>
      </c>
      <c r="F32" s="493"/>
      <c r="G32" s="473" t="s">
        <v>501</v>
      </c>
      <c r="H32" s="474"/>
      <c r="I32" s="474"/>
      <c r="J32" s="475"/>
      <c r="K32" s="34">
        <f>VLOOKUP($A32&amp;K$63,決統データ!$A$3:$DE$2059,$E32+19,FALSE)</f>
        <v>5011001</v>
      </c>
      <c r="L32" s="34">
        <f>VLOOKUP($A32&amp;L$63,決統データ!$A$3:$DE$2059,$E32+19,FALSE)</f>
        <v>5011001</v>
      </c>
      <c r="M32" s="34">
        <f>VLOOKUP($A32&amp;M$63,決統データ!$A$3:$DE$2059,$E32+19,FALSE)</f>
        <v>5011001</v>
      </c>
      <c r="N32" s="34">
        <f>VLOOKUP($A32&amp;N$63,決統データ!$A$3:$DE$2059,$E32+19,FALSE)</f>
        <v>5011001</v>
      </c>
      <c r="O32" s="34">
        <f>VLOOKUP($A32&amp;O$63,決統データ!$A$3:$DE$2059,$E32+19,FALSE)</f>
        <v>4260401</v>
      </c>
      <c r="P32" s="18"/>
    </row>
    <row r="33" spans="1:16" ht="14.25" customHeight="1">
      <c r="A33" s="27" t="str">
        <f t="shared" si="0"/>
        <v>0102901</v>
      </c>
      <c r="B33" s="28" t="s">
        <v>797</v>
      </c>
      <c r="C33" s="29">
        <v>29</v>
      </c>
      <c r="D33" s="28" t="s">
        <v>790</v>
      </c>
      <c r="E33" s="25">
        <v>26</v>
      </c>
      <c r="F33" s="504" t="s">
        <v>508</v>
      </c>
      <c r="G33" s="466" t="s">
        <v>663</v>
      </c>
      <c r="H33" s="488"/>
      <c r="I33" s="488"/>
      <c r="J33" s="467"/>
      <c r="K33" s="34">
        <f>VLOOKUP($A33&amp;K$63,決統データ!$A$3:$DE$2059,$E33+19,FALSE)</f>
        <v>2</v>
      </c>
      <c r="L33" s="34">
        <f>VLOOKUP($A33&amp;L$63,決統データ!$A$3:$DE$2059,$E33+19,FALSE)</f>
        <v>3</v>
      </c>
      <c r="M33" s="34">
        <f>VLOOKUP($A33&amp;M$63,決統データ!$A$3:$DE$2059,$E33+19,FALSE)</f>
        <v>4</v>
      </c>
      <c r="N33" s="34">
        <f>VLOOKUP($A33&amp;N$63,決統データ!$A$3:$DE$2059,$E33+19,FALSE)</f>
        <v>2</v>
      </c>
      <c r="O33" s="34">
        <f>VLOOKUP($A33&amp;O$63,決統データ!$A$3:$DE$2059,$E33+19,FALSE)</f>
        <v>2</v>
      </c>
      <c r="P33" s="14">
        <f t="shared" ref="P33:P39" si="8">SUM(K33:O33)</f>
        <v>13</v>
      </c>
    </row>
    <row r="34" spans="1:16">
      <c r="A34" s="27" t="str">
        <f t="shared" si="0"/>
        <v>0102901</v>
      </c>
      <c r="B34" s="28" t="s">
        <v>797</v>
      </c>
      <c r="C34" s="29">
        <v>29</v>
      </c>
      <c r="D34" s="28" t="s">
        <v>790</v>
      </c>
      <c r="E34" s="25">
        <v>27</v>
      </c>
      <c r="F34" s="492"/>
      <c r="G34" s="504" t="s">
        <v>650</v>
      </c>
      <c r="H34" s="466" t="s">
        <v>648</v>
      </c>
      <c r="I34" s="488"/>
      <c r="J34" s="467"/>
      <c r="K34" s="34">
        <f>VLOOKUP($A34&amp;K$63,決統データ!$A$3:$DE$2059,$E34+19,FALSE)</f>
        <v>2</v>
      </c>
      <c r="L34" s="34">
        <f>VLOOKUP($A34&amp;L$63,決統データ!$A$3:$DE$2059,$E34+19,FALSE)</f>
        <v>3</v>
      </c>
      <c r="M34" s="34">
        <f>VLOOKUP($A34&amp;M$63,決統データ!$A$3:$DE$2059,$E34+19,FALSE)</f>
        <v>4</v>
      </c>
      <c r="N34" s="34">
        <f>VLOOKUP($A34&amp;N$63,決統データ!$A$3:$DE$2059,$E34+19,FALSE)</f>
        <v>2</v>
      </c>
      <c r="O34" s="34">
        <f>VLOOKUP($A34&amp;O$63,決統データ!$A$3:$DE$2059,$E34+19,FALSE)</f>
        <v>2</v>
      </c>
      <c r="P34" s="14">
        <f t="shared" si="8"/>
        <v>13</v>
      </c>
    </row>
    <row r="35" spans="1:16">
      <c r="A35" s="27" t="str">
        <f t="shared" si="0"/>
        <v>0102901</v>
      </c>
      <c r="B35" s="28" t="s">
        <v>797</v>
      </c>
      <c r="C35" s="29">
        <v>29</v>
      </c>
      <c r="D35" s="28" t="s">
        <v>790</v>
      </c>
      <c r="E35" s="25">
        <v>28</v>
      </c>
      <c r="F35" s="492"/>
      <c r="G35" s="492"/>
      <c r="H35" s="504" t="s">
        <v>649</v>
      </c>
      <c r="I35" s="508" t="s">
        <v>651</v>
      </c>
      <c r="J35" s="466"/>
      <c r="K35" s="34">
        <f>VLOOKUP($A35&amp;K$63,決統データ!$A$3:$DE$2059,$E35+19,FALSE)</f>
        <v>0</v>
      </c>
      <c r="L35" s="34">
        <f>VLOOKUP($A35&amp;L$63,決統データ!$A$3:$DE$2059,$E35+19,FALSE)</f>
        <v>0</v>
      </c>
      <c r="M35" s="34">
        <f>VLOOKUP($A35&amp;M$63,決統データ!$A$3:$DE$2059,$E35+19,FALSE)</f>
        <v>0</v>
      </c>
      <c r="N35" s="34">
        <f>VLOOKUP($A35&amp;N$63,決統データ!$A$3:$DE$2059,$E35+19,FALSE)</f>
        <v>0</v>
      </c>
      <c r="O35" s="34">
        <f>VLOOKUP($A35&amp;O$63,決統データ!$A$3:$DE$2059,$E35+19,FALSE)</f>
        <v>0</v>
      </c>
      <c r="P35" s="14">
        <f t="shared" si="8"/>
        <v>0</v>
      </c>
    </row>
    <row r="36" spans="1:16">
      <c r="A36" s="27" t="str">
        <f t="shared" si="0"/>
        <v>0102901</v>
      </c>
      <c r="B36" s="28" t="s">
        <v>797</v>
      </c>
      <c r="C36" s="29">
        <v>29</v>
      </c>
      <c r="D36" s="28" t="s">
        <v>790</v>
      </c>
      <c r="E36" s="25">
        <v>29</v>
      </c>
      <c r="F36" s="492"/>
      <c r="G36" s="492"/>
      <c r="H36" s="492"/>
      <c r="I36" s="508" t="s">
        <v>652</v>
      </c>
      <c r="J36" s="466"/>
      <c r="K36" s="34">
        <f>VLOOKUP($A36&amp;K$63,決統データ!$A$3:$DE$2059,$E36+19,FALSE)</f>
        <v>0</v>
      </c>
      <c r="L36" s="34">
        <f>VLOOKUP($A36&amp;L$63,決統データ!$A$3:$DE$2059,$E36+19,FALSE)</f>
        <v>3</v>
      </c>
      <c r="M36" s="34">
        <f>VLOOKUP($A36&amp;M$63,決統データ!$A$3:$DE$2059,$E36+19,FALSE)</f>
        <v>2</v>
      </c>
      <c r="N36" s="34">
        <f>VLOOKUP($A36&amp;N$63,決統データ!$A$3:$DE$2059,$E36+19,FALSE)</f>
        <v>1</v>
      </c>
      <c r="O36" s="34">
        <f>VLOOKUP($A36&amp;O$63,決統データ!$A$3:$DE$2059,$E36+19,FALSE)</f>
        <v>0</v>
      </c>
      <c r="P36" s="14">
        <f t="shared" si="8"/>
        <v>6</v>
      </c>
    </row>
    <row r="37" spans="1:16">
      <c r="A37" s="27" t="str">
        <f t="shared" si="0"/>
        <v>0102901</v>
      </c>
      <c r="B37" s="28" t="s">
        <v>797</v>
      </c>
      <c r="C37" s="29">
        <v>29</v>
      </c>
      <c r="D37" s="28" t="s">
        <v>790</v>
      </c>
      <c r="E37" s="25">
        <v>30</v>
      </c>
      <c r="F37" s="492"/>
      <c r="G37" s="492"/>
      <c r="H37" s="493"/>
      <c r="I37" s="508" t="s">
        <v>653</v>
      </c>
      <c r="J37" s="466"/>
      <c r="K37" s="34">
        <f>VLOOKUP($A37&amp;K$63,決統データ!$A$3:$DE$2059,$E37+19,FALSE)</f>
        <v>0</v>
      </c>
      <c r="L37" s="34">
        <f>VLOOKUP($A37&amp;L$63,決統データ!$A$3:$DE$2059,$E37+19,FALSE)</f>
        <v>0</v>
      </c>
      <c r="M37" s="34">
        <f>VLOOKUP($A37&amp;M$63,決統データ!$A$3:$DE$2059,$E37+19,FALSE)</f>
        <v>2</v>
      </c>
      <c r="N37" s="34">
        <f>VLOOKUP($A37&amp;N$63,決統データ!$A$3:$DE$2059,$E37+19,FALSE)</f>
        <v>1</v>
      </c>
      <c r="O37" s="34">
        <f>VLOOKUP($A37&amp;O$63,決統データ!$A$3:$DE$2059,$E37+19,FALSE)</f>
        <v>0</v>
      </c>
      <c r="P37" s="14">
        <f t="shared" si="8"/>
        <v>3</v>
      </c>
    </row>
    <row r="38" spans="1:16">
      <c r="A38" s="27" t="str">
        <f t="shared" si="0"/>
        <v>0102901</v>
      </c>
      <c r="B38" s="28" t="s">
        <v>797</v>
      </c>
      <c r="C38" s="29">
        <v>29</v>
      </c>
      <c r="D38" s="28" t="s">
        <v>790</v>
      </c>
      <c r="E38" s="25">
        <v>31</v>
      </c>
      <c r="F38" s="493"/>
      <c r="G38" s="493"/>
      <c r="H38" s="473" t="s">
        <v>654</v>
      </c>
      <c r="I38" s="474"/>
      <c r="J38" s="475"/>
      <c r="K38" s="34">
        <f>VLOOKUP($A38&amp;K$63,決統データ!$A$3:$DE$2059,$E38+19,FALSE)</f>
        <v>0</v>
      </c>
      <c r="L38" s="34">
        <f>VLOOKUP($A38&amp;L$63,決統データ!$A$3:$DE$2059,$E38+19,FALSE)</f>
        <v>0</v>
      </c>
      <c r="M38" s="34">
        <f>VLOOKUP($A38&amp;M$63,決統データ!$A$3:$DE$2059,$E38+19,FALSE)</f>
        <v>0</v>
      </c>
      <c r="N38" s="34">
        <f>VLOOKUP($A38&amp;N$63,決統データ!$A$3:$DE$2059,$E38+19,FALSE)</f>
        <v>0</v>
      </c>
      <c r="O38" s="34">
        <f>VLOOKUP($A38&amp;O$63,決統データ!$A$3:$DE$2059,$E38+19,FALSE)</f>
        <v>0</v>
      </c>
      <c r="P38" s="14">
        <f t="shared" si="8"/>
        <v>0</v>
      </c>
    </row>
    <row r="39" spans="1:16">
      <c r="A39" s="27" t="str">
        <f t="shared" si="0"/>
        <v>0102901</v>
      </c>
      <c r="B39" s="28" t="s">
        <v>797</v>
      </c>
      <c r="C39" s="29">
        <v>29</v>
      </c>
      <c r="D39" s="28" t="s">
        <v>790</v>
      </c>
      <c r="E39" s="25">
        <v>32</v>
      </c>
      <c r="F39" s="466" t="s">
        <v>655</v>
      </c>
      <c r="G39" s="488"/>
      <c r="H39" s="488"/>
      <c r="I39" s="488"/>
      <c r="J39" s="467"/>
      <c r="K39" s="34">
        <f>VLOOKUP($A39&amp;K$63,決統データ!$A$3:$DE$2059,$E39+19,FALSE)</f>
        <v>1</v>
      </c>
      <c r="L39" s="34">
        <f>VLOOKUP($A39&amp;L$63,決統データ!$A$3:$DE$2059,$E39+19,FALSE)</f>
        <v>3</v>
      </c>
      <c r="M39" s="34">
        <f>VLOOKUP($A39&amp;M$63,決統データ!$A$3:$DE$2059,$E39+19,FALSE)</f>
        <v>1</v>
      </c>
      <c r="N39" s="34">
        <f>VLOOKUP($A39&amp;N$63,決統データ!$A$3:$DE$2059,$E39+19,FALSE)</f>
        <v>2</v>
      </c>
      <c r="O39" s="34">
        <f>VLOOKUP($A39&amp;O$63,決統データ!$A$3:$DE$2059,$E39+19,FALSE)</f>
        <v>1</v>
      </c>
      <c r="P39" s="14">
        <f t="shared" si="8"/>
        <v>8</v>
      </c>
    </row>
    <row r="40" spans="1:16" s="4" customFormat="1">
      <c r="A40" s="27" t="str">
        <f t="shared" si="0"/>
        <v>0102901</v>
      </c>
      <c r="B40" s="28" t="s">
        <v>797</v>
      </c>
      <c r="C40" s="29">
        <v>29</v>
      </c>
      <c r="D40" s="28" t="s">
        <v>790</v>
      </c>
      <c r="E40" s="25">
        <v>33</v>
      </c>
      <c r="F40" s="514" t="s">
        <v>656</v>
      </c>
      <c r="G40" s="515"/>
      <c r="H40" s="515"/>
      <c r="I40" s="515"/>
      <c r="J40" s="516"/>
      <c r="K40" s="34">
        <f>VLOOKUP($A40&amp;K$63,決統データ!$A$3:$DE$2059,$E40+19,FALSE)</f>
        <v>0</v>
      </c>
      <c r="L40" s="34">
        <f>VLOOKUP($A40&amp;L$63,決統データ!$A$3:$DE$2059,$E40+19,FALSE)</f>
        <v>0</v>
      </c>
      <c r="M40" s="34">
        <f>VLOOKUP($A40&amp;M$63,決統データ!$A$3:$DE$2059,$E40+19,FALSE)</f>
        <v>0</v>
      </c>
      <c r="N40" s="34">
        <f>VLOOKUP($A40&amp;N$63,決統データ!$A$3:$DE$2059,$E40+19,FALSE)</f>
        <v>0</v>
      </c>
      <c r="O40" s="34">
        <f>VLOOKUP($A40&amp;O$63,決統データ!$A$3:$DE$2059,$E40+19,FALSE)</f>
        <v>0</v>
      </c>
      <c r="P40" s="19"/>
    </row>
    <row r="41" spans="1:16" s="5" customFormat="1">
      <c r="A41" s="27" t="str">
        <f t="shared" si="0"/>
        <v>0102901</v>
      </c>
      <c r="B41" s="28" t="s">
        <v>797</v>
      </c>
      <c r="C41" s="29">
        <v>29</v>
      </c>
      <c r="D41" s="28" t="s">
        <v>790</v>
      </c>
      <c r="E41" s="25">
        <v>40</v>
      </c>
      <c r="F41" s="470" t="s">
        <v>657</v>
      </c>
      <c r="G41" s="471"/>
      <c r="H41" s="471"/>
      <c r="I41" s="471"/>
      <c r="J41" s="472"/>
      <c r="K41" s="34">
        <f>VLOOKUP($A41&amp;K$63,決統データ!$A$3:$DE$2059,$E41+19,FALSE)</f>
        <v>57</v>
      </c>
      <c r="L41" s="34">
        <f>VLOOKUP($A41&amp;L$63,決統データ!$A$3:$DE$2059,$E41+19,FALSE)</f>
        <v>220</v>
      </c>
      <c r="M41" s="34">
        <f>VLOOKUP($A41&amp;M$63,決統データ!$A$3:$DE$2059,$E41+19,FALSE)</f>
        <v>880</v>
      </c>
      <c r="N41" s="34">
        <f>VLOOKUP($A41&amp;N$63,決統データ!$A$3:$DE$2059,$E41+19,FALSE)</f>
        <v>623</v>
      </c>
      <c r="O41" s="34">
        <f>VLOOKUP($A41&amp;O$63,決統データ!$A$3:$DE$2059,$E41+19,FALSE)</f>
        <v>220</v>
      </c>
      <c r="P41" s="14">
        <f>SUM(K41:O41)</f>
        <v>2000</v>
      </c>
    </row>
    <row r="42" spans="1:16" ht="17.25" customHeight="1">
      <c r="A42" s="27" t="str">
        <f t="shared" si="0"/>
        <v>0102901</v>
      </c>
      <c r="B42" s="28" t="s">
        <v>797</v>
      </c>
      <c r="C42" s="29">
        <v>29</v>
      </c>
      <c r="D42" s="28" t="s">
        <v>790</v>
      </c>
      <c r="E42" s="25">
        <v>41</v>
      </c>
      <c r="F42" s="508" t="s">
        <v>658</v>
      </c>
      <c r="G42" s="508"/>
      <c r="H42" s="508"/>
      <c r="I42" s="508"/>
      <c r="J42" s="508"/>
      <c r="K42" s="34">
        <f>VLOOKUP($A42&amp;K$63,決統データ!$A$3:$DE$2059,$E42+19,FALSE)</f>
        <v>511000</v>
      </c>
      <c r="L42" s="34">
        <f>VLOOKUP($A42&amp;L$63,決統データ!$A$3:$DE$2059,$E42+19,FALSE)</f>
        <v>423462</v>
      </c>
      <c r="M42" s="34">
        <f>VLOOKUP($A42&amp;M$63,決統データ!$A$3:$DE$2059,$E42+19,FALSE)</f>
        <v>533995</v>
      </c>
      <c r="N42" s="34">
        <f>VLOOKUP($A42&amp;N$63,決統データ!$A$3:$DE$2059,$E42+19,FALSE)</f>
        <v>403690</v>
      </c>
      <c r="O42" s="34">
        <f>VLOOKUP($A42&amp;O$63,決統データ!$A$3:$DE$2059,$E42+19,FALSE)</f>
        <v>349506</v>
      </c>
      <c r="P42" s="16">
        <f>SUM(K42:O42)</f>
        <v>2221653</v>
      </c>
    </row>
    <row r="43" spans="1:16" s="3" customFormat="1">
      <c r="A43" s="27" t="str">
        <f t="shared" si="0"/>
        <v>0102901</v>
      </c>
      <c r="B43" s="28" t="s">
        <v>797</v>
      </c>
      <c r="C43" s="29">
        <v>29</v>
      </c>
      <c r="D43" s="28" t="s">
        <v>790</v>
      </c>
      <c r="E43" s="25" t="s">
        <v>794</v>
      </c>
      <c r="F43" s="509" t="s">
        <v>659</v>
      </c>
      <c r="G43" s="509"/>
      <c r="H43" s="509"/>
      <c r="I43" s="509"/>
      <c r="J43" s="509"/>
      <c r="K43" s="34">
        <f>VLOOKUP($A43&amp;K$63,決統データ!$A$3:$DE$2059,$E43+19,FALSE)</f>
        <v>302</v>
      </c>
      <c r="L43" s="34">
        <f>VLOOKUP($A43&amp;L$63,決統データ!$A$3:$DE$2059,$E43+19,FALSE)</f>
        <v>107</v>
      </c>
      <c r="M43" s="34">
        <f>VLOOKUP($A43&amp;M$63,決統データ!$A$3:$DE$2059,$E43+19,FALSE)</f>
        <v>560</v>
      </c>
      <c r="N43" s="34">
        <f>VLOOKUP($A43&amp;N$63,決統データ!$A$3:$DE$2059,$E43+19,FALSE)</f>
        <v>506</v>
      </c>
      <c r="O43" s="34">
        <f>VLOOKUP($A43&amp;O$63,決統データ!$A$3:$DE$2059,$E43+19,FALSE)</f>
        <v>601</v>
      </c>
      <c r="P43" s="20"/>
    </row>
    <row r="44" spans="1:16" ht="14.25" customHeight="1">
      <c r="F44" s="510" t="s">
        <v>525</v>
      </c>
      <c r="G44" s="507" t="s">
        <v>526</v>
      </c>
      <c r="H44" s="507"/>
      <c r="I44" s="507"/>
      <c r="J44" s="468"/>
      <c r="K44" s="15">
        <f>K22/K21*100</f>
        <v>65.148924250710266</v>
      </c>
      <c r="L44" s="15">
        <f t="shared" ref="L44:P44" si="9">L22/L21*100</f>
        <v>85.030249804839968</v>
      </c>
      <c r="M44" s="15">
        <f t="shared" si="9"/>
        <v>68.782591517707999</v>
      </c>
      <c r="N44" s="15">
        <f t="shared" si="9"/>
        <v>78.88224233016571</v>
      </c>
      <c r="O44" s="15">
        <f t="shared" si="9"/>
        <v>69.208813532392512</v>
      </c>
      <c r="P44" s="15">
        <f t="shared" si="9"/>
        <v>71.489945334558897</v>
      </c>
    </row>
    <row r="45" spans="1:16">
      <c r="F45" s="511"/>
      <c r="G45" s="507" t="s">
        <v>527</v>
      </c>
      <c r="H45" s="507"/>
      <c r="I45" s="507"/>
      <c r="J45" s="507"/>
      <c r="K45" s="15">
        <f>K22/K19*100</f>
        <v>47.791389432485317</v>
      </c>
      <c r="L45" s="15">
        <f t="shared" ref="L45:P45" si="10">L22/L19*100</f>
        <v>41.155522809602751</v>
      </c>
      <c r="M45" s="15">
        <f t="shared" si="10"/>
        <v>63.11222177795549</v>
      </c>
      <c r="N45" s="15">
        <f t="shared" si="10"/>
        <v>61.764938388719258</v>
      </c>
      <c r="O45" s="15">
        <f t="shared" si="10"/>
        <v>35.226261856075048</v>
      </c>
      <c r="P45" s="15">
        <f t="shared" si="10"/>
        <v>49.793851471026748</v>
      </c>
    </row>
    <row r="46" spans="1:16">
      <c r="F46" s="511"/>
      <c r="G46" s="507" t="s">
        <v>528</v>
      </c>
      <c r="H46" s="507"/>
      <c r="I46" s="507"/>
      <c r="J46" s="507"/>
      <c r="K46" s="15">
        <f>K21/K19*100</f>
        <v>73.357142857142861</v>
      </c>
      <c r="L46" s="15">
        <f t="shared" ref="L46:P46" si="11">L21/L19*100</f>
        <v>48.401037165082109</v>
      </c>
      <c r="M46" s="15">
        <f t="shared" si="11"/>
        <v>91.756097560975618</v>
      </c>
      <c r="N46" s="15">
        <f t="shared" si="11"/>
        <v>78.30018083182641</v>
      </c>
      <c r="O46" s="15">
        <f t="shared" si="11"/>
        <v>50.898520084566599</v>
      </c>
      <c r="P46" s="15">
        <f t="shared" si="11"/>
        <v>69.651545036160428</v>
      </c>
    </row>
    <row r="47" spans="1:16" ht="16.5">
      <c r="F47" s="511"/>
      <c r="G47" s="507" t="s">
        <v>538</v>
      </c>
      <c r="H47" s="507"/>
      <c r="I47" s="507"/>
      <c r="J47" s="507"/>
      <c r="K47" s="15">
        <f>K20/(K13+K14+K15)</f>
        <v>18.810290379727334</v>
      </c>
      <c r="L47" s="15">
        <f>L20/(L13+L14+L15)</f>
        <v>6.0093789869314849</v>
      </c>
      <c r="M47" s="15">
        <f t="shared" ref="M47:O47" si="12">M20/(M13+M14+M15)</f>
        <v>5.463230882828003</v>
      </c>
      <c r="N47" s="15">
        <f t="shared" si="12"/>
        <v>4.2591734523525604</v>
      </c>
      <c r="O47" s="15">
        <f t="shared" si="12"/>
        <v>4.1447674714967802</v>
      </c>
      <c r="P47" s="15">
        <f t="shared" ref="P47" si="13">P20/P16</f>
        <v>5.6291330747517412</v>
      </c>
    </row>
    <row r="48" spans="1:16" ht="14.25" customHeight="1">
      <c r="F48" s="511"/>
      <c r="G48" s="513" t="s">
        <v>539</v>
      </c>
      <c r="H48" s="513"/>
      <c r="I48" s="513"/>
      <c r="J48" s="513"/>
      <c r="K48" s="15">
        <f>簡2!L5*1000/K25</f>
        <v>168.55899783775266</v>
      </c>
      <c r="L48" s="21">
        <f>簡2!M5*1000/L25</f>
        <v>169.9821640129669</v>
      </c>
      <c r="M48" s="21">
        <f>簡2!N5*1000/M25</f>
        <v>160.81188894009446</v>
      </c>
      <c r="N48" s="21">
        <f>簡2!O5*1000/N25</f>
        <v>254.20238730054555</v>
      </c>
      <c r="O48" s="21">
        <f>簡2!P5*1000/O25</f>
        <v>237.70215172438955</v>
      </c>
      <c r="P48" s="21">
        <f>簡2!Q5*1000/簡1!P25</f>
        <v>195.09091520613478</v>
      </c>
    </row>
    <row r="49" spans="5:16" ht="16.5">
      <c r="F49" s="511"/>
      <c r="G49" s="513" t="s">
        <v>540</v>
      </c>
      <c r="H49" s="513"/>
      <c r="I49" s="513"/>
      <c r="J49" s="513"/>
      <c r="K49" s="15">
        <f>(簡2!L13-簡2!L16+簡2!L50-(簡2!L51+簡2!L52+簡2!L53))/K25*1000</f>
        <v>187.09567287911548</v>
      </c>
      <c r="L49" s="21">
        <f>(簡2!M13-簡2!M16+簡2!M50-(簡2!M51+簡2!M52+簡2!M53))/L25*1000</f>
        <v>322.63608076968143</v>
      </c>
      <c r="M49" s="21">
        <f>(簡2!N13-簡2!N16+簡2!N50-(簡2!N51+簡2!N52+簡2!N53))/M25*1000</f>
        <v>373.18447381331117</v>
      </c>
      <c r="N49" s="21">
        <f>(簡2!O13-簡2!O16+簡2!O50-(簡2!O51+簡2!O52+簡2!O53))/N25*1000</f>
        <v>883.51039829361332</v>
      </c>
      <c r="O49" s="21">
        <f>(簡2!P13-簡2!P16+簡2!P50-(簡2!P51+簡2!P52+簡2!P53))/O25*1000</f>
        <v>359.47205677122764</v>
      </c>
      <c r="P49" s="21">
        <f>(簡2!Q13-簡2!Q16+簡2!Q50-簡2!Q51-簡2!Q52-簡2!Q53)*1000/簡1!P25</f>
        <v>430.14191837251133</v>
      </c>
    </row>
    <row r="50" spans="5:16" ht="16.5">
      <c r="F50" s="511"/>
      <c r="G50" s="507" t="s">
        <v>541</v>
      </c>
      <c r="H50" s="507"/>
      <c r="I50" s="507"/>
      <c r="J50" s="507"/>
      <c r="K50" s="15">
        <f>(簡2!L20+簡2!L50-(簡2!L51+簡2!L52+簡2!L53))/K25*1000</f>
        <v>47.84519359554595</v>
      </c>
      <c r="L50" s="21">
        <f>(簡2!M20+簡2!M50-(簡2!M51+簡2!M52+簡2!M53))/L25*1000</f>
        <v>108.42848029579096</v>
      </c>
      <c r="M50" s="21">
        <f>(簡2!N20+簡2!N50-(簡2!N51+簡2!N52+簡2!N53))/M25*1000</f>
        <v>226.04199186327122</v>
      </c>
      <c r="N50" s="21">
        <f>(簡2!O20+簡2!O50-(簡2!O51+簡2!O52+簡2!O53))/N25*1000</f>
        <v>485.47520406907586</v>
      </c>
      <c r="O50" s="21">
        <f>(簡2!P20+簡2!P50-(簡2!P51+簡2!P52+簡2!P53))/O25*1000</f>
        <v>248.35131757773664</v>
      </c>
      <c r="P50" s="21">
        <f>(簡2!Q20+簡2!Q50)*1000/簡1!P25</f>
        <v>233.5366840013902</v>
      </c>
    </row>
    <row r="51" spans="5:16">
      <c r="F51" s="511"/>
      <c r="G51" s="507" t="s">
        <v>529</v>
      </c>
      <c r="H51" s="507"/>
      <c r="I51" s="507"/>
      <c r="J51" s="507"/>
      <c r="K51" s="15">
        <f>K48/K49*100</f>
        <v>90.092408468826761</v>
      </c>
      <c r="L51" s="15">
        <f t="shared" ref="L51:O51" si="14">L48/L49*100</f>
        <v>52.685416834799462</v>
      </c>
      <c r="M51" s="15">
        <f t="shared" si="14"/>
        <v>43.091795137367377</v>
      </c>
      <c r="N51" s="15">
        <f t="shared" si="14"/>
        <v>28.771861405536907</v>
      </c>
      <c r="O51" s="15">
        <f t="shared" si="14"/>
        <v>66.125348896219236</v>
      </c>
      <c r="P51" s="15">
        <f t="shared" ref="P51" si="15">P48/P49*100</f>
        <v>45.355011188930959</v>
      </c>
    </row>
    <row r="52" spans="5:16">
      <c r="F52" s="511"/>
      <c r="G52" s="507" t="s">
        <v>530</v>
      </c>
      <c r="H52" s="507"/>
      <c r="I52" s="507"/>
      <c r="J52" s="507"/>
      <c r="K52" s="15">
        <f>K50/K49*100</f>
        <v>25.572581588489886</v>
      </c>
      <c r="L52" s="15">
        <f t="shared" ref="L52:O52" si="16">L50/L49*100</f>
        <v>33.607053506577351</v>
      </c>
      <c r="M52" s="15">
        <f t="shared" si="16"/>
        <v>60.571113678312003</v>
      </c>
      <c r="N52" s="15">
        <f t="shared" si="16"/>
        <v>54.948442599737227</v>
      </c>
      <c r="O52" s="15">
        <f t="shared" si="16"/>
        <v>69.08779497589444</v>
      </c>
      <c r="P52" s="15">
        <f t="shared" ref="P52" si="17">P50/P49*100</f>
        <v>54.292937755288207</v>
      </c>
    </row>
    <row r="53" spans="5:16">
      <c r="F53" s="511"/>
      <c r="G53" s="507" t="s">
        <v>660</v>
      </c>
      <c r="H53" s="507"/>
      <c r="I53" s="507"/>
      <c r="J53" s="507"/>
      <c r="K53" s="459">
        <f>K10/K34</f>
        <v>1068.5</v>
      </c>
      <c r="L53" s="22">
        <f t="shared" ref="L53:O53" si="18">L10/L34</f>
        <v>406.66666666666669</v>
      </c>
      <c r="M53" s="22">
        <f t="shared" si="18"/>
        <v>932</v>
      </c>
      <c r="N53" s="22">
        <f t="shared" si="18"/>
        <v>1161</v>
      </c>
      <c r="O53" s="22">
        <f t="shared" si="18"/>
        <v>946.5</v>
      </c>
      <c r="P53" s="22">
        <f t="shared" ref="P53" si="19">IF(P34=0,"-",P10/P34)</f>
        <v>869.23076923076928</v>
      </c>
    </row>
    <row r="54" spans="5:16" ht="16.5">
      <c r="F54" s="511"/>
      <c r="G54" s="507" t="s">
        <v>661</v>
      </c>
      <c r="H54" s="507"/>
      <c r="I54" s="507"/>
      <c r="J54" s="507"/>
      <c r="K54" s="459">
        <f>K25/K34</f>
        <v>114233</v>
      </c>
      <c r="L54" s="23">
        <f t="shared" ref="L54:O54" si="20">L25/L34</f>
        <v>51207.333333333336</v>
      </c>
      <c r="M54" s="23">
        <f t="shared" si="20"/>
        <v>100900.5</v>
      </c>
      <c r="N54" s="23">
        <f t="shared" si="20"/>
        <v>121895</v>
      </c>
      <c r="O54" s="23">
        <f t="shared" si="20"/>
        <v>109633</v>
      </c>
      <c r="P54" s="23">
        <f t="shared" ref="P54" si="21">IF(P34=0,"-",P25/P34)</f>
        <v>96057.38461538461</v>
      </c>
    </row>
    <row r="55" spans="5:16">
      <c r="F55" s="512"/>
      <c r="G55" s="507" t="s">
        <v>662</v>
      </c>
      <c r="H55" s="507"/>
      <c r="I55" s="507"/>
      <c r="J55" s="507"/>
      <c r="K55" s="15">
        <f>簡2!L4/K34</f>
        <v>19294</v>
      </c>
      <c r="L55" s="23">
        <f>簡2!M4/L34</f>
        <v>8984.6666666666661</v>
      </c>
      <c r="M55" s="23">
        <f>簡2!N4/M34</f>
        <v>17815.75</v>
      </c>
      <c r="N55" s="23">
        <f>簡2!O4/N34</f>
        <v>37555</v>
      </c>
      <c r="O55" s="23">
        <f>簡2!P4/O34</f>
        <v>26184</v>
      </c>
      <c r="P55" s="23">
        <f>簡2!Q4/簡1!P34</f>
        <v>20329.461538461539</v>
      </c>
    </row>
    <row r="56" spans="5:16">
      <c r="F56" s="1" t="s">
        <v>503</v>
      </c>
      <c r="K56" s="1"/>
      <c r="L56" s="1"/>
      <c r="M56" s="1"/>
      <c r="N56" s="1"/>
      <c r="O56" s="1"/>
      <c r="P56" s="1"/>
    </row>
    <row r="57" spans="5:16">
      <c r="F57" s="1" t="s">
        <v>504</v>
      </c>
      <c r="K57" s="1"/>
      <c r="L57" s="1"/>
      <c r="M57" s="1"/>
      <c r="N57" s="1"/>
      <c r="O57" s="1"/>
      <c r="P57" s="1"/>
    </row>
    <row r="58" spans="5:16">
      <c r="F58" s="1" t="s">
        <v>505</v>
      </c>
      <c r="K58" s="1"/>
      <c r="L58" s="1"/>
      <c r="M58" s="1"/>
      <c r="N58" s="1"/>
      <c r="O58" s="1"/>
      <c r="P58" s="1"/>
    </row>
    <row r="59" spans="5:16">
      <c r="F59" s="1" t="s">
        <v>507</v>
      </c>
      <c r="K59" s="1"/>
      <c r="L59" s="1"/>
      <c r="M59" s="1"/>
      <c r="N59" s="1"/>
      <c r="O59" s="1"/>
      <c r="P59" s="1"/>
    </row>
    <row r="60" spans="5:16">
      <c r="F60" s="1" t="s">
        <v>506</v>
      </c>
      <c r="K60" s="1"/>
      <c r="L60" s="1"/>
      <c r="M60" s="1"/>
      <c r="N60" s="1"/>
      <c r="O60" s="1"/>
      <c r="P60" s="1"/>
    </row>
    <row r="61" spans="5:16">
      <c r="K61" s="1"/>
      <c r="L61" s="1"/>
      <c r="M61" s="1"/>
      <c r="N61" s="1"/>
      <c r="O61" s="1"/>
      <c r="P61" s="1"/>
    </row>
    <row r="62" spans="5:16">
      <c r="K62" s="1"/>
      <c r="L62" s="1"/>
      <c r="M62" s="1"/>
      <c r="N62" s="1"/>
      <c r="O62" s="1"/>
      <c r="P62" s="1"/>
    </row>
    <row r="63" spans="5:16" s="2" customFormat="1" ht="13">
      <c r="E63" s="32"/>
      <c r="K63" s="33">
        <v>263435000</v>
      </c>
      <c r="L63" s="33">
        <v>263648000</v>
      </c>
      <c r="M63" s="33">
        <v>263656000</v>
      </c>
      <c r="N63" s="33">
        <v>263672000</v>
      </c>
      <c r="O63" s="33">
        <v>264636000</v>
      </c>
    </row>
    <row r="64" spans="5:16">
      <c r="K64" s="12"/>
      <c r="L64" s="12"/>
      <c r="M64" s="12"/>
      <c r="N64" s="12"/>
      <c r="O64" s="12"/>
      <c r="P64" s="1"/>
    </row>
    <row r="65" spans="11:16">
      <c r="K65" s="1"/>
      <c r="L65" s="1"/>
      <c r="M65" s="1"/>
      <c r="N65" s="1"/>
      <c r="O65" s="1"/>
      <c r="P65" s="1"/>
    </row>
    <row r="66" spans="11:16">
      <c r="K66" s="1"/>
      <c r="L66" s="1"/>
      <c r="M66" s="1"/>
      <c r="N66" s="1"/>
      <c r="O66" s="1"/>
      <c r="P66" s="1"/>
    </row>
    <row r="67" spans="11:16">
      <c r="K67" s="1"/>
      <c r="L67" s="1"/>
      <c r="M67" s="1"/>
      <c r="N67" s="1"/>
      <c r="O67" s="1"/>
      <c r="P67" s="1"/>
    </row>
    <row r="68" spans="11:16">
      <c r="K68" s="1"/>
      <c r="L68" s="1"/>
      <c r="M68" s="1"/>
      <c r="N68" s="1"/>
      <c r="O68" s="1"/>
      <c r="P68" s="1"/>
    </row>
    <row r="69" spans="11:16">
      <c r="K69" s="1"/>
      <c r="L69" s="1"/>
      <c r="M69" s="1"/>
      <c r="N69" s="1"/>
      <c r="O69" s="1"/>
      <c r="P69" s="1"/>
    </row>
    <row r="70" spans="11:16">
      <c r="K70" s="1"/>
      <c r="L70" s="1"/>
      <c r="M70" s="1"/>
      <c r="N70" s="1"/>
      <c r="O70" s="1"/>
      <c r="P70" s="1"/>
    </row>
    <row r="71" spans="11:16">
      <c r="K71" s="1"/>
      <c r="L71" s="1"/>
      <c r="M71" s="1"/>
      <c r="N71" s="1"/>
      <c r="O71" s="1"/>
      <c r="P71" s="1"/>
    </row>
    <row r="72" spans="11:16">
      <c r="K72" s="1"/>
      <c r="L72" s="1"/>
      <c r="M72" s="1"/>
      <c r="N72" s="1"/>
      <c r="O72" s="1"/>
      <c r="P72" s="1"/>
    </row>
    <row r="73" spans="11:16">
      <c r="K73" s="1"/>
      <c r="L73" s="1"/>
      <c r="M73" s="1"/>
      <c r="N73" s="1"/>
      <c r="O73" s="1"/>
      <c r="P73" s="1"/>
    </row>
    <row r="74" spans="11:16">
      <c r="K74" s="1"/>
      <c r="L74" s="1"/>
      <c r="M74" s="1"/>
      <c r="N74" s="1"/>
      <c r="O74" s="1"/>
      <c r="P74" s="1"/>
    </row>
    <row r="75" spans="11:16">
      <c r="K75" s="1"/>
      <c r="L75" s="1"/>
      <c r="M75" s="1"/>
      <c r="N75" s="1"/>
      <c r="O75" s="1"/>
      <c r="P75" s="1"/>
    </row>
    <row r="76" spans="11:16">
      <c r="K76" s="1"/>
      <c r="L76" s="1"/>
      <c r="M76" s="1"/>
      <c r="N76" s="1"/>
      <c r="O76" s="1"/>
      <c r="P76" s="1"/>
    </row>
    <row r="77" spans="11:16">
      <c r="K77" s="1"/>
      <c r="L77" s="1"/>
      <c r="M77" s="1"/>
      <c r="N77" s="1"/>
      <c r="O77" s="1"/>
      <c r="P77" s="1"/>
    </row>
    <row r="78" spans="11:16">
      <c r="K78" s="1"/>
      <c r="L78" s="1"/>
      <c r="M78" s="1"/>
      <c r="N78" s="1"/>
      <c r="O78" s="1"/>
      <c r="P78" s="1"/>
    </row>
    <row r="79" spans="11:16">
      <c r="K79" s="1"/>
      <c r="L79" s="1"/>
      <c r="M79" s="1"/>
      <c r="N79" s="1"/>
      <c r="O79" s="1"/>
      <c r="P79" s="1"/>
    </row>
    <row r="80" spans="11:16">
      <c r="K80" s="1"/>
      <c r="L80" s="1"/>
      <c r="M80" s="1"/>
      <c r="N80" s="1"/>
      <c r="O80" s="1"/>
      <c r="P80" s="1"/>
    </row>
    <row r="81" spans="11:16">
      <c r="K81" s="1"/>
      <c r="L81" s="1"/>
      <c r="M81" s="1"/>
      <c r="N81" s="1"/>
      <c r="O81" s="1"/>
      <c r="P81" s="1"/>
    </row>
    <row r="82" spans="11:16">
      <c r="K82" s="1"/>
      <c r="L82" s="1"/>
      <c r="M82" s="1"/>
      <c r="N82" s="1"/>
      <c r="O82" s="1"/>
      <c r="P82" s="1"/>
    </row>
    <row r="83" spans="11:16">
      <c r="K83" s="1"/>
      <c r="L83" s="1"/>
      <c r="M83" s="1"/>
      <c r="N83" s="1"/>
      <c r="O83" s="1"/>
      <c r="P83" s="1"/>
    </row>
    <row r="84" spans="11:16">
      <c r="K84" s="1"/>
      <c r="L84" s="1"/>
      <c r="M84" s="1"/>
      <c r="N84" s="1"/>
      <c r="O84" s="1"/>
      <c r="P84" s="1"/>
    </row>
    <row r="85" spans="11:16">
      <c r="K85" s="1"/>
      <c r="L85" s="1"/>
      <c r="M85" s="1"/>
      <c r="N85" s="1"/>
      <c r="O85" s="1"/>
      <c r="P85" s="1"/>
    </row>
    <row r="86" spans="11:16">
      <c r="K86" s="1"/>
      <c r="L86" s="1"/>
      <c r="M86" s="1"/>
      <c r="N86" s="1"/>
      <c r="O86" s="1"/>
      <c r="P86" s="1"/>
    </row>
    <row r="87" spans="11:16">
      <c r="K87" s="1"/>
      <c r="L87" s="1"/>
      <c r="M87" s="1"/>
      <c r="N87" s="1"/>
      <c r="O87" s="1"/>
      <c r="P87" s="1"/>
    </row>
    <row r="88" spans="11:16">
      <c r="K88" s="1"/>
      <c r="L88" s="1"/>
      <c r="M88" s="1"/>
      <c r="N88" s="1"/>
      <c r="O88" s="1"/>
      <c r="P88" s="1"/>
    </row>
    <row r="89" spans="11:16">
      <c r="K89" s="1"/>
      <c r="L89" s="1"/>
      <c r="M89" s="1"/>
      <c r="N89" s="1"/>
      <c r="O89" s="1"/>
      <c r="P89" s="1"/>
    </row>
    <row r="90" spans="11:16">
      <c r="K90" s="1"/>
      <c r="L90" s="1"/>
      <c r="M90" s="1"/>
      <c r="N90" s="1"/>
      <c r="O90" s="1"/>
      <c r="P90" s="1"/>
    </row>
    <row r="91" spans="11:16">
      <c r="K91" s="1"/>
      <c r="L91" s="1"/>
      <c r="M91" s="1"/>
      <c r="N91" s="1"/>
      <c r="O91" s="1"/>
      <c r="P91" s="1"/>
    </row>
    <row r="92" spans="11:16">
      <c r="K92" s="1"/>
      <c r="L92" s="1"/>
      <c r="M92" s="1"/>
      <c r="N92" s="1"/>
      <c r="O92" s="1"/>
      <c r="P92" s="1"/>
    </row>
    <row r="93" spans="11:16">
      <c r="K93" s="1"/>
      <c r="L93" s="1"/>
      <c r="M93" s="1"/>
      <c r="N93" s="1"/>
      <c r="O93" s="1"/>
      <c r="P93" s="1"/>
    </row>
    <row r="94" spans="11:16">
      <c r="K94" s="1"/>
      <c r="L94" s="1"/>
      <c r="M94" s="1"/>
      <c r="N94" s="1"/>
      <c r="O94" s="1"/>
      <c r="P94" s="1"/>
    </row>
    <row r="95" spans="11:16">
      <c r="K95" s="1"/>
      <c r="L95" s="1"/>
      <c r="M95" s="1"/>
      <c r="N95" s="1"/>
      <c r="O95" s="1"/>
      <c r="P95" s="1"/>
    </row>
    <row r="96" spans="11:16">
      <c r="K96" s="1"/>
      <c r="L96" s="1"/>
      <c r="M96" s="1"/>
      <c r="N96" s="1"/>
      <c r="O96" s="1"/>
      <c r="P96" s="1"/>
    </row>
    <row r="97" spans="11:16">
      <c r="K97" s="1"/>
      <c r="L97" s="1"/>
      <c r="M97" s="1"/>
      <c r="N97" s="1"/>
      <c r="O97" s="1"/>
      <c r="P97" s="1"/>
    </row>
    <row r="98" spans="11:16">
      <c r="K98" s="1"/>
      <c r="L98" s="1"/>
      <c r="M98" s="1"/>
      <c r="N98" s="1"/>
      <c r="O98" s="1"/>
      <c r="P98" s="1"/>
    </row>
    <row r="99" spans="11:16">
      <c r="K99" s="1"/>
      <c r="L99" s="1"/>
      <c r="M99" s="1"/>
      <c r="N99" s="1"/>
      <c r="O99" s="1"/>
      <c r="P99" s="1"/>
    </row>
    <row r="100" spans="11:16">
      <c r="K100" s="1"/>
      <c r="L100" s="1"/>
      <c r="M100" s="1"/>
      <c r="N100" s="1"/>
      <c r="O100" s="1"/>
      <c r="P100" s="1"/>
    </row>
    <row r="101" spans="11:16">
      <c r="K101" s="1"/>
      <c r="L101" s="1"/>
      <c r="M101" s="1"/>
      <c r="N101" s="1"/>
      <c r="O101" s="1"/>
      <c r="P101" s="1"/>
    </row>
    <row r="102" spans="11:16">
      <c r="K102" s="1"/>
      <c r="L102" s="1"/>
      <c r="M102" s="1"/>
      <c r="N102" s="1"/>
      <c r="O102" s="1"/>
      <c r="P102" s="1"/>
    </row>
    <row r="103" spans="11:16">
      <c r="K103" s="1"/>
      <c r="L103" s="1"/>
      <c r="M103" s="1"/>
      <c r="N103" s="1"/>
      <c r="O103" s="1"/>
      <c r="P103" s="1"/>
    </row>
    <row r="104" spans="11:16">
      <c r="K104" s="1"/>
      <c r="L104" s="1"/>
      <c r="M104" s="1"/>
      <c r="N104" s="1"/>
      <c r="O104" s="1"/>
      <c r="P104" s="1"/>
    </row>
    <row r="105" spans="11:16">
      <c r="K105" s="1"/>
      <c r="L105" s="1"/>
      <c r="M105" s="1"/>
      <c r="N105" s="1"/>
      <c r="O105" s="1"/>
      <c r="P105" s="1"/>
    </row>
    <row r="106" spans="11:16">
      <c r="K106" s="1"/>
      <c r="L106" s="1"/>
      <c r="M106" s="1"/>
      <c r="N106" s="1"/>
      <c r="O106" s="1"/>
      <c r="P106" s="1"/>
    </row>
    <row r="107" spans="11:16">
      <c r="K107" s="1"/>
      <c r="L107" s="1"/>
      <c r="M107" s="1"/>
      <c r="N107" s="1"/>
      <c r="O107" s="1"/>
      <c r="P107" s="1"/>
    </row>
    <row r="108" spans="11:16">
      <c r="K108" s="1"/>
      <c r="L108" s="1"/>
      <c r="M108" s="1"/>
      <c r="N108" s="1"/>
      <c r="O108" s="1"/>
      <c r="P108" s="1"/>
    </row>
    <row r="109" spans="11:16">
      <c r="K109" s="1"/>
      <c r="L109" s="1"/>
      <c r="M109" s="1"/>
      <c r="N109" s="1"/>
      <c r="O109" s="1"/>
      <c r="P109" s="1"/>
    </row>
    <row r="110" spans="11:16">
      <c r="K110" s="1"/>
      <c r="L110" s="1"/>
      <c r="M110" s="1"/>
      <c r="N110" s="1"/>
      <c r="O110" s="1"/>
      <c r="P110" s="1"/>
    </row>
    <row r="111" spans="11:16">
      <c r="K111" s="1"/>
      <c r="L111" s="1"/>
      <c r="M111" s="1"/>
      <c r="N111" s="1"/>
      <c r="O111" s="1"/>
      <c r="P111" s="1"/>
    </row>
    <row r="112" spans="11:16">
      <c r="K112" s="1"/>
      <c r="L112" s="1"/>
      <c r="M112" s="1"/>
      <c r="N112" s="1"/>
      <c r="O112" s="1"/>
      <c r="P112" s="1"/>
    </row>
    <row r="113" spans="11:16">
      <c r="K113" s="1"/>
      <c r="L113" s="1"/>
      <c r="M113" s="1"/>
      <c r="N113" s="1"/>
      <c r="O113" s="1"/>
      <c r="P113" s="1"/>
    </row>
    <row r="114" spans="11:16">
      <c r="K114" s="1"/>
      <c r="L114" s="1"/>
      <c r="M114" s="1"/>
      <c r="N114" s="1"/>
      <c r="O114" s="1"/>
      <c r="P114" s="1"/>
    </row>
    <row r="115" spans="11:16">
      <c r="K115" s="1"/>
      <c r="L115" s="1"/>
      <c r="M115" s="1"/>
      <c r="N115" s="1"/>
      <c r="O115" s="1"/>
      <c r="P115" s="1"/>
    </row>
    <row r="116" spans="11:16">
      <c r="K116" s="1"/>
      <c r="L116" s="1"/>
      <c r="M116" s="1"/>
      <c r="N116" s="1"/>
      <c r="O116" s="1"/>
      <c r="P116" s="1"/>
    </row>
    <row r="117" spans="11:16">
      <c r="K117" s="1"/>
      <c r="L117" s="1"/>
      <c r="M117" s="1"/>
      <c r="N117" s="1"/>
      <c r="O117" s="1"/>
      <c r="P117" s="1"/>
    </row>
    <row r="118" spans="11:16">
      <c r="K118" s="1"/>
      <c r="L118" s="1"/>
      <c r="M118" s="1"/>
      <c r="N118" s="1"/>
      <c r="O118" s="1"/>
      <c r="P118" s="1"/>
    </row>
    <row r="119" spans="11:16">
      <c r="K119" s="1"/>
      <c r="L119" s="1"/>
      <c r="M119" s="1"/>
      <c r="N119" s="1"/>
      <c r="O119" s="1"/>
      <c r="P119" s="1"/>
    </row>
    <row r="120" spans="11:16">
      <c r="K120" s="1"/>
      <c r="L120" s="1"/>
      <c r="M120" s="1"/>
      <c r="N120" s="1"/>
      <c r="O120" s="1"/>
      <c r="P120" s="1"/>
    </row>
    <row r="121" spans="11:16">
      <c r="K121" s="1"/>
      <c r="L121" s="1"/>
      <c r="M121" s="1"/>
      <c r="N121" s="1"/>
      <c r="O121" s="1"/>
      <c r="P121" s="1"/>
    </row>
    <row r="122" spans="11:16">
      <c r="K122" s="1"/>
      <c r="L122" s="1"/>
      <c r="M122" s="1"/>
      <c r="N122" s="1"/>
      <c r="O122" s="1"/>
      <c r="P122" s="1"/>
    </row>
    <row r="123" spans="11:16">
      <c r="K123" s="1"/>
      <c r="L123" s="1"/>
      <c r="M123" s="1"/>
      <c r="N123" s="1"/>
      <c r="O123" s="1"/>
      <c r="P123" s="1"/>
    </row>
    <row r="124" spans="11:16">
      <c r="K124" s="1"/>
      <c r="L124" s="1"/>
      <c r="M124" s="1"/>
      <c r="N124" s="1"/>
      <c r="O124" s="1"/>
      <c r="P124" s="1"/>
    </row>
    <row r="125" spans="11:16">
      <c r="K125" s="1"/>
      <c r="L125" s="1"/>
      <c r="M125" s="1"/>
      <c r="N125" s="1"/>
      <c r="O125" s="1"/>
      <c r="P125" s="1"/>
    </row>
    <row r="126" spans="11:16">
      <c r="K126" s="1"/>
      <c r="L126" s="1"/>
      <c r="M126" s="1"/>
      <c r="N126" s="1"/>
      <c r="O126" s="1"/>
      <c r="P126" s="1"/>
    </row>
    <row r="127" spans="11:16">
      <c r="K127" s="1"/>
      <c r="L127" s="1"/>
      <c r="M127" s="1"/>
      <c r="N127" s="1"/>
      <c r="O127" s="1"/>
      <c r="P127" s="1"/>
    </row>
    <row r="128" spans="11:16">
      <c r="K128" s="1"/>
      <c r="L128" s="1"/>
      <c r="M128" s="1"/>
      <c r="N128" s="1"/>
      <c r="O128" s="1"/>
      <c r="P128" s="1"/>
    </row>
    <row r="129" spans="11:16">
      <c r="K129" s="1"/>
      <c r="L129" s="1"/>
      <c r="M129" s="1"/>
      <c r="N129" s="1"/>
      <c r="O129" s="1"/>
      <c r="P129" s="1"/>
    </row>
    <row r="130" spans="11:16">
      <c r="K130" s="1"/>
      <c r="L130" s="1"/>
      <c r="M130" s="1"/>
      <c r="N130" s="1"/>
      <c r="O130" s="1"/>
      <c r="P130" s="1"/>
    </row>
    <row r="131" spans="11:16">
      <c r="K131" s="1"/>
      <c r="L131" s="1"/>
      <c r="M131" s="1"/>
      <c r="N131" s="1"/>
      <c r="O131" s="1"/>
      <c r="P131" s="1"/>
    </row>
    <row r="132" spans="11:16">
      <c r="K132" s="1"/>
      <c r="L132" s="1"/>
      <c r="M132" s="1"/>
      <c r="N132" s="1"/>
      <c r="O132" s="1"/>
      <c r="P132" s="1"/>
    </row>
    <row r="133" spans="11:16">
      <c r="K133" s="1"/>
      <c r="L133" s="1"/>
      <c r="M133" s="1"/>
      <c r="N133" s="1"/>
      <c r="O133" s="1"/>
      <c r="P133" s="1"/>
    </row>
    <row r="134" spans="11:16">
      <c r="K134" s="1"/>
      <c r="L134" s="1"/>
      <c r="M134" s="1"/>
      <c r="N134" s="1"/>
      <c r="O134" s="1"/>
      <c r="P134" s="1"/>
    </row>
    <row r="135" spans="11:16">
      <c r="K135" s="1"/>
      <c r="L135" s="1"/>
      <c r="M135" s="1"/>
      <c r="N135" s="1"/>
      <c r="O135" s="1"/>
      <c r="P135" s="1"/>
    </row>
    <row r="136" spans="11:16">
      <c r="K136" s="1"/>
      <c r="L136" s="1"/>
      <c r="M136" s="1"/>
      <c r="N136" s="1"/>
      <c r="O136" s="1"/>
      <c r="P136" s="1"/>
    </row>
    <row r="137" spans="11:16">
      <c r="K137" s="1"/>
      <c r="L137" s="1"/>
      <c r="M137" s="1"/>
      <c r="N137" s="1"/>
      <c r="O137" s="1"/>
      <c r="P137" s="1"/>
    </row>
    <row r="138" spans="11:16">
      <c r="K138" s="1"/>
      <c r="L138" s="1"/>
      <c r="M138" s="1"/>
      <c r="N138" s="1"/>
      <c r="O138" s="1"/>
      <c r="P138" s="1"/>
    </row>
    <row r="139" spans="11:16">
      <c r="K139" s="1"/>
      <c r="L139" s="1"/>
      <c r="M139" s="1"/>
      <c r="N139" s="1"/>
      <c r="O139" s="1"/>
      <c r="P139" s="1"/>
    </row>
    <row r="140" spans="11:16">
      <c r="K140" s="1"/>
      <c r="L140" s="1"/>
      <c r="M140" s="1"/>
      <c r="N140" s="1"/>
      <c r="O140" s="1"/>
      <c r="P140" s="1"/>
    </row>
    <row r="141" spans="11:16">
      <c r="K141" s="1"/>
      <c r="L141" s="1"/>
      <c r="M141" s="1"/>
      <c r="N141" s="1"/>
      <c r="O141" s="1"/>
      <c r="P141" s="1"/>
    </row>
    <row r="142" spans="11:16">
      <c r="K142" s="1"/>
      <c r="L142" s="1"/>
      <c r="M142" s="1"/>
      <c r="N142" s="1"/>
      <c r="O142" s="1"/>
      <c r="P142" s="1"/>
    </row>
    <row r="143" spans="11:16">
      <c r="K143" s="1"/>
      <c r="L143" s="1"/>
      <c r="M143" s="1"/>
      <c r="N143" s="1"/>
      <c r="O143" s="1"/>
      <c r="P143" s="1"/>
    </row>
    <row r="144" spans="11:16">
      <c r="K144" s="1"/>
      <c r="L144" s="1"/>
      <c r="M144" s="1"/>
      <c r="N144" s="1"/>
      <c r="O144" s="1"/>
      <c r="P144" s="1"/>
    </row>
    <row r="145" spans="11:16">
      <c r="K145" s="1"/>
      <c r="L145" s="1"/>
      <c r="M145" s="1"/>
      <c r="N145" s="1"/>
      <c r="O145" s="1"/>
      <c r="P145" s="1"/>
    </row>
    <row r="146" spans="11:16">
      <c r="K146" s="1"/>
      <c r="L146" s="1"/>
      <c r="M146" s="1"/>
      <c r="N146" s="1"/>
      <c r="O146" s="1"/>
      <c r="P146" s="1"/>
    </row>
    <row r="147" spans="11:16">
      <c r="K147" s="1"/>
      <c r="L147" s="1"/>
      <c r="M147" s="1"/>
      <c r="N147" s="1"/>
      <c r="O147" s="1"/>
      <c r="P147" s="1"/>
    </row>
    <row r="148" spans="11:16">
      <c r="K148" s="1"/>
      <c r="L148" s="1"/>
      <c r="M148" s="1"/>
      <c r="N148" s="1"/>
      <c r="O148" s="1"/>
      <c r="P148" s="1"/>
    </row>
    <row r="149" spans="11:16">
      <c r="K149" s="1"/>
      <c r="L149" s="1"/>
      <c r="M149" s="1"/>
      <c r="N149" s="1"/>
      <c r="O149" s="1"/>
      <c r="P149" s="1"/>
    </row>
    <row r="150" spans="11:16">
      <c r="K150" s="1"/>
      <c r="L150" s="1"/>
      <c r="M150" s="1"/>
      <c r="N150" s="1"/>
      <c r="O150" s="1"/>
      <c r="P150" s="1"/>
    </row>
    <row r="151" spans="11:16">
      <c r="K151" s="1"/>
      <c r="L151" s="1"/>
      <c r="M151" s="1"/>
      <c r="N151" s="1"/>
      <c r="O151" s="1"/>
      <c r="P151" s="1"/>
    </row>
    <row r="152" spans="11:16">
      <c r="K152" s="1"/>
      <c r="L152" s="1"/>
      <c r="M152" s="1"/>
      <c r="N152" s="1"/>
      <c r="O152" s="1"/>
      <c r="P152" s="1"/>
    </row>
    <row r="153" spans="11:16">
      <c r="K153" s="1"/>
      <c r="L153" s="1"/>
      <c r="M153" s="1"/>
      <c r="N153" s="1"/>
      <c r="O153" s="1"/>
      <c r="P153" s="1"/>
    </row>
    <row r="154" spans="11:16">
      <c r="K154" s="1"/>
      <c r="L154" s="1"/>
      <c r="M154" s="1"/>
      <c r="N154" s="1"/>
      <c r="O154" s="1"/>
      <c r="P154" s="1"/>
    </row>
    <row r="155" spans="11:16">
      <c r="K155" s="1"/>
      <c r="L155" s="1"/>
      <c r="M155" s="1"/>
      <c r="N155" s="1"/>
      <c r="O155" s="1"/>
      <c r="P155" s="1"/>
    </row>
    <row r="156" spans="11:16">
      <c r="K156" s="1"/>
      <c r="L156" s="1"/>
      <c r="M156" s="1"/>
      <c r="N156" s="1"/>
      <c r="O156" s="1"/>
      <c r="P156" s="1"/>
    </row>
    <row r="157" spans="11:16">
      <c r="K157" s="1"/>
      <c r="L157" s="1"/>
      <c r="M157" s="1"/>
      <c r="N157" s="1"/>
      <c r="O157" s="1"/>
      <c r="P157" s="1"/>
    </row>
    <row r="158" spans="11:16">
      <c r="K158" s="1"/>
      <c r="L158" s="1"/>
      <c r="M158" s="1"/>
      <c r="N158" s="1"/>
      <c r="O158" s="1"/>
      <c r="P158" s="1"/>
    </row>
    <row r="159" spans="11:16">
      <c r="K159" s="1"/>
      <c r="L159" s="1"/>
      <c r="M159" s="1"/>
      <c r="N159" s="1"/>
      <c r="O159" s="1"/>
      <c r="P159" s="1"/>
    </row>
    <row r="160" spans="11:16">
      <c r="K160" s="1"/>
      <c r="L160" s="1"/>
      <c r="M160" s="1"/>
      <c r="N160" s="1"/>
      <c r="O160" s="1"/>
      <c r="P160" s="1"/>
    </row>
    <row r="161" spans="11:16">
      <c r="K161" s="1"/>
      <c r="L161" s="1"/>
      <c r="M161" s="1"/>
      <c r="N161" s="1"/>
      <c r="O161" s="1"/>
      <c r="P161" s="1"/>
    </row>
    <row r="162" spans="11:16">
      <c r="K162" s="1"/>
      <c r="L162" s="1"/>
      <c r="M162" s="1"/>
      <c r="N162" s="1"/>
      <c r="O162" s="1"/>
      <c r="P162" s="1"/>
    </row>
    <row r="163" spans="11:16">
      <c r="K163" s="1"/>
      <c r="L163" s="1"/>
      <c r="M163" s="1"/>
      <c r="N163" s="1"/>
      <c r="O163" s="1"/>
      <c r="P163" s="1"/>
    </row>
    <row r="164" spans="11:16">
      <c r="K164" s="1"/>
      <c r="L164" s="1"/>
      <c r="M164" s="1"/>
      <c r="N164" s="1"/>
      <c r="O164" s="1"/>
      <c r="P164" s="1"/>
    </row>
    <row r="165" spans="11:16">
      <c r="K165" s="1"/>
      <c r="L165" s="1"/>
      <c r="M165" s="1"/>
      <c r="N165" s="1"/>
      <c r="O165" s="1"/>
      <c r="P165" s="1"/>
    </row>
    <row r="166" spans="11:16">
      <c r="K166" s="1"/>
      <c r="L166" s="1"/>
      <c r="M166" s="1"/>
      <c r="N166" s="1"/>
      <c r="O166" s="1"/>
      <c r="P166" s="1"/>
    </row>
    <row r="167" spans="11:16">
      <c r="K167" s="1"/>
      <c r="L167" s="1"/>
      <c r="M167" s="1"/>
      <c r="N167" s="1"/>
      <c r="O167" s="1"/>
      <c r="P167" s="1"/>
    </row>
    <row r="168" spans="11:16">
      <c r="K168" s="1"/>
      <c r="L168" s="1"/>
      <c r="M168" s="1"/>
      <c r="N168" s="1"/>
      <c r="O168" s="1"/>
      <c r="P168" s="1"/>
    </row>
    <row r="169" spans="11:16">
      <c r="K169" s="1"/>
      <c r="L169" s="1"/>
      <c r="M169" s="1"/>
      <c r="N169" s="1"/>
      <c r="O169" s="1"/>
      <c r="P169" s="1"/>
    </row>
    <row r="170" spans="11:16">
      <c r="K170" s="1"/>
      <c r="L170" s="1"/>
      <c r="M170" s="1"/>
      <c r="N170" s="1"/>
      <c r="O170" s="1"/>
      <c r="P170" s="1"/>
    </row>
    <row r="171" spans="11:16">
      <c r="K171" s="1"/>
      <c r="L171" s="1"/>
      <c r="M171" s="1"/>
      <c r="N171" s="1"/>
      <c r="O171" s="1"/>
      <c r="P171" s="1"/>
    </row>
    <row r="172" spans="11:16">
      <c r="K172" s="1"/>
      <c r="L172" s="1"/>
      <c r="M172" s="1"/>
      <c r="N172" s="1"/>
      <c r="O172" s="1"/>
      <c r="P172" s="1"/>
    </row>
    <row r="173" spans="11:16">
      <c r="K173" s="1"/>
      <c r="L173" s="1"/>
      <c r="M173" s="1"/>
      <c r="N173" s="1"/>
      <c r="O173" s="1"/>
      <c r="P173" s="1"/>
    </row>
    <row r="174" spans="11:16">
      <c r="K174" s="1"/>
      <c r="L174" s="1"/>
      <c r="M174" s="1"/>
      <c r="N174" s="1"/>
      <c r="O174" s="1"/>
      <c r="P174" s="1"/>
    </row>
    <row r="175" spans="11:16">
      <c r="K175" s="1"/>
      <c r="L175" s="1"/>
      <c r="M175" s="1"/>
      <c r="N175" s="1"/>
      <c r="O175" s="1"/>
      <c r="P175" s="1"/>
    </row>
    <row r="176" spans="11:16">
      <c r="K176" s="1"/>
      <c r="L176" s="1"/>
      <c r="M176" s="1"/>
      <c r="N176" s="1"/>
      <c r="O176" s="1"/>
      <c r="P176" s="1"/>
    </row>
    <row r="177" spans="11:16">
      <c r="K177" s="1"/>
      <c r="L177" s="1"/>
      <c r="M177" s="1"/>
      <c r="N177" s="1"/>
      <c r="O177" s="1"/>
      <c r="P177" s="1"/>
    </row>
    <row r="178" spans="11:16">
      <c r="K178" s="1"/>
      <c r="L178" s="1"/>
      <c r="M178" s="1"/>
      <c r="N178" s="1"/>
      <c r="O178" s="1"/>
      <c r="P178" s="1"/>
    </row>
    <row r="179" spans="11:16">
      <c r="K179" s="1"/>
      <c r="L179" s="1"/>
      <c r="M179" s="1"/>
      <c r="N179" s="1"/>
      <c r="O179" s="1"/>
      <c r="P179" s="1"/>
    </row>
    <row r="180" spans="11:16">
      <c r="K180" s="1"/>
      <c r="L180" s="1"/>
      <c r="M180" s="1"/>
      <c r="N180" s="1"/>
      <c r="O180" s="1"/>
      <c r="P180" s="1"/>
    </row>
    <row r="181" spans="11:16">
      <c r="K181" s="1"/>
      <c r="L181" s="1"/>
      <c r="M181" s="1"/>
      <c r="N181" s="1"/>
      <c r="O181" s="1"/>
      <c r="P181" s="1"/>
    </row>
    <row r="182" spans="11:16">
      <c r="K182" s="1"/>
      <c r="L182" s="1"/>
      <c r="M182" s="1"/>
      <c r="N182" s="1"/>
      <c r="O182" s="1"/>
      <c r="P182" s="1"/>
    </row>
    <row r="183" spans="11:16">
      <c r="K183" s="1"/>
      <c r="L183" s="1"/>
      <c r="M183" s="1"/>
      <c r="N183" s="1"/>
      <c r="O183" s="1"/>
      <c r="P183" s="1"/>
    </row>
    <row r="184" spans="11:16">
      <c r="K184" s="1"/>
      <c r="L184" s="1"/>
      <c r="M184" s="1"/>
      <c r="N184" s="1"/>
      <c r="O184" s="1"/>
      <c r="P184" s="1"/>
    </row>
    <row r="185" spans="11:16">
      <c r="K185" s="1"/>
      <c r="L185" s="1"/>
      <c r="M185" s="1"/>
      <c r="N185" s="1"/>
      <c r="O185" s="1"/>
      <c r="P185" s="1"/>
    </row>
    <row r="186" spans="11:16">
      <c r="K186" s="1"/>
      <c r="L186" s="1"/>
      <c r="M186" s="1"/>
      <c r="N186" s="1"/>
      <c r="O186" s="1"/>
      <c r="P186" s="1"/>
    </row>
    <row r="187" spans="11:16">
      <c r="K187" s="1"/>
      <c r="L187" s="1"/>
      <c r="M187" s="1"/>
      <c r="N187" s="1"/>
      <c r="O187" s="1"/>
      <c r="P187" s="1"/>
    </row>
    <row r="188" spans="11:16">
      <c r="K188" s="1"/>
      <c r="L188" s="1"/>
      <c r="M188" s="1"/>
      <c r="N188" s="1"/>
      <c r="O188" s="1"/>
      <c r="P188" s="1"/>
    </row>
    <row r="189" spans="11:16">
      <c r="K189" s="1"/>
      <c r="L189" s="1"/>
      <c r="M189" s="1"/>
      <c r="N189" s="1"/>
      <c r="O189" s="1"/>
      <c r="P189" s="1"/>
    </row>
    <row r="190" spans="11:16">
      <c r="K190" s="1"/>
      <c r="L190" s="1"/>
      <c r="M190" s="1"/>
      <c r="N190" s="1"/>
      <c r="O190" s="1"/>
      <c r="P190" s="1"/>
    </row>
    <row r="191" spans="11:16">
      <c r="K191" s="1"/>
      <c r="L191" s="1"/>
      <c r="M191" s="1"/>
      <c r="N191" s="1"/>
      <c r="O191" s="1"/>
      <c r="P191" s="1"/>
    </row>
    <row r="192" spans="11:16">
      <c r="K192" s="1"/>
      <c r="L192" s="1"/>
      <c r="M192" s="1"/>
      <c r="N192" s="1"/>
      <c r="O192" s="1"/>
      <c r="P192" s="1"/>
    </row>
    <row r="193" spans="11:16">
      <c r="K193" s="1"/>
      <c r="L193" s="1"/>
      <c r="M193" s="1"/>
      <c r="N193" s="1"/>
      <c r="O193" s="1"/>
      <c r="P193" s="1"/>
    </row>
    <row r="194" spans="11:16">
      <c r="K194" s="1"/>
      <c r="L194" s="1"/>
      <c r="M194" s="1"/>
      <c r="N194" s="1"/>
      <c r="O194" s="1"/>
      <c r="P194" s="1"/>
    </row>
    <row r="195" spans="11:16">
      <c r="K195" s="1"/>
      <c r="L195" s="1"/>
      <c r="M195" s="1"/>
      <c r="N195" s="1"/>
      <c r="O195" s="1"/>
      <c r="P195" s="1"/>
    </row>
    <row r="196" spans="11:16">
      <c r="K196" s="1"/>
      <c r="L196" s="1"/>
      <c r="M196" s="1"/>
      <c r="N196" s="1"/>
      <c r="O196" s="1"/>
      <c r="P196" s="1"/>
    </row>
    <row r="197" spans="11:16">
      <c r="K197" s="1"/>
      <c r="L197" s="1"/>
      <c r="M197" s="1"/>
      <c r="N197" s="1"/>
      <c r="O197" s="1"/>
      <c r="P197" s="1"/>
    </row>
    <row r="198" spans="11:16">
      <c r="K198" s="1"/>
      <c r="L198" s="1"/>
      <c r="M198" s="1"/>
      <c r="N198" s="1"/>
      <c r="O198" s="1"/>
      <c r="P198" s="1"/>
    </row>
    <row r="199" spans="11:16">
      <c r="K199" s="1"/>
      <c r="L199" s="1"/>
      <c r="M199" s="1"/>
      <c r="N199" s="1"/>
      <c r="O199" s="1"/>
      <c r="P199" s="1"/>
    </row>
    <row r="200" spans="11:16">
      <c r="K200" s="1"/>
      <c r="L200" s="1"/>
      <c r="M200" s="1"/>
      <c r="N200" s="1"/>
      <c r="O200" s="1"/>
      <c r="P200" s="1"/>
    </row>
    <row r="201" spans="11:16">
      <c r="K201" s="1"/>
      <c r="L201" s="1"/>
      <c r="M201" s="1"/>
      <c r="N201" s="1"/>
      <c r="O201" s="1"/>
      <c r="P201" s="1"/>
    </row>
    <row r="202" spans="11:16">
      <c r="K202" s="1"/>
      <c r="L202" s="1"/>
      <c r="M202" s="1"/>
      <c r="N202" s="1"/>
      <c r="O202" s="1"/>
      <c r="P202" s="1"/>
    </row>
    <row r="203" spans="11:16">
      <c r="K203" s="1"/>
      <c r="L203" s="1"/>
      <c r="M203" s="1"/>
      <c r="N203" s="1"/>
      <c r="O203" s="1"/>
      <c r="P203" s="1"/>
    </row>
    <row r="204" spans="11:16">
      <c r="K204" s="1"/>
      <c r="L204" s="1"/>
      <c r="M204" s="1"/>
      <c r="N204" s="1"/>
      <c r="O204" s="1"/>
      <c r="P204" s="1"/>
    </row>
    <row r="205" spans="11:16">
      <c r="K205" s="1"/>
      <c r="L205" s="1"/>
      <c r="M205" s="1"/>
      <c r="N205" s="1"/>
      <c r="O205" s="1"/>
      <c r="P205" s="1"/>
    </row>
    <row r="206" spans="11:16">
      <c r="K206" s="1"/>
      <c r="L206" s="1"/>
      <c r="M206" s="1"/>
      <c r="N206" s="1"/>
      <c r="O206" s="1"/>
      <c r="P206" s="1"/>
    </row>
    <row r="207" spans="11:16">
      <c r="K207" s="1"/>
      <c r="L207" s="1"/>
      <c r="M207" s="1"/>
      <c r="N207" s="1"/>
      <c r="O207" s="1"/>
      <c r="P207" s="1"/>
    </row>
    <row r="208" spans="11:16">
      <c r="K208" s="1"/>
      <c r="L208" s="1"/>
      <c r="M208" s="1"/>
      <c r="N208" s="1"/>
      <c r="O208" s="1"/>
      <c r="P208" s="1"/>
    </row>
    <row r="209" spans="11:16">
      <c r="K209" s="1"/>
      <c r="L209" s="1"/>
      <c r="M209" s="1"/>
      <c r="N209" s="1"/>
      <c r="O209" s="1"/>
      <c r="P209" s="1"/>
    </row>
    <row r="210" spans="11:16">
      <c r="K210" s="1"/>
      <c r="L210" s="1"/>
      <c r="M210" s="1"/>
      <c r="N210" s="1"/>
      <c r="O210" s="1"/>
      <c r="P210" s="1"/>
    </row>
    <row r="211" spans="11:16">
      <c r="K211" s="1"/>
      <c r="L211" s="1"/>
      <c r="M211" s="1"/>
      <c r="N211" s="1"/>
      <c r="O211" s="1"/>
      <c r="P211" s="1"/>
    </row>
    <row r="212" spans="11:16">
      <c r="K212" s="1"/>
      <c r="L212" s="1"/>
      <c r="M212" s="1"/>
      <c r="N212" s="1"/>
      <c r="O212" s="1"/>
      <c r="P212" s="1"/>
    </row>
    <row r="213" spans="11:16">
      <c r="K213" s="1"/>
      <c r="L213" s="1"/>
      <c r="M213" s="1"/>
      <c r="N213" s="1"/>
      <c r="O213" s="1"/>
      <c r="P213" s="1"/>
    </row>
    <row r="214" spans="11:16">
      <c r="K214" s="1"/>
      <c r="L214" s="1"/>
      <c r="M214" s="1"/>
      <c r="N214" s="1"/>
      <c r="O214" s="1"/>
      <c r="P214" s="1"/>
    </row>
    <row r="215" spans="11:16">
      <c r="K215" s="1"/>
      <c r="L215" s="1"/>
      <c r="M215" s="1"/>
      <c r="N215" s="1"/>
      <c r="O215" s="1"/>
      <c r="P215" s="1"/>
    </row>
    <row r="216" spans="11:16">
      <c r="K216" s="1"/>
      <c r="L216" s="1"/>
      <c r="M216" s="1"/>
      <c r="N216" s="1"/>
      <c r="O216" s="1"/>
      <c r="P216" s="1"/>
    </row>
    <row r="217" spans="11:16">
      <c r="K217" s="1"/>
      <c r="L217" s="1"/>
      <c r="M217" s="1"/>
      <c r="N217" s="1"/>
      <c r="O217" s="1"/>
      <c r="P217" s="1"/>
    </row>
    <row r="218" spans="11:16">
      <c r="K218" s="1"/>
      <c r="L218" s="1"/>
      <c r="M218" s="1"/>
      <c r="N218" s="1"/>
      <c r="O218" s="1"/>
      <c r="P218" s="1"/>
    </row>
    <row r="219" spans="11:16">
      <c r="K219" s="1"/>
      <c r="L219" s="1"/>
      <c r="M219" s="1"/>
      <c r="N219" s="1"/>
      <c r="O219" s="1"/>
      <c r="P219" s="1"/>
    </row>
    <row r="220" spans="11:16">
      <c r="K220" s="1"/>
      <c r="L220" s="1"/>
      <c r="M220" s="1"/>
      <c r="N220" s="1"/>
      <c r="O220" s="1"/>
      <c r="P220" s="1"/>
    </row>
    <row r="221" spans="11:16">
      <c r="K221" s="1"/>
      <c r="L221" s="1"/>
      <c r="M221" s="1"/>
      <c r="N221" s="1"/>
      <c r="O221" s="1"/>
      <c r="P221" s="1"/>
    </row>
    <row r="222" spans="11:16">
      <c r="K222" s="1"/>
      <c r="L222" s="1"/>
      <c r="M222" s="1"/>
      <c r="N222" s="1"/>
      <c r="O222" s="1"/>
      <c r="P222" s="1"/>
    </row>
    <row r="223" spans="11:16">
      <c r="K223" s="1"/>
      <c r="L223" s="1"/>
      <c r="M223" s="1"/>
      <c r="N223" s="1"/>
      <c r="O223" s="1"/>
      <c r="P223" s="1"/>
    </row>
    <row r="224" spans="11:16">
      <c r="K224" s="1"/>
      <c r="L224" s="1"/>
      <c r="M224" s="1"/>
      <c r="N224" s="1"/>
      <c r="O224" s="1"/>
      <c r="P224" s="1"/>
    </row>
    <row r="225" spans="11:16">
      <c r="K225" s="1"/>
      <c r="L225" s="1"/>
      <c r="M225" s="1"/>
      <c r="N225" s="1"/>
      <c r="O225" s="1"/>
      <c r="P225" s="1"/>
    </row>
    <row r="226" spans="11:16">
      <c r="K226" s="1"/>
      <c r="L226" s="1"/>
      <c r="M226" s="1"/>
      <c r="N226" s="1"/>
      <c r="O226" s="1"/>
      <c r="P226" s="1"/>
    </row>
    <row r="227" spans="11:16">
      <c r="K227" s="1"/>
      <c r="L227" s="1"/>
      <c r="M227" s="1"/>
      <c r="N227" s="1"/>
      <c r="O227" s="1"/>
      <c r="P227" s="1"/>
    </row>
    <row r="228" spans="11:16">
      <c r="K228" s="1"/>
      <c r="L228" s="1"/>
      <c r="M228" s="1"/>
      <c r="N228" s="1"/>
      <c r="O228" s="1"/>
      <c r="P228" s="1"/>
    </row>
    <row r="229" spans="11:16">
      <c r="K229" s="1"/>
      <c r="L229" s="1"/>
      <c r="M229" s="1"/>
      <c r="N229" s="1"/>
      <c r="O229" s="1"/>
      <c r="P229" s="1"/>
    </row>
    <row r="230" spans="11:16">
      <c r="K230" s="1"/>
      <c r="L230" s="1"/>
      <c r="M230" s="1"/>
      <c r="N230" s="1"/>
      <c r="O230" s="1"/>
      <c r="P230" s="1"/>
    </row>
    <row r="231" spans="11:16">
      <c r="K231" s="1"/>
      <c r="L231" s="1"/>
      <c r="M231" s="1"/>
      <c r="N231" s="1"/>
      <c r="O231" s="1"/>
      <c r="P231" s="1"/>
    </row>
    <row r="232" spans="11:16">
      <c r="K232" s="1"/>
      <c r="L232" s="1"/>
      <c r="M232" s="1"/>
      <c r="N232" s="1"/>
      <c r="O232" s="1"/>
      <c r="P232" s="1"/>
    </row>
    <row r="233" spans="11:16">
      <c r="K233" s="1"/>
      <c r="L233" s="1"/>
      <c r="M233" s="1"/>
      <c r="N233" s="1"/>
      <c r="O233" s="1"/>
      <c r="P233" s="1"/>
    </row>
    <row r="234" spans="11:16">
      <c r="K234" s="1"/>
      <c r="L234" s="1"/>
      <c r="M234" s="1"/>
      <c r="N234" s="1"/>
      <c r="O234" s="1"/>
      <c r="P234" s="1"/>
    </row>
    <row r="235" spans="11:16">
      <c r="K235" s="1"/>
      <c r="L235" s="1"/>
      <c r="M235" s="1"/>
      <c r="N235" s="1"/>
      <c r="O235" s="1"/>
      <c r="P235" s="1"/>
    </row>
    <row r="236" spans="11:16">
      <c r="K236" s="1"/>
      <c r="L236" s="1"/>
      <c r="M236" s="1"/>
      <c r="N236" s="1"/>
      <c r="O236" s="1"/>
      <c r="P236" s="1"/>
    </row>
    <row r="237" spans="11:16">
      <c r="K237" s="1"/>
      <c r="L237" s="1"/>
      <c r="M237" s="1"/>
      <c r="N237" s="1"/>
      <c r="O237" s="1"/>
      <c r="P237" s="1"/>
    </row>
    <row r="238" spans="11:16">
      <c r="K238" s="1"/>
      <c r="L238" s="1"/>
      <c r="M238" s="1"/>
      <c r="N238" s="1"/>
      <c r="O238" s="1"/>
      <c r="P238" s="1"/>
    </row>
    <row r="239" spans="11:16">
      <c r="K239" s="1"/>
      <c r="L239" s="1"/>
      <c r="M239" s="1"/>
      <c r="N239" s="1"/>
      <c r="O239" s="1"/>
      <c r="P239" s="1"/>
    </row>
    <row r="240" spans="11:16">
      <c r="K240" s="1"/>
      <c r="L240" s="1"/>
      <c r="M240" s="1"/>
      <c r="N240" s="1"/>
      <c r="O240" s="1"/>
      <c r="P240" s="1"/>
    </row>
    <row r="241" spans="11:16">
      <c r="K241" s="1"/>
      <c r="L241" s="1"/>
      <c r="M241" s="1"/>
      <c r="N241" s="1"/>
      <c r="O241" s="1"/>
      <c r="P241" s="1"/>
    </row>
    <row r="242" spans="11:16">
      <c r="K242" s="1"/>
      <c r="L242" s="1"/>
      <c r="M242" s="1"/>
      <c r="N242" s="1"/>
      <c r="O242" s="1"/>
      <c r="P242" s="1"/>
    </row>
    <row r="243" spans="11:16">
      <c r="K243" s="1"/>
      <c r="L243" s="1"/>
      <c r="M243" s="1"/>
      <c r="N243" s="1"/>
      <c r="O243" s="1"/>
      <c r="P243" s="1"/>
    </row>
    <row r="244" spans="11:16">
      <c r="K244" s="1"/>
      <c r="L244" s="1"/>
      <c r="M244" s="1"/>
      <c r="N244" s="1"/>
      <c r="O244" s="1"/>
      <c r="P244" s="1"/>
    </row>
    <row r="245" spans="11:16">
      <c r="K245" s="1"/>
      <c r="L245" s="1"/>
      <c r="M245" s="1"/>
      <c r="N245" s="1"/>
      <c r="O245" s="1"/>
      <c r="P245" s="1"/>
    </row>
    <row r="246" spans="11:16">
      <c r="K246" s="1"/>
      <c r="L246" s="1"/>
      <c r="M246" s="1"/>
      <c r="N246" s="1"/>
      <c r="O246" s="1"/>
      <c r="P246" s="1"/>
    </row>
    <row r="247" spans="11:16">
      <c r="K247" s="1"/>
      <c r="L247" s="1"/>
      <c r="M247" s="1"/>
      <c r="N247" s="1"/>
      <c r="O247" s="1"/>
      <c r="P247" s="1"/>
    </row>
    <row r="248" spans="11:16">
      <c r="K248" s="1"/>
      <c r="L248" s="1"/>
      <c r="M248" s="1"/>
      <c r="N248" s="1"/>
      <c r="O248" s="1"/>
      <c r="P248" s="1"/>
    </row>
    <row r="249" spans="11:16">
      <c r="K249" s="1"/>
      <c r="L249" s="1"/>
      <c r="M249" s="1"/>
      <c r="N249" s="1"/>
      <c r="O249" s="1"/>
      <c r="P249" s="1"/>
    </row>
    <row r="250" spans="11:16">
      <c r="K250" s="1"/>
      <c r="L250" s="1"/>
      <c r="M250" s="1"/>
      <c r="N250" s="1"/>
      <c r="O250" s="1"/>
      <c r="P250" s="1"/>
    </row>
    <row r="251" spans="11:16">
      <c r="K251" s="1"/>
      <c r="L251" s="1"/>
      <c r="M251" s="1"/>
      <c r="N251" s="1"/>
      <c r="O251" s="1"/>
      <c r="P251" s="1"/>
    </row>
    <row r="252" spans="11:16">
      <c r="K252" s="1"/>
      <c r="L252" s="1"/>
      <c r="M252" s="1"/>
      <c r="N252" s="1"/>
      <c r="O252" s="1"/>
      <c r="P252" s="1"/>
    </row>
    <row r="253" spans="11:16">
      <c r="K253" s="1"/>
      <c r="L253" s="1"/>
      <c r="M253" s="1"/>
      <c r="N253" s="1"/>
      <c r="O253" s="1"/>
      <c r="P253" s="1"/>
    </row>
    <row r="254" spans="11:16">
      <c r="K254" s="1"/>
      <c r="L254" s="1"/>
      <c r="M254" s="1"/>
      <c r="N254" s="1"/>
      <c r="O254" s="1"/>
      <c r="P254" s="1"/>
    </row>
    <row r="255" spans="11:16">
      <c r="K255" s="1"/>
      <c r="L255" s="1"/>
      <c r="M255" s="1"/>
      <c r="N255" s="1"/>
      <c r="O255" s="1"/>
      <c r="P255" s="1"/>
    </row>
    <row r="256" spans="11:16">
      <c r="K256" s="1"/>
      <c r="L256" s="1"/>
      <c r="M256" s="1"/>
      <c r="N256" s="1"/>
      <c r="O256" s="1"/>
      <c r="P256" s="1"/>
    </row>
    <row r="257" spans="11:16">
      <c r="K257" s="1"/>
      <c r="L257" s="1"/>
      <c r="M257" s="1"/>
      <c r="N257" s="1"/>
      <c r="O257" s="1"/>
      <c r="P257" s="1"/>
    </row>
    <row r="258" spans="11:16">
      <c r="K258" s="1"/>
      <c r="L258" s="1"/>
      <c r="M258" s="1"/>
      <c r="N258" s="1"/>
      <c r="O258" s="1"/>
      <c r="P258" s="1"/>
    </row>
    <row r="259" spans="11:16">
      <c r="K259" s="1"/>
      <c r="L259" s="1"/>
      <c r="M259" s="1"/>
      <c r="N259" s="1"/>
      <c r="O259" s="1"/>
      <c r="P259" s="1"/>
    </row>
    <row r="260" spans="11:16">
      <c r="K260" s="1"/>
      <c r="L260" s="1"/>
      <c r="M260" s="1"/>
      <c r="N260" s="1"/>
      <c r="O260" s="1"/>
      <c r="P260" s="1"/>
    </row>
    <row r="261" spans="11:16">
      <c r="K261" s="1"/>
      <c r="L261" s="1"/>
      <c r="M261" s="1"/>
      <c r="N261" s="1"/>
      <c r="O261" s="1"/>
      <c r="P261" s="1"/>
    </row>
    <row r="262" spans="11:16">
      <c r="K262" s="1"/>
      <c r="L262" s="1"/>
      <c r="M262" s="1"/>
      <c r="N262" s="1"/>
      <c r="O262" s="1"/>
      <c r="P262" s="1"/>
    </row>
    <row r="263" spans="11:16">
      <c r="K263" s="1"/>
      <c r="L263" s="1"/>
      <c r="M263" s="1"/>
      <c r="N263" s="1"/>
      <c r="O263" s="1"/>
      <c r="P263" s="1"/>
    </row>
    <row r="264" spans="11:16">
      <c r="K264" s="1"/>
      <c r="L264" s="1"/>
      <c r="M264" s="1"/>
      <c r="N264" s="1"/>
      <c r="O264" s="1"/>
      <c r="P264" s="1"/>
    </row>
    <row r="265" spans="11:16">
      <c r="K265" s="1"/>
      <c r="L265" s="1"/>
      <c r="M265" s="1"/>
      <c r="N265" s="1"/>
      <c r="O265" s="1"/>
      <c r="P265" s="1"/>
    </row>
    <row r="266" spans="11:16">
      <c r="K266" s="1"/>
      <c r="L266" s="1"/>
      <c r="M266" s="1"/>
      <c r="N266" s="1"/>
      <c r="O266" s="1"/>
      <c r="P266" s="1"/>
    </row>
    <row r="267" spans="11:16">
      <c r="K267" s="1"/>
      <c r="L267" s="1"/>
      <c r="M267" s="1"/>
      <c r="N267" s="1"/>
      <c r="O267" s="1"/>
      <c r="P267" s="1"/>
    </row>
    <row r="268" spans="11:16">
      <c r="K268" s="1"/>
      <c r="L268" s="1"/>
      <c r="M268" s="1"/>
      <c r="N268" s="1"/>
      <c r="O268" s="1"/>
      <c r="P268" s="1"/>
    </row>
    <row r="269" spans="11:16">
      <c r="K269" s="1"/>
      <c r="L269" s="1"/>
      <c r="M269" s="1"/>
      <c r="N269" s="1"/>
      <c r="O269" s="1"/>
      <c r="P269" s="1"/>
    </row>
    <row r="270" spans="11:16">
      <c r="K270" s="1"/>
      <c r="L270" s="1"/>
      <c r="M270" s="1"/>
      <c r="N270" s="1"/>
      <c r="O270" s="1"/>
      <c r="P270" s="1"/>
    </row>
    <row r="271" spans="11:16">
      <c r="K271" s="1"/>
      <c r="L271" s="1"/>
      <c r="M271" s="1"/>
      <c r="N271" s="1"/>
      <c r="O271" s="1"/>
      <c r="P271" s="1"/>
    </row>
    <row r="272" spans="11:16">
      <c r="K272" s="1"/>
      <c r="L272" s="1"/>
      <c r="M272" s="1"/>
      <c r="N272" s="1"/>
      <c r="O272" s="1"/>
      <c r="P272" s="1"/>
    </row>
    <row r="273" spans="11:16">
      <c r="K273" s="1"/>
      <c r="L273" s="1"/>
      <c r="M273" s="1"/>
      <c r="N273" s="1"/>
      <c r="O273" s="1"/>
      <c r="P273" s="1"/>
    </row>
    <row r="274" spans="11:16">
      <c r="K274" s="1"/>
      <c r="L274" s="1"/>
      <c r="M274" s="1"/>
      <c r="N274" s="1"/>
      <c r="O274" s="1"/>
      <c r="P274" s="1"/>
    </row>
    <row r="275" spans="11:16">
      <c r="K275" s="1"/>
      <c r="L275" s="1"/>
      <c r="M275" s="1"/>
      <c r="N275" s="1"/>
      <c r="O275" s="1"/>
      <c r="P275" s="1"/>
    </row>
    <row r="276" spans="11:16">
      <c r="K276" s="1"/>
      <c r="L276" s="1"/>
      <c r="M276" s="1"/>
      <c r="N276" s="1"/>
      <c r="O276" s="1"/>
      <c r="P276" s="1"/>
    </row>
    <row r="277" spans="11:16">
      <c r="K277" s="1"/>
      <c r="L277" s="1"/>
      <c r="M277" s="1"/>
      <c r="N277" s="1"/>
      <c r="O277" s="1"/>
      <c r="P277" s="1"/>
    </row>
    <row r="278" spans="11:16">
      <c r="K278" s="1"/>
      <c r="L278" s="1"/>
      <c r="M278" s="1"/>
      <c r="N278" s="1"/>
      <c r="O278" s="1"/>
      <c r="P278" s="1"/>
    </row>
    <row r="279" spans="11:16">
      <c r="K279" s="1"/>
      <c r="L279" s="1"/>
      <c r="M279" s="1"/>
      <c r="N279" s="1"/>
      <c r="O279" s="1"/>
      <c r="P279" s="1"/>
    </row>
    <row r="280" spans="11:16">
      <c r="K280" s="1"/>
      <c r="L280" s="1"/>
      <c r="M280" s="1"/>
      <c r="N280" s="1"/>
      <c r="O280" s="1"/>
      <c r="P280" s="1"/>
    </row>
    <row r="281" spans="11:16">
      <c r="K281" s="1"/>
      <c r="L281" s="1"/>
      <c r="M281" s="1"/>
      <c r="N281" s="1"/>
      <c r="O281" s="1"/>
      <c r="P281" s="1"/>
    </row>
    <row r="282" spans="11:16">
      <c r="K282" s="1"/>
      <c r="L282" s="1"/>
      <c r="M282" s="1"/>
      <c r="N282" s="1"/>
      <c r="O282" s="1"/>
      <c r="P282" s="1"/>
    </row>
    <row r="283" spans="11:16">
      <c r="K283" s="1"/>
      <c r="L283" s="1"/>
      <c r="M283" s="1"/>
      <c r="N283" s="1"/>
      <c r="O283" s="1"/>
      <c r="P283" s="1"/>
    </row>
    <row r="284" spans="11:16">
      <c r="K284" s="1"/>
      <c r="L284" s="1"/>
      <c r="M284" s="1"/>
      <c r="N284" s="1"/>
      <c r="O284" s="1"/>
      <c r="P284" s="1"/>
    </row>
    <row r="285" spans="11:16">
      <c r="K285" s="1"/>
      <c r="L285" s="1"/>
      <c r="M285" s="1"/>
      <c r="N285" s="1"/>
      <c r="O285" s="1"/>
      <c r="P285" s="1"/>
    </row>
    <row r="286" spans="11:16">
      <c r="K286" s="1"/>
      <c r="L286" s="1"/>
      <c r="M286" s="1"/>
      <c r="N286" s="1"/>
      <c r="O286" s="1"/>
      <c r="P286" s="1"/>
    </row>
    <row r="287" spans="11:16">
      <c r="K287" s="1"/>
      <c r="L287" s="1"/>
      <c r="M287" s="1"/>
      <c r="N287" s="1"/>
      <c r="O287" s="1"/>
      <c r="P287" s="1"/>
    </row>
    <row r="288" spans="11:16">
      <c r="K288" s="1"/>
      <c r="L288" s="1"/>
      <c r="M288" s="1"/>
      <c r="N288" s="1"/>
      <c r="O288" s="1"/>
      <c r="P288" s="1"/>
    </row>
    <row r="289" spans="11:16">
      <c r="K289" s="1"/>
      <c r="L289" s="1"/>
      <c r="M289" s="1"/>
      <c r="N289" s="1"/>
      <c r="O289" s="1"/>
      <c r="P289" s="1"/>
    </row>
    <row r="290" spans="11:16">
      <c r="K290" s="1"/>
      <c r="L290" s="1"/>
      <c r="M290" s="1"/>
      <c r="N290" s="1"/>
      <c r="O290" s="1"/>
      <c r="P290" s="1"/>
    </row>
    <row r="291" spans="11:16">
      <c r="K291" s="1"/>
      <c r="L291" s="1"/>
      <c r="M291" s="1"/>
      <c r="N291" s="1"/>
      <c r="O291" s="1"/>
      <c r="P291" s="1"/>
    </row>
    <row r="292" spans="11:16">
      <c r="K292" s="1"/>
      <c r="L292" s="1"/>
      <c r="M292" s="1"/>
      <c r="N292" s="1"/>
      <c r="O292" s="1"/>
      <c r="P292" s="1"/>
    </row>
    <row r="293" spans="11:16">
      <c r="K293" s="1"/>
      <c r="L293" s="1"/>
      <c r="M293" s="1"/>
      <c r="N293" s="1"/>
      <c r="O293" s="1"/>
      <c r="P293" s="1"/>
    </row>
    <row r="294" spans="11:16">
      <c r="K294" s="1"/>
      <c r="L294" s="1"/>
      <c r="M294" s="1"/>
      <c r="N294" s="1"/>
      <c r="O294" s="1"/>
      <c r="P294" s="1"/>
    </row>
    <row r="295" spans="11:16">
      <c r="K295" s="1"/>
      <c r="L295" s="1"/>
      <c r="M295" s="1"/>
      <c r="N295" s="1"/>
      <c r="O295" s="1"/>
      <c r="P295" s="1"/>
    </row>
    <row r="296" spans="11:16">
      <c r="K296" s="1"/>
      <c r="L296" s="1"/>
      <c r="M296" s="1"/>
      <c r="N296" s="1"/>
      <c r="O296" s="1"/>
      <c r="P296" s="1"/>
    </row>
    <row r="297" spans="11:16">
      <c r="K297" s="1"/>
      <c r="L297" s="1"/>
      <c r="M297" s="1"/>
      <c r="N297" s="1"/>
      <c r="O297" s="1"/>
      <c r="P297" s="1"/>
    </row>
    <row r="298" spans="11:16">
      <c r="K298" s="1"/>
      <c r="L298" s="1"/>
      <c r="M298" s="1"/>
      <c r="N298" s="1"/>
      <c r="O298" s="1"/>
      <c r="P298" s="1"/>
    </row>
    <row r="299" spans="11:16">
      <c r="K299" s="1"/>
      <c r="L299" s="1"/>
      <c r="M299" s="1"/>
      <c r="N299" s="1"/>
      <c r="O299" s="1"/>
      <c r="P299" s="1"/>
    </row>
    <row r="300" spans="11:16">
      <c r="K300" s="1"/>
      <c r="L300" s="1"/>
      <c r="M300" s="1"/>
      <c r="N300" s="1"/>
      <c r="O300" s="1"/>
      <c r="P300" s="1"/>
    </row>
    <row r="301" spans="11:16">
      <c r="K301" s="1"/>
      <c r="L301" s="1"/>
      <c r="M301" s="1"/>
      <c r="N301" s="1"/>
      <c r="O301" s="1"/>
      <c r="P301" s="1"/>
    </row>
    <row r="302" spans="11:16">
      <c r="K302" s="1"/>
      <c r="L302" s="1"/>
      <c r="M302" s="1"/>
      <c r="N302" s="1"/>
      <c r="O302" s="1"/>
      <c r="P302" s="1"/>
    </row>
    <row r="303" spans="11:16">
      <c r="K303" s="1"/>
      <c r="L303" s="1"/>
      <c r="M303" s="1"/>
      <c r="N303" s="1"/>
      <c r="O303" s="1"/>
      <c r="P303" s="1"/>
    </row>
    <row r="304" spans="11:16">
      <c r="K304" s="1"/>
      <c r="L304" s="1"/>
      <c r="M304" s="1"/>
      <c r="N304" s="1"/>
      <c r="O304" s="1"/>
      <c r="P304" s="1"/>
    </row>
    <row r="305" spans="11:16">
      <c r="K305" s="1"/>
      <c r="L305" s="1"/>
      <c r="M305" s="1"/>
      <c r="N305" s="1"/>
      <c r="O305" s="1"/>
      <c r="P305" s="1"/>
    </row>
    <row r="306" spans="11:16">
      <c r="K306" s="1"/>
      <c r="L306" s="1"/>
      <c r="M306" s="1"/>
      <c r="N306" s="1"/>
      <c r="O306" s="1"/>
      <c r="P306" s="1"/>
    </row>
    <row r="307" spans="11:16">
      <c r="K307" s="1"/>
      <c r="L307" s="1"/>
      <c r="M307" s="1"/>
      <c r="N307" s="1"/>
      <c r="O307" s="1"/>
      <c r="P307" s="1"/>
    </row>
    <row r="308" spans="11:16">
      <c r="K308" s="1"/>
      <c r="L308" s="1"/>
      <c r="M308" s="1"/>
      <c r="N308" s="1"/>
      <c r="O308" s="1"/>
      <c r="P308" s="1"/>
    </row>
    <row r="309" spans="11:16">
      <c r="K309" s="1"/>
      <c r="L309" s="1"/>
      <c r="M309" s="1"/>
      <c r="N309" s="1"/>
      <c r="O309" s="1"/>
      <c r="P309" s="1"/>
    </row>
    <row r="310" spans="11:16">
      <c r="K310" s="1"/>
      <c r="L310" s="1"/>
      <c r="M310" s="1"/>
      <c r="N310" s="1"/>
      <c r="O310" s="1"/>
      <c r="P310" s="1"/>
    </row>
    <row r="311" spans="11:16">
      <c r="K311" s="1"/>
      <c r="L311" s="1"/>
      <c r="M311" s="1"/>
      <c r="N311" s="1"/>
      <c r="O311" s="1"/>
      <c r="P311" s="1"/>
    </row>
    <row r="312" spans="11:16">
      <c r="K312" s="1"/>
      <c r="L312" s="1"/>
      <c r="M312" s="1"/>
      <c r="N312" s="1"/>
      <c r="O312" s="1"/>
      <c r="P312" s="1"/>
    </row>
    <row r="313" spans="11:16">
      <c r="K313" s="1"/>
      <c r="L313" s="1"/>
      <c r="M313" s="1"/>
      <c r="N313" s="1"/>
      <c r="O313" s="1"/>
      <c r="P313" s="1"/>
    </row>
    <row r="314" spans="11:16">
      <c r="K314" s="1"/>
      <c r="L314" s="1"/>
      <c r="M314" s="1"/>
      <c r="N314" s="1"/>
      <c r="O314" s="1"/>
      <c r="P314" s="1"/>
    </row>
    <row r="315" spans="11:16">
      <c r="K315" s="1"/>
      <c r="L315" s="1"/>
      <c r="M315" s="1"/>
      <c r="N315" s="1"/>
      <c r="O315" s="1"/>
      <c r="P315" s="1"/>
    </row>
    <row r="316" spans="11:16">
      <c r="K316" s="1"/>
      <c r="L316" s="1"/>
      <c r="M316" s="1"/>
      <c r="N316" s="1"/>
      <c r="O316" s="1"/>
      <c r="P316" s="1"/>
    </row>
    <row r="317" spans="11:16">
      <c r="K317" s="1"/>
      <c r="L317" s="1"/>
      <c r="M317" s="1"/>
      <c r="N317" s="1"/>
      <c r="O317" s="1"/>
      <c r="P317" s="1"/>
    </row>
    <row r="318" spans="11:16">
      <c r="K318" s="1"/>
      <c r="L318" s="1"/>
      <c r="M318" s="1"/>
      <c r="N318" s="1"/>
      <c r="O318" s="1"/>
      <c r="P318" s="1"/>
    </row>
    <row r="319" spans="11:16">
      <c r="K319" s="1"/>
      <c r="L319" s="1"/>
      <c r="M319" s="1"/>
      <c r="N319" s="1"/>
      <c r="O319" s="1"/>
      <c r="P319" s="1"/>
    </row>
    <row r="320" spans="11:16">
      <c r="K320" s="1"/>
      <c r="L320" s="1"/>
      <c r="M320" s="1"/>
      <c r="N320" s="1"/>
      <c r="O320" s="1"/>
      <c r="P320" s="1"/>
    </row>
    <row r="321" spans="11:16">
      <c r="K321" s="1"/>
      <c r="L321" s="1"/>
      <c r="M321" s="1"/>
      <c r="N321" s="1"/>
      <c r="O321" s="1"/>
      <c r="P321" s="1"/>
    </row>
    <row r="322" spans="11:16">
      <c r="K322" s="1"/>
      <c r="L322" s="1"/>
      <c r="M322" s="1"/>
      <c r="N322" s="1"/>
      <c r="O322" s="1"/>
      <c r="P322" s="1"/>
    </row>
    <row r="323" spans="11:16">
      <c r="K323" s="1"/>
      <c r="L323" s="1"/>
      <c r="M323" s="1"/>
      <c r="N323" s="1"/>
      <c r="O323" s="1"/>
      <c r="P323" s="1"/>
    </row>
    <row r="324" spans="11:16">
      <c r="K324" s="1"/>
      <c r="L324" s="1"/>
      <c r="M324" s="1"/>
      <c r="N324" s="1"/>
      <c r="O324" s="1"/>
      <c r="P324" s="1"/>
    </row>
    <row r="325" spans="11:16">
      <c r="K325" s="1"/>
      <c r="L325" s="1"/>
      <c r="M325" s="1"/>
      <c r="N325" s="1"/>
      <c r="O325" s="1"/>
      <c r="P325" s="1"/>
    </row>
    <row r="326" spans="11:16">
      <c r="K326" s="1"/>
      <c r="L326" s="1"/>
      <c r="M326" s="1"/>
      <c r="N326" s="1"/>
      <c r="O326" s="1"/>
      <c r="P326" s="1"/>
    </row>
    <row r="327" spans="11:16">
      <c r="K327" s="1"/>
      <c r="L327" s="1"/>
      <c r="M327" s="1"/>
      <c r="N327" s="1"/>
      <c r="O327" s="1"/>
      <c r="P327" s="1"/>
    </row>
    <row r="328" spans="11:16">
      <c r="K328" s="1"/>
      <c r="L328" s="1"/>
      <c r="M328" s="1"/>
      <c r="N328" s="1"/>
      <c r="O328" s="1"/>
      <c r="P328" s="1"/>
    </row>
    <row r="329" spans="11:16">
      <c r="K329" s="1"/>
      <c r="L329" s="1"/>
      <c r="M329" s="1"/>
      <c r="N329" s="1"/>
      <c r="O329" s="1"/>
      <c r="P329" s="1"/>
    </row>
    <row r="330" spans="11:16">
      <c r="K330" s="1"/>
      <c r="L330" s="1"/>
      <c r="M330" s="1"/>
      <c r="N330" s="1"/>
      <c r="O330" s="1"/>
      <c r="P330" s="1"/>
    </row>
    <row r="331" spans="11:16">
      <c r="K331" s="1"/>
      <c r="L331" s="1"/>
      <c r="M331" s="1"/>
      <c r="N331" s="1"/>
      <c r="O331" s="1"/>
      <c r="P331" s="1"/>
    </row>
    <row r="332" spans="11:16">
      <c r="K332" s="1"/>
      <c r="L332" s="1"/>
      <c r="M332" s="1"/>
      <c r="N332" s="1"/>
      <c r="O332" s="1"/>
      <c r="P332" s="1"/>
    </row>
    <row r="333" spans="11:16">
      <c r="K333" s="1"/>
      <c r="L333" s="1"/>
      <c r="M333" s="1"/>
      <c r="N333" s="1"/>
      <c r="O333" s="1"/>
      <c r="P333" s="1"/>
    </row>
    <row r="334" spans="11:16">
      <c r="K334" s="1"/>
      <c r="L334" s="1"/>
      <c r="M334" s="1"/>
      <c r="N334" s="1"/>
      <c r="O334" s="1"/>
      <c r="P334" s="1"/>
    </row>
    <row r="335" spans="11:16">
      <c r="K335" s="1"/>
      <c r="L335" s="1"/>
      <c r="M335" s="1"/>
      <c r="N335" s="1"/>
      <c r="O335" s="1"/>
      <c r="P335" s="1"/>
    </row>
    <row r="336" spans="11:16">
      <c r="K336" s="1"/>
      <c r="L336" s="1"/>
      <c r="M336" s="1"/>
      <c r="N336" s="1"/>
      <c r="O336" s="1"/>
      <c r="P336" s="1"/>
    </row>
    <row r="337" spans="11:16">
      <c r="K337" s="1"/>
      <c r="L337" s="1"/>
      <c r="M337" s="1"/>
      <c r="N337" s="1"/>
      <c r="O337" s="1"/>
      <c r="P337" s="1"/>
    </row>
    <row r="338" spans="11:16">
      <c r="K338" s="1"/>
      <c r="L338" s="1"/>
      <c r="M338" s="1"/>
      <c r="N338" s="1"/>
      <c r="O338" s="1"/>
      <c r="P338" s="1"/>
    </row>
    <row r="339" spans="11:16">
      <c r="K339" s="1"/>
      <c r="L339" s="1"/>
      <c r="M339" s="1"/>
      <c r="N339" s="1"/>
      <c r="O339" s="1"/>
      <c r="P339" s="1"/>
    </row>
    <row r="340" spans="11:16">
      <c r="K340" s="1"/>
      <c r="L340" s="1"/>
      <c r="M340" s="1"/>
      <c r="N340" s="1"/>
      <c r="O340" s="1"/>
      <c r="P340" s="1"/>
    </row>
    <row r="341" spans="11:16">
      <c r="K341" s="1"/>
      <c r="L341" s="1"/>
      <c r="M341" s="1"/>
      <c r="N341" s="1"/>
      <c r="O341" s="1"/>
      <c r="P341" s="1"/>
    </row>
    <row r="342" spans="11:16">
      <c r="K342" s="1"/>
      <c r="L342" s="1"/>
      <c r="M342" s="1"/>
      <c r="N342" s="1"/>
      <c r="O342" s="1"/>
      <c r="P342" s="1"/>
    </row>
    <row r="343" spans="11:16">
      <c r="K343" s="1"/>
      <c r="L343" s="1"/>
      <c r="M343" s="1"/>
      <c r="N343" s="1"/>
      <c r="O343" s="1"/>
      <c r="P343" s="1"/>
    </row>
    <row r="344" spans="11:16">
      <c r="K344" s="1"/>
      <c r="L344" s="1"/>
      <c r="M344" s="1"/>
      <c r="N344" s="1"/>
      <c r="O344" s="1"/>
      <c r="P344" s="1"/>
    </row>
    <row r="345" spans="11:16">
      <c r="K345" s="1"/>
      <c r="L345" s="1"/>
      <c r="M345" s="1"/>
      <c r="N345" s="1"/>
      <c r="O345" s="1"/>
      <c r="P345" s="1"/>
    </row>
    <row r="346" spans="11:16">
      <c r="K346" s="1"/>
      <c r="L346" s="1"/>
      <c r="M346" s="1"/>
      <c r="N346" s="1"/>
      <c r="O346" s="1"/>
      <c r="P346" s="1"/>
    </row>
    <row r="347" spans="11:16">
      <c r="K347" s="1"/>
      <c r="L347" s="1"/>
      <c r="M347" s="1"/>
      <c r="N347" s="1"/>
      <c r="O347" s="1"/>
      <c r="P347" s="1"/>
    </row>
    <row r="348" spans="11:16">
      <c r="K348" s="1"/>
      <c r="L348" s="1"/>
      <c r="M348" s="1"/>
      <c r="N348" s="1"/>
      <c r="O348" s="1"/>
      <c r="P348" s="1"/>
    </row>
    <row r="349" spans="11:16">
      <c r="K349" s="1"/>
      <c r="L349" s="1"/>
      <c r="M349" s="1"/>
      <c r="N349" s="1"/>
      <c r="O349" s="1"/>
      <c r="P349" s="1"/>
    </row>
    <row r="350" spans="11:16">
      <c r="K350" s="1"/>
      <c r="L350" s="1"/>
      <c r="M350" s="1"/>
      <c r="N350" s="1"/>
      <c r="O350" s="1"/>
      <c r="P350" s="1"/>
    </row>
    <row r="351" spans="11:16">
      <c r="K351" s="1"/>
      <c r="L351" s="1"/>
      <c r="M351" s="1"/>
      <c r="N351" s="1"/>
      <c r="O351" s="1"/>
      <c r="P351" s="1"/>
    </row>
    <row r="352" spans="11:16">
      <c r="K352" s="1"/>
      <c r="L352" s="1"/>
      <c r="M352" s="1"/>
      <c r="N352" s="1"/>
      <c r="O352" s="1"/>
      <c r="P352" s="1"/>
    </row>
    <row r="353" spans="11:16">
      <c r="K353" s="1"/>
      <c r="L353" s="1"/>
      <c r="M353" s="1"/>
      <c r="N353" s="1"/>
      <c r="O353" s="1"/>
      <c r="P353" s="1"/>
    </row>
    <row r="354" spans="11:16">
      <c r="K354" s="1"/>
      <c r="L354" s="1"/>
      <c r="M354" s="1"/>
      <c r="N354" s="1"/>
      <c r="O354" s="1"/>
      <c r="P354" s="1"/>
    </row>
    <row r="355" spans="11:16">
      <c r="K355" s="1"/>
      <c r="L355" s="1"/>
      <c r="M355" s="1"/>
      <c r="N355" s="1"/>
      <c r="O355" s="1"/>
      <c r="P355" s="1"/>
    </row>
    <row r="356" spans="11:16">
      <c r="K356" s="1"/>
      <c r="L356" s="1"/>
      <c r="M356" s="1"/>
      <c r="N356" s="1"/>
      <c r="O356" s="1"/>
      <c r="P356" s="1"/>
    </row>
    <row r="357" spans="11:16">
      <c r="K357" s="1"/>
      <c r="L357" s="1"/>
      <c r="M357" s="1"/>
      <c r="N357" s="1"/>
      <c r="O357" s="1"/>
      <c r="P357" s="1"/>
    </row>
    <row r="358" spans="11:16">
      <c r="K358" s="1"/>
      <c r="L358" s="1"/>
      <c r="M358" s="1"/>
      <c r="N358" s="1"/>
      <c r="O358" s="1"/>
      <c r="P358" s="1"/>
    </row>
    <row r="359" spans="11:16">
      <c r="K359" s="1"/>
      <c r="L359" s="1"/>
      <c r="M359" s="1"/>
      <c r="N359" s="1"/>
      <c r="O359" s="1"/>
      <c r="P359" s="1"/>
    </row>
    <row r="360" spans="11:16">
      <c r="K360" s="1"/>
      <c r="L360" s="1"/>
      <c r="M360" s="1"/>
      <c r="N360" s="1"/>
      <c r="O360" s="1"/>
      <c r="P360" s="1"/>
    </row>
    <row r="361" spans="11:16">
      <c r="K361" s="1"/>
      <c r="L361" s="1"/>
      <c r="M361" s="1"/>
      <c r="N361" s="1"/>
      <c r="O361" s="1"/>
      <c r="P361" s="1"/>
    </row>
    <row r="362" spans="11:16">
      <c r="K362" s="1"/>
      <c r="L362" s="1"/>
      <c r="M362" s="1"/>
      <c r="N362" s="1"/>
      <c r="O362" s="1"/>
      <c r="P362" s="1"/>
    </row>
    <row r="363" spans="11:16">
      <c r="K363" s="1"/>
      <c r="L363" s="1"/>
      <c r="M363" s="1"/>
      <c r="N363" s="1"/>
      <c r="O363" s="1"/>
      <c r="P363" s="1"/>
    </row>
    <row r="364" spans="11:16">
      <c r="K364" s="1"/>
      <c r="L364" s="1"/>
      <c r="M364" s="1"/>
      <c r="N364" s="1"/>
      <c r="O364" s="1"/>
      <c r="P364" s="1"/>
    </row>
    <row r="365" spans="11:16">
      <c r="K365" s="1"/>
      <c r="L365" s="1"/>
      <c r="M365" s="1"/>
      <c r="N365" s="1"/>
      <c r="O365" s="1"/>
      <c r="P365" s="1"/>
    </row>
    <row r="366" spans="11:16">
      <c r="K366" s="1"/>
      <c r="L366" s="1"/>
      <c r="M366" s="1"/>
      <c r="N366" s="1"/>
      <c r="O366" s="1"/>
      <c r="P366" s="1"/>
    </row>
    <row r="367" spans="11:16">
      <c r="K367" s="1"/>
      <c r="L367" s="1"/>
      <c r="M367" s="1"/>
      <c r="N367" s="1"/>
      <c r="O367" s="1"/>
      <c r="P367" s="1"/>
    </row>
    <row r="368" spans="11:16">
      <c r="K368" s="1"/>
      <c r="L368" s="1"/>
      <c r="M368" s="1"/>
      <c r="N368" s="1"/>
      <c r="O368" s="1"/>
      <c r="P368" s="1"/>
    </row>
    <row r="369" spans="11:16">
      <c r="K369" s="1"/>
      <c r="L369" s="1"/>
      <c r="M369" s="1"/>
      <c r="N369" s="1"/>
      <c r="O369" s="1"/>
      <c r="P369" s="1"/>
    </row>
    <row r="370" spans="11:16">
      <c r="K370" s="1"/>
      <c r="L370" s="1"/>
      <c r="M370" s="1"/>
      <c r="N370" s="1"/>
      <c r="O370" s="1"/>
      <c r="P370" s="1"/>
    </row>
    <row r="371" spans="11:16">
      <c r="K371" s="1"/>
      <c r="L371" s="1"/>
      <c r="M371" s="1"/>
      <c r="N371" s="1"/>
      <c r="O371" s="1"/>
      <c r="P371" s="1"/>
    </row>
    <row r="372" spans="11:16">
      <c r="K372" s="1"/>
      <c r="L372" s="1"/>
      <c r="M372" s="1"/>
      <c r="N372" s="1"/>
      <c r="O372" s="1"/>
      <c r="P372" s="1"/>
    </row>
    <row r="373" spans="11:16">
      <c r="K373" s="1"/>
      <c r="L373" s="1"/>
      <c r="M373" s="1"/>
      <c r="N373" s="1"/>
      <c r="O373" s="1"/>
      <c r="P373" s="1"/>
    </row>
    <row r="374" spans="11:16">
      <c r="K374" s="1"/>
      <c r="L374" s="1"/>
      <c r="M374" s="1"/>
      <c r="N374" s="1"/>
      <c r="O374" s="1"/>
      <c r="P374" s="1"/>
    </row>
    <row r="375" spans="11:16">
      <c r="K375" s="1"/>
      <c r="L375" s="1"/>
      <c r="M375" s="1"/>
      <c r="N375" s="1"/>
      <c r="O375" s="1"/>
      <c r="P375" s="1"/>
    </row>
    <row r="376" spans="11:16">
      <c r="K376" s="1"/>
      <c r="L376" s="1"/>
      <c r="M376" s="1"/>
      <c r="N376" s="1"/>
      <c r="O376" s="1"/>
      <c r="P376" s="1"/>
    </row>
    <row r="377" spans="11:16">
      <c r="K377" s="1"/>
      <c r="L377" s="1"/>
      <c r="M377" s="1"/>
      <c r="N377" s="1"/>
      <c r="O377" s="1"/>
      <c r="P377" s="1"/>
    </row>
    <row r="378" spans="11:16">
      <c r="K378" s="1"/>
      <c r="L378" s="1"/>
      <c r="M378" s="1"/>
      <c r="N378" s="1"/>
      <c r="O378" s="1"/>
      <c r="P378" s="1"/>
    </row>
    <row r="379" spans="11:16">
      <c r="K379" s="1"/>
      <c r="L379" s="1"/>
      <c r="M379" s="1"/>
      <c r="N379" s="1"/>
      <c r="O379" s="1"/>
      <c r="P379" s="1"/>
    </row>
    <row r="380" spans="11:16">
      <c r="K380" s="1"/>
      <c r="L380" s="1"/>
      <c r="M380" s="1"/>
      <c r="N380" s="1"/>
      <c r="O380" s="1"/>
      <c r="P380" s="1"/>
    </row>
    <row r="381" spans="11:16">
      <c r="K381" s="1"/>
      <c r="L381" s="1"/>
      <c r="M381" s="1"/>
      <c r="N381" s="1"/>
      <c r="O381" s="1"/>
      <c r="P381" s="1"/>
    </row>
    <row r="382" spans="11:16">
      <c r="K382" s="1"/>
      <c r="L382" s="1"/>
      <c r="M382" s="1"/>
      <c r="N382" s="1"/>
      <c r="O382" s="1"/>
      <c r="P382" s="1"/>
    </row>
    <row r="383" spans="11:16">
      <c r="K383" s="1"/>
      <c r="L383" s="1"/>
      <c r="M383" s="1"/>
      <c r="N383" s="1"/>
      <c r="O383" s="1"/>
      <c r="P383" s="1"/>
    </row>
  </sheetData>
  <customSheetViews>
    <customSheetView guid="{247A5D4D-80F1-4466-92F7-7A3BC78E450F}" showPageBreaks="1" fitToPage="1" printArea="1" topLeftCell="C1">
      <pane xSplit="8" ySplit="5" topLeftCell="S6" activePane="bottomRight" state="frozen"/>
      <selection pane="bottomRight" activeCell="C43" sqref="C43"/>
      <pageMargins left="0.78740157480314965" right="0.78740157480314965" top="0.74803149606299213" bottom="0.6692913385826772" header="0.74803149606299213" footer="0.51181102362204722"/>
      <pageSetup paperSize="9" scale="61" fitToWidth="0" orientation="landscape" blackAndWhite="1" errors="blank" horizontalDpi="300" verticalDpi="300"/>
      <headerFooter alignWithMargins="0"/>
    </customSheetView>
  </customSheetViews>
  <mergeCells count="62">
    <mergeCell ref="F39:J39"/>
    <mergeCell ref="F40:J40"/>
    <mergeCell ref="F33:F38"/>
    <mergeCell ref="I37:J37"/>
    <mergeCell ref="I36:J36"/>
    <mergeCell ref="I35:J35"/>
    <mergeCell ref="H38:J38"/>
    <mergeCell ref="H34:J34"/>
    <mergeCell ref="H35:H37"/>
    <mergeCell ref="G33:J33"/>
    <mergeCell ref="G34:G38"/>
    <mergeCell ref="G52:J52"/>
    <mergeCell ref="F41:J41"/>
    <mergeCell ref="F42:J42"/>
    <mergeCell ref="F43:J43"/>
    <mergeCell ref="F44:F55"/>
    <mergeCell ref="G49:J49"/>
    <mergeCell ref="G54:J54"/>
    <mergeCell ref="G55:J55"/>
    <mergeCell ref="G50:J50"/>
    <mergeCell ref="G53:J53"/>
    <mergeCell ref="G44:J44"/>
    <mergeCell ref="G45:J45"/>
    <mergeCell ref="G46:J46"/>
    <mergeCell ref="G47:J47"/>
    <mergeCell ref="G48:J48"/>
    <mergeCell ref="G51:J51"/>
    <mergeCell ref="F19:F26"/>
    <mergeCell ref="F27:F32"/>
    <mergeCell ref="F6:H7"/>
    <mergeCell ref="G11:H12"/>
    <mergeCell ref="F8:F18"/>
    <mergeCell ref="G19:J19"/>
    <mergeCell ref="G20:J20"/>
    <mergeCell ref="G21:J21"/>
    <mergeCell ref="G16:J16"/>
    <mergeCell ref="G14:J14"/>
    <mergeCell ref="G15:J15"/>
    <mergeCell ref="I17:J17"/>
    <mergeCell ref="G13:J13"/>
    <mergeCell ref="I18:J18"/>
    <mergeCell ref="G17:H18"/>
    <mergeCell ref="G32:J32"/>
    <mergeCell ref="F5:J5"/>
    <mergeCell ref="I11:J11"/>
    <mergeCell ref="I6:J6"/>
    <mergeCell ref="I7:J7"/>
    <mergeCell ref="I12:J12"/>
    <mergeCell ref="G8:J8"/>
    <mergeCell ref="G9:J9"/>
    <mergeCell ref="G10:J10"/>
    <mergeCell ref="I28:J28"/>
    <mergeCell ref="I29:J29"/>
    <mergeCell ref="I30:J30"/>
    <mergeCell ref="G22:J22"/>
    <mergeCell ref="G23:J23"/>
    <mergeCell ref="G24:J24"/>
    <mergeCell ref="G25:J25"/>
    <mergeCell ref="G26:J26"/>
    <mergeCell ref="I27:J27"/>
    <mergeCell ref="G27:H31"/>
    <mergeCell ref="I31:J31"/>
  </mergeCells>
  <phoneticPr fontId="3"/>
  <pageMargins left="0.78740157480314965" right="0.78740157480314965" top="0.74803149606299213" bottom="0.6692913385826772" header="0.74803149606299213" footer="0.51181102362204722"/>
  <pageSetup paperSize="9" scale="55" orientation="landscape" blackAndWhite="1" errors="blank"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L95"/>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4.08203125" style="9" customWidth="1"/>
    <col min="7" max="7" width="6.75" style="9" customWidth="1"/>
    <col min="8" max="8" width="28" style="9" customWidth="1"/>
    <col min="9" max="11" width="12.58203125" style="9" customWidth="1"/>
    <col min="12" max="12" width="12.58203125" style="219" customWidth="1"/>
    <col min="13" max="16384" width="9" style="9"/>
  </cols>
  <sheetData>
    <row r="1" spans="1:12" ht="16.5">
      <c r="F1" s="155" t="s">
        <v>164</v>
      </c>
    </row>
    <row r="2" spans="1:12">
      <c r="F2" s="1" t="s">
        <v>1300</v>
      </c>
      <c r="J2" s="223"/>
      <c r="L2" s="223" t="s">
        <v>523</v>
      </c>
    </row>
    <row r="3" spans="1:12" s="1" customFormat="1" ht="28.5" customHeight="1">
      <c r="A3" s="26"/>
      <c r="B3" s="67" t="s">
        <v>786</v>
      </c>
      <c r="C3" s="26" t="s">
        <v>787</v>
      </c>
      <c r="D3" s="26" t="s">
        <v>788</v>
      </c>
      <c r="E3" s="30" t="s">
        <v>789</v>
      </c>
      <c r="F3" s="583" t="s">
        <v>163</v>
      </c>
      <c r="G3" s="584"/>
      <c r="H3" s="585"/>
      <c r="I3" s="151" t="s">
        <v>470</v>
      </c>
      <c r="J3" s="151" t="s">
        <v>162</v>
      </c>
      <c r="K3" s="151" t="s">
        <v>1320</v>
      </c>
      <c r="L3" s="165" t="s">
        <v>609</v>
      </c>
    </row>
    <row r="4" spans="1:12" s="1" customFormat="1">
      <c r="A4" s="27"/>
      <c r="B4" s="28"/>
      <c r="C4" s="29"/>
      <c r="D4" s="28"/>
      <c r="E4" s="24"/>
      <c r="F4" s="793" t="s">
        <v>1299</v>
      </c>
      <c r="G4" s="794"/>
      <c r="H4" s="795"/>
      <c r="I4" s="336" t="s">
        <v>161</v>
      </c>
      <c r="J4" s="336" t="s">
        <v>161</v>
      </c>
      <c r="K4" s="336" t="s">
        <v>1298</v>
      </c>
      <c r="L4" s="297"/>
    </row>
    <row r="5" spans="1:12" s="1" customFormat="1">
      <c r="E5" s="24"/>
      <c r="F5" s="793" t="s">
        <v>160</v>
      </c>
      <c r="G5" s="794"/>
      <c r="H5" s="795"/>
      <c r="I5" s="336" t="s">
        <v>159</v>
      </c>
      <c r="J5" s="336" t="s">
        <v>159</v>
      </c>
      <c r="K5" s="336" t="s">
        <v>159</v>
      </c>
      <c r="L5" s="297"/>
    </row>
    <row r="6" spans="1:12" s="3" customFormat="1">
      <c r="A6" s="27" t="str">
        <f t="shared" ref="A6:A20" si="0">+B6&amp;C6&amp;D6</f>
        <v>1741001</v>
      </c>
      <c r="B6" s="28" t="s">
        <v>198</v>
      </c>
      <c r="C6" s="29">
        <v>10</v>
      </c>
      <c r="D6" s="28" t="s">
        <v>790</v>
      </c>
      <c r="E6" s="192" t="s">
        <v>195</v>
      </c>
      <c r="F6" s="235" t="s">
        <v>1295</v>
      </c>
      <c r="G6" s="235"/>
      <c r="H6" s="236"/>
      <c r="I6" s="35">
        <f>VLOOKUP($A6&amp;I$92,決統データ!$A$3:$DE$2059,$E6+19,FALSE)</f>
        <v>4060223</v>
      </c>
      <c r="J6" s="35">
        <f>VLOOKUP($A6&amp;J$92,決統データ!$A$3:$DE$2059,$E6+19,FALSE)</f>
        <v>3630301</v>
      </c>
      <c r="K6" s="35">
        <f>VLOOKUP($A6&amp;K$92,決統データ!$A$3:$DE$2059,$E6+19,FALSE)</f>
        <v>3600329</v>
      </c>
      <c r="L6" s="274"/>
    </row>
    <row r="7" spans="1:12" s="3" customFormat="1">
      <c r="A7" s="27" t="str">
        <f t="shared" si="0"/>
        <v>1741001</v>
      </c>
      <c r="B7" s="28" t="s">
        <v>198</v>
      </c>
      <c r="C7" s="29">
        <v>10</v>
      </c>
      <c r="D7" s="28" t="s">
        <v>790</v>
      </c>
      <c r="E7" s="192" t="s">
        <v>196</v>
      </c>
      <c r="F7" s="235" t="s">
        <v>1294</v>
      </c>
      <c r="G7" s="235"/>
      <c r="H7" s="236"/>
      <c r="I7" s="35">
        <f>VLOOKUP($A7&amp;I$92,決統データ!$A$3:$DE$2059,$E7+19,FALSE)</f>
        <v>4121001</v>
      </c>
      <c r="J7" s="35">
        <f>VLOOKUP($A7&amp;J$92,決統データ!$A$3:$DE$2059,$E7+19,FALSE)</f>
        <v>4040701</v>
      </c>
      <c r="K7" s="35">
        <f>VLOOKUP($A7&amp;K$92,決統データ!$A$3:$DE$2059,$E7+19,FALSE)</f>
        <v>4080331</v>
      </c>
      <c r="L7" s="274"/>
    </row>
    <row r="8" spans="1:12" s="3" customFormat="1">
      <c r="A8" s="27" t="str">
        <f t="shared" si="0"/>
        <v>1741001</v>
      </c>
      <c r="B8" s="28" t="s">
        <v>198</v>
      </c>
      <c r="C8" s="29">
        <v>10</v>
      </c>
      <c r="D8" s="28" t="s">
        <v>790</v>
      </c>
      <c r="E8" s="192" t="s">
        <v>197</v>
      </c>
      <c r="F8" s="235" t="s">
        <v>1293</v>
      </c>
      <c r="G8" s="172"/>
      <c r="H8" s="173"/>
      <c r="I8" s="35">
        <f>VLOOKUP($A8&amp;I$92,決統データ!$A$3:$DE$2059,$E8+19,FALSE)</f>
        <v>4050401</v>
      </c>
      <c r="J8" s="35">
        <f>VLOOKUP($A8&amp;J$92,決統データ!$A$3:$DE$2059,$E8+19,FALSE)</f>
        <v>3610401</v>
      </c>
      <c r="K8" s="35">
        <f>VLOOKUP($A8&amp;K$92,決統データ!$A$3:$DE$2059,$E8+19,FALSE)</f>
        <v>3600401</v>
      </c>
      <c r="L8" s="274"/>
    </row>
    <row r="9" spans="1:12" s="1" customFormat="1">
      <c r="A9" s="27" t="str">
        <f t="shared" si="0"/>
        <v>1741001</v>
      </c>
      <c r="B9" s="28" t="s">
        <v>198</v>
      </c>
      <c r="C9" s="29">
        <v>10</v>
      </c>
      <c r="D9" s="28" t="s">
        <v>790</v>
      </c>
      <c r="E9" s="24">
        <v>4</v>
      </c>
      <c r="F9" s="174" t="s">
        <v>1292</v>
      </c>
      <c r="G9" s="237"/>
      <c r="H9" s="237"/>
      <c r="I9" s="35">
        <f>VLOOKUP($A9&amp;I$92,決統データ!$A$3:$DE$2059,$E9+19,FALSE)</f>
        <v>1</v>
      </c>
      <c r="J9" s="35">
        <f>VLOOKUP($A9&amp;J$92,決統データ!$A$3:$DE$2059,$E9+19,FALSE)</f>
        <v>5</v>
      </c>
      <c r="K9" s="35">
        <f>VLOOKUP($A9&amp;K$92,決統データ!$A$3:$DE$2059,$E9+19,FALSE)</f>
        <v>3</v>
      </c>
      <c r="L9" s="274">
        <f t="shared" ref="L9:L20" si="1">SUM(I9:K9)</f>
        <v>9</v>
      </c>
    </row>
    <row r="10" spans="1:12" s="1" customFormat="1" ht="14.25" customHeight="1">
      <c r="A10" s="27" t="str">
        <f t="shared" si="0"/>
        <v>1741001</v>
      </c>
      <c r="B10" s="28" t="s">
        <v>198</v>
      </c>
      <c r="C10" s="29">
        <v>10</v>
      </c>
      <c r="D10" s="28" t="s">
        <v>790</v>
      </c>
      <c r="E10" s="24">
        <v>7</v>
      </c>
      <c r="F10" s="586" t="s">
        <v>1291</v>
      </c>
      <c r="G10" s="174" t="s">
        <v>1290</v>
      </c>
      <c r="H10" s="175"/>
      <c r="I10" s="42">
        <f>VLOOKUP($A10&amp;I$92,決統データ!$A$3:$DE$2059,$E10+19,FALSE)</f>
        <v>3755</v>
      </c>
      <c r="J10" s="42">
        <f>VLOOKUP($A10&amp;J$92,決統データ!$A$3:$DE$2059,$E10+19,FALSE)</f>
        <v>13484</v>
      </c>
      <c r="K10" s="42">
        <f>VLOOKUP($A10&amp;K$92,決統データ!$A$3:$DE$2059,$E10+19,FALSE)</f>
        <v>20872</v>
      </c>
      <c r="L10" s="274">
        <f t="shared" si="1"/>
        <v>38111</v>
      </c>
    </row>
    <row r="11" spans="1:12" s="1" customFormat="1">
      <c r="A11" s="27" t="str">
        <f t="shared" si="0"/>
        <v>1741001</v>
      </c>
      <c r="B11" s="28" t="s">
        <v>198</v>
      </c>
      <c r="C11" s="29">
        <v>10</v>
      </c>
      <c r="D11" s="28" t="s">
        <v>790</v>
      </c>
      <c r="E11" s="24">
        <v>8</v>
      </c>
      <c r="F11" s="587"/>
      <c r="G11" s="174" t="s">
        <v>1289</v>
      </c>
      <c r="H11" s="175"/>
      <c r="I11" s="42">
        <f>VLOOKUP($A11&amp;I$92,決統データ!$A$3:$DE$2059,$E11+19,FALSE)</f>
        <v>0</v>
      </c>
      <c r="J11" s="42">
        <f>VLOOKUP($A11&amp;J$92,決統データ!$A$3:$DE$2059,$E11+19,FALSE)</f>
        <v>0</v>
      </c>
      <c r="K11" s="42">
        <f>VLOOKUP($A11&amp;K$92,決統データ!$A$3:$DE$2059,$E11+19,FALSE)</f>
        <v>0</v>
      </c>
      <c r="L11" s="274">
        <f t="shared" si="1"/>
        <v>0</v>
      </c>
    </row>
    <row r="12" spans="1:12" s="1" customFormat="1" ht="14.25" customHeight="1">
      <c r="A12" s="27" t="str">
        <f t="shared" si="0"/>
        <v>1741001</v>
      </c>
      <c r="B12" s="28" t="s">
        <v>198</v>
      </c>
      <c r="C12" s="29">
        <v>10</v>
      </c>
      <c r="D12" s="28" t="s">
        <v>790</v>
      </c>
      <c r="E12" s="24">
        <v>9</v>
      </c>
      <c r="F12" s="587"/>
      <c r="G12" s="174" t="s">
        <v>1288</v>
      </c>
      <c r="H12" s="175"/>
      <c r="I12" s="42">
        <f>VLOOKUP($A12&amp;I$92,決統データ!$A$3:$DE$2059,$E12+19,FALSE)</f>
        <v>3020</v>
      </c>
      <c r="J12" s="42">
        <f>VLOOKUP($A12&amp;J$92,決統データ!$A$3:$DE$2059,$E12+19,FALSE)</f>
        <v>7189</v>
      </c>
      <c r="K12" s="42">
        <f>VLOOKUP($A12&amp;K$92,決統データ!$A$3:$DE$2059,$E12+19,FALSE)</f>
        <v>18300</v>
      </c>
      <c r="L12" s="274">
        <f t="shared" si="1"/>
        <v>28509</v>
      </c>
    </row>
    <row r="13" spans="1:12" s="1" customFormat="1">
      <c r="A13" s="27" t="str">
        <f t="shared" si="0"/>
        <v>1741001</v>
      </c>
      <c r="B13" s="28" t="s">
        <v>198</v>
      </c>
      <c r="C13" s="29">
        <v>10</v>
      </c>
      <c r="D13" s="28" t="s">
        <v>790</v>
      </c>
      <c r="E13" s="24">
        <v>10</v>
      </c>
      <c r="F13" s="587"/>
      <c r="G13" s="174" t="s">
        <v>1287</v>
      </c>
      <c r="H13" s="175"/>
      <c r="I13" s="42">
        <f>VLOOKUP($A13&amp;I$92,決統データ!$A$3:$DE$2059,$E13+19,FALSE)</f>
        <v>2380</v>
      </c>
      <c r="J13" s="42">
        <f>VLOOKUP($A13&amp;J$92,決統データ!$A$3:$DE$2059,$E13+19,FALSE)</f>
        <v>4264</v>
      </c>
      <c r="K13" s="42">
        <f>VLOOKUP($A13&amp;K$92,決統データ!$A$3:$DE$2059,$E13+19,FALSE)</f>
        <v>14439</v>
      </c>
      <c r="L13" s="274">
        <f t="shared" si="1"/>
        <v>21083</v>
      </c>
    </row>
    <row r="14" spans="1:12" s="1" customFormat="1">
      <c r="A14" s="27" t="str">
        <f t="shared" si="0"/>
        <v>1741001</v>
      </c>
      <c r="B14" s="28" t="s">
        <v>198</v>
      </c>
      <c r="C14" s="29">
        <v>10</v>
      </c>
      <c r="D14" s="28" t="s">
        <v>790</v>
      </c>
      <c r="E14" s="24">
        <v>11</v>
      </c>
      <c r="F14" s="587"/>
      <c r="G14" s="174" t="s">
        <v>1286</v>
      </c>
      <c r="H14" s="175"/>
      <c r="I14" s="42">
        <f>VLOOKUP($A14&amp;I$92,決統データ!$A$3:$DE$2059,$E14+19,FALSE)</f>
        <v>2265</v>
      </c>
      <c r="J14" s="42">
        <f>VLOOKUP($A14&amp;J$92,決統データ!$A$3:$DE$2059,$E14+19,FALSE)</f>
        <v>4264</v>
      </c>
      <c r="K14" s="42">
        <f>VLOOKUP($A14&amp;K$92,決統データ!$A$3:$DE$2059,$E14+19,FALSE)</f>
        <v>14249</v>
      </c>
      <c r="L14" s="274">
        <f t="shared" si="1"/>
        <v>20778</v>
      </c>
    </row>
    <row r="15" spans="1:12" s="1" customFormat="1">
      <c r="A15" s="27" t="str">
        <f t="shared" si="0"/>
        <v>1741001</v>
      </c>
      <c r="B15" s="28" t="s">
        <v>198</v>
      </c>
      <c r="C15" s="29">
        <v>10</v>
      </c>
      <c r="D15" s="28" t="s">
        <v>790</v>
      </c>
      <c r="E15" s="24">
        <v>12</v>
      </c>
      <c r="F15" s="587"/>
      <c r="G15" s="174" t="s">
        <v>158</v>
      </c>
      <c r="H15" s="175"/>
      <c r="I15" s="42">
        <f>VLOOKUP($A15&amp;I$92,決統データ!$A$3:$DE$2059,$E15+19,FALSE)</f>
        <v>1708</v>
      </c>
      <c r="J15" s="42">
        <f>VLOOKUP($A15&amp;J$92,決統データ!$A$3:$DE$2059,$E15+19,FALSE)</f>
        <v>3946</v>
      </c>
      <c r="K15" s="42">
        <f>VLOOKUP($A15&amp;K$92,決統データ!$A$3:$DE$2059,$E15+19,FALSE)</f>
        <v>11286</v>
      </c>
      <c r="L15" s="274">
        <f t="shared" si="1"/>
        <v>16940</v>
      </c>
    </row>
    <row r="16" spans="1:12" s="1" customFormat="1" ht="14.25" customHeight="1">
      <c r="A16" s="27" t="str">
        <f t="shared" si="0"/>
        <v>1741001</v>
      </c>
      <c r="B16" s="28" t="s">
        <v>198</v>
      </c>
      <c r="C16" s="29">
        <v>10</v>
      </c>
      <c r="D16" s="28" t="s">
        <v>790</v>
      </c>
      <c r="E16" s="24">
        <v>13</v>
      </c>
      <c r="F16" s="587"/>
      <c r="G16" s="174" t="s">
        <v>1284</v>
      </c>
      <c r="H16" s="175"/>
      <c r="I16" s="42">
        <f>VLOOKUP($A16&amp;I$92,決統データ!$A$3:$DE$2059,$E16+19,FALSE)</f>
        <v>6493</v>
      </c>
      <c r="J16" s="42">
        <f>VLOOKUP($A16&amp;J$92,決統データ!$A$3:$DE$2059,$E16+19,FALSE)</f>
        <v>30307</v>
      </c>
      <c r="K16" s="42">
        <f>VLOOKUP($A16&amp;K$92,決統データ!$A$3:$DE$2059,$E16+19,FALSE)</f>
        <v>10830</v>
      </c>
      <c r="L16" s="274">
        <f t="shared" si="1"/>
        <v>47630</v>
      </c>
    </row>
    <row r="17" spans="1:12" s="1" customFormat="1">
      <c r="A17" s="27" t="str">
        <f t="shared" si="0"/>
        <v>1741001</v>
      </c>
      <c r="B17" s="28" t="s">
        <v>198</v>
      </c>
      <c r="C17" s="29">
        <v>10</v>
      </c>
      <c r="D17" s="28" t="s">
        <v>790</v>
      </c>
      <c r="E17" s="24">
        <v>14</v>
      </c>
      <c r="F17" s="587"/>
      <c r="G17" s="174" t="s">
        <v>1283</v>
      </c>
      <c r="H17" s="175"/>
      <c r="I17" s="42">
        <f>VLOOKUP($A17&amp;I$92,決統データ!$A$3:$DE$2059,$E17+19,FALSE)</f>
        <v>0</v>
      </c>
      <c r="J17" s="42">
        <f>VLOOKUP($A17&amp;J$92,決統データ!$A$3:$DE$2059,$E17+19,FALSE)</f>
        <v>0</v>
      </c>
      <c r="K17" s="42">
        <f>VLOOKUP($A17&amp;K$92,決統データ!$A$3:$DE$2059,$E17+19,FALSE)</f>
        <v>0</v>
      </c>
      <c r="L17" s="274">
        <f t="shared" si="1"/>
        <v>0</v>
      </c>
    </row>
    <row r="18" spans="1:12" s="1" customFormat="1">
      <c r="A18" s="27" t="str">
        <f t="shared" si="0"/>
        <v>1741001</v>
      </c>
      <c r="B18" s="28" t="s">
        <v>198</v>
      </c>
      <c r="C18" s="29">
        <v>10</v>
      </c>
      <c r="D18" s="28" t="s">
        <v>790</v>
      </c>
      <c r="E18" s="24">
        <v>15</v>
      </c>
      <c r="F18" s="587"/>
      <c r="G18" s="174" t="s">
        <v>1282</v>
      </c>
      <c r="H18" s="175"/>
      <c r="I18" s="42">
        <f>VLOOKUP($A18&amp;I$92,決統データ!$A$3:$DE$2059,$E18+19,FALSE)</f>
        <v>99</v>
      </c>
      <c r="J18" s="42">
        <f>VLOOKUP($A18&amp;J$92,決統データ!$A$3:$DE$2059,$E18+19,FALSE)</f>
        <v>252</v>
      </c>
      <c r="K18" s="42">
        <f>VLOOKUP($A18&amp;K$92,決統データ!$A$3:$DE$2059,$E18+19,FALSE)</f>
        <v>651</v>
      </c>
      <c r="L18" s="274">
        <f t="shared" si="1"/>
        <v>1002</v>
      </c>
    </row>
    <row r="19" spans="1:12" s="1" customFormat="1">
      <c r="A19" s="27" t="str">
        <f t="shared" si="0"/>
        <v>1741001</v>
      </c>
      <c r="B19" s="28" t="s">
        <v>198</v>
      </c>
      <c r="C19" s="29">
        <v>10</v>
      </c>
      <c r="D19" s="28" t="s">
        <v>790</v>
      </c>
      <c r="E19" s="24">
        <v>16</v>
      </c>
      <c r="F19" s="587"/>
      <c r="G19" s="174" t="s">
        <v>1281</v>
      </c>
      <c r="H19" s="175"/>
      <c r="I19" s="42">
        <f>VLOOKUP($A19&amp;I$92,決統データ!$A$3:$DE$2059,$E19+19,FALSE)</f>
        <v>83</v>
      </c>
      <c r="J19" s="42">
        <f>VLOOKUP($A19&amp;J$92,決統データ!$A$3:$DE$2059,$E19+19,FALSE)</f>
        <v>244</v>
      </c>
      <c r="K19" s="42">
        <f>VLOOKUP($A19&amp;K$92,決統データ!$A$3:$DE$2059,$E19+19,FALSE)</f>
        <v>583</v>
      </c>
      <c r="L19" s="274">
        <f t="shared" si="1"/>
        <v>910</v>
      </c>
    </row>
    <row r="20" spans="1:12" s="1" customFormat="1">
      <c r="A20" s="27" t="str">
        <f t="shared" si="0"/>
        <v>1741001</v>
      </c>
      <c r="B20" s="28" t="s">
        <v>198</v>
      </c>
      <c r="C20" s="29">
        <v>10</v>
      </c>
      <c r="D20" s="28" t="s">
        <v>790</v>
      </c>
      <c r="E20" s="24">
        <v>17</v>
      </c>
      <c r="F20" s="587"/>
      <c r="G20" s="174" t="s">
        <v>1280</v>
      </c>
      <c r="H20" s="175"/>
      <c r="I20" s="42">
        <f>VLOOKUP($A20&amp;I$92,決統データ!$A$3:$DE$2059,$E20+19,FALSE)</f>
        <v>83</v>
      </c>
      <c r="J20" s="42">
        <f>VLOOKUP($A20&amp;J$92,決統データ!$A$3:$DE$2059,$E20+19,FALSE)</f>
        <v>244</v>
      </c>
      <c r="K20" s="42">
        <f>VLOOKUP($A20&amp;K$92,決統データ!$A$3:$DE$2059,$E20+19,FALSE)</f>
        <v>583</v>
      </c>
      <c r="L20" s="274">
        <f t="shared" si="1"/>
        <v>910</v>
      </c>
    </row>
    <row r="21" spans="1:12" s="1" customFormat="1">
      <c r="E21" s="24"/>
      <c r="F21" s="587"/>
      <c r="G21" s="592" t="s">
        <v>494</v>
      </c>
      <c r="H21" s="177" t="s">
        <v>157</v>
      </c>
      <c r="I21" s="166">
        <f>I14/I10*100</f>
        <v>60.319573901464722</v>
      </c>
      <c r="J21" s="166">
        <f t="shared" ref="J21:L21" si="2">J14/J10*100</f>
        <v>31.622663897953128</v>
      </c>
      <c r="K21" s="166">
        <f t="shared" si="2"/>
        <v>68.26849367573783</v>
      </c>
      <c r="L21" s="273">
        <f t="shared" si="2"/>
        <v>54.519692477237548</v>
      </c>
    </row>
    <row r="22" spans="1:12" s="1" customFormat="1">
      <c r="E22" s="24"/>
      <c r="F22" s="587"/>
      <c r="G22" s="593"/>
      <c r="H22" s="177" t="s">
        <v>156</v>
      </c>
      <c r="I22" s="166">
        <f>I14/I12*100</f>
        <v>75</v>
      </c>
      <c r="J22" s="166">
        <f t="shared" ref="J22:L22" si="3">J14/J12*100</f>
        <v>59.312839059674502</v>
      </c>
      <c r="K22" s="166">
        <f t="shared" si="3"/>
        <v>77.863387978142072</v>
      </c>
      <c r="L22" s="273">
        <f t="shared" si="3"/>
        <v>72.882247711249079</v>
      </c>
    </row>
    <row r="23" spans="1:12" s="1" customFormat="1">
      <c r="E23" s="24"/>
      <c r="F23" s="587"/>
      <c r="G23" s="593"/>
      <c r="H23" s="177" t="s">
        <v>155</v>
      </c>
      <c r="I23" s="166">
        <f>I15/I14*100</f>
        <v>75.4083885209713</v>
      </c>
      <c r="J23" s="166">
        <f t="shared" ref="J23:L23" si="4">J15/J14*100</f>
        <v>92.542213883677292</v>
      </c>
      <c r="K23" s="166">
        <f t="shared" si="4"/>
        <v>79.205558284791906</v>
      </c>
      <c r="L23" s="273">
        <f t="shared" si="4"/>
        <v>81.52853980171335</v>
      </c>
    </row>
    <row r="24" spans="1:12" s="1" customFormat="1">
      <c r="E24" s="24"/>
      <c r="F24" s="587"/>
      <c r="G24" s="593"/>
      <c r="H24" s="177" t="s">
        <v>154</v>
      </c>
      <c r="I24" s="166">
        <f>I20/I16*100</f>
        <v>1.2782997073771754</v>
      </c>
      <c r="J24" s="166">
        <f t="shared" ref="J24:L24" si="5">J20/J16*100</f>
        <v>0.80509453261622732</v>
      </c>
      <c r="K24" s="166">
        <f t="shared" si="5"/>
        <v>5.3831948291782092</v>
      </c>
      <c r="L24" s="273">
        <f t="shared" si="5"/>
        <v>1.9105605710686542</v>
      </c>
    </row>
    <row r="25" spans="1:12" s="1" customFormat="1">
      <c r="E25" s="24"/>
      <c r="F25" s="588"/>
      <c r="G25" s="796"/>
      <c r="H25" s="177" t="s">
        <v>153</v>
      </c>
      <c r="I25" s="166">
        <f>I20/I18*100</f>
        <v>83.838383838383834</v>
      </c>
      <c r="J25" s="166">
        <f t="shared" ref="J25:L25" si="6">J20/J18*100</f>
        <v>96.825396825396822</v>
      </c>
      <c r="K25" s="166">
        <f t="shared" si="6"/>
        <v>89.554531490015364</v>
      </c>
      <c r="L25" s="273">
        <f t="shared" si="6"/>
        <v>90.818363273453102</v>
      </c>
    </row>
    <row r="26" spans="1:12" s="1" customFormat="1" ht="14.25" customHeight="1">
      <c r="A26" s="27" t="str">
        <f t="shared" ref="A26:A73" si="7">+B26&amp;C26&amp;D26</f>
        <v>1741001</v>
      </c>
      <c r="B26" s="28" t="s">
        <v>198</v>
      </c>
      <c r="C26" s="29">
        <v>10</v>
      </c>
      <c r="D26" s="28" t="s">
        <v>790</v>
      </c>
      <c r="E26" s="24">
        <v>19</v>
      </c>
      <c r="F26" s="586" t="s">
        <v>1274</v>
      </c>
      <c r="G26" s="174" t="s">
        <v>1273</v>
      </c>
      <c r="H26" s="175"/>
      <c r="I26" s="42">
        <f>VLOOKUP($A26&amp;I$92,決統データ!$A$3:$DE$2059,$E26+19,FALSE)</f>
        <v>6268557</v>
      </c>
      <c r="J26" s="42">
        <f>VLOOKUP($A26&amp;J$92,決統データ!$A$3:$DE$2059,$E26+19,FALSE)</f>
        <v>11844735</v>
      </c>
      <c r="K26" s="42">
        <f>VLOOKUP($A26&amp;K$92,決統データ!$A$3:$DE$2059,$E26+19,FALSE)</f>
        <v>18405519</v>
      </c>
      <c r="L26" s="274">
        <f t="shared" ref="L26:L59" si="8">SUM(I26:K26)</f>
        <v>36518811</v>
      </c>
    </row>
    <row r="27" spans="1:12" s="1" customFormat="1" ht="25">
      <c r="A27" s="27" t="str">
        <f t="shared" si="7"/>
        <v>1741001</v>
      </c>
      <c r="B27" s="28" t="s">
        <v>198</v>
      </c>
      <c r="C27" s="29">
        <v>10</v>
      </c>
      <c r="D27" s="28" t="s">
        <v>790</v>
      </c>
      <c r="E27" s="24">
        <v>20</v>
      </c>
      <c r="F27" s="587"/>
      <c r="G27" s="596" t="s">
        <v>1272</v>
      </c>
      <c r="H27" s="178" t="s">
        <v>1271</v>
      </c>
      <c r="I27" s="42">
        <f>VLOOKUP($A27&amp;I$92,決統データ!$A$3:$DE$2059,$E27+19,FALSE)</f>
        <v>2669940</v>
      </c>
      <c r="J27" s="42">
        <f>VLOOKUP($A27&amp;J$92,決統データ!$A$3:$DE$2059,$E27+19,FALSE)</f>
        <v>4670390</v>
      </c>
      <c r="K27" s="42">
        <f>VLOOKUP($A27&amp;K$92,決統データ!$A$3:$DE$2059,$E27+19,FALSE)</f>
        <v>4709949</v>
      </c>
      <c r="L27" s="274">
        <f t="shared" si="8"/>
        <v>12050279</v>
      </c>
    </row>
    <row r="28" spans="1:12" s="1" customFormat="1">
      <c r="A28" s="27" t="str">
        <f t="shared" si="7"/>
        <v>1741001</v>
      </c>
      <c r="B28" s="28" t="s">
        <v>198</v>
      </c>
      <c r="C28" s="29">
        <v>10</v>
      </c>
      <c r="D28" s="28" t="s">
        <v>790</v>
      </c>
      <c r="E28" s="24">
        <v>21</v>
      </c>
      <c r="F28" s="587"/>
      <c r="G28" s="597"/>
      <c r="H28" s="238" t="s">
        <v>1270</v>
      </c>
      <c r="I28" s="42">
        <f>VLOOKUP($A28&amp;I$92,決統データ!$A$3:$DE$2059,$E28+19,FALSE)</f>
        <v>2885755</v>
      </c>
      <c r="J28" s="42">
        <f>VLOOKUP($A28&amp;J$92,決統データ!$A$3:$DE$2059,$E28+19,FALSE)</f>
        <v>5185100</v>
      </c>
      <c r="K28" s="42">
        <f>VLOOKUP($A28&amp;K$92,決統データ!$A$3:$DE$2059,$E28+19,FALSE)</f>
        <v>11214600</v>
      </c>
      <c r="L28" s="274">
        <f t="shared" si="8"/>
        <v>19285455</v>
      </c>
    </row>
    <row r="29" spans="1:12" s="1" customFormat="1">
      <c r="A29" s="27" t="str">
        <f t="shared" si="7"/>
        <v>1741001</v>
      </c>
      <c r="B29" s="28" t="s">
        <v>198</v>
      </c>
      <c r="C29" s="29">
        <v>10</v>
      </c>
      <c r="D29" s="28" t="s">
        <v>790</v>
      </c>
      <c r="E29" s="24">
        <v>22</v>
      </c>
      <c r="F29" s="587"/>
      <c r="G29" s="597"/>
      <c r="H29" s="238" t="s">
        <v>1269</v>
      </c>
      <c r="I29" s="42">
        <f>VLOOKUP($A29&amp;I$92,決統データ!$A$3:$DE$2059,$E29+19,FALSE)</f>
        <v>181306</v>
      </c>
      <c r="J29" s="42">
        <f>VLOOKUP($A29&amp;J$92,決統データ!$A$3:$DE$2059,$E29+19,FALSE)</f>
        <v>896323</v>
      </c>
      <c r="K29" s="42">
        <f>VLOOKUP($A29&amp;K$92,決統データ!$A$3:$DE$2059,$E29+19,FALSE)</f>
        <v>737155</v>
      </c>
      <c r="L29" s="274">
        <f t="shared" si="8"/>
        <v>1814784</v>
      </c>
    </row>
    <row r="30" spans="1:12" s="1" customFormat="1">
      <c r="A30" s="27" t="str">
        <f t="shared" si="7"/>
        <v>1741001</v>
      </c>
      <c r="B30" s="28" t="s">
        <v>198</v>
      </c>
      <c r="C30" s="29">
        <v>10</v>
      </c>
      <c r="D30" s="28" t="s">
        <v>790</v>
      </c>
      <c r="E30" s="24">
        <v>23</v>
      </c>
      <c r="F30" s="587"/>
      <c r="G30" s="597"/>
      <c r="H30" s="238" t="s">
        <v>1264</v>
      </c>
      <c r="I30" s="42">
        <f>VLOOKUP($A30&amp;I$92,決統データ!$A$3:$DE$2059,$E30+19,FALSE)</f>
        <v>0</v>
      </c>
      <c r="J30" s="42">
        <f>VLOOKUP($A30&amp;J$92,決統データ!$A$3:$DE$2059,$E30+19,FALSE)</f>
        <v>0</v>
      </c>
      <c r="K30" s="42">
        <f>VLOOKUP($A30&amp;K$92,決統データ!$A$3:$DE$2059,$E30+19,FALSE)</f>
        <v>0</v>
      </c>
      <c r="L30" s="274">
        <f t="shared" si="8"/>
        <v>0</v>
      </c>
    </row>
    <row r="31" spans="1:12" s="1" customFormat="1" ht="14.25" customHeight="1">
      <c r="A31" s="27" t="str">
        <f t="shared" si="7"/>
        <v>1741001</v>
      </c>
      <c r="B31" s="28" t="s">
        <v>198</v>
      </c>
      <c r="C31" s="29">
        <v>10</v>
      </c>
      <c r="D31" s="28" t="s">
        <v>790</v>
      </c>
      <c r="E31" s="24">
        <v>24</v>
      </c>
      <c r="F31" s="587"/>
      <c r="G31" s="598"/>
      <c r="H31" s="238" t="s">
        <v>1263</v>
      </c>
      <c r="I31" s="42">
        <f>VLOOKUP($A31&amp;I$92,決統データ!$A$3:$DE$2059,$E31+19,FALSE)</f>
        <v>531556</v>
      </c>
      <c r="J31" s="42">
        <f>VLOOKUP($A31&amp;J$92,決統データ!$A$3:$DE$2059,$E31+19,FALSE)</f>
        <v>1092922</v>
      </c>
      <c r="K31" s="42">
        <f>VLOOKUP($A31&amp;K$92,決統データ!$A$3:$DE$2059,$E31+19,FALSE)</f>
        <v>1743815</v>
      </c>
      <c r="L31" s="274">
        <f t="shared" si="8"/>
        <v>3368293</v>
      </c>
    </row>
    <row r="32" spans="1:12" s="1" customFormat="1" ht="14.25" customHeight="1">
      <c r="A32" s="27" t="str">
        <f t="shared" si="7"/>
        <v>1741001</v>
      </c>
      <c r="B32" s="28" t="s">
        <v>198</v>
      </c>
      <c r="C32" s="29">
        <v>10</v>
      </c>
      <c r="D32" s="28" t="s">
        <v>790</v>
      </c>
      <c r="E32" s="24">
        <v>25</v>
      </c>
      <c r="F32" s="587"/>
      <c r="G32" s="596" t="s">
        <v>1268</v>
      </c>
      <c r="H32" s="238" t="s">
        <v>1267</v>
      </c>
      <c r="I32" s="42">
        <f>VLOOKUP($A32&amp;I$92,決統データ!$A$3:$DE$2059,$E32+19,FALSE)</f>
        <v>4328100</v>
      </c>
      <c r="J32" s="42">
        <f>VLOOKUP($A32&amp;J$92,決統データ!$A$3:$DE$2059,$E32+19,FALSE)</f>
        <v>9077264</v>
      </c>
      <c r="K32" s="42">
        <f>VLOOKUP($A32&amp;K$92,決統データ!$A$3:$DE$2059,$E32+19,FALSE)</f>
        <v>14858454</v>
      </c>
      <c r="L32" s="274">
        <f t="shared" si="8"/>
        <v>28263818</v>
      </c>
    </row>
    <row r="33" spans="1:12" s="1" customFormat="1" ht="14.25" customHeight="1">
      <c r="A33" s="27" t="str">
        <f t="shared" si="7"/>
        <v>1741001</v>
      </c>
      <c r="B33" s="28" t="s">
        <v>198</v>
      </c>
      <c r="C33" s="29">
        <v>10</v>
      </c>
      <c r="D33" s="28" t="s">
        <v>790</v>
      </c>
      <c r="E33" s="24">
        <v>26</v>
      </c>
      <c r="F33" s="587"/>
      <c r="G33" s="597"/>
      <c r="H33" s="238" t="s">
        <v>1266</v>
      </c>
      <c r="I33" s="42">
        <f>VLOOKUP($A33&amp;I$92,決統データ!$A$3:$DE$2059,$E33+19,FALSE)</f>
        <v>0</v>
      </c>
      <c r="J33" s="42">
        <f>VLOOKUP($A33&amp;J$92,決統データ!$A$3:$DE$2059,$E33+19,FALSE)</f>
        <v>0</v>
      </c>
      <c r="K33" s="42">
        <f>VLOOKUP($A33&amp;K$92,決統データ!$A$3:$DE$2059,$E33+19,FALSE)</f>
        <v>0</v>
      </c>
      <c r="L33" s="274">
        <f t="shared" si="8"/>
        <v>0</v>
      </c>
    </row>
    <row r="34" spans="1:12" s="1" customFormat="1">
      <c r="A34" s="27" t="str">
        <f t="shared" si="7"/>
        <v>1741001</v>
      </c>
      <c r="B34" s="28" t="s">
        <v>198</v>
      </c>
      <c r="C34" s="29">
        <v>10</v>
      </c>
      <c r="D34" s="28" t="s">
        <v>790</v>
      </c>
      <c r="E34" s="24">
        <v>27</v>
      </c>
      <c r="F34" s="587"/>
      <c r="G34" s="597"/>
      <c r="H34" s="238" t="s">
        <v>1265</v>
      </c>
      <c r="I34" s="42">
        <f>VLOOKUP($A34&amp;I$92,決統データ!$A$3:$DE$2059,$E34+19,FALSE)</f>
        <v>1816842</v>
      </c>
      <c r="J34" s="42">
        <f>VLOOKUP($A34&amp;J$92,決統データ!$A$3:$DE$2059,$E34+19,FALSE)</f>
        <v>2244516</v>
      </c>
      <c r="K34" s="42">
        <f>VLOOKUP($A34&amp;K$92,決統データ!$A$3:$DE$2059,$E34+19,FALSE)</f>
        <v>0</v>
      </c>
      <c r="L34" s="274">
        <f t="shared" si="8"/>
        <v>4061358</v>
      </c>
    </row>
    <row r="35" spans="1:12" s="1" customFormat="1">
      <c r="A35" s="27" t="str">
        <f t="shared" si="7"/>
        <v>1741001</v>
      </c>
      <c r="B35" s="28" t="s">
        <v>198</v>
      </c>
      <c r="C35" s="29">
        <v>10</v>
      </c>
      <c r="D35" s="28" t="s">
        <v>790</v>
      </c>
      <c r="E35" s="24">
        <v>28</v>
      </c>
      <c r="F35" s="587"/>
      <c r="G35" s="597"/>
      <c r="H35" s="238" t="s">
        <v>1264</v>
      </c>
      <c r="I35" s="42">
        <f>VLOOKUP($A35&amp;I$92,決統データ!$A$3:$DE$2059,$E35+19,FALSE)</f>
        <v>0</v>
      </c>
      <c r="J35" s="42">
        <f>VLOOKUP($A35&amp;J$92,決統データ!$A$3:$DE$2059,$E35+19,FALSE)</f>
        <v>0</v>
      </c>
      <c r="K35" s="42">
        <f>VLOOKUP($A35&amp;K$92,決統データ!$A$3:$DE$2059,$E35+19,FALSE)</f>
        <v>3473344</v>
      </c>
      <c r="L35" s="274">
        <f t="shared" si="8"/>
        <v>3473344</v>
      </c>
    </row>
    <row r="36" spans="1:12" s="1" customFormat="1" ht="14.25" customHeight="1">
      <c r="A36" s="27" t="str">
        <f t="shared" si="7"/>
        <v>1741001</v>
      </c>
      <c r="B36" s="28" t="s">
        <v>198</v>
      </c>
      <c r="C36" s="29">
        <v>10</v>
      </c>
      <c r="D36" s="28" t="s">
        <v>790</v>
      </c>
      <c r="E36" s="24">
        <v>29</v>
      </c>
      <c r="F36" s="587"/>
      <c r="G36" s="598"/>
      <c r="H36" s="238" t="s">
        <v>1263</v>
      </c>
      <c r="I36" s="42">
        <f>VLOOKUP($A36&amp;I$92,決統データ!$A$3:$DE$2059,$E36+19,FALSE)</f>
        <v>123615</v>
      </c>
      <c r="J36" s="42">
        <f>VLOOKUP($A36&amp;J$92,決統データ!$A$3:$DE$2059,$E36+19,FALSE)</f>
        <v>522955</v>
      </c>
      <c r="K36" s="42">
        <f>VLOOKUP($A36&amp;K$92,決統データ!$A$3:$DE$2059,$E36+19,FALSE)</f>
        <v>73721</v>
      </c>
      <c r="L36" s="274">
        <f t="shared" si="8"/>
        <v>720291</v>
      </c>
    </row>
    <row r="37" spans="1:12" s="1" customFormat="1" ht="14.25" customHeight="1">
      <c r="A37" s="27" t="str">
        <f t="shared" si="7"/>
        <v>1741001</v>
      </c>
      <c r="B37" s="28" t="s">
        <v>198</v>
      </c>
      <c r="C37" s="29">
        <v>10</v>
      </c>
      <c r="D37" s="28" t="s">
        <v>790</v>
      </c>
      <c r="E37" s="24">
        <v>30</v>
      </c>
      <c r="F37" s="588"/>
      <c r="G37" s="174" t="s">
        <v>1262</v>
      </c>
      <c r="H37" s="175"/>
      <c r="I37" s="42">
        <f>VLOOKUP($A37&amp;I$92,決統データ!$A$3:$DE$2059,$E37+19,FALSE)</f>
        <v>4982024</v>
      </c>
      <c r="J37" s="42">
        <f>VLOOKUP($A37&amp;J$92,決統データ!$A$3:$DE$2059,$E37+19,FALSE)</f>
        <v>8985227</v>
      </c>
      <c r="K37" s="42">
        <f>VLOOKUP($A37&amp;K$92,決統データ!$A$3:$DE$2059,$E37+19,FALSE)</f>
        <v>9187911</v>
      </c>
      <c r="L37" s="274">
        <f t="shared" si="8"/>
        <v>23155162</v>
      </c>
    </row>
    <row r="38" spans="1:12" s="1" customFormat="1">
      <c r="A38" s="27" t="str">
        <f t="shared" si="7"/>
        <v>1741001</v>
      </c>
      <c r="B38" s="28" t="s">
        <v>198</v>
      </c>
      <c r="C38" s="29">
        <v>10</v>
      </c>
      <c r="D38" s="28" t="s">
        <v>790</v>
      </c>
      <c r="E38" s="24">
        <v>31</v>
      </c>
      <c r="F38" s="586" t="s">
        <v>1261</v>
      </c>
      <c r="G38" s="174" t="s">
        <v>1260</v>
      </c>
      <c r="H38" s="175"/>
      <c r="I38" s="42">
        <f>VLOOKUP($A38&amp;I$92,決統データ!$A$3:$DE$2059,$E38+19,FALSE)</f>
        <v>35</v>
      </c>
      <c r="J38" s="42">
        <f>VLOOKUP($A38&amp;J$92,決統データ!$A$3:$DE$2059,$E38+19,FALSE)</f>
        <v>90</v>
      </c>
      <c r="K38" s="42">
        <f>VLOOKUP($A38&amp;K$92,決統データ!$A$3:$DE$2059,$E38+19,FALSE)</f>
        <v>144</v>
      </c>
      <c r="L38" s="274">
        <f t="shared" si="8"/>
        <v>269</v>
      </c>
    </row>
    <row r="39" spans="1:12" s="1" customFormat="1" ht="14.25" customHeight="1">
      <c r="A39" s="27" t="str">
        <f t="shared" si="7"/>
        <v>1741001</v>
      </c>
      <c r="B39" s="28" t="s">
        <v>198</v>
      </c>
      <c r="C39" s="29">
        <v>10</v>
      </c>
      <c r="D39" s="28" t="s">
        <v>790</v>
      </c>
      <c r="E39" s="24">
        <v>32</v>
      </c>
      <c r="F39" s="587"/>
      <c r="G39" s="602" t="s">
        <v>1259</v>
      </c>
      <c r="H39" s="175" t="s">
        <v>1257</v>
      </c>
      <c r="I39" s="42">
        <f>VLOOKUP($A39&amp;I$92,決統データ!$A$3:$DE$2059,$E39+19,FALSE)</f>
        <v>35</v>
      </c>
      <c r="J39" s="42">
        <f>VLOOKUP($A39&amp;J$92,決統データ!$A$3:$DE$2059,$E39+19,FALSE)</f>
        <v>90</v>
      </c>
      <c r="K39" s="42">
        <f>VLOOKUP($A39&amp;K$92,決統データ!$A$3:$DE$2059,$E39+19,FALSE)</f>
        <v>144</v>
      </c>
      <c r="L39" s="274">
        <f t="shared" si="8"/>
        <v>269</v>
      </c>
    </row>
    <row r="40" spans="1:12" s="1" customFormat="1" ht="14.25" customHeight="1">
      <c r="A40" s="27" t="str">
        <f t="shared" si="7"/>
        <v>1741001</v>
      </c>
      <c r="B40" s="28" t="s">
        <v>198</v>
      </c>
      <c r="C40" s="29">
        <v>10</v>
      </c>
      <c r="D40" s="28" t="s">
        <v>790</v>
      </c>
      <c r="E40" s="24">
        <v>33</v>
      </c>
      <c r="F40" s="587"/>
      <c r="G40" s="792"/>
      <c r="H40" s="175" t="s">
        <v>1256</v>
      </c>
      <c r="I40" s="42">
        <f>VLOOKUP($A40&amp;I$92,決統データ!$A$3:$DE$2059,$E40+19,FALSE)</f>
        <v>0</v>
      </c>
      <c r="J40" s="42">
        <f>VLOOKUP($A40&amp;J$92,決統データ!$A$3:$DE$2059,$E40+19,FALSE)</f>
        <v>0</v>
      </c>
      <c r="K40" s="42">
        <f>VLOOKUP($A40&amp;K$92,決統データ!$A$3:$DE$2059,$E40+19,FALSE)</f>
        <v>0</v>
      </c>
      <c r="L40" s="274">
        <f t="shared" si="8"/>
        <v>0</v>
      </c>
    </row>
    <row r="41" spans="1:12" s="1" customFormat="1">
      <c r="A41" s="27" t="str">
        <f t="shared" si="7"/>
        <v>1741001</v>
      </c>
      <c r="B41" s="28" t="s">
        <v>198</v>
      </c>
      <c r="C41" s="29">
        <v>10</v>
      </c>
      <c r="D41" s="28" t="s">
        <v>790</v>
      </c>
      <c r="E41" s="24">
        <v>34</v>
      </c>
      <c r="F41" s="587"/>
      <c r="G41" s="603"/>
      <c r="H41" s="175" t="s">
        <v>1255</v>
      </c>
      <c r="I41" s="42">
        <f>VLOOKUP($A41&amp;I$92,決統データ!$A$3:$DE$2059,$E41+19,FALSE)</f>
        <v>0</v>
      </c>
      <c r="J41" s="42">
        <f>VLOOKUP($A41&amp;J$92,決統データ!$A$3:$DE$2059,$E41+19,FALSE)</f>
        <v>0</v>
      </c>
      <c r="K41" s="42">
        <f>VLOOKUP($A41&amp;K$92,決統データ!$A$3:$DE$2059,$E41+19,FALSE)</f>
        <v>0</v>
      </c>
      <c r="L41" s="274">
        <f t="shared" si="8"/>
        <v>0</v>
      </c>
    </row>
    <row r="42" spans="1:12" s="1" customFormat="1">
      <c r="A42" s="27" t="str">
        <f t="shared" si="7"/>
        <v>1741001</v>
      </c>
      <c r="B42" s="28" t="s">
        <v>198</v>
      </c>
      <c r="C42" s="29">
        <v>10</v>
      </c>
      <c r="D42" s="28" t="s">
        <v>790</v>
      </c>
      <c r="E42" s="24">
        <v>35</v>
      </c>
      <c r="F42" s="587"/>
      <c r="G42" s="602" t="s">
        <v>1258</v>
      </c>
      <c r="H42" s="175" t="s">
        <v>1257</v>
      </c>
      <c r="I42" s="42">
        <f>VLOOKUP($A42&amp;I$92,決統データ!$A$3:$DE$2059,$E42+19,FALSE)</f>
        <v>0</v>
      </c>
      <c r="J42" s="42">
        <f>VLOOKUP($A42&amp;J$92,決統データ!$A$3:$DE$2059,$E42+19,FALSE)</f>
        <v>0</v>
      </c>
      <c r="K42" s="42">
        <f>VLOOKUP($A42&amp;K$92,決統データ!$A$3:$DE$2059,$E42+19,FALSE)</f>
        <v>0</v>
      </c>
      <c r="L42" s="274">
        <f t="shared" si="8"/>
        <v>0</v>
      </c>
    </row>
    <row r="43" spans="1:12" s="1" customFormat="1" ht="14.25" customHeight="1">
      <c r="A43" s="27" t="str">
        <f t="shared" si="7"/>
        <v>1741001</v>
      </c>
      <c r="B43" s="28" t="s">
        <v>198</v>
      </c>
      <c r="C43" s="29">
        <v>10</v>
      </c>
      <c r="D43" s="28" t="s">
        <v>790</v>
      </c>
      <c r="E43" s="24">
        <v>36</v>
      </c>
      <c r="F43" s="587"/>
      <c r="G43" s="792"/>
      <c r="H43" s="175" t="s">
        <v>1256</v>
      </c>
      <c r="I43" s="42">
        <f>VLOOKUP($A43&amp;I$92,決統データ!$A$3:$DE$2059,$E43+19,FALSE)</f>
        <v>0</v>
      </c>
      <c r="J43" s="42">
        <f>VLOOKUP($A43&amp;J$92,決統データ!$A$3:$DE$2059,$E43+19,FALSE)</f>
        <v>0</v>
      </c>
      <c r="K43" s="42">
        <f>VLOOKUP($A43&amp;K$92,決統データ!$A$3:$DE$2059,$E43+19,FALSE)</f>
        <v>0</v>
      </c>
      <c r="L43" s="274">
        <f t="shared" si="8"/>
        <v>0</v>
      </c>
    </row>
    <row r="44" spans="1:12" s="1" customFormat="1" ht="14.25" customHeight="1">
      <c r="A44" s="27" t="str">
        <f t="shared" si="7"/>
        <v>1741001</v>
      </c>
      <c r="B44" s="28" t="s">
        <v>198</v>
      </c>
      <c r="C44" s="29">
        <v>10</v>
      </c>
      <c r="D44" s="28" t="s">
        <v>790</v>
      </c>
      <c r="E44" s="24">
        <v>37</v>
      </c>
      <c r="F44" s="588"/>
      <c r="G44" s="603"/>
      <c r="H44" s="175" t="s">
        <v>1255</v>
      </c>
      <c r="I44" s="42">
        <f>VLOOKUP($A44&amp;I$92,決統データ!$A$3:$DE$2059,$E44+19,FALSE)</f>
        <v>0</v>
      </c>
      <c r="J44" s="42">
        <f>VLOOKUP($A44&amp;J$92,決統データ!$A$3:$DE$2059,$E44+19,FALSE)</f>
        <v>0</v>
      </c>
      <c r="K44" s="42">
        <f>VLOOKUP($A44&amp;K$92,決統データ!$A$3:$DE$2059,$E44+19,FALSE)</f>
        <v>0</v>
      </c>
      <c r="L44" s="274">
        <f t="shared" si="8"/>
        <v>0</v>
      </c>
    </row>
    <row r="45" spans="1:12" s="1" customFormat="1" ht="14.25" customHeight="1">
      <c r="A45" s="27" t="str">
        <f t="shared" si="7"/>
        <v>1741001</v>
      </c>
      <c r="B45" s="28" t="s">
        <v>198</v>
      </c>
      <c r="C45" s="29">
        <v>10</v>
      </c>
      <c r="D45" s="28" t="s">
        <v>790</v>
      </c>
      <c r="E45" s="24">
        <v>38</v>
      </c>
      <c r="F45" s="586" t="s">
        <v>1254</v>
      </c>
      <c r="G45" s="174" t="s">
        <v>1253</v>
      </c>
      <c r="H45" s="175"/>
      <c r="I45" s="42">
        <f>VLOOKUP($A45&amp;I$92,決統データ!$A$3:$DE$2059,$E45+19,FALSE)</f>
        <v>1</v>
      </c>
      <c r="J45" s="42">
        <f>VLOOKUP($A45&amp;J$92,決統データ!$A$3:$DE$2059,$E45+19,FALSE)</f>
        <v>4</v>
      </c>
      <c r="K45" s="42">
        <f>VLOOKUP($A45&amp;K$92,決統データ!$A$3:$DE$2059,$E45+19,FALSE)</f>
        <v>0</v>
      </c>
      <c r="L45" s="274">
        <f t="shared" si="8"/>
        <v>5</v>
      </c>
    </row>
    <row r="46" spans="1:12" s="1" customFormat="1" ht="14.25" customHeight="1">
      <c r="A46" s="27" t="str">
        <f t="shared" si="7"/>
        <v>1741001</v>
      </c>
      <c r="B46" s="28" t="s">
        <v>198</v>
      </c>
      <c r="C46" s="29">
        <v>10</v>
      </c>
      <c r="D46" s="28" t="s">
        <v>790</v>
      </c>
      <c r="E46" s="24">
        <v>39</v>
      </c>
      <c r="F46" s="587"/>
      <c r="G46" s="602" t="s">
        <v>1252</v>
      </c>
      <c r="H46" s="175" t="s">
        <v>1251</v>
      </c>
      <c r="I46" s="42">
        <f>VLOOKUP($A46&amp;I$92,決統データ!$A$3:$DE$2059,$E46+19,FALSE)</f>
        <v>1</v>
      </c>
      <c r="J46" s="42">
        <f>VLOOKUP($A46&amp;J$92,決統データ!$A$3:$DE$2059,$E46+19,FALSE)</f>
        <v>0</v>
      </c>
      <c r="K46" s="42">
        <f>VLOOKUP($A46&amp;K$92,決統データ!$A$3:$DE$2059,$E46+19,FALSE)</f>
        <v>0</v>
      </c>
      <c r="L46" s="274">
        <f t="shared" si="8"/>
        <v>1</v>
      </c>
    </row>
    <row r="47" spans="1:12" s="1" customFormat="1" ht="14.25" customHeight="1">
      <c r="A47" s="27" t="str">
        <f t="shared" si="7"/>
        <v>1741001</v>
      </c>
      <c r="B47" s="28" t="s">
        <v>198</v>
      </c>
      <c r="C47" s="29">
        <v>10</v>
      </c>
      <c r="D47" s="28" t="s">
        <v>790</v>
      </c>
      <c r="E47" s="24">
        <v>40</v>
      </c>
      <c r="F47" s="587"/>
      <c r="G47" s="792"/>
      <c r="H47" s="175" t="s">
        <v>1250</v>
      </c>
      <c r="I47" s="42">
        <f>VLOOKUP($A47&amp;I$92,決統データ!$A$3:$DE$2059,$E47+19,FALSE)</f>
        <v>0</v>
      </c>
      <c r="J47" s="42">
        <f>VLOOKUP($A47&amp;J$92,決統データ!$A$3:$DE$2059,$E47+19,FALSE)</f>
        <v>4</v>
      </c>
      <c r="K47" s="42">
        <f>VLOOKUP($A47&amp;K$92,決統データ!$A$3:$DE$2059,$E47+19,FALSE)</f>
        <v>0</v>
      </c>
      <c r="L47" s="274">
        <f t="shared" si="8"/>
        <v>4</v>
      </c>
    </row>
    <row r="48" spans="1:12" s="1" customFormat="1">
      <c r="A48" s="27" t="str">
        <f t="shared" si="7"/>
        <v>1741001</v>
      </c>
      <c r="B48" s="28" t="s">
        <v>198</v>
      </c>
      <c r="C48" s="29">
        <v>10</v>
      </c>
      <c r="D48" s="28" t="s">
        <v>790</v>
      </c>
      <c r="E48" s="24">
        <v>41</v>
      </c>
      <c r="F48" s="587"/>
      <c r="G48" s="792"/>
      <c r="H48" s="175" t="s">
        <v>1249</v>
      </c>
      <c r="I48" s="42">
        <f>VLOOKUP($A48&amp;I$92,決統データ!$A$3:$DE$2059,$E48+19,FALSE)</f>
        <v>0</v>
      </c>
      <c r="J48" s="42">
        <f>VLOOKUP($A48&amp;J$92,決統データ!$A$3:$DE$2059,$E48+19,FALSE)</f>
        <v>0</v>
      </c>
      <c r="K48" s="42">
        <f>VLOOKUP($A48&amp;K$92,決統データ!$A$3:$DE$2059,$E48+19,FALSE)</f>
        <v>0</v>
      </c>
      <c r="L48" s="274">
        <f t="shared" si="8"/>
        <v>0</v>
      </c>
    </row>
    <row r="49" spans="1:12" s="1" customFormat="1" ht="14.25" customHeight="1">
      <c r="A49" s="27" t="str">
        <f t="shared" si="7"/>
        <v>1741001</v>
      </c>
      <c r="B49" s="28" t="s">
        <v>198</v>
      </c>
      <c r="C49" s="29">
        <v>10</v>
      </c>
      <c r="D49" s="28" t="s">
        <v>790</v>
      </c>
      <c r="E49" s="24">
        <v>42</v>
      </c>
      <c r="F49" s="587"/>
      <c r="G49" s="603"/>
      <c r="H49" s="175" t="s">
        <v>1248</v>
      </c>
      <c r="I49" s="42">
        <f>VLOOKUP($A49&amp;I$92,決統データ!$A$3:$DE$2059,$E49+19,FALSE)</f>
        <v>0</v>
      </c>
      <c r="J49" s="42">
        <f>VLOOKUP($A49&amp;J$92,決統データ!$A$3:$DE$2059,$E49+19,FALSE)</f>
        <v>0</v>
      </c>
      <c r="K49" s="42">
        <f>VLOOKUP($A49&amp;K$92,決統データ!$A$3:$DE$2059,$E49+19,FALSE)</f>
        <v>0</v>
      </c>
      <c r="L49" s="274">
        <f t="shared" si="8"/>
        <v>0</v>
      </c>
    </row>
    <row r="50" spans="1:12" s="1" customFormat="1" ht="14.25" customHeight="1">
      <c r="A50" s="27" t="str">
        <f t="shared" si="7"/>
        <v>1741001</v>
      </c>
      <c r="B50" s="28" t="s">
        <v>198</v>
      </c>
      <c r="C50" s="29">
        <v>10</v>
      </c>
      <c r="D50" s="28" t="s">
        <v>790</v>
      </c>
      <c r="E50" s="24">
        <v>43</v>
      </c>
      <c r="F50" s="587"/>
      <c r="G50" s="174" t="s">
        <v>152</v>
      </c>
      <c r="H50" s="175"/>
      <c r="I50" s="42">
        <f>VLOOKUP($A50&amp;I$92,決統データ!$A$3:$DE$2059,$E50+19,FALSE)</f>
        <v>1380</v>
      </c>
      <c r="J50" s="42">
        <f>VLOOKUP($A50&amp;J$92,決統データ!$A$3:$DE$2059,$E50+19,FALSE)</f>
        <v>3630</v>
      </c>
      <c r="K50" s="42">
        <f>VLOOKUP($A50&amp;K$92,決統データ!$A$3:$DE$2059,$E50+19,FALSE)</f>
        <v>0</v>
      </c>
      <c r="L50" s="274">
        <f t="shared" si="8"/>
        <v>5010</v>
      </c>
    </row>
    <row r="51" spans="1:12" s="1" customFormat="1" ht="14.25" customHeight="1">
      <c r="A51" s="27" t="str">
        <f t="shared" si="7"/>
        <v>1741001</v>
      </c>
      <c r="B51" s="28" t="s">
        <v>198</v>
      </c>
      <c r="C51" s="29">
        <v>10</v>
      </c>
      <c r="D51" s="28" t="s">
        <v>790</v>
      </c>
      <c r="E51" s="24">
        <v>44</v>
      </c>
      <c r="F51" s="587"/>
      <c r="G51" s="596" t="s">
        <v>1246</v>
      </c>
      <c r="H51" s="175" t="s">
        <v>151</v>
      </c>
      <c r="I51" s="42">
        <f>VLOOKUP($A51&amp;I$92,決統データ!$A$3:$DE$2059,$E51+19,FALSE)</f>
        <v>1330</v>
      </c>
      <c r="J51" s="42">
        <f>VLOOKUP($A51&amp;J$92,決統データ!$A$3:$DE$2059,$E51+19,FALSE)</f>
        <v>3630</v>
      </c>
      <c r="K51" s="42">
        <f>VLOOKUP($A51&amp;K$92,決統データ!$A$3:$DE$2059,$E51+19,FALSE)</f>
        <v>0</v>
      </c>
      <c r="L51" s="274">
        <f t="shared" si="8"/>
        <v>4960</v>
      </c>
    </row>
    <row r="52" spans="1:12" s="1" customFormat="1" ht="14.25" customHeight="1">
      <c r="A52" s="27" t="str">
        <f t="shared" si="7"/>
        <v>1741001</v>
      </c>
      <c r="B52" s="28" t="s">
        <v>198</v>
      </c>
      <c r="C52" s="29">
        <v>10</v>
      </c>
      <c r="D52" s="28" t="s">
        <v>790</v>
      </c>
      <c r="E52" s="24">
        <v>45</v>
      </c>
      <c r="F52" s="587"/>
      <c r="G52" s="598"/>
      <c r="H52" s="175" t="s">
        <v>150</v>
      </c>
      <c r="I52" s="42">
        <f>VLOOKUP($A52&amp;I$92,決統データ!$A$3:$DE$2059,$E52+19,FALSE)</f>
        <v>0</v>
      </c>
      <c r="J52" s="42">
        <f>VLOOKUP($A52&amp;J$92,決統データ!$A$3:$DE$2059,$E52+19,FALSE)</f>
        <v>0</v>
      </c>
      <c r="K52" s="42">
        <f>VLOOKUP($A52&amp;K$92,決統データ!$A$3:$DE$2059,$E52+19,FALSE)</f>
        <v>0</v>
      </c>
      <c r="L52" s="274">
        <f t="shared" si="8"/>
        <v>0</v>
      </c>
    </row>
    <row r="53" spans="1:12" s="1" customFormat="1" ht="14.25" customHeight="1">
      <c r="A53" s="27" t="str">
        <f t="shared" si="7"/>
        <v>1741001</v>
      </c>
      <c r="B53" s="28" t="s">
        <v>198</v>
      </c>
      <c r="C53" s="29">
        <v>10</v>
      </c>
      <c r="D53" s="28" t="s">
        <v>790</v>
      </c>
      <c r="E53" s="24">
        <v>46</v>
      </c>
      <c r="F53" s="587"/>
      <c r="G53" s="800" t="s">
        <v>1243</v>
      </c>
      <c r="H53" s="175" t="s">
        <v>149</v>
      </c>
      <c r="I53" s="42">
        <f>VLOOKUP($A53&amp;I$92,決統データ!$A$3:$DE$2059,$E53+19,FALSE)</f>
        <v>871</v>
      </c>
      <c r="J53" s="42">
        <f>VLOOKUP($A53&amp;J$92,決統データ!$A$3:$DE$2059,$E53+19,FALSE)</f>
        <v>1498</v>
      </c>
      <c r="K53" s="42">
        <f>VLOOKUP($A53&amp;K$92,決統データ!$A$3:$DE$2059,$E53+19,FALSE)</f>
        <v>0</v>
      </c>
      <c r="L53" s="274">
        <f t="shared" si="8"/>
        <v>2369</v>
      </c>
    </row>
    <row r="54" spans="1:12" s="1" customFormat="1">
      <c r="A54" s="27" t="str">
        <f t="shared" si="7"/>
        <v>1741001</v>
      </c>
      <c r="B54" s="28" t="s">
        <v>198</v>
      </c>
      <c r="C54" s="29">
        <v>10</v>
      </c>
      <c r="D54" s="28" t="s">
        <v>790</v>
      </c>
      <c r="E54" s="24">
        <v>47</v>
      </c>
      <c r="F54" s="587"/>
      <c r="G54" s="801"/>
      <c r="H54" s="175" t="s">
        <v>148</v>
      </c>
      <c r="I54" s="42">
        <f>VLOOKUP($A54&amp;I$92,決統データ!$A$3:$DE$2059,$E54+19,FALSE)</f>
        <v>0</v>
      </c>
      <c r="J54" s="42">
        <f>VLOOKUP($A54&amp;J$92,決統データ!$A$3:$DE$2059,$E54+19,FALSE)</f>
        <v>0</v>
      </c>
      <c r="K54" s="42">
        <f>VLOOKUP($A54&amp;K$92,決統データ!$A$3:$DE$2059,$E54+19,FALSE)</f>
        <v>0</v>
      </c>
      <c r="L54" s="274">
        <f t="shared" si="8"/>
        <v>0</v>
      </c>
    </row>
    <row r="55" spans="1:12" s="1" customFormat="1" ht="14.25" customHeight="1">
      <c r="A55" s="27" t="str">
        <f t="shared" si="7"/>
        <v>1741001</v>
      </c>
      <c r="B55" s="28" t="s">
        <v>198</v>
      </c>
      <c r="C55" s="29">
        <v>10</v>
      </c>
      <c r="D55" s="28" t="s">
        <v>790</v>
      </c>
      <c r="E55" s="24">
        <v>48</v>
      </c>
      <c r="F55" s="587"/>
      <c r="G55" s="176" t="s">
        <v>147</v>
      </c>
      <c r="H55" s="175"/>
      <c r="I55" s="42">
        <f>VLOOKUP($A55&amp;I$92,決統データ!$A$3:$DE$2059,$E55+19,FALSE)</f>
        <v>633</v>
      </c>
      <c r="J55" s="42">
        <f>VLOOKUP($A55&amp;J$92,決統データ!$A$3:$DE$2059,$E55+19,FALSE)</f>
        <v>1152</v>
      </c>
      <c r="K55" s="42">
        <f>VLOOKUP($A55&amp;K$92,決統データ!$A$3:$DE$2059,$E55+19,FALSE)</f>
        <v>0</v>
      </c>
      <c r="L55" s="274">
        <f t="shared" si="8"/>
        <v>1785</v>
      </c>
    </row>
    <row r="56" spans="1:12" s="1" customFormat="1" ht="14.25" customHeight="1">
      <c r="A56" s="27" t="str">
        <f t="shared" si="7"/>
        <v>1741001</v>
      </c>
      <c r="B56" s="28" t="s">
        <v>198</v>
      </c>
      <c r="C56" s="29">
        <v>10</v>
      </c>
      <c r="D56" s="28" t="s">
        <v>790</v>
      </c>
      <c r="E56" s="24">
        <v>49</v>
      </c>
      <c r="F56" s="587"/>
      <c r="G56" s="174" t="s">
        <v>1239</v>
      </c>
      <c r="H56" s="175"/>
      <c r="I56" s="42">
        <f>VLOOKUP($A56&amp;I$92,決統データ!$A$3:$DE$2059,$E56+19,FALSE)</f>
        <v>241027</v>
      </c>
      <c r="J56" s="42">
        <f>VLOOKUP($A56&amp;J$92,決統データ!$A$3:$DE$2059,$E56+19,FALSE)</f>
        <v>418368</v>
      </c>
      <c r="K56" s="42">
        <f>VLOOKUP($A56&amp;K$92,決統データ!$A$3:$DE$2059,$E56+19,FALSE)</f>
        <v>1277860</v>
      </c>
      <c r="L56" s="274">
        <f t="shared" si="8"/>
        <v>1937255</v>
      </c>
    </row>
    <row r="57" spans="1:12" s="1" customFormat="1">
      <c r="A57" s="27" t="str">
        <f t="shared" si="7"/>
        <v>1741001</v>
      </c>
      <c r="B57" s="28" t="s">
        <v>198</v>
      </c>
      <c r="C57" s="29">
        <v>10</v>
      </c>
      <c r="D57" s="28" t="s">
        <v>790</v>
      </c>
      <c r="E57" s="24">
        <v>50</v>
      </c>
      <c r="F57" s="587"/>
      <c r="G57" s="604" t="s">
        <v>650</v>
      </c>
      <c r="H57" s="175" t="s">
        <v>1238</v>
      </c>
      <c r="I57" s="42">
        <f>VLOOKUP($A57&amp;I$92,決統データ!$A$3:$DE$2059,$E57+19,FALSE)</f>
        <v>241027</v>
      </c>
      <c r="J57" s="42">
        <f>VLOOKUP($A57&amp;J$92,決統データ!$A$3:$DE$2059,$E57+19,FALSE)</f>
        <v>418368</v>
      </c>
      <c r="K57" s="42">
        <f>VLOOKUP($A57&amp;K$92,決統データ!$A$3:$DE$2059,$E57+19,FALSE)</f>
        <v>1277860</v>
      </c>
      <c r="L57" s="274">
        <f t="shared" si="8"/>
        <v>1937255</v>
      </c>
    </row>
    <row r="58" spans="1:12" s="1" customFormat="1" ht="14.25" customHeight="1">
      <c r="A58" s="27" t="str">
        <f t="shared" si="7"/>
        <v>1741001</v>
      </c>
      <c r="B58" s="28" t="s">
        <v>198</v>
      </c>
      <c r="C58" s="29">
        <v>10</v>
      </c>
      <c r="D58" s="28" t="s">
        <v>790</v>
      </c>
      <c r="E58" s="24">
        <v>51</v>
      </c>
      <c r="F58" s="587"/>
      <c r="G58" s="606"/>
      <c r="H58" s="175" t="s">
        <v>1237</v>
      </c>
      <c r="I58" s="42">
        <f>VLOOKUP($A58&amp;I$92,決統データ!$A$3:$DE$2059,$E58+19,FALSE)</f>
        <v>0</v>
      </c>
      <c r="J58" s="42">
        <f>VLOOKUP($A58&amp;J$92,決統データ!$A$3:$DE$2059,$E58+19,FALSE)</f>
        <v>0</v>
      </c>
      <c r="K58" s="42">
        <f>VLOOKUP($A58&amp;K$92,決統データ!$A$3:$DE$2059,$E58+19,FALSE)</f>
        <v>0</v>
      </c>
      <c r="L58" s="274">
        <f t="shared" si="8"/>
        <v>0</v>
      </c>
    </row>
    <row r="59" spans="1:12" s="1" customFormat="1" ht="14.25" customHeight="1">
      <c r="A59" s="27" t="str">
        <f t="shared" si="7"/>
        <v>1741001</v>
      </c>
      <c r="B59" s="28" t="s">
        <v>198</v>
      </c>
      <c r="C59" s="29">
        <v>10</v>
      </c>
      <c r="D59" s="28" t="s">
        <v>790</v>
      </c>
      <c r="E59" s="24">
        <v>52</v>
      </c>
      <c r="F59" s="587"/>
      <c r="G59" s="180" t="s">
        <v>1236</v>
      </c>
      <c r="H59" s="175"/>
      <c r="I59" s="42">
        <f>VLOOKUP($A59&amp;I$92,決統データ!$A$3:$DE$2059,$E59+19,FALSE)</f>
        <v>210592</v>
      </c>
      <c r="J59" s="42">
        <f>VLOOKUP($A59&amp;J$92,決統データ!$A$3:$DE$2059,$E59+19,FALSE)</f>
        <v>418368</v>
      </c>
      <c r="K59" s="42">
        <f>VLOOKUP($A59&amp;K$92,決統データ!$A$3:$DE$2059,$E59+19,FALSE)</f>
        <v>1256974</v>
      </c>
      <c r="L59" s="274">
        <f t="shared" si="8"/>
        <v>1885934</v>
      </c>
    </row>
    <row r="60" spans="1:12" s="162" customFormat="1" ht="14.25" customHeight="1">
      <c r="A60" s="27"/>
      <c r="B60" s="28"/>
      <c r="C60" s="29"/>
      <c r="D60" s="28"/>
      <c r="E60" s="229"/>
      <c r="F60" s="587"/>
      <c r="G60" s="239"/>
      <c r="H60" s="195" t="s">
        <v>1235</v>
      </c>
      <c r="I60" s="230">
        <f>IF(I57=0,"-",I59/I57*100)</f>
        <v>87.372783961962767</v>
      </c>
      <c r="J60" s="230">
        <f t="shared" ref="J60:L60" si="9">IF(J57=0,"-",J59/J57*100)</f>
        <v>100</v>
      </c>
      <c r="K60" s="230">
        <f t="shared" si="9"/>
        <v>98.365548651651977</v>
      </c>
      <c r="L60" s="337">
        <f t="shared" si="9"/>
        <v>97.350839202892757</v>
      </c>
    </row>
    <row r="61" spans="1:12" s="1" customFormat="1" ht="14.25" customHeight="1">
      <c r="A61" s="27" t="str">
        <f t="shared" si="7"/>
        <v>1741001</v>
      </c>
      <c r="B61" s="28" t="s">
        <v>198</v>
      </c>
      <c r="C61" s="29">
        <v>10</v>
      </c>
      <c r="D61" s="28" t="s">
        <v>790</v>
      </c>
      <c r="E61" s="24">
        <v>53</v>
      </c>
      <c r="F61" s="587"/>
      <c r="G61" s="763" t="s">
        <v>1234</v>
      </c>
      <c r="H61" s="175" t="s">
        <v>146</v>
      </c>
      <c r="I61" s="42">
        <f>VLOOKUP($A61&amp;I$92,決統データ!$A$3:$DE$2059,$E61+19,FALSE)</f>
        <v>15</v>
      </c>
      <c r="J61" s="42">
        <f>VLOOKUP($A61&amp;J$92,決統データ!$A$3:$DE$2059,$E61+19,FALSE)</f>
        <v>0</v>
      </c>
      <c r="K61" s="42">
        <f>VLOOKUP($A61&amp;K$92,決統データ!$A$3:$DE$2059,$E61+19,FALSE)</f>
        <v>0</v>
      </c>
      <c r="L61" s="274">
        <f>SUM(I61:K61)</f>
        <v>15</v>
      </c>
    </row>
    <row r="62" spans="1:12" s="1" customFormat="1" ht="14.25" customHeight="1">
      <c r="A62" s="27" t="str">
        <f t="shared" si="7"/>
        <v>1741001</v>
      </c>
      <c r="B62" s="28" t="s">
        <v>198</v>
      </c>
      <c r="C62" s="29">
        <v>10</v>
      </c>
      <c r="D62" s="28" t="s">
        <v>790</v>
      </c>
      <c r="E62" s="24">
        <v>54</v>
      </c>
      <c r="F62" s="587"/>
      <c r="G62" s="764"/>
      <c r="H62" s="175" t="s">
        <v>145</v>
      </c>
      <c r="I62" s="42">
        <f>VLOOKUP($A62&amp;I$92,決統データ!$A$3:$DE$2059,$E62+19,FALSE)</f>
        <v>98</v>
      </c>
      <c r="J62" s="42">
        <f>VLOOKUP($A62&amp;J$92,決統データ!$A$3:$DE$2059,$E62+19,FALSE)</f>
        <v>0</v>
      </c>
      <c r="K62" s="42">
        <f>VLOOKUP($A62&amp;K$92,決統データ!$A$3:$DE$2059,$E62+19,FALSE)</f>
        <v>0</v>
      </c>
      <c r="L62" s="274"/>
    </row>
    <row r="63" spans="1:12" s="1" customFormat="1">
      <c r="A63" s="27" t="str">
        <f t="shared" si="7"/>
        <v>1741001</v>
      </c>
      <c r="B63" s="28" t="s">
        <v>198</v>
      </c>
      <c r="C63" s="29">
        <v>10</v>
      </c>
      <c r="D63" s="28" t="s">
        <v>790</v>
      </c>
      <c r="E63" s="24">
        <v>55</v>
      </c>
      <c r="F63" s="588"/>
      <c r="G63" s="174" t="s">
        <v>1231</v>
      </c>
      <c r="H63" s="175"/>
      <c r="I63" s="42">
        <f>VLOOKUP($A63&amp;I$92,決統データ!$A$3:$DE$2059,$E63+19,FALSE)</f>
        <v>119</v>
      </c>
      <c r="J63" s="42">
        <f>VLOOKUP($A63&amp;J$92,決統データ!$A$3:$DE$2059,$E63+19,FALSE)</f>
        <v>0</v>
      </c>
      <c r="K63" s="42">
        <f>VLOOKUP($A63&amp;K$92,決統データ!$A$3:$DE$2059,$E63+19,FALSE)</f>
        <v>0</v>
      </c>
      <c r="L63" s="274">
        <f t="shared" ref="L63:L73" si="10">SUM(I63:K63)</f>
        <v>119</v>
      </c>
    </row>
    <row r="64" spans="1:12" s="1" customFormat="1">
      <c r="A64" s="27" t="str">
        <f t="shared" si="7"/>
        <v>1741001</v>
      </c>
      <c r="B64" s="28" t="s">
        <v>198</v>
      </c>
      <c r="C64" s="29">
        <v>10</v>
      </c>
      <c r="D64" s="28" t="s">
        <v>790</v>
      </c>
      <c r="E64" s="24">
        <v>56</v>
      </c>
      <c r="F64" s="797" t="s">
        <v>1230</v>
      </c>
      <c r="G64" s="174" t="s">
        <v>1229</v>
      </c>
      <c r="H64" s="175"/>
      <c r="I64" s="42">
        <f>VLOOKUP($A64&amp;I$92,決統データ!$A$3:$DE$2059,$E64+19,FALSE)</f>
        <v>0</v>
      </c>
      <c r="J64" s="42">
        <f>VLOOKUP($A64&amp;J$92,決統データ!$A$3:$DE$2059,$E64+19,FALSE)</f>
        <v>0</v>
      </c>
      <c r="K64" s="42">
        <f>VLOOKUP($A64&amp;K$92,決統データ!$A$3:$DE$2059,$E64+19,FALSE)</f>
        <v>0</v>
      </c>
      <c r="L64" s="274">
        <f t="shared" si="10"/>
        <v>0</v>
      </c>
    </row>
    <row r="65" spans="1:12" s="1" customFormat="1">
      <c r="A65" s="27" t="str">
        <f t="shared" si="7"/>
        <v>1741001</v>
      </c>
      <c r="B65" s="28" t="s">
        <v>198</v>
      </c>
      <c r="C65" s="29">
        <v>10</v>
      </c>
      <c r="D65" s="28" t="s">
        <v>790</v>
      </c>
      <c r="E65" s="24">
        <v>57</v>
      </c>
      <c r="F65" s="798"/>
      <c r="G65" s="602" t="s">
        <v>1228</v>
      </c>
      <c r="H65" s="175" t="s">
        <v>144</v>
      </c>
      <c r="I65" s="42">
        <f>VLOOKUP($A65&amp;I$92,決統データ!$A$3:$DE$2059,$E65+19,FALSE)</f>
        <v>0</v>
      </c>
      <c r="J65" s="42">
        <f>VLOOKUP($A65&amp;J$92,決統データ!$A$3:$DE$2059,$E65+19,FALSE)</f>
        <v>0</v>
      </c>
      <c r="K65" s="42">
        <f>VLOOKUP($A65&amp;K$92,決統データ!$A$3:$DE$2059,$E65+19,FALSE)</f>
        <v>0</v>
      </c>
      <c r="L65" s="274">
        <f t="shared" si="10"/>
        <v>0</v>
      </c>
    </row>
    <row r="66" spans="1:12" s="1" customFormat="1">
      <c r="A66" s="27" t="str">
        <f t="shared" si="7"/>
        <v>1741001</v>
      </c>
      <c r="B66" s="28" t="s">
        <v>198</v>
      </c>
      <c r="C66" s="29">
        <v>10</v>
      </c>
      <c r="D66" s="28" t="s">
        <v>790</v>
      </c>
      <c r="E66" s="24">
        <v>58</v>
      </c>
      <c r="F66" s="799"/>
      <c r="G66" s="603"/>
      <c r="H66" s="175" t="s">
        <v>143</v>
      </c>
      <c r="I66" s="42">
        <f>VLOOKUP($A66&amp;I$92,決統データ!$A$3:$DE$2059,$E66+19,FALSE)</f>
        <v>0</v>
      </c>
      <c r="J66" s="42">
        <f>VLOOKUP($A66&amp;J$92,決統データ!$A$3:$DE$2059,$E66+19,FALSE)</f>
        <v>0</v>
      </c>
      <c r="K66" s="42">
        <f>VLOOKUP($A66&amp;K$92,決統データ!$A$3:$DE$2059,$E66+19,FALSE)</f>
        <v>0</v>
      </c>
      <c r="L66" s="274">
        <f t="shared" si="10"/>
        <v>0</v>
      </c>
    </row>
    <row r="67" spans="1:12" s="1" customFormat="1" ht="14.25" customHeight="1">
      <c r="A67" s="27" t="str">
        <f t="shared" si="7"/>
        <v>1741001</v>
      </c>
      <c r="B67" s="28" t="s">
        <v>198</v>
      </c>
      <c r="C67" s="29">
        <v>10</v>
      </c>
      <c r="D67" s="28" t="s">
        <v>790</v>
      </c>
      <c r="E67" s="24">
        <v>59</v>
      </c>
      <c r="F67" s="586" t="s">
        <v>1116</v>
      </c>
      <c r="G67" s="174" t="s">
        <v>1225</v>
      </c>
      <c r="H67" s="175"/>
      <c r="I67" s="42">
        <f>VLOOKUP($A67&amp;I$92,決統データ!$A$3:$DE$2059,$E67+19,FALSE)</f>
        <v>2</v>
      </c>
      <c r="J67" s="42">
        <f>VLOOKUP($A67&amp;J$92,決統データ!$A$3:$DE$2059,$E67+19,FALSE)</f>
        <v>1</v>
      </c>
      <c r="K67" s="42">
        <f>VLOOKUP($A67&amp;K$92,決統データ!$A$3:$DE$2059,$E67+19,FALSE)</f>
        <v>1</v>
      </c>
      <c r="L67" s="274">
        <f t="shared" si="10"/>
        <v>4</v>
      </c>
    </row>
    <row r="68" spans="1:12" s="1" customFormat="1">
      <c r="A68" s="27" t="str">
        <f t="shared" si="7"/>
        <v>1741001</v>
      </c>
      <c r="B68" s="28" t="s">
        <v>198</v>
      </c>
      <c r="C68" s="29">
        <v>10</v>
      </c>
      <c r="D68" s="28" t="s">
        <v>790</v>
      </c>
      <c r="E68" s="24">
        <v>60</v>
      </c>
      <c r="F68" s="587"/>
      <c r="G68" s="604" t="s">
        <v>650</v>
      </c>
      <c r="H68" s="175" t="s">
        <v>1224</v>
      </c>
      <c r="I68" s="42">
        <f>VLOOKUP($A68&amp;I$92,決統データ!$A$3:$DE$2059,$E68+19,FALSE)</f>
        <v>0</v>
      </c>
      <c r="J68" s="42">
        <f>VLOOKUP($A68&amp;J$92,決統データ!$A$3:$DE$2059,$E68+19,FALSE)</f>
        <v>0</v>
      </c>
      <c r="K68" s="42">
        <f>VLOOKUP($A68&amp;K$92,決統データ!$A$3:$DE$2059,$E68+19,FALSE)</f>
        <v>0</v>
      </c>
      <c r="L68" s="274">
        <f t="shared" si="10"/>
        <v>0</v>
      </c>
    </row>
    <row r="69" spans="1:12" s="1" customFormat="1" ht="14.25" customHeight="1">
      <c r="A69" s="27" t="str">
        <f t="shared" si="7"/>
        <v>1741002</v>
      </c>
      <c r="B69" s="28" t="s">
        <v>198</v>
      </c>
      <c r="C69" s="29">
        <v>10</v>
      </c>
      <c r="D69" s="28" t="s">
        <v>796</v>
      </c>
      <c r="E69" s="24">
        <v>1</v>
      </c>
      <c r="F69" s="587"/>
      <c r="G69" s="605"/>
      <c r="H69" s="175" t="s">
        <v>1223</v>
      </c>
      <c r="I69" s="42">
        <f>VLOOKUP($A69&amp;I$92,決統データ!$A$3:$DE$2059,$E69+19,FALSE)</f>
        <v>0</v>
      </c>
      <c r="J69" s="42">
        <f>VLOOKUP($A69&amp;J$92,決統データ!$A$3:$DE$2059,$E69+19,FALSE)</f>
        <v>0</v>
      </c>
      <c r="K69" s="42">
        <f>VLOOKUP($A69&amp;K$92,決統データ!$A$3:$DE$2059,$E69+19,FALSE)</f>
        <v>0</v>
      </c>
      <c r="L69" s="274">
        <f t="shared" si="10"/>
        <v>0</v>
      </c>
    </row>
    <row r="70" spans="1:12" s="1" customFormat="1" ht="14.25" customHeight="1">
      <c r="A70" s="27" t="str">
        <f t="shared" si="7"/>
        <v>1741002</v>
      </c>
      <c r="B70" s="28" t="s">
        <v>198</v>
      </c>
      <c r="C70" s="29">
        <v>10</v>
      </c>
      <c r="D70" s="28" t="s">
        <v>796</v>
      </c>
      <c r="E70" s="24">
        <v>2</v>
      </c>
      <c r="F70" s="587"/>
      <c r="G70" s="605"/>
      <c r="H70" s="175" t="s">
        <v>1222</v>
      </c>
      <c r="I70" s="42">
        <f>VLOOKUP($A70&amp;I$92,決統データ!$A$3:$DE$2059,$E70+19,FALSE)</f>
        <v>0</v>
      </c>
      <c r="J70" s="42">
        <f>VLOOKUP($A70&amp;J$92,決統データ!$A$3:$DE$2059,$E70+19,FALSE)</f>
        <v>1</v>
      </c>
      <c r="K70" s="42">
        <f>VLOOKUP($A70&amp;K$92,決統データ!$A$3:$DE$2059,$E70+19,FALSE)</f>
        <v>0</v>
      </c>
      <c r="L70" s="274">
        <f t="shared" si="10"/>
        <v>1</v>
      </c>
    </row>
    <row r="71" spans="1:12" s="1" customFormat="1" ht="14.25" customHeight="1">
      <c r="A71" s="27" t="str">
        <f t="shared" si="7"/>
        <v>1741002</v>
      </c>
      <c r="B71" s="28" t="s">
        <v>198</v>
      </c>
      <c r="C71" s="29">
        <v>10</v>
      </c>
      <c r="D71" s="28" t="s">
        <v>796</v>
      </c>
      <c r="E71" s="24">
        <v>3</v>
      </c>
      <c r="F71" s="587"/>
      <c r="G71" s="606"/>
      <c r="H71" s="175" t="s">
        <v>1221</v>
      </c>
      <c r="I71" s="42">
        <f>VLOOKUP($A71&amp;I$92,決統データ!$A$3:$DE$2059,$E71+19,FALSE)</f>
        <v>2</v>
      </c>
      <c r="J71" s="42">
        <f>VLOOKUP($A71&amp;J$92,決統データ!$A$3:$DE$2059,$E71+19,FALSE)</f>
        <v>0</v>
      </c>
      <c r="K71" s="42">
        <f>VLOOKUP($A71&amp;K$92,決統データ!$A$3:$DE$2059,$E71+19,FALSE)</f>
        <v>1</v>
      </c>
      <c r="L71" s="274">
        <f t="shared" si="10"/>
        <v>3</v>
      </c>
    </row>
    <row r="72" spans="1:12" s="1" customFormat="1" ht="14.25" customHeight="1">
      <c r="A72" s="27" t="str">
        <f t="shared" si="7"/>
        <v>1741002</v>
      </c>
      <c r="B72" s="28" t="s">
        <v>198</v>
      </c>
      <c r="C72" s="29">
        <v>10</v>
      </c>
      <c r="D72" s="28" t="s">
        <v>796</v>
      </c>
      <c r="E72" s="24">
        <v>4</v>
      </c>
      <c r="F72" s="587"/>
      <c r="G72" s="174" t="s">
        <v>1220</v>
      </c>
      <c r="H72" s="175"/>
      <c r="I72" s="42">
        <f>VLOOKUP($A72&amp;I$92,決統データ!$A$3:$DE$2059,$E72+19,FALSE)</f>
        <v>0</v>
      </c>
      <c r="J72" s="42">
        <f>VLOOKUP($A72&amp;J$92,決統データ!$A$3:$DE$2059,$E72+19,FALSE)</f>
        <v>1</v>
      </c>
      <c r="K72" s="42">
        <f>VLOOKUP($A72&amp;K$92,決統データ!$A$3:$DE$2059,$E72+19,FALSE)</f>
        <v>3</v>
      </c>
      <c r="L72" s="274">
        <f t="shared" si="10"/>
        <v>4</v>
      </c>
    </row>
    <row r="73" spans="1:12" s="1" customFormat="1" ht="12.75" customHeight="1">
      <c r="A73" s="27" t="str">
        <f t="shared" si="7"/>
        <v>1741002</v>
      </c>
      <c r="B73" s="28" t="s">
        <v>198</v>
      </c>
      <c r="C73" s="29">
        <v>10</v>
      </c>
      <c r="D73" s="28" t="s">
        <v>796</v>
      </c>
      <c r="E73" s="24">
        <v>5</v>
      </c>
      <c r="F73" s="588"/>
      <c r="G73" s="174" t="s">
        <v>1219</v>
      </c>
      <c r="H73" s="175"/>
      <c r="I73" s="42">
        <f>VLOOKUP($A73&amp;I$92,決統データ!$A$3:$DE$2059,$E73+19,FALSE)</f>
        <v>2</v>
      </c>
      <c r="J73" s="42">
        <f>VLOOKUP($A73&amp;J$92,決統データ!$A$3:$DE$2059,$E73+19,FALSE)</f>
        <v>2</v>
      </c>
      <c r="K73" s="42">
        <f>VLOOKUP($A73&amp;K$92,決統データ!$A$3:$DE$2059,$E73+19,FALSE)</f>
        <v>4</v>
      </c>
      <c r="L73" s="274">
        <f t="shared" si="10"/>
        <v>8</v>
      </c>
    </row>
    <row r="74" spans="1:12" s="162" customFormat="1" ht="14.25" customHeight="1">
      <c r="E74" s="229"/>
      <c r="F74" s="611" t="s">
        <v>1218</v>
      </c>
      <c r="G74" s="468" t="s">
        <v>1217</v>
      </c>
      <c r="H74" s="469"/>
      <c r="I74" s="230">
        <f>IF(I51=0,"-",I53/I51*100)</f>
        <v>65.488721804511272</v>
      </c>
      <c r="J74" s="230">
        <f t="shared" ref="J74:L74" si="11">IF(J51=0,"-",J53/J51*100)</f>
        <v>41.267217630853992</v>
      </c>
      <c r="K74" s="230" t="str">
        <f t="shared" si="11"/>
        <v>-</v>
      </c>
      <c r="L74" s="337">
        <f t="shared" si="11"/>
        <v>47.762096774193544</v>
      </c>
    </row>
    <row r="75" spans="1:12" s="162" customFormat="1">
      <c r="E75" s="229"/>
      <c r="F75" s="612"/>
      <c r="G75" s="468" t="s">
        <v>1216</v>
      </c>
      <c r="H75" s="469"/>
      <c r="I75" s="231">
        <f>IF(I52=0,0,I54/I52*100)</f>
        <v>0</v>
      </c>
      <c r="J75" s="231">
        <f t="shared" ref="J75:L75" si="12">IF(J52=0,0,J54/J52*100)</f>
        <v>0</v>
      </c>
      <c r="K75" s="231">
        <f t="shared" si="12"/>
        <v>0</v>
      </c>
      <c r="L75" s="338">
        <f t="shared" si="12"/>
        <v>0</v>
      </c>
    </row>
    <row r="76" spans="1:12" s="1" customFormat="1">
      <c r="E76" s="24"/>
      <c r="F76" s="612"/>
      <c r="G76" s="468" t="s">
        <v>1215</v>
      </c>
      <c r="H76" s="469"/>
      <c r="I76" s="232">
        <f>IF(I51=0,"-",I55/I51*100)</f>
        <v>47.593984962406019</v>
      </c>
      <c r="J76" s="232">
        <f t="shared" ref="J76:L76" si="13">IF(J51=0,"-",J55/J51*100)</f>
        <v>31.735537190082646</v>
      </c>
      <c r="K76" s="232" t="str">
        <f t="shared" si="13"/>
        <v>-</v>
      </c>
      <c r="L76" s="339">
        <f t="shared" si="13"/>
        <v>35.987903225806448</v>
      </c>
    </row>
    <row r="77" spans="1:12" s="162" customFormat="1">
      <c r="E77" s="229"/>
      <c r="F77" s="612"/>
      <c r="G77" s="668" t="s">
        <v>1214</v>
      </c>
      <c r="H77" s="669"/>
      <c r="I77" s="230">
        <f>IF(I67=0,0,I57/I67)</f>
        <v>120513.5</v>
      </c>
      <c r="J77" s="230">
        <f t="shared" ref="J77:L77" si="14">IF(J67=0,0,J57/J67)</f>
        <v>418368</v>
      </c>
      <c r="K77" s="230">
        <f t="shared" si="14"/>
        <v>1277860</v>
      </c>
      <c r="L77" s="337">
        <f t="shared" si="14"/>
        <v>484313.75</v>
      </c>
    </row>
    <row r="78" spans="1:12" s="154" customFormat="1">
      <c r="E78" s="169"/>
      <c r="F78" s="612"/>
      <c r="G78" s="616" t="s">
        <v>1213</v>
      </c>
      <c r="H78" s="617"/>
      <c r="I78" s="233">
        <f>IF(I59=0,"-",環2!K5/環1!I59*1000)</f>
        <v>147.85936787722233</v>
      </c>
      <c r="J78" s="233">
        <f>IF(J59=0,"-",環2!L5/環1!J59*1000)</f>
        <v>228.19861939727704</v>
      </c>
      <c r="K78" s="233">
        <f>IF(K59=0,"-",環2!M5/環1!K59*1000)</f>
        <v>168.56036799488294</v>
      </c>
      <c r="L78" s="340">
        <f>IF(L59=0,"-",環2!N5/環1!L59*1000)</f>
        <v>179.47870922312234</v>
      </c>
    </row>
    <row r="79" spans="1:12" s="154" customFormat="1">
      <c r="E79" s="169"/>
      <c r="F79" s="612"/>
      <c r="G79" s="616" t="s">
        <v>1212</v>
      </c>
      <c r="H79" s="617"/>
      <c r="I79" s="233">
        <f>IF(I59=0,"-",(環4!J76)/環1!I59*1000)</f>
        <v>312.47150888922653</v>
      </c>
      <c r="J79" s="233">
        <f>IF(J59=0,"-",(環4!K76)/環1!J59*1000)</f>
        <v>301.08899342205905</v>
      </c>
      <c r="K79" s="233">
        <f>IF(K59=0,"-",(環4!L76)/環1!K59*1000)</f>
        <v>235.56652723127127</v>
      </c>
      <c r="L79" s="340">
        <f>IF(L59=0,"-",(環4!M76)/環1!L59*1000)</f>
        <v>258.68932847066753</v>
      </c>
    </row>
    <row r="80" spans="1:12" s="1" customFormat="1" ht="14.25" customHeight="1">
      <c r="E80" s="24"/>
      <c r="F80" s="612"/>
      <c r="G80" s="609" t="s">
        <v>142</v>
      </c>
      <c r="H80" s="182" t="s">
        <v>1211</v>
      </c>
      <c r="I80" s="233">
        <f>IF(I59=0,"-",環4!J46/環1!I59*1000)</f>
        <v>312.47150888922653</v>
      </c>
      <c r="J80" s="233">
        <f>IF(J59=0,"-",環4!K46/環1!J59*1000)</f>
        <v>301.08899342205905</v>
      </c>
      <c r="K80" s="233">
        <f>IF(K59=0,"-",環4!L46/環1!K59*1000)</f>
        <v>229.61413680792126</v>
      </c>
      <c r="L80" s="340">
        <f>IF(L59=0,"-",環4!M46/環1!L59*1000)</f>
        <v>254.72206344442594</v>
      </c>
    </row>
    <row r="81" spans="5:12" s="1" customFormat="1">
      <c r="E81" s="24"/>
      <c r="F81" s="612"/>
      <c r="G81" s="610"/>
      <c r="H81" s="182" t="s">
        <v>1210</v>
      </c>
      <c r="I81" s="233">
        <f>IF(I59=0,"-",(環4!J69)/環1!I59*1000)</f>
        <v>0</v>
      </c>
      <c r="J81" s="233">
        <f>IF(J59=0,"-",(環4!K69)/環1!J59*1000)</f>
        <v>0</v>
      </c>
      <c r="K81" s="233">
        <f>IF(K59=0,"-",(環4!L69)/環1!K59*1000)</f>
        <v>5.9523904233500451</v>
      </c>
      <c r="L81" s="340">
        <f>IF(L59=0,"-",(環4!M69)/環1!L59*1000)</f>
        <v>3.9672650262416393</v>
      </c>
    </row>
    <row r="82" spans="5:12" s="1" customFormat="1">
      <c r="E82" s="24"/>
      <c r="F82" s="612"/>
      <c r="G82" s="607" t="s">
        <v>1209</v>
      </c>
      <c r="H82" s="608"/>
      <c r="I82" s="230">
        <f>IF(環4!J76=0,"-",環2!K5/(環4!J76)*100)</f>
        <v>47.319311895933382</v>
      </c>
      <c r="J82" s="230">
        <f>IF(環4!K76=0,"-",環2!L5/(環4!K76)*100)</f>
        <v>75.791086483654325</v>
      </c>
      <c r="K82" s="230">
        <f>IF(環4!L76=0,"-",環2!M5/(環4!L76)*100)</f>
        <v>71.555313896271883</v>
      </c>
      <c r="L82" s="337">
        <f>IF(環4!M76=0,"-",環2!N5/(環4!M76)*100)</f>
        <v>69.380020538216044</v>
      </c>
    </row>
    <row r="83" spans="5:12" s="1" customFormat="1">
      <c r="E83" s="24"/>
      <c r="F83" s="613"/>
      <c r="G83" s="60" t="s">
        <v>142</v>
      </c>
      <c r="H83" s="60" t="s">
        <v>1207</v>
      </c>
      <c r="I83" s="234">
        <f>IF(環4!J76=0,"-",I82*環4!J46/(環4!J76))</f>
        <v>47.319311895933382</v>
      </c>
      <c r="J83" s="234">
        <f>IF(環4!K76=0,"-",J82*環4!K46/(環4!K76))</f>
        <v>75.791086483654325</v>
      </c>
      <c r="K83" s="234">
        <f>IF(環4!L76=0,"-",K82*環4!L46/(環4!L76))</f>
        <v>69.747225242157555</v>
      </c>
      <c r="L83" s="341">
        <f>IF(環4!M76=0,"-",L82*環4!M46/(環4!M76))</f>
        <v>68.316007072224153</v>
      </c>
    </row>
    <row r="84" spans="5:12">
      <c r="F84" s="222"/>
      <c r="G84" s="221"/>
      <c r="H84" s="221"/>
      <c r="I84" s="802"/>
      <c r="J84" s="802"/>
      <c r="K84" s="220"/>
      <c r="L84" s="220"/>
    </row>
    <row r="85" spans="5:12">
      <c r="F85" s="1"/>
      <c r="G85" s="153" t="s">
        <v>1206</v>
      </c>
      <c r="H85" s="1"/>
    </row>
    <row r="86" spans="5:12">
      <c r="F86" s="1"/>
      <c r="G86" s="153" t="s">
        <v>1205</v>
      </c>
      <c r="H86" s="1"/>
    </row>
    <row r="87" spans="5:12">
      <c r="F87" s="1"/>
      <c r="G87" s="113" t="s">
        <v>1204</v>
      </c>
      <c r="H87" s="1"/>
    </row>
    <row r="88" spans="5:12">
      <c r="F88" s="1"/>
      <c r="G88" s="113" t="s">
        <v>1203</v>
      </c>
      <c r="H88" s="1"/>
    </row>
    <row r="89" spans="5:12">
      <c r="G89" s="448" t="s">
        <v>1202</v>
      </c>
    </row>
    <row r="92" spans="5:12">
      <c r="I92" s="228" t="str">
        <f t="shared" ref="I92:K92" si="15">+I93&amp;I95</f>
        <v>263656000</v>
      </c>
      <c r="J92" s="228" t="str">
        <f t="shared" si="15"/>
        <v>264075000</v>
      </c>
      <c r="K92" s="228" t="str">
        <f t="shared" si="15"/>
        <v>264652000</v>
      </c>
    </row>
    <row r="93" spans="5:12">
      <c r="I93" s="228" t="s">
        <v>593</v>
      </c>
      <c r="J93" s="228" t="s">
        <v>595</v>
      </c>
      <c r="K93" s="228" t="s">
        <v>598</v>
      </c>
    </row>
    <row r="94" spans="5:12">
      <c r="I94" s="228" t="s">
        <v>470</v>
      </c>
      <c r="J94" s="228" t="s">
        <v>596</v>
      </c>
      <c r="K94" s="228" t="s">
        <v>599</v>
      </c>
    </row>
    <row r="95" spans="5:12">
      <c r="I95" s="228" t="s">
        <v>556</v>
      </c>
      <c r="J95" s="228" t="s">
        <v>556</v>
      </c>
      <c r="K95" s="228" t="s">
        <v>556</v>
      </c>
    </row>
  </sheetData>
  <customSheetViews>
    <customSheetView guid="{247A5D4D-80F1-4466-92F7-7A3BC78E450F}" showPageBreaks="1" printArea="1">
      <selection activeCell="C43" sqref="C43"/>
      <pageMargins left="0.78740157480314965" right="0.78740157480314965" top="0.78740157480314965" bottom="0.59055118110236227" header="0.51181102362204722" footer="0.51181102362204722"/>
      <pageSetup paperSize="9" scale="64" orientation="portrait" blackAndWhite="1" horizontalDpi="300" verticalDpi="300"/>
      <headerFooter alignWithMargins="0"/>
    </customSheetView>
  </customSheetViews>
  <mergeCells count="31">
    <mergeCell ref="G68:G71"/>
    <mergeCell ref="G65:G66"/>
    <mergeCell ref="G42:G44"/>
    <mergeCell ref="G46:G49"/>
    <mergeCell ref="G51:G52"/>
    <mergeCell ref="I84:J84"/>
    <mergeCell ref="F74:F83"/>
    <mergeCell ref="G77:H77"/>
    <mergeCell ref="G78:H78"/>
    <mergeCell ref="G79:H79"/>
    <mergeCell ref="G82:H82"/>
    <mergeCell ref="G80:G81"/>
    <mergeCell ref="G74:H74"/>
    <mergeCell ref="G75:H75"/>
    <mergeCell ref="G76:H76"/>
    <mergeCell ref="F67:F73"/>
    <mergeCell ref="G39:G41"/>
    <mergeCell ref="F3:H3"/>
    <mergeCell ref="G27:G31"/>
    <mergeCell ref="F26:F37"/>
    <mergeCell ref="G32:G36"/>
    <mergeCell ref="F4:H4"/>
    <mergeCell ref="F5:H5"/>
    <mergeCell ref="F10:F25"/>
    <mergeCell ref="G21:G25"/>
    <mergeCell ref="F45:F63"/>
    <mergeCell ref="F64:F66"/>
    <mergeCell ref="F38:F44"/>
    <mergeCell ref="G53:G54"/>
    <mergeCell ref="G57:G58"/>
    <mergeCell ref="G61:G62"/>
  </mergeCells>
  <phoneticPr fontId="3"/>
  <pageMargins left="0.78740157480314965" right="0.78740157480314965" top="0.78740157480314965" bottom="0.59055118110236227" header="0.51181102362204722" footer="0.51181102362204722"/>
  <pageSetup paperSize="9" scale="55"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N110"/>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4.25" style="9" customWidth="1"/>
    <col min="7" max="7" width="6.25" style="9" customWidth="1"/>
    <col min="8" max="8" width="5" style="9" customWidth="1"/>
    <col min="9" max="9" width="5.83203125" style="9" customWidth="1"/>
    <col min="10" max="10" width="27.5" style="9" customWidth="1"/>
    <col min="11" max="13" width="10.83203125" style="224" customWidth="1"/>
    <col min="14" max="14" width="13.25" style="224" customWidth="1"/>
    <col min="15" max="16384" width="9" style="9"/>
  </cols>
  <sheetData>
    <row r="1" spans="1:14">
      <c r="F1" s="9" t="s">
        <v>896</v>
      </c>
      <c r="M1" s="225"/>
      <c r="N1" s="225" t="s">
        <v>523</v>
      </c>
    </row>
    <row r="2" spans="1:14" s="1" customFormat="1" ht="29.25" customHeight="1">
      <c r="A2" s="26"/>
      <c r="B2" s="67" t="s">
        <v>786</v>
      </c>
      <c r="C2" s="26" t="s">
        <v>787</v>
      </c>
      <c r="D2" s="26" t="s">
        <v>788</v>
      </c>
      <c r="E2" s="30" t="s">
        <v>789</v>
      </c>
      <c r="F2" s="803"/>
      <c r="G2" s="803"/>
      <c r="H2" s="803"/>
      <c r="I2" s="803"/>
      <c r="J2" s="803"/>
      <c r="K2" s="240" t="s">
        <v>470</v>
      </c>
      <c r="L2" s="240" t="s">
        <v>174</v>
      </c>
      <c r="M2" s="240" t="s">
        <v>1320</v>
      </c>
      <c r="N2" s="240" t="s">
        <v>609</v>
      </c>
    </row>
    <row r="3" spans="1:14" s="157" customFormat="1">
      <c r="A3" s="27" t="str">
        <f>+B3&amp;C3&amp;D3</f>
        <v>1742601</v>
      </c>
      <c r="B3" s="28" t="s">
        <v>198</v>
      </c>
      <c r="C3" s="29">
        <v>26</v>
      </c>
      <c r="D3" s="28" t="s">
        <v>790</v>
      </c>
      <c r="E3" s="24">
        <v>1</v>
      </c>
      <c r="F3" s="820" t="s">
        <v>895</v>
      </c>
      <c r="G3" s="243" t="s">
        <v>894</v>
      </c>
      <c r="H3" s="243"/>
      <c r="I3" s="243"/>
      <c r="J3" s="243"/>
      <c r="K3" s="43">
        <f>VLOOKUP($A3&amp;K$107,決統データ!$A$3:$DE$2059,$E3+19,FALSE)</f>
        <v>160392</v>
      </c>
      <c r="L3" s="43">
        <f>VLOOKUP($A3&amp;L$107,決統データ!$A$3:$DE$2059,$E3+19,FALSE)</f>
        <v>333823</v>
      </c>
      <c r="M3" s="43">
        <f>VLOOKUP($A3&amp;M$107,決統データ!$A$3:$DE$2059,$E3+19,FALSE)</f>
        <v>751437</v>
      </c>
      <c r="N3" s="185">
        <f t="shared" ref="N3:N34" si="0">SUM(K3:M3)</f>
        <v>1245652</v>
      </c>
    </row>
    <row r="4" spans="1:14" s="157" customFormat="1" ht="14.25" customHeight="1">
      <c r="A4" s="27" t="str">
        <f>+B4&amp;C4&amp;D4</f>
        <v>1742601</v>
      </c>
      <c r="B4" s="28" t="s">
        <v>198</v>
      </c>
      <c r="C4" s="29">
        <v>26</v>
      </c>
      <c r="D4" s="28" t="s">
        <v>790</v>
      </c>
      <c r="E4" s="24">
        <v>2</v>
      </c>
      <c r="F4" s="821"/>
      <c r="G4" s="187" t="s">
        <v>893</v>
      </c>
      <c r="H4" s="244"/>
      <c r="I4" s="245"/>
      <c r="J4" s="187"/>
      <c r="K4" s="43">
        <f>VLOOKUP($A4&amp;K$107,決統データ!$A$3:$DE$2059,$E4+19,FALSE)</f>
        <v>31176</v>
      </c>
      <c r="L4" s="43">
        <f>VLOOKUP($A4&amp;L$107,決統データ!$A$3:$DE$2059,$E4+19,FALSE)</f>
        <v>95471</v>
      </c>
      <c r="M4" s="43">
        <f>VLOOKUP($A4&amp;M$107,決統データ!$A$3:$DE$2059,$E4+19,FALSE)</f>
        <v>212247</v>
      </c>
      <c r="N4" s="185">
        <f t="shared" si="0"/>
        <v>338894</v>
      </c>
    </row>
    <row r="5" spans="1:14" s="157" customFormat="1">
      <c r="A5" s="27" t="str">
        <f>+B5&amp;C5&amp;D5</f>
        <v>1742601</v>
      </c>
      <c r="B5" s="28" t="s">
        <v>198</v>
      </c>
      <c r="C5" s="29">
        <v>26</v>
      </c>
      <c r="D5" s="28" t="s">
        <v>790</v>
      </c>
      <c r="E5" s="192" t="s">
        <v>199</v>
      </c>
      <c r="F5" s="821"/>
      <c r="G5" s="187" t="s">
        <v>892</v>
      </c>
      <c r="H5" s="244"/>
      <c r="I5" s="246"/>
      <c r="J5" s="245"/>
      <c r="K5" s="43">
        <f>VLOOKUP($A5&amp;K$107,決統データ!$A$3:$DE$2059,$E5+19,FALSE)</f>
        <v>31138</v>
      </c>
      <c r="L5" s="43">
        <f>VLOOKUP($A5&amp;L$107,決統データ!$A$3:$DE$2059,$E5+19,FALSE)</f>
        <v>95471</v>
      </c>
      <c r="M5" s="43">
        <f>VLOOKUP($A5&amp;M$107,決統データ!$A$3:$DE$2059,$E5+19,FALSE)</f>
        <v>211876</v>
      </c>
      <c r="N5" s="185">
        <f t="shared" si="0"/>
        <v>338485</v>
      </c>
    </row>
    <row r="6" spans="1:14" s="157" customFormat="1">
      <c r="A6" s="27" t="str">
        <f t="shared" ref="A6:A69" si="1">+B6&amp;C6&amp;D6</f>
        <v>1742601</v>
      </c>
      <c r="B6" s="28" t="s">
        <v>198</v>
      </c>
      <c r="C6" s="29">
        <v>26</v>
      </c>
      <c r="D6" s="28" t="s">
        <v>790</v>
      </c>
      <c r="E6" s="241">
        <v>4</v>
      </c>
      <c r="F6" s="821"/>
      <c r="G6" s="187" t="s">
        <v>1312</v>
      </c>
      <c r="H6" s="244"/>
      <c r="I6" s="246"/>
      <c r="J6" s="245"/>
      <c r="K6" s="43">
        <f>VLOOKUP($A6&amp;K$107,決統データ!$A$3:$DE$2059,$E6+19,FALSE)</f>
        <v>0</v>
      </c>
      <c r="L6" s="43">
        <f>VLOOKUP($A6&amp;L$107,決統データ!$A$3:$DE$2059,$E6+19,FALSE)</f>
        <v>0</v>
      </c>
      <c r="M6" s="43">
        <f>VLOOKUP($A6&amp;M$107,決統データ!$A$3:$DE$2059,$E6+19,FALSE)</f>
        <v>0</v>
      </c>
      <c r="N6" s="185">
        <f t="shared" si="0"/>
        <v>0</v>
      </c>
    </row>
    <row r="7" spans="1:14" s="157" customFormat="1">
      <c r="A7" s="27" t="str">
        <f t="shared" si="1"/>
        <v>1742601</v>
      </c>
      <c r="B7" s="28" t="s">
        <v>198</v>
      </c>
      <c r="C7" s="29">
        <v>26</v>
      </c>
      <c r="D7" s="28" t="s">
        <v>790</v>
      </c>
      <c r="E7" s="241">
        <v>5</v>
      </c>
      <c r="F7" s="821"/>
      <c r="G7" s="187" t="s">
        <v>1311</v>
      </c>
      <c r="H7" s="244"/>
      <c r="I7" s="246"/>
      <c r="J7" s="245"/>
      <c r="K7" s="43">
        <f>VLOOKUP($A7&amp;K$107,決統データ!$A$3:$DE$2059,$E7+19,FALSE)</f>
        <v>0</v>
      </c>
      <c r="L7" s="43">
        <f>VLOOKUP($A7&amp;L$107,決統データ!$A$3:$DE$2059,$E7+19,FALSE)</f>
        <v>0</v>
      </c>
      <c r="M7" s="43">
        <f>VLOOKUP($A7&amp;M$107,決統データ!$A$3:$DE$2059,$E7+19,FALSE)</f>
        <v>0</v>
      </c>
      <c r="N7" s="185">
        <f t="shared" si="0"/>
        <v>0</v>
      </c>
    </row>
    <row r="8" spans="1:14" s="157" customFormat="1">
      <c r="A8" s="27" t="str">
        <f t="shared" si="1"/>
        <v>1742601</v>
      </c>
      <c r="B8" s="28" t="s">
        <v>198</v>
      </c>
      <c r="C8" s="29">
        <v>26</v>
      </c>
      <c r="D8" s="28" t="s">
        <v>790</v>
      </c>
      <c r="E8" s="241">
        <v>6</v>
      </c>
      <c r="F8" s="821"/>
      <c r="G8" s="187" t="s">
        <v>923</v>
      </c>
      <c r="H8" s="244"/>
      <c r="I8" s="246"/>
      <c r="J8" s="245"/>
      <c r="K8" s="43">
        <f>VLOOKUP($A8&amp;K$107,決統データ!$A$3:$DE$2059,$E8+19,FALSE)</f>
        <v>38</v>
      </c>
      <c r="L8" s="43">
        <f>VLOOKUP($A8&amp;L$107,決統データ!$A$3:$DE$2059,$E8+19,FALSE)</f>
        <v>0</v>
      </c>
      <c r="M8" s="43">
        <f>VLOOKUP($A8&amp;M$107,決統データ!$A$3:$DE$2059,$E8+19,FALSE)</f>
        <v>371</v>
      </c>
      <c r="N8" s="185">
        <f t="shared" si="0"/>
        <v>409</v>
      </c>
    </row>
    <row r="9" spans="1:14" s="157" customFormat="1">
      <c r="A9" s="27" t="str">
        <f t="shared" si="1"/>
        <v>1742601</v>
      </c>
      <c r="B9" s="28" t="s">
        <v>198</v>
      </c>
      <c r="C9" s="29">
        <v>26</v>
      </c>
      <c r="D9" s="28" t="s">
        <v>790</v>
      </c>
      <c r="E9" s="241">
        <v>7</v>
      </c>
      <c r="F9" s="821"/>
      <c r="G9" s="187" t="s">
        <v>890</v>
      </c>
      <c r="H9" s="244"/>
      <c r="I9" s="246"/>
      <c r="J9" s="245"/>
      <c r="K9" s="43">
        <f>VLOOKUP($A9&amp;K$107,決統データ!$A$3:$DE$2059,$E9+19,FALSE)</f>
        <v>129216</v>
      </c>
      <c r="L9" s="43">
        <f>VLOOKUP($A9&amp;L$107,決統データ!$A$3:$DE$2059,$E9+19,FALSE)</f>
        <v>238352</v>
      </c>
      <c r="M9" s="43">
        <f>VLOOKUP($A9&amp;M$107,決統データ!$A$3:$DE$2059,$E9+19,FALSE)</f>
        <v>539190</v>
      </c>
      <c r="N9" s="185">
        <f t="shared" si="0"/>
        <v>906758</v>
      </c>
    </row>
    <row r="10" spans="1:14" s="157" customFormat="1">
      <c r="A10" s="27" t="str">
        <f t="shared" si="1"/>
        <v>1742601</v>
      </c>
      <c r="B10" s="28" t="s">
        <v>198</v>
      </c>
      <c r="C10" s="29">
        <v>26</v>
      </c>
      <c r="D10" s="28" t="s">
        <v>790</v>
      </c>
      <c r="E10" s="241">
        <v>8</v>
      </c>
      <c r="F10" s="821"/>
      <c r="G10" s="187" t="s">
        <v>889</v>
      </c>
      <c r="H10" s="244"/>
      <c r="I10" s="246"/>
      <c r="J10" s="245"/>
      <c r="K10" s="43">
        <f>VLOOKUP($A10&amp;K$107,決統データ!$A$3:$DE$2059,$E10+19,FALSE)</f>
        <v>5600</v>
      </c>
      <c r="L10" s="43">
        <f>VLOOKUP($A10&amp;L$107,決統データ!$A$3:$DE$2059,$E10+19,FALSE)</f>
        <v>0</v>
      </c>
      <c r="M10" s="43">
        <f>VLOOKUP($A10&amp;M$107,決統データ!$A$3:$DE$2059,$E10+19,FALSE)</f>
        <v>0</v>
      </c>
      <c r="N10" s="185">
        <f t="shared" si="0"/>
        <v>5600</v>
      </c>
    </row>
    <row r="11" spans="1:14" s="157" customFormat="1">
      <c r="A11" s="27" t="str">
        <f t="shared" si="1"/>
        <v>1742601</v>
      </c>
      <c r="B11" s="28" t="s">
        <v>198</v>
      </c>
      <c r="C11" s="29">
        <v>26</v>
      </c>
      <c r="D11" s="28" t="s">
        <v>790</v>
      </c>
      <c r="E11" s="241">
        <v>9</v>
      </c>
      <c r="F11" s="821"/>
      <c r="G11" s="187" t="s">
        <v>925</v>
      </c>
      <c r="H11" s="244"/>
      <c r="I11" s="246"/>
      <c r="J11" s="245"/>
      <c r="K11" s="43">
        <f>VLOOKUP($A11&amp;K$107,決統データ!$A$3:$DE$2059,$E11+19,FALSE)</f>
        <v>0</v>
      </c>
      <c r="L11" s="43">
        <f>VLOOKUP($A11&amp;L$107,決統データ!$A$3:$DE$2059,$E11+19,FALSE)</f>
        <v>0</v>
      </c>
      <c r="M11" s="43">
        <f>VLOOKUP($A11&amp;M$107,決統データ!$A$3:$DE$2059,$E11+19,FALSE)</f>
        <v>0</v>
      </c>
      <c r="N11" s="185">
        <f t="shared" si="0"/>
        <v>0</v>
      </c>
    </row>
    <row r="12" spans="1:14" s="157" customFormat="1">
      <c r="A12" s="27" t="str">
        <f t="shared" si="1"/>
        <v>1742601</v>
      </c>
      <c r="B12" s="28" t="s">
        <v>198</v>
      </c>
      <c r="C12" s="29">
        <v>26</v>
      </c>
      <c r="D12" s="28" t="s">
        <v>790</v>
      </c>
      <c r="E12" s="241">
        <v>10</v>
      </c>
      <c r="F12" s="821"/>
      <c r="G12" s="187" t="s">
        <v>924</v>
      </c>
      <c r="H12" s="244"/>
      <c r="I12" s="246"/>
      <c r="J12" s="245"/>
      <c r="K12" s="43">
        <f>VLOOKUP($A12&amp;K$107,決統データ!$A$3:$DE$2059,$E12+19,FALSE)</f>
        <v>123616</v>
      </c>
      <c r="L12" s="43">
        <f>VLOOKUP($A12&amp;L$107,決統データ!$A$3:$DE$2059,$E12+19,FALSE)</f>
        <v>234716</v>
      </c>
      <c r="M12" s="43">
        <f>VLOOKUP($A12&amp;M$107,決統データ!$A$3:$DE$2059,$E12+19,FALSE)</f>
        <v>530172</v>
      </c>
      <c r="N12" s="185">
        <f t="shared" si="0"/>
        <v>888504</v>
      </c>
    </row>
    <row r="13" spans="1:14" s="157" customFormat="1">
      <c r="A13" s="27" t="str">
        <f t="shared" si="1"/>
        <v>1742601</v>
      </c>
      <c r="B13" s="28" t="s">
        <v>198</v>
      </c>
      <c r="C13" s="29">
        <v>26</v>
      </c>
      <c r="D13" s="28" t="s">
        <v>790</v>
      </c>
      <c r="E13" s="241">
        <v>11</v>
      </c>
      <c r="F13" s="821"/>
      <c r="G13" s="187" t="s">
        <v>923</v>
      </c>
      <c r="H13" s="244"/>
      <c r="I13" s="246"/>
      <c r="J13" s="245"/>
      <c r="K13" s="43">
        <f>VLOOKUP($A13&amp;K$107,決統データ!$A$3:$DE$2059,$E13+19,FALSE)</f>
        <v>0</v>
      </c>
      <c r="L13" s="43">
        <f>VLOOKUP($A13&amp;L$107,決統データ!$A$3:$DE$2059,$E13+19,FALSE)</f>
        <v>3636</v>
      </c>
      <c r="M13" s="43">
        <f>VLOOKUP($A13&amp;M$107,決統データ!$A$3:$DE$2059,$E13+19,FALSE)</f>
        <v>9018</v>
      </c>
      <c r="N13" s="185">
        <f t="shared" si="0"/>
        <v>12654</v>
      </c>
    </row>
    <row r="14" spans="1:14" s="157" customFormat="1">
      <c r="A14" s="27" t="str">
        <f t="shared" si="1"/>
        <v>1742601</v>
      </c>
      <c r="B14" s="28" t="s">
        <v>198</v>
      </c>
      <c r="C14" s="29">
        <v>26</v>
      </c>
      <c r="D14" s="28" t="s">
        <v>790</v>
      </c>
      <c r="E14" s="241">
        <v>12</v>
      </c>
      <c r="F14" s="821"/>
      <c r="G14" s="187" t="s">
        <v>886</v>
      </c>
      <c r="H14" s="244"/>
      <c r="I14" s="246"/>
      <c r="J14" s="245"/>
      <c r="K14" s="43">
        <f>VLOOKUP($A14&amp;K$107,決統データ!$A$3:$DE$2059,$E14+19,FALSE)</f>
        <v>92529</v>
      </c>
      <c r="L14" s="43">
        <f>VLOOKUP($A14&amp;L$107,決統データ!$A$3:$DE$2059,$E14+19,FALSE)</f>
        <v>164869</v>
      </c>
      <c r="M14" s="43">
        <f>VLOOKUP($A14&amp;M$107,決統データ!$A$3:$DE$2059,$E14+19,FALSE)</f>
        <v>396060</v>
      </c>
      <c r="N14" s="185">
        <f t="shared" si="0"/>
        <v>653458</v>
      </c>
    </row>
    <row r="15" spans="1:14" s="157" customFormat="1">
      <c r="A15" s="27" t="str">
        <f t="shared" si="1"/>
        <v>1742601</v>
      </c>
      <c r="B15" s="28" t="s">
        <v>198</v>
      </c>
      <c r="C15" s="29">
        <v>26</v>
      </c>
      <c r="D15" s="28" t="s">
        <v>790</v>
      </c>
      <c r="E15" s="241">
        <v>13</v>
      </c>
      <c r="F15" s="821"/>
      <c r="G15" s="187" t="s">
        <v>173</v>
      </c>
      <c r="H15" s="244"/>
      <c r="I15" s="246"/>
      <c r="J15" s="245"/>
      <c r="K15" s="43">
        <f>VLOOKUP($A15&amp;K$107,決統データ!$A$3:$DE$2059,$E15+19,FALSE)</f>
        <v>65804</v>
      </c>
      <c r="L15" s="43">
        <f>VLOOKUP($A15&amp;L$107,決統データ!$A$3:$DE$2059,$E15+19,FALSE)</f>
        <v>123425</v>
      </c>
      <c r="M15" s="43">
        <f>VLOOKUP($A15&amp;M$107,決統データ!$A$3:$DE$2059,$E15+19,FALSE)</f>
        <v>288619</v>
      </c>
      <c r="N15" s="185">
        <f t="shared" si="0"/>
        <v>477848</v>
      </c>
    </row>
    <row r="16" spans="1:14" s="157" customFormat="1">
      <c r="A16" s="27" t="str">
        <f t="shared" si="1"/>
        <v>1742601</v>
      </c>
      <c r="B16" s="28" t="s">
        <v>198</v>
      </c>
      <c r="C16" s="29">
        <v>26</v>
      </c>
      <c r="D16" s="28" t="s">
        <v>790</v>
      </c>
      <c r="E16" s="241">
        <v>14</v>
      </c>
      <c r="F16" s="821"/>
      <c r="G16" s="187" t="s">
        <v>884</v>
      </c>
      <c r="H16" s="244"/>
      <c r="I16" s="246"/>
      <c r="J16" s="245"/>
      <c r="K16" s="43">
        <f>VLOOKUP($A16&amp;K$107,決統データ!$A$3:$DE$2059,$E16+19,FALSE)</f>
        <v>9962</v>
      </c>
      <c r="L16" s="43">
        <f>VLOOKUP($A16&amp;L$107,決統データ!$A$3:$DE$2059,$E16+19,FALSE)</f>
        <v>4992</v>
      </c>
      <c r="M16" s="43">
        <f>VLOOKUP($A16&amp;M$107,決統データ!$A$3:$DE$2059,$E16+19,FALSE)</f>
        <v>3631</v>
      </c>
      <c r="N16" s="185">
        <f t="shared" si="0"/>
        <v>18585</v>
      </c>
    </row>
    <row r="17" spans="1:14" s="157" customFormat="1" ht="14.25" customHeight="1">
      <c r="A17" s="27" t="str">
        <f t="shared" si="1"/>
        <v>1742601</v>
      </c>
      <c r="B17" s="28" t="s">
        <v>198</v>
      </c>
      <c r="C17" s="29">
        <v>26</v>
      </c>
      <c r="D17" s="28" t="s">
        <v>790</v>
      </c>
      <c r="E17" s="241">
        <v>15</v>
      </c>
      <c r="F17" s="821"/>
      <c r="G17" s="187" t="s">
        <v>883</v>
      </c>
      <c r="H17" s="244"/>
      <c r="I17" s="246"/>
      <c r="J17" s="245"/>
      <c r="K17" s="43">
        <f>VLOOKUP($A17&amp;K$107,決統データ!$A$3:$DE$2059,$E17+19,FALSE)</f>
        <v>0</v>
      </c>
      <c r="L17" s="43">
        <f>VLOOKUP($A17&amp;L$107,決統データ!$A$3:$DE$2059,$E17+19,FALSE)</f>
        <v>0</v>
      </c>
      <c r="M17" s="43">
        <f>VLOOKUP($A17&amp;M$107,決統データ!$A$3:$DE$2059,$E17+19,FALSE)</f>
        <v>0</v>
      </c>
      <c r="N17" s="185">
        <f t="shared" si="0"/>
        <v>0</v>
      </c>
    </row>
    <row r="18" spans="1:14" s="157" customFormat="1">
      <c r="A18" s="27" t="str">
        <f t="shared" si="1"/>
        <v>1742601</v>
      </c>
      <c r="B18" s="28" t="s">
        <v>198</v>
      </c>
      <c r="C18" s="29">
        <v>26</v>
      </c>
      <c r="D18" s="28" t="s">
        <v>790</v>
      </c>
      <c r="E18" s="241">
        <v>16</v>
      </c>
      <c r="F18" s="821"/>
      <c r="G18" s="187" t="s">
        <v>882</v>
      </c>
      <c r="H18" s="244"/>
      <c r="I18" s="246"/>
      <c r="J18" s="245"/>
      <c r="K18" s="43">
        <f>VLOOKUP($A18&amp;K$107,決統データ!$A$3:$DE$2059,$E18+19,FALSE)</f>
        <v>55842</v>
      </c>
      <c r="L18" s="43">
        <f>VLOOKUP($A18&amp;L$107,決統データ!$A$3:$DE$2059,$E18+19,FALSE)</f>
        <v>118433</v>
      </c>
      <c r="M18" s="43">
        <f>VLOOKUP($A18&amp;M$107,決統データ!$A$3:$DE$2059,$E18+19,FALSE)</f>
        <v>284988</v>
      </c>
      <c r="N18" s="185">
        <f t="shared" si="0"/>
        <v>459263</v>
      </c>
    </row>
    <row r="19" spans="1:14" s="157" customFormat="1">
      <c r="A19" s="27" t="str">
        <f t="shared" si="1"/>
        <v>1742601</v>
      </c>
      <c r="B19" s="28" t="s">
        <v>198</v>
      </c>
      <c r="C19" s="29">
        <v>26</v>
      </c>
      <c r="D19" s="28" t="s">
        <v>790</v>
      </c>
      <c r="E19" s="241">
        <v>17</v>
      </c>
      <c r="F19" s="821"/>
      <c r="G19" s="187" t="s">
        <v>881</v>
      </c>
      <c r="H19" s="244"/>
      <c r="I19" s="246"/>
      <c r="J19" s="245"/>
      <c r="K19" s="43">
        <f>VLOOKUP($A19&amp;K$107,決統データ!$A$3:$DE$2059,$E19+19,FALSE)</f>
        <v>26725</v>
      </c>
      <c r="L19" s="43">
        <f>VLOOKUP($A19&amp;L$107,決統データ!$A$3:$DE$2059,$E19+19,FALSE)</f>
        <v>41444</v>
      </c>
      <c r="M19" s="43">
        <f>VLOOKUP($A19&amp;M$107,決統データ!$A$3:$DE$2059,$E19+19,FALSE)</f>
        <v>107441</v>
      </c>
      <c r="N19" s="185">
        <f t="shared" si="0"/>
        <v>175610</v>
      </c>
    </row>
    <row r="20" spans="1:14" s="157" customFormat="1">
      <c r="A20" s="27" t="str">
        <f t="shared" si="1"/>
        <v>1742601</v>
      </c>
      <c r="B20" s="28" t="s">
        <v>198</v>
      </c>
      <c r="C20" s="29">
        <v>26</v>
      </c>
      <c r="D20" s="28" t="s">
        <v>790</v>
      </c>
      <c r="E20" s="241">
        <v>18</v>
      </c>
      <c r="F20" s="821"/>
      <c r="G20" s="187" t="s">
        <v>880</v>
      </c>
      <c r="H20" s="244"/>
      <c r="I20" s="246"/>
      <c r="J20" s="245"/>
      <c r="K20" s="43">
        <f>VLOOKUP($A20&amp;K$107,決統データ!$A$3:$DE$2059,$E20+19,FALSE)</f>
        <v>26725</v>
      </c>
      <c r="L20" s="43">
        <f>VLOOKUP($A20&amp;L$107,決統データ!$A$3:$DE$2059,$E20+19,FALSE)</f>
        <v>38903</v>
      </c>
      <c r="M20" s="43">
        <f>VLOOKUP($A20&amp;M$107,決統データ!$A$3:$DE$2059,$E20+19,FALSE)</f>
        <v>98441</v>
      </c>
      <c r="N20" s="185">
        <f t="shared" si="0"/>
        <v>164069</v>
      </c>
    </row>
    <row r="21" spans="1:14" s="157" customFormat="1">
      <c r="A21" s="27" t="str">
        <f t="shared" si="1"/>
        <v>1742601</v>
      </c>
      <c r="B21" s="28" t="s">
        <v>198</v>
      </c>
      <c r="C21" s="29">
        <v>26</v>
      </c>
      <c r="D21" s="28" t="s">
        <v>790</v>
      </c>
      <c r="E21" s="241">
        <v>19</v>
      </c>
      <c r="F21" s="821"/>
      <c r="G21" s="187" t="s">
        <v>879</v>
      </c>
      <c r="H21" s="244"/>
      <c r="I21" s="246"/>
      <c r="J21" s="245"/>
      <c r="K21" s="43">
        <f>VLOOKUP($A21&amp;K$107,決統データ!$A$3:$DE$2059,$E21+19,FALSE)</f>
        <v>26725</v>
      </c>
      <c r="L21" s="43">
        <f>VLOOKUP($A21&amp;L$107,決統データ!$A$3:$DE$2059,$E21+19,FALSE)</f>
        <v>38903</v>
      </c>
      <c r="M21" s="43">
        <f>VLOOKUP($A21&amp;M$107,決統データ!$A$3:$DE$2059,$E21+19,FALSE)</f>
        <v>98441</v>
      </c>
      <c r="N21" s="185">
        <f t="shared" si="0"/>
        <v>164069</v>
      </c>
    </row>
    <row r="22" spans="1:14" s="157" customFormat="1">
      <c r="A22" s="27" t="str">
        <f t="shared" si="1"/>
        <v>1742601</v>
      </c>
      <c r="B22" s="28" t="s">
        <v>198</v>
      </c>
      <c r="C22" s="29">
        <v>26</v>
      </c>
      <c r="D22" s="28" t="s">
        <v>790</v>
      </c>
      <c r="E22" s="241">
        <v>20</v>
      </c>
      <c r="F22" s="821"/>
      <c r="G22" s="187" t="s">
        <v>1565</v>
      </c>
      <c r="H22" s="244"/>
      <c r="I22" s="246"/>
      <c r="J22" s="245"/>
      <c r="K22" s="43">
        <f>VLOOKUP($A22&amp;K$107,決統データ!$A$3:$DE$2059,$E22+19,FALSE)</f>
        <v>0</v>
      </c>
      <c r="L22" s="43">
        <f>VLOOKUP($A22&amp;L$107,決統データ!$A$3:$DE$2059,$E22+19,FALSE)</f>
        <v>0</v>
      </c>
      <c r="M22" s="43">
        <f>VLOOKUP($A22&amp;M$107,決統データ!$A$3:$DE$2059,$E22+19,FALSE)</f>
        <v>0</v>
      </c>
      <c r="N22" s="185">
        <f t="shared" si="0"/>
        <v>0</v>
      </c>
    </row>
    <row r="23" spans="1:14" s="157" customFormat="1">
      <c r="A23" s="27" t="str">
        <f t="shared" si="1"/>
        <v>1742601</v>
      </c>
      <c r="B23" s="28" t="s">
        <v>198</v>
      </c>
      <c r="C23" s="29">
        <v>26</v>
      </c>
      <c r="D23" s="28" t="s">
        <v>790</v>
      </c>
      <c r="E23" s="241">
        <v>21</v>
      </c>
      <c r="F23" s="821"/>
      <c r="G23" s="187" t="s">
        <v>877</v>
      </c>
      <c r="H23" s="244"/>
      <c r="I23" s="246"/>
      <c r="J23" s="245"/>
      <c r="K23" s="43">
        <f>VLOOKUP($A23&amp;K$107,決統データ!$A$3:$DE$2059,$E23+19,FALSE)</f>
        <v>0</v>
      </c>
      <c r="L23" s="43">
        <f>VLOOKUP($A23&amp;L$107,決統データ!$A$3:$DE$2059,$E23+19,FALSE)</f>
        <v>2541</v>
      </c>
      <c r="M23" s="43">
        <f>VLOOKUP($A23&amp;M$107,決統データ!$A$3:$DE$2059,$E23+19,FALSE)</f>
        <v>9000</v>
      </c>
      <c r="N23" s="185">
        <f t="shared" si="0"/>
        <v>11541</v>
      </c>
    </row>
    <row r="24" spans="1:14" s="157" customFormat="1">
      <c r="A24" s="27" t="str">
        <f t="shared" si="1"/>
        <v>1742601</v>
      </c>
      <c r="B24" s="28" t="s">
        <v>198</v>
      </c>
      <c r="C24" s="29">
        <v>26</v>
      </c>
      <c r="D24" s="28" t="s">
        <v>790</v>
      </c>
      <c r="E24" s="241">
        <v>22</v>
      </c>
      <c r="F24" s="822"/>
      <c r="G24" s="187" t="s">
        <v>172</v>
      </c>
      <c r="H24" s="187"/>
      <c r="I24" s="244"/>
      <c r="J24" s="245"/>
      <c r="K24" s="43">
        <f>VLOOKUP($A24&amp;K$107,決統データ!$A$3:$DE$2059,$E24+19,FALSE)</f>
        <v>67863</v>
      </c>
      <c r="L24" s="43">
        <f>VLOOKUP($A24&amp;L$107,決統データ!$A$3:$DE$2059,$E24+19,FALSE)</f>
        <v>168954</v>
      </c>
      <c r="M24" s="43">
        <f>VLOOKUP($A24&amp;M$107,決統データ!$A$3:$DE$2059,$E24+19,FALSE)</f>
        <v>355377</v>
      </c>
      <c r="N24" s="185">
        <f t="shared" si="0"/>
        <v>592194</v>
      </c>
    </row>
    <row r="25" spans="1:14" s="157" customFormat="1">
      <c r="A25" s="27" t="str">
        <f t="shared" si="1"/>
        <v>1742601</v>
      </c>
      <c r="B25" s="28" t="s">
        <v>198</v>
      </c>
      <c r="C25" s="29">
        <v>26</v>
      </c>
      <c r="D25" s="28" t="s">
        <v>790</v>
      </c>
      <c r="E25" s="241">
        <v>23</v>
      </c>
      <c r="F25" s="820" t="s">
        <v>875</v>
      </c>
      <c r="G25" s="187" t="s">
        <v>874</v>
      </c>
      <c r="H25" s="187"/>
      <c r="I25" s="187"/>
      <c r="J25" s="187"/>
      <c r="K25" s="43">
        <f>VLOOKUP($A25&amp;K$107,決統データ!$A$3:$DE$2059,$E25+19,FALSE)</f>
        <v>106789</v>
      </c>
      <c r="L25" s="43">
        <f>VLOOKUP($A25&amp;L$107,決統データ!$A$3:$DE$2059,$E25+19,FALSE)</f>
        <v>95827</v>
      </c>
      <c r="M25" s="43">
        <f>VLOOKUP($A25&amp;M$107,決統データ!$A$3:$DE$2059,$E25+19,FALSE)</f>
        <v>347775</v>
      </c>
      <c r="N25" s="185">
        <f t="shared" si="0"/>
        <v>550391</v>
      </c>
    </row>
    <row r="26" spans="1:14" s="157" customFormat="1" ht="14.25" customHeight="1">
      <c r="A26" s="27" t="str">
        <f t="shared" si="1"/>
        <v>1742601</v>
      </c>
      <c r="B26" s="28" t="s">
        <v>198</v>
      </c>
      <c r="C26" s="29">
        <v>26</v>
      </c>
      <c r="D26" s="28" t="s">
        <v>790</v>
      </c>
      <c r="E26" s="241">
        <v>24</v>
      </c>
      <c r="F26" s="821"/>
      <c r="G26" s="187" t="s">
        <v>873</v>
      </c>
      <c r="H26" s="244"/>
      <c r="I26" s="246"/>
      <c r="J26" s="245"/>
      <c r="K26" s="43">
        <f>VLOOKUP($A26&amp;K$107,決統データ!$A$3:$DE$2059,$E26+19,FALSE)</f>
        <v>63900</v>
      </c>
      <c r="L26" s="43">
        <f>VLOOKUP($A26&amp;L$107,決統データ!$A$3:$DE$2059,$E26+19,FALSE)</f>
        <v>81800</v>
      </c>
      <c r="M26" s="43">
        <f>VLOOKUP($A26&amp;M$107,決統データ!$A$3:$DE$2059,$E26+19,FALSE)</f>
        <v>259500</v>
      </c>
      <c r="N26" s="185">
        <f t="shared" si="0"/>
        <v>405200</v>
      </c>
    </row>
    <row r="27" spans="1:14" s="157" customFormat="1">
      <c r="A27" s="27" t="str">
        <f t="shared" si="1"/>
        <v>1742601</v>
      </c>
      <c r="B27" s="28" t="s">
        <v>198</v>
      </c>
      <c r="C27" s="29">
        <v>26</v>
      </c>
      <c r="D27" s="28" t="s">
        <v>790</v>
      </c>
      <c r="E27" s="241">
        <v>25</v>
      </c>
      <c r="F27" s="821"/>
      <c r="G27" s="187" t="s">
        <v>872</v>
      </c>
      <c r="H27" s="244"/>
      <c r="I27" s="246"/>
      <c r="J27" s="245"/>
      <c r="K27" s="43">
        <f>VLOOKUP($A27&amp;K$107,決統データ!$A$3:$DE$2059,$E27+19,FALSE)</f>
        <v>0</v>
      </c>
      <c r="L27" s="43">
        <f>VLOOKUP($A27&amp;L$107,決統データ!$A$3:$DE$2059,$E27+19,FALSE)</f>
        <v>0</v>
      </c>
      <c r="M27" s="43">
        <f>VLOOKUP($A27&amp;M$107,決統データ!$A$3:$DE$2059,$E27+19,FALSE)</f>
        <v>0</v>
      </c>
      <c r="N27" s="185">
        <f t="shared" si="0"/>
        <v>0</v>
      </c>
    </row>
    <row r="28" spans="1:14" s="157" customFormat="1">
      <c r="A28" s="27" t="str">
        <f t="shared" si="1"/>
        <v>1742601</v>
      </c>
      <c r="B28" s="28" t="s">
        <v>198</v>
      </c>
      <c r="C28" s="29">
        <v>26</v>
      </c>
      <c r="D28" s="28" t="s">
        <v>790</v>
      </c>
      <c r="E28" s="241">
        <v>26</v>
      </c>
      <c r="F28" s="821"/>
      <c r="G28" s="187" t="s">
        <v>871</v>
      </c>
      <c r="H28" s="244"/>
      <c r="I28" s="246"/>
      <c r="J28" s="245"/>
      <c r="K28" s="43">
        <f>VLOOKUP($A28&amp;K$107,決統データ!$A$3:$DE$2059,$E28+19,FALSE)</f>
        <v>42709</v>
      </c>
      <c r="L28" s="43">
        <f>VLOOKUP($A28&amp;L$107,決統データ!$A$3:$DE$2059,$E28+19,FALSE)</f>
        <v>7935</v>
      </c>
      <c r="M28" s="43">
        <f>VLOOKUP($A28&amp;M$107,決統データ!$A$3:$DE$2059,$E28+19,FALSE)</f>
        <v>80775</v>
      </c>
      <c r="N28" s="185">
        <f t="shared" si="0"/>
        <v>131419</v>
      </c>
    </row>
    <row r="29" spans="1:14" s="157" customFormat="1">
      <c r="A29" s="27" t="str">
        <f t="shared" si="1"/>
        <v>1742601</v>
      </c>
      <c r="B29" s="28" t="s">
        <v>198</v>
      </c>
      <c r="C29" s="29">
        <v>26</v>
      </c>
      <c r="D29" s="28" t="s">
        <v>790</v>
      </c>
      <c r="E29" s="241">
        <v>27</v>
      </c>
      <c r="F29" s="821"/>
      <c r="G29" s="187" t="s">
        <v>870</v>
      </c>
      <c r="H29" s="244"/>
      <c r="I29" s="246"/>
      <c r="J29" s="245"/>
      <c r="K29" s="43">
        <f>VLOOKUP($A29&amp;K$107,決統データ!$A$3:$DE$2059,$E29+19,FALSE)</f>
        <v>0</v>
      </c>
      <c r="L29" s="43">
        <f>VLOOKUP($A29&amp;L$107,決統データ!$A$3:$DE$2059,$E29+19,FALSE)</f>
        <v>0</v>
      </c>
      <c r="M29" s="43">
        <f>VLOOKUP($A29&amp;M$107,決統データ!$A$3:$DE$2059,$E29+19,FALSE)</f>
        <v>0</v>
      </c>
      <c r="N29" s="185">
        <f t="shared" si="0"/>
        <v>0</v>
      </c>
    </row>
    <row r="30" spans="1:14" s="157" customFormat="1">
      <c r="A30" s="27" t="str">
        <f t="shared" si="1"/>
        <v>1742601</v>
      </c>
      <c r="B30" s="28" t="s">
        <v>198</v>
      </c>
      <c r="C30" s="29">
        <v>26</v>
      </c>
      <c r="D30" s="28" t="s">
        <v>790</v>
      </c>
      <c r="E30" s="241">
        <v>28</v>
      </c>
      <c r="F30" s="821"/>
      <c r="G30" s="187" t="s">
        <v>869</v>
      </c>
      <c r="H30" s="244"/>
      <c r="I30" s="246"/>
      <c r="J30" s="245"/>
      <c r="K30" s="43">
        <f>VLOOKUP($A30&amp;K$107,決統データ!$A$3:$DE$2059,$E30+19,FALSE)</f>
        <v>0</v>
      </c>
      <c r="L30" s="43">
        <f>VLOOKUP($A30&amp;L$107,決統データ!$A$3:$DE$2059,$E30+19,FALSE)</f>
        <v>0</v>
      </c>
      <c r="M30" s="43">
        <f>VLOOKUP($A30&amp;M$107,決統データ!$A$3:$DE$2059,$E30+19,FALSE)</f>
        <v>0</v>
      </c>
      <c r="N30" s="185">
        <f t="shared" si="0"/>
        <v>0</v>
      </c>
    </row>
    <row r="31" spans="1:14" s="157" customFormat="1">
      <c r="A31" s="27" t="str">
        <f t="shared" si="1"/>
        <v>1742601</v>
      </c>
      <c r="B31" s="28" t="s">
        <v>198</v>
      </c>
      <c r="C31" s="29">
        <v>26</v>
      </c>
      <c r="D31" s="28" t="s">
        <v>790</v>
      </c>
      <c r="E31" s="241">
        <v>29</v>
      </c>
      <c r="F31" s="821"/>
      <c r="G31" s="187" t="s">
        <v>868</v>
      </c>
      <c r="H31" s="244"/>
      <c r="I31" s="246"/>
      <c r="J31" s="245"/>
      <c r="K31" s="43">
        <f>VLOOKUP($A31&amp;K$107,決統データ!$A$3:$DE$2059,$E31+19,FALSE)</f>
        <v>0</v>
      </c>
      <c r="L31" s="43">
        <f>VLOOKUP($A31&amp;L$107,決統データ!$A$3:$DE$2059,$E31+19,FALSE)</f>
        <v>0</v>
      </c>
      <c r="M31" s="43">
        <f>VLOOKUP($A31&amp;M$107,決統データ!$A$3:$DE$2059,$E31+19,FALSE)</f>
        <v>0</v>
      </c>
      <c r="N31" s="185">
        <f t="shared" si="0"/>
        <v>0</v>
      </c>
    </row>
    <row r="32" spans="1:14" s="157" customFormat="1">
      <c r="A32" s="27" t="str">
        <f t="shared" si="1"/>
        <v>1742601</v>
      </c>
      <c r="B32" s="28" t="s">
        <v>198</v>
      </c>
      <c r="C32" s="29">
        <v>26</v>
      </c>
      <c r="D32" s="28" t="s">
        <v>790</v>
      </c>
      <c r="E32" s="241">
        <v>30</v>
      </c>
      <c r="F32" s="821"/>
      <c r="G32" s="187" t="s">
        <v>922</v>
      </c>
      <c r="H32" s="244"/>
      <c r="I32" s="246"/>
      <c r="J32" s="245"/>
      <c r="K32" s="43">
        <f>VLOOKUP($A32&amp;K$107,決統データ!$A$3:$DE$2059,$E32+19,FALSE)</f>
        <v>0</v>
      </c>
      <c r="L32" s="43">
        <f>VLOOKUP($A32&amp;L$107,決統データ!$A$3:$DE$2059,$E32+19,FALSE)</f>
        <v>0</v>
      </c>
      <c r="M32" s="43">
        <f>VLOOKUP($A32&amp;M$107,決統データ!$A$3:$DE$2059,$E32+19,FALSE)</f>
        <v>0</v>
      </c>
      <c r="N32" s="185">
        <f t="shared" si="0"/>
        <v>0</v>
      </c>
    </row>
    <row r="33" spans="1:14" s="157" customFormat="1">
      <c r="A33" s="27" t="str">
        <f t="shared" si="1"/>
        <v>1742601</v>
      </c>
      <c r="B33" s="28" t="s">
        <v>198</v>
      </c>
      <c r="C33" s="29">
        <v>26</v>
      </c>
      <c r="D33" s="28" t="s">
        <v>790</v>
      </c>
      <c r="E33" s="241">
        <v>31</v>
      </c>
      <c r="F33" s="821"/>
      <c r="G33" s="187" t="s">
        <v>866</v>
      </c>
      <c r="H33" s="244"/>
      <c r="I33" s="246"/>
      <c r="J33" s="245"/>
      <c r="K33" s="43">
        <f>VLOOKUP($A33&amp;K$107,決統データ!$A$3:$DE$2059,$E33+19,FALSE)</f>
        <v>180</v>
      </c>
      <c r="L33" s="43">
        <f>VLOOKUP($A33&amp;L$107,決統データ!$A$3:$DE$2059,$E33+19,FALSE)</f>
        <v>0</v>
      </c>
      <c r="M33" s="43">
        <f>VLOOKUP($A33&amp;M$107,決統データ!$A$3:$DE$2059,$E33+19,FALSE)</f>
        <v>7482</v>
      </c>
      <c r="N33" s="185">
        <f t="shared" si="0"/>
        <v>7662</v>
      </c>
    </row>
    <row r="34" spans="1:14" s="157" customFormat="1">
      <c r="A34" s="27" t="str">
        <f t="shared" si="1"/>
        <v>1742601</v>
      </c>
      <c r="B34" s="28" t="s">
        <v>198</v>
      </c>
      <c r="C34" s="29">
        <v>26</v>
      </c>
      <c r="D34" s="28" t="s">
        <v>790</v>
      </c>
      <c r="E34" s="241">
        <v>32</v>
      </c>
      <c r="F34" s="821"/>
      <c r="G34" s="187" t="s">
        <v>865</v>
      </c>
      <c r="H34" s="244"/>
      <c r="I34" s="246"/>
      <c r="J34" s="245"/>
      <c r="K34" s="43">
        <f>VLOOKUP($A34&amp;K$107,決統データ!$A$3:$DE$2059,$E34+19,FALSE)</f>
        <v>0</v>
      </c>
      <c r="L34" s="43">
        <f>VLOOKUP($A34&amp;L$107,決統データ!$A$3:$DE$2059,$E34+19,FALSE)</f>
        <v>6092</v>
      </c>
      <c r="M34" s="43">
        <f>VLOOKUP($A34&amp;M$107,決統データ!$A$3:$DE$2059,$E34+19,FALSE)</f>
        <v>18</v>
      </c>
      <c r="N34" s="185">
        <f t="shared" si="0"/>
        <v>6110</v>
      </c>
    </row>
    <row r="35" spans="1:14" s="157" customFormat="1">
      <c r="A35" s="27" t="str">
        <f t="shared" si="1"/>
        <v>1742601</v>
      </c>
      <c r="B35" s="28" t="s">
        <v>198</v>
      </c>
      <c r="C35" s="29">
        <v>26</v>
      </c>
      <c r="D35" s="28" t="s">
        <v>790</v>
      </c>
      <c r="E35" s="241">
        <v>33</v>
      </c>
      <c r="F35" s="821"/>
      <c r="G35" s="187" t="s">
        <v>171</v>
      </c>
      <c r="H35" s="244"/>
      <c r="I35" s="246"/>
      <c r="J35" s="245"/>
      <c r="K35" s="43">
        <f>VLOOKUP($A35&amp;K$107,決統データ!$A$3:$DE$2059,$E35+19,FALSE)</f>
        <v>163641</v>
      </c>
      <c r="L35" s="43">
        <f>VLOOKUP($A35&amp;L$107,決統データ!$A$3:$DE$2059,$E35+19,FALSE)</f>
        <v>264840</v>
      </c>
      <c r="M35" s="43">
        <f>VLOOKUP($A35&amp;M$107,決統データ!$A$3:$DE$2059,$E35+19,FALSE)</f>
        <v>735128</v>
      </c>
      <c r="N35" s="185">
        <f t="shared" ref="N35:N66" si="2">SUM(K35:M35)</f>
        <v>1163609</v>
      </c>
    </row>
    <row r="36" spans="1:14" s="157" customFormat="1">
      <c r="A36" s="27" t="str">
        <f t="shared" si="1"/>
        <v>1742601</v>
      </c>
      <c r="B36" s="28" t="s">
        <v>198</v>
      </c>
      <c r="C36" s="29">
        <v>26</v>
      </c>
      <c r="D36" s="28" t="s">
        <v>790</v>
      </c>
      <c r="E36" s="241">
        <v>34</v>
      </c>
      <c r="F36" s="821"/>
      <c r="G36" s="247" t="s">
        <v>863</v>
      </c>
      <c r="H36" s="248"/>
      <c r="I36" s="246"/>
      <c r="J36" s="245"/>
      <c r="K36" s="43">
        <f>VLOOKUP($A36&amp;K$107,決統データ!$A$3:$DE$2059,$E36+19,FALSE)</f>
        <v>18779</v>
      </c>
      <c r="L36" s="43">
        <f>VLOOKUP($A36&amp;L$107,決統データ!$A$3:$DE$2059,$E36+19,FALSE)</f>
        <v>24363</v>
      </c>
      <c r="M36" s="43">
        <f>VLOOKUP($A36&amp;M$107,決統データ!$A$3:$DE$2059,$E36+19,FALSE)</f>
        <v>120576</v>
      </c>
      <c r="N36" s="185">
        <f t="shared" si="2"/>
        <v>163718</v>
      </c>
    </row>
    <row r="37" spans="1:14" s="157" customFormat="1">
      <c r="A37" s="27" t="str">
        <f t="shared" si="1"/>
        <v>1742601</v>
      </c>
      <c r="B37" s="28" t="s">
        <v>198</v>
      </c>
      <c r="C37" s="29">
        <v>26</v>
      </c>
      <c r="D37" s="28" t="s">
        <v>790</v>
      </c>
      <c r="E37" s="241">
        <v>35</v>
      </c>
      <c r="F37" s="821"/>
      <c r="G37" s="823" t="s">
        <v>170</v>
      </c>
      <c r="H37" s="824"/>
      <c r="I37" s="246" t="s">
        <v>862</v>
      </c>
      <c r="J37" s="245"/>
      <c r="K37" s="43">
        <f>VLOOKUP($A37&amp;K$107,決統データ!$A$3:$DE$2059,$E37+19,FALSE)</f>
        <v>0</v>
      </c>
      <c r="L37" s="43">
        <f>VLOOKUP($A37&amp;L$107,決統データ!$A$3:$DE$2059,$E37+19,FALSE)</f>
        <v>4993</v>
      </c>
      <c r="M37" s="43">
        <f>VLOOKUP($A37&amp;M$107,決統データ!$A$3:$DE$2059,$E37+19,FALSE)</f>
        <v>15962</v>
      </c>
      <c r="N37" s="185">
        <f t="shared" si="2"/>
        <v>20955</v>
      </c>
    </row>
    <row r="38" spans="1:14" s="157" customFormat="1" ht="14.25" customHeight="1">
      <c r="A38" s="27" t="str">
        <f t="shared" si="1"/>
        <v>1742601</v>
      </c>
      <c r="B38" s="28" t="s">
        <v>198</v>
      </c>
      <c r="C38" s="29">
        <v>26</v>
      </c>
      <c r="D38" s="28" t="s">
        <v>790</v>
      </c>
      <c r="E38" s="241">
        <v>36</v>
      </c>
      <c r="F38" s="821"/>
      <c r="G38" s="825"/>
      <c r="H38" s="826"/>
      <c r="I38" s="246" t="s">
        <v>861</v>
      </c>
      <c r="J38" s="245"/>
      <c r="K38" s="43">
        <f>VLOOKUP($A38&amp;K$107,決統データ!$A$3:$DE$2059,$E38+19,FALSE)</f>
        <v>0</v>
      </c>
      <c r="L38" s="43">
        <f>VLOOKUP($A38&amp;L$107,決統データ!$A$3:$DE$2059,$E38+19,FALSE)</f>
        <v>0</v>
      </c>
      <c r="M38" s="43">
        <f>VLOOKUP($A38&amp;M$107,決統データ!$A$3:$DE$2059,$E38+19,FALSE)</f>
        <v>0</v>
      </c>
      <c r="N38" s="185">
        <f t="shared" si="2"/>
        <v>0</v>
      </c>
    </row>
    <row r="39" spans="1:14" s="157" customFormat="1" ht="14.25" customHeight="1">
      <c r="A39" s="27" t="str">
        <f t="shared" si="1"/>
        <v>1742601</v>
      </c>
      <c r="B39" s="28" t="s">
        <v>198</v>
      </c>
      <c r="C39" s="29">
        <v>26</v>
      </c>
      <c r="D39" s="28" t="s">
        <v>790</v>
      </c>
      <c r="E39" s="241">
        <v>37</v>
      </c>
      <c r="F39" s="821"/>
      <c r="G39" s="827" t="s">
        <v>509</v>
      </c>
      <c r="H39" s="243" t="s">
        <v>860</v>
      </c>
      <c r="I39" s="187"/>
      <c r="J39" s="187"/>
      <c r="K39" s="43">
        <f>VLOOKUP($A39&amp;K$107,決統データ!$A$3:$DE$2059,$E39+19,FALSE)</f>
        <v>0</v>
      </c>
      <c r="L39" s="43">
        <f>VLOOKUP($A39&amp;L$107,決統データ!$A$3:$DE$2059,$E39+19,FALSE)</f>
        <v>0</v>
      </c>
      <c r="M39" s="43">
        <f>VLOOKUP($A39&amp;M$107,決統データ!$A$3:$DE$2059,$E39+19,FALSE)</f>
        <v>0</v>
      </c>
      <c r="N39" s="185">
        <f t="shared" si="2"/>
        <v>0</v>
      </c>
    </row>
    <row r="40" spans="1:14" s="157" customFormat="1" ht="14.25" customHeight="1">
      <c r="A40" s="27" t="str">
        <f t="shared" si="1"/>
        <v>1742601</v>
      </c>
      <c r="B40" s="28" t="s">
        <v>198</v>
      </c>
      <c r="C40" s="29">
        <v>26</v>
      </c>
      <c r="D40" s="28" t="s">
        <v>790</v>
      </c>
      <c r="E40" s="241">
        <v>38</v>
      </c>
      <c r="F40" s="821"/>
      <c r="G40" s="828"/>
      <c r="H40" s="187" t="s">
        <v>858</v>
      </c>
      <c r="I40" s="187"/>
      <c r="J40" s="187"/>
      <c r="K40" s="43">
        <f>VLOOKUP($A40&amp;K$107,決統データ!$A$3:$DE$2059,$E40+19,FALSE)</f>
        <v>0</v>
      </c>
      <c r="L40" s="43">
        <f>VLOOKUP($A40&amp;L$107,決統データ!$A$3:$DE$2059,$E40+19,FALSE)</f>
        <v>0</v>
      </c>
      <c r="M40" s="43">
        <f>VLOOKUP($A40&amp;M$107,決統データ!$A$3:$DE$2059,$E40+19,FALSE)</f>
        <v>0</v>
      </c>
      <c r="N40" s="185">
        <f t="shared" si="2"/>
        <v>0</v>
      </c>
    </row>
    <row r="41" spans="1:14" s="157" customFormat="1">
      <c r="A41" s="27" t="str">
        <f t="shared" si="1"/>
        <v>1742601</v>
      </c>
      <c r="B41" s="28" t="s">
        <v>198</v>
      </c>
      <c r="C41" s="29">
        <v>26</v>
      </c>
      <c r="D41" s="28" t="s">
        <v>790</v>
      </c>
      <c r="E41" s="241">
        <v>39</v>
      </c>
      <c r="F41" s="821"/>
      <c r="G41" s="828"/>
      <c r="H41" s="187" t="s">
        <v>859</v>
      </c>
      <c r="I41" s="187"/>
      <c r="J41" s="187"/>
      <c r="K41" s="43">
        <f>VLOOKUP($A41&amp;K$107,決統データ!$A$3:$DE$2059,$E41+19,FALSE)</f>
        <v>18779</v>
      </c>
      <c r="L41" s="43">
        <f>VLOOKUP($A41&amp;L$107,決統データ!$A$3:$DE$2059,$E41+19,FALSE)</f>
        <v>24363</v>
      </c>
      <c r="M41" s="43">
        <f>VLOOKUP($A41&amp;M$107,決統データ!$A$3:$DE$2059,$E41+19,FALSE)</f>
        <v>120576</v>
      </c>
      <c r="N41" s="185">
        <f t="shared" si="2"/>
        <v>163718</v>
      </c>
    </row>
    <row r="42" spans="1:14" s="157" customFormat="1">
      <c r="A42" s="27" t="str">
        <f t="shared" si="1"/>
        <v>1742601</v>
      </c>
      <c r="B42" s="28" t="s">
        <v>198</v>
      </c>
      <c r="C42" s="29">
        <v>26</v>
      </c>
      <c r="D42" s="28" t="s">
        <v>790</v>
      </c>
      <c r="E42" s="241">
        <v>40</v>
      </c>
      <c r="F42" s="821"/>
      <c r="G42" s="829"/>
      <c r="H42" s="187" t="s">
        <v>858</v>
      </c>
      <c r="I42" s="187"/>
      <c r="J42" s="187"/>
      <c r="K42" s="43">
        <f>VLOOKUP($A42&amp;K$107,決統データ!$A$3:$DE$2059,$E42+19,FALSE)</f>
        <v>18400</v>
      </c>
      <c r="L42" s="43">
        <f>VLOOKUP($A42&amp;L$107,決統データ!$A$3:$DE$2059,$E42+19,FALSE)</f>
        <v>12800</v>
      </c>
      <c r="M42" s="43">
        <f>VLOOKUP($A42&amp;M$107,決統データ!$A$3:$DE$2059,$E42+19,FALSE)</f>
        <v>98100</v>
      </c>
      <c r="N42" s="185">
        <f t="shared" si="2"/>
        <v>129300</v>
      </c>
    </row>
    <row r="43" spans="1:14" s="157" customFormat="1">
      <c r="A43" s="27" t="str">
        <f t="shared" si="1"/>
        <v>1742601</v>
      </c>
      <c r="B43" s="28" t="s">
        <v>198</v>
      </c>
      <c r="C43" s="29">
        <v>26</v>
      </c>
      <c r="D43" s="28" t="s">
        <v>790</v>
      </c>
      <c r="E43" s="241">
        <v>41</v>
      </c>
      <c r="F43" s="821"/>
      <c r="G43" s="827" t="s">
        <v>857</v>
      </c>
      <c r="H43" s="830" t="s">
        <v>836</v>
      </c>
      <c r="I43" s="817" t="s">
        <v>650</v>
      </c>
      <c r="J43" s="461" t="s">
        <v>1629</v>
      </c>
      <c r="K43" s="43">
        <f>VLOOKUP($A43&amp;K$107,決統データ!$A$3:$DE$2059,$E43+19,FALSE)</f>
        <v>18400</v>
      </c>
      <c r="L43" s="43">
        <f>VLOOKUP($A43&amp;L$107,決統データ!$A$3:$DE$2059,$E43+19,FALSE)</f>
        <v>0</v>
      </c>
      <c r="M43" s="43">
        <f>VLOOKUP($A43&amp;M$107,決統データ!$A$3:$DE$2059,$E43+19,FALSE)</f>
        <v>98100</v>
      </c>
      <c r="N43" s="185">
        <f t="shared" si="2"/>
        <v>116500</v>
      </c>
    </row>
    <row r="44" spans="1:14" s="157" customFormat="1" ht="14.25" customHeight="1">
      <c r="A44" s="27" t="str">
        <f t="shared" si="1"/>
        <v>1742601</v>
      </c>
      <c r="B44" s="28" t="s">
        <v>198</v>
      </c>
      <c r="C44" s="29">
        <v>26</v>
      </c>
      <c r="D44" s="28" t="s">
        <v>790</v>
      </c>
      <c r="E44" s="241">
        <v>42</v>
      </c>
      <c r="F44" s="821"/>
      <c r="G44" s="828"/>
      <c r="H44" s="831"/>
      <c r="I44" s="818"/>
      <c r="J44" s="187" t="s">
        <v>360</v>
      </c>
      <c r="K44" s="43">
        <f>VLOOKUP($A44&amp;K$107,決統データ!$A$3:$DE$2059,$E44+19,FALSE)</f>
        <v>0</v>
      </c>
      <c r="L44" s="43">
        <f>VLOOKUP($A44&amp;L$107,決統データ!$A$3:$DE$2059,$E44+19,FALSE)</f>
        <v>0</v>
      </c>
      <c r="M44" s="43">
        <f>VLOOKUP($A44&amp;M$107,決統データ!$A$3:$DE$2059,$E44+19,FALSE)</f>
        <v>0</v>
      </c>
      <c r="N44" s="185">
        <f t="shared" si="2"/>
        <v>0</v>
      </c>
    </row>
    <row r="45" spans="1:14" s="157" customFormat="1">
      <c r="A45" s="27" t="str">
        <f t="shared" si="1"/>
        <v>1742601</v>
      </c>
      <c r="B45" s="28" t="s">
        <v>198</v>
      </c>
      <c r="C45" s="29">
        <v>26</v>
      </c>
      <c r="D45" s="28" t="s">
        <v>790</v>
      </c>
      <c r="E45" s="241">
        <v>43</v>
      </c>
      <c r="F45" s="821"/>
      <c r="G45" s="828"/>
      <c r="H45" s="832"/>
      <c r="I45" s="819"/>
      <c r="J45" s="187" t="s">
        <v>737</v>
      </c>
      <c r="K45" s="43">
        <f>VLOOKUP($A45&amp;K$107,決統データ!$A$3:$DE$2059,$E45+19,FALSE)</f>
        <v>0</v>
      </c>
      <c r="L45" s="43">
        <f>VLOOKUP($A45&amp;L$107,決統データ!$A$3:$DE$2059,$E45+19,FALSE)</f>
        <v>12800</v>
      </c>
      <c r="M45" s="43">
        <f>VLOOKUP($A45&amp;M$107,決統データ!$A$3:$DE$2059,$E45+19,FALSE)</f>
        <v>0</v>
      </c>
      <c r="N45" s="185">
        <f t="shared" si="2"/>
        <v>12800</v>
      </c>
    </row>
    <row r="46" spans="1:14" s="157" customFormat="1">
      <c r="A46" s="27" t="str">
        <f t="shared" si="1"/>
        <v>1742601</v>
      </c>
      <c r="B46" s="28" t="s">
        <v>198</v>
      </c>
      <c r="C46" s="29">
        <v>26</v>
      </c>
      <c r="D46" s="28" t="s">
        <v>790</v>
      </c>
      <c r="E46" s="241">
        <v>44</v>
      </c>
      <c r="F46" s="821"/>
      <c r="G46" s="828"/>
      <c r="H46" s="187" t="s">
        <v>856</v>
      </c>
      <c r="I46" s="244"/>
      <c r="J46" s="245"/>
      <c r="K46" s="43">
        <f>VLOOKUP($A46&amp;K$107,決統データ!$A$3:$DE$2059,$E46+19,FALSE)</f>
        <v>0</v>
      </c>
      <c r="L46" s="43">
        <f>VLOOKUP($A46&amp;L$107,決統データ!$A$3:$DE$2059,$E46+19,FALSE)</f>
        <v>0</v>
      </c>
      <c r="M46" s="43">
        <f>VLOOKUP($A46&amp;M$107,決統データ!$A$3:$DE$2059,$E46+19,FALSE)</f>
        <v>0</v>
      </c>
      <c r="N46" s="185">
        <f t="shared" si="2"/>
        <v>0</v>
      </c>
    </row>
    <row r="47" spans="1:14" s="157" customFormat="1">
      <c r="A47" s="27" t="str">
        <f t="shared" si="1"/>
        <v>1742601</v>
      </c>
      <c r="B47" s="28" t="s">
        <v>198</v>
      </c>
      <c r="C47" s="29">
        <v>26</v>
      </c>
      <c r="D47" s="28" t="s">
        <v>790</v>
      </c>
      <c r="E47" s="241">
        <v>45</v>
      </c>
      <c r="F47" s="821"/>
      <c r="G47" s="828"/>
      <c r="H47" s="187" t="s">
        <v>920</v>
      </c>
      <c r="I47" s="244"/>
      <c r="J47" s="245"/>
      <c r="K47" s="43">
        <f>VLOOKUP($A47&amp;K$107,決統データ!$A$3:$DE$2059,$E47+19,FALSE)</f>
        <v>0</v>
      </c>
      <c r="L47" s="43">
        <f>VLOOKUP($A47&amp;L$107,決統データ!$A$3:$DE$2059,$E47+19,FALSE)</f>
        <v>0</v>
      </c>
      <c r="M47" s="43">
        <f>VLOOKUP($A47&amp;M$107,決統データ!$A$3:$DE$2059,$E47+19,FALSE)</f>
        <v>0</v>
      </c>
      <c r="N47" s="185">
        <f t="shared" si="2"/>
        <v>0</v>
      </c>
    </row>
    <row r="48" spans="1:14" s="157" customFormat="1">
      <c r="A48" s="27" t="str">
        <f t="shared" si="1"/>
        <v>1742601</v>
      </c>
      <c r="B48" s="28" t="s">
        <v>198</v>
      </c>
      <c r="C48" s="29">
        <v>26</v>
      </c>
      <c r="D48" s="28" t="s">
        <v>790</v>
      </c>
      <c r="E48" s="241">
        <v>46</v>
      </c>
      <c r="F48" s="821"/>
      <c r="G48" s="828"/>
      <c r="H48" s="187" t="s">
        <v>854</v>
      </c>
      <c r="I48" s="244"/>
      <c r="J48" s="245"/>
      <c r="K48" s="43">
        <f>VLOOKUP($A48&amp;K$107,決統データ!$A$3:$DE$2059,$E48+19,FALSE)</f>
        <v>0</v>
      </c>
      <c r="L48" s="43">
        <f>VLOOKUP($A48&amp;L$107,決統データ!$A$3:$DE$2059,$E48+19,FALSE)</f>
        <v>0</v>
      </c>
      <c r="M48" s="43">
        <f>VLOOKUP($A48&amp;M$107,決統データ!$A$3:$DE$2059,$E48+19,FALSE)</f>
        <v>7482</v>
      </c>
      <c r="N48" s="185">
        <f t="shared" si="2"/>
        <v>7482</v>
      </c>
    </row>
    <row r="49" spans="1:14" s="157" customFormat="1">
      <c r="A49" s="27" t="str">
        <f t="shared" si="1"/>
        <v>1742601</v>
      </c>
      <c r="B49" s="28" t="s">
        <v>198</v>
      </c>
      <c r="C49" s="29">
        <v>26</v>
      </c>
      <c r="D49" s="28" t="s">
        <v>790</v>
      </c>
      <c r="E49" s="241">
        <v>47</v>
      </c>
      <c r="F49" s="821"/>
      <c r="G49" s="828"/>
      <c r="H49" s="187" t="s">
        <v>853</v>
      </c>
      <c r="I49" s="244"/>
      <c r="J49" s="245"/>
      <c r="K49" s="43">
        <f>VLOOKUP($A49&amp;K$107,決統データ!$A$3:$DE$2059,$E49+19,FALSE)</f>
        <v>0</v>
      </c>
      <c r="L49" s="43">
        <f>VLOOKUP($A49&amp;L$107,決統データ!$A$3:$DE$2059,$E49+19,FALSE)</f>
        <v>7935</v>
      </c>
      <c r="M49" s="43">
        <f>VLOOKUP($A49&amp;M$107,決統データ!$A$3:$DE$2059,$E49+19,FALSE)</f>
        <v>14976</v>
      </c>
      <c r="N49" s="185">
        <f t="shared" si="2"/>
        <v>22911</v>
      </c>
    </row>
    <row r="50" spans="1:14" s="157" customFormat="1">
      <c r="A50" s="27" t="str">
        <f t="shared" si="1"/>
        <v>1742601</v>
      </c>
      <c r="B50" s="28" t="s">
        <v>198</v>
      </c>
      <c r="C50" s="29">
        <v>26</v>
      </c>
      <c r="D50" s="28" t="s">
        <v>790</v>
      </c>
      <c r="E50" s="241">
        <v>48</v>
      </c>
      <c r="F50" s="821"/>
      <c r="G50" s="829"/>
      <c r="H50" s="187" t="s">
        <v>737</v>
      </c>
      <c r="I50" s="244"/>
      <c r="J50" s="245"/>
      <c r="K50" s="43">
        <f>VLOOKUP($A50&amp;K$107,決統データ!$A$3:$DE$2059,$E50+19,FALSE)</f>
        <v>379</v>
      </c>
      <c r="L50" s="43">
        <f>VLOOKUP($A50&amp;L$107,決統データ!$A$3:$DE$2059,$E50+19,FALSE)</f>
        <v>3628</v>
      </c>
      <c r="M50" s="43">
        <f>VLOOKUP($A50&amp;M$107,決統データ!$A$3:$DE$2059,$E50+19,FALSE)</f>
        <v>18</v>
      </c>
      <c r="N50" s="185">
        <f t="shared" si="2"/>
        <v>4025</v>
      </c>
    </row>
    <row r="51" spans="1:14" s="157" customFormat="1" ht="14.25" customHeight="1">
      <c r="A51" s="27" t="str">
        <f t="shared" si="1"/>
        <v>1742601</v>
      </c>
      <c r="B51" s="28" t="s">
        <v>198</v>
      </c>
      <c r="C51" s="29">
        <v>26</v>
      </c>
      <c r="D51" s="28" t="s">
        <v>790</v>
      </c>
      <c r="E51" s="241">
        <v>49</v>
      </c>
      <c r="F51" s="821"/>
      <c r="G51" s="187" t="s">
        <v>852</v>
      </c>
      <c r="H51" s="187"/>
      <c r="I51" s="187"/>
      <c r="J51" s="187"/>
      <c r="K51" s="43">
        <f>VLOOKUP($A51&amp;K$107,決統データ!$A$3:$DE$2059,$E51+19,FALSE)</f>
        <v>144862</v>
      </c>
      <c r="L51" s="43">
        <f>VLOOKUP($A51&amp;L$107,決統データ!$A$3:$DE$2059,$E51+19,FALSE)</f>
        <v>240477</v>
      </c>
      <c r="M51" s="43">
        <f>VLOOKUP($A51&amp;M$107,決統データ!$A$3:$DE$2059,$E51+19,FALSE)</f>
        <v>614480</v>
      </c>
      <c r="N51" s="185">
        <f t="shared" si="2"/>
        <v>999819</v>
      </c>
    </row>
    <row r="52" spans="1:14" s="157" customFormat="1">
      <c r="A52" s="27" t="str">
        <f t="shared" si="1"/>
        <v>1742601</v>
      </c>
      <c r="B52" s="28" t="s">
        <v>198</v>
      </c>
      <c r="C52" s="29">
        <v>26</v>
      </c>
      <c r="D52" s="28" t="s">
        <v>790</v>
      </c>
      <c r="E52" s="241">
        <v>50</v>
      </c>
      <c r="F52" s="821"/>
      <c r="G52" s="817" t="s">
        <v>170</v>
      </c>
      <c r="H52" s="187" t="s">
        <v>850</v>
      </c>
      <c r="I52" s="187"/>
      <c r="J52" s="187"/>
      <c r="K52" s="43">
        <f>VLOOKUP($A52&amp;K$107,決統データ!$A$3:$DE$2059,$E52+19,FALSE)</f>
        <v>0</v>
      </c>
      <c r="L52" s="43">
        <f>VLOOKUP($A52&amp;L$107,決統データ!$A$3:$DE$2059,$E52+19,FALSE)</f>
        <v>0</v>
      </c>
      <c r="M52" s="43">
        <f>VLOOKUP($A52&amp;M$107,決統データ!$A$3:$DE$2059,$E52+19,FALSE)</f>
        <v>0</v>
      </c>
      <c r="N52" s="185">
        <f t="shared" si="2"/>
        <v>0</v>
      </c>
    </row>
    <row r="53" spans="1:14" s="157" customFormat="1" ht="14.25" customHeight="1">
      <c r="A53" s="27" t="str">
        <f t="shared" si="1"/>
        <v>1742601</v>
      </c>
      <c r="B53" s="28" t="s">
        <v>198</v>
      </c>
      <c r="C53" s="29">
        <v>26</v>
      </c>
      <c r="D53" s="28" t="s">
        <v>790</v>
      </c>
      <c r="E53" s="241">
        <v>51</v>
      </c>
      <c r="F53" s="821"/>
      <c r="G53" s="818"/>
      <c r="H53" s="187" t="s">
        <v>383</v>
      </c>
      <c r="I53" s="187"/>
      <c r="J53" s="187"/>
      <c r="K53" s="43">
        <f>VLOOKUP($A53&amp;K$107,決統データ!$A$3:$DE$2059,$E53+19,FALSE)</f>
        <v>0</v>
      </c>
      <c r="L53" s="43">
        <f>VLOOKUP($A53&amp;L$107,決統データ!$A$3:$DE$2059,$E53+19,FALSE)</f>
        <v>0</v>
      </c>
      <c r="M53" s="43">
        <f>VLOOKUP($A53&amp;M$107,決統データ!$A$3:$DE$2059,$E53+19,FALSE)</f>
        <v>0</v>
      </c>
      <c r="N53" s="185">
        <f t="shared" si="2"/>
        <v>0</v>
      </c>
    </row>
    <row r="54" spans="1:14" s="157" customFormat="1">
      <c r="A54" s="27" t="str">
        <f t="shared" si="1"/>
        <v>1742601</v>
      </c>
      <c r="B54" s="28" t="s">
        <v>198</v>
      </c>
      <c r="C54" s="29">
        <v>26</v>
      </c>
      <c r="D54" s="28" t="s">
        <v>790</v>
      </c>
      <c r="E54" s="241">
        <v>52</v>
      </c>
      <c r="F54" s="821"/>
      <c r="G54" s="819"/>
      <c r="H54" s="187" t="s">
        <v>849</v>
      </c>
      <c r="I54" s="187"/>
      <c r="J54" s="187"/>
      <c r="K54" s="43">
        <f>VLOOKUP($A54&amp;K$107,決統データ!$A$3:$DE$2059,$E54+19,FALSE)</f>
        <v>0</v>
      </c>
      <c r="L54" s="43">
        <f>VLOOKUP($A54&amp;L$107,決統データ!$A$3:$DE$2059,$E54+19,FALSE)</f>
        <v>0</v>
      </c>
      <c r="M54" s="43">
        <f>VLOOKUP($A54&amp;M$107,決統データ!$A$3:$DE$2059,$E54+19,FALSE)</f>
        <v>0</v>
      </c>
      <c r="N54" s="185">
        <f t="shared" si="2"/>
        <v>0</v>
      </c>
    </row>
    <row r="55" spans="1:14" s="157" customFormat="1">
      <c r="A55" s="27" t="str">
        <f t="shared" si="1"/>
        <v>1742601</v>
      </c>
      <c r="B55" s="28" t="s">
        <v>198</v>
      </c>
      <c r="C55" s="29">
        <v>26</v>
      </c>
      <c r="D55" s="28" t="s">
        <v>790</v>
      </c>
      <c r="E55" s="241">
        <v>53</v>
      </c>
      <c r="F55" s="821"/>
      <c r="G55" s="187" t="s">
        <v>848</v>
      </c>
      <c r="H55" s="187"/>
      <c r="I55" s="187"/>
      <c r="J55" s="187"/>
      <c r="K55" s="43">
        <f>VLOOKUP($A55&amp;K$107,決統データ!$A$3:$DE$2059,$E55+19,FALSE)</f>
        <v>0</v>
      </c>
      <c r="L55" s="43">
        <f>VLOOKUP($A55&amp;L$107,決統データ!$A$3:$DE$2059,$E55+19,FALSE)</f>
        <v>0</v>
      </c>
      <c r="M55" s="43">
        <f>VLOOKUP($A55&amp;M$107,決統データ!$A$3:$DE$2059,$E55+19,FALSE)</f>
        <v>0</v>
      </c>
      <c r="N55" s="185">
        <f t="shared" si="2"/>
        <v>0</v>
      </c>
    </row>
    <row r="56" spans="1:14" s="157" customFormat="1">
      <c r="A56" s="27" t="str">
        <f t="shared" si="1"/>
        <v>1742601</v>
      </c>
      <c r="B56" s="28" t="s">
        <v>198</v>
      </c>
      <c r="C56" s="29">
        <v>26</v>
      </c>
      <c r="D56" s="28" t="s">
        <v>790</v>
      </c>
      <c r="E56" s="241">
        <v>54</v>
      </c>
      <c r="F56" s="821"/>
      <c r="G56" s="187" t="s">
        <v>847</v>
      </c>
      <c r="H56" s="187"/>
      <c r="I56" s="187"/>
      <c r="J56" s="187"/>
      <c r="K56" s="43">
        <f>VLOOKUP($A56&amp;K$107,決統データ!$A$3:$DE$2059,$E56+19,FALSE)</f>
        <v>0</v>
      </c>
      <c r="L56" s="43">
        <f>VLOOKUP($A56&amp;L$107,決統データ!$A$3:$DE$2059,$E56+19,FALSE)</f>
        <v>0</v>
      </c>
      <c r="M56" s="43">
        <f>VLOOKUP($A56&amp;M$107,決統データ!$A$3:$DE$2059,$E56+19,FALSE)</f>
        <v>0</v>
      </c>
      <c r="N56" s="185">
        <f t="shared" si="2"/>
        <v>0</v>
      </c>
    </row>
    <row r="57" spans="1:14" s="157" customFormat="1" ht="14.25" customHeight="1">
      <c r="A57" s="27" t="str">
        <f t="shared" si="1"/>
        <v>1742601</v>
      </c>
      <c r="B57" s="28" t="s">
        <v>198</v>
      </c>
      <c r="C57" s="29">
        <v>26</v>
      </c>
      <c r="D57" s="28" t="s">
        <v>790</v>
      </c>
      <c r="E57" s="241">
        <v>55</v>
      </c>
      <c r="F57" s="821"/>
      <c r="G57" s="244" t="s">
        <v>846</v>
      </c>
      <c r="H57" s="246"/>
      <c r="I57" s="246"/>
      <c r="J57" s="245"/>
      <c r="K57" s="43">
        <f>VLOOKUP($A57&amp;K$107,決統データ!$A$3:$DE$2059,$E57+19,FALSE)</f>
        <v>0</v>
      </c>
      <c r="L57" s="43">
        <f>VLOOKUP($A57&amp;L$107,決統データ!$A$3:$DE$2059,$E57+19,FALSE)</f>
        <v>0</v>
      </c>
      <c r="M57" s="43">
        <f>VLOOKUP($A57&amp;M$107,決統データ!$A$3:$DE$2059,$E57+19,FALSE)</f>
        <v>72</v>
      </c>
      <c r="N57" s="185">
        <f t="shared" si="2"/>
        <v>72</v>
      </c>
    </row>
    <row r="58" spans="1:14" s="157" customFormat="1">
      <c r="A58" s="27" t="str">
        <f t="shared" si="1"/>
        <v>1742601</v>
      </c>
      <c r="B58" s="28" t="s">
        <v>198</v>
      </c>
      <c r="C58" s="29">
        <v>26</v>
      </c>
      <c r="D58" s="28" t="s">
        <v>790</v>
      </c>
      <c r="E58" s="241">
        <v>56</v>
      </c>
      <c r="F58" s="822"/>
      <c r="G58" s="187" t="s">
        <v>1108</v>
      </c>
      <c r="H58" s="187"/>
      <c r="I58" s="187"/>
      <c r="J58" s="187"/>
      <c r="K58" s="43">
        <f>VLOOKUP($A58&amp;K$107,決統データ!$A$3:$DE$2059,$E58+19,FALSE)</f>
        <v>-56852</v>
      </c>
      <c r="L58" s="43">
        <f>VLOOKUP($A58&amp;L$107,決統データ!$A$3:$DE$2059,$E58+19,FALSE)</f>
        <v>-169013</v>
      </c>
      <c r="M58" s="43">
        <f>VLOOKUP($A58&amp;M$107,決統データ!$A$3:$DE$2059,$E58+19,FALSE)</f>
        <v>-387353</v>
      </c>
      <c r="N58" s="185">
        <f t="shared" si="2"/>
        <v>-613218</v>
      </c>
    </row>
    <row r="59" spans="1:14" s="157" customFormat="1">
      <c r="A59" s="27" t="str">
        <f t="shared" si="1"/>
        <v>1742601</v>
      </c>
      <c r="B59" s="28" t="s">
        <v>198</v>
      </c>
      <c r="C59" s="29">
        <v>26</v>
      </c>
      <c r="D59" s="28" t="s">
        <v>790</v>
      </c>
      <c r="E59" s="241">
        <v>57</v>
      </c>
      <c r="F59" s="187" t="s">
        <v>844</v>
      </c>
      <c r="G59" s="187"/>
      <c r="H59" s="187"/>
      <c r="I59" s="187"/>
      <c r="J59" s="187"/>
      <c r="K59" s="43">
        <f>VLOOKUP($A59&amp;K$107,決統データ!$A$3:$DE$2059,$E59+19,FALSE)</f>
        <v>11011</v>
      </c>
      <c r="L59" s="43">
        <f>VLOOKUP($A59&amp;L$107,決統データ!$A$3:$DE$2059,$E59+19,FALSE)</f>
        <v>-59</v>
      </c>
      <c r="M59" s="43">
        <f>VLOOKUP($A59&amp;M$107,決統データ!$A$3:$DE$2059,$E59+19,FALSE)</f>
        <v>-31976</v>
      </c>
      <c r="N59" s="185">
        <f t="shared" si="2"/>
        <v>-21024</v>
      </c>
    </row>
    <row r="60" spans="1:14" s="157" customFormat="1">
      <c r="A60" s="27" t="str">
        <f t="shared" si="1"/>
        <v>1742601</v>
      </c>
      <c r="B60" s="28" t="s">
        <v>198</v>
      </c>
      <c r="C60" s="29">
        <v>26</v>
      </c>
      <c r="D60" s="28" t="s">
        <v>790</v>
      </c>
      <c r="E60" s="241">
        <v>58</v>
      </c>
      <c r="F60" s="187" t="s">
        <v>843</v>
      </c>
      <c r="G60" s="187"/>
      <c r="H60" s="244"/>
      <c r="I60" s="246"/>
      <c r="J60" s="245"/>
      <c r="K60" s="43">
        <f>VLOOKUP($A60&amp;K$107,決統データ!$A$3:$DE$2059,$E60+19,FALSE)</f>
        <v>0</v>
      </c>
      <c r="L60" s="43">
        <f>VLOOKUP($A60&amp;L$107,決統データ!$A$3:$DE$2059,$E60+19,FALSE)</f>
        <v>6</v>
      </c>
      <c r="M60" s="43">
        <f>VLOOKUP($A60&amp;M$107,決統データ!$A$3:$DE$2059,$E60+19,FALSE)</f>
        <v>18</v>
      </c>
      <c r="N60" s="185">
        <f t="shared" si="2"/>
        <v>24</v>
      </c>
    </row>
    <row r="61" spans="1:14" s="157" customFormat="1">
      <c r="A61" s="27" t="str">
        <f t="shared" si="1"/>
        <v>1742601</v>
      </c>
      <c r="B61" s="28" t="s">
        <v>198</v>
      </c>
      <c r="C61" s="29">
        <v>26</v>
      </c>
      <c r="D61" s="28" t="s">
        <v>790</v>
      </c>
      <c r="E61" s="241">
        <v>59</v>
      </c>
      <c r="F61" s="814" t="s">
        <v>1310</v>
      </c>
      <c r="G61" s="815"/>
      <c r="H61" s="815"/>
      <c r="I61" s="815"/>
      <c r="J61" s="816"/>
      <c r="K61" s="43">
        <f>VLOOKUP($A61&amp;K$107,決統データ!$A$3:$DE$2059,$E61+19,FALSE)</f>
        <v>2071</v>
      </c>
      <c r="L61" s="43">
        <f>VLOOKUP($A61&amp;L$107,決統データ!$A$3:$DE$2059,$E61+19,FALSE)</f>
        <v>220</v>
      </c>
      <c r="M61" s="43">
        <f>VLOOKUP($A61&amp;M$107,決統データ!$A$3:$DE$2059,$E61+19,FALSE)</f>
        <v>84</v>
      </c>
      <c r="N61" s="185">
        <f t="shared" si="2"/>
        <v>2375</v>
      </c>
    </row>
    <row r="62" spans="1:14" s="157" customFormat="1">
      <c r="A62" s="27" t="str">
        <f t="shared" si="1"/>
        <v>1742601</v>
      </c>
      <c r="B62" s="28" t="s">
        <v>198</v>
      </c>
      <c r="C62" s="29">
        <v>26</v>
      </c>
      <c r="D62" s="28" t="s">
        <v>790</v>
      </c>
      <c r="E62" s="241">
        <v>60</v>
      </c>
      <c r="F62" s="243"/>
      <c r="G62" s="244" t="s">
        <v>841</v>
      </c>
      <c r="H62" s="246"/>
      <c r="I62" s="246"/>
      <c r="J62" s="245"/>
      <c r="K62" s="43">
        <f>VLOOKUP($A62&amp;K$107,決統データ!$A$3:$DE$2059,$E62+19,FALSE)</f>
        <v>0</v>
      </c>
      <c r="L62" s="43">
        <f>VLOOKUP($A62&amp;L$107,決統データ!$A$3:$DE$2059,$E62+19,FALSE)</f>
        <v>0</v>
      </c>
      <c r="M62" s="43">
        <f>VLOOKUP($A62&amp;M$107,決統データ!$A$3:$DE$2059,$E62+19,FALSE)</f>
        <v>0</v>
      </c>
      <c r="N62" s="185">
        <f t="shared" si="2"/>
        <v>0</v>
      </c>
    </row>
    <row r="63" spans="1:14" s="157" customFormat="1">
      <c r="A63" s="27" t="str">
        <f t="shared" si="1"/>
        <v>1742602</v>
      </c>
      <c r="B63" s="28" t="s">
        <v>198</v>
      </c>
      <c r="C63" s="29">
        <v>26</v>
      </c>
      <c r="D63" s="28" t="s">
        <v>200</v>
      </c>
      <c r="E63" s="241">
        <v>1</v>
      </c>
      <c r="F63" s="187" t="s">
        <v>840</v>
      </c>
      <c r="G63" s="244"/>
      <c r="H63" s="246"/>
      <c r="I63" s="246"/>
      <c r="J63" s="245"/>
      <c r="K63" s="43">
        <f>VLOOKUP($A63&amp;K$107,決統データ!$A$3:$DE$2059,$E63+19,FALSE)</f>
        <v>0</v>
      </c>
      <c r="L63" s="43">
        <f>VLOOKUP($A63&amp;L$107,決統データ!$A$3:$DE$2059,$E63+19,FALSE)</f>
        <v>0</v>
      </c>
      <c r="M63" s="43">
        <f>VLOOKUP($A63&amp;M$107,決統データ!$A$3:$DE$2059,$E63+19,FALSE)</f>
        <v>0</v>
      </c>
      <c r="N63" s="185">
        <f t="shared" si="2"/>
        <v>0</v>
      </c>
    </row>
    <row r="64" spans="1:14" s="157" customFormat="1">
      <c r="A64" s="27" t="str">
        <f t="shared" si="1"/>
        <v>1742602</v>
      </c>
      <c r="B64" s="28" t="s">
        <v>198</v>
      </c>
      <c r="C64" s="29">
        <v>26</v>
      </c>
      <c r="D64" s="28" t="s">
        <v>200</v>
      </c>
      <c r="E64" s="241">
        <v>2</v>
      </c>
      <c r="F64" s="187" t="s">
        <v>839</v>
      </c>
      <c r="G64" s="244"/>
      <c r="H64" s="246"/>
      <c r="I64" s="246"/>
      <c r="J64" s="245"/>
      <c r="K64" s="43">
        <f>VLOOKUP($A64&amp;K$107,決統データ!$A$3:$DE$2059,$E64+19,FALSE)</f>
        <v>13082</v>
      </c>
      <c r="L64" s="43">
        <f>VLOOKUP($A64&amp;L$107,決統データ!$A$3:$DE$2059,$E64+19,FALSE)</f>
        <v>155</v>
      </c>
      <c r="M64" s="43">
        <f>VLOOKUP($A64&amp;M$107,決統データ!$A$3:$DE$2059,$E64+19,FALSE)</f>
        <v>290</v>
      </c>
      <c r="N64" s="185">
        <f t="shared" si="2"/>
        <v>13527</v>
      </c>
    </row>
    <row r="65" spans="1:14" s="157" customFormat="1">
      <c r="A65" s="27" t="str">
        <f t="shared" si="1"/>
        <v>1742602</v>
      </c>
      <c r="B65" s="28" t="s">
        <v>198</v>
      </c>
      <c r="C65" s="29">
        <v>26</v>
      </c>
      <c r="D65" s="28" t="s">
        <v>200</v>
      </c>
      <c r="E65" s="241">
        <v>3</v>
      </c>
      <c r="F65" s="187" t="s">
        <v>838</v>
      </c>
      <c r="G65" s="244"/>
      <c r="H65" s="246"/>
      <c r="I65" s="246"/>
      <c r="J65" s="245"/>
      <c r="K65" s="43">
        <f>VLOOKUP($A65&amp;K$107,決統データ!$A$3:$DE$2059,$E65+19,FALSE)</f>
        <v>9400</v>
      </c>
      <c r="L65" s="43">
        <f>VLOOKUP($A65&amp;L$107,決統データ!$A$3:$DE$2059,$E65+19,FALSE)</f>
        <v>0</v>
      </c>
      <c r="M65" s="43">
        <f>VLOOKUP($A65&amp;M$107,決統データ!$A$3:$DE$2059,$E65+19,FALSE)</f>
        <v>0</v>
      </c>
      <c r="N65" s="185">
        <f t="shared" si="2"/>
        <v>9400</v>
      </c>
    </row>
    <row r="66" spans="1:14" s="157" customFormat="1" ht="14.25" customHeight="1">
      <c r="A66" s="27" t="str">
        <f t="shared" si="1"/>
        <v>1742602</v>
      </c>
      <c r="B66" s="28" t="s">
        <v>198</v>
      </c>
      <c r="C66" s="29">
        <v>26</v>
      </c>
      <c r="D66" s="28" t="s">
        <v>200</v>
      </c>
      <c r="E66" s="241">
        <v>4</v>
      </c>
      <c r="F66" s="817" t="s">
        <v>650</v>
      </c>
      <c r="G66" s="244" t="s">
        <v>837</v>
      </c>
      <c r="H66" s="246"/>
      <c r="I66" s="246"/>
      <c r="J66" s="245"/>
      <c r="K66" s="43">
        <f>VLOOKUP($A66&amp;K$107,決統データ!$A$3:$DE$2059,$E66+19,FALSE)</f>
        <v>9400</v>
      </c>
      <c r="L66" s="43">
        <f>VLOOKUP($A66&amp;L$107,決統データ!$A$3:$DE$2059,$E66+19,FALSE)</f>
        <v>0</v>
      </c>
      <c r="M66" s="43">
        <f>VLOOKUP($A66&amp;M$107,決統データ!$A$3:$DE$2059,$E66+19,FALSE)</f>
        <v>0</v>
      </c>
      <c r="N66" s="185">
        <f t="shared" si="2"/>
        <v>9400</v>
      </c>
    </row>
    <row r="67" spans="1:14" s="157" customFormat="1" ht="13.5" customHeight="1">
      <c r="A67" s="27" t="str">
        <f t="shared" si="1"/>
        <v>1742602</v>
      </c>
      <c r="B67" s="28" t="s">
        <v>198</v>
      </c>
      <c r="C67" s="29">
        <v>26</v>
      </c>
      <c r="D67" s="28" t="s">
        <v>200</v>
      </c>
      <c r="E67" s="241">
        <v>5</v>
      </c>
      <c r="F67" s="818"/>
      <c r="G67" s="244" t="s">
        <v>836</v>
      </c>
      <c r="H67" s="246"/>
      <c r="I67" s="246"/>
      <c r="J67" s="245"/>
      <c r="K67" s="43">
        <f>VLOOKUP($A67&amp;K$107,決統データ!$A$3:$DE$2059,$E67+19,FALSE)</f>
        <v>0</v>
      </c>
      <c r="L67" s="43">
        <f>VLOOKUP($A67&amp;L$107,決統データ!$A$3:$DE$2059,$E67+19,FALSE)</f>
        <v>0</v>
      </c>
      <c r="M67" s="43">
        <f>VLOOKUP($A67&amp;M$107,決統データ!$A$3:$DE$2059,$E67+19,FALSE)</f>
        <v>0</v>
      </c>
      <c r="N67" s="185">
        <f t="shared" ref="N67:N78" si="3">SUM(K67:M67)</f>
        <v>0</v>
      </c>
    </row>
    <row r="68" spans="1:14" s="157" customFormat="1" ht="13.5" customHeight="1">
      <c r="A68" s="27" t="str">
        <f t="shared" si="1"/>
        <v>1742602</v>
      </c>
      <c r="B68" s="28" t="s">
        <v>198</v>
      </c>
      <c r="C68" s="29">
        <v>26</v>
      </c>
      <c r="D68" s="28" t="s">
        <v>200</v>
      </c>
      <c r="E68" s="241">
        <v>6</v>
      </c>
      <c r="F68" s="819"/>
      <c r="G68" s="244" t="s">
        <v>737</v>
      </c>
      <c r="H68" s="246"/>
      <c r="I68" s="246"/>
      <c r="J68" s="245"/>
      <c r="K68" s="43">
        <f>VLOOKUP($A68&amp;K$107,決統データ!$A$3:$DE$2059,$E68+19,FALSE)</f>
        <v>0</v>
      </c>
      <c r="L68" s="43">
        <f>VLOOKUP($A68&amp;L$107,決統データ!$A$3:$DE$2059,$E68+19,FALSE)</f>
        <v>0</v>
      </c>
      <c r="M68" s="43">
        <f>VLOOKUP($A68&amp;M$107,決統データ!$A$3:$DE$2059,$E68+19,FALSE)</f>
        <v>0</v>
      </c>
      <c r="N68" s="185">
        <f t="shared" si="3"/>
        <v>0</v>
      </c>
    </row>
    <row r="69" spans="1:14" s="157" customFormat="1" ht="13.5" customHeight="1">
      <c r="A69" s="27" t="str">
        <f t="shared" si="1"/>
        <v>1742602</v>
      </c>
      <c r="B69" s="28" t="s">
        <v>198</v>
      </c>
      <c r="C69" s="29">
        <v>26</v>
      </c>
      <c r="D69" s="28" t="s">
        <v>200</v>
      </c>
      <c r="E69" s="241">
        <v>7</v>
      </c>
      <c r="F69" s="187" t="s">
        <v>835</v>
      </c>
      <c r="G69" s="187"/>
      <c r="H69" s="244"/>
      <c r="I69" s="246"/>
      <c r="J69" s="245"/>
      <c r="K69" s="43">
        <f>VLOOKUP($A69&amp;K$107,決統データ!$A$3:$DE$2059,$E69+19,FALSE)</f>
        <v>10900</v>
      </c>
      <c r="L69" s="43">
        <f>VLOOKUP($A69&amp;L$107,決統データ!$A$3:$DE$2059,$E69+19,FALSE)</f>
        <v>0</v>
      </c>
      <c r="M69" s="43">
        <f>VLOOKUP($A69&amp;M$107,決統データ!$A$3:$DE$2059,$E69+19,FALSE)</f>
        <v>0</v>
      </c>
      <c r="N69" s="185">
        <f t="shared" si="3"/>
        <v>10900</v>
      </c>
    </row>
    <row r="70" spans="1:14" s="157" customFormat="1" ht="13.5" customHeight="1">
      <c r="A70" s="27" t="str">
        <f t="shared" ref="A70:A97" si="4">+B70&amp;C70&amp;D70</f>
        <v>1742602</v>
      </c>
      <c r="B70" s="28" t="s">
        <v>198</v>
      </c>
      <c r="C70" s="29">
        <v>26</v>
      </c>
      <c r="D70" s="28" t="s">
        <v>200</v>
      </c>
      <c r="E70" s="241">
        <v>8</v>
      </c>
      <c r="F70" s="808" t="s">
        <v>834</v>
      </c>
      <c r="G70" s="809"/>
      <c r="H70" s="809"/>
      <c r="I70" s="810"/>
      <c r="J70" s="187" t="s">
        <v>833</v>
      </c>
      <c r="K70" s="43">
        <f>VLOOKUP($A70&amp;K$107,決統データ!$A$3:$DE$2059,$E70+19,FALSE)</f>
        <v>2182</v>
      </c>
      <c r="L70" s="43">
        <f>VLOOKUP($A70&amp;L$107,決統データ!$A$3:$DE$2059,$E70+19,FALSE)</f>
        <v>155</v>
      </c>
      <c r="M70" s="43">
        <f>VLOOKUP($A70&amp;M$107,決統データ!$A$3:$DE$2059,$E70+19,FALSE)</f>
        <v>290</v>
      </c>
      <c r="N70" s="185">
        <f t="shared" si="3"/>
        <v>2627</v>
      </c>
    </row>
    <row r="71" spans="1:14" s="157" customFormat="1" ht="13.5" customHeight="1">
      <c r="A71" s="27" t="str">
        <f t="shared" si="4"/>
        <v>1742602</v>
      </c>
      <c r="B71" s="28" t="s">
        <v>198</v>
      </c>
      <c r="C71" s="29">
        <v>26</v>
      </c>
      <c r="D71" s="28" t="s">
        <v>200</v>
      </c>
      <c r="E71" s="241">
        <v>9</v>
      </c>
      <c r="F71" s="811"/>
      <c r="G71" s="812"/>
      <c r="H71" s="812"/>
      <c r="I71" s="813"/>
      <c r="J71" s="187" t="s">
        <v>832</v>
      </c>
      <c r="K71" s="43">
        <f>VLOOKUP($A71&amp;K$107,決統データ!$A$3:$DE$2059,$E71+19,FALSE)</f>
        <v>0</v>
      </c>
      <c r="L71" s="43">
        <f>VLOOKUP($A71&amp;L$107,決統データ!$A$3:$DE$2059,$E71+19,FALSE)</f>
        <v>0</v>
      </c>
      <c r="M71" s="43">
        <f>VLOOKUP($A71&amp;M$107,決統データ!$A$3:$DE$2059,$E71+19,FALSE)</f>
        <v>0</v>
      </c>
      <c r="N71" s="185">
        <f t="shared" si="3"/>
        <v>0</v>
      </c>
    </row>
    <row r="72" spans="1:14" s="157" customFormat="1" ht="13.5" customHeight="1">
      <c r="A72" s="27" t="str">
        <f t="shared" si="4"/>
        <v>1742602</v>
      </c>
      <c r="B72" s="28" t="s">
        <v>198</v>
      </c>
      <c r="C72" s="29">
        <v>26</v>
      </c>
      <c r="D72" s="28" t="s">
        <v>200</v>
      </c>
      <c r="E72" s="241">
        <v>21</v>
      </c>
      <c r="F72" s="187" t="s">
        <v>831</v>
      </c>
      <c r="G72" s="187"/>
      <c r="H72" s="187"/>
      <c r="I72" s="187"/>
      <c r="J72" s="187"/>
      <c r="K72" s="43">
        <f>VLOOKUP($A72&amp;K$107,決統データ!$A$3:$DE$2059,$E72+19,FALSE)</f>
        <v>0</v>
      </c>
      <c r="L72" s="43">
        <f>VLOOKUP($A72&amp;L$107,決統データ!$A$3:$DE$2059,$E72+19,FALSE)</f>
        <v>0</v>
      </c>
      <c r="M72" s="43">
        <f>VLOOKUP($A72&amp;M$107,決統データ!$A$3:$DE$2059,$E72+19,FALSE)</f>
        <v>32200</v>
      </c>
      <c r="N72" s="185">
        <f t="shared" si="3"/>
        <v>32200</v>
      </c>
    </row>
    <row r="73" spans="1:14" s="157" customFormat="1" ht="13.5" customHeight="1">
      <c r="A73" s="27" t="str">
        <f t="shared" si="4"/>
        <v>1742602</v>
      </c>
      <c r="B73" s="28" t="s">
        <v>198</v>
      </c>
      <c r="C73" s="29">
        <v>26</v>
      </c>
      <c r="D73" s="28" t="s">
        <v>200</v>
      </c>
      <c r="E73" s="241">
        <v>22</v>
      </c>
      <c r="F73" s="187" t="s">
        <v>830</v>
      </c>
      <c r="G73" s="187"/>
      <c r="H73" s="187"/>
      <c r="I73" s="187"/>
      <c r="J73" s="187"/>
      <c r="K73" s="43">
        <f>VLOOKUP($A73&amp;K$107,決統データ!$A$3:$DE$2059,$E73+19,FALSE)</f>
        <v>0</v>
      </c>
      <c r="L73" s="43">
        <f>VLOOKUP($A73&amp;L$107,決統データ!$A$3:$DE$2059,$E73+19,FALSE)</f>
        <v>0</v>
      </c>
      <c r="M73" s="43">
        <f>VLOOKUP($A73&amp;M$107,決統データ!$A$3:$DE$2059,$E73+19,FALSE)</f>
        <v>0</v>
      </c>
      <c r="N73" s="185">
        <f t="shared" si="3"/>
        <v>0</v>
      </c>
    </row>
    <row r="74" spans="1:14" s="157" customFormat="1" ht="13.5" customHeight="1">
      <c r="A74" s="27" t="str">
        <f t="shared" si="4"/>
        <v>1742602</v>
      </c>
      <c r="B74" s="28" t="s">
        <v>198</v>
      </c>
      <c r="C74" s="29">
        <v>26</v>
      </c>
      <c r="D74" s="28" t="s">
        <v>200</v>
      </c>
      <c r="E74" s="241">
        <v>49</v>
      </c>
      <c r="F74" s="804" t="s">
        <v>169</v>
      </c>
      <c r="G74" s="805"/>
      <c r="H74" s="243" t="s">
        <v>168</v>
      </c>
      <c r="I74" s="243"/>
      <c r="J74" s="243"/>
      <c r="K74" s="43">
        <f>VLOOKUP($A74&amp;K$107,決統データ!$A$3:$DE$2059,$E74+19,FALSE)</f>
        <v>0</v>
      </c>
      <c r="L74" s="43">
        <f>VLOOKUP($A74&amp;L$107,決統データ!$A$3:$DE$2059,$E74+19,FALSE)</f>
        <v>0</v>
      </c>
      <c r="M74" s="43">
        <f>VLOOKUP($A74&amp;M$107,決統データ!$A$3:$DE$2059,$E74+19,FALSE)</f>
        <v>120576</v>
      </c>
      <c r="N74" s="185">
        <f t="shared" si="3"/>
        <v>120576</v>
      </c>
    </row>
    <row r="75" spans="1:14" s="157" customFormat="1" ht="13.5" customHeight="1">
      <c r="A75" s="27" t="str">
        <f t="shared" si="4"/>
        <v>1742602</v>
      </c>
      <c r="B75" s="28" t="s">
        <v>198</v>
      </c>
      <c r="C75" s="29">
        <v>26</v>
      </c>
      <c r="D75" s="28" t="s">
        <v>200</v>
      </c>
      <c r="E75" s="241">
        <v>50</v>
      </c>
      <c r="F75" s="806"/>
      <c r="G75" s="807"/>
      <c r="H75" s="187" t="s">
        <v>167</v>
      </c>
      <c r="I75" s="187"/>
      <c r="J75" s="187"/>
      <c r="K75" s="43">
        <f>VLOOKUP($A75&amp;K$107,決統データ!$A$3:$DE$2059,$E75+19,FALSE)</f>
        <v>18779</v>
      </c>
      <c r="L75" s="43">
        <f>VLOOKUP($A75&amp;L$107,決統データ!$A$3:$DE$2059,$E75+19,FALSE)</f>
        <v>24363</v>
      </c>
      <c r="M75" s="43">
        <f>VLOOKUP($A75&amp;M$107,決統データ!$A$3:$DE$2059,$E75+19,FALSE)</f>
        <v>0</v>
      </c>
      <c r="N75" s="185">
        <f t="shared" si="3"/>
        <v>43142</v>
      </c>
    </row>
    <row r="76" spans="1:14" s="157" customFormat="1" ht="13.5" customHeight="1">
      <c r="A76" s="27" t="str">
        <f t="shared" si="4"/>
        <v>1742602</v>
      </c>
      <c r="B76" s="28" t="s">
        <v>198</v>
      </c>
      <c r="C76" s="29">
        <v>26</v>
      </c>
      <c r="D76" s="28" t="s">
        <v>200</v>
      </c>
      <c r="E76" s="241">
        <v>45</v>
      </c>
      <c r="F76" s="842" t="s">
        <v>1307</v>
      </c>
      <c r="G76" s="843"/>
      <c r="H76" s="843"/>
      <c r="I76" s="843"/>
      <c r="J76" s="844"/>
      <c r="K76" s="43">
        <f>VLOOKUP($A76&amp;K$107,決統データ!$A$3:$DE$2059,$E76+19,FALSE)</f>
        <v>45500</v>
      </c>
      <c r="L76" s="43">
        <f>VLOOKUP($A76&amp;L$107,決統データ!$A$3:$DE$2059,$E76+19,FALSE)</f>
        <v>69000</v>
      </c>
      <c r="M76" s="43">
        <f>VLOOKUP($A76&amp;M$107,決統データ!$A$3:$DE$2059,$E76+19,FALSE)</f>
        <v>161400</v>
      </c>
      <c r="N76" s="185">
        <f t="shared" si="3"/>
        <v>275900</v>
      </c>
    </row>
    <row r="77" spans="1:14" s="157" customFormat="1" ht="13.5" customHeight="1">
      <c r="A77" s="27" t="str">
        <f t="shared" si="4"/>
        <v>1742602</v>
      </c>
      <c r="B77" s="28" t="s">
        <v>198</v>
      </c>
      <c r="C77" s="29">
        <v>26</v>
      </c>
      <c r="D77" s="28" t="s">
        <v>200</v>
      </c>
      <c r="E77" s="24">
        <v>46</v>
      </c>
      <c r="F77" s="626" t="s">
        <v>1306</v>
      </c>
      <c r="G77" s="627"/>
      <c r="H77" s="627"/>
      <c r="I77" s="627"/>
      <c r="J77" s="186" t="s">
        <v>166</v>
      </c>
      <c r="K77" s="43">
        <f>VLOOKUP($A77&amp;K$107,決統データ!$A$3:$DE$2059,$E77+19,FALSE)</f>
        <v>111165</v>
      </c>
      <c r="L77" s="43">
        <f>VLOOKUP($A77&amp;L$107,決統データ!$A$3:$DE$2059,$E77+19,FALSE)</f>
        <v>182382</v>
      </c>
      <c r="M77" s="43">
        <f>VLOOKUP($A77&amp;M$107,決統データ!$A$3:$DE$2059,$E77+19,FALSE)</f>
        <v>614480</v>
      </c>
      <c r="N77" s="185">
        <f t="shared" si="3"/>
        <v>908027</v>
      </c>
    </row>
    <row r="78" spans="1:14" s="157" customFormat="1" ht="13.5" customHeight="1">
      <c r="A78" s="27" t="str">
        <f t="shared" si="4"/>
        <v>1742602</v>
      </c>
      <c r="B78" s="28" t="s">
        <v>198</v>
      </c>
      <c r="C78" s="29">
        <v>26</v>
      </c>
      <c r="D78" s="28" t="s">
        <v>200</v>
      </c>
      <c r="E78" s="241">
        <v>47</v>
      </c>
      <c r="F78" s="628"/>
      <c r="G78" s="629"/>
      <c r="H78" s="629"/>
      <c r="I78" s="629"/>
      <c r="J78" s="186" t="s">
        <v>165</v>
      </c>
      <c r="K78" s="43">
        <f>VLOOKUP($A78&amp;K$107,決統データ!$A$3:$DE$2059,$E78+19,FALSE)</f>
        <v>33697</v>
      </c>
      <c r="L78" s="43">
        <f>VLOOKUP($A78&amp;L$107,決統データ!$A$3:$DE$2059,$E78+19,FALSE)</f>
        <v>58095</v>
      </c>
      <c r="M78" s="43">
        <f>VLOOKUP($A78&amp;M$107,決統データ!$A$3:$DE$2059,$E78+19,FALSE)</f>
        <v>198310</v>
      </c>
      <c r="N78" s="185">
        <f t="shared" si="3"/>
        <v>290102</v>
      </c>
    </row>
    <row r="79" spans="1:14" s="157" customFormat="1" ht="13.5" customHeight="1">
      <c r="A79" s="27"/>
      <c r="B79" s="28"/>
      <c r="C79" s="29"/>
      <c r="D79" s="28"/>
      <c r="E79" s="241"/>
      <c r="F79" s="833" t="s">
        <v>829</v>
      </c>
      <c r="G79" s="815"/>
      <c r="H79" s="815"/>
      <c r="I79" s="815"/>
      <c r="J79" s="816"/>
      <c r="K79" s="82"/>
      <c r="L79" s="82"/>
      <c r="M79" s="82"/>
      <c r="N79" s="185"/>
    </row>
    <row r="80" spans="1:14" s="157" customFormat="1" ht="13.5" customHeight="1">
      <c r="A80" s="27" t="str">
        <f t="shared" si="4"/>
        <v>1742602</v>
      </c>
      <c r="B80" s="28" t="s">
        <v>198</v>
      </c>
      <c r="C80" s="29">
        <v>26</v>
      </c>
      <c r="D80" s="28" t="s">
        <v>200</v>
      </c>
      <c r="E80" s="241">
        <v>51</v>
      </c>
      <c r="F80" s="833" t="s">
        <v>827</v>
      </c>
      <c r="G80" s="815"/>
      <c r="H80" s="815"/>
      <c r="I80" s="815"/>
      <c r="J80" s="816"/>
      <c r="K80" s="42">
        <f>VLOOKUP($A80&amp;K$107,決統データ!$A$3:$DE$2059,$E80+19,FALSE)</f>
        <v>123616</v>
      </c>
      <c r="L80" s="42">
        <f>VLOOKUP($A80&amp;L$107,決統データ!$A$3:$DE$2059,$E80+19,FALSE)</f>
        <v>207823</v>
      </c>
      <c r="M80" s="42">
        <f>VLOOKUP($A80&amp;M$107,決統データ!$A$3:$DE$2059,$E80+19,FALSE)</f>
        <v>523482</v>
      </c>
      <c r="N80" s="185">
        <f>SUM(K80:M80)</f>
        <v>854921</v>
      </c>
    </row>
    <row r="81" spans="1:14" s="157" customFormat="1">
      <c r="A81" s="27" t="str">
        <f t="shared" si="4"/>
        <v>1742602</v>
      </c>
      <c r="B81" s="28" t="s">
        <v>198</v>
      </c>
      <c r="C81" s="29">
        <v>26</v>
      </c>
      <c r="D81" s="28" t="s">
        <v>200</v>
      </c>
      <c r="E81" s="241">
        <v>52</v>
      </c>
      <c r="F81" s="833" t="s">
        <v>826</v>
      </c>
      <c r="G81" s="815"/>
      <c r="H81" s="815"/>
      <c r="I81" s="815"/>
      <c r="J81" s="816"/>
      <c r="K81" s="42">
        <f>VLOOKUP($A81&amp;K$107,決統データ!$A$3:$DE$2059,$E81+19,FALSE)</f>
        <v>0</v>
      </c>
      <c r="L81" s="42">
        <f>VLOOKUP($A81&amp;L$107,決統データ!$A$3:$DE$2059,$E81+19,FALSE)</f>
        <v>26893</v>
      </c>
      <c r="M81" s="42">
        <f>VLOOKUP($A81&amp;M$107,決統データ!$A$3:$DE$2059,$E81+19,FALSE)</f>
        <v>6690</v>
      </c>
      <c r="N81" s="185">
        <f>SUM(K81:M81)</f>
        <v>33583</v>
      </c>
    </row>
    <row r="82" spans="1:14" s="157" customFormat="1">
      <c r="A82" s="27"/>
      <c r="B82" s="28"/>
      <c r="C82" s="29"/>
      <c r="D82" s="28"/>
      <c r="E82" s="241"/>
      <c r="F82" s="833" t="s">
        <v>828</v>
      </c>
      <c r="G82" s="815"/>
      <c r="H82" s="815"/>
      <c r="I82" s="815"/>
      <c r="J82" s="816"/>
      <c r="K82" s="82"/>
      <c r="L82" s="82"/>
      <c r="M82" s="82"/>
      <c r="N82" s="185"/>
    </row>
    <row r="83" spans="1:14" s="157" customFormat="1">
      <c r="A83" s="27" t="str">
        <f t="shared" si="4"/>
        <v>1742602</v>
      </c>
      <c r="B83" s="28" t="s">
        <v>198</v>
      </c>
      <c r="C83" s="29">
        <v>26</v>
      </c>
      <c r="D83" s="28" t="s">
        <v>200</v>
      </c>
      <c r="E83" s="241">
        <v>53</v>
      </c>
      <c r="F83" s="187" t="s">
        <v>827</v>
      </c>
      <c r="G83" s="187"/>
      <c r="H83" s="187"/>
      <c r="I83" s="187"/>
      <c r="J83" s="187"/>
      <c r="K83" s="42">
        <f>VLOOKUP($A83&amp;K$107,決統データ!$A$3:$DE$2059,$E83+19,FALSE)</f>
        <v>2471</v>
      </c>
      <c r="L83" s="42">
        <f>VLOOKUP($A83&amp;L$107,決統データ!$A$3:$DE$2059,$E83+19,FALSE)</f>
        <v>2773</v>
      </c>
      <c r="M83" s="42">
        <f>VLOOKUP($A83&amp;M$107,決統データ!$A$3:$DE$2059,$E83+19,FALSE)</f>
        <v>20557</v>
      </c>
      <c r="N83" s="185">
        <f t="shared" ref="N83:N97" si="5">SUM(K83:M83)</f>
        <v>25801</v>
      </c>
    </row>
    <row r="84" spans="1:14" s="157" customFormat="1">
      <c r="A84" s="27" t="str">
        <f t="shared" si="4"/>
        <v>1742602</v>
      </c>
      <c r="B84" s="28" t="s">
        <v>198</v>
      </c>
      <c r="C84" s="29">
        <v>26</v>
      </c>
      <c r="D84" s="28" t="s">
        <v>200</v>
      </c>
      <c r="E84" s="241">
        <v>54</v>
      </c>
      <c r="F84" s="187" t="s">
        <v>826</v>
      </c>
      <c r="G84" s="187"/>
      <c r="H84" s="187"/>
      <c r="I84" s="187"/>
      <c r="J84" s="187"/>
      <c r="K84" s="42">
        <f>VLOOKUP($A84&amp;K$107,決統データ!$A$3:$DE$2059,$E84+19,FALSE)</f>
        <v>40238</v>
      </c>
      <c r="L84" s="42">
        <f>VLOOKUP($A84&amp;L$107,決統データ!$A$3:$DE$2059,$E84+19,FALSE)</f>
        <v>5162</v>
      </c>
      <c r="M84" s="42">
        <f>VLOOKUP($A84&amp;M$107,決統データ!$A$3:$DE$2059,$E84+19,FALSE)</f>
        <v>60218</v>
      </c>
      <c r="N84" s="185">
        <f t="shared" si="5"/>
        <v>105618</v>
      </c>
    </row>
    <row r="85" spans="1:14" s="157" customFormat="1">
      <c r="A85" s="27" t="str">
        <f t="shared" si="4"/>
        <v>1742602</v>
      </c>
      <c r="B85" s="28" t="s">
        <v>198</v>
      </c>
      <c r="C85" s="29">
        <v>26</v>
      </c>
      <c r="D85" s="28" t="s">
        <v>200</v>
      </c>
      <c r="E85" s="241">
        <v>55</v>
      </c>
      <c r="F85" s="836" t="s">
        <v>825</v>
      </c>
      <c r="G85" s="837"/>
      <c r="H85" s="837"/>
      <c r="I85" s="838"/>
      <c r="J85" s="187" t="s">
        <v>605</v>
      </c>
      <c r="K85" s="42">
        <f>VLOOKUP($A85&amp;K$107,決統データ!$A$3:$DE$2059,$E85+19,FALSE)</f>
        <v>123616</v>
      </c>
      <c r="L85" s="42">
        <f>VLOOKUP($A85&amp;L$107,決統データ!$A$3:$DE$2059,$E85+19,FALSE)</f>
        <v>171477</v>
      </c>
      <c r="M85" s="42">
        <f>VLOOKUP($A85&amp;M$107,決統データ!$A$3:$DE$2059,$E85+19,FALSE)</f>
        <v>20557</v>
      </c>
      <c r="N85" s="185">
        <f t="shared" si="5"/>
        <v>315650</v>
      </c>
    </row>
    <row r="86" spans="1:14" s="157" customFormat="1">
      <c r="A86" s="27" t="str">
        <f t="shared" si="4"/>
        <v>1742602</v>
      </c>
      <c r="B86" s="28" t="s">
        <v>198</v>
      </c>
      <c r="C86" s="29">
        <v>26</v>
      </c>
      <c r="D86" s="28" t="s">
        <v>200</v>
      </c>
      <c r="E86" s="241">
        <v>56</v>
      </c>
      <c r="F86" s="839"/>
      <c r="G86" s="840"/>
      <c r="H86" s="840"/>
      <c r="I86" s="841"/>
      <c r="J86" s="187" t="s">
        <v>824</v>
      </c>
      <c r="K86" s="42">
        <f>VLOOKUP($A86&amp;K$107,決統データ!$A$3:$DE$2059,$E86+19,FALSE)</f>
        <v>123616</v>
      </c>
      <c r="L86" s="42">
        <f>VLOOKUP($A86&amp;L$107,決統データ!$A$3:$DE$2059,$E86+19,FALSE)</f>
        <v>171477</v>
      </c>
      <c r="M86" s="42">
        <f>VLOOKUP($A86&amp;M$107,決統データ!$A$3:$DE$2059,$E86+19,FALSE)</f>
        <v>80775</v>
      </c>
      <c r="N86" s="185">
        <f t="shared" si="5"/>
        <v>375868</v>
      </c>
    </row>
    <row r="87" spans="1:14" s="157" customFormat="1">
      <c r="A87" s="27" t="str">
        <f t="shared" si="4"/>
        <v>1742602</v>
      </c>
      <c r="B87" s="28" t="s">
        <v>198</v>
      </c>
      <c r="C87" s="29">
        <v>26</v>
      </c>
      <c r="D87" s="28" t="s">
        <v>200</v>
      </c>
      <c r="E87" s="241">
        <v>57</v>
      </c>
      <c r="F87" s="836" t="s">
        <v>604</v>
      </c>
      <c r="G87" s="837"/>
      <c r="H87" s="837"/>
      <c r="I87" s="838"/>
      <c r="J87" s="187" t="s">
        <v>605</v>
      </c>
      <c r="K87" s="42">
        <f>VLOOKUP($A87&amp;K$107,決統データ!$A$3:$DE$2059,$E87+19,FALSE)</f>
        <v>2471</v>
      </c>
      <c r="L87" s="42">
        <f>VLOOKUP($A87&amp;L$107,決統データ!$A$3:$DE$2059,$E87+19,FALSE)</f>
        <v>38903</v>
      </c>
      <c r="M87" s="42">
        <f>VLOOKUP($A87&amp;M$107,決統データ!$A$3:$DE$2059,$E87+19,FALSE)</f>
        <v>523482</v>
      </c>
      <c r="N87" s="185">
        <f t="shared" si="5"/>
        <v>564856</v>
      </c>
    </row>
    <row r="88" spans="1:14" s="157" customFormat="1">
      <c r="A88" s="27" t="str">
        <f t="shared" si="4"/>
        <v>1742602</v>
      </c>
      <c r="B88" s="28" t="s">
        <v>198</v>
      </c>
      <c r="C88" s="29">
        <v>26</v>
      </c>
      <c r="D88" s="28" t="s">
        <v>200</v>
      </c>
      <c r="E88" s="241">
        <v>58</v>
      </c>
      <c r="F88" s="839"/>
      <c r="G88" s="840"/>
      <c r="H88" s="840"/>
      <c r="I88" s="841"/>
      <c r="J88" s="187" t="s">
        <v>824</v>
      </c>
      <c r="K88" s="42">
        <f>VLOOKUP($A88&amp;K$107,決統データ!$A$3:$DE$2059,$E88+19,FALSE)</f>
        <v>2471</v>
      </c>
      <c r="L88" s="42">
        <f>VLOOKUP($A88&amp;L$107,決統データ!$A$3:$DE$2059,$E88+19,FALSE)</f>
        <v>38903</v>
      </c>
      <c r="M88" s="42">
        <f>VLOOKUP($A88&amp;M$107,決統データ!$A$3:$DE$2059,$E88+19,FALSE)</f>
        <v>530172</v>
      </c>
      <c r="N88" s="185">
        <f t="shared" si="5"/>
        <v>571546</v>
      </c>
    </row>
    <row r="89" spans="1:14" s="157" customFormat="1" ht="14.25" customHeight="1">
      <c r="A89" s="27" t="str">
        <f t="shared" si="4"/>
        <v>1742602</v>
      </c>
      <c r="B89" s="28" t="s">
        <v>198</v>
      </c>
      <c r="C89" s="29">
        <v>26</v>
      </c>
      <c r="D89" s="28" t="s">
        <v>200</v>
      </c>
      <c r="E89" s="241">
        <v>59</v>
      </c>
      <c r="F89" s="834" t="s">
        <v>607</v>
      </c>
      <c r="G89" s="836" t="s">
        <v>608</v>
      </c>
      <c r="H89" s="837"/>
      <c r="I89" s="838"/>
      <c r="J89" s="187" t="s">
        <v>605</v>
      </c>
      <c r="K89" s="42">
        <f>VLOOKUP($A89&amp;K$107,決統データ!$A$3:$DE$2059,$E89+19,FALSE)</f>
        <v>126087</v>
      </c>
      <c r="L89" s="42">
        <f>VLOOKUP($A89&amp;L$107,決統データ!$A$3:$DE$2059,$E89+19,FALSE)</f>
        <v>210380</v>
      </c>
      <c r="M89" s="42">
        <f>VLOOKUP($A89&amp;M$107,決統データ!$A$3:$DE$2059,$E89+19,FALSE)</f>
        <v>544039</v>
      </c>
      <c r="N89" s="185">
        <f t="shared" si="5"/>
        <v>880506</v>
      </c>
    </row>
    <row r="90" spans="1:14" s="157" customFormat="1">
      <c r="A90" s="27" t="str">
        <f t="shared" si="4"/>
        <v>1742602</v>
      </c>
      <c r="B90" s="28" t="s">
        <v>198</v>
      </c>
      <c r="C90" s="29">
        <v>26</v>
      </c>
      <c r="D90" s="28" t="s">
        <v>200</v>
      </c>
      <c r="E90" s="241">
        <v>60</v>
      </c>
      <c r="F90" s="835"/>
      <c r="G90" s="839"/>
      <c r="H90" s="840"/>
      <c r="I90" s="841"/>
      <c r="J90" s="187" t="s">
        <v>824</v>
      </c>
      <c r="K90" s="42">
        <f>VLOOKUP($A90&amp;K$107,決統データ!$A$3:$DE$2059,$E90+19,FALSE)</f>
        <v>126087</v>
      </c>
      <c r="L90" s="42">
        <f>VLOOKUP($A90&amp;L$107,決統データ!$A$3:$DE$2059,$E90+19,FALSE)</f>
        <v>210380</v>
      </c>
      <c r="M90" s="42">
        <f>VLOOKUP($A90&amp;M$107,決統データ!$A$3:$DE$2059,$E90+19,FALSE)</f>
        <v>610947</v>
      </c>
      <c r="N90" s="185">
        <f t="shared" si="5"/>
        <v>947414</v>
      </c>
    </row>
    <row r="91" spans="1:14" s="157" customFormat="1">
      <c r="A91" s="27" t="str">
        <f t="shared" si="4"/>
        <v>1742602</v>
      </c>
      <c r="B91" s="28" t="s">
        <v>198</v>
      </c>
      <c r="C91" s="29">
        <v>26</v>
      </c>
      <c r="D91" s="28" t="s">
        <v>200</v>
      </c>
      <c r="E91" s="24">
        <v>64</v>
      </c>
      <c r="F91" s="624"/>
      <c r="G91" s="624"/>
      <c r="H91" s="187" t="s">
        <v>732</v>
      </c>
      <c r="I91" s="187"/>
      <c r="J91" s="187"/>
      <c r="K91" s="42">
        <f>VLOOKUP($A91&amp;K$107,決統データ!$A$3:$DE$2059,$E91+19,FALSE)</f>
        <v>0</v>
      </c>
      <c r="L91" s="42">
        <f>VLOOKUP($A91&amp;L$107,決統データ!$A$3:$DE$2059,$E91+19,FALSE)</f>
        <v>0</v>
      </c>
      <c r="M91" s="42">
        <f>VLOOKUP($A91&amp;M$107,決統データ!$A$3:$DE$2059,$E91+19,FALSE)</f>
        <v>0</v>
      </c>
      <c r="N91" s="185">
        <f t="shared" si="5"/>
        <v>0</v>
      </c>
    </row>
    <row r="92" spans="1:14" s="157" customFormat="1">
      <c r="A92" s="27" t="str">
        <f t="shared" si="4"/>
        <v>1742602</v>
      </c>
      <c r="B92" s="28" t="s">
        <v>198</v>
      </c>
      <c r="C92" s="29">
        <v>26</v>
      </c>
      <c r="D92" s="28" t="s">
        <v>200</v>
      </c>
      <c r="E92" s="24">
        <v>65</v>
      </c>
      <c r="F92" s="624"/>
      <c r="G92" s="624"/>
      <c r="H92" s="632" t="s">
        <v>142</v>
      </c>
      <c r="I92" s="187" t="s">
        <v>734</v>
      </c>
      <c r="J92" s="187"/>
      <c r="K92" s="42">
        <f>VLOOKUP($A92&amp;K$107,決統データ!$A$3:$DE$2059,$E92+19,FALSE)</f>
        <v>0</v>
      </c>
      <c r="L92" s="42">
        <f>VLOOKUP($A92&amp;L$107,決統データ!$A$3:$DE$2059,$E92+19,FALSE)</f>
        <v>0</v>
      </c>
      <c r="M92" s="42">
        <f>VLOOKUP($A92&amp;M$107,決統データ!$A$3:$DE$2059,$E92+19,FALSE)</f>
        <v>0</v>
      </c>
      <c r="N92" s="185">
        <f t="shared" si="5"/>
        <v>0</v>
      </c>
    </row>
    <row r="93" spans="1:14">
      <c r="A93" s="27" t="str">
        <f t="shared" si="4"/>
        <v>1742602</v>
      </c>
      <c r="B93" s="28" t="s">
        <v>198</v>
      </c>
      <c r="C93" s="29">
        <v>26</v>
      </c>
      <c r="D93" s="28" t="s">
        <v>200</v>
      </c>
      <c r="E93" s="24">
        <v>66</v>
      </c>
      <c r="F93" s="624"/>
      <c r="G93" s="624"/>
      <c r="H93" s="632"/>
      <c r="I93" s="187" t="s">
        <v>735</v>
      </c>
      <c r="J93" s="187"/>
      <c r="K93" s="42">
        <f>VLOOKUP($A93&amp;K$107,決統データ!$A$3:$DE$2059,$E93+19,FALSE)</f>
        <v>0</v>
      </c>
      <c r="L93" s="42">
        <f>VLOOKUP($A93&amp;L$107,決統データ!$A$3:$DE$2059,$E93+19,FALSE)</f>
        <v>0</v>
      </c>
      <c r="M93" s="42">
        <f>VLOOKUP($A93&amp;M$107,決統データ!$A$3:$DE$2059,$E93+19,FALSE)</f>
        <v>0</v>
      </c>
      <c r="N93" s="185">
        <f t="shared" si="5"/>
        <v>0</v>
      </c>
    </row>
    <row r="94" spans="1:14">
      <c r="A94" s="27" t="str">
        <f t="shared" si="4"/>
        <v>1742602</v>
      </c>
      <c r="B94" s="28" t="s">
        <v>198</v>
      </c>
      <c r="C94" s="29">
        <v>26</v>
      </c>
      <c r="D94" s="28" t="s">
        <v>200</v>
      </c>
      <c r="E94" s="24">
        <v>67</v>
      </c>
      <c r="F94" s="624"/>
      <c r="G94" s="624"/>
      <c r="H94" s="632"/>
      <c r="I94" s="187" t="s">
        <v>736</v>
      </c>
      <c r="J94" s="187"/>
      <c r="K94" s="42">
        <f>VLOOKUP($A94&amp;K$107,決統データ!$A$3:$DE$2059,$E94+19,FALSE)</f>
        <v>0</v>
      </c>
      <c r="L94" s="42">
        <f>VLOOKUP($A94&amp;L$107,決統データ!$A$3:$DE$2059,$E94+19,FALSE)</f>
        <v>0</v>
      </c>
      <c r="M94" s="42">
        <f>VLOOKUP($A94&amp;M$107,決統データ!$A$3:$DE$2059,$E94+19,FALSE)</f>
        <v>0</v>
      </c>
      <c r="N94" s="185">
        <f t="shared" si="5"/>
        <v>0</v>
      </c>
    </row>
    <row r="95" spans="1:14">
      <c r="A95" s="27" t="str">
        <f t="shared" si="4"/>
        <v>1742602</v>
      </c>
      <c r="B95" s="28" t="s">
        <v>198</v>
      </c>
      <c r="C95" s="29">
        <v>26</v>
      </c>
      <c r="D95" s="28" t="s">
        <v>200</v>
      </c>
      <c r="E95" s="38">
        <v>68</v>
      </c>
      <c r="F95" s="624"/>
      <c r="G95" s="624"/>
      <c r="H95" s="632"/>
      <c r="I95" s="187" t="s">
        <v>737</v>
      </c>
      <c r="J95" s="187"/>
      <c r="K95" s="42">
        <f>VLOOKUP($A95&amp;K$107,決統データ!$A$3:$DE$2059,$E95+19,FALSE)</f>
        <v>0</v>
      </c>
      <c r="L95" s="42">
        <f>VLOOKUP($A95&amp;L$107,決統データ!$A$3:$DE$2059,$E95+19,FALSE)</f>
        <v>0</v>
      </c>
      <c r="M95" s="42">
        <f>VLOOKUP($A95&amp;M$107,決統データ!$A$3:$DE$2059,$E95+19,FALSE)</f>
        <v>0</v>
      </c>
      <c r="N95" s="185">
        <f t="shared" si="5"/>
        <v>0</v>
      </c>
    </row>
    <row r="96" spans="1:14" ht="14.25" customHeight="1">
      <c r="A96" s="27" t="str">
        <f t="shared" si="4"/>
        <v>1742602</v>
      </c>
      <c r="B96" s="28" t="s">
        <v>198</v>
      </c>
      <c r="C96" s="29">
        <v>26</v>
      </c>
      <c r="D96" s="28" t="s">
        <v>200</v>
      </c>
      <c r="E96" s="38">
        <v>69</v>
      </c>
      <c r="F96" s="657" t="s">
        <v>1478</v>
      </c>
      <c r="G96" s="657"/>
      <c r="H96" s="657"/>
      <c r="I96" s="657"/>
      <c r="J96" s="657"/>
      <c r="K96" s="42">
        <f>VLOOKUP($A96&amp;K$107,決統データ!$A$3:$DE$2059,$E96+19,FALSE)</f>
        <v>28307</v>
      </c>
      <c r="L96" s="42">
        <f>VLOOKUP($A96&amp;L$107,決統データ!$A$3:$DE$2059,$E96+19,FALSE)</f>
        <v>86800</v>
      </c>
      <c r="M96" s="42">
        <f>VLOOKUP($A96&amp;M$107,決統データ!$A$3:$DE$2059,$E96+19,FALSE)</f>
        <v>192619</v>
      </c>
      <c r="N96" s="185">
        <f t="shared" si="5"/>
        <v>307726</v>
      </c>
    </row>
    <row r="97" spans="1:14">
      <c r="A97" s="27" t="str">
        <f t="shared" si="4"/>
        <v>1742602</v>
      </c>
      <c r="B97" s="28" t="s">
        <v>198</v>
      </c>
      <c r="C97" s="29">
        <v>26</v>
      </c>
      <c r="D97" s="28" t="s">
        <v>200</v>
      </c>
      <c r="E97" s="38">
        <v>70</v>
      </c>
      <c r="F97" s="658" t="s">
        <v>1479</v>
      </c>
      <c r="G97" s="658"/>
      <c r="H97" s="658"/>
      <c r="I97" s="658"/>
      <c r="J97" s="658"/>
      <c r="K97" s="42">
        <f>VLOOKUP($A97&amp;K$107,決統データ!$A$3:$DE$2059,$E97+19,FALSE)</f>
        <v>31138</v>
      </c>
      <c r="L97" s="42">
        <f>VLOOKUP($A97&amp;L$107,決統データ!$A$3:$DE$2059,$E97+19,FALSE)</f>
        <v>95471</v>
      </c>
      <c r="M97" s="42">
        <f>VLOOKUP($A97&amp;M$107,決統データ!$A$3:$DE$2059,$E97+19,FALSE)</f>
        <v>211876</v>
      </c>
      <c r="N97" s="185">
        <f t="shared" si="5"/>
        <v>338485</v>
      </c>
    </row>
    <row r="98" spans="1:14">
      <c r="E98" s="241"/>
      <c r="F98" s="632" t="s">
        <v>510</v>
      </c>
      <c r="G98" s="833" t="s">
        <v>513</v>
      </c>
      <c r="H98" s="815"/>
      <c r="I98" s="815"/>
      <c r="J98" s="816"/>
      <c r="K98" s="242">
        <f>IF(K14=0,0,K3/K14*100)</f>
        <v>173.34241156826508</v>
      </c>
      <c r="L98" s="242">
        <f t="shared" ref="L98:N98" si="6">IF(L14=0,0,L3/L14*100)</f>
        <v>202.47772473903524</v>
      </c>
      <c r="M98" s="242">
        <f t="shared" si="6"/>
        <v>189.72807150431751</v>
      </c>
      <c r="N98" s="242">
        <f t="shared" si="6"/>
        <v>190.62464611344569</v>
      </c>
    </row>
    <row r="99" spans="1:14">
      <c r="E99" s="241"/>
      <c r="F99" s="632"/>
      <c r="G99" s="833" t="s">
        <v>511</v>
      </c>
      <c r="H99" s="815"/>
      <c r="I99" s="815"/>
      <c r="J99" s="816"/>
      <c r="K99" s="242">
        <f>IF((K14+K51)=0,0,K3/(K14+K51)*100)</f>
        <v>67.56448222552666</v>
      </c>
      <c r="L99" s="242">
        <f t="shared" ref="L99:N99" si="7">IF((L14+L51)=0,0,L3/(L14+L51)*100)</f>
        <v>82.355074430239853</v>
      </c>
      <c r="M99" s="242">
        <f t="shared" si="7"/>
        <v>74.359946167395648</v>
      </c>
      <c r="N99" s="242">
        <f t="shared" si="7"/>
        <v>75.344422017605041</v>
      </c>
    </row>
    <row r="100" spans="1:14">
      <c r="E100" s="241"/>
      <c r="F100" s="632"/>
      <c r="G100" s="833" t="s">
        <v>514</v>
      </c>
      <c r="H100" s="815"/>
      <c r="I100" s="815"/>
      <c r="J100" s="816"/>
      <c r="K100" s="242">
        <f>IF((K15-K17)=0,0,(K4-K7)/(K15-K17)*100)</f>
        <v>47.377059145340709</v>
      </c>
      <c r="L100" s="242">
        <f t="shared" ref="L100:N100" si="8">IF((L15-L17)=0,0,(L4-L7)/(L15-L17)*100)</f>
        <v>77.351427992708125</v>
      </c>
      <c r="M100" s="242">
        <f t="shared" si="8"/>
        <v>73.538817610760205</v>
      </c>
      <c r="N100" s="242">
        <f t="shared" si="8"/>
        <v>70.92087860574911</v>
      </c>
    </row>
    <row r="101" spans="1:14">
      <c r="E101" s="241"/>
      <c r="F101" s="632"/>
      <c r="G101" s="833" t="s">
        <v>512</v>
      </c>
      <c r="H101" s="815"/>
      <c r="I101" s="815"/>
      <c r="J101" s="816"/>
      <c r="K101" s="242">
        <f>IF((K4-K7)=0,0,K71/(K4-K7)*100)</f>
        <v>0</v>
      </c>
      <c r="L101" s="242">
        <f t="shared" ref="L101:N101" si="9">IF((L4-L7)=0,0,L71/(L4-L7)*100)</f>
        <v>0</v>
      </c>
      <c r="M101" s="242">
        <f t="shared" si="9"/>
        <v>0</v>
      </c>
      <c r="N101" s="242">
        <f t="shared" si="9"/>
        <v>0</v>
      </c>
    </row>
    <row r="102" spans="1:14">
      <c r="E102" s="241"/>
      <c r="F102" s="632"/>
      <c r="G102" s="833" t="s">
        <v>522</v>
      </c>
      <c r="H102" s="815"/>
      <c r="I102" s="815"/>
      <c r="J102" s="816"/>
      <c r="K102" s="242">
        <f>IF((K3+K25)=0,0,(K12+K27+K28)/(K3+K25)*100)</f>
        <v>62.251806827581305</v>
      </c>
      <c r="L102" s="242">
        <f t="shared" ref="L102:N102" si="10">IF((L3+L25)=0,0,(L12+L27+L28)/(L3+L25)*100)</f>
        <v>56.476434306994058</v>
      </c>
      <c r="M102" s="242">
        <f t="shared" si="10"/>
        <v>55.580452178469663</v>
      </c>
      <c r="N102" s="242">
        <f t="shared" si="10"/>
        <v>56.787226141022238</v>
      </c>
    </row>
    <row r="107" spans="1:14">
      <c r="K107" s="228" t="str">
        <f t="shared" ref="K107:M107" si="11">+K108&amp;K110</f>
        <v>263656000</v>
      </c>
      <c r="L107" s="228" t="str">
        <f t="shared" si="11"/>
        <v>264075000</v>
      </c>
      <c r="M107" s="228" t="str">
        <f t="shared" si="11"/>
        <v>264652000</v>
      </c>
    </row>
    <row r="108" spans="1:14">
      <c r="K108" s="228" t="s">
        <v>593</v>
      </c>
      <c r="L108" s="228" t="s">
        <v>595</v>
      </c>
      <c r="M108" s="228" t="s">
        <v>598</v>
      </c>
    </row>
    <row r="109" spans="1:14">
      <c r="K109" s="228" t="s">
        <v>470</v>
      </c>
      <c r="L109" s="228" t="s">
        <v>596</v>
      </c>
      <c r="M109" s="228" t="s">
        <v>599</v>
      </c>
    </row>
    <row r="110" spans="1:14">
      <c r="K110" s="228" t="s">
        <v>556</v>
      </c>
      <c r="L110" s="228" t="s">
        <v>556</v>
      </c>
      <c r="M110" s="228" t="s">
        <v>556</v>
      </c>
    </row>
  </sheetData>
  <customSheetViews>
    <customSheetView guid="{247A5D4D-80F1-4466-92F7-7A3BC78E450F}" showPageBreaks="1" fitToPage="1" printArea="1">
      <selection activeCell="C43" sqref="C43"/>
      <pageMargins left="0.78740157480314965" right="0.59055118110236227" top="0.74803149606299213" bottom="0.59055118110236227" header="0.51181102362204722" footer="0.23622047244094491"/>
      <pageSetup paperSize="9" scale="52" fitToWidth="0" pageOrder="overThenDown" orientation="portrait" blackAndWhite="1" horizontalDpi="300" verticalDpi="300"/>
      <headerFooter alignWithMargins="0"/>
    </customSheetView>
  </customSheetViews>
  <mergeCells count="33">
    <mergeCell ref="F76:J76"/>
    <mergeCell ref="F81:J81"/>
    <mergeCell ref="F82:J82"/>
    <mergeCell ref="F77:I78"/>
    <mergeCell ref="F87:I88"/>
    <mergeCell ref="F85:I86"/>
    <mergeCell ref="F79:J79"/>
    <mergeCell ref="F80:J80"/>
    <mergeCell ref="G99:J99"/>
    <mergeCell ref="H92:H95"/>
    <mergeCell ref="F91:G95"/>
    <mergeCell ref="F89:F90"/>
    <mergeCell ref="F98:F102"/>
    <mergeCell ref="G89:I90"/>
    <mergeCell ref="G100:J100"/>
    <mergeCell ref="G101:J101"/>
    <mergeCell ref="G102:J102"/>
    <mergeCell ref="G98:J98"/>
    <mergeCell ref="F96:J96"/>
    <mergeCell ref="F97:J97"/>
    <mergeCell ref="F2:J2"/>
    <mergeCell ref="F74:G75"/>
    <mergeCell ref="F70:I71"/>
    <mergeCell ref="F61:J61"/>
    <mergeCell ref="I43:I45"/>
    <mergeCell ref="F66:F68"/>
    <mergeCell ref="G52:G54"/>
    <mergeCell ref="F3:F24"/>
    <mergeCell ref="F25:F58"/>
    <mergeCell ref="G37:H38"/>
    <mergeCell ref="G39:G42"/>
    <mergeCell ref="G43:G50"/>
    <mergeCell ref="H43:H45"/>
  </mergeCells>
  <phoneticPr fontId="3"/>
  <pageMargins left="0.78740157480314965" right="0.59055118110236227" top="0.74803149606299213" bottom="0.59055118110236227" header="0.51181102362204722" footer="0.23622047244094491"/>
  <pageSetup paperSize="9" scale="53" fitToWidth="0" pageOrder="overThenDown"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L58"/>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4.25" style="9" customWidth="1"/>
    <col min="7" max="7" width="3.75" style="9" customWidth="1"/>
    <col min="8" max="8" width="23.83203125" style="9" customWidth="1"/>
    <col min="9" max="12" width="11.58203125" style="9" customWidth="1"/>
    <col min="13" max="16384" width="9" style="9"/>
  </cols>
  <sheetData>
    <row r="1" spans="1:12">
      <c r="F1" s="9" t="s">
        <v>1199</v>
      </c>
      <c r="L1" s="160"/>
    </row>
    <row r="2" spans="1:12" ht="31.5" customHeight="1">
      <c r="A2" s="26"/>
      <c r="B2" s="67" t="s">
        <v>786</v>
      </c>
      <c r="C2" s="26" t="s">
        <v>787</v>
      </c>
      <c r="D2" s="26" t="s">
        <v>788</v>
      </c>
      <c r="E2" s="30" t="s">
        <v>789</v>
      </c>
      <c r="F2" s="845"/>
      <c r="G2" s="845"/>
      <c r="H2" s="845"/>
      <c r="I2" s="11" t="s">
        <v>470</v>
      </c>
      <c r="J2" s="11" t="s">
        <v>174</v>
      </c>
      <c r="K2" s="11" t="s">
        <v>1320</v>
      </c>
      <c r="L2" s="11" t="s">
        <v>609</v>
      </c>
    </row>
    <row r="3" spans="1:12" s="1" customFormat="1" ht="16" customHeight="1">
      <c r="A3" s="27" t="str">
        <f>+B3&amp;C3&amp;D3</f>
        <v>1742101</v>
      </c>
      <c r="B3" s="28" t="s">
        <v>198</v>
      </c>
      <c r="C3" s="29">
        <v>21</v>
      </c>
      <c r="D3" s="28" t="s">
        <v>790</v>
      </c>
      <c r="E3" s="24">
        <v>1</v>
      </c>
      <c r="F3" s="559" t="s">
        <v>1198</v>
      </c>
      <c r="G3" s="666" t="s">
        <v>862</v>
      </c>
      <c r="H3" s="95" t="s">
        <v>1191</v>
      </c>
      <c r="I3" s="43">
        <f>VLOOKUP($A3&amp;I$55,決統データ!$A$3:$DE$2059,$E3+19,FALSE)</f>
        <v>5388</v>
      </c>
      <c r="J3" s="43">
        <f>VLOOKUP($A3&amp;J$55,決統データ!$A$3:$DE$2059,$E3+19,FALSE)</f>
        <v>2893</v>
      </c>
      <c r="K3" s="43">
        <f>VLOOKUP($A3&amp;K$55,決統データ!$A$3:$DE$2059,$E3+19,FALSE)</f>
        <v>1983</v>
      </c>
      <c r="L3" s="167">
        <f t="shared" ref="L3:L26" si="0">SUM(I3:K3)</f>
        <v>10264</v>
      </c>
    </row>
    <row r="4" spans="1:12" s="1" customFormat="1" ht="16" customHeight="1">
      <c r="A4" s="27" t="str">
        <f t="shared" ref="A4:A26" si="1">+B4&amp;C4&amp;D4</f>
        <v>1742101</v>
      </c>
      <c r="B4" s="28" t="s">
        <v>198</v>
      </c>
      <c r="C4" s="29">
        <v>21</v>
      </c>
      <c r="D4" s="28" t="s">
        <v>790</v>
      </c>
      <c r="E4" s="24">
        <v>2</v>
      </c>
      <c r="F4" s="559"/>
      <c r="G4" s="667"/>
      <c r="H4" s="60" t="s">
        <v>1190</v>
      </c>
      <c r="I4" s="43">
        <f>VLOOKUP($A4&amp;I$55,決統データ!$A$3:$DE$2059,$E4+19,FALSE)</f>
        <v>2864</v>
      </c>
      <c r="J4" s="43">
        <f>VLOOKUP($A4&amp;J$55,決統データ!$A$3:$DE$2059,$E4+19,FALSE)</f>
        <v>1236</v>
      </c>
      <c r="K4" s="43">
        <f>VLOOKUP($A4&amp;K$55,決統データ!$A$3:$DE$2059,$E4+19,FALSE)</f>
        <v>1074</v>
      </c>
      <c r="L4" s="167">
        <f t="shared" si="0"/>
        <v>5174</v>
      </c>
    </row>
    <row r="5" spans="1:12" s="1" customFormat="1" ht="16" customHeight="1">
      <c r="A5" s="27" t="str">
        <f t="shared" si="1"/>
        <v>1742101</v>
      </c>
      <c r="B5" s="28" t="s">
        <v>198</v>
      </c>
      <c r="C5" s="29">
        <v>21</v>
      </c>
      <c r="D5" s="28" t="s">
        <v>790</v>
      </c>
      <c r="E5" s="24">
        <v>3</v>
      </c>
      <c r="F5" s="559"/>
      <c r="G5" s="667"/>
      <c r="H5" s="60" t="s">
        <v>1628</v>
      </c>
      <c r="I5" s="43">
        <f>VLOOKUP($A5&amp;I$55,決統データ!$A$3:$DE$2059,$E5+19,FALSE)</f>
        <v>0</v>
      </c>
      <c r="J5" s="43">
        <f>VLOOKUP($A5&amp;J$55,決統データ!$A$3:$DE$2059,$E5+19,FALSE)</f>
        <v>0</v>
      </c>
      <c r="K5" s="43">
        <f>VLOOKUP($A5&amp;K$55,決統データ!$A$3:$DE$2059,$E5+19,FALSE)</f>
        <v>0</v>
      </c>
      <c r="L5" s="167">
        <f t="shared" si="0"/>
        <v>0</v>
      </c>
    </row>
    <row r="6" spans="1:12" s="1" customFormat="1" ht="16" customHeight="1">
      <c r="A6" s="27" t="str">
        <f t="shared" si="1"/>
        <v>1742101</v>
      </c>
      <c r="B6" s="28" t="s">
        <v>198</v>
      </c>
      <c r="C6" s="29">
        <v>21</v>
      </c>
      <c r="D6" s="28" t="s">
        <v>790</v>
      </c>
      <c r="E6" s="24">
        <v>4</v>
      </c>
      <c r="F6" s="559"/>
      <c r="G6" s="667"/>
      <c r="H6" s="60" t="s">
        <v>1197</v>
      </c>
      <c r="I6" s="43">
        <f>VLOOKUP($A6&amp;I$55,決統データ!$A$3:$DE$2059,$E6+19,FALSE)</f>
        <v>0</v>
      </c>
      <c r="J6" s="43">
        <f>VLOOKUP($A6&amp;J$55,決統データ!$A$3:$DE$2059,$E6+19,FALSE)</f>
        <v>0</v>
      </c>
      <c r="K6" s="43">
        <f>VLOOKUP($A6&amp;K$55,決統データ!$A$3:$DE$2059,$E6+19,FALSE)</f>
        <v>0</v>
      </c>
      <c r="L6" s="167">
        <f t="shared" si="0"/>
        <v>0</v>
      </c>
    </row>
    <row r="7" spans="1:12" s="1" customFormat="1" ht="16" customHeight="1">
      <c r="A7" s="27" t="str">
        <f t="shared" si="1"/>
        <v>1742101</v>
      </c>
      <c r="B7" s="28" t="s">
        <v>198</v>
      </c>
      <c r="C7" s="29">
        <v>21</v>
      </c>
      <c r="D7" s="28" t="s">
        <v>790</v>
      </c>
      <c r="E7" s="24">
        <v>5</v>
      </c>
      <c r="F7" s="559"/>
      <c r="G7" s="667"/>
      <c r="H7" s="60" t="s">
        <v>1187</v>
      </c>
      <c r="I7" s="43">
        <f>VLOOKUP($A7&amp;I$55,決統データ!$A$3:$DE$2059,$E7+19,FALSE)</f>
        <v>1710</v>
      </c>
      <c r="J7" s="43">
        <f>VLOOKUP($A7&amp;J$55,決統データ!$A$3:$DE$2059,$E7+19,FALSE)</f>
        <v>863</v>
      </c>
      <c r="K7" s="43">
        <f>VLOOKUP($A7&amp;K$55,決統データ!$A$3:$DE$2059,$E7+19,FALSE)</f>
        <v>574</v>
      </c>
      <c r="L7" s="167">
        <f t="shared" si="0"/>
        <v>3147</v>
      </c>
    </row>
    <row r="8" spans="1:12" s="1" customFormat="1" ht="16" customHeight="1">
      <c r="A8" s="27" t="str">
        <f t="shared" si="1"/>
        <v>1742101</v>
      </c>
      <c r="B8" s="28" t="s">
        <v>198</v>
      </c>
      <c r="C8" s="29">
        <v>21</v>
      </c>
      <c r="D8" s="28" t="s">
        <v>790</v>
      </c>
      <c r="E8" s="24">
        <v>6</v>
      </c>
      <c r="F8" s="559"/>
      <c r="G8" s="667"/>
      <c r="H8" s="60" t="s">
        <v>799</v>
      </c>
      <c r="I8" s="43">
        <f>VLOOKUP($A8&amp;I$55,決統データ!$A$3:$DE$2059,$E8+19,FALSE)</f>
        <v>9962</v>
      </c>
      <c r="J8" s="43">
        <f>VLOOKUP($A8&amp;J$55,決統データ!$A$3:$DE$2059,$E8+19,FALSE)</f>
        <v>4992</v>
      </c>
      <c r="K8" s="43">
        <f>VLOOKUP($A8&amp;K$55,決統データ!$A$3:$DE$2059,$E8+19,FALSE)</f>
        <v>3631</v>
      </c>
      <c r="L8" s="167">
        <f t="shared" si="0"/>
        <v>18585</v>
      </c>
    </row>
    <row r="9" spans="1:12" s="1" customFormat="1" ht="16" customHeight="1">
      <c r="A9" s="27" t="str">
        <f t="shared" si="1"/>
        <v>1742101</v>
      </c>
      <c r="B9" s="28" t="s">
        <v>198</v>
      </c>
      <c r="C9" s="29">
        <v>21</v>
      </c>
      <c r="D9" s="28" t="s">
        <v>790</v>
      </c>
      <c r="E9" s="24">
        <v>7</v>
      </c>
      <c r="F9" s="559"/>
      <c r="G9" s="507" t="s">
        <v>1186</v>
      </c>
      <c r="H9" s="507"/>
      <c r="I9" s="43">
        <f>VLOOKUP($A9&amp;I$55,決統データ!$A$3:$DE$2059,$E9+19,FALSE)</f>
        <v>26725</v>
      </c>
      <c r="J9" s="43">
        <f>VLOOKUP($A9&amp;J$55,決統データ!$A$3:$DE$2059,$E9+19,FALSE)</f>
        <v>38903</v>
      </c>
      <c r="K9" s="43">
        <f>VLOOKUP($A9&amp;K$55,決統データ!$A$3:$DE$2059,$E9+19,FALSE)</f>
        <v>98441</v>
      </c>
      <c r="L9" s="167">
        <f t="shared" si="0"/>
        <v>164069</v>
      </c>
    </row>
    <row r="10" spans="1:12" s="1" customFormat="1" ht="16" customHeight="1">
      <c r="A10" s="27" t="str">
        <f t="shared" si="1"/>
        <v>1742101</v>
      </c>
      <c r="B10" s="28" t="s">
        <v>198</v>
      </c>
      <c r="C10" s="29">
        <v>21</v>
      </c>
      <c r="D10" s="28" t="s">
        <v>790</v>
      </c>
      <c r="E10" s="24">
        <v>8</v>
      </c>
      <c r="F10" s="559"/>
      <c r="G10" s="667" t="s">
        <v>650</v>
      </c>
      <c r="H10" s="60" t="s">
        <v>1465</v>
      </c>
      <c r="I10" s="43">
        <f>VLOOKUP($A10&amp;I$55,決統データ!$A$3:$DE$2059,$E10+19,FALSE)</f>
        <v>26725</v>
      </c>
      <c r="J10" s="43">
        <f>VLOOKUP($A10&amp;J$55,決統データ!$A$3:$DE$2059,$E10+19,FALSE)</f>
        <v>38903</v>
      </c>
      <c r="K10" s="43">
        <f>VLOOKUP($A10&amp;K$55,決統データ!$A$3:$DE$2059,$E10+19,FALSE)</f>
        <v>98441</v>
      </c>
      <c r="L10" s="167">
        <f t="shared" si="0"/>
        <v>164069</v>
      </c>
    </row>
    <row r="11" spans="1:12" s="1" customFormat="1" ht="16" customHeight="1">
      <c r="A11" s="27" t="str">
        <f t="shared" si="1"/>
        <v>1742101</v>
      </c>
      <c r="B11" s="28" t="s">
        <v>198</v>
      </c>
      <c r="C11" s="29">
        <v>21</v>
      </c>
      <c r="D11" s="28" t="s">
        <v>790</v>
      </c>
      <c r="E11" s="24">
        <v>9</v>
      </c>
      <c r="F11" s="559"/>
      <c r="G11" s="667"/>
      <c r="H11" s="60" t="s">
        <v>1464</v>
      </c>
      <c r="I11" s="43">
        <f>VLOOKUP($A11&amp;I$55,決統データ!$A$3:$DE$2059,$E11+19,FALSE)</f>
        <v>0</v>
      </c>
      <c r="J11" s="43">
        <f>VLOOKUP($A11&amp;J$55,決統データ!$A$3:$DE$2059,$E11+19,FALSE)</f>
        <v>0</v>
      </c>
      <c r="K11" s="43">
        <f>VLOOKUP($A11&amp;K$55,決統データ!$A$3:$DE$2059,$E11+19,FALSE)</f>
        <v>0</v>
      </c>
      <c r="L11" s="167">
        <f t="shared" si="0"/>
        <v>0</v>
      </c>
    </row>
    <row r="12" spans="1:12" s="1" customFormat="1" ht="15.75" customHeight="1">
      <c r="A12" s="27" t="str">
        <f t="shared" si="1"/>
        <v>1742101</v>
      </c>
      <c r="B12" s="28" t="s">
        <v>198</v>
      </c>
      <c r="C12" s="29">
        <v>21</v>
      </c>
      <c r="D12" s="28" t="s">
        <v>790</v>
      </c>
      <c r="E12" s="24">
        <v>10</v>
      </c>
      <c r="F12" s="559"/>
      <c r="G12" s="667"/>
      <c r="H12" s="60" t="s">
        <v>1183</v>
      </c>
      <c r="I12" s="43">
        <f>VLOOKUP($A12&amp;I$55,決統データ!$A$3:$DE$2059,$E12+19,FALSE)</f>
        <v>0</v>
      </c>
      <c r="J12" s="43">
        <f>VLOOKUP($A12&amp;J$55,決統データ!$A$3:$DE$2059,$E12+19,FALSE)</f>
        <v>0</v>
      </c>
      <c r="K12" s="43">
        <f>VLOOKUP($A12&amp;K$55,決統データ!$A$3:$DE$2059,$E12+19,FALSE)</f>
        <v>0</v>
      </c>
      <c r="L12" s="167">
        <f t="shared" si="0"/>
        <v>0</v>
      </c>
    </row>
    <row r="13" spans="1:12" s="1" customFormat="1" ht="16" customHeight="1">
      <c r="A13" s="27" t="str">
        <f t="shared" si="1"/>
        <v>1742101</v>
      </c>
      <c r="B13" s="28" t="s">
        <v>198</v>
      </c>
      <c r="C13" s="29">
        <v>21</v>
      </c>
      <c r="D13" s="28" t="s">
        <v>790</v>
      </c>
      <c r="E13" s="24">
        <v>12</v>
      </c>
      <c r="F13" s="559"/>
      <c r="G13" s="507" t="s">
        <v>1318</v>
      </c>
      <c r="H13" s="507"/>
      <c r="I13" s="43">
        <f>VLOOKUP($A13&amp;I$55,決統データ!$A$3:$DE$2059,$E13+19,FALSE)</f>
        <v>3608</v>
      </c>
      <c r="J13" s="43">
        <f>VLOOKUP($A13&amp;J$55,決統データ!$A$3:$DE$2059,$E13+19,FALSE)</f>
        <v>22501</v>
      </c>
      <c r="K13" s="43">
        <f>VLOOKUP($A13&amp;K$55,決統データ!$A$3:$DE$2059,$E13+19,FALSE)</f>
        <v>0</v>
      </c>
      <c r="L13" s="167">
        <f t="shared" si="0"/>
        <v>26109</v>
      </c>
    </row>
    <row r="14" spans="1:12" s="1" customFormat="1" ht="16" customHeight="1">
      <c r="A14" s="27" t="str">
        <f t="shared" si="1"/>
        <v>1742101</v>
      </c>
      <c r="B14" s="28" t="s">
        <v>198</v>
      </c>
      <c r="C14" s="29">
        <v>21</v>
      </c>
      <c r="D14" s="28" t="s">
        <v>790</v>
      </c>
      <c r="E14" s="24">
        <v>13</v>
      </c>
      <c r="F14" s="559"/>
      <c r="G14" s="507" t="s">
        <v>1182</v>
      </c>
      <c r="H14" s="507"/>
      <c r="I14" s="43">
        <f>VLOOKUP($A14&amp;I$55,決統データ!$A$3:$DE$2059,$E14+19,FALSE)</f>
        <v>2289</v>
      </c>
      <c r="J14" s="43">
        <f>VLOOKUP($A14&amp;J$55,決統データ!$A$3:$DE$2059,$E14+19,FALSE)</f>
        <v>419</v>
      </c>
      <c r="K14" s="43">
        <f>VLOOKUP($A14&amp;K$55,決統データ!$A$3:$DE$2059,$E14+19,FALSE)</f>
        <v>2447</v>
      </c>
      <c r="L14" s="167">
        <f t="shared" si="0"/>
        <v>5155</v>
      </c>
    </row>
    <row r="15" spans="1:12" s="1" customFormat="1" ht="16" customHeight="1">
      <c r="A15" s="27" t="str">
        <f t="shared" si="1"/>
        <v>1742101</v>
      </c>
      <c r="B15" s="28" t="s">
        <v>198</v>
      </c>
      <c r="C15" s="29">
        <v>21</v>
      </c>
      <c r="D15" s="28" t="s">
        <v>790</v>
      </c>
      <c r="E15" s="24">
        <v>14</v>
      </c>
      <c r="F15" s="559"/>
      <c r="G15" s="507" t="s">
        <v>1181</v>
      </c>
      <c r="H15" s="507"/>
      <c r="I15" s="43">
        <f>VLOOKUP($A15&amp;I$55,決統データ!$A$3:$DE$2059,$E15+19,FALSE)</f>
        <v>536</v>
      </c>
      <c r="J15" s="43">
        <f>VLOOKUP($A15&amp;J$55,決統データ!$A$3:$DE$2059,$E15+19,FALSE)</f>
        <v>293</v>
      </c>
      <c r="K15" s="43">
        <f>VLOOKUP($A15&amp;K$55,決統データ!$A$3:$DE$2059,$E15+19,FALSE)</f>
        <v>1485</v>
      </c>
      <c r="L15" s="167">
        <f t="shared" si="0"/>
        <v>2314</v>
      </c>
    </row>
    <row r="16" spans="1:12" s="1" customFormat="1" ht="16" customHeight="1">
      <c r="A16" s="27" t="str">
        <f t="shared" si="1"/>
        <v>1742101</v>
      </c>
      <c r="B16" s="28" t="s">
        <v>198</v>
      </c>
      <c r="C16" s="29">
        <v>21</v>
      </c>
      <c r="D16" s="28" t="s">
        <v>790</v>
      </c>
      <c r="E16" s="24">
        <v>15</v>
      </c>
      <c r="F16" s="559"/>
      <c r="G16" s="507" t="s">
        <v>1180</v>
      </c>
      <c r="H16" s="507"/>
      <c r="I16" s="43">
        <f>VLOOKUP($A16&amp;I$55,決統データ!$A$3:$DE$2059,$E16+19,FALSE)</f>
        <v>6624</v>
      </c>
      <c r="J16" s="43">
        <f>VLOOKUP($A16&amp;J$55,決統データ!$A$3:$DE$2059,$E16+19,FALSE)</f>
        <v>20984</v>
      </c>
      <c r="K16" s="43">
        <f>VLOOKUP($A16&amp;K$55,決統データ!$A$3:$DE$2059,$E16+19,FALSE)</f>
        <v>1026</v>
      </c>
      <c r="L16" s="167">
        <f t="shared" si="0"/>
        <v>28634</v>
      </c>
    </row>
    <row r="17" spans="1:12" s="1" customFormat="1" ht="16" customHeight="1">
      <c r="A17" s="27" t="str">
        <f t="shared" si="1"/>
        <v>1742101</v>
      </c>
      <c r="B17" s="28" t="s">
        <v>198</v>
      </c>
      <c r="C17" s="29">
        <v>21</v>
      </c>
      <c r="D17" s="28" t="s">
        <v>790</v>
      </c>
      <c r="E17" s="24">
        <v>16</v>
      </c>
      <c r="F17" s="559"/>
      <c r="G17" s="507" t="s">
        <v>1177</v>
      </c>
      <c r="H17" s="507"/>
      <c r="I17" s="43">
        <f>VLOOKUP($A17&amp;I$55,決統データ!$A$3:$DE$2059,$E17+19,FALSE)</f>
        <v>0</v>
      </c>
      <c r="J17" s="43">
        <f>VLOOKUP($A17&amp;J$55,決統データ!$A$3:$DE$2059,$E17+19,FALSE)</f>
        <v>0</v>
      </c>
      <c r="K17" s="43">
        <f>VLOOKUP($A17&amp;K$55,決統データ!$A$3:$DE$2059,$E17+19,FALSE)</f>
        <v>0</v>
      </c>
      <c r="L17" s="167">
        <f t="shared" si="0"/>
        <v>0</v>
      </c>
    </row>
    <row r="18" spans="1:12" s="1" customFormat="1" ht="16" customHeight="1">
      <c r="A18" s="27" t="str">
        <f t="shared" si="1"/>
        <v>1742101</v>
      </c>
      <c r="B18" s="28" t="s">
        <v>198</v>
      </c>
      <c r="C18" s="29">
        <v>21</v>
      </c>
      <c r="D18" s="28" t="s">
        <v>790</v>
      </c>
      <c r="E18" s="24">
        <v>17</v>
      </c>
      <c r="F18" s="559"/>
      <c r="G18" s="507" t="s">
        <v>1317</v>
      </c>
      <c r="H18" s="507"/>
      <c r="I18" s="43">
        <f>VLOOKUP($A18&amp;I$55,決統データ!$A$3:$DE$2059,$E18+19,FALSE)</f>
        <v>0</v>
      </c>
      <c r="J18" s="43">
        <f>VLOOKUP($A18&amp;J$55,決統データ!$A$3:$DE$2059,$E18+19,FALSE)</f>
        <v>1524</v>
      </c>
      <c r="K18" s="43">
        <f>VLOOKUP($A18&amp;K$55,決統データ!$A$3:$DE$2059,$E18+19,FALSE)</f>
        <v>0</v>
      </c>
      <c r="L18" s="167">
        <f t="shared" si="0"/>
        <v>1524</v>
      </c>
    </row>
    <row r="19" spans="1:12" s="1" customFormat="1" ht="16" customHeight="1">
      <c r="A19" s="27" t="str">
        <f t="shared" si="1"/>
        <v>1742101</v>
      </c>
      <c r="B19" s="28" t="s">
        <v>198</v>
      </c>
      <c r="C19" s="29">
        <v>21</v>
      </c>
      <c r="D19" s="28" t="s">
        <v>790</v>
      </c>
      <c r="E19" s="24">
        <v>18</v>
      </c>
      <c r="F19" s="559"/>
      <c r="G19" s="507" t="s">
        <v>1316</v>
      </c>
      <c r="H19" s="507"/>
      <c r="I19" s="43">
        <f>VLOOKUP($A19&amp;I$55,決統データ!$A$3:$DE$2059,$E19+19,FALSE)</f>
        <v>0</v>
      </c>
      <c r="J19" s="43">
        <f>VLOOKUP($A19&amp;J$55,決統データ!$A$3:$DE$2059,$E19+19,FALSE)</f>
        <v>0</v>
      </c>
      <c r="K19" s="43">
        <f>VLOOKUP($A19&amp;K$55,決統データ!$A$3:$DE$2059,$E19+19,FALSE)</f>
        <v>0</v>
      </c>
      <c r="L19" s="167">
        <f t="shared" si="0"/>
        <v>0</v>
      </c>
    </row>
    <row r="20" spans="1:12" s="1" customFormat="1" ht="16" customHeight="1">
      <c r="A20" s="27" t="str">
        <f t="shared" si="1"/>
        <v>1742101</v>
      </c>
      <c r="B20" s="28" t="s">
        <v>198</v>
      </c>
      <c r="C20" s="29">
        <v>21</v>
      </c>
      <c r="D20" s="28" t="s">
        <v>790</v>
      </c>
      <c r="E20" s="24">
        <v>19</v>
      </c>
      <c r="F20" s="559"/>
      <c r="G20" s="507" t="s">
        <v>1178</v>
      </c>
      <c r="H20" s="507"/>
      <c r="I20" s="43">
        <f>VLOOKUP($A20&amp;I$55,決統データ!$A$3:$DE$2059,$E20+19,FALSE)</f>
        <v>39847</v>
      </c>
      <c r="J20" s="43">
        <f>VLOOKUP($A20&amp;J$55,決統データ!$A$3:$DE$2059,$E20+19,FALSE)</f>
        <v>65312</v>
      </c>
      <c r="K20" s="43">
        <f>VLOOKUP($A20&amp;K$55,決統データ!$A$3:$DE$2059,$E20+19,FALSE)</f>
        <v>18407</v>
      </c>
      <c r="L20" s="167">
        <f t="shared" si="0"/>
        <v>123566</v>
      </c>
    </row>
    <row r="21" spans="1:12" s="1" customFormat="1" ht="16" customHeight="1">
      <c r="A21" s="27" t="str">
        <f t="shared" si="1"/>
        <v>1742101</v>
      </c>
      <c r="B21" s="28" t="s">
        <v>198</v>
      </c>
      <c r="C21" s="29">
        <v>21</v>
      </c>
      <c r="D21" s="28" t="s">
        <v>790</v>
      </c>
      <c r="E21" s="24">
        <v>27</v>
      </c>
      <c r="F21" s="559"/>
      <c r="G21" s="668" t="s">
        <v>1315</v>
      </c>
      <c r="H21" s="669"/>
      <c r="I21" s="43">
        <f>VLOOKUP($A21&amp;I$55,決統データ!$A$3:$DE$2059,$E21+19,FALSE)</f>
        <v>0</v>
      </c>
      <c r="J21" s="43">
        <f>VLOOKUP($A21&amp;J$55,決統データ!$A$3:$DE$2059,$E21+19,FALSE)</f>
        <v>0</v>
      </c>
      <c r="K21" s="43">
        <f>VLOOKUP($A21&amp;K$55,決統データ!$A$3:$DE$2059,$E21+19,FALSE)</f>
        <v>246859</v>
      </c>
      <c r="L21" s="167">
        <f t="shared" si="0"/>
        <v>246859</v>
      </c>
    </row>
    <row r="22" spans="1:12" s="1" customFormat="1" ht="16" customHeight="1">
      <c r="A22" s="27" t="str">
        <f t="shared" si="1"/>
        <v>1742101</v>
      </c>
      <c r="B22" s="28" t="s">
        <v>198</v>
      </c>
      <c r="C22" s="29">
        <v>21</v>
      </c>
      <c r="D22" s="28" t="s">
        <v>790</v>
      </c>
      <c r="E22" s="24">
        <v>28</v>
      </c>
      <c r="F22" s="559"/>
      <c r="G22" s="507" t="s">
        <v>737</v>
      </c>
      <c r="H22" s="507"/>
      <c r="I22" s="43">
        <f>VLOOKUP($A22&amp;I$55,決統データ!$A$3:$DE$2059,$E22+19,FALSE)</f>
        <v>2938</v>
      </c>
      <c r="J22" s="43">
        <f>VLOOKUP($A22&amp;J$55,決統データ!$A$3:$DE$2059,$E22+19,FALSE)</f>
        <v>9941</v>
      </c>
      <c r="K22" s="43">
        <f>VLOOKUP($A22&amp;K$55,決統データ!$A$3:$DE$2059,$E22+19,FALSE)</f>
        <v>23764</v>
      </c>
      <c r="L22" s="167">
        <f t="shared" si="0"/>
        <v>36643</v>
      </c>
    </row>
    <row r="23" spans="1:12" s="1" customFormat="1" ht="16" customHeight="1">
      <c r="A23" s="27" t="str">
        <f t="shared" si="1"/>
        <v>1742101</v>
      </c>
      <c r="B23" s="28" t="s">
        <v>198</v>
      </c>
      <c r="C23" s="29">
        <v>21</v>
      </c>
      <c r="D23" s="28" t="s">
        <v>790</v>
      </c>
      <c r="E23" s="24">
        <v>29</v>
      </c>
      <c r="F23" s="559"/>
      <c r="G23" s="507" t="s">
        <v>1314</v>
      </c>
      <c r="H23" s="507"/>
      <c r="I23" s="43">
        <f>VLOOKUP($A23&amp;I$55,決統データ!$A$3:$DE$2059,$E23+19,FALSE)</f>
        <v>92529</v>
      </c>
      <c r="J23" s="43">
        <f>VLOOKUP($A23&amp;J$55,決統データ!$A$3:$DE$2059,$E23+19,FALSE)</f>
        <v>164869</v>
      </c>
      <c r="K23" s="43">
        <f>VLOOKUP($A23&amp;K$55,決統データ!$A$3:$DE$2059,$E23+19,FALSE)</f>
        <v>396060</v>
      </c>
      <c r="L23" s="167">
        <f t="shared" si="0"/>
        <v>653458</v>
      </c>
    </row>
    <row r="24" spans="1:12" s="1" customFormat="1" ht="16" customHeight="1">
      <c r="A24" s="27" t="str">
        <f t="shared" si="1"/>
        <v>1742101</v>
      </c>
      <c r="B24" s="28" t="s">
        <v>198</v>
      </c>
      <c r="C24" s="29">
        <v>21</v>
      </c>
      <c r="D24" s="28" t="s">
        <v>790</v>
      </c>
      <c r="E24" s="24">
        <v>30</v>
      </c>
      <c r="F24" s="559"/>
      <c r="G24" s="507" t="s">
        <v>1313</v>
      </c>
      <c r="H24" s="507"/>
      <c r="I24" s="43">
        <f>VLOOKUP($A24&amp;I$55,決統データ!$A$3:$DE$2059,$E24+19,FALSE)</f>
        <v>0</v>
      </c>
      <c r="J24" s="43">
        <f>VLOOKUP($A24&amp;J$55,決統データ!$A$3:$DE$2059,$E24+19,FALSE)</f>
        <v>0</v>
      </c>
      <c r="K24" s="43">
        <f>VLOOKUP($A24&amp;K$55,決統データ!$A$3:$DE$2059,$E24+19,FALSE)</f>
        <v>0</v>
      </c>
      <c r="L24" s="167">
        <f t="shared" si="0"/>
        <v>0</v>
      </c>
    </row>
    <row r="25" spans="1:12" s="1" customFormat="1" ht="16" customHeight="1">
      <c r="A25" s="27" t="str">
        <f t="shared" si="1"/>
        <v>1742101</v>
      </c>
      <c r="B25" s="28" t="s">
        <v>198</v>
      </c>
      <c r="C25" s="29">
        <v>21</v>
      </c>
      <c r="D25" s="28" t="s">
        <v>790</v>
      </c>
      <c r="E25" s="24">
        <v>31</v>
      </c>
      <c r="F25" s="559"/>
      <c r="G25" s="507" t="s">
        <v>1173</v>
      </c>
      <c r="H25" s="507"/>
      <c r="I25" s="43">
        <f>VLOOKUP($A25&amp;I$55,決統データ!$A$3:$DE$2059,$E25+19,FALSE)</f>
        <v>0</v>
      </c>
      <c r="J25" s="43">
        <f>VLOOKUP($A25&amp;J$55,決統データ!$A$3:$DE$2059,$E25+19,FALSE)</f>
        <v>0</v>
      </c>
      <c r="K25" s="43">
        <f>VLOOKUP($A25&amp;K$55,決統データ!$A$3:$DE$2059,$E25+19,FALSE)</f>
        <v>0</v>
      </c>
      <c r="L25" s="167">
        <f t="shared" si="0"/>
        <v>0</v>
      </c>
    </row>
    <row r="26" spans="1:12" s="1" customFormat="1" ht="16" customHeight="1">
      <c r="A26" s="27" t="str">
        <f t="shared" si="1"/>
        <v>1742101</v>
      </c>
      <c r="B26" s="28" t="s">
        <v>198</v>
      </c>
      <c r="C26" s="29">
        <v>21</v>
      </c>
      <c r="D26" s="28" t="s">
        <v>790</v>
      </c>
      <c r="E26" s="24">
        <v>32</v>
      </c>
      <c r="F26" s="559"/>
      <c r="G26" s="507" t="s">
        <v>1172</v>
      </c>
      <c r="H26" s="507"/>
      <c r="I26" s="43">
        <f>VLOOKUP($A26&amp;I$55,決統データ!$A$3:$DE$2059,$E26+19,FALSE)</f>
        <v>92529</v>
      </c>
      <c r="J26" s="43">
        <f>VLOOKUP($A26&amp;J$55,決統データ!$A$3:$DE$2059,$E26+19,FALSE)</f>
        <v>164869</v>
      </c>
      <c r="K26" s="43">
        <f>VLOOKUP($A26&amp;K$55,決統データ!$A$3:$DE$2059,$E26+19,FALSE)</f>
        <v>396060</v>
      </c>
      <c r="L26" s="167">
        <f t="shared" si="0"/>
        <v>653458</v>
      </c>
    </row>
    <row r="27" spans="1:12" s="1" customFormat="1" ht="17.149999999999999" customHeight="1">
      <c r="E27" s="24"/>
      <c r="F27" s="670" t="s">
        <v>1319</v>
      </c>
      <c r="G27" s="666" t="s">
        <v>862</v>
      </c>
      <c r="H27" s="95" t="s">
        <v>1191</v>
      </c>
      <c r="I27" s="166">
        <f>I3/I$26*100</f>
        <v>5.8230392633660797</v>
      </c>
      <c r="J27" s="166">
        <f t="shared" ref="I27:L42" si="2">J3/J$26*100</f>
        <v>1.7547264798112441</v>
      </c>
      <c r="K27" s="166">
        <f t="shared" si="2"/>
        <v>0.50068171489168301</v>
      </c>
      <c r="L27" s="166">
        <f t="shared" si="2"/>
        <v>1.5707206890113825</v>
      </c>
    </row>
    <row r="28" spans="1:12" s="1" customFormat="1" ht="17.149999999999999" customHeight="1">
      <c r="E28" s="24"/>
      <c r="F28" s="670"/>
      <c r="G28" s="667"/>
      <c r="H28" s="60" t="s">
        <v>1190</v>
      </c>
      <c r="I28" s="166">
        <f t="shared" si="2"/>
        <v>3.0952458148256223</v>
      </c>
      <c r="J28" s="166">
        <f t="shared" si="2"/>
        <v>0.74968611443024469</v>
      </c>
      <c r="K28" s="166">
        <f t="shared" si="2"/>
        <v>0.27117103469171339</v>
      </c>
      <c r="L28" s="166">
        <f t="shared" si="2"/>
        <v>0.79178768949190304</v>
      </c>
    </row>
    <row r="29" spans="1:12" s="1" customFormat="1" ht="17.149999999999999" customHeight="1">
      <c r="E29" s="24"/>
      <c r="F29" s="670"/>
      <c r="G29" s="667"/>
      <c r="H29" s="60" t="s">
        <v>1628</v>
      </c>
      <c r="I29" s="166">
        <f t="shared" si="2"/>
        <v>0</v>
      </c>
      <c r="J29" s="166">
        <f t="shared" si="2"/>
        <v>0</v>
      </c>
      <c r="K29" s="166">
        <f t="shared" si="2"/>
        <v>0</v>
      </c>
      <c r="L29" s="166">
        <f t="shared" si="2"/>
        <v>0</v>
      </c>
    </row>
    <row r="30" spans="1:12" s="1" customFormat="1" ht="17.149999999999999" customHeight="1">
      <c r="E30" s="24"/>
      <c r="F30" s="670"/>
      <c r="G30" s="667"/>
      <c r="H30" s="60" t="s">
        <v>1188</v>
      </c>
      <c r="I30" s="166">
        <f t="shared" si="2"/>
        <v>0</v>
      </c>
      <c r="J30" s="166">
        <f t="shared" si="2"/>
        <v>0</v>
      </c>
      <c r="K30" s="166">
        <f t="shared" si="2"/>
        <v>0</v>
      </c>
      <c r="L30" s="166">
        <f t="shared" si="2"/>
        <v>0</v>
      </c>
    </row>
    <row r="31" spans="1:12" s="1" customFormat="1" ht="17.149999999999999" customHeight="1">
      <c r="E31" s="24"/>
      <c r="F31" s="670"/>
      <c r="G31" s="667"/>
      <c r="H31" s="60" t="s">
        <v>1187</v>
      </c>
      <c r="I31" s="166">
        <f t="shared" si="2"/>
        <v>1.8480692539636221</v>
      </c>
      <c r="J31" s="166">
        <f t="shared" si="2"/>
        <v>0.52344588734085851</v>
      </c>
      <c r="K31" s="166">
        <f t="shared" si="2"/>
        <v>0.14492753623188406</v>
      </c>
      <c r="L31" s="166">
        <f t="shared" si="2"/>
        <v>0.48159177789544239</v>
      </c>
    </row>
    <row r="32" spans="1:12" s="1" customFormat="1" ht="17.149999999999999" customHeight="1">
      <c r="E32" s="24"/>
      <c r="F32" s="670"/>
      <c r="G32" s="667"/>
      <c r="H32" s="60" t="s">
        <v>799</v>
      </c>
      <c r="I32" s="166">
        <f t="shared" si="2"/>
        <v>10.766354332155323</v>
      </c>
      <c r="J32" s="166">
        <f t="shared" si="2"/>
        <v>3.027858481582347</v>
      </c>
      <c r="K32" s="166">
        <f t="shared" si="2"/>
        <v>0.91678028581528048</v>
      </c>
      <c r="L32" s="166">
        <f t="shared" si="2"/>
        <v>2.8441001563987283</v>
      </c>
    </row>
    <row r="33" spans="5:12" s="1" customFormat="1" ht="17.149999999999999" customHeight="1">
      <c r="E33" s="24"/>
      <c r="F33" s="670"/>
      <c r="G33" s="507" t="s">
        <v>1186</v>
      </c>
      <c r="H33" s="507"/>
      <c r="I33" s="166">
        <f t="shared" si="2"/>
        <v>28.88283673226772</v>
      </c>
      <c r="J33" s="166">
        <f t="shared" si="2"/>
        <v>23.59630979747557</v>
      </c>
      <c r="K33" s="166">
        <f t="shared" si="2"/>
        <v>24.855072463768117</v>
      </c>
      <c r="L33" s="166">
        <f t="shared" si="2"/>
        <v>25.107811060542527</v>
      </c>
    </row>
    <row r="34" spans="5:12" s="1" customFormat="1" ht="17.149999999999999" customHeight="1">
      <c r="E34" s="24"/>
      <c r="F34" s="670"/>
      <c r="G34" s="667" t="s">
        <v>650</v>
      </c>
      <c r="H34" s="432" t="s">
        <v>1465</v>
      </c>
      <c r="I34" s="166">
        <f t="shared" si="2"/>
        <v>28.88283673226772</v>
      </c>
      <c r="J34" s="166">
        <f t="shared" si="2"/>
        <v>23.59630979747557</v>
      </c>
      <c r="K34" s="166">
        <f t="shared" si="2"/>
        <v>24.855072463768117</v>
      </c>
      <c r="L34" s="166">
        <f t="shared" si="2"/>
        <v>25.107811060542527</v>
      </c>
    </row>
    <row r="35" spans="5:12" s="1" customFormat="1" ht="17.149999999999999" customHeight="1">
      <c r="E35" s="24"/>
      <c r="F35" s="670"/>
      <c r="G35" s="667"/>
      <c r="H35" s="432" t="s">
        <v>1464</v>
      </c>
      <c r="I35" s="166">
        <f t="shared" si="2"/>
        <v>0</v>
      </c>
      <c r="J35" s="166">
        <f t="shared" si="2"/>
        <v>0</v>
      </c>
      <c r="K35" s="166">
        <f t="shared" si="2"/>
        <v>0</v>
      </c>
      <c r="L35" s="166">
        <f t="shared" si="2"/>
        <v>0</v>
      </c>
    </row>
    <row r="36" spans="5:12" s="1" customFormat="1" ht="17.149999999999999" customHeight="1">
      <c r="E36" s="24"/>
      <c r="F36" s="670"/>
      <c r="G36" s="667"/>
      <c r="H36" s="60" t="s">
        <v>1183</v>
      </c>
      <c r="I36" s="166">
        <f t="shared" si="2"/>
        <v>0</v>
      </c>
      <c r="J36" s="166">
        <f t="shared" si="2"/>
        <v>0</v>
      </c>
      <c r="K36" s="166">
        <f t="shared" si="2"/>
        <v>0</v>
      </c>
      <c r="L36" s="166">
        <f t="shared" si="2"/>
        <v>0</v>
      </c>
    </row>
    <row r="37" spans="5:12" s="1" customFormat="1" ht="17.149999999999999" customHeight="1">
      <c r="E37" s="24"/>
      <c r="F37" s="670"/>
      <c r="G37" s="507" t="s">
        <v>1318</v>
      </c>
      <c r="H37" s="507"/>
      <c r="I37" s="166">
        <f t="shared" si="2"/>
        <v>3.8993180516378652</v>
      </c>
      <c r="J37" s="166">
        <f t="shared" si="2"/>
        <v>13.647805227180369</v>
      </c>
      <c r="K37" s="166">
        <f t="shared" si="2"/>
        <v>0</v>
      </c>
      <c r="L37" s="166">
        <f t="shared" si="2"/>
        <v>3.9955131010715301</v>
      </c>
    </row>
    <row r="38" spans="5:12" s="1" customFormat="1" ht="17.149999999999999" customHeight="1">
      <c r="E38" s="24"/>
      <c r="F38" s="670"/>
      <c r="G38" s="507" t="s">
        <v>1182</v>
      </c>
      <c r="H38" s="507"/>
      <c r="I38" s="166">
        <f t="shared" si="2"/>
        <v>2.4738190189021818</v>
      </c>
      <c r="J38" s="166">
        <f t="shared" si="2"/>
        <v>0.2541411666231978</v>
      </c>
      <c r="K38" s="166">
        <f t="shared" si="2"/>
        <v>0.61783568146240464</v>
      </c>
      <c r="L38" s="166">
        <f t="shared" si="2"/>
        <v>0.78888008104575968</v>
      </c>
    </row>
    <row r="39" spans="5:12" s="1" customFormat="1" ht="17.149999999999999" customHeight="1">
      <c r="E39" s="24"/>
      <c r="F39" s="670"/>
      <c r="G39" s="507" t="s">
        <v>1181</v>
      </c>
      <c r="H39" s="507"/>
      <c r="I39" s="166">
        <f t="shared" si="2"/>
        <v>0.57927784802602422</v>
      </c>
      <c r="J39" s="166">
        <f t="shared" si="2"/>
        <v>0.17771685398710491</v>
      </c>
      <c r="K39" s="166">
        <f t="shared" si="2"/>
        <v>0.37494319042569307</v>
      </c>
      <c r="L39" s="166">
        <f t="shared" si="2"/>
        <v>0.35411610233557478</v>
      </c>
    </row>
    <row r="40" spans="5:12" s="1" customFormat="1" ht="17.149999999999999" customHeight="1">
      <c r="E40" s="24"/>
      <c r="F40" s="670"/>
      <c r="G40" s="507" t="s">
        <v>1180</v>
      </c>
      <c r="H40" s="507"/>
      <c r="I40" s="166">
        <f t="shared" si="2"/>
        <v>7.1588366890380311</v>
      </c>
      <c r="J40" s="166">
        <f t="shared" si="2"/>
        <v>12.72768076472836</v>
      </c>
      <c r="K40" s="166">
        <f t="shared" si="2"/>
        <v>0.25905165883956977</v>
      </c>
      <c r="L40" s="166">
        <f t="shared" si="2"/>
        <v>4.3819189603616451</v>
      </c>
    </row>
    <row r="41" spans="5:12" s="1" customFormat="1" ht="17.149999999999999" customHeight="1">
      <c r="E41" s="24"/>
      <c r="F41" s="670"/>
      <c r="G41" s="507" t="s">
        <v>1177</v>
      </c>
      <c r="H41" s="507"/>
      <c r="I41" s="166">
        <f t="shared" si="2"/>
        <v>0</v>
      </c>
      <c r="J41" s="166">
        <f t="shared" si="2"/>
        <v>0</v>
      </c>
      <c r="K41" s="166">
        <f t="shared" si="2"/>
        <v>0</v>
      </c>
      <c r="L41" s="166">
        <f t="shared" si="2"/>
        <v>0</v>
      </c>
    </row>
    <row r="42" spans="5:12" s="1" customFormat="1" ht="17.149999999999999" customHeight="1">
      <c r="E42" s="24"/>
      <c r="F42" s="670"/>
      <c r="G42" s="507" t="s">
        <v>1317</v>
      </c>
      <c r="H42" s="507"/>
      <c r="I42" s="166">
        <f t="shared" si="2"/>
        <v>0</v>
      </c>
      <c r="J42" s="166">
        <f t="shared" si="2"/>
        <v>0.92437025759845703</v>
      </c>
      <c r="K42" s="166">
        <f t="shared" si="2"/>
        <v>0</v>
      </c>
      <c r="L42" s="166">
        <f t="shared" si="2"/>
        <v>0.23322080378540014</v>
      </c>
    </row>
    <row r="43" spans="5:12" s="1" customFormat="1" ht="17.149999999999999" customHeight="1">
      <c r="E43" s="24"/>
      <c r="F43" s="670"/>
      <c r="G43" s="507" t="s">
        <v>1316</v>
      </c>
      <c r="H43" s="507"/>
      <c r="I43" s="166">
        <f t="shared" ref="I43:L50" si="3">I19/I$26*100</f>
        <v>0</v>
      </c>
      <c r="J43" s="166">
        <f t="shared" si="3"/>
        <v>0</v>
      </c>
      <c r="K43" s="166">
        <f t="shared" si="3"/>
        <v>0</v>
      </c>
      <c r="L43" s="166">
        <f t="shared" si="3"/>
        <v>0</v>
      </c>
    </row>
    <row r="44" spans="5:12" s="1" customFormat="1" ht="17.149999999999999" customHeight="1">
      <c r="E44" s="24"/>
      <c r="F44" s="670"/>
      <c r="G44" s="507" t="s">
        <v>1178</v>
      </c>
      <c r="H44" s="507"/>
      <c r="I44" s="166">
        <f t="shared" si="3"/>
        <v>43.064336586367517</v>
      </c>
      <c r="J44" s="166">
        <f t="shared" si="3"/>
        <v>39.614481800702379</v>
      </c>
      <c r="K44" s="166">
        <f t="shared" si="3"/>
        <v>4.6475281523001568</v>
      </c>
      <c r="L44" s="166">
        <f t="shared" si="3"/>
        <v>18.90955501348212</v>
      </c>
    </row>
    <row r="45" spans="5:12" s="1" customFormat="1" ht="17.149999999999999" customHeight="1">
      <c r="E45" s="24"/>
      <c r="F45" s="670"/>
      <c r="G45" s="668" t="s">
        <v>1315</v>
      </c>
      <c r="H45" s="669"/>
      <c r="I45" s="166">
        <f t="shared" si="3"/>
        <v>0</v>
      </c>
      <c r="J45" s="166">
        <f t="shared" si="3"/>
        <v>0</v>
      </c>
      <c r="K45" s="166">
        <f t="shared" si="3"/>
        <v>62.328687572590013</v>
      </c>
      <c r="L45" s="166">
        <f t="shared" si="3"/>
        <v>37.777332284553864</v>
      </c>
    </row>
    <row r="46" spans="5:12" s="1" customFormat="1" ht="17.149999999999999" customHeight="1">
      <c r="E46" s="24"/>
      <c r="F46" s="670"/>
      <c r="G46" s="507" t="s">
        <v>737</v>
      </c>
      <c r="H46" s="507"/>
      <c r="I46" s="166">
        <f t="shared" si="3"/>
        <v>3.1752207416053344</v>
      </c>
      <c r="J46" s="166">
        <f t="shared" si="3"/>
        <v>6.0296356501222181</v>
      </c>
      <c r="K46" s="166">
        <f t="shared" si="3"/>
        <v>6.0001009947987676</v>
      </c>
      <c r="L46" s="166">
        <f t="shared" si="3"/>
        <v>5.6075524364228464</v>
      </c>
    </row>
    <row r="47" spans="5:12" s="1" customFormat="1" ht="17.149999999999999" customHeight="1">
      <c r="E47" s="24"/>
      <c r="F47" s="670"/>
      <c r="G47" s="507" t="s">
        <v>1314</v>
      </c>
      <c r="H47" s="507"/>
      <c r="I47" s="166">
        <f t="shared" si="3"/>
        <v>100</v>
      </c>
      <c r="J47" s="166">
        <f t="shared" si="3"/>
        <v>100</v>
      </c>
      <c r="K47" s="166">
        <f t="shared" si="3"/>
        <v>100</v>
      </c>
      <c r="L47" s="166">
        <f t="shared" si="3"/>
        <v>100</v>
      </c>
    </row>
    <row r="48" spans="5:12" s="1" customFormat="1" ht="17.149999999999999" customHeight="1">
      <c r="E48" s="24"/>
      <c r="F48" s="670"/>
      <c r="G48" s="507" t="s">
        <v>1313</v>
      </c>
      <c r="H48" s="507"/>
      <c r="I48" s="166">
        <f t="shared" si="3"/>
        <v>0</v>
      </c>
      <c r="J48" s="166">
        <f t="shared" si="3"/>
        <v>0</v>
      </c>
      <c r="K48" s="166">
        <f t="shared" si="3"/>
        <v>0</v>
      </c>
      <c r="L48" s="166">
        <f t="shared" si="3"/>
        <v>0</v>
      </c>
    </row>
    <row r="49" spans="5:12" s="1" customFormat="1" ht="17.149999999999999" customHeight="1">
      <c r="E49" s="24"/>
      <c r="F49" s="670"/>
      <c r="G49" s="507" t="s">
        <v>1173</v>
      </c>
      <c r="H49" s="507"/>
      <c r="I49" s="166">
        <f t="shared" si="3"/>
        <v>0</v>
      </c>
      <c r="J49" s="166">
        <f t="shared" si="3"/>
        <v>0</v>
      </c>
      <c r="K49" s="166">
        <f t="shared" si="3"/>
        <v>0</v>
      </c>
      <c r="L49" s="166">
        <f t="shared" si="3"/>
        <v>0</v>
      </c>
    </row>
    <row r="50" spans="5:12" s="1" customFormat="1" ht="17.149999999999999" customHeight="1">
      <c r="E50" s="24"/>
      <c r="F50" s="670"/>
      <c r="G50" s="507" t="s">
        <v>1172</v>
      </c>
      <c r="H50" s="507"/>
      <c r="I50" s="166">
        <f t="shared" si="3"/>
        <v>100</v>
      </c>
      <c r="J50" s="166">
        <f t="shared" si="3"/>
        <v>100</v>
      </c>
      <c r="K50" s="166">
        <f t="shared" si="3"/>
        <v>100</v>
      </c>
      <c r="L50" s="166">
        <f t="shared" si="3"/>
        <v>100</v>
      </c>
    </row>
    <row r="55" spans="5:12">
      <c r="I55" s="228" t="str">
        <f t="shared" ref="I55:K55" si="4">+I56&amp;I58</f>
        <v>263656000</v>
      </c>
      <c r="J55" s="228" t="str">
        <f t="shared" si="4"/>
        <v>264075000</v>
      </c>
      <c r="K55" s="228" t="str">
        <f t="shared" si="4"/>
        <v>264652000</v>
      </c>
    </row>
    <row r="56" spans="5:12">
      <c r="I56" s="228" t="s">
        <v>593</v>
      </c>
      <c r="J56" s="228" t="s">
        <v>595</v>
      </c>
      <c r="K56" s="228" t="s">
        <v>598</v>
      </c>
    </row>
    <row r="57" spans="5:12">
      <c r="I57" s="228" t="s">
        <v>470</v>
      </c>
      <c r="J57" s="228" t="s">
        <v>596</v>
      </c>
      <c r="K57" s="228" t="s">
        <v>599</v>
      </c>
    </row>
    <row r="58" spans="5:12">
      <c r="I58" s="228" t="s">
        <v>556</v>
      </c>
      <c r="J58" s="228" t="s">
        <v>556</v>
      </c>
      <c r="K58" s="228" t="s">
        <v>556</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37">
    <mergeCell ref="G47:H47"/>
    <mergeCell ref="G48:H48"/>
    <mergeCell ref="G49:H49"/>
    <mergeCell ref="F27:F50"/>
    <mergeCell ref="G27:G32"/>
    <mergeCell ref="G33:H33"/>
    <mergeCell ref="G34:G36"/>
    <mergeCell ref="G37:H37"/>
    <mergeCell ref="G38:H38"/>
    <mergeCell ref="G39:H39"/>
    <mergeCell ref="G40:H40"/>
    <mergeCell ref="G50:H50"/>
    <mergeCell ref="G46:H46"/>
    <mergeCell ref="G41:H41"/>
    <mergeCell ref="G42:H42"/>
    <mergeCell ref="G43:H43"/>
    <mergeCell ref="G44:H44"/>
    <mergeCell ref="G20:H20"/>
    <mergeCell ref="G21:H21"/>
    <mergeCell ref="G45:H45"/>
    <mergeCell ref="G26:H26"/>
    <mergeCell ref="F2:H2"/>
    <mergeCell ref="F3:F26"/>
    <mergeCell ref="G3:G8"/>
    <mergeCell ref="G9:H9"/>
    <mergeCell ref="G10:G12"/>
    <mergeCell ref="G13:H13"/>
    <mergeCell ref="G14:H14"/>
    <mergeCell ref="G15:H15"/>
    <mergeCell ref="G24:H24"/>
    <mergeCell ref="G25:H25"/>
    <mergeCell ref="G18:H18"/>
    <mergeCell ref="G19:H19"/>
    <mergeCell ref="G16:H16"/>
    <mergeCell ref="G17:H17"/>
    <mergeCell ref="G22:H22"/>
    <mergeCell ref="G23:H23"/>
  </mergeCells>
  <phoneticPr fontId="3"/>
  <pageMargins left="0.78740157480314965" right="0.78740157480314965" top="0.78740157480314965" bottom="0.78740157480314965" header="0.51181102362204722" footer="0.51181102362204722"/>
  <pageSetup paperSize="9" scale="60" orientation="landscape"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M86"/>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7" width="4.33203125" style="9" customWidth="1"/>
    <col min="8" max="8" width="4" style="9" customWidth="1"/>
    <col min="9" max="9" width="24.58203125" style="9" customWidth="1"/>
    <col min="10" max="12" width="10.33203125" style="9" customWidth="1"/>
    <col min="13" max="13" width="10.5" style="9" bestFit="1" customWidth="1"/>
    <col min="14" max="16384" width="9" style="9"/>
  </cols>
  <sheetData>
    <row r="1" spans="1:13">
      <c r="F1" s="1" t="s">
        <v>1341</v>
      </c>
      <c r="M1" s="223" t="s">
        <v>523</v>
      </c>
    </row>
    <row r="2" spans="1:13" s="226" customFormat="1" ht="29.25" customHeight="1">
      <c r="A2" s="26"/>
      <c r="B2" s="67" t="s">
        <v>786</v>
      </c>
      <c r="C2" s="26" t="s">
        <v>787</v>
      </c>
      <c r="D2" s="26" t="s">
        <v>788</v>
      </c>
      <c r="E2" s="30" t="s">
        <v>789</v>
      </c>
      <c r="F2" s="671"/>
      <c r="G2" s="672"/>
      <c r="H2" s="672"/>
      <c r="I2" s="673"/>
      <c r="J2" s="165" t="s">
        <v>470</v>
      </c>
      <c r="K2" s="165" t="s">
        <v>175</v>
      </c>
      <c r="L2" s="165" t="s">
        <v>1320</v>
      </c>
      <c r="M2" s="11" t="s">
        <v>609</v>
      </c>
    </row>
    <row r="3" spans="1:13" s="1" customFormat="1" ht="17.25" customHeight="1">
      <c r="A3" s="27" t="str">
        <f>+B3&amp;C3&amp;D3</f>
        <v>1743201</v>
      </c>
      <c r="B3" s="28" t="s">
        <v>198</v>
      </c>
      <c r="C3" s="29">
        <v>32</v>
      </c>
      <c r="D3" s="28" t="s">
        <v>790</v>
      </c>
      <c r="E3" s="24">
        <v>1</v>
      </c>
      <c r="F3" s="586" t="s">
        <v>1339</v>
      </c>
      <c r="G3" s="586" t="s">
        <v>1338</v>
      </c>
      <c r="H3" s="175" t="s">
        <v>862</v>
      </c>
      <c r="I3" s="191"/>
      <c r="J3" s="43">
        <f>VLOOKUP($A3&amp;J$82,決統データ!$A$3:$DE$2059,$E3+19,FALSE)</f>
        <v>2483</v>
      </c>
      <c r="K3" s="43">
        <f>VLOOKUP($A3&amp;K$82,決統データ!$A$3:$DE$2059,$E3+19,FALSE)</f>
        <v>0</v>
      </c>
      <c r="L3" s="43">
        <f>VLOOKUP($A3&amp;L$82,決統データ!$A$3:$DE$2059,$E3+19,FALSE)</f>
        <v>0</v>
      </c>
      <c r="M3" s="274">
        <f t="shared" ref="M3:M34" si="0">SUM(J3:L3)</f>
        <v>2483</v>
      </c>
    </row>
    <row r="4" spans="1:13" s="1" customFormat="1" ht="17.25" customHeight="1">
      <c r="A4" s="27" t="str">
        <f t="shared" ref="A4:A75" si="1">+B4&amp;C4&amp;D4</f>
        <v>1743201</v>
      </c>
      <c r="B4" s="28" t="s">
        <v>198</v>
      </c>
      <c r="C4" s="29">
        <v>32</v>
      </c>
      <c r="D4" s="28" t="s">
        <v>790</v>
      </c>
      <c r="E4" s="24">
        <v>2</v>
      </c>
      <c r="F4" s="587"/>
      <c r="G4" s="587"/>
      <c r="H4" s="175" t="s">
        <v>1180</v>
      </c>
      <c r="I4" s="191"/>
      <c r="J4" s="43">
        <f>VLOOKUP($A4&amp;J$82,決統データ!$A$3:$DE$2059,$E4+19,FALSE)</f>
        <v>651</v>
      </c>
      <c r="K4" s="43">
        <f>VLOOKUP($A4&amp;K$82,決統データ!$A$3:$DE$2059,$E4+19,FALSE)</f>
        <v>398</v>
      </c>
      <c r="L4" s="43">
        <f>VLOOKUP($A4&amp;L$82,決統データ!$A$3:$DE$2059,$E4+19,FALSE)</f>
        <v>1026</v>
      </c>
      <c r="M4" s="274">
        <f t="shared" si="0"/>
        <v>2075</v>
      </c>
    </row>
    <row r="5" spans="1:13" s="1" customFormat="1" ht="17.25" customHeight="1">
      <c r="A5" s="27" t="str">
        <f t="shared" si="1"/>
        <v>1743201</v>
      </c>
      <c r="B5" s="28" t="s">
        <v>198</v>
      </c>
      <c r="C5" s="29">
        <v>32</v>
      </c>
      <c r="D5" s="28" t="s">
        <v>790</v>
      </c>
      <c r="E5" s="24">
        <v>3</v>
      </c>
      <c r="F5" s="587"/>
      <c r="G5" s="587"/>
      <c r="H5" s="175" t="s">
        <v>1177</v>
      </c>
      <c r="I5" s="191"/>
      <c r="J5" s="43">
        <f>VLOOKUP($A5&amp;J$82,決統データ!$A$3:$DE$2059,$E5+19,FALSE)</f>
        <v>0</v>
      </c>
      <c r="K5" s="43">
        <f>VLOOKUP($A5&amp;K$82,決統データ!$A$3:$DE$2059,$E5+19,FALSE)</f>
        <v>0</v>
      </c>
      <c r="L5" s="43">
        <f>VLOOKUP($A5&amp;L$82,決統データ!$A$3:$DE$2059,$E5+19,FALSE)</f>
        <v>0</v>
      </c>
      <c r="M5" s="274">
        <f t="shared" si="0"/>
        <v>0</v>
      </c>
    </row>
    <row r="6" spans="1:13" s="1" customFormat="1" ht="17.25" customHeight="1">
      <c r="A6" s="27" t="str">
        <f t="shared" si="1"/>
        <v>1743201</v>
      </c>
      <c r="B6" s="28" t="s">
        <v>198</v>
      </c>
      <c r="C6" s="29">
        <v>32</v>
      </c>
      <c r="D6" s="28" t="s">
        <v>790</v>
      </c>
      <c r="E6" s="24">
        <v>4</v>
      </c>
      <c r="F6" s="587"/>
      <c r="G6" s="587"/>
      <c r="H6" s="175" t="s">
        <v>1337</v>
      </c>
      <c r="I6" s="191"/>
      <c r="J6" s="43">
        <f>VLOOKUP($A6&amp;J$82,決統データ!$A$3:$DE$2059,$E6+19,FALSE)</f>
        <v>0</v>
      </c>
      <c r="K6" s="43">
        <f>VLOOKUP($A6&amp;K$82,決統データ!$A$3:$DE$2059,$E6+19,FALSE)</f>
        <v>0</v>
      </c>
      <c r="L6" s="43">
        <f>VLOOKUP($A6&amp;L$82,決統データ!$A$3:$DE$2059,$E6+19,FALSE)</f>
        <v>0</v>
      </c>
      <c r="M6" s="274">
        <f t="shared" si="0"/>
        <v>0</v>
      </c>
    </row>
    <row r="7" spans="1:13" s="1" customFormat="1" ht="17.25" customHeight="1">
      <c r="A7" s="27" t="str">
        <f t="shared" si="1"/>
        <v>1743201</v>
      </c>
      <c r="B7" s="28" t="s">
        <v>198</v>
      </c>
      <c r="C7" s="29">
        <v>32</v>
      </c>
      <c r="D7" s="28" t="s">
        <v>790</v>
      </c>
      <c r="E7" s="24">
        <v>5</v>
      </c>
      <c r="F7" s="587"/>
      <c r="G7" s="587"/>
      <c r="H7" s="175" t="s">
        <v>1178</v>
      </c>
      <c r="I7" s="191"/>
      <c r="J7" s="43">
        <f>VLOOKUP($A7&amp;J$82,決統データ!$A$3:$DE$2059,$E7+19,FALSE)</f>
        <v>134</v>
      </c>
      <c r="K7" s="43">
        <f>VLOOKUP($A7&amp;K$82,決統データ!$A$3:$DE$2059,$E7+19,FALSE)</f>
        <v>0</v>
      </c>
      <c r="L7" s="43">
        <f>VLOOKUP($A7&amp;L$82,決統データ!$A$3:$DE$2059,$E7+19,FALSE)</f>
        <v>18249</v>
      </c>
      <c r="M7" s="274">
        <f t="shared" si="0"/>
        <v>18383</v>
      </c>
    </row>
    <row r="8" spans="1:13" s="1" customFormat="1" ht="17.25" customHeight="1">
      <c r="A8" s="27" t="str">
        <f t="shared" si="1"/>
        <v>1743201</v>
      </c>
      <c r="B8" s="28" t="s">
        <v>198</v>
      </c>
      <c r="C8" s="29">
        <v>32</v>
      </c>
      <c r="D8" s="28" t="s">
        <v>790</v>
      </c>
      <c r="E8" s="24">
        <v>6</v>
      </c>
      <c r="F8" s="587"/>
      <c r="G8" s="587"/>
      <c r="H8" s="175" t="s">
        <v>737</v>
      </c>
      <c r="I8" s="191"/>
      <c r="J8" s="43">
        <f>VLOOKUP($A8&amp;J$82,決統データ!$A$3:$DE$2059,$E8+19,FALSE)</f>
        <v>3098</v>
      </c>
      <c r="K8" s="43">
        <f>VLOOKUP($A8&amp;K$82,決統データ!$A$3:$DE$2059,$E8+19,FALSE)</f>
        <v>0</v>
      </c>
      <c r="L8" s="43">
        <f>VLOOKUP($A8&amp;L$82,決統データ!$A$3:$DE$2059,$E8+19,FALSE)</f>
        <v>6146</v>
      </c>
      <c r="M8" s="274">
        <f t="shared" si="0"/>
        <v>9244</v>
      </c>
    </row>
    <row r="9" spans="1:13" s="1" customFormat="1" ht="17.25" customHeight="1">
      <c r="A9" s="27" t="str">
        <f t="shared" si="1"/>
        <v>1743201</v>
      </c>
      <c r="B9" s="28" t="s">
        <v>198</v>
      </c>
      <c r="C9" s="29">
        <v>32</v>
      </c>
      <c r="D9" s="28" t="s">
        <v>790</v>
      </c>
      <c r="E9" s="24">
        <v>7</v>
      </c>
      <c r="F9" s="587"/>
      <c r="G9" s="587"/>
      <c r="H9" s="175" t="s">
        <v>799</v>
      </c>
      <c r="I9" s="191"/>
      <c r="J9" s="43">
        <f>VLOOKUP($A9&amp;J$82,決統データ!$A$3:$DE$2059,$E9+19,FALSE)</f>
        <v>6366</v>
      </c>
      <c r="K9" s="43">
        <f>VLOOKUP($A9&amp;K$82,決統データ!$A$3:$DE$2059,$E9+19,FALSE)</f>
        <v>398</v>
      </c>
      <c r="L9" s="43">
        <f>VLOOKUP($A9&amp;L$82,決統データ!$A$3:$DE$2059,$E9+19,FALSE)</f>
        <v>25421</v>
      </c>
      <c r="M9" s="274">
        <f t="shared" si="0"/>
        <v>32185</v>
      </c>
    </row>
    <row r="10" spans="1:13" s="1" customFormat="1" ht="17.25" customHeight="1">
      <c r="A10" s="27" t="str">
        <f t="shared" si="1"/>
        <v>1743201</v>
      </c>
      <c r="B10" s="28" t="s">
        <v>198</v>
      </c>
      <c r="C10" s="29">
        <v>32</v>
      </c>
      <c r="D10" s="28" t="s">
        <v>790</v>
      </c>
      <c r="E10" s="24">
        <v>8</v>
      </c>
      <c r="F10" s="587"/>
      <c r="G10" s="587"/>
      <c r="H10" s="586" t="s">
        <v>650</v>
      </c>
      <c r="I10" s="174" t="s">
        <v>1323</v>
      </c>
      <c r="J10" s="43">
        <f>VLOOKUP($A10&amp;J$82,決統データ!$A$3:$DE$2059,$E10+19,FALSE)</f>
        <v>6366</v>
      </c>
      <c r="K10" s="43">
        <f>VLOOKUP($A10&amp;K$82,決統データ!$A$3:$DE$2059,$E10+19,FALSE)</f>
        <v>398</v>
      </c>
      <c r="L10" s="43">
        <f>VLOOKUP($A10&amp;L$82,決統データ!$A$3:$DE$2059,$E10+19,FALSE)</f>
        <v>25421</v>
      </c>
      <c r="M10" s="274">
        <f t="shared" si="0"/>
        <v>32185</v>
      </c>
    </row>
    <row r="11" spans="1:13" s="1" customFormat="1" ht="17.25" customHeight="1">
      <c r="A11" s="27" t="str">
        <f t="shared" si="1"/>
        <v>1743201</v>
      </c>
      <c r="B11" s="28" t="s">
        <v>198</v>
      </c>
      <c r="C11" s="29">
        <v>32</v>
      </c>
      <c r="D11" s="28" t="s">
        <v>790</v>
      </c>
      <c r="E11" s="24">
        <v>9</v>
      </c>
      <c r="F11" s="587"/>
      <c r="G11" s="587"/>
      <c r="H11" s="587"/>
      <c r="I11" s="174" t="s">
        <v>1322</v>
      </c>
      <c r="J11" s="43">
        <f>VLOOKUP($A11&amp;J$82,決統データ!$A$3:$DE$2059,$E11+19,FALSE)</f>
        <v>0</v>
      </c>
      <c r="K11" s="43">
        <f>VLOOKUP($A11&amp;K$82,決統データ!$A$3:$DE$2059,$E11+19,FALSE)</f>
        <v>0</v>
      </c>
      <c r="L11" s="43">
        <f>VLOOKUP($A11&amp;L$82,決統データ!$A$3:$DE$2059,$E11+19,FALSE)</f>
        <v>0</v>
      </c>
      <c r="M11" s="274">
        <f t="shared" si="0"/>
        <v>0</v>
      </c>
    </row>
    <row r="12" spans="1:13" s="1" customFormat="1" ht="17.25" customHeight="1">
      <c r="A12" s="27" t="str">
        <f t="shared" si="1"/>
        <v>1743201</v>
      </c>
      <c r="B12" s="28" t="s">
        <v>198</v>
      </c>
      <c r="C12" s="29">
        <v>32</v>
      </c>
      <c r="D12" s="28" t="s">
        <v>790</v>
      </c>
      <c r="E12" s="24">
        <v>10</v>
      </c>
      <c r="F12" s="587"/>
      <c r="G12" s="588"/>
      <c r="H12" s="588"/>
      <c r="I12" s="174" t="s">
        <v>737</v>
      </c>
      <c r="J12" s="43">
        <f>VLOOKUP($A12&amp;J$82,決統データ!$A$3:$DE$2059,$E12+19,FALSE)</f>
        <v>0</v>
      </c>
      <c r="K12" s="43">
        <f>VLOOKUP($A12&amp;K$82,決統データ!$A$3:$DE$2059,$E12+19,FALSE)</f>
        <v>0</v>
      </c>
      <c r="L12" s="43">
        <f>VLOOKUP($A12&amp;L$82,決統データ!$A$3:$DE$2059,$E12+19,FALSE)</f>
        <v>0</v>
      </c>
      <c r="M12" s="274">
        <f t="shared" si="0"/>
        <v>0</v>
      </c>
    </row>
    <row r="13" spans="1:13" s="1" customFormat="1" ht="17.25" customHeight="1">
      <c r="A13" s="27" t="str">
        <f t="shared" si="1"/>
        <v>1743201</v>
      </c>
      <c r="B13" s="28" t="s">
        <v>198</v>
      </c>
      <c r="C13" s="29">
        <v>32</v>
      </c>
      <c r="D13" s="28" t="s">
        <v>790</v>
      </c>
      <c r="E13" s="24">
        <v>11</v>
      </c>
      <c r="F13" s="587"/>
      <c r="G13" s="586" t="s">
        <v>1309</v>
      </c>
      <c r="H13" s="174" t="s">
        <v>862</v>
      </c>
      <c r="I13" s="174"/>
      <c r="J13" s="43">
        <f>VLOOKUP($A13&amp;J$82,決統データ!$A$3:$DE$2059,$E13+19,FALSE)</f>
        <v>0</v>
      </c>
      <c r="K13" s="43">
        <f>VLOOKUP($A13&amp;K$82,決統データ!$A$3:$DE$2059,$E13+19,FALSE)</f>
        <v>0</v>
      </c>
      <c r="L13" s="43">
        <f>VLOOKUP($A13&amp;L$82,決統データ!$A$3:$DE$2059,$E13+19,FALSE)</f>
        <v>0</v>
      </c>
      <c r="M13" s="274">
        <f t="shared" si="0"/>
        <v>0</v>
      </c>
    </row>
    <row r="14" spans="1:13" s="1" customFormat="1" ht="17.25" customHeight="1">
      <c r="A14" s="27" t="str">
        <f t="shared" si="1"/>
        <v>1743201</v>
      </c>
      <c r="B14" s="28" t="s">
        <v>198</v>
      </c>
      <c r="C14" s="29">
        <v>32</v>
      </c>
      <c r="D14" s="28" t="s">
        <v>790</v>
      </c>
      <c r="E14" s="24">
        <v>12</v>
      </c>
      <c r="F14" s="587"/>
      <c r="G14" s="587"/>
      <c r="H14" s="175" t="s">
        <v>1336</v>
      </c>
      <c r="I14" s="191"/>
      <c r="J14" s="43">
        <f>VLOOKUP($A14&amp;J$82,決統データ!$A$3:$DE$2059,$E14+19,FALSE)</f>
        <v>0</v>
      </c>
      <c r="K14" s="43">
        <f>VLOOKUP($A14&amp;K$82,決統データ!$A$3:$DE$2059,$E14+19,FALSE)</f>
        <v>10917</v>
      </c>
      <c r="L14" s="43">
        <f>VLOOKUP($A14&amp;L$82,決統データ!$A$3:$DE$2059,$E14+19,FALSE)</f>
        <v>0</v>
      </c>
      <c r="M14" s="274">
        <f t="shared" si="0"/>
        <v>10917</v>
      </c>
    </row>
    <row r="15" spans="1:13" s="1" customFormat="1" ht="17.25" customHeight="1">
      <c r="A15" s="27" t="str">
        <f t="shared" si="1"/>
        <v>1743201</v>
      </c>
      <c r="B15" s="28" t="s">
        <v>198</v>
      </c>
      <c r="C15" s="29">
        <v>32</v>
      </c>
      <c r="D15" s="28" t="s">
        <v>790</v>
      </c>
      <c r="E15" s="24">
        <v>13</v>
      </c>
      <c r="F15" s="587"/>
      <c r="G15" s="587"/>
      <c r="H15" s="175"/>
      <c r="I15" s="191" t="s">
        <v>1335</v>
      </c>
      <c r="J15" s="43">
        <f>VLOOKUP($A15&amp;J$82,決統データ!$A$3:$DE$2059,$E15+19,FALSE)</f>
        <v>0</v>
      </c>
      <c r="K15" s="43">
        <f>VLOOKUP($A15&amp;K$82,決統データ!$A$3:$DE$2059,$E15+19,FALSE)</f>
        <v>10917</v>
      </c>
      <c r="L15" s="43">
        <f>VLOOKUP($A15&amp;L$82,決統データ!$A$3:$DE$2059,$E15+19,FALSE)</f>
        <v>0</v>
      </c>
      <c r="M15" s="274">
        <f t="shared" si="0"/>
        <v>10917</v>
      </c>
    </row>
    <row r="16" spans="1:13" s="1" customFormat="1" ht="17.25" customHeight="1">
      <c r="A16" s="27" t="str">
        <f t="shared" si="1"/>
        <v>1743201</v>
      </c>
      <c r="B16" s="28" t="s">
        <v>198</v>
      </c>
      <c r="C16" s="29">
        <v>32</v>
      </c>
      <c r="D16" s="28" t="s">
        <v>790</v>
      </c>
      <c r="E16" s="24">
        <v>14</v>
      </c>
      <c r="F16" s="587"/>
      <c r="G16" s="587"/>
      <c r="H16" s="175" t="s">
        <v>1180</v>
      </c>
      <c r="I16" s="191"/>
      <c r="J16" s="43">
        <f>VLOOKUP($A16&amp;J$82,決統データ!$A$3:$DE$2059,$E16+19,FALSE)</f>
        <v>0</v>
      </c>
      <c r="K16" s="43">
        <f>VLOOKUP($A16&amp;K$82,決統データ!$A$3:$DE$2059,$E16+19,FALSE)</f>
        <v>6495</v>
      </c>
      <c r="L16" s="43">
        <f>VLOOKUP($A16&amp;L$82,決統データ!$A$3:$DE$2059,$E16+19,FALSE)</f>
        <v>0</v>
      </c>
      <c r="M16" s="274">
        <f t="shared" si="0"/>
        <v>6495</v>
      </c>
    </row>
    <row r="17" spans="1:13" s="1" customFormat="1" ht="17.25" customHeight="1">
      <c r="A17" s="27" t="str">
        <f t="shared" si="1"/>
        <v>1743201</v>
      </c>
      <c r="B17" s="28" t="s">
        <v>198</v>
      </c>
      <c r="C17" s="29">
        <v>32</v>
      </c>
      <c r="D17" s="28" t="s">
        <v>790</v>
      </c>
      <c r="E17" s="24">
        <v>15</v>
      </c>
      <c r="F17" s="587"/>
      <c r="G17" s="587"/>
      <c r="H17" s="175" t="s">
        <v>1177</v>
      </c>
      <c r="I17" s="191"/>
      <c r="J17" s="43">
        <f>VLOOKUP($A17&amp;J$82,決統データ!$A$3:$DE$2059,$E17+19,FALSE)</f>
        <v>0</v>
      </c>
      <c r="K17" s="43">
        <f>VLOOKUP($A17&amp;K$82,決統データ!$A$3:$DE$2059,$E17+19,FALSE)</f>
        <v>0</v>
      </c>
      <c r="L17" s="43">
        <f>VLOOKUP($A17&amp;L$82,決統データ!$A$3:$DE$2059,$E17+19,FALSE)</f>
        <v>0</v>
      </c>
      <c r="M17" s="274">
        <f t="shared" si="0"/>
        <v>0</v>
      </c>
    </row>
    <row r="18" spans="1:13" s="1" customFormat="1" ht="17.25" customHeight="1">
      <c r="A18" s="27" t="str">
        <f t="shared" si="1"/>
        <v>1743201</v>
      </c>
      <c r="B18" s="28" t="s">
        <v>198</v>
      </c>
      <c r="C18" s="29">
        <v>32</v>
      </c>
      <c r="D18" s="28" t="s">
        <v>790</v>
      </c>
      <c r="E18" s="24">
        <v>16</v>
      </c>
      <c r="F18" s="587"/>
      <c r="G18" s="587"/>
      <c r="H18" s="175" t="s">
        <v>1317</v>
      </c>
      <c r="I18" s="191"/>
      <c r="J18" s="43">
        <f>VLOOKUP($A18&amp;J$82,決統データ!$A$3:$DE$2059,$E18+19,FALSE)</f>
        <v>0</v>
      </c>
      <c r="K18" s="43">
        <f>VLOOKUP($A18&amp;K$82,決統データ!$A$3:$DE$2059,$E18+19,FALSE)</f>
        <v>0</v>
      </c>
      <c r="L18" s="43">
        <f>VLOOKUP($A18&amp;L$82,決統データ!$A$3:$DE$2059,$E18+19,FALSE)</f>
        <v>0</v>
      </c>
      <c r="M18" s="274">
        <f t="shared" si="0"/>
        <v>0</v>
      </c>
    </row>
    <row r="19" spans="1:13" s="1" customFormat="1" ht="17.25" customHeight="1">
      <c r="A19" s="27" t="str">
        <f t="shared" si="1"/>
        <v>1743201</v>
      </c>
      <c r="B19" s="28" t="s">
        <v>198</v>
      </c>
      <c r="C19" s="29">
        <v>32</v>
      </c>
      <c r="D19" s="28" t="s">
        <v>790</v>
      </c>
      <c r="E19" s="24">
        <v>17</v>
      </c>
      <c r="F19" s="587"/>
      <c r="G19" s="587"/>
      <c r="H19" s="175" t="s">
        <v>1178</v>
      </c>
      <c r="I19" s="191"/>
      <c r="J19" s="43">
        <f>VLOOKUP($A19&amp;J$82,決統データ!$A$3:$DE$2059,$E19+19,FALSE)</f>
        <v>0</v>
      </c>
      <c r="K19" s="43">
        <f>VLOOKUP($A19&amp;K$82,決統データ!$A$3:$DE$2059,$E19+19,FALSE)</f>
        <v>0</v>
      </c>
      <c r="L19" s="43">
        <f>VLOOKUP($A19&amp;L$82,決統データ!$A$3:$DE$2059,$E19+19,FALSE)</f>
        <v>0</v>
      </c>
      <c r="M19" s="274">
        <f t="shared" si="0"/>
        <v>0</v>
      </c>
    </row>
    <row r="20" spans="1:13" s="1" customFormat="1" ht="17.25" customHeight="1">
      <c r="A20" s="27" t="str">
        <f t="shared" si="1"/>
        <v>1743201</v>
      </c>
      <c r="B20" s="28" t="s">
        <v>198</v>
      </c>
      <c r="C20" s="29">
        <v>32</v>
      </c>
      <c r="D20" s="28" t="s">
        <v>790</v>
      </c>
      <c r="E20" s="24">
        <v>18</v>
      </c>
      <c r="F20" s="587"/>
      <c r="G20" s="587"/>
      <c r="H20" s="175" t="s">
        <v>737</v>
      </c>
      <c r="I20" s="191"/>
      <c r="J20" s="43">
        <f>VLOOKUP($A20&amp;J$82,決統データ!$A$3:$DE$2059,$E20+19,FALSE)</f>
        <v>0</v>
      </c>
      <c r="K20" s="43">
        <f>VLOOKUP($A20&amp;K$82,決統データ!$A$3:$DE$2059,$E20+19,FALSE)</f>
        <v>0</v>
      </c>
      <c r="L20" s="43">
        <f>VLOOKUP($A20&amp;L$82,決統データ!$A$3:$DE$2059,$E20+19,FALSE)</f>
        <v>0</v>
      </c>
      <c r="M20" s="274">
        <f t="shared" si="0"/>
        <v>0</v>
      </c>
    </row>
    <row r="21" spans="1:13" s="1" customFormat="1" ht="17.25" customHeight="1">
      <c r="A21" s="27" t="str">
        <f t="shared" si="1"/>
        <v>1743201</v>
      </c>
      <c r="B21" s="28" t="s">
        <v>198</v>
      </c>
      <c r="C21" s="29">
        <v>32</v>
      </c>
      <c r="D21" s="28" t="s">
        <v>790</v>
      </c>
      <c r="E21" s="24">
        <v>19</v>
      </c>
      <c r="F21" s="587"/>
      <c r="G21" s="587"/>
      <c r="H21" s="175" t="s">
        <v>799</v>
      </c>
      <c r="I21" s="191"/>
      <c r="J21" s="43">
        <f>VLOOKUP($A21&amp;J$82,決統データ!$A$3:$DE$2059,$E21+19,FALSE)</f>
        <v>0</v>
      </c>
      <c r="K21" s="43">
        <f>VLOOKUP($A21&amp;K$82,決統データ!$A$3:$DE$2059,$E21+19,FALSE)</f>
        <v>17412</v>
      </c>
      <c r="L21" s="43">
        <f>VLOOKUP($A21&amp;L$82,決統データ!$A$3:$DE$2059,$E21+19,FALSE)</f>
        <v>0</v>
      </c>
      <c r="M21" s="274">
        <f t="shared" si="0"/>
        <v>17412</v>
      </c>
    </row>
    <row r="22" spans="1:13" s="1" customFormat="1" ht="17.25" customHeight="1">
      <c r="A22" s="27" t="str">
        <f t="shared" si="1"/>
        <v>1743201</v>
      </c>
      <c r="B22" s="28" t="s">
        <v>198</v>
      </c>
      <c r="C22" s="29">
        <v>32</v>
      </c>
      <c r="D22" s="28" t="s">
        <v>790</v>
      </c>
      <c r="E22" s="24">
        <v>20</v>
      </c>
      <c r="F22" s="587"/>
      <c r="G22" s="587"/>
      <c r="H22" s="586" t="s">
        <v>650</v>
      </c>
      <c r="I22" s="174" t="s">
        <v>1323</v>
      </c>
      <c r="J22" s="43">
        <f>VLOOKUP($A22&amp;J$82,決統データ!$A$3:$DE$2059,$E22+19,FALSE)</f>
        <v>0</v>
      </c>
      <c r="K22" s="43">
        <f>VLOOKUP($A22&amp;K$82,決統データ!$A$3:$DE$2059,$E22+19,FALSE)</f>
        <v>17412</v>
      </c>
      <c r="L22" s="43">
        <f>VLOOKUP($A22&amp;L$82,決統データ!$A$3:$DE$2059,$E22+19,FALSE)</f>
        <v>0</v>
      </c>
      <c r="M22" s="274">
        <f t="shared" si="0"/>
        <v>17412</v>
      </c>
    </row>
    <row r="23" spans="1:13" s="1" customFormat="1" ht="17.25" customHeight="1">
      <c r="A23" s="27" t="str">
        <f t="shared" si="1"/>
        <v>1743201</v>
      </c>
      <c r="B23" s="28" t="s">
        <v>198</v>
      </c>
      <c r="C23" s="29">
        <v>32</v>
      </c>
      <c r="D23" s="28" t="s">
        <v>790</v>
      </c>
      <c r="E23" s="24">
        <v>21</v>
      </c>
      <c r="F23" s="587"/>
      <c r="G23" s="587"/>
      <c r="H23" s="587"/>
      <c r="I23" s="174" t="s">
        <v>1322</v>
      </c>
      <c r="J23" s="43">
        <f>VLOOKUP($A23&amp;J$82,決統データ!$A$3:$DE$2059,$E23+19,FALSE)</f>
        <v>0</v>
      </c>
      <c r="K23" s="43">
        <f>VLOOKUP($A23&amp;K$82,決統データ!$A$3:$DE$2059,$E23+19,FALSE)</f>
        <v>0</v>
      </c>
      <c r="L23" s="43">
        <f>VLOOKUP($A23&amp;L$82,決統データ!$A$3:$DE$2059,$E23+19,FALSE)</f>
        <v>0</v>
      </c>
      <c r="M23" s="274">
        <f t="shared" si="0"/>
        <v>0</v>
      </c>
    </row>
    <row r="24" spans="1:13" s="1" customFormat="1" ht="17.25" customHeight="1">
      <c r="A24" s="27" t="str">
        <f t="shared" si="1"/>
        <v>1743201</v>
      </c>
      <c r="B24" s="28" t="s">
        <v>198</v>
      </c>
      <c r="C24" s="29">
        <v>32</v>
      </c>
      <c r="D24" s="28" t="s">
        <v>790</v>
      </c>
      <c r="E24" s="24">
        <v>22</v>
      </c>
      <c r="F24" s="587"/>
      <c r="G24" s="588"/>
      <c r="H24" s="588"/>
      <c r="I24" s="174" t="s">
        <v>737</v>
      </c>
      <c r="J24" s="43">
        <f>VLOOKUP($A24&amp;J$82,決統データ!$A$3:$DE$2059,$E24+19,FALSE)</f>
        <v>0</v>
      </c>
      <c r="K24" s="43">
        <f>VLOOKUP($A24&amp;K$82,決統データ!$A$3:$DE$2059,$E24+19,FALSE)</f>
        <v>0</v>
      </c>
      <c r="L24" s="43">
        <f>VLOOKUP($A24&amp;L$82,決統データ!$A$3:$DE$2059,$E24+19,FALSE)</f>
        <v>0</v>
      </c>
      <c r="M24" s="274">
        <f t="shared" si="0"/>
        <v>0</v>
      </c>
    </row>
    <row r="25" spans="1:13" s="1" customFormat="1" ht="17.25" customHeight="1">
      <c r="A25" s="27" t="str">
        <f t="shared" si="1"/>
        <v>1743201</v>
      </c>
      <c r="B25" s="28" t="s">
        <v>198</v>
      </c>
      <c r="C25" s="29">
        <v>32</v>
      </c>
      <c r="D25" s="28" t="s">
        <v>790</v>
      </c>
      <c r="E25" s="24">
        <v>23</v>
      </c>
      <c r="F25" s="587"/>
      <c r="G25" s="586" t="s">
        <v>1308</v>
      </c>
      <c r="H25" s="175" t="s">
        <v>862</v>
      </c>
      <c r="I25" s="191"/>
      <c r="J25" s="43">
        <f>VLOOKUP($A25&amp;J$82,決統データ!$A$3:$DE$2059,$E25+19,FALSE)</f>
        <v>7479</v>
      </c>
      <c r="K25" s="43">
        <f>VLOOKUP($A25&amp;K$82,決統データ!$A$3:$DE$2059,$E25+19,FALSE)</f>
        <v>4992</v>
      </c>
      <c r="L25" s="43">
        <f>VLOOKUP($A25&amp;L$82,決統データ!$A$3:$DE$2059,$E25+19,FALSE)</f>
        <v>0</v>
      </c>
      <c r="M25" s="274">
        <f t="shared" si="0"/>
        <v>12471</v>
      </c>
    </row>
    <row r="26" spans="1:13" s="1" customFormat="1" ht="17.25" customHeight="1">
      <c r="A26" s="27" t="str">
        <f t="shared" si="1"/>
        <v>1743201</v>
      </c>
      <c r="B26" s="28" t="s">
        <v>198</v>
      </c>
      <c r="C26" s="29">
        <v>32</v>
      </c>
      <c r="D26" s="28" t="s">
        <v>790</v>
      </c>
      <c r="E26" s="24">
        <v>24</v>
      </c>
      <c r="F26" s="587"/>
      <c r="G26" s="587"/>
      <c r="H26" s="175" t="s">
        <v>1336</v>
      </c>
      <c r="I26" s="191"/>
      <c r="J26" s="43">
        <f>VLOOKUP($A26&amp;J$82,決統データ!$A$3:$DE$2059,$E26+19,FALSE)</f>
        <v>3608</v>
      </c>
      <c r="K26" s="43">
        <f>VLOOKUP($A26&amp;K$82,決統データ!$A$3:$DE$2059,$E26+19,FALSE)</f>
        <v>11584</v>
      </c>
      <c r="L26" s="43">
        <f>VLOOKUP($A26&amp;L$82,決統データ!$A$3:$DE$2059,$E26+19,FALSE)</f>
        <v>0</v>
      </c>
      <c r="M26" s="274">
        <f t="shared" si="0"/>
        <v>15192</v>
      </c>
    </row>
    <row r="27" spans="1:13" s="1" customFormat="1" ht="17.25" customHeight="1">
      <c r="A27" s="27" t="str">
        <f t="shared" si="1"/>
        <v>1743201</v>
      </c>
      <c r="B27" s="28" t="s">
        <v>198</v>
      </c>
      <c r="C27" s="29">
        <v>32</v>
      </c>
      <c r="D27" s="28" t="s">
        <v>790</v>
      </c>
      <c r="E27" s="24">
        <v>25</v>
      </c>
      <c r="F27" s="587"/>
      <c r="G27" s="587"/>
      <c r="H27" s="175"/>
      <c r="I27" s="191" t="s">
        <v>1335</v>
      </c>
      <c r="J27" s="43">
        <f>VLOOKUP($A27&amp;J$82,決統データ!$A$3:$DE$2059,$E27+19,FALSE)</f>
        <v>3490</v>
      </c>
      <c r="K27" s="43">
        <f>VLOOKUP($A27&amp;K$82,決統データ!$A$3:$DE$2059,$E27+19,FALSE)</f>
        <v>11584</v>
      </c>
      <c r="L27" s="43">
        <f>VLOOKUP($A27&amp;L$82,決統データ!$A$3:$DE$2059,$E27+19,FALSE)</f>
        <v>0</v>
      </c>
      <c r="M27" s="274">
        <f t="shared" si="0"/>
        <v>15074</v>
      </c>
    </row>
    <row r="28" spans="1:13" s="1" customFormat="1" ht="17.25" customHeight="1">
      <c r="A28" s="27" t="str">
        <f t="shared" si="1"/>
        <v>1743201</v>
      </c>
      <c r="B28" s="28" t="s">
        <v>198</v>
      </c>
      <c r="C28" s="29">
        <v>32</v>
      </c>
      <c r="D28" s="28" t="s">
        <v>790</v>
      </c>
      <c r="E28" s="24">
        <v>26</v>
      </c>
      <c r="F28" s="587"/>
      <c r="G28" s="587"/>
      <c r="H28" s="175" t="s">
        <v>1180</v>
      </c>
      <c r="I28" s="191"/>
      <c r="J28" s="43">
        <f>VLOOKUP($A28&amp;J$82,決統データ!$A$3:$DE$2059,$E28+19,FALSE)</f>
        <v>5973</v>
      </c>
      <c r="K28" s="43">
        <f>VLOOKUP($A28&amp;K$82,決統データ!$A$3:$DE$2059,$E28+19,FALSE)</f>
        <v>13955</v>
      </c>
      <c r="L28" s="43">
        <f>VLOOKUP($A28&amp;L$82,決統データ!$A$3:$DE$2059,$E28+19,FALSE)</f>
        <v>0</v>
      </c>
      <c r="M28" s="274">
        <f t="shared" si="0"/>
        <v>19928</v>
      </c>
    </row>
    <row r="29" spans="1:13" s="1" customFormat="1" ht="17.25" customHeight="1">
      <c r="A29" s="27" t="str">
        <f t="shared" si="1"/>
        <v>1743201</v>
      </c>
      <c r="B29" s="28" t="s">
        <v>198</v>
      </c>
      <c r="C29" s="29">
        <v>32</v>
      </c>
      <c r="D29" s="28" t="s">
        <v>790</v>
      </c>
      <c r="E29" s="24">
        <v>27</v>
      </c>
      <c r="F29" s="587"/>
      <c r="G29" s="587"/>
      <c r="H29" s="175" t="s">
        <v>1177</v>
      </c>
      <c r="I29" s="191"/>
      <c r="J29" s="43">
        <f>VLOOKUP($A29&amp;J$82,決統データ!$A$3:$DE$2059,$E29+19,FALSE)</f>
        <v>0</v>
      </c>
      <c r="K29" s="43">
        <f>VLOOKUP($A29&amp;K$82,決統データ!$A$3:$DE$2059,$E29+19,FALSE)</f>
        <v>0</v>
      </c>
      <c r="L29" s="43">
        <f>VLOOKUP($A29&amp;L$82,決統データ!$A$3:$DE$2059,$E29+19,FALSE)</f>
        <v>0</v>
      </c>
      <c r="M29" s="274">
        <f t="shared" si="0"/>
        <v>0</v>
      </c>
    </row>
    <row r="30" spans="1:13" s="1" customFormat="1" ht="17.25" customHeight="1">
      <c r="A30" s="27" t="str">
        <f t="shared" si="1"/>
        <v>1743201</v>
      </c>
      <c r="B30" s="28" t="s">
        <v>198</v>
      </c>
      <c r="C30" s="29">
        <v>32</v>
      </c>
      <c r="D30" s="28" t="s">
        <v>790</v>
      </c>
      <c r="E30" s="24">
        <v>28</v>
      </c>
      <c r="F30" s="587"/>
      <c r="G30" s="587"/>
      <c r="H30" s="175" t="s">
        <v>1317</v>
      </c>
      <c r="I30" s="191"/>
      <c r="J30" s="43">
        <f>VLOOKUP($A30&amp;J$82,決統データ!$A$3:$DE$2059,$E30+19,FALSE)</f>
        <v>0</v>
      </c>
      <c r="K30" s="43">
        <f>VLOOKUP($A30&amp;K$82,決統データ!$A$3:$DE$2059,$E30+19,FALSE)</f>
        <v>1524</v>
      </c>
      <c r="L30" s="43">
        <f>VLOOKUP($A30&amp;L$82,決統データ!$A$3:$DE$2059,$E30+19,FALSE)</f>
        <v>0</v>
      </c>
      <c r="M30" s="274">
        <f t="shared" si="0"/>
        <v>1524</v>
      </c>
    </row>
    <row r="31" spans="1:13" s="1" customFormat="1" ht="17.25" customHeight="1">
      <c r="A31" s="27" t="str">
        <f t="shared" si="1"/>
        <v>1743201</v>
      </c>
      <c r="B31" s="28" t="s">
        <v>198</v>
      </c>
      <c r="C31" s="29">
        <v>32</v>
      </c>
      <c r="D31" s="28" t="s">
        <v>790</v>
      </c>
      <c r="E31" s="24">
        <v>29</v>
      </c>
      <c r="F31" s="587"/>
      <c r="G31" s="587"/>
      <c r="H31" s="175" t="s">
        <v>1178</v>
      </c>
      <c r="I31" s="191"/>
      <c r="J31" s="43">
        <f>VLOOKUP($A31&amp;J$82,決統データ!$A$3:$DE$2059,$E31+19,FALSE)</f>
        <v>28348</v>
      </c>
      <c r="K31" s="43">
        <f>VLOOKUP($A31&amp;K$82,決統データ!$A$3:$DE$2059,$E31+19,FALSE)</f>
        <v>65312</v>
      </c>
      <c r="L31" s="43">
        <f>VLOOKUP($A31&amp;L$82,決統データ!$A$3:$DE$2059,$E31+19,FALSE)</f>
        <v>0</v>
      </c>
      <c r="M31" s="274">
        <f t="shared" si="0"/>
        <v>93660</v>
      </c>
    </row>
    <row r="32" spans="1:13" s="1" customFormat="1" ht="17.25" customHeight="1">
      <c r="A32" s="27" t="str">
        <f t="shared" si="1"/>
        <v>1743201</v>
      </c>
      <c r="B32" s="28" t="s">
        <v>198</v>
      </c>
      <c r="C32" s="29">
        <v>32</v>
      </c>
      <c r="D32" s="28" t="s">
        <v>790</v>
      </c>
      <c r="E32" s="24">
        <v>30</v>
      </c>
      <c r="F32" s="587"/>
      <c r="G32" s="587"/>
      <c r="H32" s="175" t="s">
        <v>737</v>
      </c>
      <c r="I32" s="191"/>
      <c r="J32" s="43">
        <f>VLOOKUP($A32&amp;J$82,決統データ!$A$3:$DE$2059,$E32+19,FALSE)</f>
        <v>538</v>
      </c>
      <c r="K32" s="43">
        <f>VLOOKUP($A32&amp;K$82,決統データ!$A$3:$DE$2059,$E32+19,FALSE)</f>
        <v>602</v>
      </c>
      <c r="L32" s="43">
        <f>VLOOKUP($A32&amp;L$82,決統データ!$A$3:$DE$2059,$E32+19,FALSE)</f>
        <v>0</v>
      </c>
      <c r="M32" s="274">
        <f t="shared" si="0"/>
        <v>1140</v>
      </c>
    </row>
    <row r="33" spans="1:13" s="1" customFormat="1" ht="17.25" customHeight="1">
      <c r="A33" s="27" t="str">
        <f t="shared" si="1"/>
        <v>1743201</v>
      </c>
      <c r="B33" s="28" t="s">
        <v>198</v>
      </c>
      <c r="C33" s="29">
        <v>32</v>
      </c>
      <c r="D33" s="28" t="s">
        <v>790</v>
      </c>
      <c r="E33" s="24">
        <v>31</v>
      </c>
      <c r="F33" s="587"/>
      <c r="G33" s="587"/>
      <c r="H33" s="175" t="s">
        <v>799</v>
      </c>
      <c r="I33" s="191"/>
      <c r="J33" s="43">
        <f>VLOOKUP($A33&amp;J$82,決統データ!$A$3:$DE$2059,$E33+19,FALSE)</f>
        <v>45946</v>
      </c>
      <c r="K33" s="43">
        <f>VLOOKUP($A33&amp;K$82,決統データ!$A$3:$DE$2059,$E33+19,FALSE)</f>
        <v>97969</v>
      </c>
      <c r="L33" s="43">
        <f>VLOOKUP($A33&amp;L$82,決統データ!$A$3:$DE$2059,$E33+19,FALSE)</f>
        <v>0</v>
      </c>
      <c r="M33" s="274">
        <f t="shared" si="0"/>
        <v>143915</v>
      </c>
    </row>
    <row r="34" spans="1:13" s="1" customFormat="1" ht="17.25" customHeight="1">
      <c r="A34" s="27" t="str">
        <f t="shared" si="1"/>
        <v>1743201</v>
      </c>
      <c r="B34" s="28" t="s">
        <v>198</v>
      </c>
      <c r="C34" s="29">
        <v>32</v>
      </c>
      <c r="D34" s="28" t="s">
        <v>790</v>
      </c>
      <c r="E34" s="24">
        <v>32</v>
      </c>
      <c r="F34" s="587"/>
      <c r="G34" s="587"/>
      <c r="H34" s="586" t="s">
        <v>650</v>
      </c>
      <c r="I34" s="174" t="s">
        <v>1323</v>
      </c>
      <c r="J34" s="43">
        <f>VLOOKUP($A34&amp;J$82,決統データ!$A$3:$DE$2059,$E34+19,FALSE)</f>
        <v>45946</v>
      </c>
      <c r="K34" s="43">
        <f>VLOOKUP($A34&amp;K$82,決統データ!$A$3:$DE$2059,$E34+19,FALSE)</f>
        <v>97969</v>
      </c>
      <c r="L34" s="43">
        <f>VLOOKUP($A34&amp;L$82,決統データ!$A$3:$DE$2059,$E34+19,FALSE)</f>
        <v>0</v>
      </c>
      <c r="M34" s="274">
        <f t="shared" si="0"/>
        <v>143915</v>
      </c>
    </row>
    <row r="35" spans="1:13" s="1" customFormat="1" ht="17.25" customHeight="1">
      <c r="A35" s="27" t="str">
        <f t="shared" si="1"/>
        <v>1743201</v>
      </c>
      <c r="B35" s="28" t="s">
        <v>198</v>
      </c>
      <c r="C35" s="29">
        <v>32</v>
      </c>
      <c r="D35" s="28" t="s">
        <v>790</v>
      </c>
      <c r="E35" s="24">
        <v>33</v>
      </c>
      <c r="F35" s="587"/>
      <c r="G35" s="587"/>
      <c r="H35" s="587"/>
      <c r="I35" s="174" t="s">
        <v>1322</v>
      </c>
      <c r="J35" s="43">
        <f>VLOOKUP($A35&amp;J$82,決統データ!$A$3:$DE$2059,$E35+19,FALSE)</f>
        <v>0</v>
      </c>
      <c r="K35" s="43">
        <f>VLOOKUP($A35&amp;K$82,決統データ!$A$3:$DE$2059,$E35+19,FALSE)</f>
        <v>0</v>
      </c>
      <c r="L35" s="43">
        <f>VLOOKUP($A35&amp;L$82,決統データ!$A$3:$DE$2059,$E35+19,FALSE)</f>
        <v>0</v>
      </c>
      <c r="M35" s="274">
        <f t="shared" ref="M35:M66" si="2">SUM(J35:L35)</f>
        <v>0</v>
      </c>
    </row>
    <row r="36" spans="1:13" s="1" customFormat="1" ht="17.25" customHeight="1">
      <c r="A36" s="27" t="str">
        <f t="shared" si="1"/>
        <v>1743201</v>
      </c>
      <c r="B36" s="28" t="s">
        <v>198</v>
      </c>
      <c r="C36" s="29">
        <v>32</v>
      </c>
      <c r="D36" s="28" t="s">
        <v>790</v>
      </c>
      <c r="E36" s="24">
        <v>34</v>
      </c>
      <c r="F36" s="587"/>
      <c r="G36" s="588"/>
      <c r="H36" s="588"/>
      <c r="I36" s="174" t="s">
        <v>737</v>
      </c>
      <c r="J36" s="43">
        <f>VLOOKUP($A36&amp;J$82,決統データ!$A$3:$DE$2059,$E36+19,FALSE)</f>
        <v>0</v>
      </c>
      <c r="K36" s="43">
        <f>VLOOKUP($A36&amp;K$82,決統データ!$A$3:$DE$2059,$E36+19,FALSE)</f>
        <v>0</v>
      </c>
      <c r="L36" s="43">
        <f>VLOOKUP($A36&amp;L$82,決統データ!$A$3:$DE$2059,$E36+19,FALSE)</f>
        <v>0</v>
      </c>
      <c r="M36" s="274">
        <f t="shared" si="2"/>
        <v>0</v>
      </c>
    </row>
    <row r="37" spans="1:13" s="1" customFormat="1" ht="17.25" customHeight="1">
      <c r="A37" s="27" t="str">
        <f t="shared" si="1"/>
        <v>1743201</v>
      </c>
      <c r="B37" s="28" t="s">
        <v>198</v>
      </c>
      <c r="C37" s="29">
        <v>32</v>
      </c>
      <c r="D37" s="28" t="s">
        <v>790</v>
      </c>
      <c r="E37" s="24">
        <v>35</v>
      </c>
      <c r="F37" s="587"/>
      <c r="G37" s="586" t="s">
        <v>737</v>
      </c>
      <c r="H37" s="174" t="s">
        <v>862</v>
      </c>
      <c r="I37" s="174"/>
      <c r="J37" s="43">
        <f>VLOOKUP($A37&amp;J$82,決統データ!$A$3:$DE$2059,$E37+19,FALSE)</f>
        <v>0</v>
      </c>
      <c r="K37" s="43">
        <f>VLOOKUP($A37&amp;K$82,決統データ!$A$3:$DE$2059,$E37+19,FALSE)</f>
        <v>0</v>
      </c>
      <c r="L37" s="43">
        <f>VLOOKUP($A37&amp;L$82,決統データ!$A$3:$DE$2059,$E37+19,FALSE)</f>
        <v>3631</v>
      </c>
      <c r="M37" s="274">
        <f t="shared" si="2"/>
        <v>3631</v>
      </c>
    </row>
    <row r="38" spans="1:13" s="1" customFormat="1" ht="17.25" customHeight="1">
      <c r="A38" s="27" t="str">
        <f t="shared" si="1"/>
        <v>1743201</v>
      </c>
      <c r="B38" s="28" t="s">
        <v>198</v>
      </c>
      <c r="C38" s="29">
        <v>32</v>
      </c>
      <c r="D38" s="28" t="s">
        <v>790</v>
      </c>
      <c r="E38" s="24">
        <v>36</v>
      </c>
      <c r="F38" s="587"/>
      <c r="G38" s="587"/>
      <c r="H38" s="846" t="s">
        <v>1315</v>
      </c>
      <c r="I38" s="847"/>
      <c r="J38" s="43">
        <f>VLOOKUP($A38&amp;J$82,決統データ!$A$3:$DE$2059,$E38+19,FALSE)</f>
        <v>0</v>
      </c>
      <c r="K38" s="43">
        <f>VLOOKUP($A38&amp;K$82,決統データ!$A$3:$DE$2059,$E38+19,FALSE)</f>
        <v>0</v>
      </c>
      <c r="L38" s="43">
        <f>VLOOKUP($A38&amp;L$82,決統データ!$A$3:$DE$2059,$E38+19,FALSE)</f>
        <v>246859</v>
      </c>
      <c r="M38" s="274">
        <f t="shared" si="2"/>
        <v>246859</v>
      </c>
    </row>
    <row r="39" spans="1:13" s="1" customFormat="1" ht="17.25" customHeight="1">
      <c r="A39" s="27" t="str">
        <f t="shared" si="1"/>
        <v>1743201</v>
      </c>
      <c r="B39" s="28" t="s">
        <v>198</v>
      </c>
      <c r="C39" s="29">
        <v>32</v>
      </c>
      <c r="D39" s="28" t="s">
        <v>790</v>
      </c>
      <c r="E39" s="24">
        <v>37</v>
      </c>
      <c r="F39" s="587"/>
      <c r="G39" s="587"/>
      <c r="H39" s="175" t="s">
        <v>1334</v>
      </c>
      <c r="I39" s="191"/>
      <c r="J39" s="43">
        <f>VLOOKUP($A39&amp;J$82,決統データ!$A$3:$DE$2059,$E39+19,FALSE)</f>
        <v>11365</v>
      </c>
      <c r="K39" s="43">
        <f>VLOOKUP($A39&amp;K$82,決統データ!$A$3:$DE$2059,$E39+19,FALSE)</f>
        <v>0</v>
      </c>
      <c r="L39" s="43">
        <f>VLOOKUP($A39&amp;L$82,決統データ!$A$3:$DE$2059,$E39+19,FALSE)</f>
        <v>158</v>
      </c>
      <c r="M39" s="274">
        <f t="shared" si="2"/>
        <v>11523</v>
      </c>
    </row>
    <row r="40" spans="1:13" s="1" customFormat="1" ht="17.25" customHeight="1">
      <c r="A40" s="27" t="str">
        <f t="shared" si="1"/>
        <v>1743201</v>
      </c>
      <c r="B40" s="28" t="s">
        <v>198</v>
      </c>
      <c r="C40" s="29">
        <v>32</v>
      </c>
      <c r="D40" s="28" t="s">
        <v>790</v>
      </c>
      <c r="E40" s="24">
        <v>38</v>
      </c>
      <c r="F40" s="587"/>
      <c r="G40" s="587"/>
      <c r="H40" s="175" t="s">
        <v>737</v>
      </c>
      <c r="I40" s="191"/>
      <c r="J40" s="43">
        <f>VLOOKUP($A40&amp;J$82,決統データ!$A$3:$DE$2059,$E40+19,FALSE)</f>
        <v>2127</v>
      </c>
      <c r="K40" s="43">
        <f>VLOOKUP($A40&amp;K$82,決統データ!$A$3:$DE$2059,$E40+19,FALSE)</f>
        <v>10187</v>
      </c>
      <c r="L40" s="43">
        <f>VLOOKUP($A40&amp;L$82,決統データ!$A$3:$DE$2059,$E40+19,FALSE)</f>
        <v>21550</v>
      </c>
      <c r="M40" s="274">
        <f t="shared" si="2"/>
        <v>33864</v>
      </c>
    </row>
    <row r="41" spans="1:13" s="1" customFormat="1" ht="17.25" customHeight="1">
      <c r="A41" s="27" t="str">
        <f t="shared" si="1"/>
        <v>1743201</v>
      </c>
      <c r="B41" s="28" t="s">
        <v>198</v>
      </c>
      <c r="C41" s="29">
        <v>32</v>
      </c>
      <c r="D41" s="28" t="s">
        <v>790</v>
      </c>
      <c r="E41" s="24">
        <v>39</v>
      </c>
      <c r="F41" s="587"/>
      <c r="G41" s="587"/>
      <c r="H41" s="175" t="s">
        <v>799</v>
      </c>
      <c r="I41" s="191"/>
      <c r="J41" s="43">
        <f>VLOOKUP($A41&amp;J$82,決統データ!$A$3:$DE$2059,$E41+19,FALSE)</f>
        <v>13492</v>
      </c>
      <c r="K41" s="43">
        <f>VLOOKUP($A41&amp;K$82,決統データ!$A$3:$DE$2059,$E41+19,FALSE)</f>
        <v>10187</v>
      </c>
      <c r="L41" s="43">
        <f>VLOOKUP($A41&amp;L$82,決統データ!$A$3:$DE$2059,$E41+19,FALSE)</f>
        <v>272198</v>
      </c>
      <c r="M41" s="274">
        <f t="shared" si="2"/>
        <v>295877</v>
      </c>
    </row>
    <row r="42" spans="1:13" s="1" customFormat="1" ht="17.25" customHeight="1">
      <c r="A42" s="27" t="str">
        <f t="shared" si="1"/>
        <v>1743201</v>
      </c>
      <c r="B42" s="28" t="s">
        <v>198</v>
      </c>
      <c r="C42" s="29">
        <v>32</v>
      </c>
      <c r="D42" s="28" t="s">
        <v>790</v>
      </c>
      <c r="E42" s="24">
        <v>40</v>
      </c>
      <c r="F42" s="587"/>
      <c r="G42" s="587"/>
      <c r="H42" s="586" t="s">
        <v>650</v>
      </c>
      <c r="I42" s="174" t="s">
        <v>1323</v>
      </c>
      <c r="J42" s="43">
        <f>VLOOKUP($A42&amp;J$82,決統データ!$A$3:$DE$2059,$E42+19,FALSE)</f>
        <v>13492</v>
      </c>
      <c r="K42" s="43">
        <f>VLOOKUP($A42&amp;K$82,決統データ!$A$3:$DE$2059,$E42+19,FALSE)</f>
        <v>10187</v>
      </c>
      <c r="L42" s="43">
        <f>VLOOKUP($A42&amp;L$82,決統データ!$A$3:$DE$2059,$E42+19,FALSE)</f>
        <v>263198</v>
      </c>
      <c r="M42" s="274">
        <f t="shared" si="2"/>
        <v>286877</v>
      </c>
    </row>
    <row r="43" spans="1:13" s="1" customFormat="1" ht="17.25" customHeight="1">
      <c r="A43" s="27" t="str">
        <f t="shared" si="1"/>
        <v>1743201</v>
      </c>
      <c r="B43" s="28" t="s">
        <v>198</v>
      </c>
      <c r="C43" s="29">
        <v>32</v>
      </c>
      <c r="D43" s="28" t="s">
        <v>790</v>
      </c>
      <c r="E43" s="24">
        <v>41</v>
      </c>
      <c r="F43" s="587"/>
      <c r="G43" s="587"/>
      <c r="H43" s="587"/>
      <c r="I43" s="174" t="s">
        <v>1322</v>
      </c>
      <c r="J43" s="43">
        <f>VLOOKUP($A43&amp;J$82,決統データ!$A$3:$DE$2059,$E43+19,FALSE)</f>
        <v>0</v>
      </c>
      <c r="K43" s="43">
        <f>VLOOKUP($A43&amp;K$82,決統データ!$A$3:$DE$2059,$E43+19,FALSE)</f>
        <v>0</v>
      </c>
      <c r="L43" s="43">
        <f>VLOOKUP($A43&amp;L$82,決統データ!$A$3:$DE$2059,$E43+19,FALSE)</f>
        <v>0</v>
      </c>
      <c r="M43" s="274">
        <f t="shared" si="2"/>
        <v>0</v>
      </c>
    </row>
    <row r="44" spans="1:13" s="1" customFormat="1" ht="17.25" customHeight="1">
      <c r="A44" s="27" t="str">
        <f t="shared" si="1"/>
        <v>1743201</v>
      </c>
      <c r="B44" s="28" t="s">
        <v>198</v>
      </c>
      <c r="C44" s="29">
        <v>32</v>
      </c>
      <c r="D44" s="28" t="s">
        <v>790</v>
      </c>
      <c r="E44" s="24">
        <v>42</v>
      </c>
      <c r="F44" s="587"/>
      <c r="G44" s="588"/>
      <c r="H44" s="588"/>
      <c r="I44" s="174" t="s">
        <v>737</v>
      </c>
      <c r="J44" s="43">
        <f>VLOOKUP($A44&amp;J$82,決統データ!$A$3:$DE$2059,$E44+19,FALSE)</f>
        <v>0</v>
      </c>
      <c r="K44" s="43">
        <f>VLOOKUP($A44&amp;K$82,決統データ!$A$3:$DE$2059,$E44+19,FALSE)</f>
        <v>0</v>
      </c>
      <c r="L44" s="43">
        <f>VLOOKUP($A44&amp;L$82,決統データ!$A$3:$DE$2059,$E44+19,FALSE)</f>
        <v>9000</v>
      </c>
      <c r="M44" s="274">
        <f t="shared" si="2"/>
        <v>9000</v>
      </c>
    </row>
    <row r="45" spans="1:13" s="1" customFormat="1" ht="17.25" customHeight="1">
      <c r="A45" s="27" t="str">
        <f t="shared" si="1"/>
        <v>1743201</v>
      </c>
      <c r="B45" s="28" t="s">
        <v>198</v>
      </c>
      <c r="C45" s="29">
        <v>32</v>
      </c>
      <c r="D45" s="28" t="s">
        <v>790</v>
      </c>
      <c r="E45" s="24">
        <v>43</v>
      </c>
      <c r="F45" s="587"/>
      <c r="G45" s="175" t="s">
        <v>497</v>
      </c>
      <c r="H45" s="214"/>
      <c r="I45" s="191"/>
      <c r="J45" s="43">
        <f>VLOOKUP($A45&amp;J$82,決統データ!$A$3:$DE$2059,$E45+19,FALSE)</f>
        <v>65804</v>
      </c>
      <c r="K45" s="43">
        <f>VLOOKUP($A45&amp;K$82,決統データ!$A$3:$DE$2059,$E45+19,FALSE)</f>
        <v>125966</v>
      </c>
      <c r="L45" s="43">
        <f>VLOOKUP($A45&amp;L$82,決統データ!$A$3:$DE$2059,$E45+19,FALSE)</f>
        <v>297619</v>
      </c>
      <c r="M45" s="274">
        <f t="shared" si="2"/>
        <v>489389</v>
      </c>
    </row>
    <row r="46" spans="1:13" s="1" customFormat="1" ht="17.25" customHeight="1">
      <c r="A46" s="27" t="str">
        <f t="shared" si="1"/>
        <v>1743201</v>
      </c>
      <c r="B46" s="28" t="s">
        <v>198</v>
      </c>
      <c r="C46" s="29">
        <v>32</v>
      </c>
      <c r="D46" s="28" t="s">
        <v>790</v>
      </c>
      <c r="E46" s="24">
        <v>44</v>
      </c>
      <c r="F46" s="587"/>
      <c r="G46" s="586" t="s">
        <v>650</v>
      </c>
      <c r="H46" s="175" t="s">
        <v>1323</v>
      </c>
      <c r="I46" s="191"/>
      <c r="J46" s="43">
        <f>VLOOKUP($A46&amp;J$82,決統データ!$A$3:$DE$2059,$E46+19,FALSE)</f>
        <v>65804</v>
      </c>
      <c r="K46" s="43">
        <f>VLOOKUP($A46&amp;K$82,決統データ!$A$3:$DE$2059,$E46+19,FALSE)</f>
        <v>125966</v>
      </c>
      <c r="L46" s="43">
        <f>VLOOKUP($A46&amp;L$82,決統データ!$A$3:$DE$2059,$E46+19,FALSE)</f>
        <v>288619</v>
      </c>
      <c r="M46" s="274">
        <f t="shared" si="2"/>
        <v>480389</v>
      </c>
    </row>
    <row r="47" spans="1:13" s="1" customFormat="1" ht="17.25" customHeight="1">
      <c r="A47" s="27" t="str">
        <f t="shared" si="1"/>
        <v>1743201</v>
      </c>
      <c r="B47" s="28" t="s">
        <v>198</v>
      </c>
      <c r="C47" s="29">
        <v>32</v>
      </c>
      <c r="D47" s="28" t="s">
        <v>790</v>
      </c>
      <c r="E47" s="24">
        <v>45</v>
      </c>
      <c r="F47" s="587"/>
      <c r="G47" s="587"/>
      <c r="H47" s="175" t="s">
        <v>1322</v>
      </c>
      <c r="I47" s="191"/>
      <c r="J47" s="43">
        <f>VLOOKUP($A47&amp;J$82,決統データ!$A$3:$DE$2059,$E47+19,FALSE)</f>
        <v>0</v>
      </c>
      <c r="K47" s="43">
        <f>VLOOKUP($A47&amp;K$82,決統データ!$A$3:$DE$2059,$E47+19,FALSE)</f>
        <v>0</v>
      </c>
      <c r="L47" s="43">
        <f>VLOOKUP($A47&amp;L$82,決統データ!$A$3:$DE$2059,$E47+19,FALSE)</f>
        <v>0</v>
      </c>
      <c r="M47" s="274">
        <f t="shared" si="2"/>
        <v>0</v>
      </c>
    </row>
    <row r="48" spans="1:13" s="1" customFormat="1" ht="17.25" customHeight="1">
      <c r="A48" s="27" t="str">
        <f t="shared" si="1"/>
        <v>1743201</v>
      </c>
      <c r="B48" s="28" t="s">
        <v>198</v>
      </c>
      <c r="C48" s="29">
        <v>32</v>
      </c>
      <c r="D48" s="28" t="s">
        <v>790</v>
      </c>
      <c r="E48" s="24">
        <v>46</v>
      </c>
      <c r="F48" s="587"/>
      <c r="G48" s="587"/>
      <c r="H48" s="175" t="s">
        <v>1333</v>
      </c>
      <c r="I48" s="191"/>
      <c r="J48" s="43">
        <f>VLOOKUP($A48&amp;J$82,決統データ!$A$3:$DE$2059,$E48+19,FALSE)</f>
        <v>0</v>
      </c>
      <c r="K48" s="43">
        <f>VLOOKUP($A48&amp;K$82,決統データ!$A$3:$DE$2059,$E48+19,FALSE)</f>
        <v>0</v>
      </c>
      <c r="L48" s="43">
        <f>VLOOKUP($A48&amp;L$82,決統データ!$A$3:$DE$2059,$E48+19,FALSE)</f>
        <v>0</v>
      </c>
      <c r="M48" s="274">
        <f t="shared" si="2"/>
        <v>0</v>
      </c>
    </row>
    <row r="49" spans="1:13" s="1" customFormat="1" ht="17.25" customHeight="1">
      <c r="A49" s="27" t="str">
        <f t="shared" si="1"/>
        <v>1743201</v>
      </c>
      <c r="B49" s="28" t="s">
        <v>198</v>
      </c>
      <c r="C49" s="29">
        <v>32</v>
      </c>
      <c r="D49" s="28" t="s">
        <v>790</v>
      </c>
      <c r="E49" s="24">
        <v>47</v>
      </c>
      <c r="F49" s="587"/>
      <c r="G49" s="587"/>
      <c r="H49" s="175" t="s">
        <v>1332</v>
      </c>
      <c r="I49" s="191"/>
      <c r="J49" s="43">
        <f>VLOOKUP($A49&amp;J$82,決統データ!$A$3:$DE$2059,$E49+19,FALSE)</f>
        <v>0</v>
      </c>
      <c r="K49" s="43">
        <f>VLOOKUP($A49&amp;K$82,決統データ!$A$3:$DE$2059,$E49+19,FALSE)</f>
        <v>0</v>
      </c>
      <c r="L49" s="43">
        <f>VLOOKUP($A49&amp;L$82,決統データ!$A$3:$DE$2059,$E49+19,FALSE)</f>
        <v>0</v>
      </c>
      <c r="M49" s="274">
        <f t="shared" si="2"/>
        <v>0</v>
      </c>
    </row>
    <row r="50" spans="1:13" s="1" customFormat="1" ht="17.25" customHeight="1">
      <c r="A50" s="27" t="str">
        <f t="shared" si="1"/>
        <v>1743201</v>
      </c>
      <c r="B50" s="28" t="s">
        <v>198</v>
      </c>
      <c r="C50" s="29">
        <v>32</v>
      </c>
      <c r="D50" s="28" t="s">
        <v>790</v>
      </c>
      <c r="E50" s="24">
        <v>48</v>
      </c>
      <c r="F50" s="587"/>
      <c r="G50" s="587"/>
      <c r="H50" s="175" t="s">
        <v>1331</v>
      </c>
      <c r="I50" s="191"/>
      <c r="J50" s="43">
        <f>VLOOKUP($A50&amp;J$82,決統データ!$A$3:$DE$2059,$E50+19,FALSE)</f>
        <v>0</v>
      </c>
      <c r="K50" s="43">
        <f>VLOOKUP($A50&amp;K$82,決統データ!$A$3:$DE$2059,$E50+19,FALSE)</f>
        <v>0</v>
      </c>
      <c r="L50" s="43">
        <f>VLOOKUP($A50&amp;L$82,決統データ!$A$3:$DE$2059,$E50+19,FALSE)</f>
        <v>0</v>
      </c>
      <c r="M50" s="274">
        <f t="shared" si="2"/>
        <v>0</v>
      </c>
    </row>
    <row r="51" spans="1:13" s="1" customFormat="1" ht="17.25" customHeight="1">
      <c r="A51" s="27" t="str">
        <f t="shared" si="1"/>
        <v>1743201</v>
      </c>
      <c r="B51" s="28" t="s">
        <v>198</v>
      </c>
      <c r="C51" s="29">
        <v>32</v>
      </c>
      <c r="D51" s="28" t="s">
        <v>790</v>
      </c>
      <c r="E51" s="24">
        <v>49</v>
      </c>
      <c r="F51" s="587"/>
      <c r="G51" s="587"/>
      <c r="H51" s="175" t="s">
        <v>1326</v>
      </c>
      <c r="I51" s="191"/>
      <c r="J51" s="43">
        <f>VLOOKUP($A51&amp;J$82,決統データ!$A$3:$DE$2059,$E51+19,FALSE)</f>
        <v>0</v>
      </c>
      <c r="K51" s="43">
        <f>VLOOKUP($A51&amp;K$82,決統データ!$A$3:$DE$2059,$E51+19,FALSE)</f>
        <v>0</v>
      </c>
      <c r="L51" s="43">
        <f>VLOOKUP($A51&amp;L$82,決統データ!$A$3:$DE$2059,$E51+19,FALSE)</f>
        <v>0</v>
      </c>
      <c r="M51" s="274">
        <f t="shared" si="2"/>
        <v>0</v>
      </c>
    </row>
    <row r="52" spans="1:13" s="1" customFormat="1" ht="17.25" customHeight="1">
      <c r="A52" s="27" t="str">
        <f t="shared" si="1"/>
        <v>1743201</v>
      </c>
      <c r="B52" s="28" t="s">
        <v>198</v>
      </c>
      <c r="C52" s="29">
        <v>32</v>
      </c>
      <c r="D52" s="28" t="s">
        <v>790</v>
      </c>
      <c r="E52" s="24">
        <v>50</v>
      </c>
      <c r="F52" s="588"/>
      <c r="G52" s="588"/>
      <c r="H52" s="175" t="s">
        <v>737</v>
      </c>
      <c r="I52" s="191"/>
      <c r="J52" s="43">
        <f>VLOOKUP($A52&amp;J$82,決統データ!$A$3:$DE$2059,$E52+19,FALSE)</f>
        <v>0</v>
      </c>
      <c r="K52" s="43">
        <f>VLOOKUP($A52&amp;K$82,決統データ!$A$3:$DE$2059,$E52+19,FALSE)</f>
        <v>0</v>
      </c>
      <c r="L52" s="43">
        <f>VLOOKUP($A52&amp;L$82,決統データ!$A$3:$DE$2059,$E52+19,FALSE)</f>
        <v>9000</v>
      </c>
      <c r="M52" s="274">
        <f t="shared" si="2"/>
        <v>9000</v>
      </c>
    </row>
    <row r="53" spans="1:13" s="1" customFormat="1" ht="17.25" customHeight="1">
      <c r="A53" s="27" t="str">
        <f t="shared" si="1"/>
        <v>1743201</v>
      </c>
      <c r="B53" s="28" t="s">
        <v>198</v>
      </c>
      <c r="C53" s="29">
        <v>32</v>
      </c>
      <c r="D53" s="28" t="s">
        <v>790</v>
      </c>
      <c r="E53" s="24">
        <v>51</v>
      </c>
      <c r="F53" s="586" t="s">
        <v>1330</v>
      </c>
      <c r="G53" s="174" t="s">
        <v>365</v>
      </c>
      <c r="H53" s="174"/>
      <c r="I53" s="174"/>
      <c r="J53" s="43">
        <f>VLOOKUP($A53&amp;J$82,決統データ!$A$3:$DE$2059,$E53+19,FALSE)</f>
        <v>26725</v>
      </c>
      <c r="K53" s="43">
        <f>VLOOKUP($A53&amp;K$82,決統データ!$A$3:$DE$2059,$E53+19,FALSE)</f>
        <v>38903</v>
      </c>
      <c r="L53" s="43">
        <f>VLOOKUP($A53&amp;L$82,決統データ!$A$3:$DE$2059,$E53+19,FALSE)</f>
        <v>98441</v>
      </c>
      <c r="M53" s="274">
        <f t="shared" si="2"/>
        <v>164069</v>
      </c>
    </row>
    <row r="54" spans="1:13" s="1" customFormat="1" ht="17.25" customHeight="1">
      <c r="A54" s="27" t="str">
        <f t="shared" si="1"/>
        <v>1743201</v>
      </c>
      <c r="B54" s="28" t="s">
        <v>198</v>
      </c>
      <c r="C54" s="29">
        <v>32</v>
      </c>
      <c r="D54" s="28" t="s">
        <v>790</v>
      </c>
      <c r="E54" s="24">
        <v>52</v>
      </c>
      <c r="F54" s="587"/>
      <c r="G54" s="586" t="s">
        <v>650</v>
      </c>
      <c r="H54" s="175" t="s">
        <v>1323</v>
      </c>
      <c r="I54" s="191"/>
      <c r="J54" s="43">
        <f>VLOOKUP($A54&amp;J$82,決統データ!$A$3:$DE$2059,$E54+19,FALSE)</f>
        <v>0</v>
      </c>
      <c r="K54" s="43">
        <f>VLOOKUP($A54&amp;K$82,決統データ!$A$3:$DE$2059,$E54+19,FALSE)</f>
        <v>0</v>
      </c>
      <c r="L54" s="43">
        <f>VLOOKUP($A54&amp;L$82,決統データ!$A$3:$DE$2059,$E54+19,FALSE)</f>
        <v>1335</v>
      </c>
      <c r="M54" s="274">
        <f t="shared" si="2"/>
        <v>1335</v>
      </c>
    </row>
    <row r="55" spans="1:13" s="1" customFormat="1" ht="17.25" customHeight="1">
      <c r="A55" s="27" t="str">
        <f>+B55&amp;C55&amp;D55</f>
        <v>1743201</v>
      </c>
      <c r="B55" s="28" t="s">
        <v>198</v>
      </c>
      <c r="C55" s="29">
        <v>32</v>
      </c>
      <c r="D55" s="28" t="s">
        <v>790</v>
      </c>
      <c r="E55" s="24">
        <v>53</v>
      </c>
      <c r="F55" s="587"/>
      <c r="G55" s="587"/>
      <c r="H55" s="175" t="s">
        <v>1322</v>
      </c>
      <c r="I55" s="191"/>
      <c r="J55" s="43">
        <f>VLOOKUP($A55&amp;J$82,決統データ!$A$3:$DE$2059,$E55+19,FALSE)</f>
        <v>0</v>
      </c>
      <c r="K55" s="43">
        <f>VLOOKUP($A55&amp;K$82,決統データ!$A$3:$DE$2059,$E55+19,FALSE)</f>
        <v>0</v>
      </c>
      <c r="L55" s="43">
        <f>VLOOKUP($A55&amp;L$82,決統データ!$A$3:$DE$2059,$E55+19,FALSE)</f>
        <v>0</v>
      </c>
      <c r="M55" s="274">
        <f t="shared" si="2"/>
        <v>0</v>
      </c>
    </row>
    <row r="56" spans="1:13" s="1" customFormat="1" ht="17.25" customHeight="1">
      <c r="A56" s="27" t="str">
        <f>+B56&amp;C56&amp;D56</f>
        <v>1743201</v>
      </c>
      <c r="B56" s="28" t="s">
        <v>198</v>
      </c>
      <c r="C56" s="29">
        <v>32</v>
      </c>
      <c r="D56" s="28" t="s">
        <v>790</v>
      </c>
      <c r="E56" s="24">
        <v>54</v>
      </c>
      <c r="F56" s="587"/>
      <c r="G56" s="587"/>
      <c r="H56" s="175" t="s">
        <v>1326</v>
      </c>
      <c r="I56" s="191"/>
      <c r="J56" s="43">
        <f>VLOOKUP($A56&amp;J$82,決統データ!$A$3:$DE$2059,$E56+19,FALSE)</f>
        <v>0</v>
      </c>
      <c r="K56" s="43">
        <f>VLOOKUP($A56&amp;K$82,決統データ!$A$3:$DE$2059,$E56+19,FALSE)</f>
        <v>0</v>
      </c>
      <c r="L56" s="43">
        <f>VLOOKUP($A56&amp;L$82,決統データ!$A$3:$DE$2059,$E56+19,FALSE)</f>
        <v>0</v>
      </c>
      <c r="M56" s="274">
        <f t="shared" si="2"/>
        <v>0</v>
      </c>
    </row>
    <row r="57" spans="1:13" s="1" customFormat="1" ht="17.25" customHeight="1">
      <c r="A57" s="27" t="str">
        <f>+B57&amp;C57&amp;D57</f>
        <v>1743201</v>
      </c>
      <c r="B57" s="28" t="s">
        <v>198</v>
      </c>
      <c r="C57" s="29">
        <v>32</v>
      </c>
      <c r="D57" s="28" t="s">
        <v>790</v>
      </c>
      <c r="E57" s="24">
        <v>55</v>
      </c>
      <c r="F57" s="587"/>
      <c r="G57" s="587"/>
      <c r="H57" s="175" t="s">
        <v>1325</v>
      </c>
      <c r="I57" s="191"/>
      <c r="J57" s="43">
        <f>VLOOKUP($A57&amp;J$82,決統データ!$A$3:$DE$2059,$E57+19,FALSE)</f>
        <v>0</v>
      </c>
      <c r="K57" s="43">
        <f>VLOOKUP($A57&amp;K$82,決統データ!$A$3:$DE$2059,$E57+19,FALSE)</f>
        <v>14157</v>
      </c>
      <c r="L57" s="43">
        <f>VLOOKUP($A57&amp;L$82,決統データ!$A$3:$DE$2059,$E57+19,FALSE)</f>
        <v>25877</v>
      </c>
      <c r="M57" s="274">
        <f t="shared" si="2"/>
        <v>40034</v>
      </c>
    </row>
    <row r="58" spans="1:13" s="1" customFormat="1" ht="17.25" customHeight="1">
      <c r="A58" s="27" t="str">
        <f t="shared" si="1"/>
        <v>1743201</v>
      </c>
      <c r="B58" s="28" t="s">
        <v>198</v>
      </c>
      <c r="C58" s="29">
        <v>32</v>
      </c>
      <c r="D58" s="28" t="s">
        <v>790</v>
      </c>
      <c r="E58" s="24">
        <v>56</v>
      </c>
      <c r="F58" s="587"/>
      <c r="G58" s="587"/>
      <c r="H58" s="175" t="s">
        <v>1321</v>
      </c>
      <c r="I58" s="191"/>
      <c r="J58" s="43">
        <f>VLOOKUP($A58&amp;J$82,決統データ!$A$3:$DE$2059,$E58+19,FALSE)</f>
        <v>26280</v>
      </c>
      <c r="K58" s="43">
        <f>VLOOKUP($A58&amp;K$82,決統データ!$A$3:$DE$2059,$E58+19,FALSE)</f>
        <v>22081</v>
      </c>
      <c r="L58" s="43">
        <f>VLOOKUP($A58&amp;L$82,決統データ!$A$3:$DE$2059,$E58+19,FALSE)</f>
        <v>66677</v>
      </c>
      <c r="M58" s="274">
        <f t="shared" si="2"/>
        <v>115038</v>
      </c>
    </row>
    <row r="59" spans="1:13" s="1" customFormat="1" ht="17.25" customHeight="1">
      <c r="A59" s="27" t="str">
        <f t="shared" si="1"/>
        <v>1743201</v>
      </c>
      <c r="B59" s="28" t="s">
        <v>198</v>
      </c>
      <c r="C59" s="29">
        <v>32</v>
      </c>
      <c r="D59" s="28" t="s">
        <v>790</v>
      </c>
      <c r="E59" s="24">
        <v>57</v>
      </c>
      <c r="F59" s="587"/>
      <c r="G59" s="588"/>
      <c r="H59" s="175" t="s">
        <v>737</v>
      </c>
      <c r="I59" s="191"/>
      <c r="J59" s="43">
        <f>VLOOKUP($A59&amp;J$82,決統データ!$A$3:$DE$2059,$E59+19,FALSE)</f>
        <v>445</v>
      </c>
      <c r="K59" s="43">
        <f>VLOOKUP($A59&amp;K$82,決統データ!$A$3:$DE$2059,$E59+19,FALSE)</f>
        <v>2665</v>
      </c>
      <c r="L59" s="43">
        <f>VLOOKUP($A59&amp;L$82,決統データ!$A$3:$DE$2059,$E59+19,FALSE)</f>
        <v>4552</v>
      </c>
      <c r="M59" s="274">
        <f t="shared" si="2"/>
        <v>7662</v>
      </c>
    </row>
    <row r="60" spans="1:13" s="1" customFormat="1" ht="17.25" customHeight="1">
      <c r="A60" s="27" t="str">
        <f t="shared" si="1"/>
        <v>1743201</v>
      </c>
      <c r="B60" s="28" t="s">
        <v>198</v>
      </c>
      <c r="C60" s="29">
        <v>32</v>
      </c>
      <c r="D60" s="28" t="s">
        <v>790</v>
      </c>
      <c r="E60" s="24">
        <v>58</v>
      </c>
      <c r="F60" s="587"/>
      <c r="G60" s="174" t="s">
        <v>1328</v>
      </c>
      <c r="H60" s="175"/>
      <c r="I60" s="191"/>
      <c r="J60" s="43">
        <f>VLOOKUP($A60&amp;J$82,決統データ!$A$3:$DE$2059,$E60+19,FALSE)</f>
        <v>99362</v>
      </c>
      <c r="K60" s="43">
        <f>VLOOKUP($A60&amp;K$82,決統データ!$A$3:$DE$2059,$E60+19,FALSE)</f>
        <v>171477</v>
      </c>
      <c r="L60" s="43">
        <f>VLOOKUP($A60&amp;L$82,決統データ!$A$3:$DE$2059,$E60+19,FALSE)</f>
        <v>453080</v>
      </c>
      <c r="M60" s="274">
        <f t="shared" si="2"/>
        <v>723919</v>
      </c>
    </row>
    <row r="61" spans="1:13" s="1" customFormat="1" ht="17.25" customHeight="1">
      <c r="A61" s="27" t="str">
        <f t="shared" si="1"/>
        <v>1743201</v>
      </c>
      <c r="B61" s="28" t="s">
        <v>198</v>
      </c>
      <c r="C61" s="29">
        <v>32</v>
      </c>
      <c r="D61" s="28" t="s">
        <v>790</v>
      </c>
      <c r="E61" s="24">
        <v>59</v>
      </c>
      <c r="F61" s="587"/>
      <c r="G61" s="586" t="s">
        <v>650</v>
      </c>
      <c r="H61" s="175" t="s">
        <v>1323</v>
      </c>
      <c r="I61" s="191"/>
      <c r="J61" s="43">
        <f>VLOOKUP($A61&amp;J$82,決統データ!$A$3:$DE$2059,$E61+19,FALSE)</f>
        <v>0</v>
      </c>
      <c r="K61" s="43">
        <f>VLOOKUP($A61&amp;K$82,決統データ!$A$3:$DE$2059,$E61+19,FALSE)</f>
        <v>0</v>
      </c>
      <c r="L61" s="43">
        <f>VLOOKUP($A61&amp;L$82,決統データ!$A$3:$DE$2059,$E61+19,FALSE)</f>
        <v>6147</v>
      </c>
      <c r="M61" s="274">
        <f t="shared" si="2"/>
        <v>6147</v>
      </c>
    </row>
    <row r="62" spans="1:13" s="1" customFormat="1" ht="17.25" customHeight="1">
      <c r="A62" s="27" t="str">
        <f t="shared" si="1"/>
        <v>1743201</v>
      </c>
      <c r="B62" s="28" t="s">
        <v>198</v>
      </c>
      <c r="C62" s="29">
        <v>32</v>
      </c>
      <c r="D62" s="28" t="s">
        <v>790</v>
      </c>
      <c r="E62" s="24">
        <v>60</v>
      </c>
      <c r="F62" s="587"/>
      <c r="G62" s="587"/>
      <c r="H62" s="175" t="s">
        <v>1322</v>
      </c>
      <c r="I62" s="191"/>
      <c r="J62" s="43">
        <f>VLOOKUP($A62&amp;J$82,決統データ!$A$3:$DE$2059,$E62+19,FALSE)</f>
        <v>0</v>
      </c>
      <c r="K62" s="43">
        <f>VLOOKUP($A62&amp;K$82,決統データ!$A$3:$DE$2059,$E62+19,FALSE)</f>
        <v>0</v>
      </c>
      <c r="L62" s="43">
        <f>VLOOKUP($A62&amp;L$82,決統データ!$A$3:$DE$2059,$E62+19,FALSE)</f>
        <v>0</v>
      </c>
      <c r="M62" s="274">
        <f t="shared" si="2"/>
        <v>0</v>
      </c>
    </row>
    <row r="63" spans="1:13" s="1" customFormat="1" ht="17.25" customHeight="1">
      <c r="A63" s="27" t="str">
        <f>+B63&amp;C63&amp;D63</f>
        <v>1743202</v>
      </c>
      <c r="B63" s="28" t="s">
        <v>198</v>
      </c>
      <c r="C63" s="29">
        <v>32</v>
      </c>
      <c r="D63" s="28" t="s">
        <v>796</v>
      </c>
      <c r="E63" s="24">
        <v>1</v>
      </c>
      <c r="F63" s="587"/>
      <c r="G63" s="587"/>
      <c r="H63" s="175" t="s">
        <v>1326</v>
      </c>
      <c r="I63" s="191"/>
      <c r="J63" s="43">
        <f>VLOOKUP($A63&amp;J$82,決統データ!$A$3:$DE$2059,$E63+19,FALSE)</f>
        <v>0</v>
      </c>
      <c r="K63" s="43">
        <f>VLOOKUP($A63&amp;K$82,決統データ!$A$3:$DE$2059,$E63+19,FALSE)</f>
        <v>0</v>
      </c>
      <c r="L63" s="43">
        <f>VLOOKUP($A63&amp;L$82,決統データ!$A$3:$DE$2059,$E63+19,FALSE)</f>
        <v>0</v>
      </c>
      <c r="M63" s="274">
        <f t="shared" si="2"/>
        <v>0</v>
      </c>
    </row>
    <row r="64" spans="1:13" s="1" customFormat="1" ht="17.25" customHeight="1">
      <c r="A64" s="27" t="str">
        <f>+B64&amp;C64&amp;D64</f>
        <v>1743202</v>
      </c>
      <c r="B64" s="28" t="s">
        <v>198</v>
      </c>
      <c r="C64" s="29">
        <v>32</v>
      </c>
      <c r="D64" s="28" t="s">
        <v>796</v>
      </c>
      <c r="E64" s="24">
        <v>2</v>
      </c>
      <c r="F64" s="587"/>
      <c r="G64" s="587"/>
      <c r="H64" s="175" t="s">
        <v>1325</v>
      </c>
      <c r="I64" s="191"/>
      <c r="J64" s="43">
        <f>VLOOKUP($A64&amp;J$82,決統データ!$A$3:$DE$2059,$E64+19,FALSE)</f>
        <v>0</v>
      </c>
      <c r="K64" s="43">
        <f>VLOOKUP($A64&amp;K$82,決統データ!$A$3:$DE$2059,$E64+19,FALSE)</f>
        <v>62403</v>
      </c>
      <c r="L64" s="43">
        <f>VLOOKUP($A64&amp;L$82,決統データ!$A$3:$DE$2059,$E64+19,FALSE)</f>
        <v>119100</v>
      </c>
      <c r="M64" s="274">
        <f t="shared" si="2"/>
        <v>181503</v>
      </c>
    </row>
    <row r="65" spans="1:13" s="1" customFormat="1" ht="17.25" customHeight="1">
      <c r="A65" s="27" t="str">
        <f>+B65&amp;C65&amp;D65</f>
        <v>1743202</v>
      </c>
      <c r="B65" s="28" t="s">
        <v>198</v>
      </c>
      <c r="C65" s="29">
        <v>32</v>
      </c>
      <c r="D65" s="28" t="s">
        <v>796</v>
      </c>
      <c r="E65" s="24">
        <v>3</v>
      </c>
      <c r="F65" s="587"/>
      <c r="G65" s="587"/>
      <c r="H65" s="175" t="s">
        <v>1321</v>
      </c>
      <c r="I65" s="191"/>
      <c r="J65" s="43">
        <f>VLOOKUP($A65&amp;J$82,決統データ!$A$3:$DE$2059,$E65+19,FALSE)</f>
        <v>96891</v>
      </c>
      <c r="K65" s="43">
        <f>VLOOKUP($A65&amp;K$82,決統データ!$A$3:$DE$2059,$E65+19,FALSE)</f>
        <v>90814</v>
      </c>
      <c r="L65" s="43">
        <f>VLOOKUP($A65&amp;L$82,決統データ!$A$3:$DE$2059,$E65+19,FALSE)</f>
        <v>306883</v>
      </c>
      <c r="M65" s="274">
        <f t="shared" si="2"/>
        <v>494588</v>
      </c>
    </row>
    <row r="66" spans="1:13" s="1" customFormat="1" ht="17.25" customHeight="1">
      <c r="A66" s="27" t="str">
        <f t="shared" si="1"/>
        <v>1743202</v>
      </c>
      <c r="B66" s="28" t="s">
        <v>198</v>
      </c>
      <c r="C66" s="29">
        <v>32</v>
      </c>
      <c r="D66" s="28" t="s">
        <v>561</v>
      </c>
      <c r="E66" s="24">
        <v>4</v>
      </c>
      <c r="F66" s="587"/>
      <c r="G66" s="588"/>
      <c r="H66" s="175" t="s">
        <v>737</v>
      </c>
      <c r="I66" s="191"/>
      <c r="J66" s="43">
        <f>VLOOKUP($A66&amp;J$82,決統データ!$A$3:$DE$2059,$E66+19,FALSE)</f>
        <v>2471</v>
      </c>
      <c r="K66" s="43">
        <f>VLOOKUP($A66&amp;K$82,決統データ!$A$3:$DE$2059,$E66+19,FALSE)</f>
        <v>18260</v>
      </c>
      <c r="L66" s="43">
        <f>VLOOKUP($A66&amp;L$82,決統データ!$A$3:$DE$2059,$E66+19,FALSE)</f>
        <v>20950</v>
      </c>
      <c r="M66" s="274">
        <f t="shared" si="2"/>
        <v>41681</v>
      </c>
    </row>
    <row r="67" spans="1:13" s="1" customFormat="1" ht="17.25" customHeight="1">
      <c r="A67" s="27" t="str">
        <f>+B67&amp;C67&amp;D67</f>
        <v>1743202</v>
      </c>
      <c r="B67" s="28" t="s">
        <v>198</v>
      </c>
      <c r="C67" s="29">
        <v>32</v>
      </c>
      <c r="D67" s="28" t="s">
        <v>561</v>
      </c>
      <c r="E67" s="24">
        <v>6</v>
      </c>
      <c r="F67" s="587"/>
      <c r="G67" s="175" t="s">
        <v>366</v>
      </c>
      <c r="H67" s="214"/>
      <c r="I67" s="191"/>
      <c r="J67" s="43">
        <f>VLOOKUP($A67&amp;J$82,決統データ!$A$3:$DE$2059,$E67+19,FALSE)</f>
        <v>0</v>
      </c>
      <c r="K67" s="43">
        <f>VLOOKUP($A67&amp;K$82,決統データ!$A$3:$DE$2059,$E67+19,FALSE)</f>
        <v>0</v>
      </c>
      <c r="L67" s="43">
        <f>VLOOKUP($A67&amp;L$82,決統データ!$A$3:$DE$2059,$E67+19,FALSE)</f>
        <v>0</v>
      </c>
      <c r="M67" s="274">
        <f t="shared" ref="M67:M78" si="3">SUM(J67:L67)</f>
        <v>0</v>
      </c>
    </row>
    <row r="68" spans="1:13" s="1" customFormat="1" ht="17.25" customHeight="1">
      <c r="A68" s="27" t="str">
        <f t="shared" si="1"/>
        <v>1743202</v>
      </c>
      <c r="B68" s="28" t="s">
        <v>198</v>
      </c>
      <c r="C68" s="29">
        <v>32</v>
      </c>
      <c r="D68" s="28" t="s">
        <v>561</v>
      </c>
      <c r="E68" s="24">
        <v>7</v>
      </c>
      <c r="F68" s="587"/>
      <c r="G68" s="175" t="s">
        <v>1327</v>
      </c>
      <c r="H68" s="214"/>
      <c r="I68" s="191"/>
      <c r="J68" s="43">
        <f>VLOOKUP($A68&amp;J$82,決統データ!$A$3:$DE$2059,$E68+19,FALSE)</f>
        <v>126087</v>
      </c>
      <c r="K68" s="43">
        <f>VLOOKUP($A68&amp;K$82,決統データ!$A$3:$DE$2059,$E68+19,FALSE)</f>
        <v>210380</v>
      </c>
      <c r="L68" s="43">
        <f>VLOOKUP($A68&amp;L$82,決統データ!$A$3:$DE$2059,$E68+19,FALSE)</f>
        <v>551521</v>
      </c>
      <c r="M68" s="274">
        <f t="shared" si="3"/>
        <v>887988</v>
      </c>
    </row>
    <row r="69" spans="1:13" s="1" customFormat="1" ht="17.25" customHeight="1">
      <c r="A69" s="27" t="str">
        <f t="shared" si="1"/>
        <v>1743202</v>
      </c>
      <c r="B69" s="28" t="s">
        <v>198</v>
      </c>
      <c r="C69" s="29">
        <v>32</v>
      </c>
      <c r="D69" s="28" t="s">
        <v>561</v>
      </c>
      <c r="E69" s="24">
        <v>8</v>
      </c>
      <c r="F69" s="587"/>
      <c r="G69" s="586" t="s">
        <v>650</v>
      </c>
      <c r="H69" s="175" t="s">
        <v>1323</v>
      </c>
      <c r="I69" s="191"/>
      <c r="J69" s="43">
        <f>VLOOKUP($A69&amp;J$82,決統データ!$A$3:$DE$2059,$E69+19,FALSE)</f>
        <v>0</v>
      </c>
      <c r="K69" s="43">
        <f>VLOOKUP($A69&amp;K$82,決統データ!$A$3:$DE$2059,$E69+19,FALSE)</f>
        <v>0</v>
      </c>
      <c r="L69" s="43">
        <f>VLOOKUP($A69&amp;L$82,決統データ!$A$3:$DE$2059,$E69+19,FALSE)</f>
        <v>7482</v>
      </c>
      <c r="M69" s="274">
        <f t="shared" si="3"/>
        <v>7482</v>
      </c>
    </row>
    <row r="70" spans="1:13" s="1" customFormat="1" ht="17.25" customHeight="1">
      <c r="A70" s="27" t="str">
        <f t="shared" si="1"/>
        <v>1743202</v>
      </c>
      <c r="B70" s="28" t="s">
        <v>198</v>
      </c>
      <c r="C70" s="29">
        <v>32</v>
      </c>
      <c r="D70" s="28" t="s">
        <v>561</v>
      </c>
      <c r="E70" s="24">
        <v>9</v>
      </c>
      <c r="F70" s="587"/>
      <c r="G70" s="587"/>
      <c r="H70" s="175" t="s">
        <v>1322</v>
      </c>
      <c r="I70" s="191"/>
      <c r="J70" s="43">
        <f>VLOOKUP($A70&amp;J$82,決統データ!$A$3:$DE$2059,$E70+19,FALSE)</f>
        <v>0</v>
      </c>
      <c r="K70" s="43">
        <f>VLOOKUP($A70&amp;K$82,決統データ!$A$3:$DE$2059,$E70+19,FALSE)</f>
        <v>0</v>
      </c>
      <c r="L70" s="43">
        <f>VLOOKUP($A70&amp;L$82,決統データ!$A$3:$DE$2059,$E70+19,FALSE)</f>
        <v>0</v>
      </c>
      <c r="M70" s="274">
        <f t="shared" si="3"/>
        <v>0</v>
      </c>
    </row>
    <row r="71" spans="1:13" s="1" customFormat="1" ht="17.25" customHeight="1">
      <c r="A71" s="27" t="str">
        <f t="shared" si="1"/>
        <v>1743202</v>
      </c>
      <c r="B71" s="28" t="s">
        <v>198</v>
      </c>
      <c r="C71" s="29">
        <v>32</v>
      </c>
      <c r="D71" s="28" t="s">
        <v>561</v>
      </c>
      <c r="E71" s="24">
        <v>10</v>
      </c>
      <c r="F71" s="587"/>
      <c r="G71" s="587"/>
      <c r="H71" s="175" t="s">
        <v>1326</v>
      </c>
      <c r="I71" s="191"/>
      <c r="J71" s="43">
        <f>VLOOKUP($A71&amp;J$82,決統データ!$A$3:$DE$2059,$E71+19,FALSE)</f>
        <v>0</v>
      </c>
      <c r="K71" s="43">
        <f>VLOOKUP($A71&amp;K$82,決統データ!$A$3:$DE$2059,$E71+19,FALSE)</f>
        <v>0</v>
      </c>
      <c r="L71" s="43">
        <f>VLOOKUP($A71&amp;L$82,決統データ!$A$3:$DE$2059,$E71+19,FALSE)</f>
        <v>0</v>
      </c>
      <c r="M71" s="274">
        <f t="shared" si="3"/>
        <v>0</v>
      </c>
    </row>
    <row r="72" spans="1:13" s="1" customFormat="1" ht="17.25" customHeight="1">
      <c r="A72" s="27" t="str">
        <f t="shared" si="1"/>
        <v>1743202</v>
      </c>
      <c r="B72" s="28" t="s">
        <v>198</v>
      </c>
      <c r="C72" s="29">
        <v>32</v>
      </c>
      <c r="D72" s="28" t="s">
        <v>561</v>
      </c>
      <c r="E72" s="24">
        <v>11</v>
      </c>
      <c r="F72" s="587"/>
      <c r="G72" s="587"/>
      <c r="H72" s="175" t="s">
        <v>1325</v>
      </c>
      <c r="I72" s="191"/>
      <c r="J72" s="43">
        <f>VLOOKUP($A72&amp;J$82,決統データ!$A$3:$DE$2059,$E72+19,FALSE)</f>
        <v>0</v>
      </c>
      <c r="K72" s="43">
        <f>VLOOKUP($A72&amp;K$82,決統データ!$A$3:$DE$2059,$E72+19,FALSE)</f>
        <v>76560</v>
      </c>
      <c r="L72" s="43">
        <f>VLOOKUP($A72&amp;L$82,決統データ!$A$3:$DE$2059,$E72+19,FALSE)</f>
        <v>144977</v>
      </c>
      <c r="M72" s="274">
        <f t="shared" si="3"/>
        <v>221537</v>
      </c>
    </row>
    <row r="73" spans="1:13" s="1" customFormat="1" ht="17.25" customHeight="1">
      <c r="A73" s="27" t="str">
        <f>+B73&amp;C73&amp;D73</f>
        <v>1743202</v>
      </c>
      <c r="B73" s="28" t="s">
        <v>198</v>
      </c>
      <c r="C73" s="29">
        <v>32</v>
      </c>
      <c r="D73" s="28" t="s">
        <v>561</v>
      </c>
      <c r="E73" s="24">
        <v>12</v>
      </c>
      <c r="F73" s="587"/>
      <c r="G73" s="587"/>
      <c r="H73" s="175" t="s">
        <v>1321</v>
      </c>
      <c r="I73" s="191"/>
      <c r="J73" s="43">
        <f>VLOOKUP($A73&amp;J$82,決統データ!$A$3:$DE$2059,$E73+19,FALSE)</f>
        <v>123171</v>
      </c>
      <c r="K73" s="43">
        <f>VLOOKUP($A73&amp;K$82,決統データ!$A$3:$DE$2059,$E73+19,FALSE)</f>
        <v>112895</v>
      </c>
      <c r="L73" s="43">
        <f>VLOOKUP($A73&amp;L$82,決統データ!$A$3:$DE$2059,$E73+19,FALSE)</f>
        <v>373560</v>
      </c>
      <c r="M73" s="274">
        <f t="shared" si="3"/>
        <v>609626</v>
      </c>
    </row>
    <row r="74" spans="1:13" s="1" customFormat="1" ht="17.25" customHeight="1">
      <c r="A74" s="27" t="str">
        <f t="shared" si="1"/>
        <v>1743202</v>
      </c>
      <c r="B74" s="28" t="s">
        <v>198</v>
      </c>
      <c r="C74" s="29">
        <v>32</v>
      </c>
      <c r="D74" s="28" t="s">
        <v>561</v>
      </c>
      <c r="E74" s="24">
        <v>13</v>
      </c>
      <c r="F74" s="588"/>
      <c r="G74" s="588"/>
      <c r="H74" s="175" t="s">
        <v>737</v>
      </c>
      <c r="I74" s="191"/>
      <c r="J74" s="43">
        <f>VLOOKUP($A74&amp;J$82,決統データ!$A$3:$DE$2059,$E74+19,FALSE)</f>
        <v>2916</v>
      </c>
      <c r="K74" s="43">
        <f>VLOOKUP($A74&amp;K$82,決統データ!$A$3:$DE$2059,$E74+19,FALSE)</f>
        <v>20925</v>
      </c>
      <c r="L74" s="43">
        <f>VLOOKUP($A74&amp;L$82,決統データ!$A$3:$DE$2059,$E74+19,FALSE)</f>
        <v>25502</v>
      </c>
      <c r="M74" s="274">
        <f t="shared" si="3"/>
        <v>49343</v>
      </c>
    </row>
    <row r="75" spans="1:13" s="1" customFormat="1" ht="17.25" customHeight="1">
      <c r="A75" s="27" t="str">
        <f t="shared" si="1"/>
        <v>1743202</v>
      </c>
      <c r="B75" s="28" t="s">
        <v>198</v>
      </c>
      <c r="C75" s="29">
        <v>32</v>
      </c>
      <c r="D75" s="28" t="s">
        <v>561</v>
      </c>
      <c r="E75" s="24">
        <v>15</v>
      </c>
      <c r="F75" s="174" t="s">
        <v>1324</v>
      </c>
      <c r="G75" s="175"/>
      <c r="H75" s="214"/>
      <c r="I75" s="191"/>
      <c r="J75" s="43">
        <f>VLOOKUP($A75&amp;J$82,決統データ!$A$3:$DE$2059,$E75+19,FALSE)</f>
        <v>191891</v>
      </c>
      <c r="K75" s="43">
        <f>VLOOKUP($A75&amp;K$82,決統データ!$A$3:$DE$2059,$E75+19,FALSE)</f>
        <v>336346</v>
      </c>
      <c r="L75" s="43">
        <f>VLOOKUP($A75&amp;L$82,決統データ!$A$3:$DE$2059,$E75+19,FALSE)</f>
        <v>849140</v>
      </c>
      <c r="M75" s="274">
        <f t="shared" si="3"/>
        <v>1377377</v>
      </c>
    </row>
    <row r="76" spans="1:13" s="1" customFormat="1" ht="17.25" customHeight="1">
      <c r="A76" s="27" t="str">
        <f>+B76&amp;C76&amp;D76</f>
        <v>1743202</v>
      </c>
      <c r="B76" s="28" t="s">
        <v>198</v>
      </c>
      <c r="C76" s="29">
        <v>32</v>
      </c>
      <c r="D76" s="28" t="s">
        <v>561</v>
      </c>
      <c r="E76" s="24">
        <v>16</v>
      </c>
      <c r="F76" s="586" t="s">
        <v>650</v>
      </c>
      <c r="G76" s="191" t="s">
        <v>1323</v>
      </c>
      <c r="H76" s="175"/>
      <c r="I76" s="191"/>
      <c r="J76" s="43">
        <f>VLOOKUP($A76&amp;J$82,決統データ!$A$3:$DE$2059,$E76+19,FALSE)</f>
        <v>65804</v>
      </c>
      <c r="K76" s="43">
        <f>VLOOKUP($A76&amp;K$82,決統データ!$A$3:$DE$2059,$E76+19,FALSE)</f>
        <v>125966</v>
      </c>
      <c r="L76" s="43">
        <f>VLOOKUP($A76&amp;L$82,決統データ!$A$3:$DE$2059,$E76+19,FALSE)</f>
        <v>296101</v>
      </c>
      <c r="M76" s="274">
        <f t="shared" si="3"/>
        <v>487871</v>
      </c>
    </row>
    <row r="77" spans="1:13" s="1" customFormat="1" ht="17.25" customHeight="1">
      <c r="A77" s="27" t="str">
        <f>+B77&amp;C77&amp;D77</f>
        <v>1743202</v>
      </c>
      <c r="B77" s="28" t="s">
        <v>198</v>
      </c>
      <c r="C77" s="29">
        <v>32</v>
      </c>
      <c r="D77" s="28" t="s">
        <v>561</v>
      </c>
      <c r="E77" s="24">
        <v>17</v>
      </c>
      <c r="F77" s="587"/>
      <c r="G77" s="191" t="s">
        <v>1322</v>
      </c>
      <c r="H77" s="175"/>
      <c r="I77" s="191"/>
      <c r="J77" s="43">
        <f>VLOOKUP($A77&amp;J$82,決統データ!$A$3:$DE$2059,$E77+19,FALSE)</f>
        <v>0</v>
      </c>
      <c r="K77" s="43">
        <f>VLOOKUP($A77&amp;K$82,決統データ!$A$3:$DE$2059,$E77+19,FALSE)</f>
        <v>0</v>
      </c>
      <c r="L77" s="43">
        <f>VLOOKUP($A77&amp;L$82,決統データ!$A$3:$DE$2059,$E77+19,FALSE)</f>
        <v>0</v>
      </c>
      <c r="M77" s="274">
        <f t="shared" si="3"/>
        <v>0</v>
      </c>
    </row>
    <row r="78" spans="1:13" s="1" customFormat="1" ht="17.25" customHeight="1">
      <c r="A78" s="27" t="str">
        <f>+B78&amp;C78&amp;D78</f>
        <v>1743202</v>
      </c>
      <c r="B78" s="28" t="s">
        <v>198</v>
      </c>
      <c r="C78" s="29">
        <v>32</v>
      </c>
      <c r="D78" s="28" t="s">
        <v>561</v>
      </c>
      <c r="E78" s="24">
        <v>18</v>
      </c>
      <c r="F78" s="588"/>
      <c r="G78" s="191" t="s">
        <v>737</v>
      </c>
      <c r="H78" s="175"/>
      <c r="I78" s="191"/>
      <c r="J78" s="43">
        <f>VLOOKUP($A78&amp;J$82,決統データ!$A$3:$DE$2059,$E78+19,FALSE)</f>
        <v>126087</v>
      </c>
      <c r="K78" s="43">
        <f>VLOOKUP($A78&amp;K$82,決統データ!$A$3:$DE$2059,$E78+19,FALSE)</f>
        <v>210380</v>
      </c>
      <c r="L78" s="43">
        <f>VLOOKUP($A78&amp;L$82,決統データ!$A$3:$DE$2059,$E78+19,FALSE)</f>
        <v>553039</v>
      </c>
      <c r="M78" s="274">
        <f t="shared" si="3"/>
        <v>889506</v>
      </c>
    </row>
    <row r="80" spans="1:13" ht="14.25" customHeight="1"/>
    <row r="82" spans="10:12">
      <c r="J82" s="228" t="str">
        <f t="shared" ref="J82:L82" si="4">+J83&amp;J85</f>
        <v>263656000</v>
      </c>
      <c r="K82" s="228" t="str">
        <f t="shared" si="4"/>
        <v>264075000</v>
      </c>
      <c r="L82" s="228" t="str">
        <f t="shared" si="4"/>
        <v>264652000</v>
      </c>
    </row>
    <row r="83" spans="10:12">
      <c r="J83" s="228" t="s">
        <v>593</v>
      </c>
      <c r="K83" s="228" t="s">
        <v>595</v>
      </c>
      <c r="L83" s="228" t="s">
        <v>598</v>
      </c>
    </row>
    <row r="84" spans="10:12">
      <c r="J84" s="228" t="s">
        <v>470</v>
      </c>
      <c r="K84" s="228" t="s">
        <v>596</v>
      </c>
      <c r="L84" s="228" t="s">
        <v>599</v>
      </c>
    </row>
    <row r="85" spans="10:12">
      <c r="J85" s="228" t="s">
        <v>556</v>
      </c>
      <c r="K85" s="228" t="s">
        <v>556</v>
      </c>
      <c r="L85" s="228" t="s">
        <v>556</v>
      </c>
    </row>
    <row r="86" spans="10:12" ht="14.25" customHeight="1"/>
  </sheetData>
  <customSheetViews>
    <customSheetView guid="{247A5D4D-80F1-4466-92F7-7A3BC78E450F}" showPageBreaks="1" printArea="1" topLeftCell="B1">
      <selection activeCell="C43" sqref="C43"/>
      <pageMargins left="0.78740157480314965" right="0.78740157480314965" top="0.78740157480314965" bottom="0.78740157480314965" header="0.51181102362204722" footer="0.62992125984251968"/>
      <pageSetup paperSize="9" scale="55" orientation="portrait" blackAndWhite="1" horizontalDpi="300" verticalDpi="300"/>
      <headerFooter alignWithMargins="0"/>
    </customSheetView>
  </customSheetViews>
  <mergeCells count="17">
    <mergeCell ref="F76:F78"/>
    <mergeCell ref="G37:G44"/>
    <mergeCell ref="H42:H44"/>
    <mergeCell ref="F53:F74"/>
    <mergeCell ref="G54:G59"/>
    <mergeCell ref="G61:G66"/>
    <mergeCell ref="G69:G74"/>
    <mergeCell ref="F2:I2"/>
    <mergeCell ref="G3:G12"/>
    <mergeCell ref="H10:H12"/>
    <mergeCell ref="G13:G24"/>
    <mergeCell ref="H22:H24"/>
    <mergeCell ref="F3:F52"/>
    <mergeCell ref="G46:G52"/>
    <mergeCell ref="G25:G36"/>
    <mergeCell ref="H38:I38"/>
    <mergeCell ref="H34:H36"/>
  </mergeCells>
  <phoneticPr fontId="3"/>
  <pageMargins left="0.78740157480314965" right="0.78740157480314965" top="0.78740157480314965" bottom="0.78740157480314965" header="0.51181102362204722" footer="0.62992125984251968"/>
  <pageSetup paperSize="9" scale="55"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O80"/>
  <sheetViews>
    <sheetView view="pageBreakPreview" zoomScaleNormal="100" zoomScaleSheetLayoutView="100" zoomScalePageLayoutView="6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9.75" style="9" customWidth="1"/>
    <col min="12" max="15" width="11.5" style="9" customWidth="1"/>
    <col min="16" max="16384" width="9" style="9"/>
  </cols>
  <sheetData>
    <row r="1" spans="1:15">
      <c r="F1" s="9" t="s">
        <v>79</v>
      </c>
      <c r="O1" s="227"/>
    </row>
    <row r="2" spans="1:15" ht="31.5" customHeight="1">
      <c r="A2" s="26"/>
      <c r="B2" s="67" t="s">
        <v>786</v>
      </c>
      <c r="C2" s="26" t="s">
        <v>787</v>
      </c>
      <c r="D2" s="26" t="s">
        <v>788</v>
      </c>
      <c r="E2" s="30" t="s">
        <v>789</v>
      </c>
      <c r="F2" s="851"/>
      <c r="G2" s="851"/>
      <c r="H2" s="851"/>
      <c r="I2" s="851"/>
      <c r="J2" s="851"/>
      <c r="K2" s="851"/>
      <c r="L2" s="11" t="s">
        <v>470</v>
      </c>
      <c r="M2" s="11" t="s">
        <v>175</v>
      </c>
      <c r="N2" s="11" t="s">
        <v>1320</v>
      </c>
      <c r="O2" s="11" t="s">
        <v>609</v>
      </c>
    </row>
    <row r="3" spans="1:15" s="1" customFormat="1" ht="17.149999999999999" customHeight="1">
      <c r="A3" s="27" t="str">
        <f t="shared" ref="A3:A8" si="0">+B3&amp;C3&amp;D3</f>
        <v>1743301</v>
      </c>
      <c r="B3" s="28" t="s">
        <v>198</v>
      </c>
      <c r="C3" s="29">
        <v>33</v>
      </c>
      <c r="D3" s="28" t="s">
        <v>790</v>
      </c>
      <c r="E3" s="24">
        <v>1</v>
      </c>
      <c r="F3" s="636" t="s">
        <v>78</v>
      </c>
      <c r="G3" s="706" t="s">
        <v>77</v>
      </c>
      <c r="H3" s="852" t="s">
        <v>76</v>
      </c>
      <c r="I3" s="638" t="s">
        <v>75</v>
      </c>
      <c r="J3" s="638"/>
      <c r="K3" s="638"/>
      <c r="L3" s="270" t="str">
        <f>IF(VLOOKUP($A3&amp;L$77,決統データ!$A$3:$DE$2059,$E3+19,0)=0,"○","")</f>
        <v/>
      </c>
      <c r="M3" s="270" t="str">
        <f>IF(VLOOKUP($A3&amp;M$77,決統データ!$A$3:$DE$2059,$E3+19,0)=0,"○","")</f>
        <v/>
      </c>
      <c r="N3" s="270" t="str">
        <f>IF(VLOOKUP($A3&amp;N$77,決統データ!$A$3:$DE$2059,$E3+19,0)=0,"○","")</f>
        <v/>
      </c>
      <c r="O3" s="272">
        <f>(COUNTIF(C3:N3,"○"))</f>
        <v>0</v>
      </c>
    </row>
    <row r="4" spans="1:15" s="1" customFormat="1" ht="17.149999999999999" customHeight="1">
      <c r="A4" s="27" t="str">
        <f t="shared" si="0"/>
        <v>1743301</v>
      </c>
      <c r="B4" s="28" t="s">
        <v>198</v>
      </c>
      <c r="C4" s="29">
        <v>33</v>
      </c>
      <c r="D4" s="28" t="s">
        <v>790</v>
      </c>
      <c r="E4" s="24">
        <v>1</v>
      </c>
      <c r="F4" s="636"/>
      <c r="G4" s="706"/>
      <c r="H4" s="852"/>
      <c r="I4" s="507" t="s">
        <v>187</v>
      </c>
      <c r="J4" s="507"/>
      <c r="K4" s="507"/>
      <c r="L4" s="270" t="str">
        <f>IF(VLOOKUP($A4&amp;L$77,決統データ!$A$3:$DE$2059,$E4+19,0)=0,"○","")</f>
        <v/>
      </c>
      <c r="M4" s="270" t="str">
        <f>IF(VLOOKUP($A4&amp;M$77,決統データ!$A$3:$DE$2059,$E4+19,0)=0,"○","")</f>
        <v/>
      </c>
      <c r="N4" s="270" t="str">
        <f>IF(VLOOKUP($A4&amp;N$77,決統データ!$A$3:$DE$2059,$E4+19,0)=0,"○","")</f>
        <v/>
      </c>
      <c r="O4" s="272">
        <f>(COUNTIF(C4:N4,"○"))</f>
        <v>0</v>
      </c>
    </row>
    <row r="5" spans="1:15" s="1" customFormat="1" ht="17.149999999999999" customHeight="1">
      <c r="A5" s="27" t="str">
        <f t="shared" si="0"/>
        <v>1743301</v>
      </c>
      <c r="B5" s="28" t="s">
        <v>198</v>
      </c>
      <c r="C5" s="29">
        <v>33</v>
      </c>
      <c r="D5" s="28" t="s">
        <v>790</v>
      </c>
      <c r="E5" s="24">
        <v>1</v>
      </c>
      <c r="F5" s="636"/>
      <c r="G5" s="706"/>
      <c r="H5" s="852"/>
      <c r="I5" s="507" t="s">
        <v>186</v>
      </c>
      <c r="J5" s="507"/>
      <c r="K5" s="507"/>
      <c r="L5" s="270" t="str">
        <f>IF(VLOOKUP($A5&amp;L$77,決統データ!$A$3:$DE$2059,$E5+19,0)=0,"○","")</f>
        <v/>
      </c>
      <c r="M5" s="270" t="str">
        <f>IF(VLOOKUP($A5&amp;M$77,決統データ!$A$3:$DE$2059,$E5+19,0)=0,"○","")</f>
        <v/>
      </c>
      <c r="N5" s="270" t="str">
        <f>IF(VLOOKUP($A5&amp;N$77,決統データ!$A$3:$DE$2059,$E5+19,0)=0,"○","")</f>
        <v/>
      </c>
      <c r="O5" s="272">
        <f>(COUNTIF(C5:N5,"○"))</f>
        <v>0</v>
      </c>
    </row>
    <row r="6" spans="1:15" s="1" customFormat="1" ht="17.149999999999999" customHeight="1">
      <c r="A6" s="27" t="str">
        <f t="shared" si="0"/>
        <v>1743301</v>
      </c>
      <c r="B6" s="28" t="s">
        <v>198</v>
      </c>
      <c r="C6" s="29">
        <v>33</v>
      </c>
      <c r="D6" s="28" t="s">
        <v>790</v>
      </c>
      <c r="E6" s="24">
        <v>1</v>
      </c>
      <c r="F6" s="636"/>
      <c r="G6" s="706"/>
      <c r="H6" s="852"/>
      <c r="I6" s="507" t="s">
        <v>72</v>
      </c>
      <c r="J6" s="507"/>
      <c r="K6" s="507"/>
      <c r="L6" s="270" t="str">
        <f>IF(VLOOKUP($A6&amp;L$77,決統データ!$A$3:$DE$2059,$E6+19,0)=0,"○","")</f>
        <v/>
      </c>
      <c r="M6" s="377" t="s">
        <v>1604</v>
      </c>
      <c r="N6" s="270" t="str">
        <f>IF(VLOOKUP($A6&amp;N$77,決統データ!$A$3:$DE$2059,$E6+19,0)=0,"○","")</f>
        <v/>
      </c>
      <c r="O6" s="272">
        <f>(COUNTIF(C6:N6,"○"))</f>
        <v>1</v>
      </c>
    </row>
    <row r="7" spans="1:15" s="1" customFormat="1" ht="17.149999999999999" customHeight="1">
      <c r="A7" s="27" t="str">
        <f t="shared" si="0"/>
        <v>1743301</v>
      </c>
      <c r="B7" s="28" t="s">
        <v>198</v>
      </c>
      <c r="C7" s="29">
        <v>33</v>
      </c>
      <c r="D7" s="28" t="s">
        <v>790</v>
      </c>
      <c r="E7" s="24">
        <v>1</v>
      </c>
      <c r="F7" s="636"/>
      <c r="G7" s="706"/>
      <c r="H7" s="853"/>
      <c r="I7" s="507" t="s">
        <v>71</v>
      </c>
      <c r="J7" s="507"/>
      <c r="K7" s="507"/>
      <c r="L7" s="377" t="s">
        <v>1603</v>
      </c>
      <c r="M7" s="270" t="str">
        <f>IF(VLOOKUP($A7&amp;M$77,決統データ!$A$3:$DE$2059,$E7+19,0)=0,"○","")</f>
        <v/>
      </c>
      <c r="N7" s="377" t="s">
        <v>1603</v>
      </c>
      <c r="O7" s="272">
        <f>(COUNTIF(C7:N7,"○"))</f>
        <v>2</v>
      </c>
    </row>
    <row r="8" spans="1:15" s="1" customFormat="1" ht="17.149999999999999" customHeight="1">
      <c r="A8" s="27" t="str">
        <f t="shared" si="0"/>
        <v>1743301</v>
      </c>
      <c r="B8" s="28" t="s">
        <v>198</v>
      </c>
      <c r="C8" s="29">
        <v>33</v>
      </c>
      <c r="D8" s="28" t="s">
        <v>790</v>
      </c>
      <c r="E8" s="24">
        <v>2</v>
      </c>
      <c r="F8" s="636"/>
      <c r="G8" s="707"/>
      <c r="H8" s="507" t="s">
        <v>70</v>
      </c>
      <c r="I8" s="507"/>
      <c r="J8" s="507"/>
      <c r="K8" s="507"/>
      <c r="L8" s="193">
        <f>VLOOKUP($A8&amp;L$77,決統データ!$A$3:$DE$2059,$E8+19,FALSE)/10</f>
        <v>47.3</v>
      </c>
      <c r="M8" s="193">
        <f>VLOOKUP($A8&amp;M$77,決統データ!$A$3:$DE$2059,$E8+19,FALSE)/10</f>
        <v>0</v>
      </c>
      <c r="N8" s="193">
        <f>VLOOKUP($A8&amp;N$77,決統データ!$A$3:$DE$2059,$E8+19,FALSE)/10</f>
        <v>66.3</v>
      </c>
      <c r="O8" s="273">
        <f>SUM(L8:N8)/COUNTIF(J8:N8,"&gt;0")</f>
        <v>56.8</v>
      </c>
    </row>
    <row r="9" spans="1:15" s="1" customFormat="1" ht="17.149999999999999" customHeight="1">
      <c r="E9" s="24"/>
      <c r="F9" s="636"/>
      <c r="G9" s="854" t="s">
        <v>69</v>
      </c>
      <c r="H9" s="507" t="s">
        <v>68</v>
      </c>
      <c r="I9" s="507"/>
      <c r="J9" s="507"/>
      <c r="K9" s="507"/>
      <c r="L9" s="342"/>
      <c r="M9" s="342"/>
      <c r="N9" s="342"/>
      <c r="O9" s="272">
        <f t="shared" ref="O9:O14" si="1">COUNTA(L9:N9)</f>
        <v>0</v>
      </c>
    </row>
    <row r="10" spans="1:15" s="1" customFormat="1" ht="17.149999999999999" customHeight="1">
      <c r="E10" s="24"/>
      <c r="F10" s="636"/>
      <c r="G10" s="855"/>
      <c r="H10" s="507" t="s">
        <v>67</v>
      </c>
      <c r="I10" s="507"/>
      <c r="J10" s="507"/>
      <c r="K10" s="507"/>
      <c r="L10" s="267" t="s">
        <v>179</v>
      </c>
      <c r="M10" s="267" t="s">
        <v>821</v>
      </c>
      <c r="N10" s="267" t="s">
        <v>179</v>
      </c>
      <c r="O10" s="272">
        <f t="shared" si="1"/>
        <v>3</v>
      </c>
    </row>
    <row r="11" spans="1:15" s="1" customFormat="1" ht="17.149999999999999" customHeight="1">
      <c r="E11" s="24"/>
      <c r="F11" s="636"/>
      <c r="G11" s="855"/>
      <c r="H11" s="507" t="s">
        <v>64</v>
      </c>
      <c r="I11" s="507"/>
      <c r="J11" s="507"/>
      <c r="K11" s="507"/>
      <c r="L11" s="267"/>
      <c r="M11" s="377"/>
      <c r="N11" s="267" t="s">
        <v>179</v>
      </c>
      <c r="O11" s="272">
        <f t="shared" si="1"/>
        <v>1</v>
      </c>
    </row>
    <row r="12" spans="1:15" s="1" customFormat="1" ht="17.149999999999999" customHeight="1">
      <c r="E12" s="24"/>
      <c r="F12" s="636"/>
      <c r="G12" s="855"/>
      <c r="H12" s="507" t="s">
        <v>66</v>
      </c>
      <c r="I12" s="507"/>
      <c r="J12" s="507"/>
      <c r="K12" s="507"/>
      <c r="L12" s="267"/>
      <c r="M12" s="267"/>
      <c r="N12" s="267"/>
      <c r="O12" s="272">
        <f t="shared" si="1"/>
        <v>0</v>
      </c>
    </row>
    <row r="13" spans="1:15" s="1" customFormat="1" ht="17.149999999999999" customHeight="1">
      <c r="E13" s="24"/>
      <c r="F13" s="636"/>
      <c r="G13" s="855"/>
      <c r="H13" s="507" t="s">
        <v>65</v>
      </c>
      <c r="I13" s="507"/>
      <c r="J13" s="507"/>
      <c r="K13" s="507"/>
      <c r="L13" s="267"/>
      <c r="M13" s="267"/>
      <c r="N13" s="267"/>
      <c r="O13" s="272">
        <f t="shared" si="1"/>
        <v>0</v>
      </c>
    </row>
    <row r="14" spans="1:15" s="1" customFormat="1" ht="17.149999999999999" customHeight="1">
      <c r="E14" s="24"/>
      <c r="F14" s="636"/>
      <c r="G14" s="856"/>
      <c r="H14" s="507" t="s">
        <v>737</v>
      </c>
      <c r="I14" s="507"/>
      <c r="J14" s="507"/>
      <c r="K14" s="507"/>
      <c r="L14" s="267"/>
      <c r="M14" s="267"/>
      <c r="N14" s="267"/>
      <c r="O14" s="272">
        <f t="shared" si="1"/>
        <v>0</v>
      </c>
    </row>
    <row r="15" spans="1:15" s="1" customFormat="1" ht="17.149999999999999" customHeight="1">
      <c r="A15" s="27" t="str">
        <f>+B15&amp;C15&amp;D15</f>
        <v>1743301</v>
      </c>
      <c r="B15" s="28" t="s">
        <v>198</v>
      </c>
      <c r="C15" s="29">
        <v>33</v>
      </c>
      <c r="D15" s="28" t="s">
        <v>790</v>
      </c>
      <c r="E15" s="24">
        <v>4</v>
      </c>
      <c r="F15" s="636"/>
      <c r="G15" s="654" t="s">
        <v>64</v>
      </c>
      <c r="H15" s="507" t="s">
        <v>63</v>
      </c>
      <c r="I15" s="507"/>
      <c r="J15" s="507"/>
      <c r="K15" s="507"/>
      <c r="L15" s="42">
        <f>VLOOKUP($A15&amp;L$77,決統データ!$A$3:$DE$2059,$E15+19,FALSE)</f>
        <v>0</v>
      </c>
      <c r="M15" s="42">
        <f>VLOOKUP($A15&amp;M$77,決統データ!$A$3:$DE$2059,$E15+19,FALSE)</f>
        <v>0</v>
      </c>
      <c r="N15" s="42">
        <f>VLOOKUP($A15&amp;N$77,決統データ!$A$3:$DE$2059,$E15+19,FALSE)</f>
        <v>6</v>
      </c>
      <c r="O15" s="334">
        <f>SUM(J15:N15)/COUNTIF(J15:N15,"&gt;0")</f>
        <v>6</v>
      </c>
    </row>
    <row r="16" spans="1:15" s="1" customFormat="1" ht="17.149999999999999" customHeight="1">
      <c r="A16" s="27" t="str">
        <f>+B16&amp;C16&amp;D16</f>
        <v>1743301</v>
      </c>
      <c r="B16" s="28" t="s">
        <v>198</v>
      </c>
      <c r="C16" s="29">
        <v>33</v>
      </c>
      <c r="D16" s="28" t="s">
        <v>790</v>
      </c>
      <c r="E16" s="24">
        <v>5</v>
      </c>
      <c r="F16" s="636"/>
      <c r="G16" s="655"/>
      <c r="H16" s="677" t="s">
        <v>62</v>
      </c>
      <c r="I16" s="681"/>
      <c r="J16" s="681"/>
      <c r="K16" s="682"/>
      <c r="L16" s="42">
        <f>VLOOKUP($A16&amp;L$77,決統データ!$A$3:$DE$2059,$E16+19,FALSE)</f>
        <v>0</v>
      </c>
      <c r="M16" s="42">
        <f>VLOOKUP($A16&amp;M$77,決統データ!$A$3:$DE$2059,$E16+19,FALSE)</f>
        <v>0</v>
      </c>
      <c r="N16" s="42">
        <f>VLOOKUP($A16&amp;N$77,決統データ!$A$3:$DE$2059,$E16+19,FALSE)</f>
        <v>152</v>
      </c>
      <c r="O16" s="334">
        <f>SUM(J16:N16)/COUNTIF(J16:N16,"&gt;0")</f>
        <v>152</v>
      </c>
    </row>
    <row r="17" spans="1:15" s="1" customFormat="1" ht="17.149999999999999" customHeight="1">
      <c r="A17" s="27" t="str">
        <f>+B17&amp;C17&amp;D17</f>
        <v>1743301</v>
      </c>
      <c r="B17" s="28" t="s">
        <v>198</v>
      </c>
      <c r="C17" s="29">
        <v>33</v>
      </c>
      <c r="D17" s="28" t="s">
        <v>790</v>
      </c>
      <c r="E17" s="24">
        <v>6</v>
      </c>
      <c r="F17" s="636"/>
      <c r="G17" s="655"/>
      <c r="H17" s="677" t="s">
        <v>61</v>
      </c>
      <c r="I17" s="678"/>
      <c r="J17" s="678"/>
      <c r="K17" s="679"/>
      <c r="L17" s="42">
        <f>VLOOKUP($A17&amp;L$77,決統データ!$A$3:$DE$2059,$E17+19,FALSE)</f>
        <v>0</v>
      </c>
      <c r="M17" s="42">
        <f>VLOOKUP($A17&amp;M$77,決統データ!$A$3:$DE$2059,$E17+19,FALSE)</f>
        <v>0</v>
      </c>
      <c r="N17" s="42">
        <f>VLOOKUP($A17&amp;N$77,決統データ!$A$3:$DE$2059,$E17+19,FALSE)</f>
        <v>200</v>
      </c>
      <c r="O17" s="334">
        <f>SUM(J17:N17)/COUNTIF(J17:N17,"&gt;0")</f>
        <v>200</v>
      </c>
    </row>
    <row r="18" spans="1:15" s="1" customFormat="1" ht="17.149999999999999" customHeight="1">
      <c r="A18" s="27" t="str">
        <f>+B18&amp;C18&amp;D18</f>
        <v>1743301</v>
      </c>
      <c r="B18" s="28" t="s">
        <v>198</v>
      </c>
      <c r="C18" s="29">
        <v>33</v>
      </c>
      <c r="D18" s="28" t="s">
        <v>790</v>
      </c>
      <c r="E18" s="24">
        <v>7</v>
      </c>
      <c r="F18" s="636"/>
      <c r="G18" s="656"/>
      <c r="H18" s="507" t="s">
        <v>60</v>
      </c>
      <c r="I18" s="507"/>
      <c r="J18" s="507"/>
      <c r="K18" s="507"/>
      <c r="L18" s="42">
        <f>VLOOKUP($A18&amp;L$77,決統データ!$A$3:$DE$2059,$E18+19,FALSE)</f>
        <v>0</v>
      </c>
      <c r="M18" s="42">
        <f>VLOOKUP($A18&amp;M$77,決統データ!$A$3:$DE$2059,$E18+19,FALSE)</f>
        <v>0</v>
      </c>
      <c r="N18" s="42">
        <f>VLOOKUP($A18&amp;N$77,決統データ!$A$3:$DE$2059,$E18+19,FALSE)</f>
        <v>13</v>
      </c>
      <c r="O18" s="273">
        <f>SUM(J18:N18)/COUNTIF(J18:N18,"&gt;0")</f>
        <v>13</v>
      </c>
    </row>
    <row r="19" spans="1:15" s="1" customFormat="1" ht="17.149999999999999" customHeight="1">
      <c r="E19" s="24"/>
      <c r="F19" s="636"/>
      <c r="G19" s="685" t="s">
        <v>59</v>
      </c>
      <c r="H19" s="507" t="s">
        <v>58</v>
      </c>
      <c r="I19" s="507"/>
      <c r="J19" s="507"/>
      <c r="K19" s="507"/>
      <c r="L19" s="267" t="s">
        <v>179</v>
      </c>
      <c r="M19" s="267" t="s">
        <v>179</v>
      </c>
      <c r="N19" s="267" t="s">
        <v>179</v>
      </c>
      <c r="O19" s="272">
        <f t="shared" ref="O19:O31" si="2">COUNTA(L19:N19)</f>
        <v>3</v>
      </c>
    </row>
    <row r="20" spans="1:15" s="1" customFormat="1" ht="17.149999999999999" customHeight="1">
      <c r="E20" s="24"/>
      <c r="F20" s="636"/>
      <c r="G20" s="685"/>
      <c r="H20" s="507" t="s">
        <v>57</v>
      </c>
      <c r="I20" s="507"/>
      <c r="J20" s="507"/>
      <c r="K20" s="507"/>
      <c r="L20" s="267"/>
      <c r="M20" s="267"/>
      <c r="N20" s="267"/>
      <c r="O20" s="272">
        <f t="shared" si="2"/>
        <v>0</v>
      </c>
    </row>
    <row r="21" spans="1:15" s="1" customFormat="1" ht="17.149999999999999" customHeight="1">
      <c r="E21" s="24"/>
      <c r="F21" s="636"/>
      <c r="G21" s="685"/>
      <c r="H21" s="507" t="s">
        <v>737</v>
      </c>
      <c r="I21" s="507"/>
      <c r="J21" s="507"/>
      <c r="K21" s="507"/>
      <c r="L21" s="267"/>
      <c r="M21" s="267"/>
      <c r="N21" s="267"/>
      <c r="O21" s="272">
        <f t="shared" si="2"/>
        <v>0</v>
      </c>
    </row>
    <row r="22" spans="1:15" s="1" customFormat="1" ht="17.149999999999999" customHeight="1">
      <c r="E22" s="24"/>
      <c r="F22" s="636"/>
      <c r="G22" s="654" t="s">
        <v>56</v>
      </c>
      <c r="H22" s="848" t="s">
        <v>55</v>
      </c>
      <c r="I22" s="468" t="s">
        <v>54</v>
      </c>
      <c r="J22" s="484"/>
      <c r="K22" s="469"/>
      <c r="L22" s="267" t="s">
        <v>179</v>
      </c>
      <c r="M22" s="270"/>
      <c r="N22" s="270"/>
      <c r="O22" s="272">
        <f t="shared" si="2"/>
        <v>1</v>
      </c>
    </row>
    <row r="23" spans="1:15" s="1" customFormat="1" ht="17.149999999999999" customHeight="1">
      <c r="E23" s="24"/>
      <c r="F23" s="636"/>
      <c r="G23" s="655"/>
      <c r="H23" s="849"/>
      <c r="I23" s="468" t="s">
        <v>53</v>
      </c>
      <c r="J23" s="484"/>
      <c r="K23" s="469"/>
      <c r="L23" s="267" t="s">
        <v>179</v>
      </c>
      <c r="M23" s="267" t="s">
        <v>179</v>
      </c>
      <c r="N23" s="267" t="s">
        <v>179</v>
      </c>
      <c r="O23" s="272">
        <f t="shared" si="2"/>
        <v>3</v>
      </c>
    </row>
    <row r="24" spans="1:15" s="1" customFormat="1" ht="17.149999999999999" customHeight="1">
      <c r="E24" s="24"/>
      <c r="F24" s="636"/>
      <c r="G24" s="655"/>
      <c r="H24" s="849"/>
      <c r="I24" s="468" t="s">
        <v>52</v>
      </c>
      <c r="J24" s="484"/>
      <c r="K24" s="469"/>
      <c r="L24" s="267" t="s">
        <v>821</v>
      </c>
      <c r="M24" s="267" t="s">
        <v>821</v>
      </c>
      <c r="N24" s="267" t="s">
        <v>821</v>
      </c>
      <c r="O24" s="272">
        <f t="shared" si="2"/>
        <v>3</v>
      </c>
    </row>
    <row r="25" spans="1:15" s="1" customFormat="1" ht="17.149999999999999" customHeight="1">
      <c r="E25" s="24"/>
      <c r="F25" s="636"/>
      <c r="G25" s="655"/>
      <c r="H25" s="849"/>
      <c r="I25" s="64" t="s">
        <v>374</v>
      </c>
      <c r="J25" s="65"/>
      <c r="K25" s="62"/>
      <c r="L25" s="267"/>
      <c r="M25" s="377" t="s">
        <v>1467</v>
      </c>
      <c r="N25" s="377" t="s">
        <v>1461</v>
      </c>
      <c r="O25" s="272">
        <f t="shared" si="2"/>
        <v>2</v>
      </c>
    </row>
    <row r="26" spans="1:15" s="1" customFormat="1" ht="17.149999999999999" customHeight="1">
      <c r="E26" s="24"/>
      <c r="F26" s="636"/>
      <c r="G26" s="655"/>
      <c r="H26" s="849"/>
      <c r="I26" s="468" t="s">
        <v>364</v>
      </c>
      <c r="J26" s="484"/>
      <c r="K26" s="469"/>
      <c r="L26" s="267"/>
      <c r="M26" s="267"/>
      <c r="N26" s="267"/>
      <c r="O26" s="272">
        <f t="shared" si="2"/>
        <v>0</v>
      </c>
    </row>
    <row r="27" spans="1:15" s="1" customFormat="1" ht="16" customHeight="1">
      <c r="E27" s="445"/>
      <c r="F27" s="636"/>
      <c r="G27" s="655"/>
      <c r="H27" s="850"/>
      <c r="I27" s="442" t="s">
        <v>1611</v>
      </c>
      <c r="J27" s="444"/>
      <c r="K27" s="443"/>
      <c r="L27" s="267"/>
      <c r="M27" s="267"/>
      <c r="N27" s="377"/>
      <c r="O27" s="272">
        <f t="shared" si="2"/>
        <v>0</v>
      </c>
    </row>
    <row r="28" spans="1:15" s="1" customFormat="1" ht="17.149999999999999" customHeight="1">
      <c r="E28" s="24"/>
      <c r="F28" s="636"/>
      <c r="G28" s="655"/>
      <c r="H28" s="654" t="s">
        <v>51</v>
      </c>
      <c r="I28" s="468" t="s">
        <v>50</v>
      </c>
      <c r="J28" s="484"/>
      <c r="K28" s="469"/>
      <c r="L28" s="267" t="s">
        <v>179</v>
      </c>
      <c r="M28" s="267" t="s">
        <v>179</v>
      </c>
      <c r="N28" s="267" t="s">
        <v>179</v>
      </c>
      <c r="O28" s="272">
        <f t="shared" si="2"/>
        <v>3</v>
      </c>
    </row>
    <row r="29" spans="1:15" s="1" customFormat="1" ht="17.149999999999999" customHeight="1">
      <c r="E29" s="24"/>
      <c r="F29" s="636"/>
      <c r="G29" s="655"/>
      <c r="H29" s="655"/>
      <c r="I29" s="468" t="s">
        <v>49</v>
      </c>
      <c r="J29" s="484"/>
      <c r="K29" s="469"/>
      <c r="L29" s="270"/>
      <c r="M29" s="270"/>
      <c r="N29" s="267"/>
      <c r="O29" s="272">
        <f t="shared" si="2"/>
        <v>0</v>
      </c>
    </row>
    <row r="30" spans="1:15" s="1" customFormat="1" ht="17.149999999999999" customHeight="1">
      <c r="E30" s="24"/>
      <c r="F30" s="636"/>
      <c r="G30" s="655"/>
      <c r="H30" s="655"/>
      <c r="I30" s="468" t="s">
        <v>48</v>
      </c>
      <c r="J30" s="484"/>
      <c r="K30" s="469"/>
      <c r="L30" s="267"/>
      <c r="M30" s="270"/>
      <c r="N30" s="270"/>
      <c r="O30" s="272">
        <f t="shared" si="2"/>
        <v>0</v>
      </c>
    </row>
    <row r="31" spans="1:15" s="1" customFormat="1" ht="17.149999999999999" customHeight="1">
      <c r="E31" s="24"/>
      <c r="F31" s="636"/>
      <c r="G31" s="656"/>
      <c r="H31" s="656"/>
      <c r="I31" s="468" t="s">
        <v>47</v>
      </c>
      <c r="J31" s="484"/>
      <c r="K31" s="469"/>
      <c r="L31" s="270"/>
      <c r="M31" s="270"/>
      <c r="N31" s="270"/>
      <c r="O31" s="272">
        <f t="shared" si="2"/>
        <v>0</v>
      </c>
    </row>
    <row r="32" spans="1:15" s="1" customFormat="1" ht="17.149999999999999" customHeight="1">
      <c r="A32" s="115" t="str">
        <f t="shared" ref="A32:A50" si="3">+B32&amp;C32&amp;D32</f>
        <v>1743301</v>
      </c>
      <c r="B32" s="362" t="s">
        <v>198</v>
      </c>
      <c r="C32" s="363">
        <v>33</v>
      </c>
      <c r="D32" s="362" t="s">
        <v>790</v>
      </c>
      <c r="E32" s="24">
        <v>11</v>
      </c>
      <c r="F32" s="636"/>
      <c r="G32" s="468" t="s">
        <v>46</v>
      </c>
      <c r="H32" s="484"/>
      <c r="I32" s="484"/>
      <c r="J32" s="484"/>
      <c r="K32" s="469"/>
      <c r="L32" s="35">
        <f>VLOOKUP($A32&amp;L$77,決統データ!$A$3:$DE$2059,$E32+19,FALSE)</f>
        <v>4100921</v>
      </c>
      <c r="M32" s="35">
        <f>VLOOKUP($A32&amp;M$77,決統データ!$A$3:$DE$2059,$E32+19,FALSE)</f>
        <v>4231001</v>
      </c>
      <c r="N32" s="35">
        <f>VLOOKUP($A32&amp;N$77,決統データ!$A$3:$DE$2059,$E32+19,FALSE)</f>
        <v>4290601</v>
      </c>
      <c r="O32" s="343"/>
    </row>
    <row r="33" spans="1:15" s="1" customFormat="1" ht="17.149999999999999" customHeight="1">
      <c r="A33" s="115" t="str">
        <f t="shared" si="3"/>
        <v>1743301</v>
      </c>
      <c r="B33" s="362" t="s">
        <v>198</v>
      </c>
      <c r="C33" s="363">
        <v>33</v>
      </c>
      <c r="D33" s="362" t="s">
        <v>790</v>
      </c>
      <c r="E33" s="24">
        <v>12</v>
      </c>
      <c r="F33" s="636"/>
      <c r="G33" s="468" t="s">
        <v>45</v>
      </c>
      <c r="H33" s="484"/>
      <c r="I33" s="484"/>
      <c r="J33" s="484"/>
      <c r="K33" s="469"/>
      <c r="L33" s="35">
        <f>VLOOKUP($A33&amp;L$77,決統データ!$A$3:$DE$2059,$E33+19,FALSE)</f>
        <v>0</v>
      </c>
      <c r="M33" s="35">
        <f>VLOOKUP($A33&amp;M$77,決統データ!$A$3:$DE$2059,$E33+19,FALSE)</f>
        <v>4160401</v>
      </c>
      <c r="N33" s="35">
        <f>VLOOKUP($A33&amp;N$77,決統データ!$A$3:$DE$2059,$E33+19,FALSE)</f>
        <v>4180301</v>
      </c>
      <c r="O33" s="306"/>
    </row>
    <row r="34" spans="1:15" s="1" customFormat="1" ht="17.149999999999999" customHeight="1">
      <c r="A34" s="27" t="str">
        <f t="shared" si="3"/>
        <v>1743301</v>
      </c>
      <c r="B34" s="28" t="s">
        <v>198</v>
      </c>
      <c r="C34" s="29">
        <v>33</v>
      </c>
      <c r="D34" s="28" t="s">
        <v>790</v>
      </c>
      <c r="E34" s="24">
        <v>13</v>
      </c>
      <c r="F34" s="636"/>
      <c r="G34" s="667" t="s">
        <v>44</v>
      </c>
      <c r="H34" s="692" t="s">
        <v>43</v>
      </c>
      <c r="I34" s="692"/>
      <c r="J34" s="692"/>
      <c r="K34" s="692"/>
      <c r="L34" s="440">
        <f>VLOOKUP($A34&amp;L$77,決統データ!$A$3:$DE$2059,$E34+19,FALSE)</f>
        <v>2750</v>
      </c>
      <c r="M34" s="440">
        <f>VLOOKUP($A34&amp;M$77,決統データ!$A$3:$DE$2059,$E34+19,FALSE)</f>
        <v>4180</v>
      </c>
      <c r="N34" s="440">
        <f>VLOOKUP($A34&amp;N$77,決統データ!$A$3:$DE$2059,$E34+19,FALSE)</f>
        <v>2954</v>
      </c>
      <c r="O34" s="274">
        <f t="shared" ref="O34:O45" si="4">SUM(L34:N34)/COUNTIF(L34:N34,"&gt;0")</f>
        <v>3294.6666666666665</v>
      </c>
    </row>
    <row r="35" spans="1:15" s="1" customFormat="1" ht="17.149999999999999" customHeight="1">
      <c r="A35" s="27" t="str">
        <f t="shared" si="3"/>
        <v>1743301</v>
      </c>
      <c r="B35" s="28" t="s">
        <v>198</v>
      </c>
      <c r="C35" s="29">
        <v>33</v>
      </c>
      <c r="D35" s="28" t="s">
        <v>790</v>
      </c>
      <c r="E35" s="24">
        <v>14</v>
      </c>
      <c r="F35" s="636"/>
      <c r="G35" s="667"/>
      <c r="H35" s="692" t="s">
        <v>42</v>
      </c>
      <c r="I35" s="692"/>
      <c r="J35" s="692"/>
      <c r="K35" s="692"/>
      <c r="L35" s="440">
        <f>VLOOKUP($A35&amp;L$77,決統データ!$A$3:$DE$2059,$E35+19,FALSE)</f>
        <v>14190</v>
      </c>
      <c r="M35" s="440">
        <f>VLOOKUP($A35&amp;M$77,決統データ!$A$3:$DE$2059,$E35+19,FALSE)</f>
        <v>0</v>
      </c>
      <c r="N35" s="440">
        <f>VLOOKUP($A35&amp;N$77,決統データ!$A$3:$DE$2059,$E35+19,FALSE)</f>
        <v>17573</v>
      </c>
      <c r="O35" s="274">
        <f t="shared" si="4"/>
        <v>15881.5</v>
      </c>
    </row>
    <row r="36" spans="1:15" s="1" customFormat="1" ht="17.149999999999999" customHeight="1">
      <c r="A36" s="27" t="str">
        <f t="shared" si="3"/>
        <v>1743301</v>
      </c>
      <c r="B36" s="28" t="s">
        <v>198</v>
      </c>
      <c r="C36" s="29">
        <v>33</v>
      </c>
      <c r="D36" s="28" t="s">
        <v>790</v>
      </c>
      <c r="E36" s="24">
        <v>15</v>
      </c>
      <c r="F36" s="636"/>
      <c r="G36" s="667"/>
      <c r="H36" s="692" t="s">
        <v>185</v>
      </c>
      <c r="I36" s="692"/>
      <c r="J36" s="692"/>
      <c r="K36" s="692"/>
      <c r="L36" s="440">
        <f>VLOOKUP($A36&amp;L$77,決統データ!$A$3:$DE$2059,$E36+19,FALSE)</f>
        <v>71390</v>
      </c>
      <c r="M36" s="440">
        <f>VLOOKUP($A36&amp;M$77,決統データ!$A$3:$DE$2059,$E36+19,FALSE)</f>
        <v>0</v>
      </c>
      <c r="N36" s="440">
        <f>VLOOKUP($A36&amp;N$77,決統データ!$A$3:$DE$2059,$E36+19,FALSE)</f>
        <v>97653</v>
      </c>
      <c r="O36" s="274">
        <f t="shared" si="4"/>
        <v>84521.5</v>
      </c>
    </row>
    <row r="37" spans="1:15" s="1" customFormat="1" ht="17.149999999999999" customHeight="1">
      <c r="A37" s="27" t="str">
        <f t="shared" si="3"/>
        <v>1743301</v>
      </c>
      <c r="B37" s="28" t="s">
        <v>198</v>
      </c>
      <c r="C37" s="29">
        <v>33</v>
      </c>
      <c r="D37" s="28" t="s">
        <v>790</v>
      </c>
      <c r="E37" s="24">
        <v>16</v>
      </c>
      <c r="F37" s="636"/>
      <c r="G37" s="667"/>
      <c r="H37" s="692" t="s">
        <v>184</v>
      </c>
      <c r="I37" s="692"/>
      <c r="J37" s="692"/>
      <c r="K37" s="692"/>
      <c r="L37" s="440">
        <f>VLOOKUP($A37&amp;L$77,決統データ!$A$3:$DE$2059,$E37+19,FALSE)</f>
        <v>142890</v>
      </c>
      <c r="M37" s="440">
        <f>VLOOKUP($A37&amp;M$77,決統データ!$A$3:$DE$2059,$E37+19,FALSE)</f>
        <v>0</v>
      </c>
      <c r="N37" s="440">
        <f>VLOOKUP($A37&amp;N$77,決統データ!$A$3:$DE$2059,$E37+19,FALSE)</f>
        <v>197753</v>
      </c>
      <c r="O37" s="274">
        <f t="shared" si="4"/>
        <v>170321.5</v>
      </c>
    </row>
    <row r="38" spans="1:15" s="1" customFormat="1" ht="17.149999999999999" customHeight="1">
      <c r="A38" s="27" t="str">
        <f t="shared" si="3"/>
        <v>1743301</v>
      </c>
      <c r="B38" s="28" t="s">
        <v>198</v>
      </c>
      <c r="C38" s="29">
        <v>33</v>
      </c>
      <c r="D38" s="28" t="s">
        <v>790</v>
      </c>
      <c r="E38" s="24">
        <v>17</v>
      </c>
      <c r="F38" s="636"/>
      <c r="G38" s="667"/>
      <c r="H38" s="692" t="s">
        <v>183</v>
      </c>
      <c r="I38" s="692"/>
      <c r="J38" s="692"/>
      <c r="K38" s="692"/>
      <c r="L38" s="440">
        <f>VLOOKUP($A38&amp;L$77,決統データ!$A$3:$DE$2059,$E38+19,FALSE)</f>
        <v>714890</v>
      </c>
      <c r="M38" s="440">
        <f>VLOOKUP($A38&amp;M$77,決統データ!$A$3:$DE$2059,$E38+19,FALSE)</f>
        <v>0</v>
      </c>
      <c r="N38" s="440">
        <f>VLOOKUP($A38&amp;N$77,決統データ!$A$3:$DE$2059,$E38+19,FALSE)</f>
        <v>998553</v>
      </c>
      <c r="O38" s="274">
        <f t="shared" si="4"/>
        <v>856721.5</v>
      </c>
    </row>
    <row r="39" spans="1:15" s="1" customFormat="1" ht="17.149999999999999" customHeight="1">
      <c r="A39" s="27" t="str">
        <f t="shared" si="3"/>
        <v>1743301</v>
      </c>
      <c r="B39" s="28" t="s">
        <v>198</v>
      </c>
      <c r="C39" s="29">
        <v>33</v>
      </c>
      <c r="D39" s="28" t="s">
        <v>790</v>
      </c>
      <c r="E39" s="24">
        <v>18</v>
      </c>
      <c r="F39" s="636"/>
      <c r="G39" s="667"/>
      <c r="H39" s="692" t="s">
        <v>182</v>
      </c>
      <c r="I39" s="692"/>
      <c r="J39" s="692"/>
      <c r="K39" s="692"/>
      <c r="L39" s="440">
        <f>VLOOKUP($A39&amp;L$77,決統データ!$A$3:$DE$2059,$E39+19,FALSE)</f>
        <v>1429890</v>
      </c>
      <c r="M39" s="440">
        <f>VLOOKUP($A39&amp;M$77,決統データ!$A$3:$DE$2059,$E39+19,FALSE)</f>
        <v>0</v>
      </c>
      <c r="N39" s="440">
        <f>VLOOKUP($A39&amp;N$77,決統データ!$A$3:$DE$2059,$E39+19,FALSE)</f>
        <v>1999553</v>
      </c>
      <c r="O39" s="274">
        <f t="shared" si="4"/>
        <v>1714721.5</v>
      </c>
    </row>
    <row r="40" spans="1:15" s="1" customFormat="1" ht="17.149999999999999" customHeight="1">
      <c r="A40" s="27" t="str">
        <f t="shared" si="3"/>
        <v>1743301</v>
      </c>
      <c r="B40" s="28" t="s">
        <v>198</v>
      </c>
      <c r="C40" s="29">
        <v>33</v>
      </c>
      <c r="D40" s="28" t="s">
        <v>790</v>
      </c>
      <c r="E40" s="24">
        <v>19</v>
      </c>
      <c r="F40" s="636"/>
      <c r="G40" s="857" t="s">
        <v>37</v>
      </c>
      <c r="H40" s="507" t="s">
        <v>36</v>
      </c>
      <c r="I40" s="507"/>
      <c r="J40" s="507"/>
      <c r="K40" s="507"/>
      <c r="L40" s="440">
        <f>VLOOKUP($A40&amp;L$77,決統データ!$A$3:$DE$2059,$E40+19,FALSE)</f>
        <v>47642</v>
      </c>
      <c r="M40" s="440">
        <f>VLOOKUP($A40&amp;M$77,決統データ!$A$3:$DE$2059,$E40+19,FALSE)</f>
        <v>120449</v>
      </c>
      <c r="N40" s="440">
        <f>VLOOKUP($A40&amp;N$77,決統データ!$A$3:$DE$2059,$E40+19,FALSE)</f>
        <v>341201</v>
      </c>
      <c r="O40" s="274">
        <f t="shared" si="4"/>
        <v>169764</v>
      </c>
    </row>
    <row r="41" spans="1:15" s="1" customFormat="1" ht="17.149999999999999" customHeight="1">
      <c r="A41" s="27" t="str">
        <f t="shared" si="3"/>
        <v>1743301</v>
      </c>
      <c r="B41" s="28" t="s">
        <v>198</v>
      </c>
      <c r="C41" s="29">
        <v>33</v>
      </c>
      <c r="D41" s="28" t="s">
        <v>790</v>
      </c>
      <c r="E41" s="24">
        <v>20</v>
      </c>
      <c r="F41" s="636"/>
      <c r="G41" s="857"/>
      <c r="H41" s="507" t="s">
        <v>35</v>
      </c>
      <c r="I41" s="507"/>
      <c r="J41" s="507"/>
      <c r="K41" s="507"/>
      <c r="L41" s="440">
        <f>VLOOKUP($A41&amp;L$77,決統データ!$A$3:$DE$2059,$E41+19,FALSE)</f>
        <v>126881</v>
      </c>
      <c r="M41" s="440">
        <f>VLOOKUP($A41&amp;M$77,決統データ!$A$3:$DE$2059,$E41+19,FALSE)</f>
        <v>254565</v>
      </c>
      <c r="N41" s="440">
        <f>VLOOKUP($A41&amp;N$77,決統データ!$A$3:$DE$2059,$E41+19,FALSE)</f>
        <v>654175</v>
      </c>
      <c r="O41" s="274">
        <f t="shared" si="4"/>
        <v>345207</v>
      </c>
    </row>
    <row r="42" spans="1:15" s="1" customFormat="1" ht="17.149999999999999" customHeight="1">
      <c r="A42" s="27" t="str">
        <f t="shared" si="3"/>
        <v>1743301</v>
      </c>
      <c r="B42" s="28" t="s">
        <v>198</v>
      </c>
      <c r="C42" s="29">
        <v>33</v>
      </c>
      <c r="D42" s="28" t="s">
        <v>790</v>
      </c>
      <c r="E42" s="24">
        <v>21</v>
      </c>
      <c r="F42" s="636"/>
      <c r="G42" s="857"/>
      <c r="H42" s="507" t="s">
        <v>34</v>
      </c>
      <c r="I42" s="507"/>
      <c r="J42" s="507"/>
      <c r="K42" s="507"/>
      <c r="L42" s="440">
        <f>VLOOKUP($A42&amp;L$77,決統データ!$A$3:$DE$2059,$E42+19,FALSE)</f>
        <v>7490</v>
      </c>
      <c r="M42" s="440">
        <f>VLOOKUP($A42&amp;M$77,決統データ!$A$3:$DE$2059,$E42+19,FALSE)</f>
        <v>10534</v>
      </c>
      <c r="N42" s="440">
        <f>VLOOKUP($A42&amp;N$77,決統データ!$A$3:$DE$2059,$E42+19,FALSE)</f>
        <v>31920</v>
      </c>
      <c r="O42" s="274">
        <f t="shared" si="4"/>
        <v>16648</v>
      </c>
    </row>
    <row r="43" spans="1:15" s="1" customFormat="1" ht="17.149999999999999" customHeight="1">
      <c r="A43" s="27" t="str">
        <f t="shared" si="3"/>
        <v>1743301</v>
      </c>
      <c r="B43" s="28" t="s">
        <v>198</v>
      </c>
      <c r="C43" s="29">
        <v>33</v>
      </c>
      <c r="D43" s="28" t="s">
        <v>790</v>
      </c>
      <c r="E43" s="24">
        <v>22</v>
      </c>
      <c r="F43" s="636"/>
      <c r="G43" s="857"/>
      <c r="H43" s="507" t="s">
        <v>33</v>
      </c>
      <c r="I43" s="507"/>
      <c r="J43" s="507"/>
      <c r="K43" s="507"/>
      <c r="L43" s="440">
        <f>VLOOKUP($A43&amp;L$77,決統データ!$A$3:$DE$2059,$E43+19,FALSE)</f>
        <v>7828</v>
      </c>
      <c r="M43" s="440">
        <f>VLOOKUP($A43&amp;M$77,決統データ!$A$3:$DE$2059,$E43+19,FALSE)</f>
        <v>20527</v>
      </c>
      <c r="N43" s="440">
        <f>VLOOKUP($A43&amp;N$77,決統データ!$A$3:$DE$2059,$E43+19,FALSE)</f>
        <v>40888</v>
      </c>
      <c r="O43" s="274">
        <f t="shared" si="4"/>
        <v>23081</v>
      </c>
    </row>
    <row r="44" spans="1:15" s="1" customFormat="1" ht="17.149999999999999" customHeight="1">
      <c r="A44" s="27" t="str">
        <f t="shared" si="3"/>
        <v>1743301</v>
      </c>
      <c r="B44" s="28" t="s">
        <v>198</v>
      </c>
      <c r="C44" s="29">
        <v>33</v>
      </c>
      <c r="D44" s="28" t="s">
        <v>790</v>
      </c>
      <c r="E44" s="24">
        <v>23</v>
      </c>
      <c r="F44" s="636"/>
      <c r="G44" s="857"/>
      <c r="H44" s="507" t="s">
        <v>32</v>
      </c>
      <c r="I44" s="507"/>
      <c r="J44" s="507"/>
      <c r="K44" s="507"/>
      <c r="L44" s="440">
        <f>VLOOKUP($A44&amp;L$77,決統データ!$A$3:$DE$2059,$E44+19,FALSE)</f>
        <v>6324</v>
      </c>
      <c r="M44" s="440">
        <f>VLOOKUP($A44&amp;M$77,決統データ!$A$3:$DE$2059,$E44+19,FALSE)</f>
        <v>10038</v>
      </c>
      <c r="N44" s="440">
        <f>VLOOKUP($A44&amp;N$77,決統データ!$A$3:$DE$2059,$E44+19,FALSE)</f>
        <v>30196</v>
      </c>
      <c r="O44" s="274">
        <f t="shared" si="4"/>
        <v>15519.333333333334</v>
      </c>
    </row>
    <row r="45" spans="1:15" s="1" customFormat="1" ht="17.149999999999999" customHeight="1">
      <c r="A45" s="27" t="str">
        <f t="shared" si="3"/>
        <v>1743301</v>
      </c>
      <c r="B45" s="28" t="s">
        <v>198</v>
      </c>
      <c r="C45" s="29">
        <v>33</v>
      </c>
      <c r="D45" s="28" t="s">
        <v>790</v>
      </c>
      <c r="E45" s="24">
        <v>24</v>
      </c>
      <c r="F45" s="636"/>
      <c r="G45" s="858"/>
      <c r="H45" s="507" t="s">
        <v>31</v>
      </c>
      <c r="I45" s="507"/>
      <c r="J45" s="507"/>
      <c r="K45" s="507"/>
      <c r="L45" s="440">
        <f>VLOOKUP($A45&amp;L$77,決統データ!$A$3:$DE$2059,$E45+19,FALSE)</f>
        <v>14427</v>
      </c>
      <c r="M45" s="440">
        <f>VLOOKUP($A45&amp;M$77,決統データ!$A$3:$DE$2059,$E45+19,FALSE)</f>
        <v>2255</v>
      </c>
      <c r="N45" s="440">
        <f>VLOOKUP($A45&amp;N$77,決統データ!$A$3:$DE$2059,$E45+19,FALSE)</f>
        <v>32974</v>
      </c>
      <c r="O45" s="274">
        <f t="shared" si="4"/>
        <v>16552</v>
      </c>
    </row>
    <row r="46" spans="1:15" s="1" customFormat="1" ht="17.149999999999999" customHeight="1">
      <c r="A46" s="27" t="str">
        <f t="shared" si="3"/>
        <v>1743301</v>
      </c>
      <c r="B46" s="28" t="s">
        <v>198</v>
      </c>
      <c r="C46" s="29">
        <v>33</v>
      </c>
      <c r="D46" s="28" t="s">
        <v>790</v>
      </c>
      <c r="E46" s="24">
        <v>25</v>
      </c>
      <c r="F46" s="686"/>
      <c r="G46" s="859" t="s">
        <v>181</v>
      </c>
      <c r="H46" s="469" t="s">
        <v>29</v>
      </c>
      <c r="I46" s="507"/>
      <c r="J46" s="507"/>
      <c r="K46" s="507"/>
      <c r="L46" s="440">
        <f>VLOOKUP($A46&amp;L$77,決統データ!$A$3:$DE$2059,$E46+19,FALSE)</f>
        <v>0</v>
      </c>
      <c r="M46" s="440">
        <f>VLOOKUP($A46&amp;M$77,決統データ!$A$3:$DE$2059,$E46+19,FALSE)</f>
        <v>0</v>
      </c>
      <c r="N46" s="440">
        <f>VLOOKUP($A46&amp;N$77,決統データ!$A$3:$DE$2059,$E46+19,FALSE)</f>
        <v>27480</v>
      </c>
      <c r="O46" s="274">
        <f>IF(SUM(L46:N46)=0,0,SUM(L46:N46)/COUNTIF(L46:N46,"&gt;0"))</f>
        <v>27480</v>
      </c>
    </row>
    <row r="47" spans="1:15" s="1" customFormat="1" ht="17.149999999999999" customHeight="1">
      <c r="A47" s="27" t="str">
        <f t="shared" si="3"/>
        <v>1743301</v>
      </c>
      <c r="B47" s="28" t="s">
        <v>198</v>
      </c>
      <c r="C47" s="29">
        <v>33</v>
      </c>
      <c r="D47" s="28" t="s">
        <v>790</v>
      </c>
      <c r="E47" s="24">
        <v>26</v>
      </c>
      <c r="F47" s="686"/>
      <c r="G47" s="860"/>
      <c r="H47" s="469" t="s">
        <v>28</v>
      </c>
      <c r="I47" s="507"/>
      <c r="J47" s="507"/>
      <c r="K47" s="507"/>
      <c r="L47" s="440">
        <f>VLOOKUP($A47&amp;L$77,決統データ!$A$3:$DE$2059,$E47+19,FALSE)</f>
        <v>0</v>
      </c>
      <c r="M47" s="440">
        <f>VLOOKUP($A47&amp;M$77,決統データ!$A$3:$DE$2059,$E47+19,FALSE)</f>
        <v>0</v>
      </c>
      <c r="N47" s="440">
        <f>VLOOKUP($A47&amp;N$77,決統データ!$A$3:$DE$2059,$E47+19,FALSE)</f>
        <v>98140</v>
      </c>
      <c r="O47" s="274">
        <f>SUM(L47:N47)/COUNTIF(L47:N47,"&gt;0")</f>
        <v>98140</v>
      </c>
    </row>
    <row r="48" spans="1:15" s="1" customFormat="1" ht="17.149999999999999" customHeight="1">
      <c r="A48" s="27" t="str">
        <f t="shared" si="3"/>
        <v>1743301</v>
      </c>
      <c r="B48" s="28" t="s">
        <v>198</v>
      </c>
      <c r="C48" s="29">
        <v>33</v>
      </c>
      <c r="D48" s="28" t="s">
        <v>790</v>
      </c>
      <c r="E48" s="24">
        <v>32</v>
      </c>
      <c r="F48" s="636"/>
      <c r="G48" s="705" t="s">
        <v>180</v>
      </c>
      <c r="H48" s="704" t="s">
        <v>26</v>
      </c>
      <c r="I48" s="704"/>
      <c r="J48" s="60" t="s">
        <v>25</v>
      </c>
      <c r="K48" s="60"/>
      <c r="L48" s="118">
        <f>VLOOKUP($A48&amp;L$77,決統データ!$A$3:$DE$2059,$E48+19,FALSE)/10</f>
        <v>0</v>
      </c>
      <c r="M48" s="118">
        <f>VLOOKUP($A48&amp;M$77,決統データ!$A$3:$DE$2059,$E48+19,FALSE)/10</f>
        <v>0</v>
      </c>
      <c r="N48" s="118">
        <f>VLOOKUP($A48&amp;N$77,決統データ!$A$3:$DE$2059,$E48+19,FALSE)/10</f>
        <v>0</v>
      </c>
      <c r="O48" s="273">
        <f>SUM(L48:N48)</f>
        <v>0</v>
      </c>
    </row>
    <row r="49" spans="1:15" s="1" customFormat="1" ht="17.149999999999999" customHeight="1">
      <c r="A49" s="27" t="str">
        <f t="shared" si="3"/>
        <v>1743301</v>
      </c>
      <c r="B49" s="28" t="s">
        <v>198</v>
      </c>
      <c r="C49" s="29">
        <v>33</v>
      </c>
      <c r="D49" s="28" t="s">
        <v>790</v>
      </c>
      <c r="E49" s="24">
        <v>33</v>
      </c>
      <c r="F49" s="636"/>
      <c r="G49" s="861"/>
      <c r="H49" s="704"/>
      <c r="I49" s="704"/>
      <c r="J49" s="468" t="s">
        <v>24</v>
      </c>
      <c r="K49" s="469"/>
      <c r="L49" s="118">
        <f>VLOOKUP($A49&amp;L$77,決統データ!$A$3:$DE$2059,$E49+19,FALSE)/10</f>
        <v>0</v>
      </c>
      <c r="M49" s="118">
        <f>VLOOKUP($A49&amp;M$77,決統データ!$A$3:$DE$2059,$E49+19,FALSE)/10</f>
        <v>0</v>
      </c>
      <c r="N49" s="118">
        <f>VLOOKUP($A49&amp;N$77,決統データ!$A$3:$DE$2059,$E49+19,FALSE)/10</f>
        <v>0</v>
      </c>
      <c r="O49" s="273">
        <f>SUM(L49:N49)</f>
        <v>0</v>
      </c>
    </row>
    <row r="50" spans="1:15" s="1" customFormat="1" ht="17.149999999999999" customHeight="1">
      <c r="A50" s="27" t="str">
        <f t="shared" si="3"/>
        <v>1743301</v>
      </c>
      <c r="B50" s="28" t="s">
        <v>198</v>
      </c>
      <c r="C50" s="29">
        <v>33</v>
      </c>
      <c r="D50" s="28" t="s">
        <v>790</v>
      </c>
      <c r="E50" s="24">
        <v>34</v>
      </c>
      <c r="F50" s="636"/>
      <c r="G50" s="862"/>
      <c r="H50" s="507" t="s">
        <v>23</v>
      </c>
      <c r="I50" s="507"/>
      <c r="J50" s="507"/>
      <c r="K50" s="507"/>
      <c r="L50" s="35">
        <f>VLOOKUP($A50&amp;L$77,決統データ!$A$3:$DE$2059,$E50+19,FALSE)/10</f>
        <v>0</v>
      </c>
      <c r="M50" s="35">
        <f>VLOOKUP($A50&amp;M$77,決統データ!$A$3:$DE$2059,$E50+19,FALSE)/10</f>
        <v>0</v>
      </c>
      <c r="N50" s="35">
        <f>VLOOKUP($A50&amp;N$77,決統データ!$A$3:$DE$2059,$E50+19,FALSE)/10</f>
        <v>0</v>
      </c>
      <c r="O50" s="334">
        <f>SUM(L50:N50)</f>
        <v>0</v>
      </c>
    </row>
    <row r="51" spans="1:15" s="1" customFormat="1" ht="17.149999999999999" customHeight="1">
      <c r="A51" s="27" t="str">
        <f>+B51&amp;C51&amp;D51</f>
        <v>1743301</v>
      </c>
      <c r="B51" s="28" t="s">
        <v>198</v>
      </c>
      <c r="C51" s="29">
        <v>33</v>
      </c>
      <c r="D51" s="28" t="s">
        <v>790</v>
      </c>
      <c r="E51" s="24">
        <v>35</v>
      </c>
      <c r="F51" s="636"/>
      <c r="G51" s="708" t="s">
        <v>22</v>
      </c>
      <c r="H51" s="709"/>
      <c r="I51" s="507" t="s">
        <v>362</v>
      </c>
      <c r="J51" s="507"/>
      <c r="K51" s="507"/>
      <c r="L51" s="377" t="s">
        <v>1603</v>
      </c>
      <c r="M51" s="377" t="s">
        <v>1604</v>
      </c>
      <c r="N51" s="377" t="s">
        <v>1605</v>
      </c>
      <c r="O51" s="272">
        <f>COUNTA(L11:N11)</f>
        <v>1</v>
      </c>
    </row>
    <row r="52" spans="1:15" s="1" customFormat="1" ht="17.149999999999999" customHeight="1">
      <c r="A52" s="27" t="str">
        <f>+B52&amp;C52&amp;D52</f>
        <v>1743301</v>
      </c>
      <c r="B52" s="28" t="s">
        <v>198</v>
      </c>
      <c r="C52" s="29">
        <v>33</v>
      </c>
      <c r="D52" s="28" t="s">
        <v>790</v>
      </c>
      <c r="E52" s="24">
        <v>35</v>
      </c>
      <c r="F52" s="636"/>
      <c r="G52" s="710"/>
      <c r="H52" s="711"/>
      <c r="I52" s="507" t="s">
        <v>21</v>
      </c>
      <c r="J52" s="507"/>
      <c r="K52" s="507"/>
      <c r="L52" s="269"/>
      <c r="M52" s="269"/>
      <c r="N52" s="269"/>
      <c r="O52" s="272">
        <f>(COUNTIF(L52:N52,"○"))</f>
        <v>0</v>
      </c>
    </row>
    <row r="53" spans="1:15" s="1" customFormat="1" ht="17.149999999999999" customHeight="1">
      <c r="A53" s="27" t="str">
        <f>+B53&amp;C53&amp;D53</f>
        <v>1743301</v>
      </c>
      <c r="B53" s="28" t="s">
        <v>198</v>
      </c>
      <c r="C53" s="29">
        <v>33</v>
      </c>
      <c r="D53" s="28" t="s">
        <v>790</v>
      </c>
      <c r="E53" s="24">
        <v>35</v>
      </c>
      <c r="F53" s="637"/>
      <c r="G53" s="712"/>
      <c r="H53" s="713"/>
      <c r="I53" s="507" t="s">
        <v>20</v>
      </c>
      <c r="J53" s="507"/>
      <c r="K53" s="507"/>
      <c r="L53" s="269"/>
      <c r="M53" s="269"/>
      <c r="N53" s="269"/>
      <c r="O53" s="272">
        <f>(COUNTIF(L53:N53,"○"))</f>
        <v>0</v>
      </c>
    </row>
    <row r="54" spans="1:15" s="1" customFormat="1" ht="17.149999999999999" customHeight="1">
      <c r="E54" s="24"/>
      <c r="F54" s="863" t="s">
        <v>178</v>
      </c>
      <c r="G54" s="696" t="s">
        <v>177</v>
      </c>
      <c r="H54" s="697"/>
      <c r="I54" s="507" t="s">
        <v>16</v>
      </c>
      <c r="J54" s="507"/>
      <c r="K54" s="507"/>
      <c r="L54" s="269"/>
      <c r="M54" s="269"/>
      <c r="N54" s="269"/>
      <c r="O54" s="344">
        <f t="shared" ref="O54:O59" si="5">SUM(L54:N54)</f>
        <v>0</v>
      </c>
    </row>
    <row r="55" spans="1:15" s="1" customFormat="1" ht="17.149999999999999" customHeight="1">
      <c r="E55" s="24"/>
      <c r="F55" s="864"/>
      <c r="G55" s="698"/>
      <c r="H55" s="699"/>
      <c r="I55" s="507" t="s">
        <v>15</v>
      </c>
      <c r="J55" s="507"/>
      <c r="K55" s="507"/>
      <c r="L55" s="269"/>
      <c r="M55" s="269"/>
      <c r="N55" s="269"/>
      <c r="O55" s="344">
        <f t="shared" si="5"/>
        <v>0</v>
      </c>
    </row>
    <row r="56" spans="1:15" s="1" customFormat="1" ht="17.149999999999999" customHeight="1">
      <c r="E56" s="24"/>
      <c r="F56" s="864"/>
      <c r="G56" s="700"/>
      <c r="H56" s="701"/>
      <c r="I56" s="507" t="s">
        <v>737</v>
      </c>
      <c r="J56" s="507"/>
      <c r="K56" s="507"/>
      <c r="L56" s="269"/>
      <c r="M56" s="269"/>
      <c r="N56" s="269"/>
      <c r="O56" s="344">
        <f t="shared" si="5"/>
        <v>0</v>
      </c>
    </row>
    <row r="57" spans="1:15" s="1" customFormat="1" ht="17.149999999999999" customHeight="1">
      <c r="A57" s="27" t="str">
        <f t="shared" ref="A57:A73" si="6">+B57&amp;C57&amp;D57</f>
        <v>1743301</v>
      </c>
      <c r="B57" s="28" t="s">
        <v>198</v>
      </c>
      <c r="C57" s="29">
        <v>33</v>
      </c>
      <c r="D57" s="28" t="s">
        <v>790</v>
      </c>
      <c r="E57" s="24">
        <v>39</v>
      </c>
      <c r="F57" s="864"/>
      <c r="G57" s="468" t="s">
        <v>14</v>
      </c>
      <c r="H57" s="484"/>
      <c r="I57" s="484"/>
      <c r="J57" s="484"/>
      <c r="K57" s="469"/>
      <c r="L57" s="35">
        <f>VLOOKUP($A57&amp;L$77,決統データ!$A$3:$DE$2059,$E57+19,FALSE)</f>
        <v>0</v>
      </c>
      <c r="M57" s="35">
        <f>VLOOKUP($A57&amp;M$77,決統データ!$A$3:$DE$2059,$E57+19,FALSE)</f>
        <v>0</v>
      </c>
      <c r="N57" s="35">
        <f>VLOOKUP($A57&amp;N$77,決統データ!$A$3:$DE$2059,$E57+19,FALSE)</f>
        <v>0</v>
      </c>
      <c r="O57" s="334">
        <f t="shared" si="5"/>
        <v>0</v>
      </c>
    </row>
    <row r="58" spans="1:15" s="1" customFormat="1" ht="17.149999999999999" customHeight="1">
      <c r="A58" s="27" t="str">
        <f t="shared" si="6"/>
        <v>1743301</v>
      </c>
      <c r="B58" s="28" t="s">
        <v>198</v>
      </c>
      <c r="C58" s="29">
        <v>33</v>
      </c>
      <c r="D58" s="28" t="s">
        <v>790</v>
      </c>
      <c r="E58" s="24">
        <v>40</v>
      </c>
      <c r="F58" s="864"/>
      <c r="G58" s="696" t="s">
        <v>13</v>
      </c>
      <c r="H58" s="697"/>
      <c r="I58" s="507" t="s">
        <v>12</v>
      </c>
      <c r="J58" s="507"/>
      <c r="K58" s="507"/>
      <c r="L58" s="449">
        <f>VLOOKUP($A58&amp;L$77,決統データ!$A$3:$DE$2059,$E58+19,FALSE)</f>
        <v>0</v>
      </c>
      <c r="M58" s="449">
        <f>VLOOKUP($A58&amp;M$77,決統データ!$A$3:$DE$2059,$E58+19,FALSE)</f>
        <v>0</v>
      </c>
      <c r="N58" s="449">
        <f>VLOOKUP($A58&amp;N$77,決統データ!$A$3:$DE$2059,$E58+19,FALSE)</f>
        <v>0</v>
      </c>
      <c r="O58" s="273">
        <f t="shared" si="5"/>
        <v>0</v>
      </c>
    </row>
    <row r="59" spans="1:15" s="1" customFormat="1" ht="17.149999999999999" customHeight="1">
      <c r="A59" s="27" t="str">
        <f t="shared" si="6"/>
        <v>1743301</v>
      </c>
      <c r="B59" s="28" t="s">
        <v>198</v>
      </c>
      <c r="C59" s="29">
        <v>33</v>
      </c>
      <c r="D59" s="28" t="s">
        <v>790</v>
      </c>
      <c r="E59" s="24">
        <v>41</v>
      </c>
      <c r="F59" s="864"/>
      <c r="G59" s="700"/>
      <c r="H59" s="701"/>
      <c r="I59" s="507" t="s">
        <v>11</v>
      </c>
      <c r="J59" s="507"/>
      <c r="K59" s="507"/>
      <c r="L59" s="35">
        <f>VLOOKUP($A59&amp;L$77,決統データ!$A$3:$DE$2059,$E59+19,FALSE)</f>
        <v>0</v>
      </c>
      <c r="M59" s="35">
        <f>VLOOKUP($A59&amp;M$77,決統データ!$A$3:$DE$2059,$E59+19,FALSE)</f>
        <v>0</v>
      </c>
      <c r="N59" s="35">
        <f>VLOOKUP($A59&amp;N$77,決統データ!$A$3:$DE$2059,$E59+19,FALSE)</f>
        <v>0</v>
      </c>
      <c r="O59" s="334">
        <f t="shared" si="5"/>
        <v>0</v>
      </c>
    </row>
    <row r="60" spans="1:15" s="1" customFormat="1" ht="17.149999999999999" customHeight="1">
      <c r="A60" s="27" t="str">
        <f t="shared" si="6"/>
        <v>1743301</v>
      </c>
      <c r="B60" s="28" t="s">
        <v>198</v>
      </c>
      <c r="C60" s="29">
        <v>33</v>
      </c>
      <c r="D60" s="28" t="s">
        <v>790</v>
      </c>
      <c r="E60" s="24">
        <v>42</v>
      </c>
      <c r="F60" s="865"/>
      <c r="G60" s="507" t="s">
        <v>10</v>
      </c>
      <c r="H60" s="507"/>
      <c r="I60" s="507"/>
      <c r="J60" s="507"/>
      <c r="K60" s="507"/>
      <c r="L60" s="35">
        <f>VLOOKUP($A60&amp;L$77,決統データ!$A$3:$DE$2059,$E60+19,FALSE)</f>
        <v>0</v>
      </c>
      <c r="M60" s="35">
        <f>VLOOKUP($A60&amp;M$77,決統データ!$A$3:$DE$2059,$E60+19,FALSE)</f>
        <v>0</v>
      </c>
      <c r="N60" s="35">
        <f>VLOOKUP($A60&amp;N$77,決統データ!$A$3:$DE$2059,$E60+19,FALSE)</f>
        <v>0</v>
      </c>
      <c r="O60" s="272">
        <v>0</v>
      </c>
    </row>
    <row r="61" spans="1:15" s="3" customFormat="1" ht="17.149999999999999" customHeight="1">
      <c r="A61" s="27" t="str">
        <f t="shared" si="6"/>
        <v>1743301</v>
      </c>
      <c r="B61" s="28" t="s">
        <v>198</v>
      </c>
      <c r="C61" s="29">
        <v>33</v>
      </c>
      <c r="D61" s="28" t="s">
        <v>790</v>
      </c>
      <c r="E61" s="24">
        <v>43</v>
      </c>
      <c r="F61" s="659" t="s">
        <v>9</v>
      </c>
      <c r="G61" s="684" t="s">
        <v>8</v>
      </c>
      <c r="H61" s="871" t="s">
        <v>7</v>
      </c>
      <c r="I61" s="872"/>
      <c r="J61" s="872"/>
      <c r="K61" s="873"/>
      <c r="L61" s="35">
        <f>VLOOKUP($A61&amp;L$77,決統データ!$A$3:$DE$2059,$E61+19,FALSE)</f>
        <v>4100921</v>
      </c>
      <c r="M61" s="35">
        <f>VLOOKUP($A61&amp;M$77,決統データ!$A$3:$DE$2059,$E61+19,FALSE)</f>
        <v>3630401</v>
      </c>
      <c r="N61" s="35">
        <f>VLOOKUP($A61&amp;N$77,決統データ!$A$3:$DE$2059,$E61+19,FALSE)</f>
        <v>4180301</v>
      </c>
      <c r="O61" s="306"/>
    </row>
    <row r="62" spans="1:15" s="162" customFormat="1" ht="17.149999999999999" customHeight="1">
      <c r="A62" s="27" t="str">
        <f t="shared" si="6"/>
        <v>1743301</v>
      </c>
      <c r="B62" s="28" t="s">
        <v>198</v>
      </c>
      <c r="C62" s="29">
        <v>33</v>
      </c>
      <c r="D62" s="28" t="s">
        <v>790</v>
      </c>
      <c r="E62" s="24">
        <v>44</v>
      </c>
      <c r="F62" s="636"/>
      <c r="G62" s="675"/>
      <c r="H62" s="680" t="s">
        <v>6</v>
      </c>
      <c r="I62" s="680"/>
      <c r="J62" s="195" t="s">
        <v>5</v>
      </c>
      <c r="K62" s="196"/>
      <c r="L62" s="118">
        <f>VLOOKUP($A62&amp;L$77,決統データ!$A$3:$DE$2059,$E62+19,FALSE)/10</f>
        <v>0</v>
      </c>
      <c r="M62" s="118">
        <f>VLOOKUP($A62&amp;M$77,決統データ!$A$3:$DE$2059,$E62+19,FALSE)/10</f>
        <v>20</v>
      </c>
      <c r="N62" s="118">
        <f>VLOOKUP($A62&amp;N$77,決統データ!$A$3:$DE$2059,$E62+19,FALSE)/10</f>
        <v>52.5</v>
      </c>
      <c r="O62" s="273">
        <f>SUM(L62:N62)/COUNTIF(L62:N62,"&gt;0")</f>
        <v>36.25</v>
      </c>
    </row>
    <row r="63" spans="1:15" s="162" customFormat="1" ht="17.149999999999999" customHeight="1">
      <c r="A63" s="27" t="str">
        <f t="shared" si="6"/>
        <v>1743301</v>
      </c>
      <c r="B63" s="28" t="s">
        <v>198</v>
      </c>
      <c r="C63" s="29">
        <v>33</v>
      </c>
      <c r="D63" s="28" t="s">
        <v>790</v>
      </c>
      <c r="E63" s="24">
        <v>45</v>
      </c>
      <c r="F63" s="636"/>
      <c r="G63" s="675"/>
      <c r="H63" s="680"/>
      <c r="I63" s="680"/>
      <c r="J63" s="702" t="s">
        <v>4</v>
      </c>
      <c r="K63" s="703"/>
      <c r="L63" s="118">
        <f>VLOOKUP($A63&amp;L$77,決統データ!$A$3:$DE$2059,$E63+19,FALSE)/10</f>
        <v>2</v>
      </c>
      <c r="M63" s="118">
        <f>VLOOKUP($A63&amp;M$77,決統データ!$A$3:$DE$2059,$E63+19,FALSE)/10</f>
        <v>0</v>
      </c>
      <c r="N63" s="118">
        <f>VLOOKUP($A63&amp;N$77,決統データ!$A$3:$DE$2059,$E63+19,FALSE)/10</f>
        <v>33.299999999999997</v>
      </c>
      <c r="O63" s="273">
        <f>SUM(L63:N63)/COUNTIF(L63:N63,"&gt;0")</f>
        <v>17.649999999999999</v>
      </c>
    </row>
    <row r="64" spans="1:15" s="1" customFormat="1" ht="17.149999999999999" customHeight="1">
      <c r="A64" s="27" t="str">
        <f t="shared" si="6"/>
        <v>1743301</v>
      </c>
      <c r="B64" s="28" t="s">
        <v>198</v>
      </c>
      <c r="C64" s="29">
        <v>33</v>
      </c>
      <c r="D64" s="28" t="s">
        <v>790</v>
      </c>
      <c r="E64" s="24">
        <v>46</v>
      </c>
      <c r="F64" s="636"/>
      <c r="G64" s="675"/>
      <c r="H64" s="507" t="s">
        <v>3</v>
      </c>
      <c r="I64" s="507"/>
      <c r="J64" s="507"/>
      <c r="K64" s="507"/>
      <c r="L64" s="42">
        <f>VLOOKUP($A64&amp;L$77,決統データ!$A$3:$DE$2059,$E64+19,FALSE)</f>
        <v>3</v>
      </c>
      <c r="M64" s="42">
        <f>VLOOKUP($A64&amp;M$77,決統データ!$A$3:$DE$2059,$E64+19,FALSE)</f>
        <v>0</v>
      </c>
      <c r="N64" s="42">
        <f>VLOOKUP($A64&amp;N$77,決統データ!$A$3:$DE$2059,$E64+19,FALSE)</f>
        <v>3</v>
      </c>
      <c r="O64" s="334">
        <f>SUM(L64:N64)/COUNTIF(L64:N64,"&gt;0")</f>
        <v>3</v>
      </c>
    </row>
    <row r="65" spans="1:15" s="1" customFormat="1" ht="17.149999999999999" customHeight="1">
      <c r="A65" s="27" t="str">
        <f t="shared" si="6"/>
        <v>1743301</v>
      </c>
      <c r="B65" s="28" t="s">
        <v>198</v>
      </c>
      <c r="C65" s="29">
        <v>33</v>
      </c>
      <c r="D65" s="28" t="s">
        <v>790</v>
      </c>
      <c r="E65" s="24">
        <v>47</v>
      </c>
      <c r="F65" s="636"/>
      <c r="G65" s="675"/>
      <c r="H65" s="507" t="s">
        <v>176</v>
      </c>
      <c r="I65" s="507"/>
      <c r="J65" s="507"/>
      <c r="K65" s="507"/>
      <c r="L65" s="42">
        <f>VLOOKUP($A65&amp;L$77,決統データ!$A$3:$DE$2059,$E65+19,FALSE)</f>
        <v>0</v>
      </c>
      <c r="M65" s="42">
        <f>VLOOKUP($A65&amp;M$77,決統データ!$A$3:$DE$2059,$E65+19,FALSE)</f>
        <v>0</v>
      </c>
      <c r="N65" s="42">
        <f>VLOOKUP($A65&amp;N$77,決統データ!$A$3:$DE$2059,$E65+19,FALSE)</f>
        <v>400</v>
      </c>
      <c r="O65" s="274">
        <f>SUM(L65:N65)/COUNTIF(L65:N65,"&gt;0")</f>
        <v>400</v>
      </c>
    </row>
    <row r="66" spans="1:15" s="1" customFormat="1" ht="17.149999999999999" customHeight="1">
      <c r="A66" s="27" t="str">
        <f t="shared" si="6"/>
        <v>1743301</v>
      </c>
      <c r="B66" s="28" t="s">
        <v>198</v>
      </c>
      <c r="C66" s="29">
        <v>33</v>
      </c>
      <c r="D66" s="28" t="s">
        <v>790</v>
      </c>
      <c r="E66" s="24">
        <v>48</v>
      </c>
      <c r="F66" s="636"/>
      <c r="G66" s="675"/>
      <c r="H66" s="468" t="s">
        <v>1</v>
      </c>
      <c r="I66" s="484"/>
      <c r="J66" s="484"/>
      <c r="K66" s="469"/>
      <c r="L66" s="42">
        <f>VLOOKUP($A66&amp;L$77,決統データ!$A$3:$DE$2059,$E66+19,FALSE)</f>
        <v>200000</v>
      </c>
      <c r="M66" s="42">
        <f>VLOOKUP($A66&amp;M$77,決統データ!$A$3:$DE$2059,$E66+19,FALSE)</f>
        <v>1000000</v>
      </c>
      <c r="N66" s="42">
        <f>VLOOKUP($A66&amp;N$77,決統データ!$A$3:$DE$2059,$E66+19,FALSE)</f>
        <v>0</v>
      </c>
      <c r="O66" s="274">
        <f>SUM(L66:N66)/COUNTIF(L66:N66,"&gt;0")</f>
        <v>600000</v>
      </c>
    </row>
    <row r="67" spans="1:15" s="99" customFormat="1" ht="17.149999999999999" customHeight="1">
      <c r="A67" s="27" t="str">
        <f t="shared" si="6"/>
        <v>1743301</v>
      </c>
      <c r="B67" s="28" t="s">
        <v>198</v>
      </c>
      <c r="C67" s="29">
        <v>33</v>
      </c>
      <c r="D67" s="28" t="s">
        <v>790</v>
      </c>
      <c r="E67" s="24">
        <v>49</v>
      </c>
      <c r="F67" s="636"/>
      <c r="G67" s="675"/>
      <c r="H67" s="868" t="s">
        <v>0</v>
      </c>
      <c r="I67" s="869"/>
      <c r="J67" s="869"/>
      <c r="K67" s="870"/>
      <c r="L67" s="437">
        <f>VLOOKUP($A67&amp;L$77,決統データ!$A$3:$DE$2059,$E67+19,FALSE)</f>
        <v>4100921</v>
      </c>
      <c r="M67" s="437">
        <f>VLOOKUP($A67&amp;M$77,決統データ!$A$3:$DE$2059,$E67+19,FALSE)</f>
        <v>4171011</v>
      </c>
      <c r="N67" s="437">
        <f>VLOOKUP($A67&amp;N$77,決統データ!$A$3:$DE$2059,$E67+19,FALSE)</f>
        <v>4180301</v>
      </c>
      <c r="O67" s="274"/>
    </row>
    <row r="68" spans="1:15" s="1" customFormat="1" ht="16.5" customHeight="1">
      <c r="A68" s="27" t="str">
        <f t="shared" si="6"/>
        <v>1743301</v>
      </c>
      <c r="B68" s="28" t="s">
        <v>198</v>
      </c>
      <c r="C68" s="29">
        <v>33</v>
      </c>
      <c r="D68" s="28" t="s">
        <v>790</v>
      </c>
      <c r="E68" s="24">
        <v>50</v>
      </c>
      <c r="F68" s="636"/>
      <c r="G68" s="676"/>
      <c r="H68" s="507" t="s">
        <v>1349</v>
      </c>
      <c r="I68" s="507"/>
      <c r="J68" s="507"/>
      <c r="K68" s="507"/>
      <c r="L68" s="42">
        <f>VLOOKUP($A68&amp;L$77,決統データ!$A$3:$DE$2059,$E68+19,FALSE)</f>
        <v>180</v>
      </c>
      <c r="M68" s="42">
        <f>VLOOKUP($A68&amp;M$77,決統データ!$A$3:$DE$2059,$E68+19,FALSE)</f>
        <v>0</v>
      </c>
      <c r="N68" s="42">
        <f>VLOOKUP($A68&amp;N$77,決統データ!$A$3:$DE$2059,$E68+19,FALSE)</f>
        <v>7482</v>
      </c>
      <c r="O68" s="274">
        <f t="shared" ref="O68:O73" si="7">SUM(L68:N68)</f>
        <v>7662</v>
      </c>
    </row>
    <row r="69" spans="1:15" s="1" customFormat="1" ht="17.149999999999999" customHeight="1">
      <c r="A69" s="27" t="str">
        <f t="shared" si="6"/>
        <v>1743301</v>
      </c>
      <c r="B69" s="28" t="s">
        <v>198</v>
      </c>
      <c r="C69" s="29">
        <v>33</v>
      </c>
      <c r="D69" s="28" t="s">
        <v>790</v>
      </c>
      <c r="E69" s="24">
        <v>51</v>
      </c>
      <c r="F69" s="636"/>
      <c r="G69" s="696" t="s">
        <v>1348</v>
      </c>
      <c r="H69" s="866"/>
      <c r="I69" s="697"/>
      <c r="J69" s="507" t="s">
        <v>1347</v>
      </c>
      <c r="K69" s="507"/>
      <c r="L69" s="42">
        <f>VLOOKUP($A69&amp;L$77,決統データ!$A$3:$DE$2059,$E69+19,FALSE)</f>
        <v>0</v>
      </c>
      <c r="M69" s="42">
        <f>VLOOKUP($A69&amp;M$77,決統データ!$A$3:$DE$2059,$E69+19,FALSE)</f>
        <v>0</v>
      </c>
      <c r="N69" s="42">
        <f>VLOOKUP($A69&amp;N$77,決統データ!$A$3:$DE$2059,$E69+19,FALSE)</f>
        <v>0</v>
      </c>
      <c r="O69" s="274">
        <f t="shared" si="7"/>
        <v>0</v>
      </c>
    </row>
    <row r="70" spans="1:15" s="1" customFormat="1" ht="17.149999999999999" customHeight="1">
      <c r="A70" s="27" t="str">
        <f t="shared" si="6"/>
        <v>1743301</v>
      </c>
      <c r="B70" s="28" t="s">
        <v>198</v>
      </c>
      <c r="C70" s="29">
        <v>33</v>
      </c>
      <c r="D70" s="28" t="s">
        <v>790</v>
      </c>
      <c r="E70" s="24">
        <v>52</v>
      </c>
      <c r="F70" s="636"/>
      <c r="G70" s="700"/>
      <c r="H70" s="867"/>
      <c r="I70" s="701"/>
      <c r="J70" s="507" t="s">
        <v>1346</v>
      </c>
      <c r="K70" s="507"/>
      <c r="L70" s="42">
        <f>VLOOKUP($A70&amp;L$77,決統データ!$A$3:$DE$2059,$E70+19,FALSE)</f>
        <v>0</v>
      </c>
      <c r="M70" s="42">
        <f>VLOOKUP($A70&amp;M$77,決統データ!$A$3:$DE$2059,$E70+19,FALSE)</f>
        <v>0</v>
      </c>
      <c r="N70" s="42">
        <f>VLOOKUP($A70&amp;N$77,決統データ!$A$3:$DE$2059,$E70+19,FALSE)</f>
        <v>0</v>
      </c>
      <c r="O70" s="274">
        <f t="shared" si="7"/>
        <v>0</v>
      </c>
    </row>
    <row r="71" spans="1:15" s="1" customFormat="1" ht="17.149999999999999" customHeight="1">
      <c r="A71" s="27" t="str">
        <f t="shared" si="6"/>
        <v>1743301</v>
      </c>
      <c r="B71" s="28" t="s">
        <v>198</v>
      </c>
      <c r="C71" s="29">
        <v>33</v>
      </c>
      <c r="D71" s="28" t="s">
        <v>790</v>
      </c>
      <c r="E71" s="24">
        <v>53</v>
      </c>
      <c r="F71" s="636"/>
      <c r="G71" s="468" t="s">
        <v>1345</v>
      </c>
      <c r="H71" s="484"/>
      <c r="I71" s="484"/>
      <c r="J71" s="484"/>
      <c r="K71" s="469"/>
      <c r="L71" s="42">
        <f>VLOOKUP($A71&amp;L$77,決統データ!$A$3:$DE$2059,$E71+19,FALSE)</f>
        <v>0</v>
      </c>
      <c r="M71" s="42">
        <f>VLOOKUP($A71&amp;M$77,決統データ!$A$3:$DE$2059,$E71+19,FALSE)</f>
        <v>0</v>
      </c>
      <c r="N71" s="42">
        <f>VLOOKUP($A71&amp;N$77,決統データ!$A$3:$DE$2059,$E71+19,FALSE)</f>
        <v>0</v>
      </c>
      <c r="O71" s="274">
        <f t="shared" si="7"/>
        <v>0</v>
      </c>
    </row>
    <row r="72" spans="1:15" s="1" customFormat="1" ht="17.149999999999999" customHeight="1">
      <c r="A72" s="27" t="str">
        <f t="shared" si="6"/>
        <v>1743301</v>
      </c>
      <c r="B72" s="28" t="s">
        <v>198</v>
      </c>
      <c r="C72" s="29">
        <v>33</v>
      </c>
      <c r="D72" s="28" t="s">
        <v>790</v>
      </c>
      <c r="E72" s="24">
        <v>54</v>
      </c>
      <c r="F72" s="637"/>
      <c r="G72" s="507" t="s">
        <v>1344</v>
      </c>
      <c r="H72" s="507"/>
      <c r="I72" s="507"/>
      <c r="J72" s="507"/>
      <c r="K72" s="507"/>
      <c r="L72" s="42">
        <f>VLOOKUP($A72&amp;L$77,決統データ!$A$3:$DE$2059,$E72+19,FALSE)</f>
        <v>180</v>
      </c>
      <c r="M72" s="42">
        <f>VLOOKUP($A72&amp;M$77,決統データ!$A$3:$DE$2059,$E72+19,FALSE)</f>
        <v>0</v>
      </c>
      <c r="N72" s="42">
        <f>VLOOKUP($A72&amp;N$77,決統データ!$A$3:$DE$2059,$E72+19,FALSE)</f>
        <v>7482</v>
      </c>
      <c r="O72" s="274">
        <f t="shared" si="7"/>
        <v>7662</v>
      </c>
    </row>
    <row r="73" spans="1:15" s="1" customFormat="1" ht="17.149999999999999" customHeight="1">
      <c r="A73" s="27" t="str">
        <f t="shared" si="6"/>
        <v>1743302</v>
      </c>
      <c r="B73" s="28" t="s">
        <v>198</v>
      </c>
      <c r="C73" s="29">
        <v>33</v>
      </c>
      <c r="D73" s="28" t="s">
        <v>796</v>
      </c>
      <c r="E73" s="24">
        <v>5</v>
      </c>
      <c r="F73" s="507" t="s">
        <v>1343</v>
      </c>
      <c r="G73" s="507"/>
      <c r="H73" s="507"/>
      <c r="I73" s="507"/>
      <c r="J73" s="507"/>
      <c r="K73" s="507"/>
      <c r="L73" s="42">
        <f>VLOOKUP($A73&amp;L$77,決統データ!$A$3:$DE$2059,$E73+19,FALSE)</f>
        <v>0</v>
      </c>
      <c r="M73" s="42">
        <f>VLOOKUP($A73&amp;M$77,決統データ!$A$3:$DE$2059,$E73+19,FALSE)</f>
        <v>0</v>
      </c>
      <c r="N73" s="42">
        <f>VLOOKUP($A73&amp;N$77,決統データ!$A$3:$DE$2059,$E73+19,FALSE)</f>
        <v>0</v>
      </c>
      <c r="O73" s="274">
        <f t="shared" si="7"/>
        <v>0</v>
      </c>
    </row>
    <row r="74" spans="1:15">
      <c r="F74" s="9" t="s">
        <v>1342</v>
      </c>
    </row>
    <row r="77" spans="1:15">
      <c r="L77" s="228" t="str">
        <f t="shared" ref="L77:N77" si="8">+L78&amp;L80</f>
        <v>263656000</v>
      </c>
      <c r="M77" s="228" t="str">
        <f t="shared" si="8"/>
        <v>264075000</v>
      </c>
      <c r="N77" s="228" t="str">
        <f t="shared" si="8"/>
        <v>264652000</v>
      </c>
    </row>
    <row r="78" spans="1:15">
      <c r="L78" s="228" t="s">
        <v>593</v>
      </c>
      <c r="M78" s="228" t="s">
        <v>595</v>
      </c>
      <c r="N78" s="228" t="s">
        <v>598</v>
      </c>
    </row>
    <row r="79" spans="1:15">
      <c r="L79" s="228" t="s">
        <v>470</v>
      </c>
      <c r="M79" s="228" t="s">
        <v>596</v>
      </c>
      <c r="N79" s="228" t="s">
        <v>599</v>
      </c>
    </row>
    <row r="80" spans="1:15">
      <c r="L80" s="228" t="s">
        <v>556</v>
      </c>
      <c r="M80" s="228" t="s">
        <v>556</v>
      </c>
      <c r="N80" s="228" t="s">
        <v>556</v>
      </c>
    </row>
  </sheetData>
  <customSheetViews>
    <customSheetView guid="{247A5D4D-80F1-4466-92F7-7A3BC78E450F}" showPageBreaks="1" printArea="1" topLeftCell="B43">
      <selection activeCell="C43" sqref="C43"/>
      <pageMargins left="0.74803149606299213" right="0.74803149606299213" top="0.70866141732283472" bottom="0.39370078740157483" header="0.51181102362204722" footer="0.35433070866141736"/>
      <pageSetup paperSize="9" scale="60" orientation="portrait" blackAndWhite="1" horizontalDpi="300" verticalDpi="300"/>
      <headerFooter alignWithMargins="0"/>
    </customSheetView>
  </customSheetViews>
  <mergeCells count="90">
    <mergeCell ref="F73:K73"/>
    <mergeCell ref="G71:K71"/>
    <mergeCell ref="G72:K72"/>
    <mergeCell ref="F61:F72"/>
    <mergeCell ref="H68:K68"/>
    <mergeCell ref="G69:I70"/>
    <mergeCell ref="H66:K66"/>
    <mergeCell ref="H67:K67"/>
    <mergeCell ref="J69:K69"/>
    <mergeCell ref="J70:K70"/>
    <mergeCell ref="G61:G68"/>
    <mergeCell ref="H61:K61"/>
    <mergeCell ref="H62:I63"/>
    <mergeCell ref="J63:K63"/>
    <mergeCell ref="H64:K64"/>
    <mergeCell ref="H65:K65"/>
    <mergeCell ref="F54:F60"/>
    <mergeCell ref="G54:H56"/>
    <mergeCell ref="I54:K54"/>
    <mergeCell ref="I55:K55"/>
    <mergeCell ref="I56:K56"/>
    <mergeCell ref="G57:K57"/>
    <mergeCell ref="G58:H59"/>
    <mergeCell ref="I58:K58"/>
    <mergeCell ref="I59:K59"/>
    <mergeCell ref="G60:K60"/>
    <mergeCell ref="G51:H53"/>
    <mergeCell ref="I51:K51"/>
    <mergeCell ref="I52:K52"/>
    <mergeCell ref="I53:K53"/>
    <mergeCell ref="G46:G47"/>
    <mergeCell ref="H46:K46"/>
    <mergeCell ref="H47:K47"/>
    <mergeCell ref="G48:G50"/>
    <mergeCell ref="H48:I49"/>
    <mergeCell ref="J49:K49"/>
    <mergeCell ref="H50:K50"/>
    <mergeCell ref="G40:G45"/>
    <mergeCell ref="H40:K40"/>
    <mergeCell ref="H41:K41"/>
    <mergeCell ref="H42:K42"/>
    <mergeCell ref="H43:K43"/>
    <mergeCell ref="H44:K44"/>
    <mergeCell ref="H45:K45"/>
    <mergeCell ref="G34:G39"/>
    <mergeCell ref="H34:K34"/>
    <mergeCell ref="H35:K35"/>
    <mergeCell ref="H36:K36"/>
    <mergeCell ref="H37:K37"/>
    <mergeCell ref="H38:K38"/>
    <mergeCell ref="H39:K39"/>
    <mergeCell ref="H20:K20"/>
    <mergeCell ref="H21:K21"/>
    <mergeCell ref="G33:K33"/>
    <mergeCell ref="G22:G31"/>
    <mergeCell ref="I22:K22"/>
    <mergeCell ref="I23:K23"/>
    <mergeCell ref="I26:K26"/>
    <mergeCell ref="H28:H31"/>
    <mergeCell ref="I24:K24"/>
    <mergeCell ref="I31:K31"/>
    <mergeCell ref="I28:K28"/>
    <mergeCell ref="I29:K29"/>
    <mergeCell ref="G19:G21"/>
    <mergeCell ref="H19:K19"/>
    <mergeCell ref="G32:K32"/>
    <mergeCell ref="I30:K30"/>
    <mergeCell ref="H13:K13"/>
    <mergeCell ref="G15:G18"/>
    <mergeCell ref="H15:K15"/>
    <mergeCell ref="H16:K16"/>
    <mergeCell ref="H17:K17"/>
    <mergeCell ref="H18:K18"/>
    <mergeCell ref="H14:K14"/>
    <mergeCell ref="H22:H27"/>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s>
  <phoneticPr fontId="3"/>
  <pageMargins left="0.74803149606299213" right="0.74803149606299213" top="0.70866141732283472" bottom="0.39370078740157483" header="0.51181102362204722" footer="0.35433070866141736"/>
  <pageSetup paperSize="9" scale="63" fitToWidth="0"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O144"/>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6" style="1" customWidth="1"/>
    <col min="9" max="9" width="17.33203125" style="1" customWidth="1"/>
    <col min="10" max="10" width="15" style="1" bestFit="1" customWidth="1"/>
    <col min="11" max="14" width="10" style="152" customWidth="1"/>
    <col min="15" max="16384" width="9" style="1"/>
  </cols>
  <sheetData>
    <row r="1" spans="1:14">
      <c r="F1" s="1" t="s">
        <v>103</v>
      </c>
      <c r="M1" s="227"/>
      <c r="N1" s="227" t="s">
        <v>523</v>
      </c>
    </row>
    <row r="2" spans="1:14" ht="29.25" customHeight="1">
      <c r="A2" s="26"/>
      <c r="B2" s="67" t="s">
        <v>786</v>
      </c>
      <c r="C2" s="26" t="s">
        <v>787</v>
      </c>
      <c r="D2" s="26" t="s">
        <v>788</v>
      </c>
      <c r="E2" s="30" t="s">
        <v>789</v>
      </c>
      <c r="F2" s="583"/>
      <c r="G2" s="583"/>
      <c r="H2" s="583"/>
      <c r="I2" s="583"/>
      <c r="J2" s="583"/>
      <c r="K2" s="11" t="s">
        <v>470</v>
      </c>
      <c r="L2" s="11" t="s">
        <v>174</v>
      </c>
      <c r="M2" s="11" t="s">
        <v>602</v>
      </c>
      <c r="N2" s="165" t="s">
        <v>190</v>
      </c>
    </row>
    <row r="3" spans="1:14" ht="15.75" customHeight="1">
      <c r="A3" s="27" t="str">
        <f>+B3&amp;C3&amp;D3</f>
        <v>1744001</v>
      </c>
      <c r="B3" s="28" t="s">
        <v>198</v>
      </c>
      <c r="C3" s="29">
        <v>40</v>
      </c>
      <c r="D3" s="28" t="s">
        <v>790</v>
      </c>
      <c r="E3" s="24">
        <v>1</v>
      </c>
      <c r="F3" s="590" t="s">
        <v>978</v>
      </c>
      <c r="G3" s="734" t="s">
        <v>102</v>
      </c>
      <c r="H3" s="736" t="s">
        <v>1480</v>
      </c>
      <c r="I3" s="737"/>
      <c r="J3" s="211" t="s">
        <v>605</v>
      </c>
      <c r="K3" s="42">
        <f>VLOOKUP($A3&amp;K$108,決統データ!$A$3:$DE$2059,$E3+19,FALSE)</f>
        <v>0</v>
      </c>
      <c r="L3" s="42">
        <f>VLOOKUP($A3&amp;L$108,決統データ!$A$3:$DE$2059,$E3+19,FALSE)</f>
        <v>0</v>
      </c>
      <c r="M3" s="42">
        <f>VLOOKUP($A3&amp;M$108,決統データ!$A$3:$DE$2059,$E3+19,FALSE)</f>
        <v>0</v>
      </c>
      <c r="N3" s="274">
        <f t="shared" ref="N3:N45" si="0">SUM(K3:M3)</f>
        <v>0</v>
      </c>
    </row>
    <row r="4" spans="1:14" ht="15.75" customHeight="1">
      <c r="A4" s="27" t="str">
        <f t="shared" ref="A4:A80" si="1">+B4&amp;C4&amp;D4</f>
        <v>1744001</v>
      </c>
      <c r="B4" s="28" t="s">
        <v>198</v>
      </c>
      <c r="C4" s="29">
        <v>40</v>
      </c>
      <c r="D4" s="28" t="s">
        <v>790</v>
      </c>
      <c r="E4" s="24">
        <v>2</v>
      </c>
      <c r="F4" s="591"/>
      <c r="G4" s="735"/>
      <c r="H4" s="738"/>
      <c r="I4" s="739"/>
      <c r="J4" s="211" t="s">
        <v>824</v>
      </c>
      <c r="K4" s="42">
        <f>VLOOKUP($A4&amp;K$108,決統データ!$A$3:$DE$2059,$E4+19,FALSE)</f>
        <v>0</v>
      </c>
      <c r="L4" s="42">
        <f>VLOOKUP($A4&amp;L$108,決統データ!$A$3:$DE$2059,$E4+19,FALSE)</f>
        <v>0</v>
      </c>
      <c r="M4" s="42">
        <f>VLOOKUP($A4&amp;M$108,決統データ!$A$3:$DE$2059,$E4+19,FALSE)</f>
        <v>0</v>
      </c>
      <c r="N4" s="274">
        <f t="shared" si="0"/>
        <v>0</v>
      </c>
    </row>
    <row r="5" spans="1:14" ht="15.75" customHeight="1">
      <c r="A5" s="27" t="str">
        <f t="shared" si="1"/>
        <v>1744001</v>
      </c>
      <c r="B5" s="28" t="s">
        <v>198</v>
      </c>
      <c r="C5" s="29">
        <v>40</v>
      </c>
      <c r="D5" s="28" t="s">
        <v>790</v>
      </c>
      <c r="E5" s="24">
        <v>3</v>
      </c>
      <c r="F5" s="591"/>
      <c r="G5" s="590" t="s">
        <v>989</v>
      </c>
      <c r="H5" s="730" t="s">
        <v>977</v>
      </c>
      <c r="I5" s="731"/>
      <c r="J5" s="211" t="s">
        <v>605</v>
      </c>
      <c r="K5" s="42">
        <f>VLOOKUP($A5&amp;K$108,決統データ!$A$3:$DE$2059,$E5+19,FALSE)</f>
        <v>123616</v>
      </c>
      <c r="L5" s="42">
        <f>VLOOKUP($A5&amp;L$108,決統データ!$A$3:$DE$2059,$E5+19,FALSE)</f>
        <v>207823</v>
      </c>
      <c r="M5" s="42">
        <f>VLOOKUP($A5&amp;M$108,決統データ!$A$3:$DE$2059,$E5+19,FALSE)</f>
        <v>523482</v>
      </c>
      <c r="N5" s="274">
        <f t="shared" si="0"/>
        <v>854921</v>
      </c>
    </row>
    <row r="6" spans="1:14" ht="15.75" customHeight="1">
      <c r="A6" s="27" t="str">
        <f t="shared" si="1"/>
        <v>1744001</v>
      </c>
      <c r="B6" s="28" t="s">
        <v>198</v>
      </c>
      <c r="C6" s="29">
        <v>40</v>
      </c>
      <c r="D6" s="28" t="s">
        <v>790</v>
      </c>
      <c r="E6" s="24">
        <v>4</v>
      </c>
      <c r="F6" s="591"/>
      <c r="G6" s="591"/>
      <c r="H6" s="732"/>
      <c r="I6" s="733"/>
      <c r="J6" s="211" t="s">
        <v>824</v>
      </c>
      <c r="K6" s="42">
        <f>VLOOKUP($A6&amp;K$108,決統データ!$A$3:$DE$2059,$E6+19,FALSE)</f>
        <v>123616</v>
      </c>
      <c r="L6" s="42">
        <f>VLOOKUP($A6&amp;L$108,決統データ!$A$3:$DE$2059,$E6+19,FALSE)</f>
        <v>234716</v>
      </c>
      <c r="M6" s="42">
        <f>VLOOKUP($A6&amp;M$108,決統データ!$A$3:$DE$2059,$E6+19,FALSE)</f>
        <v>530172</v>
      </c>
      <c r="N6" s="274">
        <f t="shared" si="0"/>
        <v>888504</v>
      </c>
    </row>
    <row r="7" spans="1:14" ht="15.75" customHeight="1">
      <c r="A7" s="27" t="str">
        <f t="shared" si="1"/>
        <v>1744001</v>
      </c>
      <c r="B7" s="28" t="s">
        <v>198</v>
      </c>
      <c r="C7" s="29">
        <v>40</v>
      </c>
      <c r="D7" s="28" t="s">
        <v>790</v>
      </c>
      <c r="E7" s="24">
        <v>5</v>
      </c>
      <c r="F7" s="591"/>
      <c r="G7" s="591"/>
      <c r="H7" s="590" t="s">
        <v>650</v>
      </c>
      <c r="I7" s="604" t="s">
        <v>1333</v>
      </c>
      <c r="J7" s="211" t="s">
        <v>605</v>
      </c>
      <c r="K7" s="42">
        <f>VLOOKUP($A7&amp;K$108,決統データ!$A$3:$DE$2059,$E7+19,FALSE)</f>
        <v>0</v>
      </c>
      <c r="L7" s="42">
        <f>VLOOKUP($A7&amp;L$108,決統データ!$A$3:$DE$2059,$E7+19,FALSE)</f>
        <v>0</v>
      </c>
      <c r="M7" s="42">
        <f>VLOOKUP($A7&amp;M$108,決統データ!$A$3:$DE$2059,$E7+19,FALSE)</f>
        <v>0</v>
      </c>
      <c r="N7" s="274">
        <f t="shared" si="0"/>
        <v>0</v>
      </c>
    </row>
    <row r="8" spans="1:14" ht="15.75" customHeight="1">
      <c r="A8" s="27" t="str">
        <f t="shared" si="1"/>
        <v>1744001</v>
      </c>
      <c r="B8" s="28" t="s">
        <v>198</v>
      </c>
      <c r="C8" s="29">
        <v>40</v>
      </c>
      <c r="D8" s="28" t="s">
        <v>790</v>
      </c>
      <c r="E8" s="24">
        <v>6</v>
      </c>
      <c r="F8" s="591"/>
      <c r="G8" s="591"/>
      <c r="H8" s="591"/>
      <c r="I8" s="606"/>
      <c r="J8" s="211" t="s">
        <v>824</v>
      </c>
      <c r="K8" s="42">
        <f>VLOOKUP($A8&amp;K$108,決統データ!$A$3:$DE$2059,$E8+19,FALSE)</f>
        <v>0</v>
      </c>
      <c r="L8" s="42">
        <f>VLOOKUP($A8&amp;L$108,決統データ!$A$3:$DE$2059,$E8+19,FALSE)</f>
        <v>0</v>
      </c>
      <c r="M8" s="42">
        <f>VLOOKUP($A8&amp;M$108,決統データ!$A$3:$DE$2059,$E8+19,FALSE)</f>
        <v>0</v>
      </c>
      <c r="N8" s="274">
        <f t="shared" si="0"/>
        <v>0</v>
      </c>
    </row>
    <row r="9" spans="1:14" ht="15.75" customHeight="1">
      <c r="A9" s="27" t="str">
        <f t="shared" si="1"/>
        <v>1744001</v>
      </c>
      <c r="B9" s="28" t="s">
        <v>198</v>
      </c>
      <c r="C9" s="29">
        <v>40</v>
      </c>
      <c r="D9" s="28" t="s">
        <v>790</v>
      </c>
      <c r="E9" s="24">
        <v>7</v>
      </c>
      <c r="F9" s="591"/>
      <c r="G9" s="591"/>
      <c r="H9" s="591"/>
      <c r="I9" s="602" t="s">
        <v>1332</v>
      </c>
      <c r="J9" s="211" t="s">
        <v>605</v>
      </c>
      <c r="K9" s="42">
        <f>VLOOKUP($A9&amp;K$108,決統データ!$A$3:$DE$2059,$E9+19,FALSE)</f>
        <v>0</v>
      </c>
      <c r="L9" s="42">
        <f>VLOOKUP($A9&amp;L$108,決統データ!$A$3:$DE$2059,$E9+19,FALSE)</f>
        <v>0</v>
      </c>
      <c r="M9" s="42">
        <f>VLOOKUP($A9&amp;M$108,決統データ!$A$3:$DE$2059,$E9+19,FALSE)</f>
        <v>0</v>
      </c>
      <c r="N9" s="274">
        <f t="shared" si="0"/>
        <v>0</v>
      </c>
    </row>
    <row r="10" spans="1:14" ht="15.75" customHeight="1">
      <c r="A10" s="27" t="str">
        <f t="shared" si="1"/>
        <v>1744001</v>
      </c>
      <c r="B10" s="28" t="s">
        <v>198</v>
      </c>
      <c r="C10" s="29">
        <v>40</v>
      </c>
      <c r="D10" s="28" t="s">
        <v>790</v>
      </c>
      <c r="E10" s="24">
        <v>8</v>
      </c>
      <c r="F10" s="591"/>
      <c r="G10" s="591"/>
      <c r="H10" s="591"/>
      <c r="I10" s="603"/>
      <c r="J10" s="211" t="s">
        <v>824</v>
      </c>
      <c r="K10" s="42">
        <f>VLOOKUP($A10&amp;K$108,決統データ!$A$3:$DE$2059,$E10+19,FALSE)</f>
        <v>0</v>
      </c>
      <c r="L10" s="42">
        <f>VLOOKUP($A10&amp;L$108,決統データ!$A$3:$DE$2059,$E10+19,FALSE)</f>
        <v>0</v>
      </c>
      <c r="M10" s="42">
        <f>VLOOKUP($A10&amp;M$108,決統データ!$A$3:$DE$2059,$E10+19,FALSE)</f>
        <v>0</v>
      </c>
      <c r="N10" s="274">
        <f t="shared" si="0"/>
        <v>0</v>
      </c>
    </row>
    <row r="11" spans="1:14" ht="15.75" customHeight="1">
      <c r="A11" s="27" t="str">
        <f t="shared" si="1"/>
        <v>1744001</v>
      </c>
      <c r="B11" s="28" t="s">
        <v>198</v>
      </c>
      <c r="C11" s="29">
        <v>40</v>
      </c>
      <c r="D11" s="28" t="s">
        <v>790</v>
      </c>
      <c r="E11" s="24">
        <v>9</v>
      </c>
      <c r="F11" s="591"/>
      <c r="G11" s="591"/>
      <c r="H11" s="591"/>
      <c r="I11" s="604" t="s">
        <v>1331</v>
      </c>
      <c r="J11" s="211" t="s">
        <v>605</v>
      </c>
      <c r="K11" s="42">
        <f>VLOOKUP($A11&amp;K$108,決統データ!$A$3:$DE$2059,$E11+19,FALSE)</f>
        <v>0</v>
      </c>
      <c r="L11" s="42">
        <f>VLOOKUP($A11&amp;L$108,決統データ!$A$3:$DE$2059,$E11+19,FALSE)</f>
        <v>0</v>
      </c>
      <c r="M11" s="42">
        <f>VLOOKUP($A11&amp;M$108,決統データ!$A$3:$DE$2059,$E11+19,FALSE)</f>
        <v>0</v>
      </c>
      <c r="N11" s="274">
        <f t="shared" si="0"/>
        <v>0</v>
      </c>
    </row>
    <row r="12" spans="1:14" ht="15.75" customHeight="1">
      <c r="A12" s="27" t="str">
        <f t="shared" si="1"/>
        <v>1744001</v>
      </c>
      <c r="B12" s="28" t="s">
        <v>198</v>
      </c>
      <c r="C12" s="29">
        <v>40</v>
      </c>
      <c r="D12" s="28" t="s">
        <v>790</v>
      </c>
      <c r="E12" s="24">
        <v>10</v>
      </c>
      <c r="F12" s="591"/>
      <c r="G12" s="591"/>
      <c r="H12" s="591"/>
      <c r="I12" s="606"/>
      <c r="J12" s="211" t="s">
        <v>824</v>
      </c>
      <c r="K12" s="42">
        <f>VLOOKUP($A12&amp;K$108,決統データ!$A$3:$DE$2059,$E12+19,FALSE)</f>
        <v>0</v>
      </c>
      <c r="L12" s="42">
        <f>VLOOKUP($A12&amp;L$108,決統データ!$A$3:$DE$2059,$E12+19,FALSE)</f>
        <v>0</v>
      </c>
      <c r="M12" s="42">
        <f>VLOOKUP($A12&amp;M$108,決統データ!$A$3:$DE$2059,$E12+19,FALSE)</f>
        <v>0</v>
      </c>
      <c r="N12" s="274">
        <f t="shared" si="0"/>
        <v>0</v>
      </c>
    </row>
    <row r="13" spans="1:14" ht="15.75" customHeight="1">
      <c r="A13" s="27" t="str">
        <f t="shared" si="1"/>
        <v>1744001</v>
      </c>
      <c r="B13" s="28" t="s">
        <v>198</v>
      </c>
      <c r="C13" s="29">
        <v>40</v>
      </c>
      <c r="D13" s="28" t="s">
        <v>790</v>
      </c>
      <c r="E13" s="24">
        <v>11</v>
      </c>
      <c r="F13" s="591"/>
      <c r="G13" s="591"/>
      <c r="H13" s="591"/>
      <c r="I13" s="763" t="s">
        <v>101</v>
      </c>
      <c r="J13" s="211" t="s">
        <v>605</v>
      </c>
      <c r="K13" s="42">
        <f>VLOOKUP($A13&amp;K$108,決統データ!$A$3:$DE$2059,$E13+19,FALSE)</f>
        <v>0</v>
      </c>
      <c r="L13" s="42">
        <f>VLOOKUP($A13&amp;L$108,決統データ!$A$3:$DE$2059,$E13+19,FALSE)</f>
        <v>0</v>
      </c>
      <c r="M13" s="42">
        <f>VLOOKUP($A13&amp;M$108,決統データ!$A$3:$DE$2059,$E13+19,FALSE)</f>
        <v>0</v>
      </c>
      <c r="N13" s="274">
        <f t="shared" si="0"/>
        <v>0</v>
      </c>
    </row>
    <row r="14" spans="1:14" ht="15.75" customHeight="1">
      <c r="A14" s="27" t="str">
        <f t="shared" si="1"/>
        <v>1744001</v>
      </c>
      <c r="B14" s="28" t="s">
        <v>198</v>
      </c>
      <c r="C14" s="29">
        <v>40</v>
      </c>
      <c r="D14" s="28" t="s">
        <v>790</v>
      </c>
      <c r="E14" s="24">
        <v>12</v>
      </c>
      <c r="F14" s="591"/>
      <c r="G14" s="591"/>
      <c r="H14" s="591"/>
      <c r="I14" s="764"/>
      <c r="J14" s="211" t="s">
        <v>824</v>
      </c>
      <c r="K14" s="42">
        <f>VLOOKUP($A14&amp;K$108,決統データ!$A$3:$DE$2059,$E14+19,FALSE)</f>
        <v>0</v>
      </c>
      <c r="L14" s="42">
        <f>VLOOKUP($A14&amp;L$108,決統データ!$A$3:$DE$2059,$E14+19,FALSE)</f>
        <v>0</v>
      </c>
      <c r="M14" s="42">
        <f>VLOOKUP($A14&amp;M$108,決統データ!$A$3:$DE$2059,$E14+19,FALSE)</f>
        <v>0</v>
      </c>
      <c r="N14" s="274">
        <f t="shared" si="0"/>
        <v>0</v>
      </c>
    </row>
    <row r="15" spans="1:14" ht="15.75" customHeight="1">
      <c r="A15" s="27" t="str">
        <f t="shared" si="1"/>
        <v>1744001</v>
      </c>
      <c r="B15" s="28" t="s">
        <v>198</v>
      </c>
      <c r="C15" s="29">
        <v>40</v>
      </c>
      <c r="D15" s="28" t="s">
        <v>790</v>
      </c>
      <c r="E15" s="24">
        <v>13</v>
      </c>
      <c r="F15" s="591"/>
      <c r="G15" s="591"/>
      <c r="H15" s="591"/>
      <c r="I15" s="604" t="s">
        <v>1325</v>
      </c>
      <c r="J15" s="211" t="s">
        <v>605</v>
      </c>
      <c r="K15" s="42">
        <f>VLOOKUP($A15&amp;K$108,決統データ!$A$3:$DE$2059,$E15+19,FALSE)</f>
        <v>0</v>
      </c>
      <c r="L15" s="42">
        <f>VLOOKUP($A15&amp;L$108,決統データ!$A$3:$DE$2059,$E15+19,FALSE)</f>
        <v>76560</v>
      </c>
      <c r="M15" s="42">
        <f>VLOOKUP($A15&amp;M$108,決統データ!$A$3:$DE$2059,$E15+19,FALSE)</f>
        <v>144977</v>
      </c>
      <c r="N15" s="274">
        <f t="shared" si="0"/>
        <v>221537</v>
      </c>
    </row>
    <row r="16" spans="1:14" ht="15.75" customHeight="1">
      <c r="A16" s="27" t="str">
        <f t="shared" si="1"/>
        <v>1744001</v>
      </c>
      <c r="B16" s="28" t="s">
        <v>198</v>
      </c>
      <c r="C16" s="29">
        <v>40</v>
      </c>
      <c r="D16" s="28" t="s">
        <v>790</v>
      </c>
      <c r="E16" s="24">
        <v>14</v>
      </c>
      <c r="F16" s="591"/>
      <c r="G16" s="591"/>
      <c r="H16" s="591"/>
      <c r="I16" s="606"/>
      <c r="J16" s="211" t="s">
        <v>824</v>
      </c>
      <c r="K16" s="42">
        <f>VLOOKUP($A16&amp;K$108,決統データ!$A$3:$DE$2059,$E16+19,FALSE)</f>
        <v>0</v>
      </c>
      <c r="L16" s="42">
        <f>VLOOKUP($A16&amp;L$108,決統データ!$A$3:$DE$2059,$E16+19,FALSE)</f>
        <v>76560</v>
      </c>
      <c r="M16" s="42">
        <f>VLOOKUP($A16&amp;M$108,決統データ!$A$3:$DE$2059,$E16+19,FALSE)</f>
        <v>144977</v>
      </c>
      <c r="N16" s="274">
        <f t="shared" si="0"/>
        <v>221537</v>
      </c>
    </row>
    <row r="17" spans="1:14" ht="15.75" customHeight="1">
      <c r="A17" s="27" t="str">
        <f t="shared" si="1"/>
        <v>1744001</v>
      </c>
      <c r="B17" s="28" t="s">
        <v>198</v>
      </c>
      <c r="C17" s="29">
        <v>40</v>
      </c>
      <c r="D17" s="28" t="s">
        <v>790</v>
      </c>
      <c r="E17" s="24">
        <v>15</v>
      </c>
      <c r="F17" s="591"/>
      <c r="G17" s="591"/>
      <c r="H17" s="591"/>
      <c r="I17" s="604" t="s">
        <v>985</v>
      </c>
      <c r="J17" s="211" t="s">
        <v>605</v>
      </c>
      <c r="K17" s="42">
        <f>VLOOKUP($A17&amp;K$108,決統データ!$A$3:$DE$2059,$E17+19,FALSE)</f>
        <v>0</v>
      </c>
      <c r="L17" s="42">
        <f>VLOOKUP($A17&amp;L$108,決統データ!$A$3:$DE$2059,$E17+19,FALSE)</f>
        <v>0</v>
      </c>
      <c r="M17" s="42">
        <f>VLOOKUP($A17&amp;M$108,決統データ!$A$3:$DE$2059,$E17+19,FALSE)</f>
        <v>0</v>
      </c>
      <c r="N17" s="274">
        <f t="shared" si="0"/>
        <v>0</v>
      </c>
    </row>
    <row r="18" spans="1:14" ht="15.75" customHeight="1">
      <c r="A18" s="27" t="str">
        <f t="shared" si="1"/>
        <v>1744001</v>
      </c>
      <c r="B18" s="28" t="s">
        <v>198</v>
      </c>
      <c r="C18" s="29">
        <v>40</v>
      </c>
      <c r="D18" s="28" t="s">
        <v>790</v>
      </c>
      <c r="E18" s="24">
        <v>16</v>
      </c>
      <c r="F18" s="591"/>
      <c r="G18" s="591"/>
      <c r="H18" s="591"/>
      <c r="I18" s="606"/>
      <c r="J18" s="211" t="s">
        <v>824</v>
      </c>
      <c r="K18" s="42">
        <f>VLOOKUP($A18&amp;K$108,決統データ!$A$3:$DE$2059,$E18+19,FALSE)</f>
        <v>0</v>
      </c>
      <c r="L18" s="42">
        <f>VLOOKUP($A18&amp;L$108,決統データ!$A$3:$DE$2059,$E18+19,FALSE)</f>
        <v>0</v>
      </c>
      <c r="M18" s="42">
        <f>VLOOKUP($A18&amp;M$108,決統データ!$A$3:$DE$2059,$E18+19,FALSE)</f>
        <v>0</v>
      </c>
      <c r="N18" s="274">
        <f t="shared" si="0"/>
        <v>0</v>
      </c>
    </row>
    <row r="19" spans="1:14" ht="15.75" customHeight="1">
      <c r="A19" s="27" t="str">
        <f t="shared" si="1"/>
        <v>1744001</v>
      </c>
      <c r="B19" s="28" t="s">
        <v>198</v>
      </c>
      <c r="C19" s="29">
        <v>40</v>
      </c>
      <c r="D19" s="28" t="s">
        <v>790</v>
      </c>
      <c r="E19" s="24">
        <v>17</v>
      </c>
      <c r="F19" s="591"/>
      <c r="G19" s="591"/>
      <c r="H19" s="591"/>
      <c r="I19" s="604" t="s">
        <v>100</v>
      </c>
      <c r="J19" s="211" t="s">
        <v>605</v>
      </c>
      <c r="K19" s="42">
        <f>VLOOKUP($A19&amp;K$108,決統データ!$A$3:$DE$2059,$E19+19,FALSE)</f>
        <v>234</v>
      </c>
      <c r="L19" s="42">
        <f>VLOOKUP($A19&amp;L$108,決統データ!$A$3:$DE$2059,$E19+19,FALSE)</f>
        <v>7562</v>
      </c>
      <c r="M19" s="42">
        <f>VLOOKUP($A19&amp;M$108,決統データ!$A$3:$DE$2059,$E19+19,FALSE)</f>
        <v>0</v>
      </c>
      <c r="N19" s="274">
        <f t="shared" si="0"/>
        <v>7796</v>
      </c>
    </row>
    <row r="20" spans="1:14" ht="15.75" customHeight="1">
      <c r="A20" s="27" t="str">
        <f t="shared" si="1"/>
        <v>1744001</v>
      </c>
      <c r="B20" s="28" t="s">
        <v>198</v>
      </c>
      <c r="C20" s="29">
        <v>40</v>
      </c>
      <c r="D20" s="28" t="s">
        <v>790</v>
      </c>
      <c r="E20" s="24">
        <v>18</v>
      </c>
      <c r="F20" s="591"/>
      <c r="G20" s="591"/>
      <c r="H20" s="591"/>
      <c r="I20" s="606"/>
      <c r="J20" s="211" t="s">
        <v>824</v>
      </c>
      <c r="K20" s="42">
        <f>VLOOKUP($A20&amp;K$108,決統データ!$A$3:$DE$2059,$E20+19,FALSE)</f>
        <v>234</v>
      </c>
      <c r="L20" s="42">
        <f>VLOOKUP($A20&amp;L$108,決統データ!$A$3:$DE$2059,$E20+19,FALSE)</f>
        <v>7562</v>
      </c>
      <c r="M20" s="42">
        <f>VLOOKUP($A20&amp;M$108,決統データ!$A$3:$DE$2059,$E20+19,FALSE)</f>
        <v>0</v>
      </c>
      <c r="N20" s="274">
        <f t="shared" si="0"/>
        <v>7796</v>
      </c>
    </row>
    <row r="21" spans="1:14" ht="15.75" customHeight="1">
      <c r="A21" s="27" t="str">
        <f t="shared" si="1"/>
        <v>1744001</v>
      </c>
      <c r="B21" s="28" t="s">
        <v>198</v>
      </c>
      <c r="C21" s="29">
        <v>40</v>
      </c>
      <c r="D21" s="28" t="s">
        <v>790</v>
      </c>
      <c r="E21" s="24">
        <v>19</v>
      </c>
      <c r="F21" s="591"/>
      <c r="G21" s="591"/>
      <c r="H21" s="591"/>
      <c r="I21" s="602" t="s">
        <v>84</v>
      </c>
      <c r="J21" s="211" t="s">
        <v>605</v>
      </c>
      <c r="K21" s="42">
        <f>VLOOKUP($A21&amp;K$108,決統データ!$A$3:$DE$2059,$E21+19,FALSE)</f>
        <v>0</v>
      </c>
      <c r="L21" s="42">
        <f>VLOOKUP($A21&amp;L$108,決統データ!$A$3:$DE$2059,$E21+19,FALSE)</f>
        <v>0</v>
      </c>
      <c r="M21" s="42">
        <f>VLOOKUP($A21&amp;M$108,決統データ!$A$3:$DE$2059,$E21+19,FALSE)</f>
        <v>2611</v>
      </c>
      <c r="N21" s="274">
        <f t="shared" si="0"/>
        <v>2611</v>
      </c>
    </row>
    <row r="22" spans="1:14" ht="15.75" customHeight="1">
      <c r="A22" s="27" t="str">
        <f t="shared" si="1"/>
        <v>1744001</v>
      </c>
      <c r="B22" s="28" t="s">
        <v>198</v>
      </c>
      <c r="C22" s="29">
        <v>40</v>
      </c>
      <c r="D22" s="28" t="s">
        <v>790</v>
      </c>
      <c r="E22" s="24">
        <v>20</v>
      </c>
      <c r="F22" s="591"/>
      <c r="G22" s="591"/>
      <c r="H22" s="591"/>
      <c r="I22" s="603"/>
      <c r="J22" s="211" t="s">
        <v>824</v>
      </c>
      <c r="K22" s="42">
        <f>VLOOKUP($A22&amp;K$108,決統データ!$A$3:$DE$2059,$E22+19,FALSE)</f>
        <v>0</v>
      </c>
      <c r="L22" s="42">
        <f>VLOOKUP($A22&amp;L$108,決統データ!$A$3:$DE$2059,$E22+19,FALSE)</f>
        <v>0</v>
      </c>
      <c r="M22" s="42">
        <f>VLOOKUP($A22&amp;M$108,決統データ!$A$3:$DE$2059,$E22+19,FALSE)</f>
        <v>2611</v>
      </c>
      <c r="N22" s="274">
        <f t="shared" si="0"/>
        <v>2611</v>
      </c>
    </row>
    <row r="23" spans="1:14" ht="15.75" customHeight="1">
      <c r="A23" s="27" t="str">
        <f t="shared" si="1"/>
        <v>1744001</v>
      </c>
      <c r="B23" s="28" t="s">
        <v>198</v>
      </c>
      <c r="C23" s="29">
        <v>40</v>
      </c>
      <c r="D23" s="28" t="s">
        <v>790</v>
      </c>
      <c r="E23" s="24">
        <v>21</v>
      </c>
      <c r="F23" s="591"/>
      <c r="G23" s="591"/>
      <c r="H23" s="591"/>
      <c r="I23" s="596" t="s">
        <v>83</v>
      </c>
      <c r="J23" s="211" t="s">
        <v>605</v>
      </c>
      <c r="K23" s="42">
        <f>VLOOKUP($A23&amp;K$108,決統データ!$A$3:$DE$2059,$E23+19,FALSE)</f>
        <v>211</v>
      </c>
      <c r="L23" s="42">
        <f>VLOOKUP($A23&amp;L$108,決統データ!$A$3:$DE$2059,$E23+19,FALSE)</f>
        <v>10698</v>
      </c>
      <c r="M23" s="42">
        <f>VLOOKUP($A23&amp;M$108,決統データ!$A$3:$DE$2059,$E23+19,FALSE)</f>
        <v>0</v>
      </c>
      <c r="N23" s="274">
        <f t="shared" si="0"/>
        <v>10909</v>
      </c>
    </row>
    <row r="24" spans="1:14" ht="15.75" customHeight="1">
      <c r="A24" s="27" t="str">
        <f t="shared" si="1"/>
        <v>1744001</v>
      </c>
      <c r="B24" s="28" t="s">
        <v>198</v>
      </c>
      <c r="C24" s="29">
        <v>40</v>
      </c>
      <c r="D24" s="28" t="s">
        <v>790</v>
      </c>
      <c r="E24" s="24">
        <v>22</v>
      </c>
      <c r="F24" s="591"/>
      <c r="G24" s="591"/>
      <c r="H24" s="591"/>
      <c r="I24" s="598"/>
      <c r="J24" s="211" t="s">
        <v>824</v>
      </c>
      <c r="K24" s="42">
        <f>VLOOKUP($A24&amp;K$108,決統データ!$A$3:$DE$2059,$E24+19,FALSE)</f>
        <v>211</v>
      </c>
      <c r="L24" s="42">
        <f>VLOOKUP($A24&amp;L$108,決統データ!$A$3:$DE$2059,$E24+19,FALSE)</f>
        <v>10698</v>
      </c>
      <c r="M24" s="42">
        <f>VLOOKUP($A24&amp;M$108,決統データ!$A$3:$DE$2059,$E24+19,FALSE)</f>
        <v>0</v>
      </c>
      <c r="N24" s="274">
        <f t="shared" si="0"/>
        <v>10909</v>
      </c>
    </row>
    <row r="25" spans="1:14" ht="15.75" customHeight="1">
      <c r="A25" s="27" t="str">
        <f t="shared" si="1"/>
        <v>1744001</v>
      </c>
      <c r="B25" s="28" t="s">
        <v>198</v>
      </c>
      <c r="C25" s="29">
        <v>40</v>
      </c>
      <c r="D25" s="28" t="s">
        <v>790</v>
      </c>
      <c r="E25" s="24">
        <v>23</v>
      </c>
      <c r="F25" s="591"/>
      <c r="G25" s="591"/>
      <c r="H25" s="591"/>
      <c r="I25" s="596" t="s">
        <v>1321</v>
      </c>
      <c r="J25" s="211" t="s">
        <v>605</v>
      </c>
      <c r="K25" s="42">
        <f>VLOOKUP($A25&amp;K$108,決統データ!$A$3:$DE$2059,$E25+19,FALSE)</f>
        <v>123171</v>
      </c>
      <c r="L25" s="42">
        <f>VLOOKUP($A25&amp;L$108,決統データ!$A$3:$DE$2059,$E25+19,FALSE)</f>
        <v>112895</v>
      </c>
      <c r="M25" s="42">
        <f>VLOOKUP($A25&amp;M$108,決統データ!$A$3:$DE$2059,$E25+19,FALSE)</f>
        <v>373560</v>
      </c>
      <c r="N25" s="274">
        <f t="shared" si="0"/>
        <v>609626</v>
      </c>
    </row>
    <row r="26" spans="1:14" ht="15.75" customHeight="1">
      <c r="A26" s="27" t="str">
        <f t="shared" si="1"/>
        <v>1744001</v>
      </c>
      <c r="B26" s="28" t="s">
        <v>198</v>
      </c>
      <c r="C26" s="29">
        <v>40</v>
      </c>
      <c r="D26" s="28" t="s">
        <v>790</v>
      </c>
      <c r="E26" s="24">
        <v>24</v>
      </c>
      <c r="F26" s="591"/>
      <c r="G26" s="591"/>
      <c r="H26" s="591"/>
      <c r="I26" s="598"/>
      <c r="J26" s="211" t="s">
        <v>824</v>
      </c>
      <c r="K26" s="42">
        <f>VLOOKUP($A26&amp;K$108,決統データ!$A$3:$DE$2059,$E26+19,FALSE)</f>
        <v>123171</v>
      </c>
      <c r="L26" s="42">
        <f>VLOOKUP($A26&amp;L$108,決統データ!$A$3:$DE$2059,$E26+19,FALSE)</f>
        <v>112895</v>
      </c>
      <c r="M26" s="42">
        <f>VLOOKUP($A26&amp;M$108,決統データ!$A$3:$DE$2059,$E26+19,FALSE)</f>
        <v>373560</v>
      </c>
      <c r="N26" s="274">
        <f t="shared" si="0"/>
        <v>609626</v>
      </c>
    </row>
    <row r="27" spans="1:14" ht="15.75" customHeight="1">
      <c r="A27" s="27" t="str">
        <f t="shared" si="1"/>
        <v>1744001</v>
      </c>
      <c r="B27" s="28" t="s">
        <v>198</v>
      </c>
      <c r="C27" s="29">
        <v>40</v>
      </c>
      <c r="D27" s="28" t="s">
        <v>790</v>
      </c>
      <c r="E27" s="24">
        <v>25</v>
      </c>
      <c r="F27" s="591"/>
      <c r="G27" s="591"/>
      <c r="H27" s="591"/>
      <c r="I27" s="602" t="s">
        <v>80</v>
      </c>
      <c r="J27" s="211" t="s">
        <v>605</v>
      </c>
      <c r="K27" s="42">
        <f>VLOOKUP($A27&amp;K$108,決統データ!$A$3:$DE$2059,$E27+19,FALSE)</f>
        <v>0</v>
      </c>
      <c r="L27" s="42">
        <f>VLOOKUP($A27&amp;L$108,決統データ!$A$3:$DE$2059,$E27+19,FALSE)</f>
        <v>0</v>
      </c>
      <c r="M27" s="42">
        <f>VLOOKUP($A27&amp;M$108,決統データ!$A$3:$DE$2059,$E27+19,FALSE)</f>
        <v>0</v>
      </c>
      <c r="N27" s="274">
        <f t="shared" si="0"/>
        <v>0</v>
      </c>
    </row>
    <row r="28" spans="1:14" ht="15.75" customHeight="1">
      <c r="A28" s="27" t="str">
        <f t="shared" si="1"/>
        <v>1744001</v>
      </c>
      <c r="B28" s="28" t="s">
        <v>198</v>
      </c>
      <c r="C28" s="29">
        <v>40</v>
      </c>
      <c r="D28" s="28" t="s">
        <v>790</v>
      </c>
      <c r="E28" s="24">
        <v>26</v>
      </c>
      <c r="F28" s="591"/>
      <c r="G28" s="591"/>
      <c r="H28" s="591"/>
      <c r="I28" s="603"/>
      <c r="J28" s="211" t="s">
        <v>824</v>
      </c>
      <c r="K28" s="42">
        <f>VLOOKUP($A28&amp;K$108,決統データ!$A$3:$DE$2059,$E28+19,FALSE)</f>
        <v>0</v>
      </c>
      <c r="L28" s="42">
        <f>VLOOKUP($A28&amp;L$108,決統データ!$A$3:$DE$2059,$E28+19,FALSE)</f>
        <v>0</v>
      </c>
      <c r="M28" s="42">
        <f>VLOOKUP($A28&amp;M$108,決統データ!$A$3:$DE$2059,$E28+19,FALSE)</f>
        <v>0</v>
      </c>
      <c r="N28" s="274">
        <f t="shared" si="0"/>
        <v>0</v>
      </c>
    </row>
    <row r="29" spans="1:14" ht="15.75" customHeight="1">
      <c r="A29" s="27" t="str">
        <f t="shared" si="1"/>
        <v>1744001</v>
      </c>
      <c r="B29" s="28" t="s">
        <v>198</v>
      </c>
      <c r="C29" s="29">
        <v>40</v>
      </c>
      <c r="D29" s="28" t="s">
        <v>790</v>
      </c>
      <c r="E29" s="24">
        <v>27</v>
      </c>
      <c r="F29" s="591"/>
      <c r="G29" s="591"/>
      <c r="H29" s="591"/>
      <c r="I29" s="604" t="s">
        <v>737</v>
      </c>
      <c r="J29" s="211" t="s">
        <v>605</v>
      </c>
      <c r="K29" s="42">
        <f>VLOOKUP($A29&amp;K$108,決統データ!$A$3:$DE$2059,$E29+19,FALSE)</f>
        <v>0</v>
      </c>
      <c r="L29" s="42">
        <f>VLOOKUP($A29&amp;L$108,決統データ!$A$3:$DE$2059,$E29+19,FALSE)</f>
        <v>108</v>
      </c>
      <c r="M29" s="42">
        <f>VLOOKUP($A29&amp;M$108,決統データ!$A$3:$DE$2059,$E29+19,FALSE)</f>
        <v>2334</v>
      </c>
      <c r="N29" s="274">
        <f t="shared" si="0"/>
        <v>2442</v>
      </c>
    </row>
    <row r="30" spans="1:14" ht="15.75" customHeight="1">
      <c r="A30" s="27" t="str">
        <f t="shared" si="1"/>
        <v>1744001</v>
      </c>
      <c r="B30" s="28" t="s">
        <v>198</v>
      </c>
      <c r="C30" s="29">
        <v>40</v>
      </c>
      <c r="D30" s="28" t="s">
        <v>790</v>
      </c>
      <c r="E30" s="24">
        <v>28</v>
      </c>
      <c r="F30" s="740"/>
      <c r="G30" s="740"/>
      <c r="H30" s="740"/>
      <c r="I30" s="606"/>
      <c r="J30" s="211" t="s">
        <v>824</v>
      </c>
      <c r="K30" s="42">
        <f>VLOOKUP($A30&amp;K$108,決統データ!$A$3:$DE$2059,$E30+19,FALSE)</f>
        <v>0</v>
      </c>
      <c r="L30" s="42">
        <f>VLOOKUP($A30&amp;L$108,決統データ!$A$3:$DE$2059,$E30+19,FALSE)</f>
        <v>27001</v>
      </c>
      <c r="M30" s="42">
        <f>VLOOKUP($A30&amp;M$108,決統データ!$A$3:$DE$2059,$E30+19,FALSE)</f>
        <v>9024</v>
      </c>
      <c r="N30" s="274">
        <f t="shared" si="0"/>
        <v>36025</v>
      </c>
    </row>
    <row r="31" spans="1:14" ht="15.75" customHeight="1">
      <c r="A31" s="27" t="str">
        <f t="shared" si="1"/>
        <v>1744001</v>
      </c>
      <c r="B31" s="28" t="s">
        <v>198</v>
      </c>
      <c r="C31" s="29">
        <v>40</v>
      </c>
      <c r="D31" s="28" t="s">
        <v>790</v>
      </c>
      <c r="E31" s="24">
        <v>31</v>
      </c>
      <c r="F31" s="590" t="s">
        <v>976</v>
      </c>
      <c r="G31" s="723" t="s">
        <v>974</v>
      </c>
      <c r="H31" s="599"/>
      <c r="I31" s="599"/>
      <c r="J31" s="211" t="s">
        <v>605</v>
      </c>
      <c r="K31" s="42">
        <f>VLOOKUP($A31&amp;K$108,決統データ!$A$3:$DE$2059,$E31+19,FALSE)</f>
        <v>2471</v>
      </c>
      <c r="L31" s="42">
        <f>VLOOKUP($A31&amp;L$108,決統データ!$A$3:$DE$2059,$E31+19,FALSE)</f>
        <v>2773</v>
      </c>
      <c r="M31" s="42">
        <f>VLOOKUP($A31&amp;M$108,決統データ!$A$3:$DE$2059,$E31+19,FALSE)</f>
        <v>20557</v>
      </c>
      <c r="N31" s="274">
        <f t="shared" si="0"/>
        <v>25801</v>
      </c>
    </row>
    <row r="32" spans="1:14" ht="15.75" customHeight="1">
      <c r="A32" s="27" t="str">
        <f t="shared" si="1"/>
        <v>1744001</v>
      </c>
      <c r="B32" s="28" t="s">
        <v>198</v>
      </c>
      <c r="C32" s="29">
        <v>40</v>
      </c>
      <c r="D32" s="28" t="s">
        <v>790</v>
      </c>
      <c r="E32" s="24">
        <v>32</v>
      </c>
      <c r="F32" s="591"/>
      <c r="G32" s="723"/>
      <c r="H32" s="599"/>
      <c r="I32" s="599"/>
      <c r="J32" s="211" t="s">
        <v>824</v>
      </c>
      <c r="K32" s="42">
        <f>VLOOKUP($A32&amp;K$108,決統データ!$A$3:$DE$2059,$E32+19,FALSE)</f>
        <v>42709</v>
      </c>
      <c r="L32" s="42">
        <f>VLOOKUP($A32&amp;L$108,決統データ!$A$3:$DE$2059,$E32+19,FALSE)</f>
        <v>7935</v>
      </c>
      <c r="M32" s="42">
        <f>VLOOKUP($A32&amp;M$108,決統データ!$A$3:$DE$2059,$E32+19,FALSE)</f>
        <v>80775</v>
      </c>
      <c r="N32" s="274">
        <f t="shared" si="0"/>
        <v>131419</v>
      </c>
    </row>
    <row r="33" spans="1:15" ht="15.75" customHeight="1">
      <c r="A33" s="27" t="str">
        <f t="shared" si="1"/>
        <v>1744001</v>
      </c>
      <c r="B33" s="28" t="s">
        <v>198</v>
      </c>
      <c r="C33" s="29">
        <v>40</v>
      </c>
      <c r="D33" s="28" t="s">
        <v>790</v>
      </c>
      <c r="E33" s="24">
        <v>33</v>
      </c>
      <c r="F33" s="591"/>
      <c r="G33" s="212"/>
      <c r="H33" s="746" t="s">
        <v>1482</v>
      </c>
      <c r="I33" s="674"/>
      <c r="J33" s="211" t="s">
        <v>605</v>
      </c>
      <c r="K33" s="42">
        <f>VLOOKUP($A33&amp;K$108,決統データ!$A$3:$DE$2059,$E33+19,FALSE)</f>
        <v>0</v>
      </c>
      <c r="L33" s="42">
        <f>VLOOKUP($A33&amp;L$108,決統データ!$A$3:$DE$2059,$E33+19,FALSE)</f>
        <v>0</v>
      </c>
      <c r="M33" s="42">
        <f>VLOOKUP($A33&amp;M$108,決統データ!$A$3:$DE$2059,$E33+19,FALSE)</f>
        <v>0</v>
      </c>
      <c r="N33" s="274">
        <f t="shared" si="0"/>
        <v>0</v>
      </c>
    </row>
    <row r="34" spans="1:15" ht="15.75" customHeight="1">
      <c r="A34" s="27" t="str">
        <f t="shared" si="1"/>
        <v>1744001</v>
      </c>
      <c r="B34" s="28" t="s">
        <v>198</v>
      </c>
      <c r="C34" s="29">
        <v>40</v>
      </c>
      <c r="D34" s="28" t="s">
        <v>790</v>
      </c>
      <c r="E34" s="24">
        <v>34</v>
      </c>
      <c r="F34" s="591"/>
      <c r="G34" s="213"/>
      <c r="H34" s="746"/>
      <c r="I34" s="674"/>
      <c r="J34" s="211" t="s">
        <v>824</v>
      </c>
      <c r="K34" s="42">
        <f>VLOOKUP($A34&amp;K$108,決統データ!$A$3:$DE$2059,$E34+19,FALSE)</f>
        <v>0</v>
      </c>
      <c r="L34" s="42">
        <f>VLOOKUP($A34&amp;L$108,決統データ!$A$3:$DE$2059,$E34+19,FALSE)</f>
        <v>0</v>
      </c>
      <c r="M34" s="42">
        <f>VLOOKUP($A34&amp;M$108,決統データ!$A$3:$DE$2059,$E34+19,FALSE)</f>
        <v>0</v>
      </c>
      <c r="N34" s="274">
        <f t="shared" si="0"/>
        <v>0</v>
      </c>
    </row>
    <row r="35" spans="1:15" ht="15.75" customHeight="1">
      <c r="A35" s="27" t="str">
        <f t="shared" si="1"/>
        <v>1744001</v>
      </c>
      <c r="B35" s="28" t="s">
        <v>198</v>
      </c>
      <c r="C35" s="29">
        <v>40</v>
      </c>
      <c r="D35" s="28" t="s">
        <v>790</v>
      </c>
      <c r="E35" s="24">
        <v>35</v>
      </c>
      <c r="F35" s="591"/>
      <c r="G35" s="212"/>
      <c r="H35" s="723" t="s">
        <v>367</v>
      </c>
      <c r="I35" s="599"/>
      <c r="J35" s="211" t="s">
        <v>605</v>
      </c>
      <c r="K35" s="42">
        <f>VLOOKUP($A35&amp;K$108,決統データ!$A$3:$DE$2059,$E35+19,FALSE)</f>
        <v>1170</v>
      </c>
      <c r="L35" s="42">
        <f>VLOOKUP($A35&amp;L$108,決統データ!$A$3:$DE$2059,$E35+19,FALSE)</f>
        <v>1727</v>
      </c>
      <c r="M35" s="42">
        <f>VLOOKUP($A35&amp;M$108,決統データ!$A$3:$DE$2059,$E35+19,FALSE)</f>
        <v>20557</v>
      </c>
      <c r="N35" s="274">
        <f t="shared" si="0"/>
        <v>23454</v>
      </c>
    </row>
    <row r="36" spans="1:15" ht="15.75" customHeight="1">
      <c r="A36" s="27" t="str">
        <f t="shared" si="1"/>
        <v>1744001</v>
      </c>
      <c r="B36" s="28" t="s">
        <v>198</v>
      </c>
      <c r="C36" s="29">
        <v>40</v>
      </c>
      <c r="D36" s="28" t="s">
        <v>790</v>
      </c>
      <c r="E36" s="24">
        <v>36</v>
      </c>
      <c r="F36" s="591"/>
      <c r="G36" s="213"/>
      <c r="H36" s="723"/>
      <c r="I36" s="599"/>
      <c r="J36" s="211" t="s">
        <v>824</v>
      </c>
      <c r="K36" s="42">
        <f>VLOOKUP($A36&amp;K$108,決統データ!$A$3:$DE$2059,$E36+19,FALSE)</f>
        <v>1170</v>
      </c>
      <c r="L36" s="42">
        <f>VLOOKUP($A36&amp;L$108,決統データ!$A$3:$DE$2059,$E36+19,FALSE)</f>
        <v>1727</v>
      </c>
      <c r="M36" s="42">
        <f>VLOOKUP($A36&amp;M$108,決統データ!$A$3:$DE$2059,$E36+19,FALSE)</f>
        <v>20557</v>
      </c>
      <c r="N36" s="274">
        <f t="shared" si="0"/>
        <v>23454</v>
      </c>
    </row>
    <row r="37" spans="1:15" ht="15.75" customHeight="1">
      <c r="A37" s="27" t="str">
        <f t="shared" si="1"/>
        <v>1744001</v>
      </c>
      <c r="B37" s="28" t="s">
        <v>198</v>
      </c>
      <c r="C37" s="29">
        <v>40</v>
      </c>
      <c r="D37" s="28" t="s">
        <v>790</v>
      </c>
      <c r="E37" s="24">
        <v>37</v>
      </c>
      <c r="F37" s="591"/>
      <c r="G37" s="212"/>
      <c r="H37" s="723" t="s">
        <v>985</v>
      </c>
      <c r="I37" s="599"/>
      <c r="J37" s="211" t="s">
        <v>605</v>
      </c>
      <c r="K37" s="42">
        <f>VLOOKUP($A37&amp;K$108,決統データ!$A$3:$DE$2059,$E37+19,FALSE)</f>
        <v>0</v>
      </c>
      <c r="L37" s="42">
        <f>VLOOKUP($A37&amp;L$108,決統データ!$A$3:$DE$2059,$E37+19,FALSE)</f>
        <v>0</v>
      </c>
      <c r="M37" s="42">
        <f>VLOOKUP($A37&amp;M$108,決統データ!$A$3:$DE$2059,$E37+19,FALSE)</f>
        <v>0</v>
      </c>
      <c r="N37" s="274">
        <f t="shared" si="0"/>
        <v>0</v>
      </c>
    </row>
    <row r="38" spans="1:15" ht="15.75" customHeight="1">
      <c r="A38" s="27" t="str">
        <f t="shared" si="1"/>
        <v>1744001</v>
      </c>
      <c r="B38" s="28" t="s">
        <v>198</v>
      </c>
      <c r="C38" s="29">
        <v>40</v>
      </c>
      <c r="D38" s="28" t="s">
        <v>790</v>
      </c>
      <c r="E38" s="24">
        <v>38</v>
      </c>
      <c r="F38" s="591"/>
      <c r="G38" s="213"/>
      <c r="H38" s="723"/>
      <c r="I38" s="599"/>
      <c r="J38" s="211" t="s">
        <v>824</v>
      </c>
      <c r="K38" s="42">
        <f>VLOOKUP($A38&amp;K$108,決統データ!$A$3:$DE$2059,$E38+19,FALSE)</f>
        <v>0</v>
      </c>
      <c r="L38" s="42">
        <f>VLOOKUP($A38&amp;L$108,決統データ!$A$3:$DE$2059,$E38+19,FALSE)</f>
        <v>0</v>
      </c>
      <c r="M38" s="42">
        <f>VLOOKUP($A38&amp;M$108,決統データ!$A$3:$DE$2059,$E38+19,FALSE)</f>
        <v>0</v>
      </c>
      <c r="N38" s="274">
        <f t="shared" si="0"/>
        <v>0</v>
      </c>
    </row>
    <row r="39" spans="1:15" ht="15.75" customHeight="1">
      <c r="A39" s="27" t="str">
        <f t="shared" si="1"/>
        <v>1744001</v>
      </c>
      <c r="B39" s="28" t="s">
        <v>198</v>
      </c>
      <c r="C39" s="29">
        <v>40</v>
      </c>
      <c r="D39" s="28" t="s">
        <v>790</v>
      </c>
      <c r="E39" s="24">
        <v>39</v>
      </c>
      <c r="F39" s="591"/>
      <c r="G39" s="212"/>
      <c r="H39" s="746" t="s">
        <v>86</v>
      </c>
      <c r="I39" s="674"/>
      <c r="J39" s="211" t="s">
        <v>605</v>
      </c>
      <c r="K39" s="42">
        <f>VLOOKUP($A39&amp;K$108,決統データ!$A$3:$DE$2059,$E39+19,FALSE)</f>
        <v>1301</v>
      </c>
      <c r="L39" s="42">
        <f>VLOOKUP($A39&amp;L$108,決統データ!$A$3:$DE$2059,$E39+19,FALSE)</f>
        <v>1046</v>
      </c>
      <c r="M39" s="42">
        <f>VLOOKUP($A39&amp;M$108,決統データ!$A$3:$DE$2059,$E39+19,FALSE)</f>
        <v>0</v>
      </c>
      <c r="N39" s="274">
        <f t="shared" si="0"/>
        <v>2347</v>
      </c>
    </row>
    <row r="40" spans="1:15" ht="15.75" customHeight="1">
      <c r="A40" s="27" t="str">
        <f t="shared" si="1"/>
        <v>1744001</v>
      </c>
      <c r="B40" s="28" t="s">
        <v>198</v>
      </c>
      <c r="C40" s="29">
        <v>40</v>
      </c>
      <c r="D40" s="28" t="s">
        <v>790</v>
      </c>
      <c r="E40" s="24">
        <v>40</v>
      </c>
      <c r="F40" s="591"/>
      <c r="G40" s="213"/>
      <c r="H40" s="746"/>
      <c r="I40" s="674"/>
      <c r="J40" s="211" t="s">
        <v>824</v>
      </c>
      <c r="K40" s="42">
        <f>VLOOKUP($A40&amp;K$108,決統データ!$A$3:$DE$2059,$E40+19,FALSE)</f>
        <v>1301</v>
      </c>
      <c r="L40" s="42">
        <f>VLOOKUP($A40&amp;L$108,決統データ!$A$3:$DE$2059,$E40+19,FALSE)</f>
        <v>1046</v>
      </c>
      <c r="M40" s="42">
        <f>VLOOKUP($A40&amp;M$108,決統データ!$A$3:$DE$2059,$E40+19,FALSE)</f>
        <v>0</v>
      </c>
      <c r="N40" s="274">
        <f t="shared" si="0"/>
        <v>2347</v>
      </c>
    </row>
    <row r="41" spans="1:15" ht="15.75" customHeight="1">
      <c r="A41" s="27" t="str">
        <f t="shared" si="1"/>
        <v>1744001</v>
      </c>
      <c r="B41" s="28" t="s">
        <v>198</v>
      </c>
      <c r="C41" s="29">
        <v>40</v>
      </c>
      <c r="D41" s="28" t="s">
        <v>790</v>
      </c>
      <c r="E41" s="24">
        <v>41</v>
      </c>
      <c r="F41" s="740"/>
      <c r="G41" s="214"/>
      <c r="H41" s="723" t="s">
        <v>737</v>
      </c>
      <c r="I41" s="599"/>
      <c r="J41" s="211" t="s">
        <v>824</v>
      </c>
      <c r="K41" s="42">
        <f>VLOOKUP($A41&amp;K$108,決統データ!$A$3:$DE$2059,$E41+19,FALSE)</f>
        <v>40238</v>
      </c>
      <c r="L41" s="42">
        <f>VLOOKUP($A41&amp;L$108,決統データ!$A$3:$DE$2059,$E41+19,FALSE)</f>
        <v>5162</v>
      </c>
      <c r="M41" s="42">
        <f>VLOOKUP($A41&amp;M$108,決統データ!$A$3:$DE$2059,$E41+19,FALSE)</f>
        <v>60218</v>
      </c>
      <c r="N41" s="274">
        <f t="shared" si="0"/>
        <v>105618</v>
      </c>
    </row>
    <row r="42" spans="1:15" ht="15.75" customHeight="1">
      <c r="A42" s="27" t="str">
        <f t="shared" si="1"/>
        <v>1744001</v>
      </c>
      <c r="B42" s="28" t="s">
        <v>198</v>
      </c>
      <c r="C42" s="29">
        <v>40</v>
      </c>
      <c r="D42" s="28" t="s">
        <v>790</v>
      </c>
      <c r="E42" s="24">
        <v>42</v>
      </c>
      <c r="F42" s="599" t="s">
        <v>189</v>
      </c>
      <c r="G42" s="599"/>
      <c r="H42" s="599"/>
      <c r="I42" s="599"/>
      <c r="J42" s="211" t="s">
        <v>605</v>
      </c>
      <c r="K42" s="42">
        <f>VLOOKUP($A42&amp;K$108,決統データ!$A$3:$DE$2059,$E42+19,FALSE)</f>
        <v>126087</v>
      </c>
      <c r="L42" s="42">
        <f>VLOOKUP($A42&amp;L$108,決統データ!$A$3:$DE$2059,$E42+19,FALSE)</f>
        <v>210596</v>
      </c>
      <c r="M42" s="42">
        <f>VLOOKUP($A42&amp;M$108,決統データ!$A$3:$DE$2059,$E42+19,FALSE)</f>
        <v>544039</v>
      </c>
      <c r="N42" s="274">
        <f t="shared" si="0"/>
        <v>880722</v>
      </c>
    </row>
    <row r="43" spans="1:15" ht="15.75" customHeight="1">
      <c r="A43" s="27" t="str">
        <f t="shared" si="1"/>
        <v>1744001</v>
      </c>
      <c r="B43" s="28" t="s">
        <v>198</v>
      </c>
      <c r="C43" s="29">
        <v>40</v>
      </c>
      <c r="D43" s="28" t="s">
        <v>790</v>
      </c>
      <c r="E43" s="24">
        <v>43</v>
      </c>
      <c r="F43" s="599"/>
      <c r="G43" s="599"/>
      <c r="H43" s="599"/>
      <c r="I43" s="599"/>
      <c r="J43" s="211" t="s">
        <v>824</v>
      </c>
      <c r="K43" s="42">
        <f>VLOOKUP($A43&amp;K$108,決統データ!$A$3:$DE$2059,$E43+19,FALSE)</f>
        <v>166325</v>
      </c>
      <c r="L43" s="42">
        <f>VLOOKUP($A43&amp;L$108,決統データ!$A$3:$DE$2059,$E43+19,FALSE)</f>
        <v>242651</v>
      </c>
      <c r="M43" s="42">
        <f>VLOOKUP($A43&amp;M$108,決統データ!$A$3:$DE$2059,$E43+19,FALSE)</f>
        <v>610947</v>
      </c>
      <c r="N43" s="274">
        <f t="shared" si="0"/>
        <v>1019923</v>
      </c>
    </row>
    <row r="44" spans="1:15" ht="15.75" customHeight="1">
      <c r="A44" s="27" t="str">
        <f t="shared" si="1"/>
        <v>1744001</v>
      </c>
      <c r="B44" s="28" t="s">
        <v>198</v>
      </c>
      <c r="C44" s="29">
        <v>40</v>
      </c>
      <c r="D44" s="28" t="s">
        <v>790</v>
      </c>
      <c r="E44" s="24">
        <v>44</v>
      </c>
      <c r="F44" s="755" t="s">
        <v>979</v>
      </c>
      <c r="G44" s="756"/>
      <c r="H44" s="761" t="s">
        <v>978</v>
      </c>
      <c r="I44" s="748"/>
      <c r="J44" s="215" t="s">
        <v>98</v>
      </c>
      <c r="K44" s="42">
        <f>VLOOKUP($A44&amp;K$108,決統データ!$A$3:$DE$2059,$E44+19,FALSE)</f>
        <v>0</v>
      </c>
      <c r="L44" s="42">
        <f>VLOOKUP($A44&amp;L$108,決統データ!$A$3:$DE$2059,$E44+19,FALSE)</f>
        <v>0</v>
      </c>
      <c r="M44" s="42">
        <f>VLOOKUP($A44&amp;M$108,決統データ!$A$3:$DE$2059,$E44+19,FALSE)</f>
        <v>0</v>
      </c>
      <c r="N44" s="274">
        <f t="shared" si="0"/>
        <v>0</v>
      </c>
    </row>
    <row r="45" spans="1:15" ht="15.75" customHeight="1">
      <c r="A45" s="27" t="str">
        <f t="shared" si="1"/>
        <v>1744001</v>
      </c>
      <c r="B45" s="28" t="s">
        <v>198</v>
      </c>
      <c r="C45" s="29">
        <v>40</v>
      </c>
      <c r="D45" s="28" t="s">
        <v>790</v>
      </c>
      <c r="E45" s="24">
        <v>45</v>
      </c>
      <c r="F45" s="757"/>
      <c r="G45" s="758"/>
      <c r="H45" s="762"/>
      <c r="I45" s="750"/>
      <c r="J45" s="216" t="s">
        <v>977</v>
      </c>
      <c r="K45" s="42">
        <f>VLOOKUP($A45&amp;K$108,決統データ!$A$3:$DE$2059,$E45+19,FALSE)</f>
        <v>0</v>
      </c>
      <c r="L45" s="42">
        <f>VLOOKUP($A45&amp;L$108,決統データ!$A$3:$DE$2059,$E45+19,FALSE)</f>
        <v>26893</v>
      </c>
      <c r="M45" s="42">
        <f>VLOOKUP($A45&amp;M$108,決統データ!$A$3:$DE$2059,$E45+19,FALSE)</f>
        <v>6690</v>
      </c>
      <c r="N45" s="274">
        <f t="shared" si="0"/>
        <v>33583</v>
      </c>
    </row>
    <row r="46" spans="1:15" ht="15.75" customHeight="1">
      <c r="A46" s="27" t="str">
        <f t="shared" si="1"/>
        <v>1744001</v>
      </c>
      <c r="B46" s="28" t="s">
        <v>198</v>
      </c>
      <c r="C46" s="29">
        <v>40</v>
      </c>
      <c r="D46" s="28" t="s">
        <v>790</v>
      </c>
      <c r="E46" s="24">
        <v>46</v>
      </c>
      <c r="F46" s="757"/>
      <c r="G46" s="758"/>
      <c r="H46" s="751" t="s">
        <v>976</v>
      </c>
      <c r="I46" s="752"/>
      <c r="J46" s="450"/>
      <c r="K46" s="451"/>
      <c r="L46" s="451"/>
      <c r="M46" s="451"/>
      <c r="N46" s="452"/>
      <c r="O46" s="454"/>
    </row>
    <row r="47" spans="1:15" ht="15.75" customHeight="1">
      <c r="A47" s="27" t="str">
        <f t="shared" si="1"/>
        <v>1744001</v>
      </c>
      <c r="B47" s="28" t="s">
        <v>198</v>
      </c>
      <c r="C47" s="29">
        <v>40</v>
      </c>
      <c r="D47" s="28" t="s">
        <v>790</v>
      </c>
      <c r="E47" s="24">
        <v>47</v>
      </c>
      <c r="F47" s="757"/>
      <c r="G47" s="758"/>
      <c r="H47" s="753"/>
      <c r="I47" s="754"/>
      <c r="J47" s="211" t="s">
        <v>974</v>
      </c>
      <c r="K47" s="42">
        <f>VLOOKUP($A47&amp;K$108,決統データ!$A$3:$DE$2059,$E47+19,FALSE)</f>
        <v>40238</v>
      </c>
      <c r="L47" s="42">
        <f>VLOOKUP($A47&amp;L$108,決統データ!$A$3:$DE$2059,$E47+19,FALSE)</f>
        <v>5162</v>
      </c>
      <c r="M47" s="42">
        <f>VLOOKUP($A47&amp;M$108,決統データ!$A$3:$DE$2059,$E47+19,FALSE)</f>
        <v>60218</v>
      </c>
      <c r="N47" s="274">
        <f t="shared" ref="N47:N78" si="2">SUM(K47:M47)</f>
        <v>105618</v>
      </c>
    </row>
    <row r="48" spans="1:15" ht="15.75" customHeight="1">
      <c r="A48" s="27" t="str">
        <f t="shared" si="1"/>
        <v>1744001</v>
      </c>
      <c r="B48" s="28" t="s">
        <v>198</v>
      </c>
      <c r="C48" s="29">
        <v>40</v>
      </c>
      <c r="D48" s="28" t="s">
        <v>790</v>
      </c>
      <c r="E48" s="24">
        <v>48</v>
      </c>
      <c r="F48" s="759"/>
      <c r="G48" s="760"/>
      <c r="H48" s="174" t="s">
        <v>97</v>
      </c>
      <c r="I48" s="175"/>
      <c r="J48" s="217"/>
      <c r="K48" s="42">
        <f>VLOOKUP($A48&amp;K$108,決統データ!$A$3:$DE$2059,$E48+19,FALSE)</f>
        <v>40238</v>
      </c>
      <c r="L48" s="42">
        <f>VLOOKUP($A48&amp;L$108,決統データ!$A$3:$DE$2059,$E48+19,FALSE)</f>
        <v>32055</v>
      </c>
      <c r="M48" s="42">
        <f>VLOOKUP($A48&amp;M$108,決統データ!$A$3:$DE$2059,$E48+19,FALSE)</f>
        <v>66908</v>
      </c>
      <c r="N48" s="274">
        <f t="shared" si="2"/>
        <v>139201</v>
      </c>
    </row>
    <row r="49" spans="1:14" ht="15.75" customHeight="1">
      <c r="A49" s="27" t="str">
        <f t="shared" si="1"/>
        <v>1744001</v>
      </c>
      <c r="B49" s="28" t="s">
        <v>198</v>
      </c>
      <c r="C49" s="29">
        <v>40</v>
      </c>
      <c r="D49" s="28" t="s">
        <v>790</v>
      </c>
      <c r="E49" s="24">
        <v>49</v>
      </c>
      <c r="F49" s="600" t="s">
        <v>96</v>
      </c>
      <c r="G49" s="600"/>
      <c r="H49" s="600"/>
      <c r="I49" s="175" t="s">
        <v>970</v>
      </c>
      <c r="J49" s="217"/>
      <c r="K49" s="42">
        <f>VLOOKUP($A49&amp;K$108,決統データ!$A$3:$DE$2059,$E49+19,FALSE)</f>
        <v>0</v>
      </c>
      <c r="L49" s="42">
        <f>VLOOKUP($A49&amp;L$108,決統データ!$A$3:$DE$2059,$E49+19,FALSE)</f>
        <v>0</v>
      </c>
      <c r="M49" s="42">
        <f>VLOOKUP($A49&amp;M$108,決統データ!$A$3:$DE$2059,$E49+19,FALSE)</f>
        <v>0</v>
      </c>
      <c r="N49" s="274">
        <f t="shared" si="2"/>
        <v>0</v>
      </c>
    </row>
    <row r="50" spans="1:14" ht="15.75" customHeight="1">
      <c r="A50" s="27" t="str">
        <f t="shared" si="1"/>
        <v>1744001</v>
      </c>
      <c r="B50" s="28" t="s">
        <v>198</v>
      </c>
      <c r="C50" s="29">
        <v>40</v>
      </c>
      <c r="D50" s="28" t="s">
        <v>790</v>
      </c>
      <c r="E50" s="24">
        <v>50</v>
      </c>
      <c r="F50" s="600"/>
      <c r="G50" s="600"/>
      <c r="H50" s="600"/>
      <c r="I50" s="175" t="s">
        <v>95</v>
      </c>
      <c r="J50" s="217"/>
      <c r="K50" s="42">
        <f>VLOOKUP($A50&amp;K$108,決統データ!$A$3:$DE$2059,$E50+19,FALSE)</f>
        <v>0</v>
      </c>
      <c r="L50" s="42">
        <f>VLOOKUP($A50&amp;L$108,決統データ!$A$3:$DE$2059,$E50+19,FALSE)</f>
        <v>0</v>
      </c>
      <c r="M50" s="42">
        <f>VLOOKUP($A50&amp;M$108,決統データ!$A$3:$DE$2059,$E50+19,FALSE)</f>
        <v>0</v>
      </c>
      <c r="N50" s="274">
        <f t="shared" si="2"/>
        <v>0</v>
      </c>
    </row>
    <row r="51" spans="1:14" ht="15.75" customHeight="1">
      <c r="A51" s="27" t="str">
        <f t="shared" si="1"/>
        <v>1744001</v>
      </c>
      <c r="B51" s="28" t="s">
        <v>198</v>
      </c>
      <c r="C51" s="29">
        <v>40</v>
      </c>
      <c r="D51" s="28" t="s">
        <v>790</v>
      </c>
      <c r="E51" s="24">
        <v>51</v>
      </c>
      <c r="F51" s="600" t="s">
        <v>94</v>
      </c>
      <c r="G51" s="600"/>
      <c r="H51" s="600"/>
      <c r="I51" s="175" t="s">
        <v>970</v>
      </c>
      <c r="J51" s="217"/>
      <c r="K51" s="42">
        <f>VLOOKUP($A51&amp;K$108,決統データ!$A$3:$DE$2059,$E51+19,FALSE)</f>
        <v>0</v>
      </c>
      <c r="L51" s="42">
        <f>VLOOKUP($A51&amp;L$108,決統データ!$A$3:$DE$2059,$E51+19,FALSE)</f>
        <v>0</v>
      </c>
      <c r="M51" s="42">
        <f>VLOOKUP($A51&amp;M$108,決統データ!$A$3:$DE$2059,$E51+19,FALSE)</f>
        <v>0</v>
      </c>
      <c r="N51" s="274">
        <f t="shared" si="2"/>
        <v>0</v>
      </c>
    </row>
    <row r="52" spans="1:14" ht="15.75" customHeight="1">
      <c r="A52" s="27" t="str">
        <f t="shared" si="1"/>
        <v>1744001</v>
      </c>
      <c r="B52" s="28" t="s">
        <v>198</v>
      </c>
      <c r="C52" s="29">
        <v>40</v>
      </c>
      <c r="D52" s="28" t="s">
        <v>790</v>
      </c>
      <c r="E52" s="24">
        <v>52</v>
      </c>
      <c r="F52" s="600"/>
      <c r="G52" s="600"/>
      <c r="H52" s="600"/>
      <c r="I52" s="175" t="s">
        <v>93</v>
      </c>
      <c r="J52" s="217"/>
      <c r="K52" s="42">
        <f>VLOOKUP($A52&amp;K$108,決統データ!$A$3:$DE$2059,$E52+19,FALSE)</f>
        <v>0</v>
      </c>
      <c r="L52" s="42">
        <f>VLOOKUP($A52&amp;L$108,決統データ!$A$3:$DE$2059,$E52+19,FALSE)</f>
        <v>0</v>
      </c>
      <c r="M52" s="42">
        <f>VLOOKUP($A52&amp;M$108,決統データ!$A$3:$DE$2059,$E52+19,FALSE)</f>
        <v>0</v>
      </c>
      <c r="N52" s="274">
        <f t="shared" si="2"/>
        <v>0</v>
      </c>
    </row>
    <row r="53" spans="1:14" ht="15.75" customHeight="1">
      <c r="A53" s="27" t="str">
        <f t="shared" si="1"/>
        <v>1744001</v>
      </c>
      <c r="B53" s="28" t="s">
        <v>198</v>
      </c>
      <c r="C53" s="29">
        <v>40</v>
      </c>
      <c r="D53" s="28" t="s">
        <v>790</v>
      </c>
      <c r="E53" s="24">
        <v>53</v>
      </c>
      <c r="F53" s="174" t="s">
        <v>92</v>
      </c>
      <c r="G53" s="174"/>
      <c r="H53" s="174"/>
      <c r="I53" s="175"/>
      <c r="J53" s="217"/>
      <c r="K53" s="42">
        <f>VLOOKUP($A53&amp;K$108,決統データ!$A$3:$DE$2059,$E53+19,FALSE)</f>
        <v>40238</v>
      </c>
      <c r="L53" s="42">
        <f>VLOOKUP($A53&amp;L$108,決統データ!$A$3:$DE$2059,$E53+19,FALSE)</f>
        <v>32055</v>
      </c>
      <c r="M53" s="42">
        <f>VLOOKUP($A53&amp;M$108,決統データ!$A$3:$DE$2059,$E53+19,FALSE)</f>
        <v>66908</v>
      </c>
      <c r="N53" s="274">
        <f t="shared" si="2"/>
        <v>139201</v>
      </c>
    </row>
    <row r="54" spans="1:14" ht="15.75" customHeight="1">
      <c r="A54" s="27" t="str">
        <f t="shared" si="1"/>
        <v>1744001</v>
      </c>
      <c r="B54" s="28" t="s">
        <v>198</v>
      </c>
      <c r="C54" s="29">
        <v>40</v>
      </c>
      <c r="D54" s="28" t="s">
        <v>790</v>
      </c>
      <c r="E54" s="24">
        <v>54</v>
      </c>
      <c r="F54" s="730" t="s">
        <v>91</v>
      </c>
      <c r="G54" s="741"/>
      <c r="H54" s="731"/>
      <c r="I54" s="604" t="s">
        <v>89</v>
      </c>
      <c r="J54" s="211" t="s">
        <v>605</v>
      </c>
      <c r="K54" s="42">
        <f>VLOOKUP($A54&amp;K$108,決統データ!$A$3:$DE$2059,$E54+19,FALSE)</f>
        <v>0</v>
      </c>
      <c r="L54" s="42">
        <f>VLOOKUP($A54&amp;L$108,決統データ!$A$3:$DE$2059,$E54+19,FALSE)</f>
        <v>0</v>
      </c>
      <c r="M54" s="42">
        <f>VLOOKUP($A54&amp;M$108,決統データ!$A$3:$DE$2059,$E54+19,FALSE)</f>
        <v>0</v>
      </c>
      <c r="N54" s="274">
        <f t="shared" si="2"/>
        <v>0</v>
      </c>
    </row>
    <row r="55" spans="1:14" ht="15.75" customHeight="1">
      <c r="A55" s="27" t="str">
        <f t="shared" si="1"/>
        <v>1744001</v>
      </c>
      <c r="B55" s="28" t="s">
        <v>198</v>
      </c>
      <c r="C55" s="29">
        <v>40</v>
      </c>
      <c r="D55" s="28" t="s">
        <v>790</v>
      </c>
      <c r="E55" s="24">
        <v>55</v>
      </c>
      <c r="F55" s="742"/>
      <c r="G55" s="743"/>
      <c r="H55" s="744"/>
      <c r="I55" s="606"/>
      <c r="J55" s="211" t="s">
        <v>824</v>
      </c>
      <c r="K55" s="42">
        <f>VLOOKUP($A55&amp;K$108,決統データ!$A$3:$DE$2059,$E55+19,FALSE)</f>
        <v>0</v>
      </c>
      <c r="L55" s="42">
        <f>VLOOKUP($A55&amp;L$108,決統データ!$A$3:$DE$2059,$E55+19,FALSE)</f>
        <v>0</v>
      </c>
      <c r="M55" s="42">
        <f>VLOOKUP($A55&amp;M$108,決統データ!$A$3:$DE$2059,$E55+19,FALSE)</f>
        <v>0</v>
      </c>
      <c r="N55" s="274">
        <f t="shared" si="2"/>
        <v>0</v>
      </c>
    </row>
    <row r="56" spans="1:14" ht="15.75" customHeight="1">
      <c r="A56" s="27" t="str">
        <f t="shared" si="1"/>
        <v>1744001</v>
      </c>
      <c r="B56" s="28" t="s">
        <v>198</v>
      </c>
      <c r="C56" s="29">
        <v>40</v>
      </c>
      <c r="D56" s="28" t="s">
        <v>790</v>
      </c>
      <c r="E56" s="24">
        <v>56</v>
      </c>
      <c r="F56" s="742"/>
      <c r="G56" s="743"/>
      <c r="H56" s="744"/>
      <c r="I56" s="604" t="s">
        <v>88</v>
      </c>
      <c r="J56" s="211" t="s">
        <v>605</v>
      </c>
      <c r="K56" s="42">
        <f>VLOOKUP($A56&amp;K$108,決統データ!$A$3:$DE$2059,$E56+19,FALSE)</f>
        <v>0</v>
      </c>
      <c r="L56" s="42">
        <f>VLOOKUP($A56&amp;L$108,決統データ!$A$3:$DE$2059,$E56+19,FALSE)</f>
        <v>0</v>
      </c>
      <c r="M56" s="42">
        <f>VLOOKUP($A56&amp;M$108,決統データ!$A$3:$DE$2059,$E56+19,FALSE)</f>
        <v>0</v>
      </c>
      <c r="N56" s="274">
        <f t="shared" si="2"/>
        <v>0</v>
      </c>
    </row>
    <row r="57" spans="1:14" ht="15.75" customHeight="1">
      <c r="A57" s="27" t="str">
        <f t="shared" si="1"/>
        <v>1744001</v>
      </c>
      <c r="B57" s="28" t="s">
        <v>198</v>
      </c>
      <c r="C57" s="29">
        <v>40</v>
      </c>
      <c r="D57" s="28" t="s">
        <v>790</v>
      </c>
      <c r="E57" s="24">
        <v>57</v>
      </c>
      <c r="F57" s="732"/>
      <c r="G57" s="745"/>
      <c r="H57" s="733"/>
      <c r="I57" s="606"/>
      <c r="J57" s="211" t="s">
        <v>824</v>
      </c>
      <c r="K57" s="42">
        <f>VLOOKUP($A57&amp;K$108,決統データ!$A$3:$DE$2059,$E57+19,FALSE)</f>
        <v>0</v>
      </c>
      <c r="L57" s="42">
        <f>VLOOKUP($A57&amp;L$108,決統データ!$A$3:$DE$2059,$E57+19,FALSE)</f>
        <v>0</v>
      </c>
      <c r="M57" s="42">
        <f>VLOOKUP($A57&amp;M$108,決統データ!$A$3:$DE$2059,$E57+19,FALSE)</f>
        <v>0</v>
      </c>
      <c r="N57" s="274">
        <f t="shared" si="2"/>
        <v>0</v>
      </c>
    </row>
    <row r="58" spans="1:14" ht="15.75" customHeight="1">
      <c r="A58" s="27" t="str">
        <f t="shared" si="1"/>
        <v>1744001</v>
      </c>
      <c r="B58" s="28" t="s">
        <v>198</v>
      </c>
      <c r="C58" s="29">
        <v>40</v>
      </c>
      <c r="D58" s="28" t="s">
        <v>790</v>
      </c>
      <c r="E58" s="24">
        <v>58</v>
      </c>
      <c r="F58" s="674" t="s">
        <v>188</v>
      </c>
      <c r="G58" s="674"/>
      <c r="H58" s="674"/>
      <c r="I58" s="599" t="s">
        <v>89</v>
      </c>
      <c r="J58" s="211" t="s">
        <v>605</v>
      </c>
      <c r="K58" s="42">
        <f>VLOOKUP($A58&amp;K$108,決統データ!$A$3:$DE$2059,$E58+19,FALSE)</f>
        <v>0</v>
      </c>
      <c r="L58" s="42">
        <f>VLOOKUP($A58&amp;L$108,決統データ!$A$3:$DE$2059,$E58+19,FALSE)</f>
        <v>0</v>
      </c>
      <c r="M58" s="42">
        <f>VLOOKUP($A58&amp;M$108,決統データ!$A$3:$DE$2059,$E58+19,FALSE)</f>
        <v>0</v>
      </c>
      <c r="N58" s="274">
        <f t="shared" si="2"/>
        <v>0</v>
      </c>
    </row>
    <row r="59" spans="1:14" ht="15.75" customHeight="1">
      <c r="A59" s="27" t="str">
        <f t="shared" si="1"/>
        <v>1744001</v>
      </c>
      <c r="B59" s="28" t="s">
        <v>198</v>
      </c>
      <c r="C59" s="29">
        <v>40</v>
      </c>
      <c r="D59" s="28" t="s">
        <v>790</v>
      </c>
      <c r="E59" s="24">
        <v>59</v>
      </c>
      <c r="F59" s="674"/>
      <c r="G59" s="674"/>
      <c r="H59" s="674"/>
      <c r="I59" s="599"/>
      <c r="J59" s="211" t="s">
        <v>824</v>
      </c>
      <c r="K59" s="42">
        <f>VLOOKUP($A59&amp;K$108,決統データ!$A$3:$DE$2059,$E59+19,FALSE)</f>
        <v>0</v>
      </c>
      <c r="L59" s="42">
        <f>VLOOKUP($A59&amp;L$108,決統データ!$A$3:$DE$2059,$E59+19,FALSE)</f>
        <v>0</v>
      </c>
      <c r="M59" s="42">
        <f>VLOOKUP($A59&amp;M$108,決統データ!$A$3:$DE$2059,$E59+19,FALSE)</f>
        <v>0</v>
      </c>
      <c r="N59" s="274">
        <f t="shared" si="2"/>
        <v>0</v>
      </c>
    </row>
    <row r="60" spans="1:14" ht="15.75" customHeight="1">
      <c r="A60" s="27" t="str">
        <f t="shared" si="1"/>
        <v>1744001</v>
      </c>
      <c r="B60" s="28" t="s">
        <v>198</v>
      </c>
      <c r="C60" s="29">
        <v>40</v>
      </c>
      <c r="D60" s="28" t="s">
        <v>790</v>
      </c>
      <c r="E60" s="24">
        <v>60</v>
      </c>
      <c r="F60" s="674"/>
      <c r="G60" s="674"/>
      <c r="H60" s="674"/>
      <c r="I60" s="599" t="s">
        <v>88</v>
      </c>
      <c r="J60" s="211" t="s">
        <v>605</v>
      </c>
      <c r="K60" s="42">
        <f>VLOOKUP($A60&amp;K$108,決統データ!$A$3:$DE$2059,$E60+19,FALSE)</f>
        <v>0</v>
      </c>
      <c r="L60" s="42">
        <f>VLOOKUP($A60&amp;L$108,決統データ!$A$3:$DE$2059,$E60+19,FALSE)</f>
        <v>0</v>
      </c>
      <c r="M60" s="42">
        <f>VLOOKUP($A60&amp;M$108,決統データ!$A$3:$DE$2059,$E60+19,FALSE)</f>
        <v>0</v>
      </c>
      <c r="N60" s="274">
        <f t="shared" si="2"/>
        <v>0</v>
      </c>
    </row>
    <row r="61" spans="1:14" ht="15.75" customHeight="1">
      <c r="A61" s="27" t="str">
        <f t="shared" si="1"/>
        <v>1744001</v>
      </c>
      <c r="B61" s="28" t="s">
        <v>198</v>
      </c>
      <c r="C61" s="29">
        <v>40</v>
      </c>
      <c r="D61" s="28" t="s">
        <v>790</v>
      </c>
      <c r="E61" s="24">
        <v>61</v>
      </c>
      <c r="F61" s="674"/>
      <c r="G61" s="674"/>
      <c r="H61" s="674"/>
      <c r="I61" s="599"/>
      <c r="J61" s="211" t="s">
        <v>824</v>
      </c>
      <c r="K61" s="42">
        <f>VLOOKUP($A61&amp;K$108,決統データ!$A$3:$DE$2059,$E61+19,FALSE)</f>
        <v>0</v>
      </c>
      <c r="L61" s="42">
        <f>VLOOKUP($A61&amp;L$108,決統データ!$A$3:$DE$2059,$E61+19,FALSE)</f>
        <v>0</v>
      </c>
      <c r="M61" s="42">
        <f>VLOOKUP($A61&amp;M$108,決統データ!$A$3:$DE$2059,$E61+19,FALSE)</f>
        <v>0</v>
      </c>
      <c r="N61" s="274">
        <f t="shared" si="2"/>
        <v>0</v>
      </c>
    </row>
    <row r="62" spans="1:14" ht="15.75" customHeight="1">
      <c r="A62" s="27" t="str">
        <f t="shared" si="1"/>
        <v>1744001</v>
      </c>
      <c r="B62" s="28" t="s">
        <v>375</v>
      </c>
      <c r="C62" s="29">
        <v>40</v>
      </c>
      <c r="D62" s="28" t="s">
        <v>790</v>
      </c>
      <c r="E62" s="24">
        <v>62</v>
      </c>
      <c r="F62" s="176" t="s">
        <v>87</v>
      </c>
      <c r="G62" s="65"/>
      <c r="H62" s="65"/>
      <c r="I62" s="65"/>
      <c r="J62" s="251"/>
      <c r="K62" s="42">
        <f>VLOOKUP($A62&amp;K$108,決統データ!$A$3:$DE$2059,$E62+19,FALSE)</f>
        <v>0</v>
      </c>
      <c r="L62" s="42">
        <f>VLOOKUP($A62&amp;L$108,決統データ!$A$3:$DE$2059,$E62+19,FALSE)</f>
        <v>0</v>
      </c>
      <c r="M62" s="42">
        <f>VLOOKUP($A62&amp;M$108,決統データ!$A$3:$DE$2059,$E62+19,FALSE)</f>
        <v>0</v>
      </c>
      <c r="N62" s="274">
        <f t="shared" si="2"/>
        <v>0</v>
      </c>
    </row>
    <row r="63" spans="1:14" ht="15.75" customHeight="1">
      <c r="A63" s="27" t="str">
        <f t="shared" si="1"/>
        <v>1744002</v>
      </c>
      <c r="B63" s="28" t="s">
        <v>375</v>
      </c>
      <c r="C63" s="29">
        <v>40</v>
      </c>
      <c r="D63" s="28" t="s">
        <v>796</v>
      </c>
      <c r="E63" s="24">
        <v>1</v>
      </c>
      <c r="F63" s="772" t="s">
        <v>371</v>
      </c>
      <c r="G63" s="773"/>
      <c r="H63" s="724" t="s">
        <v>368</v>
      </c>
      <c r="I63" s="726"/>
      <c r="J63" s="218" t="s">
        <v>605</v>
      </c>
      <c r="K63" s="42">
        <f>VLOOKUP($A63&amp;K$108,決統データ!$A$3:$DE$2059,$E63+19,FALSE)</f>
        <v>0</v>
      </c>
      <c r="L63" s="42">
        <f>VLOOKUP($A63&amp;L$108,決統データ!$A$3:$DE$2059,$E63+19,FALSE)</f>
        <v>0</v>
      </c>
      <c r="M63" s="42">
        <f>VLOOKUP($A63&amp;M$108,決統データ!$A$3:$DE$2059,$E63+19,FALSE)</f>
        <v>0</v>
      </c>
      <c r="N63" s="274">
        <f t="shared" si="2"/>
        <v>0</v>
      </c>
    </row>
    <row r="64" spans="1:14" ht="15.75" customHeight="1">
      <c r="A64" s="27" t="str">
        <f t="shared" si="1"/>
        <v>1744002</v>
      </c>
      <c r="B64" s="28" t="s">
        <v>375</v>
      </c>
      <c r="C64" s="29">
        <v>40</v>
      </c>
      <c r="D64" s="28" t="s">
        <v>796</v>
      </c>
      <c r="E64" s="24">
        <v>2</v>
      </c>
      <c r="F64" s="774"/>
      <c r="G64" s="775"/>
      <c r="H64" s="727"/>
      <c r="I64" s="729"/>
      <c r="J64" s="211" t="s">
        <v>824</v>
      </c>
      <c r="K64" s="42">
        <f>VLOOKUP($A64&amp;K$108,決統データ!$A$3:$DE$2059,$E64+19,FALSE)</f>
        <v>0</v>
      </c>
      <c r="L64" s="42">
        <f>VLOOKUP($A64&amp;L$108,決統データ!$A$3:$DE$2059,$E64+19,FALSE)</f>
        <v>0</v>
      </c>
      <c r="M64" s="42">
        <f>VLOOKUP($A64&amp;M$108,決統データ!$A$3:$DE$2059,$E64+19,FALSE)</f>
        <v>0</v>
      </c>
      <c r="N64" s="274">
        <f t="shared" si="2"/>
        <v>0</v>
      </c>
    </row>
    <row r="65" spans="1:14" ht="15.75" customHeight="1">
      <c r="A65" s="27" t="str">
        <f t="shared" si="1"/>
        <v>1744002</v>
      </c>
      <c r="B65" s="28" t="s">
        <v>375</v>
      </c>
      <c r="C65" s="29">
        <v>40</v>
      </c>
      <c r="D65" s="28" t="s">
        <v>796</v>
      </c>
      <c r="E65" s="24">
        <v>3</v>
      </c>
      <c r="F65" s="774"/>
      <c r="G65" s="775"/>
      <c r="H65" s="779" t="s">
        <v>369</v>
      </c>
      <c r="I65" s="780"/>
      <c r="J65" s="211" t="s">
        <v>605</v>
      </c>
      <c r="K65" s="42">
        <f>VLOOKUP($A65&amp;K$108,決統データ!$A$3:$DE$2059,$E65+19,FALSE)</f>
        <v>0</v>
      </c>
      <c r="L65" s="42">
        <f>VLOOKUP($A65&amp;L$108,決統データ!$A$3:$DE$2059,$E65+19,FALSE)</f>
        <v>0</v>
      </c>
      <c r="M65" s="42">
        <f>VLOOKUP($A65&amp;M$108,決統データ!$A$3:$DE$2059,$E65+19,FALSE)</f>
        <v>0</v>
      </c>
      <c r="N65" s="274">
        <f t="shared" si="2"/>
        <v>0</v>
      </c>
    </row>
    <row r="66" spans="1:14" ht="15.75" customHeight="1">
      <c r="A66" s="27" t="str">
        <f t="shared" si="1"/>
        <v>1744002</v>
      </c>
      <c r="B66" s="28" t="s">
        <v>375</v>
      </c>
      <c r="C66" s="29">
        <v>40</v>
      </c>
      <c r="D66" s="28" t="s">
        <v>796</v>
      </c>
      <c r="E66" s="24">
        <v>4</v>
      </c>
      <c r="F66" s="774"/>
      <c r="G66" s="775"/>
      <c r="H66" s="727"/>
      <c r="I66" s="729"/>
      <c r="J66" s="211" t="s">
        <v>824</v>
      </c>
      <c r="K66" s="42">
        <f>VLOOKUP($A66&amp;K$108,決統データ!$A$3:$DE$2059,$E66+19,FALSE)</f>
        <v>0</v>
      </c>
      <c r="L66" s="42">
        <f>VLOOKUP($A66&amp;L$108,決統データ!$A$3:$DE$2059,$E66+19,FALSE)</f>
        <v>0</v>
      </c>
      <c r="M66" s="42">
        <f>VLOOKUP($A66&amp;M$108,決統データ!$A$3:$DE$2059,$E66+19,FALSE)</f>
        <v>0</v>
      </c>
      <c r="N66" s="274">
        <f t="shared" si="2"/>
        <v>0</v>
      </c>
    </row>
    <row r="67" spans="1:14" ht="15.75" customHeight="1">
      <c r="A67" s="27" t="str">
        <f t="shared" si="1"/>
        <v>1744002</v>
      </c>
      <c r="B67" s="28" t="s">
        <v>375</v>
      </c>
      <c r="C67" s="29">
        <v>40</v>
      </c>
      <c r="D67" s="28" t="s">
        <v>796</v>
      </c>
      <c r="E67" s="24">
        <v>5</v>
      </c>
      <c r="F67" s="774"/>
      <c r="G67" s="775"/>
      <c r="H67" s="778" t="s">
        <v>370</v>
      </c>
      <c r="I67" s="771"/>
      <c r="J67" s="211" t="s">
        <v>605</v>
      </c>
      <c r="K67" s="42">
        <f>VLOOKUP($A67&amp;K$108,決統データ!$A$3:$DE$2059,$E67+19,FALSE)</f>
        <v>0</v>
      </c>
      <c r="L67" s="42">
        <f>VLOOKUP($A67&amp;L$108,決統データ!$A$3:$DE$2059,$E67+19,FALSE)</f>
        <v>0</v>
      </c>
      <c r="M67" s="42">
        <f>VLOOKUP($A67&amp;M$108,決統データ!$A$3:$DE$2059,$E67+19,FALSE)</f>
        <v>6268</v>
      </c>
      <c r="N67" s="274">
        <f t="shared" si="2"/>
        <v>6268</v>
      </c>
    </row>
    <row r="68" spans="1:14" ht="15.75" customHeight="1">
      <c r="A68" s="27" t="str">
        <f t="shared" si="1"/>
        <v>1744002</v>
      </c>
      <c r="B68" s="28" t="s">
        <v>375</v>
      </c>
      <c r="C68" s="29">
        <v>40</v>
      </c>
      <c r="D68" s="28" t="s">
        <v>796</v>
      </c>
      <c r="E68" s="24">
        <v>6</v>
      </c>
      <c r="F68" s="774"/>
      <c r="G68" s="775"/>
      <c r="H68" s="778"/>
      <c r="I68" s="771"/>
      <c r="J68" s="211" t="s">
        <v>824</v>
      </c>
      <c r="K68" s="42">
        <f>VLOOKUP($A68&amp;K$108,決統データ!$A$3:$DE$2059,$E68+19,FALSE)</f>
        <v>0</v>
      </c>
      <c r="L68" s="42">
        <f>VLOOKUP($A68&amp;L$108,決統データ!$A$3:$DE$2059,$E68+19,FALSE)</f>
        <v>0</v>
      </c>
      <c r="M68" s="42">
        <f>VLOOKUP($A68&amp;M$108,決統データ!$A$3:$DE$2059,$E68+19,FALSE)</f>
        <v>6268</v>
      </c>
      <c r="N68" s="274">
        <f t="shared" si="2"/>
        <v>6268</v>
      </c>
    </row>
    <row r="69" spans="1:14" ht="15.75" customHeight="1">
      <c r="A69" s="27" t="str">
        <f t="shared" si="1"/>
        <v>1744002</v>
      </c>
      <c r="B69" s="28" t="s">
        <v>375</v>
      </c>
      <c r="C69" s="29">
        <v>40</v>
      </c>
      <c r="D69" s="28" t="s">
        <v>796</v>
      </c>
      <c r="E69" s="24">
        <v>7</v>
      </c>
      <c r="F69" s="774"/>
      <c r="G69" s="775"/>
      <c r="H69" s="746" t="s">
        <v>85</v>
      </c>
      <c r="I69" s="674"/>
      <c r="J69" s="211" t="s">
        <v>605</v>
      </c>
      <c r="K69" s="42">
        <f>VLOOKUP($A69&amp;K$108,決統データ!$A$3:$DE$2059,$E69+19,FALSE)</f>
        <v>0</v>
      </c>
      <c r="L69" s="42">
        <f>VLOOKUP($A69&amp;L$108,決統データ!$A$3:$DE$2059,$E69+19,FALSE)</f>
        <v>0</v>
      </c>
      <c r="M69" s="42">
        <f>VLOOKUP($A69&amp;M$108,決統データ!$A$3:$DE$2059,$E69+19,FALSE)</f>
        <v>0</v>
      </c>
      <c r="N69" s="274">
        <f t="shared" si="2"/>
        <v>0</v>
      </c>
    </row>
    <row r="70" spans="1:14" ht="15.75" customHeight="1">
      <c r="A70" s="27" t="str">
        <f t="shared" si="1"/>
        <v>1744002</v>
      </c>
      <c r="B70" s="28" t="s">
        <v>375</v>
      </c>
      <c r="C70" s="29">
        <v>40</v>
      </c>
      <c r="D70" s="28" t="s">
        <v>796</v>
      </c>
      <c r="E70" s="24">
        <v>8</v>
      </c>
      <c r="F70" s="774"/>
      <c r="G70" s="775"/>
      <c r="H70" s="746"/>
      <c r="I70" s="674"/>
      <c r="J70" s="211" t="s">
        <v>824</v>
      </c>
      <c r="K70" s="42">
        <f>VLOOKUP($A70&amp;K$108,決統データ!$A$3:$DE$2059,$E70+19,FALSE)</f>
        <v>0</v>
      </c>
      <c r="L70" s="42">
        <f>VLOOKUP($A70&amp;L$108,決統データ!$A$3:$DE$2059,$E70+19,FALSE)</f>
        <v>0</v>
      </c>
      <c r="M70" s="42">
        <f>VLOOKUP($A70&amp;M$108,決統データ!$A$3:$DE$2059,$E70+19,FALSE)</f>
        <v>0</v>
      </c>
      <c r="N70" s="274">
        <f t="shared" si="2"/>
        <v>0</v>
      </c>
    </row>
    <row r="71" spans="1:14" ht="15.75" customHeight="1">
      <c r="A71" s="27" t="str">
        <f t="shared" si="1"/>
        <v>1744002</v>
      </c>
      <c r="B71" s="28" t="s">
        <v>375</v>
      </c>
      <c r="C71" s="29">
        <v>40</v>
      </c>
      <c r="D71" s="28" t="s">
        <v>796</v>
      </c>
      <c r="E71" s="24">
        <v>9</v>
      </c>
      <c r="F71" s="774"/>
      <c r="G71" s="775"/>
      <c r="H71" s="746" t="s">
        <v>84</v>
      </c>
      <c r="I71" s="674"/>
      <c r="J71" s="211" t="s">
        <v>605</v>
      </c>
      <c r="K71" s="42">
        <f>VLOOKUP($A71&amp;K$108,決統データ!$A$3:$DE$2059,$E71+19,FALSE)</f>
        <v>0</v>
      </c>
      <c r="L71" s="42">
        <f>VLOOKUP($A71&amp;L$108,決統データ!$A$3:$DE$2059,$E71+19,FALSE)</f>
        <v>0</v>
      </c>
      <c r="M71" s="42">
        <f>VLOOKUP($A71&amp;M$108,決統データ!$A$3:$DE$2059,$E71+19,FALSE)</f>
        <v>14289</v>
      </c>
      <c r="N71" s="274">
        <f t="shared" si="2"/>
        <v>14289</v>
      </c>
    </row>
    <row r="72" spans="1:14" ht="15.75" customHeight="1">
      <c r="A72" s="27" t="str">
        <f t="shared" si="1"/>
        <v>1744002</v>
      </c>
      <c r="B72" s="28" t="s">
        <v>375</v>
      </c>
      <c r="C72" s="29">
        <v>40</v>
      </c>
      <c r="D72" s="28" t="s">
        <v>796</v>
      </c>
      <c r="E72" s="24">
        <v>10</v>
      </c>
      <c r="F72" s="774"/>
      <c r="G72" s="775"/>
      <c r="H72" s="746"/>
      <c r="I72" s="674"/>
      <c r="J72" s="211" t="s">
        <v>824</v>
      </c>
      <c r="K72" s="42">
        <f>VLOOKUP($A72&amp;K$108,決統データ!$A$3:$DE$2059,$E72+19,FALSE)</f>
        <v>0</v>
      </c>
      <c r="L72" s="42">
        <f>VLOOKUP($A72&amp;L$108,決統データ!$A$3:$DE$2059,$E72+19,FALSE)</f>
        <v>0</v>
      </c>
      <c r="M72" s="42">
        <f>VLOOKUP($A72&amp;M$108,決統データ!$A$3:$DE$2059,$E72+19,FALSE)</f>
        <v>14289</v>
      </c>
      <c r="N72" s="274">
        <f t="shared" si="2"/>
        <v>14289</v>
      </c>
    </row>
    <row r="73" spans="1:14" ht="15.75" customHeight="1">
      <c r="A73" s="27" t="str">
        <f t="shared" si="1"/>
        <v>1744002</v>
      </c>
      <c r="B73" s="28" t="s">
        <v>375</v>
      </c>
      <c r="C73" s="29">
        <v>40</v>
      </c>
      <c r="D73" s="28" t="s">
        <v>796</v>
      </c>
      <c r="E73" s="24">
        <v>11</v>
      </c>
      <c r="F73" s="774"/>
      <c r="G73" s="775"/>
      <c r="H73" s="679" t="s">
        <v>83</v>
      </c>
      <c r="I73" s="657"/>
      <c r="J73" s="211" t="s">
        <v>605</v>
      </c>
      <c r="K73" s="42">
        <f>VLOOKUP($A73&amp;K$108,決統データ!$A$3:$DE$2059,$E73+19,FALSE)</f>
        <v>1170</v>
      </c>
      <c r="L73" s="42">
        <f>VLOOKUP($A73&amp;L$108,決統データ!$A$3:$DE$2059,$E73+19,FALSE)</f>
        <v>1619</v>
      </c>
      <c r="M73" s="42">
        <f>VLOOKUP($A73&amp;M$108,決統データ!$A$3:$DE$2059,$E73+19,FALSE)</f>
        <v>0</v>
      </c>
      <c r="N73" s="274">
        <f t="shared" si="2"/>
        <v>2789</v>
      </c>
    </row>
    <row r="74" spans="1:14" ht="15.75" customHeight="1">
      <c r="A74" s="27" t="str">
        <f t="shared" si="1"/>
        <v>1744002</v>
      </c>
      <c r="B74" s="28" t="s">
        <v>375</v>
      </c>
      <c r="C74" s="29">
        <v>40</v>
      </c>
      <c r="D74" s="28" t="s">
        <v>796</v>
      </c>
      <c r="E74" s="24">
        <v>12</v>
      </c>
      <c r="F74" s="774"/>
      <c r="G74" s="775"/>
      <c r="H74" s="679"/>
      <c r="I74" s="657"/>
      <c r="J74" s="211" t="s">
        <v>824</v>
      </c>
      <c r="K74" s="42">
        <f>VLOOKUP($A74&amp;K$108,決統データ!$A$3:$DE$2059,$E74+19,FALSE)</f>
        <v>1170</v>
      </c>
      <c r="L74" s="42">
        <f>VLOOKUP($A74&amp;L$108,決統データ!$A$3:$DE$2059,$E74+19,FALSE)</f>
        <v>1619</v>
      </c>
      <c r="M74" s="42">
        <f>VLOOKUP($A74&amp;M$108,決統データ!$A$3:$DE$2059,$E74+19,FALSE)</f>
        <v>0</v>
      </c>
      <c r="N74" s="274">
        <f t="shared" si="2"/>
        <v>2789</v>
      </c>
    </row>
    <row r="75" spans="1:14" ht="15.75" customHeight="1">
      <c r="A75" s="27" t="str">
        <f>+B75&amp;C75&amp;D75</f>
        <v>1744002</v>
      </c>
      <c r="B75" s="28" t="s">
        <v>375</v>
      </c>
      <c r="C75" s="29">
        <v>40</v>
      </c>
      <c r="D75" s="28" t="s">
        <v>140</v>
      </c>
      <c r="E75" s="376">
        <v>13</v>
      </c>
      <c r="F75" s="774"/>
      <c r="G75" s="775"/>
      <c r="H75" s="679" t="s">
        <v>1359</v>
      </c>
      <c r="I75" s="657"/>
      <c r="J75" s="211" t="s">
        <v>605</v>
      </c>
      <c r="K75" s="42">
        <f>VLOOKUP($A75&amp;K$108,決統データ!$A$3:$DE$2059,$E75+19,FALSE)</f>
        <v>0</v>
      </c>
      <c r="L75" s="42">
        <f>VLOOKUP($A75&amp;L$108,決統データ!$A$3:$DE$2059,$E75+19,FALSE)</f>
        <v>108</v>
      </c>
      <c r="M75" s="42">
        <f>VLOOKUP($A75&amp;M$108,決統データ!$A$3:$DE$2059,$E75+19,FALSE)</f>
        <v>0</v>
      </c>
      <c r="N75" s="274">
        <f t="shared" si="2"/>
        <v>108</v>
      </c>
    </row>
    <row r="76" spans="1:14" ht="15.75" customHeight="1">
      <c r="A76" s="27" t="str">
        <f>+B76&amp;C76&amp;D76</f>
        <v>1744002</v>
      </c>
      <c r="B76" s="28" t="s">
        <v>375</v>
      </c>
      <c r="C76" s="29">
        <v>40</v>
      </c>
      <c r="D76" s="28" t="s">
        <v>140</v>
      </c>
      <c r="E76" s="376">
        <v>14</v>
      </c>
      <c r="F76" s="774"/>
      <c r="G76" s="775"/>
      <c r="H76" s="679"/>
      <c r="I76" s="657"/>
      <c r="J76" s="211" t="s">
        <v>824</v>
      </c>
      <c r="K76" s="42">
        <f>VLOOKUP($A76&amp;K$108,決統データ!$A$3:$DE$2059,$E76+19,FALSE)</f>
        <v>0</v>
      </c>
      <c r="L76" s="42">
        <f>VLOOKUP($A76&amp;L$108,決統データ!$A$3:$DE$2059,$E76+19,FALSE)</f>
        <v>108</v>
      </c>
      <c r="M76" s="42">
        <f>VLOOKUP($A76&amp;M$108,決統データ!$A$3:$DE$2059,$E76+19,FALSE)</f>
        <v>0</v>
      </c>
      <c r="N76" s="274">
        <f t="shared" si="2"/>
        <v>108</v>
      </c>
    </row>
    <row r="77" spans="1:14" ht="15.75" customHeight="1">
      <c r="A77" s="27" t="str">
        <f t="shared" si="1"/>
        <v>1744002</v>
      </c>
      <c r="B77" s="28" t="s">
        <v>375</v>
      </c>
      <c r="C77" s="29">
        <v>40</v>
      </c>
      <c r="D77" s="28" t="s">
        <v>796</v>
      </c>
      <c r="E77" s="24">
        <v>15</v>
      </c>
      <c r="F77" s="774"/>
      <c r="G77" s="775"/>
      <c r="H77" s="746" t="s">
        <v>82</v>
      </c>
      <c r="I77" s="674"/>
      <c r="J77" s="211" t="s">
        <v>605</v>
      </c>
      <c r="K77" s="42">
        <f>VLOOKUP($A77&amp;K$108,決統データ!$A$3:$DE$2059,$E77+19,FALSE)</f>
        <v>0</v>
      </c>
      <c r="L77" s="42">
        <f>VLOOKUP($A77&amp;L$108,決統データ!$A$3:$DE$2059,$E77+19,FALSE)</f>
        <v>0</v>
      </c>
      <c r="M77" s="42">
        <f>VLOOKUP($A77&amp;M$108,決統データ!$A$3:$DE$2059,$E77+19,FALSE)</f>
        <v>0</v>
      </c>
      <c r="N77" s="274">
        <f t="shared" si="2"/>
        <v>0</v>
      </c>
    </row>
    <row r="78" spans="1:14" ht="15.75" customHeight="1">
      <c r="A78" s="27" t="str">
        <f t="shared" si="1"/>
        <v>1744002</v>
      </c>
      <c r="B78" s="28" t="s">
        <v>375</v>
      </c>
      <c r="C78" s="29">
        <v>40</v>
      </c>
      <c r="D78" s="28" t="s">
        <v>796</v>
      </c>
      <c r="E78" s="24">
        <v>16</v>
      </c>
      <c r="F78" s="774"/>
      <c r="G78" s="775"/>
      <c r="H78" s="746"/>
      <c r="I78" s="674"/>
      <c r="J78" s="211" t="s">
        <v>824</v>
      </c>
      <c r="K78" s="42">
        <f>VLOOKUP($A78&amp;K$108,決統データ!$A$3:$DE$2059,$E78+19,FALSE)</f>
        <v>0</v>
      </c>
      <c r="L78" s="42">
        <f>VLOOKUP($A78&amp;L$108,決統データ!$A$3:$DE$2059,$E78+19,FALSE)</f>
        <v>0</v>
      </c>
      <c r="M78" s="42">
        <f>VLOOKUP($A78&amp;M$108,決統データ!$A$3:$DE$2059,$E78+19,FALSE)</f>
        <v>0</v>
      </c>
      <c r="N78" s="274">
        <f t="shared" si="2"/>
        <v>0</v>
      </c>
    </row>
    <row r="79" spans="1:14" ht="15.75" customHeight="1">
      <c r="A79" s="27" t="str">
        <f t="shared" si="1"/>
        <v>1744002</v>
      </c>
      <c r="B79" s="28" t="s">
        <v>375</v>
      </c>
      <c r="C79" s="29">
        <v>40</v>
      </c>
      <c r="D79" s="28" t="s">
        <v>796</v>
      </c>
      <c r="E79" s="24">
        <v>17</v>
      </c>
      <c r="F79" s="774"/>
      <c r="G79" s="775"/>
      <c r="H79" s="781" t="s">
        <v>81</v>
      </c>
      <c r="I79" s="595"/>
      <c r="J79" s="211" t="s">
        <v>605</v>
      </c>
      <c r="K79" s="42">
        <f>VLOOKUP($A79&amp;K$108,決統データ!$A$3:$DE$2059,$E79+19,FALSE)</f>
        <v>0</v>
      </c>
      <c r="L79" s="42">
        <f>VLOOKUP($A79&amp;L$108,決統データ!$A$3:$DE$2059,$E79+19,FALSE)</f>
        <v>0</v>
      </c>
      <c r="M79" s="42">
        <f>VLOOKUP($A79&amp;M$108,決統データ!$A$3:$DE$2059,$E79+19,FALSE)</f>
        <v>0</v>
      </c>
      <c r="N79" s="274">
        <f t="shared" ref="N79:N104" si="3">SUM(K79:M79)</f>
        <v>0</v>
      </c>
    </row>
    <row r="80" spans="1:14" ht="15.75" customHeight="1">
      <c r="A80" s="27" t="str">
        <f t="shared" si="1"/>
        <v>1744002</v>
      </c>
      <c r="B80" s="28" t="s">
        <v>375</v>
      </c>
      <c r="C80" s="29">
        <v>40</v>
      </c>
      <c r="D80" s="28" t="s">
        <v>796</v>
      </c>
      <c r="E80" s="24">
        <v>18</v>
      </c>
      <c r="F80" s="774"/>
      <c r="G80" s="775"/>
      <c r="H80" s="781"/>
      <c r="I80" s="595"/>
      <c r="J80" s="211" t="s">
        <v>824</v>
      </c>
      <c r="K80" s="42">
        <f>VLOOKUP($A80&amp;K$108,決統データ!$A$3:$DE$2059,$E80+19,FALSE)</f>
        <v>0</v>
      </c>
      <c r="L80" s="42">
        <f>VLOOKUP($A80&amp;L$108,決統データ!$A$3:$DE$2059,$E80+19,FALSE)</f>
        <v>0</v>
      </c>
      <c r="M80" s="42">
        <f>VLOOKUP($A80&amp;M$108,決統データ!$A$3:$DE$2059,$E80+19,FALSE)</f>
        <v>0</v>
      </c>
      <c r="N80" s="274">
        <f t="shared" si="3"/>
        <v>0</v>
      </c>
    </row>
    <row r="81" spans="1:14" ht="15.75" customHeight="1">
      <c r="A81" s="27" t="str">
        <f t="shared" ref="A81:A88" si="4">+B81&amp;C81&amp;D81</f>
        <v>1744002</v>
      </c>
      <c r="B81" s="28" t="s">
        <v>375</v>
      </c>
      <c r="C81" s="29">
        <v>40</v>
      </c>
      <c r="D81" s="28" t="s">
        <v>561</v>
      </c>
      <c r="E81" s="426">
        <v>19</v>
      </c>
      <c r="F81" s="774"/>
      <c r="G81" s="775"/>
      <c r="H81" s="761" t="s">
        <v>373</v>
      </c>
      <c r="I81" s="748"/>
      <c r="J81" s="211" t="s">
        <v>605</v>
      </c>
      <c r="K81" s="42">
        <f>VLOOKUP($A81&amp;K$108,決統データ!$A$3:$DE$2059,$E81+19,FALSE)</f>
        <v>0</v>
      </c>
      <c r="L81" s="42">
        <f>VLOOKUP($A81&amp;L$108,決統データ!$A$3:$DE$2059,$E81+19,FALSE)</f>
        <v>0</v>
      </c>
      <c r="M81" s="42">
        <f>VLOOKUP($A81&amp;M$108,決統データ!$A$3:$DE$2059,$E81+19,FALSE)</f>
        <v>0</v>
      </c>
      <c r="N81" s="274">
        <f t="shared" si="3"/>
        <v>0</v>
      </c>
    </row>
    <row r="82" spans="1:14" ht="15.75" customHeight="1">
      <c r="A82" s="27" t="str">
        <f t="shared" si="4"/>
        <v>1744002</v>
      </c>
      <c r="B82" s="28" t="s">
        <v>375</v>
      </c>
      <c r="C82" s="29">
        <v>40</v>
      </c>
      <c r="D82" s="28" t="s">
        <v>561</v>
      </c>
      <c r="E82" s="426">
        <v>20</v>
      </c>
      <c r="F82" s="774"/>
      <c r="G82" s="775"/>
      <c r="H82" s="762"/>
      <c r="I82" s="750"/>
      <c r="J82" s="211" t="s">
        <v>824</v>
      </c>
      <c r="K82" s="42">
        <f>VLOOKUP($A82&amp;K$108,決統データ!$A$3:$DE$2059,$E82+19,FALSE)</f>
        <v>0</v>
      </c>
      <c r="L82" s="42">
        <f>VLOOKUP($A82&amp;L$108,決統データ!$A$3:$DE$2059,$E82+19,FALSE)</f>
        <v>0</v>
      </c>
      <c r="M82" s="42">
        <f>VLOOKUP($A82&amp;M$108,決統データ!$A$3:$DE$2059,$E82+19,FALSE)</f>
        <v>0</v>
      </c>
      <c r="N82" s="274">
        <f t="shared" si="3"/>
        <v>0</v>
      </c>
    </row>
    <row r="83" spans="1:14" ht="15.75" customHeight="1">
      <c r="A83" s="27" t="str">
        <f t="shared" si="4"/>
        <v>1744002</v>
      </c>
      <c r="B83" s="28" t="s">
        <v>375</v>
      </c>
      <c r="C83" s="29">
        <v>40</v>
      </c>
      <c r="D83" s="28" t="s">
        <v>561</v>
      </c>
      <c r="E83" s="426">
        <v>21</v>
      </c>
      <c r="F83" s="774"/>
      <c r="G83" s="775"/>
      <c r="H83" s="761" t="s">
        <v>1631</v>
      </c>
      <c r="I83" s="748"/>
      <c r="J83" s="211" t="s">
        <v>605</v>
      </c>
      <c r="K83" s="42">
        <f>VLOOKUP($A83&amp;K$108,決統データ!$A$3:$DE$2059,$E83+19,FALSE)</f>
        <v>0</v>
      </c>
      <c r="L83" s="42">
        <f>VLOOKUP($A83&amp;L$108,決統データ!$A$3:$DE$2059,$E83+19,FALSE)</f>
        <v>0</v>
      </c>
      <c r="M83" s="42">
        <f>VLOOKUP($A83&amp;M$108,決統データ!$A$3:$DE$2059,$E83+19,FALSE)</f>
        <v>0</v>
      </c>
      <c r="N83" s="274">
        <f t="shared" si="3"/>
        <v>0</v>
      </c>
    </row>
    <row r="84" spans="1:14" ht="15.75" customHeight="1">
      <c r="A84" s="27" t="str">
        <f t="shared" si="4"/>
        <v>1744002</v>
      </c>
      <c r="B84" s="28" t="s">
        <v>375</v>
      </c>
      <c r="C84" s="29">
        <v>40</v>
      </c>
      <c r="D84" s="28" t="s">
        <v>561</v>
      </c>
      <c r="E84" s="426">
        <v>22</v>
      </c>
      <c r="F84" s="774"/>
      <c r="G84" s="775"/>
      <c r="H84" s="762"/>
      <c r="I84" s="750"/>
      <c r="J84" s="211" t="s">
        <v>824</v>
      </c>
      <c r="K84" s="42">
        <f>VLOOKUP($A84&amp;K$108,決統データ!$A$3:$DE$2059,$E84+19,FALSE)</f>
        <v>0</v>
      </c>
      <c r="L84" s="42">
        <f>VLOOKUP($A84&amp;L$108,決統データ!$A$3:$DE$2059,$E84+19,FALSE)</f>
        <v>0</v>
      </c>
      <c r="M84" s="42">
        <f>VLOOKUP($A84&amp;M$108,決統データ!$A$3:$DE$2059,$E84+19,FALSE)</f>
        <v>0</v>
      </c>
      <c r="N84" s="274">
        <f t="shared" si="3"/>
        <v>0</v>
      </c>
    </row>
    <row r="85" spans="1:14" ht="15.75" customHeight="1">
      <c r="A85" s="27" t="str">
        <f t="shared" si="4"/>
        <v>1744002</v>
      </c>
      <c r="B85" s="28" t="s">
        <v>375</v>
      </c>
      <c r="C85" s="29">
        <v>40</v>
      </c>
      <c r="D85" s="28" t="s">
        <v>561</v>
      </c>
      <c r="E85" s="426">
        <v>23</v>
      </c>
      <c r="F85" s="774"/>
      <c r="G85" s="775"/>
      <c r="H85" s="761" t="s">
        <v>1483</v>
      </c>
      <c r="I85" s="748"/>
      <c r="J85" s="211" t="s">
        <v>605</v>
      </c>
      <c r="K85" s="42">
        <f>VLOOKUP($A85&amp;K$108,決統データ!$A$3:$DE$2059,$E85+19,FALSE)</f>
        <v>0</v>
      </c>
      <c r="L85" s="42">
        <f>VLOOKUP($A85&amp;L$108,決統データ!$A$3:$DE$2059,$E85+19,FALSE)</f>
        <v>0</v>
      </c>
      <c r="M85" s="42">
        <f>VLOOKUP($A85&amp;M$108,決統データ!$A$3:$DE$2059,$E85+19,FALSE)</f>
        <v>0</v>
      </c>
      <c r="N85" s="274">
        <f t="shared" si="3"/>
        <v>0</v>
      </c>
    </row>
    <row r="86" spans="1:14" ht="15.75" customHeight="1">
      <c r="A86" s="27" t="str">
        <f t="shared" si="4"/>
        <v>1744002</v>
      </c>
      <c r="B86" s="28" t="s">
        <v>375</v>
      </c>
      <c r="C86" s="29">
        <v>40</v>
      </c>
      <c r="D86" s="28" t="s">
        <v>561</v>
      </c>
      <c r="E86" s="426">
        <v>24</v>
      </c>
      <c r="F86" s="774"/>
      <c r="G86" s="775"/>
      <c r="H86" s="762"/>
      <c r="I86" s="750"/>
      <c r="J86" s="211" t="s">
        <v>824</v>
      </c>
      <c r="K86" s="42">
        <f>VLOOKUP($A86&amp;K$108,決統データ!$A$3:$DE$2059,$E86+19,FALSE)</f>
        <v>0</v>
      </c>
      <c r="L86" s="42">
        <f>VLOOKUP($A86&amp;L$108,決統データ!$A$3:$DE$2059,$E86+19,FALSE)</f>
        <v>0</v>
      </c>
      <c r="M86" s="42">
        <f>VLOOKUP($A86&amp;M$108,決統データ!$A$3:$DE$2059,$E86+19,FALSE)</f>
        <v>0</v>
      </c>
      <c r="N86" s="274">
        <f t="shared" si="3"/>
        <v>0</v>
      </c>
    </row>
    <row r="87" spans="1:14" ht="15.75" customHeight="1">
      <c r="A87" s="27" t="str">
        <f t="shared" si="4"/>
        <v>1744002</v>
      </c>
      <c r="B87" s="28" t="s">
        <v>375</v>
      </c>
      <c r="C87" s="29">
        <v>40</v>
      </c>
      <c r="D87" s="28" t="s">
        <v>561</v>
      </c>
      <c r="E87" s="426">
        <v>25</v>
      </c>
      <c r="F87" s="774"/>
      <c r="G87" s="775"/>
      <c r="H87" s="746" t="s">
        <v>80</v>
      </c>
      <c r="I87" s="674"/>
      <c r="J87" s="211" t="s">
        <v>605</v>
      </c>
      <c r="K87" s="42">
        <f>VLOOKUP($A87&amp;K$108,決統データ!$A$3:$DE$2059,$E87+19,FALSE)</f>
        <v>0</v>
      </c>
      <c r="L87" s="42">
        <f>VLOOKUP($A87&amp;L$108,決統データ!$A$3:$DE$2059,$E87+19,FALSE)</f>
        <v>0</v>
      </c>
      <c r="M87" s="42">
        <f>VLOOKUP($A87&amp;M$108,決統データ!$A$3:$DE$2059,$E87+19,FALSE)</f>
        <v>0</v>
      </c>
      <c r="N87" s="274">
        <f t="shared" si="3"/>
        <v>0</v>
      </c>
    </row>
    <row r="88" spans="1:14" ht="15.75" customHeight="1">
      <c r="A88" s="27" t="str">
        <f t="shared" si="4"/>
        <v>1744002</v>
      </c>
      <c r="B88" s="28" t="s">
        <v>375</v>
      </c>
      <c r="C88" s="29">
        <v>40</v>
      </c>
      <c r="D88" s="28" t="s">
        <v>561</v>
      </c>
      <c r="E88" s="426">
        <v>26</v>
      </c>
      <c r="F88" s="776"/>
      <c r="G88" s="777"/>
      <c r="H88" s="746"/>
      <c r="I88" s="674"/>
      <c r="J88" s="211" t="s">
        <v>824</v>
      </c>
      <c r="K88" s="42">
        <f>VLOOKUP($A88&amp;K$108,決統データ!$A$3:$DE$2059,$E88+19,FALSE)</f>
        <v>0</v>
      </c>
      <c r="L88" s="42">
        <f>VLOOKUP($A88&amp;L$108,決統データ!$A$3:$DE$2059,$E88+19,FALSE)</f>
        <v>0</v>
      </c>
      <c r="M88" s="42">
        <f>VLOOKUP($A88&amp;M$108,決統データ!$A$3:$DE$2059,$E88+19,FALSE)</f>
        <v>0</v>
      </c>
      <c r="N88" s="274">
        <f t="shared" si="3"/>
        <v>0</v>
      </c>
    </row>
    <row r="89" spans="1:14" ht="15.75" customHeight="1">
      <c r="A89" s="27" t="str">
        <f t="shared" ref="A89:A94" si="5">+B89&amp;C89&amp;D89</f>
        <v>1744002</v>
      </c>
      <c r="B89" s="28" t="s">
        <v>375</v>
      </c>
      <c r="C89" s="29">
        <v>40</v>
      </c>
      <c r="D89" s="28" t="s">
        <v>561</v>
      </c>
      <c r="E89" s="426">
        <v>27</v>
      </c>
      <c r="F89" s="765" t="s">
        <v>372</v>
      </c>
      <c r="G89" s="766"/>
      <c r="H89" s="771" t="s">
        <v>369</v>
      </c>
      <c r="I89" s="771"/>
      <c r="J89" s="211" t="s">
        <v>605</v>
      </c>
      <c r="K89" s="42">
        <f>VLOOKUP($A89&amp;K$108,決統データ!$A$3:$DE$2059,$E89+19,FALSE)</f>
        <v>0</v>
      </c>
      <c r="L89" s="42">
        <f>VLOOKUP($A89&amp;L$108,決統データ!$A$3:$DE$2059,$E89+19,FALSE)</f>
        <v>0</v>
      </c>
      <c r="M89" s="42">
        <f>VLOOKUP($A89&amp;M$108,決統データ!$A$3:$DE$2059,$E89+19,FALSE)</f>
        <v>0</v>
      </c>
      <c r="N89" s="274">
        <f t="shared" si="3"/>
        <v>0</v>
      </c>
    </row>
    <row r="90" spans="1:14" ht="15.75" customHeight="1">
      <c r="A90" s="27" t="str">
        <f t="shared" si="5"/>
        <v>1744002</v>
      </c>
      <c r="B90" s="28" t="s">
        <v>375</v>
      </c>
      <c r="C90" s="29">
        <v>40</v>
      </c>
      <c r="D90" s="28" t="s">
        <v>561</v>
      </c>
      <c r="E90" s="426">
        <v>28</v>
      </c>
      <c r="F90" s="767"/>
      <c r="G90" s="768"/>
      <c r="H90" s="771"/>
      <c r="I90" s="771"/>
      <c r="J90" s="211" t="s">
        <v>824</v>
      </c>
      <c r="K90" s="42">
        <f>VLOOKUP($A90&amp;K$108,決統データ!$A$3:$DE$2059,$E90+19,FALSE)</f>
        <v>0</v>
      </c>
      <c r="L90" s="42">
        <f>VLOOKUP($A90&amp;L$108,決統データ!$A$3:$DE$2059,$E90+19,FALSE)</f>
        <v>0</v>
      </c>
      <c r="M90" s="42">
        <f>VLOOKUP($A90&amp;M$108,決統データ!$A$3:$DE$2059,$E90+19,FALSE)</f>
        <v>0</v>
      </c>
      <c r="N90" s="274">
        <f t="shared" si="3"/>
        <v>0</v>
      </c>
    </row>
    <row r="91" spans="1:14" ht="15.75" customHeight="1">
      <c r="A91" s="27" t="str">
        <f t="shared" si="5"/>
        <v>1744002</v>
      </c>
      <c r="B91" s="28" t="s">
        <v>375</v>
      </c>
      <c r="C91" s="29">
        <v>40</v>
      </c>
      <c r="D91" s="28" t="s">
        <v>561</v>
      </c>
      <c r="E91" s="426">
        <v>29</v>
      </c>
      <c r="F91" s="767"/>
      <c r="G91" s="768"/>
      <c r="H91" s="674" t="s">
        <v>370</v>
      </c>
      <c r="I91" s="674"/>
      <c r="J91" s="211" t="s">
        <v>605</v>
      </c>
      <c r="K91" s="42">
        <f>VLOOKUP($A91&amp;K$108,決統データ!$A$3:$DE$2059,$E91+19,FALSE)</f>
        <v>0</v>
      </c>
      <c r="L91" s="42">
        <f>VLOOKUP($A91&amp;L$108,決統データ!$A$3:$DE$2059,$E91+19,FALSE)</f>
        <v>0</v>
      </c>
      <c r="M91" s="42">
        <f>VLOOKUP($A91&amp;M$108,決統データ!$A$3:$DE$2059,$E91+19,FALSE)</f>
        <v>2334</v>
      </c>
      <c r="N91" s="274">
        <f t="shared" si="3"/>
        <v>2334</v>
      </c>
    </row>
    <row r="92" spans="1:14" ht="15.75" customHeight="1">
      <c r="A92" s="27" t="str">
        <f t="shared" si="5"/>
        <v>1744002</v>
      </c>
      <c r="B92" s="28" t="s">
        <v>375</v>
      </c>
      <c r="C92" s="29">
        <v>40</v>
      </c>
      <c r="D92" s="28" t="s">
        <v>561</v>
      </c>
      <c r="E92" s="426">
        <v>30</v>
      </c>
      <c r="F92" s="767"/>
      <c r="G92" s="768"/>
      <c r="H92" s="674"/>
      <c r="I92" s="674"/>
      <c r="J92" s="211" t="s">
        <v>824</v>
      </c>
      <c r="K92" s="42">
        <f>VLOOKUP($A92&amp;K$108,決統データ!$A$3:$DE$2059,$E92+19,FALSE)</f>
        <v>0</v>
      </c>
      <c r="L92" s="42">
        <f>VLOOKUP($A92&amp;L$108,決統データ!$A$3:$DE$2059,$E92+19,FALSE)</f>
        <v>0</v>
      </c>
      <c r="M92" s="42">
        <f>VLOOKUP($A92&amp;M$108,決統データ!$A$3:$DE$2059,$E92+19,FALSE)</f>
        <v>2334</v>
      </c>
      <c r="N92" s="274">
        <f t="shared" si="3"/>
        <v>2334</v>
      </c>
    </row>
    <row r="93" spans="1:14" ht="15.75" customHeight="1">
      <c r="A93" s="27" t="str">
        <f t="shared" si="5"/>
        <v>1744002</v>
      </c>
      <c r="B93" s="28" t="s">
        <v>375</v>
      </c>
      <c r="C93" s="29">
        <v>40</v>
      </c>
      <c r="D93" s="28" t="s">
        <v>561</v>
      </c>
      <c r="E93" s="426">
        <v>31</v>
      </c>
      <c r="F93" s="767"/>
      <c r="G93" s="768"/>
      <c r="H93" s="674" t="s">
        <v>373</v>
      </c>
      <c r="I93" s="674"/>
      <c r="J93" s="211" t="s">
        <v>605</v>
      </c>
      <c r="K93" s="42">
        <f>VLOOKUP($A93&amp;K$108,決統データ!$A$3:$DE$2059,$E93+19,FALSE)</f>
        <v>0</v>
      </c>
      <c r="L93" s="42">
        <f>VLOOKUP($A93&amp;L$108,決統データ!$A$3:$DE$2059,$E93+19,FALSE)</f>
        <v>0</v>
      </c>
      <c r="M93" s="42">
        <f>VLOOKUP($A93&amp;M$108,決統データ!$A$3:$DE$2059,$E93+19,FALSE)</f>
        <v>0</v>
      </c>
      <c r="N93" s="274">
        <f t="shared" si="3"/>
        <v>0</v>
      </c>
    </row>
    <row r="94" spans="1:14" ht="15.75" customHeight="1">
      <c r="A94" s="27" t="str">
        <f t="shared" si="5"/>
        <v>1744002</v>
      </c>
      <c r="B94" s="28" t="s">
        <v>375</v>
      </c>
      <c r="C94" s="29">
        <v>40</v>
      </c>
      <c r="D94" s="28" t="s">
        <v>561</v>
      </c>
      <c r="E94" s="426">
        <v>32</v>
      </c>
      <c r="F94" s="767"/>
      <c r="G94" s="768"/>
      <c r="H94" s="674"/>
      <c r="I94" s="674"/>
      <c r="J94" s="211" t="s">
        <v>824</v>
      </c>
      <c r="K94" s="42">
        <f>VLOOKUP($A94&amp;K$108,決統データ!$A$3:$DE$2059,$E94+19,FALSE)</f>
        <v>0</v>
      </c>
      <c r="L94" s="42">
        <f>VLOOKUP($A94&amp;L$108,決統データ!$A$3:$DE$2059,$E94+19,FALSE)</f>
        <v>0</v>
      </c>
      <c r="M94" s="42">
        <f>VLOOKUP($A94&amp;M$108,決統データ!$A$3:$DE$2059,$E94+19,FALSE)</f>
        <v>0</v>
      </c>
      <c r="N94" s="274">
        <f t="shared" si="3"/>
        <v>0</v>
      </c>
    </row>
    <row r="95" spans="1:14" ht="15.75" customHeight="1">
      <c r="A95" s="27" t="str">
        <f t="shared" ref="A95:A100" si="6">+B95&amp;C95&amp;D95</f>
        <v>1744002</v>
      </c>
      <c r="B95" s="28" t="s">
        <v>375</v>
      </c>
      <c r="C95" s="29">
        <v>40</v>
      </c>
      <c r="D95" s="28" t="s">
        <v>561</v>
      </c>
      <c r="E95" s="426">
        <v>33</v>
      </c>
      <c r="F95" s="767"/>
      <c r="G95" s="768"/>
      <c r="H95" s="761" t="s">
        <v>1631</v>
      </c>
      <c r="I95" s="748"/>
      <c r="J95" s="211" t="s">
        <v>605</v>
      </c>
      <c r="K95" s="42">
        <f>VLOOKUP($A95&amp;K$108,決統データ!$A$3:$DE$2059,$E95+19,FALSE)</f>
        <v>0</v>
      </c>
      <c r="L95" s="42">
        <f>VLOOKUP($A95&amp;L$108,決統データ!$A$3:$DE$2059,$E95+19,FALSE)</f>
        <v>0</v>
      </c>
      <c r="M95" s="42">
        <f>VLOOKUP($A95&amp;M$108,決統データ!$A$3:$DE$2059,$E95+19,FALSE)</f>
        <v>0</v>
      </c>
      <c r="N95" s="274">
        <f t="shared" si="3"/>
        <v>0</v>
      </c>
    </row>
    <row r="96" spans="1:14" ht="15.75" customHeight="1">
      <c r="A96" s="27" t="str">
        <f t="shared" si="6"/>
        <v>1744002</v>
      </c>
      <c r="B96" s="28" t="s">
        <v>375</v>
      </c>
      <c r="C96" s="29">
        <v>40</v>
      </c>
      <c r="D96" s="28" t="s">
        <v>561</v>
      </c>
      <c r="E96" s="426">
        <v>34</v>
      </c>
      <c r="F96" s="767"/>
      <c r="G96" s="768"/>
      <c r="H96" s="762"/>
      <c r="I96" s="750"/>
      <c r="J96" s="211" t="s">
        <v>824</v>
      </c>
      <c r="K96" s="42">
        <f>VLOOKUP($A96&amp;K$108,決統データ!$A$3:$DE$2059,$E96+19,FALSE)</f>
        <v>0</v>
      </c>
      <c r="L96" s="42">
        <f>VLOOKUP($A96&amp;L$108,決統データ!$A$3:$DE$2059,$E96+19,FALSE)</f>
        <v>0</v>
      </c>
      <c r="M96" s="42">
        <f>VLOOKUP($A96&amp;M$108,決統データ!$A$3:$DE$2059,$E96+19,FALSE)</f>
        <v>0</v>
      </c>
      <c r="N96" s="274">
        <f t="shared" si="3"/>
        <v>0</v>
      </c>
    </row>
    <row r="97" spans="1:14" ht="15.75" customHeight="1">
      <c r="A97" s="27" t="str">
        <f t="shared" si="6"/>
        <v>1744002</v>
      </c>
      <c r="B97" s="28" t="s">
        <v>375</v>
      </c>
      <c r="C97" s="29">
        <v>40</v>
      </c>
      <c r="D97" s="28" t="s">
        <v>561</v>
      </c>
      <c r="E97" s="426">
        <v>35</v>
      </c>
      <c r="F97" s="767"/>
      <c r="G97" s="768"/>
      <c r="H97" s="761" t="s">
        <v>1483</v>
      </c>
      <c r="I97" s="748"/>
      <c r="J97" s="211" t="s">
        <v>605</v>
      </c>
      <c r="K97" s="42">
        <f>VLOOKUP($A97&amp;K$108,決統データ!$A$3:$DE$2059,$E97+19,FALSE)</f>
        <v>0</v>
      </c>
      <c r="L97" s="42">
        <f>VLOOKUP($A97&amp;L$108,決統データ!$A$3:$DE$2059,$E97+19,FALSE)</f>
        <v>0</v>
      </c>
      <c r="M97" s="42">
        <f>VLOOKUP($A97&amp;M$108,決統データ!$A$3:$DE$2059,$E97+19,FALSE)</f>
        <v>0</v>
      </c>
      <c r="N97" s="274">
        <f t="shared" si="3"/>
        <v>0</v>
      </c>
    </row>
    <row r="98" spans="1:14" ht="15.75" customHeight="1">
      <c r="A98" s="27" t="str">
        <f t="shared" si="6"/>
        <v>1744002</v>
      </c>
      <c r="B98" s="28" t="s">
        <v>375</v>
      </c>
      <c r="C98" s="29">
        <v>40</v>
      </c>
      <c r="D98" s="28" t="s">
        <v>561</v>
      </c>
      <c r="E98" s="426">
        <v>36</v>
      </c>
      <c r="F98" s="767"/>
      <c r="G98" s="768"/>
      <c r="H98" s="762"/>
      <c r="I98" s="750"/>
      <c r="J98" s="211" t="s">
        <v>824</v>
      </c>
      <c r="K98" s="42">
        <f>VLOOKUP($A98&amp;K$108,決統データ!$A$3:$DE$2059,$E98+19,FALSE)</f>
        <v>0</v>
      </c>
      <c r="L98" s="42">
        <f>VLOOKUP($A98&amp;L$108,決統データ!$A$3:$DE$2059,$E98+19,FALSE)</f>
        <v>0</v>
      </c>
      <c r="M98" s="42">
        <f>VLOOKUP($A98&amp;M$108,決統データ!$A$3:$DE$2059,$E98+19,FALSE)</f>
        <v>0</v>
      </c>
      <c r="N98" s="274">
        <f t="shared" si="3"/>
        <v>0</v>
      </c>
    </row>
    <row r="99" spans="1:14" ht="15.75" customHeight="1">
      <c r="A99" s="27" t="str">
        <f t="shared" si="6"/>
        <v>1744002</v>
      </c>
      <c r="B99" s="28" t="s">
        <v>375</v>
      </c>
      <c r="C99" s="29">
        <v>40</v>
      </c>
      <c r="D99" s="28" t="s">
        <v>561</v>
      </c>
      <c r="E99" s="426">
        <v>37</v>
      </c>
      <c r="F99" s="767"/>
      <c r="G99" s="768"/>
      <c r="H99" s="657" t="s">
        <v>1359</v>
      </c>
      <c r="I99" s="657"/>
      <c r="J99" s="211" t="s">
        <v>605</v>
      </c>
      <c r="K99" s="42">
        <f>VLOOKUP($A99&amp;K$108,決統データ!$A$3:$DE$2059,$E99+19,FALSE)</f>
        <v>0</v>
      </c>
      <c r="L99" s="42">
        <f>VLOOKUP($A99&amp;L$108,決統データ!$A$3:$DE$2059,$E99+19,FALSE)</f>
        <v>108</v>
      </c>
      <c r="M99" s="42">
        <f>VLOOKUP($A99&amp;M$108,決統データ!$A$3:$DE$2059,$E99+19,FALSE)</f>
        <v>0</v>
      </c>
      <c r="N99" s="274">
        <f t="shared" si="3"/>
        <v>108</v>
      </c>
    </row>
    <row r="100" spans="1:14" ht="15.75" customHeight="1">
      <c r="A100" s="27" t="str">
        <f t="shared" si="6"/>
        <v>1744002</v>
      </c>
      <c r="B100" s="28" t="s">
        <v>375</v>
      </c>
      <c r="C100" s="29">
        <v>40</v>
      </c>
      <c r="D100" s="28" t="s">
        <v>561</v>
      </c>
      <c r="E100" s="426">
        <v>38</v>
      </c>
      <c r="F100" s="767"/>
      <c r="G100" s="768"/>
      <c r="H100" s="657"/>
      <c r="I100" s="657"/>
      <c r="J100" s="211" t="s">
        <v>824</v>
      </c>
      <c r="K100" s="42">
        <f>VLOOKUP($A100&amp;K$108,決統データ!$A$3:$DE$2059,$E100+19,FALSE)</f>
        <v>0</v>
      </c>
      <c r="L100" s="42">
        <f>VLOOKUP($A100&amp;L$108,決統データ!$A$3:$DE$2059,$E100+19,FALSE)</f>
        <v>108</v>
      </c>
      <c r="M100" s="42">
        <f>VLOOKUP($A100&amp;M$108,決統データ!$A$3:$DE$2059,$E100+19,FALSE)</f>
        <v>0</v>
      </c>
      <c r="N100" s="274">
        <f t="shared" si="3"/>
        <v>108</v>
      </c>
    </row>
    <row r="101" spans="1:14" ht="15.75" customHeight="1">
      <c r="A101" s="27" t="str">
        <f>+B101&amp;C101&amp;D101</f>
        <v>1744002</v>
      </c>
      <c r="B101" s="28" t="s">
        <v>375</v>
      </c>
      <c r="C101" s="29">
        <v>40</v>
      </c>
      <c r="D101" s="28" t="s">
        <v>561</v>
      </c>
      <c r="E101" s="426">
        <v>39</v>
      </c>
      <c r="F101" s="767"/>
      <c r="G101" s="768"/>
      <c r="H101" s="674" t="s">
        <v>368</v>
      </c>
      <c r="I101" s="674"/>
      <c r="J101" s="211" t="s">
        <v>605</v>
      </c>
      <c r="K101" s="42">
        <f>VLOOKUP($A101&amp;K$108,決統データ!$A$3:$DE$2059,$E101+19,FALSE)</f>
        <v>0</v>
      </c>
      <c r="L101" s="42">
        <f>VLOOKUP($A101&amp;L$108,決統データ!$A$3:$DE$2059,$E101+19,FALSE)</f>
        <v>0</v>
      </c>
      <c r="M101" s="42">
        <f>VLOOKUP($A101&amp;M$108,決統データ!$A$3:$DE$2059,$E101+19,FALSE)</f>
        <v>0</v>
      </c>
      <c r="N101" s="274">
        <f t="shared" si="3"/>
        <v>0</v>
      </c>
    </row>
    <row r="102" spans="1:14" ht="15.75" customHeight="1">
      <c r="A102" s="27" t="str">
        <f>+B102&amp;C102&amp;D102</f>
        <v>1744002</v>
      </c>
      <c r="B102" s="28" t="s">
        <v>375</v>
      </c>
      <c r="C102" s="29">
        <v>40</v>
      </c>
      <c r="D102" s="28" t="s">
        <v>561</v>
      </c>
      <c r="E102" s="426">
        <v>40</v>
      </c>
      <c r="F102" s="767"/>
      <c r="G102" s="768"/>
      <c r="H102" s="674"/>
      <c r="I102" s="674"/>
      <c r="J102" s="211" t="s">
        <v>824</v>
      </c>
      <c r="K102" s="42">
        <f>VLOOKUP($A102&amp;K$108,決統データ!$A$3:$DE$2059,$E102+19,FALSE)</f>
        <v>0</v>
      </c>
      <c r="L102" s="42">
        <f>VLOOKUP($A102&amp;L$108,決統データ!$A$3:$DE$2059,$E102+19,FALSE)</f>
        <v>0</v>
      </c>
      <c r="M102" s="42">
        <f>VLOOKUP($A102&amp;M$108,決統データ!$A$3:$DE$2059,$E102+19,FALSE)</f>
        <v>0</v>
      </c>
      <c r="N102" s="274">
        <f t="shared" si="3"/>
        <v>0</v>
      </c>
    </row>
    <row r="103" spans="1:14" ht="15.75" customHeight="1">
      <c r="A103" s="27" t="str">
        <f>+B103&amp;C103&amp;D103</f>
        <v>1744002</v>
      </c>
      <c r="B103" s="28" t="s">
        <v>375</v>
      </c>
      <c r="C103" s="29">
        <v>40</v>
      </c>
      <c r="D103" s="28" t="s">
        <v>561</v>
      </c>
      <c r="E103" s="426">
        <v>41</v>
      </c>
      <c r="F103" s="767"/>
      <c r="G103" s="768"/>
      <c r="H103" s="674" t="s">
        <v>737</v>
      </c>
      <c r="I103" s="674"/>
      <c r="J103" s="211" t="s">
        <v>605</v>
      </c>
      <c r="K103" s="42">
        <f>VLOOKUP($A103&amp;K$108,決統データ!$A$3:$DE$2059,$E103+19,FALSE)</f>
        <v>0</v>
      </c>
      <c r="L103" s="42">
        <f>VLOOKUP($A103&amp;L$108,決統データ!$A$3:$DE$2059,$E103+19,FALSE)</f>
        <v>0</v>
      </c>
      <c r="M103" s="42">
        <f>VLOOKUP($A103&amp;M$108,決統データ!$A$3:$DE$2059,$E103+19,FALSE)</f>
        <v>0</v>
      </c>
      <c r="N103" s="274">
        <f t="shared" si="3"/>
        <v>0</v>
      </c>
    </row>
    <row r="104" spans="1:14" ht="15.75" customHeight="1">
      <c r="A104" s="27" t="str">
        <f>+B104&amp;C104&amp;D104</f>
        <v>1744002</v>
      </c>
      <c r="B104" s="28" t="s">
        <v>375</v>
      </c>
      <c r="C104" s="29">
        <v>40</v>
      </c>
      <c r="D104" s="28" t="s">
        <v>561</v>
      </c>
      <c r="E104" s="426">
        <v>42</v>
      </c>
      <c r="F104" s="769"/>
      <c r="G104" s="770"/>
      <c r="H104" s="674"/>
      <c r="I104" s="674"/>
      <c r="J104" s="211" t="s">
        <v>824</v>
      </c>
      <c r="K104" s="42">
        <f>VLOOKUP($A104&amp;K$108,決統データ!$A$3:$DE$2059,$E104+19,FALSE)</f>
        <v>0</v>
      </c>
      <c r="L104" s="42">
        <f>VLOOKUP($A104&amp;L$108,決統データ!$A$3:$DE$2059,$E104+19,FALSE)</f>
        <v>26893</v>
      </c>
      <c r="M104" s="42">
        <f>VLOOKUP($A104&amp;M$108,決統データ!$A$3:$DE$2059,$E104+19,FALSE)</f>
        <v>6690</v>
      </c>
      <c r="N104" s="274">
        <f t="shared" si="3"/>
        <v>33583</v>
      </c>
    </row>
    <row r="105" spans="1:14">
      <c r="F105" s="163"/>
    </row>
    <row r="106" spans="1:14">
      <c r="F106" s="163"/>
    </row>
    <row r="107" spans="1:14">
      <c r="F107" s="163"/>
    </row>
    <row r="108" spans="1:14">
      <c r="K108" s="228" t="str">
        <f t="shared" ref="K108:M108" si="7">+K109&amp;K111</f>
        <v>263656000</v>
      </c>
      <c r="L108" s="228" t="str">
        <f t="shared" si="7"/>
        <v>264075000</v>
      </c>
      <c r="M108" s="228" t="str">
        <f t="shared" si="7"/>
        <v>264652000</v>
      </c>
    </row>
    <row r="109" spans="1:14">
      <c r="K109" s="228" t="s">
        <v>593</v>
      </c>
      <c r="L109" s="228" t="s">
        <v>595</v>
      </c>
      <c r="M109" s="228" t="s">
        <v>598</v>
      </c>
    </row>
    <row r="110" spans="1:14">
      <c r="K110" s="228" t="s">
        <v>470</v>
      </c>
      <c r="L110" s="228" t="s">
        <v>596</v>
      </c>
      <c r="M110" s="228" t="s">
        <v>599</v>
      </c>
    </row>
    <row r="111" spans="1:14">
      <c r="K111" s="228" t="s">
        <v>556</v>
      </c>
      <c r="L111" s="228" t="s">
        <v>556</v>
      </c>
      <c r="M111" s="228" t="s">
        <v>556</v>
      </c>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sheetData>
  <customSheetViews>
    <customSheetView guid="{247A5D4D-80F1-4466-92F7-7A3BC78E450F}" showPageBreaks="1" printArea="1">
      <selection activeCell="C43" sqref="C43"/>
      <pageMargins left="0.78740157480314965" right="0.59055118110236227" top="0.31496062992125984" bottom="0.59055118110236227" header="0.51181102362204722" footer="0.35433070866141736"/>
      <pageSetup paperSize="9" scale="54" orientation="portrait" blackAndWhite="1" horizontalDpi="300" verticalDpi="300"/>
      <headerFooter alignWithMargins="0"/>
    </customSheetView>
  </customSheetViews>
  <mergeCells count="61">
    <mergeCell ref="H65:I66"/>
    <mergeCell ref="F89:G104"/>
    <mergeCell ref="H67:I68"/>
    <mergeCell ref="F58:H61"/>
    <mergeCell ref="I60:I61"/>
    <mergeCell ref="H103:I104"/>
    <mergeCell ref="H71:I72"/>
    <mergeCell ref="H73:I74"/>
    <mergeCell ref="H77:I78"/>
    <mergeCell ref="H99:I100"/>
    <mergeCell ref="H85:I86"/>
    <mergeCell ref="H83:I84"/>
    <mergeCell ref="H81:I82"/>
    <mergeCell ref="H97:I98"/>
    <mergeCell ref="H95:I96"/>
    <mergeCell ref="H37:I38"/>
    <mergeCell ref="F44:G48"/>
    <mergeCell ref="H46:I47"/>
    <mergeCell ref="F42:I43"/>
    <mergeCell ref="H101:I102"/>
    <mergeCell ref="H87:I88"/>
    <mergeCell ref="H79:I80"/>
    <mergeCell ref="H93:I94"/>
    <mergeCell ref="F54:H57"/>
    <mergeCell ref="I54:I55"/>
    <mergeCell ref="F51:H52"/>
    <mergeCell ref="H75:I76"/>
    <mergeCell ref="I58:I59"/>
    <mergeCell ref="H89:I90"/>
    <mergeCell ref="F63:G88"/>
    <mergeCell ref="H63:I64"/>
    <mergeCell ref="F49:H50"/>
    <mergeCell ref="I56:I57"/>
    <mergeCell ref="H91:I92"/>
    <mergeCell ref="H69:I70"/>
    <mergeCell ref="I11:I12"/>
    <mergeCell ref="I13:I14"/>
    <mergeCell ref="H33:I34"/>
    <mergeCell ref="H35:I36"/>
    <mergeCell ref="I15:I16"/>
    <mergeCell ref="G5:G30"/>
    <mergeCell ref="I21:I22"/>
    <mergeCell ref="H44:I45"/>
    <mergeCell ref="F31:F41"/>
    <mergeCell ref="G31:I32"/>
    <mergeCell ref="H39:I40"/>
    <mergeCell ref="H41:I41"/>
    <mergeCell ref="F2:J2"/>
    <mergeCell ref="G3:G4"/>
    <mergeCell ref="H3:I4"/>
    <mergeCell ref="H5:I6"/>
    <mergeCell ref="H7:H30"/>
    <mergeCell ref="I27:I28"/>
    <mergeCell ref="I29:I30"/>
    <mergeCell ref="I23:I24"/>
    <mergeCell ref="I25:I26"/>
    <mergeCell ref="I7:I8"/>
    <mergeCell ref="F3:F30"/>
    <mergeCell ref="I17:I18"/>
    <mergeCell ref="I19:I20"/>
    <mergeCell ref="I9:I10"/>
  </mergeCells>
  <phoneticPr fontId="3"/>
  <pageMargins left="0.78740157480314965" right="0.59055118110236227" top="0.31496062992125984" bottom="0.59055118110236227" header="0.51181102362204722" footer="0.35433070866141736"/>
  <pageSetup paperSize="9" scale="4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44"/>
  <sheetViews>
    <sheetView view="pageBreakPreview" zoomScaleNormal="100" zoomScaleSheetLayoutView="100" workbookViewId="0"/>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3" width="13.25" style="1" customWidth="1"/>
    <col min="14" max="16384" width="9" style="1"/>
  </cols>
  <sheetData>
    <row r="1" spans="1:13" ht="20.25" customHeight="1">
      <c r="F1" s="1" t="s">
        <v>132</v>
      </c>
      <c r="J1" s="164"/>
      <c r="L1" s="164"/>
      <c r="M1" s="164" t="s">
        <v>523</v>
      </c>
    </row>
    <row r="2" spans="1:13" ht="30" customHeight="1">
      <c r="A2" s="26"/>
      <c r="B2" s="67" t="s">
        <v>786</v>
      </c>
      <c r="C2" s="26" t="s">
        <v>787</v>
      </c>
      <c r="D2" s="26" t="s">
        <v>788</v>
      </c>
      <c r="E2" s="30" t="s">
        <v>789</v>
      </c>
      <c r="F2" s="583"/>
      <c r="G2" s="584"/>
      <c r="H2" s="584"/>
      <c r="I2" s="584"/>
      <c r="J2" s="11" t="s">
        <v>194</v>
      </c>
      <c r="K2" s="11" t="s">
        <v>193</v>
      </c>
      <c r="L2" s="11" t="s">
        <v>602</v>
      </c>
      <c r="M2" s="11" t="s">
        <v>609</v>
      </c>
    </row>
    <row r="3" spans="1:13" ht="18.75" customHeight="1">
      <c r="A3" s="27" t="str">
        <f>+B3&amp;C3&amp;D3</f>
        <v>1745201</v>
      </c>
      <c r="B3" s="28" t="s">
        <v>198</v>
      </c>
      <c r="C3" s="29">
        <v>52</v>
      </c>
      <c r="D3" s="28" t="s">
        <v>790</v>
      </c>
      <c r="E3" s="24">
        <v>1</v>
      </c>
      <c r="F3" s="785" t="s">
        <v>128</v>
      </c>
      <c r="G3" s="786"/>
      <c r="H3" s="786"/>
      <c r="I3" s="787"/>
      <c r="J3" s="42">
        <f>VLOOKUP($A3&amp;J$41,決統データ!$A$3:$DE$2059,$E3+19,FALSE)</f>
        <v>144862</v>
      </c>
      <c r="K3" s="42">
        <f>VLOOKUP($A3&amp;K$41,決統データ!$A$3:$DE$2059,$E3+19,FALSE)</f>
        <v>240477</v>
      </c>
      <c r="L3" s="42">
        <f>VLOOKUP($A3&amp;L$41,決統データ!$A$3:$DE$2059,$E3+19,FALSE)</f>
        <v>614480</v>
      </c>
      <c r="M3" s="278">
        <f t="shared" ref="M3:M36" si="0">SUM(J3:L3)</f>
        <v>999819</v>
      </c>
    </row>
    <row r="4" spans="1:13" ht="18.75" customHeight="1">
      <c r="A4" s="27" t="str">
        <f t="shared" ref="A4:A36" si="1">+B4&amp;C4&amp;D4</f>
        <v>1745201</v>
      </c>
      <c r="B4" s="28" t="s">
        <v>198</v>
      </c>
      <c r="C4" s="29">
        <v>52</v>
      </c>
      <c r="D4" s="28" t="s">
        <v>790</v>
      </c>
      <c r="E4" s="198">
        <v>2</v>
      </c>
      <c r="F4" s="200"/>
      <c r="G4" s="782" t="s">
        <v>191</v>
      </c>
      <c r="H4" s="201" t="s">
        <v>124</v>
      </c>
      <c r="I4" s="202"/>
      <c r="J4" s="42">
        <f>VLOOKUP($A4&amp;J$41,決統データ!$A$3:$DE$2059,$E4+19,FALSE)</f>
        <v>0</v>
      </c>
      <c r="K4" s="42">
        <f>VLOOKUP($A4&amp;K$41,決統データ!$A$3:$DE$2059,$E4+19,FALSE)</f>
        <v>0</v>
      </c>
      <c r="L4" s="42">
        <f>VLOOKUP($A4&amp;L$41,決統データ!$A$3:$DE$2059,$E4+19,FALSE)</f>
        <v>0</v>
      </c>
      <c r="M4" s="278">
        <f t="shared" si="0"/>
        <v>0</v>
      </c>
    </row>
    <row r="5" spans="1:13" ht="18.75" customHeight="1">
      <c r="A5" s="27" t="str">
        <f t="shared" si="1"/>
        <v>1745201</v>
      </c>
      <c r="B5" s="28" t="s">
        <v>198</v>
      </c>
      <c r="C5" s="29">
        <v>52</v>
      </c>
      <c r="D5" s="28" t="s">
        <v>790</v>
      </c>
      <c r="E5" s="198">
        <v>3</v>
      </c>
      <c r="F5" s="200"/>
      <c r="G5" s="783"/>
      <c r="H5" s="203" t="s">
        <v>123</v>
      </c>
      <c r="I5" s="203"/>
      <c r="J5" s="42">
        <f>VLOOKUP($A5&amp;J$41,決統データ!$A$3:$DE$2059,$E5+19,FALSE)</f>
        <v>0</v>
      </c>
      <c r="K5" s="42">
        <f>VLOOKUP($A5&amp;K$41,決統データ!$A$3:$DE$2059,$E5+19,FALSE)</f>
        <v>0</v>
      </c>
      <c r="L5" s="42">
        <f>VLOOKUP($A5&amp;L$41,決統データ!$A$3:$DE$2059,$E5+19,FALSE)</f>
        <v>0</v>
      </c>
      <c r="M5" s="278">
        <f t="shared" si="0"/>
        <v>0</v>
      </c>
    </row>
    <row r="6" spans="1:13" ht="18.75" customHeight="1">
      <c r="A6" s="27" t="str">
        <f t="shared" si="1"/>
        <v>1745201</v>
      </c>
      <c r="B6" s="28" t="s">
        <v>198</v>
      </c>
      <c r="C6" s="29">
        <v>52</v>
      </c>
      <c r="D6" s="28" t="s">
        <v>790</v>
      </c>
      <c r="E6" s="198">
        <v>4</v>
      </c>
      <c r="F6" s="200"/>
      <c r="G6" s="783"/>
      <c r="H6" s="201" t="s">
        <v>122</v>
      </c>
      <c r="I6" s="202"/>
      <c r="J6" s="42">
        <f>VLOOKUP($A6&amp;J$41,決統データ!$A$3:$DE$2059,$E6+19,FALSE)</f>
        <v>0</v>
      </c>
      <c r="K6" s="42">
        <f>VLOOKUP($A6&amp;K$41,決統データ!$A$3:$DE$2059,$E6+19,FALSE)</f>
        <v>0</v>
      </c>
      <c r="L6" s="42">
        <f>VLOOKUP($A6&amp;L$41,決統データ!$A$3:$DE$2059,$E6+19,FALSE)</f>
        <v>25981</v>
      </c>
      <c r="M6" s="278">
        <f t="shared" si="0"/>
        <v>25981</v>
      </c>
    </row>
    <row r="7" spans="1:13" ht="18.75" customHeight="1">
      <c r="A7" s="27" t="str">
        <f t="shared" si="1"/>
        <v>1745201</v>
      </c>
      <c r="B7" s="28" t="s">
        <v>198</v>
      </c>
      <c r="C7" s="29">
        <v>52</v>
      </c>
      <c r="D7" s="28" t="s">
        <v>790</v>
      </c>
      <c r="E7" s="198">
        <v>5</v>
      </c>
      <c r="F7" s="204"/>
      <c r="G7" s="783"/>
      <c r="H7" s="201" t="s">
        <v>121</v>
      </c>
      <c r="I7" s="202"/>
      <c r="J7" s="42">
        <f>VLOOKUP($A7&amp;J$41,決統データ!$A$3:$DE$2059,$E7+19,FALSE)</f>
        <v>1170</v>
      </c>
      <c r="K7" s="42">
        <f>VLOOKUP($A7&amp;K$41,決統データ!$A$3:$DE$2059,$E7+19,FALSE)</f>
        <v>1619</v>
      </c>
      <c r="L7" s="42">
        <f>VLOOKUP($A7&amp;L$41,決統データ!$A$3:$DE$2059,$E7+19,FALSE)</f>
        <v>6268</v>
      </c>
      <c r="M7" s="278">
        <f t="shared" si="0"/>
        <v>9057</v>
      </c>
    </row>
    <row r="8" spans="1:13" ht="18.75" customHeight="1">
      <c r="A8" s="27" t="str">
        <f t="shared" si="1"/>
        <v>1745201</v>
      </c>
      <c r="B8" s="28" t="s">
        <v>198</v>
      </c>
      <c r="C8" s="29">
        <v>52</v>
      </c>
      <c r="D8" s="28" t="s">
        <v>790</v>
      </c>
      <c r="E8" s="198">
        <v>6</v>
      </c>
      <c r="F8" s="205"/>
      <c r="G8" s="783"/>
      <c r="H8" s="201" t="s">
        <v>120</v>
      </c>
      <c r="I8" s="202"/>
      <c r="J8" s="42">
        <f>VLOOKUP($A8&amp;J$41,決統データ!$A$3:$DE$2059,$E8+19,FALSE)</f>
        <v>0</v>
      </c>
      <c r="K8" s="42">
        <f>VLOOKUP($A8&amp;K$41,決統データ!$A$3:$DE$2059,$E8+19,FALSE)</f>
        <v>0</v>
      </c>
      <c r="L8" s="42">
        <f>VLOOKUP($A8&amp;L$41,決統データ!$A$3:$DE$2059,$E8+19,FALSE)</f>
        <v>0</v>
      </c>
      <c r="M8" s="278">
        <f t="shared" si="0"/>
        <v>0</v>
      </c>
    </row>
    <row r="9" spans="1:13" ht="18.75" customHeight="1">
      <c r="A9" s="27" t="str">
        <f t="shared" si="1"/>
        <v>1745201</v>
      </c>
      <c r="B9" s="28" t="s">
        <v>198</v>
      </c>
      <c r="C9" s="29">
        <v>52</v>
      </c>
      <c r="D9" s="28" t="s">
        <v>790</v>
      </c>
      <c r="E9" s="198">
        <v>7</v>
      </c>
      <c r="F9" s="205"/>
      <c r="G9" s="783"/>
      <c r="H9" s="203" t="s">
        <v>1566</v>
      </c>
      <c r="I9" s="203"/>
      <c r="J9" s="42">
        <f>VLOOKUP($A9&amp;J$41,決統データ!$A$3:$DE$2059,$E9+19,FALSE)</f>
        <v>0</v>
      </c>
      <c r="K9" s="42">
        <f>VLOOKUP($A9&amp;K$41,決統データ!$A$3:$DE$2059,$E9+19,FALSE)</f>
        <v>0</v>
      </c>
      <c r="L9" s="42">
        <f>VLOOKUP($A9&amp;L$41,決統データ!$A$3:$DE$2059,$E9+19,FALSE)</f>
        <v>0</v>
      </c>
      <c r="M9" s="278">
        <f t="shared" si="0"/>
        <v>0</v>
      </c>
    </row>
    <row r="10" spans="1:13" ht="18.75" customHeight="1">
      <c r="A10" s="27" t="str">
        <f t="shared" si="1"/>
        <v>1745201</v>
      </c>
      <c r="B10" s="28" t="s">
        <v>198</v>
      </c>
      <c r="C10" s="29">
        <v>52</v>
      </c>
      <c r="D10" s="28" t="s">
        <v>790</v>
      </c>
      <c r="E10" s="198">
        <v>8</v>
      </c>
      <c r="F10" s="205"/>
      <c r="G10" s="783"/>
      <c r="H10" s="201" t="s">
        <v>119</v>
      </c>
      <c r="I10" s="202"/>
      <c r="J10" s="42">
        <f>VLOOKUP($A10&amp;J$41,決統データ!$A$3:$DE$2059,$E10+19,FALSE)</f>
        <v>1301</v>
      </c>
      <c r="K10" s="42">
        <f>VLOOKUP($A10&amp;K$41,決統データ!$A$3:$DE$2059,$E10+19,FALSE)</f>
        <v>1046</v>
      </c>
      <c r="L10" s="42">
        <f>VLOOKUP($A10&amp;L$41,決統データ!$A$3:$DE$2059,$E10+19,FALSE)</f>
        <v>20047</v>
      </c>
      <c r="M10" s="278">
        <f t="shared" si="0"/>
        <v>22394</v>
      </c>
    </row>
    <row r="11" spans="1:13" ht="18.75" customHeight="1">
      <c r="A11" s="27" t="str">
        <f t="shared" si="1"/>
        <v>1745201</v>
      </c>
      <c r="B11" s="28" t="s">
        <v>198</v>
      </c>
      <c r="C11" s="29">
        <v>52</v>
      </c>
      <c r="D11" s="28" t="s">
        <v>790</v>
      </c>
      <c r="E11" s="198">
        <v>9</v>
      </c>
      <c r="F11" s="205"/>
      <c r="G11" s="783"/>
      <c r="H11" s="201" t="s">
        <v>118</v>
      </c>
      <c r="I11" s="202"/>
      <c r="J11" s="42">
        <f>VLOOKUP($A11&amp;J$41,決統データ!$A$3:$DE$2059,$E11+19,FALSE)</f>
        <v>0</v>
      </c>
      <c r="K11" s="42">
        <f>VLOOKUP($A11&amp;K$41,決統データ!$A$3:$DE$2059,$E11+19,FALSE)</f>
        <v>0</v>
      </c>
      <c r="L11" s="42">
        <f>VLOOKUP($A11&amp;L$41,決統データ!$A$3:$DE$2059,$E11+19,FALSE)</f>
        <v>7676</v>
      </c>
      <c r="M11" s="278">
        <f t="shared" si="0"/>
        <v>7676</v>
      </c>
    </row>
    <row r="12" spans="1:13" ht="18.75" customHeight="1">
      <c r="A12" s="27" t="str">
        <f t="shared" si="1"/>
        <v>1745201</v>
      </c>
      <c r="B12" s="28" t="s">
        <v>198</v>
      </c>
      <c r="C12" s="29">
        <v>52</v>
      </c>
      <c r="D12" s="28" t="s">
        <v>790</v>
      </c>
      <c r="E12" s="198">
        <v>10</v>
      </c>
      <c r="F12" s="204"/>
      <c r="G12" s="783"/>
      <c r="H12" s="201" t="s">
        <v>117</v>
      </c>
      <c r="I12" s="202"/>
      <c r="J12" s="42">
        <f>VLOOKUP($A12&amp;J$41,決統データ!$A$3:$DE$2059,$E12+19,FALSE)</f>
        <v>33697</v>
      </c>
      <c r="K12" s="42">
        <f>VLOOKUP($A12&amp;K$41,決統データ!$A$3:$DE$2059,$E12+19,FALSE)</f>
        <v>58095</v>
      </c>
      <c r="L12" s="42">
        <f>VLOOKUP($A12&amp;L$41,決統データ!$A$3:$DE$2059,$E12+19,FALSE)</f>
        <v>198310</v>
      </c>
      <c r="M12" s="278">
        <f t="shared" si="0"/>
        <v>290102</v>
      </c>
    </row>
    <row r="13" spans="1:13" ht="18.75" customHeight="1">
      <c r="A13" s="27" t="str">
        <f t="shared" si="1"/>
        <v>1745201</v>
      </c>
      <c r="B13" s="28" t="s">
        <v>198</v>
      </c>
      <c r="C13" s="29">
        <v>52</v>
      </c>
      <c r="D13" s="28" t="s">
        <v>790</v>
      </c>
      <c r="E13" s="198">
        <v>11</v>
      </c>
      <c r="F13" s="206"/>
      <c r="G13" s="783"/>
      <c r="H13" s="203" t="s">
        <v>116</v>
      </c>
      <c r="I13" s="203"/>
      <c r="J13" s="42">
        <f>VLOOKUP($A13&amp;J$41,決統データ!$A$3:$DE$2059,$E13+19,FALSE)</f>
        <v>0</v>
      </c>
      <c r="K13" s="42">
        <f>VLOOKUP($A13&amp;K$41,決統データ!$A$3:$DE$2059,$E13+19,FALSE)</f>
        <v>0</v>
      </c>
      <c r="L13" s="42">
        <f>VLOOKUP($A13&amp;L$41,決統データ!$A$3:$DE$2059,$E13+19,FALSE)</f>
        <v>0</v>
      </c>
      <c r="M13" s="278">
        <f t="shared" si="0"/>
        <v>0</v>
      </c>
    </row>
    <row r="14" spans="1:13" ht="18.75" customHeight="1">
      <c r="A14" s="27" t="str">
        <f t="shared" si="1"/>
        <v>1745201</v>
      </c>
      <c r="B14" s="28" t="s">
        <v>198</v>
      </c>
      <c r="C14" s="29">
        <v>52</v>
      </c>
      <c r="D14" s="28" t="s">
        <v>790</v>
      </c>
      <c r="E14" s="198">
        <v>12</v>
      </c>
      <c r="F14" s="206"/>
      <c r="G14" s="783"/>
      <c r="H14" s="207" t="s">
        <v>80</v>
      </c>
      <c r="I14" s="207"/>
      <c r="J14" s="42">
        <f>VLOOKUP($A14&amp;J$41,決統データ!$A$3:$DE$2059,$E14+19,FALSE)</f>
        <v>0</v>
      </c>
      <c r="K14" s="42">
        <f>VLOOKUP($A14&amp;K$41,決統データ!$A$3:$DE$2059,$E14+19,FALSE)</f>
        <v>0</v>
      </c>
      <c r="L14" s="42">
        <f>VLOOKUP($A14&amp;L$41,決統データ!$A$3:$DE$2059,$E14+19,FALSE)</f>
        <v>0</v>
      </c>
      <c r="M14" s="278">
        <f t="shared" si="0"/>
        <v>0</v>
      </c>
    </row>
    <row r="15" spans="1:13" ht="18.75" customHeight="1" outlineLevel="1">
      <c r="A15" s="27" t="str">
        <f t="shared" si="1"/>
        <v>1745201</v>
      </c>
      <c r="B15" s="28" t="s">
        <v>198</v>
      </c>
      <c r="C15" s="29">
        <v>52</v>
      </c>
      <c r="D15" s="28" t="s">
        <v>790</v>
      </c>
      <c r="E15" s="198">
        <v>13</v>
      </c>
      <c r="F15" s="206"/>
      <c r="G15" s="784"/>
      <c r="H15" s="207" t="s">
        <v>192</v>
      </c>
      <c r="I15" s="207"/>
      <c r="J15" s="42">
        <f>VLOOKUP($A15&amp;J$41,決統データ!$A$3:$DE$2059,$E15+19,FALSE)</f>
        <v>0</v>
      </c>
      <c r="K15" s="42">
        <f>VLOOKUP($A15&amp;K$41,決統データ!$A$3:$DE$2059,$E15+19,FALSE)</f>
        <v>0</v>
      </c>
      <c r="L15" s="42">
        <f>VLOOKUP($A15&amp;L$41,決統データ!$A$3:$DE$2059,$E15+19,FALSE)</f>
        <v>0</v>
      </c>
      <c r="M15" s="278">
        <f t="shared" si="0"/>
        <v>0</v>
      </c>
    </row>
    <row r="16" spans="1:13" ht="18.75" customHeight="1">
      <c r="A16" s="27" t="str">
        <f t="shared" si="1"/>
        <v>1745201</v>
      </c>
      <c r="B16" s="28" t="s">
        <v>198</v>
      </c>
      <c r="C16" s="29">
        <v>52</v>
      </c>
      <c r="D16" s="28" t="s">
        <v>790</v>
      </c>
      <c r="E16" s="198">
        <v>15</v>
      </c>
      <c r="F16" s="785" t="s">
        <v>126</v>
      </c>
      <c r="G16" s="786"/>
      <c r="H16" s="786"/>
      <c r="I16" s="787"/>
      <c r="J16" s="42">
        <f>VLOOKUP($A16&amp;J$41,決統データ!$A$3:$DE$2059,$E16+19,FALSE)</f>
        <v>26725</v>
      </c>
      <c r="K16" s="42">
        <f>VLOOKUP($A16&amp;K$41,決統データ!$A$3:$DE$2059,$E16+19,FALSE)</f>
        <v>38903</v>
      </c>
      <c r="L16" s="42">
        <f>VLOOKUP($A16&amp;L$41,決統データ!$A$3:$DE$2059,$E16+19,FALSE)</f>
        <v>98441</v>
      </c>
      <c r="M16" s="278">
        <f t="shared" si="0"/>
        <v>164069</v>
      </c>
    </row>
    <row r="17" spans="1:13" ht="18.75" customHeight="1">
      <c r="A17" s="27" t="str">
        <f t="shared" si="1"/>
        <v>1745201</v>
      </c>
      <c r="B17" s="28" t="s">
        <v>198</v>
      </c>
      <c r="C17" s="29">
        <v>52</v>
      </c>
      <c r="D17" s="28" t="s">
        <v>790</v>
      </c>
      <c r="E17" s="198">
        <v>16</v>
      </c>
      <c r="F17" s="200"/>
      <c r="G17" s="782" t="s">
        <v>191</v>
      </c>
      <c r="H17" s="210" t="s">
        <v>124</v>
      </c>
      <c r="I17" s="202"/>
      <c r="J17" s="42">
        <f>VLOOKUP($A17&amp;J$41,決統データ!$A$3:$DE$2059,$E17+19,FALSE)</f>
        <v>0</v>
      </c>
      <c r="K17" s="42">
        <f>VLOOKUP($A17&amp;K$41,決統データ!$A$3:$DE$2059,$E17+19,FALSE)</f>
        <v>0</v>
      </c>
      <c r="L17" s="42">
        <f>VLOOKUP($A17&amp;L$41,決統データ!$A$3:$DE$2059,$E17+19,FALSE)</f>
        <v>0</v>
      </c>
      <c r="M17" s="278">
        <f t="shared" si="0"/>
        <v>0</v>
      </c>
    </row>
    <row r="18" spans="1:13" ht="18.75" customHeight="1">
      <c r="A18" s="27" t="str">
        <f t="shared" si="1"/>
        <v>1745201</v>
      </c>
      <c r="B18" s="28" t="s">
        <v>198</v>
      </c>
      <c r="C18" s="29">
        <v>52</v>
      </c>
      <c r="D18" s="28" t="s">
        <v>790</v>
      </c>
      <c r="E18" s="198">
        <v>17</v>
      </c>
      <c r="F18" s="200"/>
      <c r="G18" s="783"/>
      <c r="H18" s="202" t="s">
        <v>123</v>
      </c>
      <c r="I18" s="203"/>
      <c r="J18" s="42">
        <f>VLOOKUP($A18&amp;J$41,決統データ!$A$3:$DE$2059,$E18+19,FALSE)</f>
        <v>0</v>
      </c>
      <c r="K18" s="42">
        <f>VLOOKUP($A18&amp;K$41,決統データ!$A$3:$DE$2059,$E18+19,FALSE)</f>
        <v>0</v>
      </c>
      <c r="L18" s="42">
        <f>VLOOKUP($A18&amp;L$41,決統データ!$A$3:$DE$2059,$E18+19,FALSE)</f>
        <v>0</v>
      </c>
      <c r="M18" s="278">
        <f t="shared" si="0"/>
        <v>0</v>
      </c>
    </row>
    <row r="19" spans="1:13" ht="18.75" customHeight="1">
      <c r="A19" s="27" t="str">
        <f t="shared" si="1"/>
        <v>1745201</v>
      </c>
      <c r="B19" s="28" t="s">
        <v>198</v>
      </c>
      <c r="C19" s="29">
        <v>52</v>
      </c>
      <c r="D19" s="28" t="s">
        <v>790</v>
      </c>
      <c r="E19" s="198">
        <v>18</v>
      </c>
      <c r="F19" s="200"/>
      <c r="G19" s="783"/>
      <c r="H19" s="210" t="s">
        <v>122</v>
      </c>
      <c r="I19" s="202"/>
      <c r="J19" s="42">
        <f>VLOOKUP($A19&amp;J$41,決統データ!$A$3:$DE$2059,$E19+19,FALSE)</f>
        <v>0</v>
      </c>
      <c r="K19" s="42">
        <f>VLOOKUP($A19&amp;K$41,決統データ!$A$3:$DE$2059,$E19+19,FALSE)</f>
        <v>0</v>
      </c>
      <c r="L19" s="42">
        <f>VLOOKUP($A19&amp;L$41,決統データ!$A$3:$DE$2059,$E19+19,FALSE)</f>
        <v>4749</v>
      </c>
      <c r="M19" s="278">
        <f t="shared" si="0"/>
        <v>4749</v>
      </c>
    </row>
    <row r="20" spans="1:13" ht="18.75" customHeight="1">
      <c r="A20" s="27" t="str">
        <f t="shared" si="1"/>
        <v>1745201</v>
      </c>
      <c r="B20" s="28" t="s">
        <v>198</v>
      </c>
      <c r="C20" s="29">
        <v>52</v>
      </c>
      <c r="D20" s="28" t="s">
        <v>790</v>
      </c>
      <c r="E20" s="198">
        <v>19</v>
      </c>
      <c r="F20" s="204"/>
      <c r="G20" s="783"/>
      <c r="H20" s="210" t="s">
        <v>121</v>
      </c>
      <c r="I20" s="202"/>
      <c r="J20" s="42">
        <f>VLOOKUP($A20&amp;J$41,決統データ!$A$3:$DE$2059,$E20+19,FALSE)</f>
        <v>211</v>
      </c>
      <c r="K20" s="42">
        <f>VLOOKUP($A20&amp;K$41,決統データ!$A$3:$DE$2059,$E20+19,FALSE)</f>
        <v>10698</v>
      </c>
      <c r="L20" s="42">
        <f>VLOOKUP($A20&amp;L$41,決統データ!$A$3:$DE$2059,$E20+19,FALSE)</f>
        <v>2334</v>
      </c>
      <c r="M20" s="278">
        <f t="shared" si="0"/>
        <v>13243</v>
      </c>
    </row>
    <row r="21" spans="1:13" ht="18.75" customHeight="1">
      <c r="A21" s="27" t="str">
        <f t="shared" si="1"/>
        <v>1745201</v>
      </c>
      <c r="B21" s="28" t="s">
        <v>198</v>
      </c>
      <c r="C21" s="29">
        <v>52</v>
      </c>
      <c r="D21" s="28" t="s">
        <v>790</v>
      </c>
      <c r="E21" s="198">
        <v>20</v>
      </c>
      <c r="F21" s="205"/>
      <c r="G21" s="783"/>
      <c r="H21" s="210" t="s">
        <v>120</v>
      </c>
      <c r="I21" s="202"/>
      <c r="J21" s="42">
        <f>VLOOKUP($A21&amp;J$41,決統データ!$A$3:$DE$2059,$E21+19,FALSE)</f>
        <v>0</v>
      </c>
      <c r="K21" s="42">
        <f>VLOOKUP($A21&amp;K$41,決統データ!$A$3:$DE$2059,$E21+19,FALSE)</f>
        <v>0</v>
      </c>
      <c r="L21" s="42">
        <f>VLOOKUP($A21&amp;L$41,決統データ!$A$3:$DE$2059,$E21+19,FALSE)</f>
        <v>0</v>
      </c>
      <c r="M21" s="278">
        <f t="shared" si="0"/>
        <v>0</v>
      </c>
    </row>
    <row r="22" spans="1:13" ht="18.75" customHeight="1">
      <c r="A22" s="27" t="str">
        <f t="shared" si="1"/>
        <v>1745201</v>
      </c>
      <c r="B22" s="28" t="s">
        <v>198</v>
      </c>
      <c r="C22" s="29">
        <v>52</v>
      </c>
      <c r="D22" s="28" t="s">
        <v>790</v>
      </c>
      <c r="E22" s="198">
        <v>21</v>
      </c>
      <c r="F22" s="205"/>
      <c r="G22" s="783"/>
      <c r="H22" s="210" t="s">
        <v>119</v>
      </c>
      <c r="I22" s="202"/>
      <c r="J22" s="42">
        <f>VLOOKUP($A22&amp;J$41,決統データ!$A$3:$DE$2059,$E22+19,FALSE)</f>
        <v>234</v>
      </c>
      <c r="K22" s="42">
        <f>VLOOKUP($A22&amp;K$41,決統データ!$A$3:$DE$2059,$E22+19,FALSE)</f>
        <v>7562</v>
      </c>
      <c r="L22" s="42">
        <f>VLOOKUP($A22&amp;L$41,決統データ!$A$3:$DE$2059,$E22+19,FALSE)</f>
        <v>1470</v>
      </c>
      <c r="M22" s="278">
        <f t="shared" si="0"/>
        <v>9266</v>
      </c>
    </row>
    <row r="23" spans="1:13" ht="18.75" customHeight="1">
      <c r="A23" s="27" t="str">
        <f t="shared" si="1"/>
        <v>1745201</v>
      </c>
      <c r="B23" s="28" t="s">
        <v>198</v>
      </c>
      <c r="C23" s="29">
        <v>52</v>
      </c>
      <c r="D23" s="28" t="s">
        <v>790</v>
      </c>
      <c r="E23" s="198">
        <v>22</v>
      </c>
      <c r="F23" s="205"/>
      <c r="G23" s="783"/>
      <c r="H23" s="210" t="s">
        <v>118</v>
      </c>
      <c r="I23" s="202"/>
      <c r="J23" s="42">
        <f>VLOOKUP($A23&amp;J$41,決統データ!$A$3:$DE$2059,$E23+19,FALSE)</f>
        <v>0</v>
      </c>
      <c r="K23" s="42">
        <f>VLOOKUP($A23&amp;K$41,決統データ!$A$3:$DE$2059,$E23+19,FALSE)</f>
        <v>0</v>
      </c>
      <c r="L23" s="42">
        <f>VLOOKUP($A23&amp;L$41,決統データ!$A$3:$DE$2059,$E23+19,FALSE)</f>
        <v>644</v>
      </c>
      <c r="M23" s="278">
        <f t="shared" si="0"/>
        <v>644</v>
      </c>
    </row>
    <row r="24" spans="1:13" ht="18.75" customHeight="1">
      <c r="A24" s="27" t="str">
        <f t="shared" si="1"/>
        <v>1745201</v>
      </c>
      <c r="B24" s="28" t="s">
        <v>198</v>
      </c>
      <c r="C24" s="29">
        <v>52</v>
      </c>
      <c r="D24" s="28" t="s">
        <v>790</v>
      </c>
      <c r="E24" s="198">
        <v>23</v>
      </c>
      <c r="F24" s="204"/>
      <c r="G24" s="783"/>
      <c r="H24" s="210" t="s">
        <v>117</v>
      </c>
      <c r="I24" s="202"/>
      <c r="J24" s="42">
        <f>VLOOKUP($A24&amp;J$41,決統データ!$A$3:$DE$2059,$E24+19,FALSE)</f>
        <v>1608</v>
      </c>
      <c r="K24" s="42">
        <f>VLOOKUP($A24&amp;K$41,決統データ!$A$3:$DE$2059,$E24+19,FALSE)</f>
        <v>5460</v>
      </c>
      <c r="L24" s="42">
        <f>VLOOKUP($A24&amp;L$41,決統データ!$A$3:$DE$2059,$E24+19,FALSE)</f>
        <v>3822</v>
      </c>
      <c r="M24" s="278">
        <f t="shared" si="0"/>
        <v>10890</v>
      </c>
    </row>
    <row r="25" spans="1:13" ht="18.75" customHeight="1">
      <c r="A25" s="27" t="str">
        <f t="shared" si="1"/>
        <v>1745201</v>
      </c>
      <c r="B25" s="28" t="s">
        <v>198</v>
      </c>
      <c r="C25" s="29">
        <v>52</v>
      </c>
      <c r="D25" s="28" t="s">
        <v>790</v>
      </c>
      <c r="E25" s="198">
        <v>24</v>
      </c>
      <c r="F25" s="205"/>
      <c r="G25" s="783"/>
      <c r="H25" s="202" t="s">
        <v>116</v>
      </c>
      <c r="I25" s="203"/>
      <c r="J25" s="42">
        <f>VLOOKUP($A25&amp;J$41,決統データ!$A$3:$DE$2059,$E25+19,FALSE)</f>
        <v>0</v>
      </c>
      <c r="K25" s="42">
        <f>VLOOKUP($A25&amp;K$41,決統データ!$A$3:$DE$2059,$E25+19,FALSE)</f>
        <v>0</v>
      </c>
      <c r="L25" s="42">
        <f>VLOOKUP($A25&amp;L$41,決統データ!$A$3:$DE$2059,$E25+19,FALSE)</f>
        <v>0</v>
      </c>
      <c r="M25" s="278">
        <f t="shared" si="0"/>
        <v>0</v>
      </c>
    </row>
    <row r="26" spans="1:13" ht="18.75" customHeight="1">
      <c r="A26" s="27" t="str">
        <f t="shared" si="1"/>
        <v>1745201</v>
      </c>
      <c r="B26" s="28" t="s">
        <v>198</v>
      </c>
      <c r="C26" s="29">
        <v>52</v>
      </c>
      <c r="D26" s="28" t="s">
        <v>790</v>
      </c>
      <c r="E26" s="198">
        <v>25</v>
      </c>
      <c r="F26" s="206"/>
      <c r="G26" s="784"/>
      <c r="H26" s="207" t="s">
        <v>80</v>
      </c>
      <c r="I26" s="207"/>
      <c r="J26" s="42">
        <f>VLOOKUP($A26&amp;J$41,決統データ!$A$3:$DE$2059,$E26+19,FALSE)</f>
        <v>0</v>
      </c>
      <c r="K26" s="42">
        <f>VLOOKUP($A26&amp;K$41,決統データ!$A$3:$DE$2059,$E26+19,FALSE)</f>
        <v>0</v>
      </c>
      <c r="L26" s="42">
        <f>VLOOKUP($A26&amp;L$41,決統データ!$A$3:$DE$2059,$E26+19,FALSE)</f>
        <v>0</v>
      </c>
      <c r="M26" s="278">
        <f t="shared" si="0"/>
        <v>0</v>
      </c>
    </row>
    <row r="27" spans="1:13" ht="18.75" customHeight="1">
      <c r="A27" s="27" t="str">
        <f t="shared" si="1"/>
        <v>1745201</v>
      </c>
      <c r="B27" s="28" t="s">
        <v>198</v>
      </c>
      <c r="C27" s="29">
        <v>52</v>
      </c>
      <c r="D27" s="28" t="s">
        <v>790</v>
      </c>
      <c r="E27" s="198">
        <v>33</v>
      </c>
      <c r="F27" s="874" t="s">
        <v>115</v>
      </c>
      <c r="G27" s="874" t="s">
        <v>114</v>
      </c>
      <c r="H27" s="790" t="s">
        <v>113</v>
      </c>
      <c r="I27" s="877"/>
      <c r="J27" s="42">
        <f>VLOOKUP($A27&amp;J$41,決統データ!$A$3:$DE$2059,$E27+19,FALSE)</f>
        <v>144862</v>
      </c>
      <c r="K27" s="42">
        <f>VLOOKUP($A27&amp;K$41,決統データ!$A$3:$DE$2059,$E27+19,FALSE)</f>
        <v>240477</v>
      </c>
      <c r="L27" s="42">
        <f>VLOOKUP($A27&amp;L$41,決統データ!$A$3:$DE$2059,$E27+19,FALSE)</f>
        <v>614480</v>
      </c>
      <c r="M27" s="278">
        <f t="shared" si="0"/>
        <v>999819</v>
      </c>
    </row>
    <row r="28" spans="1:13" ht="18.75" customHeight="1">
      <c r="A28" s="27" t="str">
        <f t="shared" si="1"/>
        <v>1745201</v>
      </c>
      <c r="B28" s="28" t="s">
        <v>198</v>
      </c>
      <c r="C28" s="29">
        <v>52</v>
      </c>
      <c r="D28" s="28" t="s">
        <v>790</v>
      </c>
      <c r="E28" s="198">
        <v>34</v>
      </c>
      <c r="F28" s="875"/>
      <c r="G28" s="875"/>
      <c r="H28" s="874" t="s">
        <v>191</v>
      </c>
      <c r="I28" s="202" t="s">
        <v>112</v>
      </c>
      <c r="J28" s="42">
        <f>VLOOKUP($A28&amp;J$41,決統データ!$A$3:$DE$2059,$E28+19,FALSE)</f>
        <v>1170</v>
      </c>
      <c r="K28" s="42">
        <f>VLOOKUP($A28&amp;K$41,決統データ!$A$3:$DE$2059,$E28+19,FALSE)</f>
        <v>1619</v>
      </c>
      <c r="L28" s="42">
        <f>VLOOKUP($A28&amp;L$41,決統データ!$A$3:$DE$2059,$E28+19,FALSE)</f>
        <v>6268</v>
      </c>
      <c r="M28" s="278">
        <f t="shared" si="0"/>
        <v>9057</v>
      </c>
    </row>
    <row r="29" spans="1:13" ht="18.75" customHeight="1">
      <c r="A29" s="27" t="str">
        <f t="shared" si="1"/>
        <v>1745201</v>
      </c>
      <c r="B29" s="28" t="s">
        <v>198</v>
      </c>
      <c r="C29" s="29">
        <v>52</v>
      </c>
      <c r="D29" s="28" t="s">
        <v>790</v>
      </c>
      <c r="E29" s="198">
        <v>35</v>
      </c>
      <c r="F29" s="875"/>
      <c r="G29" s="875"/>
      <c r="H29" s="875"/>
      <c r="I29" s="202" t="s">
        <v>105</v>
      </c>
      <c r="J29" s="42">
        <f>VLOOKUP($A29&amp;J$41,決統データ!$A$3:$DE$2059,$E29+19,FALSE)</f>
        <v>45500</v>
      </c>
      <c r="K29" s="42">
        <f>VLOOKUP($A29&amp;K$41,決統データ!$A$3:$DE$2059,$E29+19,FALSE)</f>
        <v>69000</v>
      </c>
      <c r="L29" s="42">
        <f>VLOOKUP($A29&amp;L$41,決統データ!$A$3:$DE$2059,$E29+19,FALSE)</f>
        <v>161400</v>
      </c>
      <c r="M29" s="278">
        <f t="shared" si="0"/>
        <v>275900</v>
      </c>
    </row>
    <row r="30" spans="1:13" ht="18.75" customHeight="1">
      <c r="A30" s="27" t="str">
        <f t="shared" si="1"/>
        <v>1745201</v>
      </c>
      <c r="B30" s="28" t="s">
        <v>198</v>
      </c>
      <c r="C30" s="29">
        <v>52</v>
      </c>
      <c r="D30" s="28" t="s">
        <v>790</v>
      </c>
      <c r="E30" s="198">
        <v>37</v>
      </c>
      <c r="F30" s="875"/>
      <c r="G30" s="875"/>
      <c r="H30" s="875"/>
      <c r="I30" s="202" t="s">
        <v>111</v>
      </c>
      <c r="J30" s="42">
        <f>VLOOKUP($A30&amp;J$41,決統データ!$A$3:$DE$2059,$E30+19,FALSE)</f>
        <v>0</v>
      </c>
      <c r="K30" s="42">
        <f>VLOOKUP($A30&amp;K$41,決統データ!$A$3:$DE$2059,$E30+19,FALSE)</f>
        <v>0</v>
      </c>
      <c r="L30" s="42">
        <f>VLOOKUP($A30&amp;L$41,決統データ!$A$3:$DE$2059,$E30+19,FALSE)</f>
        <v>0</v>
      </c>
      <c r="M30" s="278">
        <f t="shared" si="0"/>
        <v>0</v>
      </c>
    </row>
    <row r="31" spans="1:13" ht="18.75" customHeight="1">
      <c r="A31" s="27" t="str">
        <f t="shared" si="1"/>
        <v>1745201</v>
      </c>
      <c r="B31" s="28" t="s">
        <v>198</v>
      </c>
      <c r="C31" s="29">
        <v>52</v>
      </c>
      <c r="D31" s="28" t="s">
        <v>790</v>
      </c>
      <c r="E31" s="198">
        <v>38</v>
      </c>
      <c r="F31" s="875"/>
      <c r="G31" s="875"/>
      <c r="H31" s="875"/>
      <c r="I31" s="202" t="s">
        <v>110</v>
      </c>
      <c r="J31" s="42">
        <f>VLOOKUP($A31&amp;J$41,決統データ!$A$3:$DE$2059,$E31+19,FALSE)</f>
        <v>1301</v>
      </c>
      <c r="K31" s="42">
        <f>VLOOKUP($A31&amp;K$41,決統データ!$A$3:$DE$2059,$E31+19,FALSE)</f>
        <v>1046</v>
      </c>
      <c r="L31" s="42">
        <f>VLOOKUP($A31&amp;L$41,決統データ!$A$3:$DE$2059,$E31+19,FALSE)</f>
        <v>20047</v>
      </c>
      <c r="M31" s="278">
        <f t="shared" si="0"/>
        <v>22394</v>
      </c>
    </row>
    <row r="32" spans="1:13" ht="18.75" customHeight="1">
      <c r="A32" s="27" t="str">
        <f t="shared" si="1"/>
        <v>1745201</v>
      </c>
      <c r="B32" s="28" t="s">
        <v>198</v>
      </c>
      <c r="C32" s="29">
        <v>52</v>
      </c>
      <c r="D32" s="28" t="s">
        <v>790</v>
      </c>
      <c r="E32" s="198">
        <v>39</v>
      </c>
      <c r="F32" s="875"/>
      <c r="G32" s="875"/>
      <c r="H32" s="876"/>
      <c r="I32" s="64" t="s">
        <v>109</v>
      </c>
      <c r="J32" s="42">
        <f>VLOOKUP($A32&amp;J$41,決統データ!$A$3:$DE$2059,$E32+19,FALSE)</f>
        <v>0</v>
      </c>
      <c r="K32" s="42">
        <f>VLOOKUP($A32&amp;K$41,決統データ!$A$3:$DE$2059,$E32+19,FALSE)</f>
        <v>0</v>
      </c>
      <c r="L32" s="42">
        <f>VLOOKUP($A32&amp;L$41,決統データ!$A$3:$DE$2059,$E32+19,FALSE)</f>
        <v>0</v>
      </c>
      <c r="M32" s="278">
        <f t="shared" si="0"/>
        <v>0</v>
      </c>
    </row>
    <row r="33" spans="1:13" ht="18.75" customHeight="1">
      <c r="A33" s="27" t="str">
        <f t="shared" si="1"/>
        <v>1745201</v>
      </c>
      <c r="B33" s="28" t="s">
        <v>198</v>
      </c>
      <c r="C33" s="29">
        <v>52</v>
      </c>
      <c r="D33" s="28" t="s">
        <v>790</v>
      </c>
      <c r="E33" s="198">
        <v>41</v>
      </c>
      <c r="F33" s="875"/>
      <c r="G33" s="875"/>
      <c r="H33" s="791" t="s">
        <v>108</v>
      </c>
      <c r="I33" s="878"/>
      <c r="J33" s="42">
        <f>VLOOKUP($A33&amp;J$41,決統データ!$A$3:$DE$2059,$E33+19,FALSE)</f>
        <v>26725</v>
      </c>
      <c r="K33" s="42">
        <f>VLOOKUP($A33&amp;K$41,決統データ!$A$3:$DE$2059,$E33+19,FALSE)</f>
        <v>38903</v>
      </c>
      <c r="L33" s="42">
        <f>VLOOKUP($A33&amp;L$41,決統データ!$A$3:$DE$2059,$E33+19,FALSE)</f>
        <v>98441</v>
      </c>
      <c r="M33" s="278">
        <f t="shared" si="0"/>
        <v>164069</v>
      </c>
    </row>
    <row r="34" spans="1:13" ht="18.75" customHeight="1">
      <c r="A34" s="27" t="str">
        <f t="shared" si="1"/>
        <v>1745201</v>
      </c>
      <c r="B34" s="28" t="s">
        <v>198</v>
      </c>
      <c r="C34" s="29">
        <v>52</v>
      </c>
      <c r="D34" s="28" t="s">
        <v>790</v>
      </c>
      <c r="E34" s="198">
        <v>42</v>
      </c>
      <c r="F34" s="875"/>
      <c r="G34" s="875"/>
      <c r="H34" s="611" t="s">
        <v>191</v>
      </c>
      <c r="I34" s="64" t="s">
        <v>106</v>
      </c>
      <c r="J34" s="42">
        <f>VLOOKUP($A34&amp;J$41,決統データ!$A$3:$DE$2059,$E34+19,FALSE)</f>
        <v>211</v>
      </c>
      <c r="K34" s="42">
        <f>VLOOKUP($A34&amp;K$41,決統データ!$A$3:$DE$2059,$E34+19,FALSE)</f>
        <v>10698</v>
      </c>
      <c r="L34" s="42">
        <f>VLOOKUP($A34&amp;L$41,決統データ!$A$3:$DE$2059,$E34+19,FALSE)</f>
        <v>2334</v>
      </c>
      <c r="M34" s="278">
        <f t="shared" si="0"/>
        <v>13243</v>
      </c>
    </row>
    <row r="35" spans="1:13" ht="18.75" customHeight="1">
      <c r="A35" s="27" t="str">
        <f t="shared" si="1"/>
        <v>1745201</v>
      </c>
      <c r="B35" s="28" t="s">
        <v>198</v>
      </c>
      <c r="C35" s="29">
        <v>52</v>
      </c>
      <c r="D35" s="28" t="s">
        <v>790</v>
      </c>
      <c r="E35" s="198">
        <v>43</v>
      </c>
      <c r="F35" s="875"/>
      <c r="G35" s="875"/>
      <c r="H35" s="612"/>
      <c r="I35" s="64" t="s">
        <v>105</v>
      </c>
      <c r="J35" s="42">
        <f>VLOOKUP($A35&amp;J$41,決統データ!$A$3:$DE$2059,$E35+19,FALSE)</f>
        <v>0</v>
      </c>
      <c r="K35" s="42">
        <f>VLOOKUP($A35&amp;K$41,決統データ!$A$3:$DE$2059,$E35+19,FALSE)</f>
        <v>0</v>
      </c>
      <c r="L35" s="42">
        <f>VLOOKUP($A35&amp;L$41,決統データ!$A$3:$DE$2059,$E35+19,FALSE)</f>
        <v>32200</v>
      </c>
      <c r="M35" s="278">
        <f t="shared" si="0"/>
        <v>32200</v>
      </c>
    </row>
    <row r="36" spans="1:13" ht="18.75" customHeight="1">
      <c r="A36" s="27" t="str">
        <f t="shared" si="1"/>
        <v>1745201</v>
      </c>
      <c r="B36" s="28" t="s">
        <v>198</v>
      </c>
      <c r="C36" s="29">
        <v>52</v>
      </c>
      <c r="D36" s="28" t="s">
        <v>790</v>
      </c>
      <c r="E36" s="198">
        <v>45</v>
      </c>
      <c r="F36" s="876"/>
      <c r="G36" s="876"/>
      <c r="H36" s="613"/>
      <c r="I36" s="64" t="s">
        <v>104</v>
      </c>
      <c r="J36" s="42">
        <f>VLOOKUP($A36&amp;J$41,決統データ!$A$3:$DE$2059,$E36+19,FALSE)</f>
        <v>234</v>
      </c>
      <c r="K36" s="42">
        <f>VLOOKUP($A36&amp;K$41,決統データ!$A$3:$DE$2059,$E36+19,FALSE)</f>
        <v>7562</v>
      </c>
      <c r="L36" s="42">
        <f>VLOOKUP($A36&amp;L$41,決統データ!$A$3:$DE$2059,$E36+19,FALSE)</f>
        <v>1470</v>
      </c>
      <c r="M36" s="278">
        <f t="shared" si="0"/>
        <v>9266</v>
      </c>
    </row>
    <row r="41" spans="1:13">
      <c r="J41" s="228" t="str">
        <f t="shared" ref="J41:L41" si="2">+J42&amp;J44</f>
        <v>263656000</v>
      </c>
      <c r="K41" s="228" t="str">
        <f t="shared" si="2"/>
        <v>264075000</v>
      </c>
      <c r="L41" s="228" t="str">
        <f t="shared" si="2"/>
        <v>264652000</v>
      </c>
    </row>
    <row r="42" spans="1:13">
      <c r="J42" s="228" t="s">
        <v>593</v>
      </c>
      <c r="K42" s="228" t="s">
        <v>595</v>
      </c>
      <c r="L42" s="228" t="s">
        <v>598</v>
      </c>
    </row>
    <row r="43" spans="1:13">
      <c r="J43" s="228" t="s">
        <v>470</v>
      </c>
      <c r="K43" s="228" t="s">
        <v>596</v>
      </c>
      <c r="L43" s="228" t="s">
        <v>599</v>
      </c>
    </row>
    <row r="44" spans="1:13">
      <c r="J44" s="228" t="s">
        <v>556</v>
      </c>
      <c r="K44" s="228" t="s">
        <v>556</v>
      </c>
      <c r="L44" s="228" t="s">
        <v>556</v>
      </c>
    </row>
  </sheetData>
  <customSheetViews>
    <customSheetView guid="{247A5D4D-80F1-4466-92F7-7A3BC78E450F}" showPageBreaks="1" printArea="1" topLeftCell="A7">
      <selection activeCell="C43" sqref="C43"/>
      <pageMargins left="1.1811023622047245" right="0.78740157480314965" top="0.78740157480314965" bottom="0.78740157480314965" header="0.51181102362204722" footer="0.51181102362204722"/>
      <pageSetup paperSize="9" scale="61" orientation="landscape" blackAndWhite="1" horizontalDpi="300" verticalDpi="300"/>
      <headerFooter alignWithMargins="0"/>
    </customSheetView>
  </customSheetViews>
  <mergeCells count="11">
    <mergeCell ref="H34:H36"/>
    <mergeCell ref="G17:G26"/>
    <mergeCell ref="F2:I2"/>
    <mergeCell ref="F3:I3"/>
    <mergeCell ref="F16:I16"/>
    <mergeCell ref="G4:G15"/>
    <mergeCell ref="F27:F36"/>
    <mergeCell ref="G27:G36"/>
    <mergeCell ref="H27:I27"/>
    <mergeCell ref="H28:H32"/>
    <mergeCell ref="H33:I33"/>
  </mergeCells>
  <phoneticPr fontId="3"/>
  <pageMargins left="1.1811023622047245" right="0.78740157480314965" top="0.78740157480314965" bottom="0.78740157480314965" header="0.51181102362204722" footer="0.51181102362204722"/>
  <pageSetup paperSize="9" scale="61" orientation="landscape"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L91"/>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08203125" style="1" customWidth="1"/>
    <col min="7" max="7" width="9.25" style="1" customWidth="1"/>
    <col min="8" max="8" width="29" style="1" customWidth="1"/>
    <col min="9" max="9" width="11.58203125" style="1" customWidth="1"/>
    <col min="10" max="11" width="11.08203125" style="1" customWidth="1"/>
    <col min="12" max="12" width="11.75" style="152" bestFit="1" customWidth="1"/>
    <col min="13" max="16384" width="9" style="1"/>
  </cols>
  <sheetData>
    <row r="1" spans="1:12" ht="19">
      <c r="F1" s="8" t="s">
        <v>212</v>
      </c>
    </row>
    <row r="2" spans="1:12">
      <c r="F2" s="1" t="s">
        <v>1300</v>
      </c>
      <c r="L2" s="254"/>
    </row>
    <row r="3" spans="1:12" ht="28.15" customHeight="1">
      <c r="A3" s="26"/>
      <c r="B3" s="67" t="s">
        <v>786</v>
      </c>
      <c r="C3" s="26" t="s">
        <v>787</v>
      </c>
      <c r="D3" s="26" t="s">
        <v>788</v>
      </c>
      <c r="E3" s="30" t="s">
        <v>789</v>
      </c>
      <c r="F3" s="583"/>
      <c r="G3" s="584"/>
      <c r="H3" s="585"/>
      <c r="I3" s="11" t="s">
        <v>463</v>
      </c>
      <c r="J3" s="11" t="s">
        <v>193</v>
      </c>
      <c r="K3" s="11" t="s">
        <v>602</v>
      </c>
      <c r="L3" s="165" t="s">
        <v>609</v>
      </c>
    </row>
    <row r="4" spans="1:12" s="3" customFormat="1">
      <c r="A4" s="27" t="str">
        <f>+B4&amp;C4&amp;D4</f>
        <v>1751001</v>
      </c>
      <c r="B4" s="28" t="s">
        <v>234</v>
      </c>
      <c r="C4" s="29">
        <v>10</v>
      </c>
      <c r="D4" s="28" t="s">
        <v>790</v>
      </c>
      <c r="E4" s="24">
        <v>1</v>
      </c>
      <c r="F4" s="235" t="s">
        <v>1295</v>
      </c>
      <c r="G4" s="235"/>
      <c r="H4" s="236"/>
      <c r="I4" s="35">
        <f>VLOOKUP($A4&amp;I$89,決統データ!$A$3:$DE$2059,$E4+19,FALSE)</f>
        <v>3550218</v>
      </c>
      <c r="J4" s="35">
        <f>VLOOKUP($A4&amp;J$89,決統データ!$A$3:$DE$2059,$E4+19,FALSE)</f>
        <v>3571125</v>
      </c>
      <c r="K4" s="35">
        <f>VLOOKUP($A4&amp;K$89,決統データ!$A$3:$DE$2059,$E4+19,FALSE)</f>
        <v>4120609</v>
      </c>
      <c r="L4" s="345"/>
    </row>
    <row r="5" spans="1:12" s="3" customFormat="1">
      <c r="A5" s="27" t="str">
        <f>+B5&amp;C5&amp;D5</f>
        <v>1751001</v>
      </c>
      <c r="B5" s="28" t="s">
        <v>234</v>
      </c>
      <c r="C5" s="29">
        <v>10</v>
      </c>
      <c r="D5" s="28" t="s">
        <v>790</v>
      </c>
      <c r="E5" s="24">
        <v>2</v>
      </c>
      <c r="F5" s="235" t="s">
        <v>1294</v>
      </c>
      <c r="G5" s="235"/>
      <c r="H5" s="236"/>
      <c r="I5" s="35">
        <f>VLOOKUP($A5&amp;I$89,決統データ!$A$3:$DE$2059,$E5+19,FALSE)</f>
        <v>3580601</v>
      </c>
      <c r="J5" s="35">
        <f>VLOOKUP($A5&amp;J$89,決統データ!$A$3:$DE$2059,$E5+19,FALSE)</f>
        <v>3611201</v>
      </c>
      <c r="K5" s="35">
        <f>VLOOKUP($A5&amp;K$89,決統データ!$A$3:$DE$2059,$E5+19,FALSE)</f>
        <v>4150331</v>
      </c>
      <c r="L5" s="345"/>
    </row>
    <row r="6" spans="1:12" s="3" customFormat="1">
      <c r="A6" s="27" t="str">
        <f>+B6&amp;C6&amp;D6</f>
        <v>1751001</v>
      </c>
      <c r="B6" s="28" t="s">
        <v>234</v>
      </c>
      <c r="C6" s="29">
        <v>10</v>
      </c>
      <c r="D6" s="28" t="s">
        <v>790</v>
      </c>
      <c r="E6" s="192" t="s">
        <v>197</v>
      </c>
      <c r="F6" s="235" t="s">
        <v>1293</v>
      </c>
      <c r="G6" s="172"/>
      <c r="H6" s="173"/>
      <c r="I6" s="35">
        <f>VLOOKUP($A6&amp;I$89,決統データ!$A$3:$DE$2059,$E6+19,FALSE)</f>
        <v>3610401</v>
      </c>
      <c r="J6" s="35">
        <f>VLOOKUP($A6&amp;J$89,決統データ!$A$3:$DE$2059,$E6+19,FALSE)</f>
        <v>3610401</v>
      </c>
      <c r="K6" s="35">
        <f>VLOOKUP($A6&amp;K$89,決統データ!$A$3:$DE$2059,$E6+19,FALSE)</f>
        <v>4110401</v>
      </c>
      <c r="L6" s="345"/>
    </row>
    <row r="7" spans="1:12">
      <c r="A7" s="27" t="str">
        <f t="shared" ref="A7:A18" si="0">+B7&amp;C7&amp;D7</f>
        <v>1751001</v>
      </c>
      <c r="B7" s="28" t="s">
        <v>234</v>
      </c>
      <c r="C7" s="29">
        <v>10</v>
      </c>
      <c r="D7" s="28" t="s">
        <v>790</v>
      </c>
      <c r="E7" s="24">
        <v>4</v>
      </c>
      <c r="F7" s="174" t="s">
        <v>1292</v>
      </c>
      <c r="G7" s="237"/>
      <c r="H7" s="237"/>
      <c r="I7" s="35">
        <f>VLOOKUP($A7&amp;I$89,決統データ!$A$3:$DE$2059,$E7+19,FALSE)</f>
        <v>22</v>
      </c>
      <c r="J7" s="35">
        <f>VLOOKUP($A7&amp;J$89,決統データ!$A$3:$DE$2059,$E7+19,FALSE)</f>
        <v>5</v>
      </c>
      <c r="K7" s="35">
        <f>VLOOKUP($A7&amp;K$89,決統データ!$A$3:$DE$2059,$E7+19,FALSE)</f>
        <v>3</v>
      </c>
      <c r="L7" s="345">
        <f t="shared" ref="L7:L18" si="1">SUM(I7:K7)</f>
        <v>30</v>
      </c>
    </row>
    <row r="8" spans="1:12" ht="14.25" customHeight="1">
      <c r="A8" s="27" t="str">
        <f t="shared" si="0"/>
        <v>1751001</v>
      </c>
      <c r="B8" s="28" t="s">
        <v>234</v>
      </c>
      <c r="C8" s="29">
        <v>10</v>
      </c>
      <c r="D8" s="28" t="s">
        <v>790</v>
      </c>
      <c r="E8" s="24">
        <v>7</v>
      </c>
      <c r="F8" s="586" t="s">
        <v>1291</v>
      </c>
      <c r="G8" s="721" t="s">
        <v>1290</v>
      </c>
      <c r="H8" s="723"/>
      <c r="I8" s="35">
        <f>VLOOKUP($A8&amp;I$89,決統データ!$A$3:$DE$2059,$E8+19,FALSE)</f>
        <v>76584</v>
      </c>
      <c r="J8" s="35">
        <f>VLOOKUP($A8&amp;J$89,決統データ!$A$3:$DE$2059,$E8+19,FALSE)</f>
        <v>13484</v>
      </c>
      <c r="K8" s="35">
        <f>VLOOKUP($A8&amp;K$89,決統データ!$A$3:$DE$2059,$E8+19,FALSE)</f>
        <v>20872</v>
      </c>
      <c r="L8" s="345">
        <f t="shared" si="1"/>
        <v>110940</v>
      </c>
    </row>
    <row r="9" spans="1:12">
      <c r="A9" s="27" t="str">
        <f t="shared" si="0"/>
        <v>1751001</v>
      </c>
      <c r="B9" s="28" t="s">
        <v>234</v>
      </c>
      <c r="C9" s="29">
        <v>10</v>
      </c>
      <c r="D9" s="28" t="s">
        <v>790</v>
      </c>
      <c r="E9" s="24">
        <v>8</v>
      </c>
      <c r="F9" s="587"/>
      <c r="G9" s="721" t="s">
        <v>1289</v>
      </c>
      <c r="H9" s="723"/>
      <c r="I9" s="35">
        <f>VLOOKUP($A9&amp;I$89,決統データ!$A$3:$DE$2059,$E9+19,FALSE)</f>
        <v>32035</v>
      </c>
      <c r="J9" s="35">
        <f>VLOOKUP($A9&amp;J$89,決統データ!$A$3:$DE$2059,$E9+19,FALSE)</f>
        <v>0</v>
      </c>
      <c r="K9" s="35">
        <f>VLOOKUP($A9&amp;K$89,決統データ!$A$3:$DE$2059,$E9+19,FALSE)</f>
        <v>0</v>
      </c>
      <c r="L9" s="345">
        <f t="shared" si="1"/>
        <v>32035</v>
      </c>
    </row>
    <row r="10" spans="1:12" ht="14.25" customHeight="1">
      <c r="A10" s="27" t="str">
        <f t="shared" si="0"/>
        <v>1751001</v>
      </c>
      <c r="B10" s="28" t="s">
        <v>234</v>
      </c>
      <c r="C10" s="29">
        <v>10</v>
      </c>
      <c r="D10" s="28" t="s">
        <v>790</v>
      </c>
      <c r="E10" s="24">
        <v>9</v>
      </c>
      <c r="F10" s="587"/>
      <c r="G10" s="721" t="s">
        <v>1288</v>
      </c>
      <c r="H10" s="723"/>
      <c r="I10" s="35">
        <f>VLOOKUP($A10&amp;I$89,決統データ!$A$3:$DE$2059,$E10+19,FALSE)</f>
        <v>16400</v>
      </c>
      <c r="J10" s="35">
        <f>VLOOKUP($A10&amp;J$89,決統データ!$A$3:$DE$2059,$E10+19,FALSE)</f>
        <v>8140</v>
      </c>
      <c r="K10" s="35">
        <f>VLOOKUP($A10&amp;K$89,決統データ!$A$3:$DE$2059,$E10+19,FALSE)</f>
        <v>400</v>
      </c>
      <c r="L10" s="345">
        <f t="shared" si="1"/>
        <v>24940</v>
      </c>
    </row>
    <row r="11" spans="1:12">
      <c r="A11" s="27" t="str">
        <f t="shared" si="0"/>
        <v>1751001</v>
      </c>
      <c r="B11" s="28" t="s">
        <v>234</v>
      </c>
      <c r="C11" s="29">
        <v>10</v>
      </c>
      <c r="D11" s="28" t="s">
        <v>790</v>
      </c>
      <c r="E11" s="24">
        <v>10</v>
      </c>
      <c r="F11" s="587"/>
      <c r="G11" s="721" t="s">
        <v>1287</v>
      </c>
      <c r="H11" s="723"/>
      <c r="I11" s="35">
        <f>VLOOKUP($A11&amp;I$89,決統データ!$A$3:$DE$2059,$E11+19,FALSE)</f>
        <v>8366</v>
      </c>
      <c r="J11" s="35">
        <f>VLOOKUP($A11&amp;J$89,決統データ!$A$3:$DE$2059,$E11+19,FALSE)</f>
        <v>4253</v>
      </c>
      <c r="K11" s="35">
        <f>VLOOKUP($A11&amp;K$89,決統データ!$A$3:$DE$2059,$E11+19,FALSE)</f>
        <v>221</v>
      </c>
      <c r="L11" s="345">
        <f t="shared" si="1"/>
        <v>12840</v>
      </c>
    </row>
    <row r="12" spans="1:12">
      <c r="A12" s="27" t="str">
        <f t="shared" si="0"/>
        <v>1751001</v>
      </c>
      <c r="B12" s="28" t="s">
        <v>234</v>
      </c>
      <c r="C12" s="29">
        <v>10</v>
      </c>
      <c r="D12" s="28" t="s">
        <v>790</v>
      </c>
      <c r="E12" s="24">
        <v>11</v>
      </c>
      <c r="F12" s="587"/>
      <c r="G12" s="721" t="s">
        <v>1286</v>
      </c>
      <c r="H12" s="723"/>
      <c r="I12" s="35">
        <f>VLOOKUP($A12&amp;I$89,決統データ!$A$3:$DE$2059,$E12+19,FALSE)</f>
        <v>8366</v>
      </c>
      <c r="J12" s="35">
        <f>VLOOKUP($A12&amp;J$89,決統データ!$A$3:$DE$2059,$E12+19,FALSE)</f>
        <v>4253</v>
      </c>
      <c r="K12" s="35">
        <f>VLOOKUP($A12&amp;K$89,決統データ!$A$3:$DE$2059,$E12+19,FALSE)</f>
        <v>221</v>
      </c>
      <c r="L12" s="345">
        <f t="shared" si="1"/>
        <v>12840</v>
      </c>
    </row>
    <row r="13" spans="1:12">
      <c r="A13" s="27" t="str">
        <f t="shared" si="0"/>
        <v>1751001</v>
      </c>
      <c r="B13" s="28" t="s">
        <v>234</v>
      </c>
      <c r="C13" s="29">
        <v>10</v>
      </c>
      <c r="D13" s="28" t="s">
        <v>790</v>
      </c>
      <c r="E13" s="24">
        <v>12</v>
      </c>
      <c r="F13" s="587"/>
      <c r="G13" s="721" t="s">
        <v>158</v>
      </c>
      <c r="H13" s="723"/>
      <c r="I13" s="35">
        <f>VLOOKUP($A13&amp;I$89,決統データ!$A$3:$DE$2059,$E13+19,FALSE)</f>
        <v>8035</v>
      </c>
      <c r="J13" s="35">
        <f>VLOOKUP($A13&amp;J$89,決統データ!$A$3:$DE$2059,$E13+19,FALSE)</f>
        <v>4033</v>
      </c>
      <c r="K13" s="35">
        <f>VLOOKUP($A13&amp;K$89,決統データ!$A$3:$DE$2059,$E13+19,FALSE)</f>
        <v>161</v>
      </c>
      <c r="L13" s="345">
        <f t="shared" si="1"/>
        <v>12229</v>
      </c>
    </row>
    <row r="14" spans="1:12" ht="14.25" customHeight="1">
      <c r="A14" s="27" t="str">
        <f t="shared" si="0"/>
        <v>1751001</v>
      </c>
      <c r="B14" s="28" t="s">
        <v>234</v>
      </c>
      <c r="C14" s="29">
        <v>10</v>
      </c>
      <c r="D14" s="28" t="s">
        <v>790</v>
      </c>
      <c r="E14" s="24">
        <v>13</v>
      </c>
      <c r="F14" s="587"/>
      <c r="G14" s="721" t="s">
        <v>1284</v>
      </c>
      <c r="H14" s="723"/>
      <c r="I14" s="35">
        <f>VLOOKUP($A14&amp;I$89,決統データ!$A$3:$DE$2059,$E14+19,FALSE)</f>
        <v>55257</v>
      </c>
      <c r="J14" s="35">
        <f>VLOOKUP($A14&amp;J$89,決統データ!$A$3:$DE$2059,$E14+19,FALSE)</f>
        <v>30307</v>
      </c>
      <c r="K14" s="35">
        <f>VLOOKUP($A14&amp;K$89,決統データ!$A$3:$DE$2059,$E14+19,FALSE)</f>
        <v>10830</v>
      </c>
      <c r="L14" s="345">
        <f t="shared" si="1"/>
        <v>96394</v>
      </c>
    </row>
    <row r="15" spans="1:12">
      <c r="A15" s="27" t="str">
        <f t="shared" si="0"/>
        <v>1751001</v>
      </c>
      <c r="B15" s="28" t="s">
        <v>234</v>
      </c>
      <c r="C15" s="29">
        <v>10</v>
      </c>
      <c r="D15" s="28" t="s">
        <v>790</v>
      </c>
      <c r="E15" s="24">
        <v>14</v>
      </c>
      <c r="F15" s="587"/>
      <c r="G15" s="721" t="s">
        <v>1283</v>
      </c>
      <c r="H15" s="723"/>
      <c r="I15" s="35">
        <f>VLOOKUP($A15&amp;I$89,決統データ!$A$3:$DE$2059,$E15+19,FALSE)</f>
        <v>1226</v>
      </c>
      <c r="J15" s="35">
        <f>VLOOKUP($A15&amp;J$89,決統データ!$A$3:$DE$2059,$E15+19,FALSE)</f>
        <v>0</v>
      </c>
      <c r="K15" s="35">
        <f>VLOOKUP($A15&amp;K$89,決統データ!$A$3:$DE$2059,$E15+19,FALSE)</f>
        <v>0</v>
      </c>
      <c r="L15" s="345">
        <f t="shared" si="1"/>
        <v>1226</v>
      </c>
    </row>
    <row r="16" spans="1:12">
      <c r="A16" s="27" t="str">
        <f t="shared" si="0"/>
        <v>1751001</v>
      </c>
      <c r="B16" s="28" t="s">
        <v>234</v>
      </c>
      <c r="C16" s="29">
        <v>10</v>
      </c>
      <c r="D16" s="28" t="s">
        <v>790</v>
      </c>
      <c r="E16" s="24">
        <v>15</v>
      </c>
      <c r="F16" s="587"/>
      <c r="G16" s="721" t="s">
        <v>1282</v>
      </c>
      <c r="H16" s="723"/>
      <c r="I16" s="35">
        <f>VLOOKUP($A16&amp;I$89,決統データ!$A$3:$DE$2059,$E16+19,FALSE)</f>
        <v>697</v>
      </c>
      <c r="J16" s="35">
        <f>VLOOKUP($A16&amp;J$89,決統データ!$A$3:$DE$2059,$E16+19,FALSE)</f>
        <v>307</v>
      </c>
      <c r="K16" s="35">
        <f>VLOOKUP($A16&amp;K$89,決統データ!$A$3:$DE$2059,$E16+19,FALSE)</f>
        <v>7</v>
      </c>
      <c r="L16" s="345">
        <f t="shared" si="1"/>
        <v>1011</v>
      </c>
    </row>
    <row r="17" spans="1:12">
      <c r="A17" s="27" t="str">
        <f t="shared" si="0"/>
        <v>1751001</v>
      </c>
      <c r="B17" s="28" t="s">
        <v>234</v>
      </c>
      <c r="C17" s="29">
        <v>10</v>
      </c>
      <c r="D17" s="28" t="s">
        <v>790</v>
      </c>
      <c r="E17" s="24">
        <v>16</v>
      </c>
      <c r="F17" s="587"/>
      <c r="G17" s="721" t="s">
        <v>1281</v>
      </c>
      <c r="H17" s="723"/>
      <c r="I17" s="35">
        <f>VLOOKUP($A17&amp;I$89,決統データ!$A$3:$DE$2059,$E17+19,FALSE)</f>
        <v>697</v>
      </c>
      <c r="J17" s="35">
        <f>VLOOKUP($A17&amp;J$89,決統データ!$A$3:$DE$2059,$E17+19,FALSE)</f>
        <v>307</v>
      </c>
      <c r="K17" s="35">
        <f>VLOOKUP($A17&amp;K$89,決統データ!$A$3:$DE$2059,$E17+19,FALSE)</f>
        <v>7</v>
      </c>
      <c r="L17" s="345">
        <f t="shared" si="1"/>
        <v>1011</v>
      </c>
    </row>
    <row r="18" spans="1:12">
      <c r="A18" s="27" t="str">
        <f t="shared" si="0"/>
        <v>1751001</v>
      </c>
      <c r="B18" s="28" t="s">
        <v>234</v>
      </c>
      <c r="C18" s="29">
        <v>10</v>
      </c>
      <c r="D18" s="28" t="s">
        <v>790</v>
      </c>
      <c r="E18" s="24">
        <v>17</v>
      </c>
      <c r="F18" s="588"/>
      <c r="G18" s="721" t="s">
        <v>1280</v>
      </c>
      <c r="H18" s="723"/>
      <c r="I18" s="35">
        <f>VLOOKUP($A18&amp;I$89,決統データ!$A$3:$DE$2059,$E18+19,FALSE)</f>
        <v>697</v>
      </c>
      <c r="J18" s="35">
        <f>VLOOKUP($A18&amp;J$89,決統データ!$A$3:$DE$2059,$E18+19,FALSE)</f>
        <v>307</v>
      </c>
      <c r="K18" s="35">
        <f>VLOOKUP($A18&amp;K$89,決統データ!$A$3:$DE$2059,$E18+19,FALSE)</f>
        <v>7</v>
      </c>
      <c r="L18" s="345">
        <f t="shared" si="1"/>
        <v>1011</v>
      </c>
    </row>
    <row r="19" spans="1:12">
      <c r="F19" s="879" t="s">
        <v>494</v>
      </c>
      <c r="G19" s="880"/>
      <c r="H19" s="177" t="s">
        <v>211</v>
      </c>
      <c r="I19" s="166">
        <f>I12/I8*100</f>
        <v>10.923952783871304</v>
      </c>
      <c r="J19" s="166">
        <f t="shared" ref="J19:K19" si="2">J12/J8*100</f>
        <v>31.541085731237022</v>
      </c>
      <c r="K19" s="166">
        <f t="shared" si="2"/>
        <v>1.0588348026063625</v>
      </c>
      <c r="L19" s="273">
        <f>L12/L8*100</f>
        <v>11.57382368848026</v>
      </c>
    </row>
    <row r="20" spans="1:12">
      <c r="F20" s="881"/>
      <c r="G20" s="882"/>
      <c r="H20" s="177" t="s">
        <v>210</v>
      </c>
      <c r="I20" s="166">
        <f>+I12/I10*100</f>
        <v>51.012195121951223</v>
      </c>
      <c r="J20" s="166">
        <f t="shared" ref="J20:K20" si="3">+J12/J10*100</f>
        <v>52.248157248157248</v>
      </c>
      <c r="K20" s="166">
        <f t="shared" si="3"/>
        <v>55.25</v>
      </c>
      <c r="L20" s="273">
        <f>+L12/L10*100</f>
        <v>51.483560545308734</v>
      </c>
    </row>
    <row r="21" spans="1:12">
      <c r="F21" s="881"/>
      <c r="G21" s="882"/>
      <c r="H21" s="177" t="s">
        <v>209</v>
      </c>
      <c r="I21" s="166">
        <f>+I13/I12*100</f>
        <v>96.043509442983506</v>
      </c>
      <c r="J21" s="166">
        <f t="shared" ref="J21:K21" si="4">+J13/J12*100</f>
        <v>94.827180813543379</v>
      </c>
      <c r="K21" s="166">
        <f t="shared" si="4"/>
        <v>72.850678733031671</v>
      </c>
      <c r="L21" s="273">
        <f>+L13/L12*100</f>
        <v>95.241433021806856</v>
      </c>
    </row>
    <row r="22" spans="1:12">
      <c r="F22" s="881"/>
      <c r="G22" s="882"/>
      <c r="H22" s="177" t="s">
        <v>208</v>
      </c>
      <c r="I22" s="166">
        <f>+I18/I14*100</f>
        <v>1.261378648858968</v>
      </c>
      <c r="J22" s="166">
        <f t="shared" ref="J22:K22" si="5">+J18/J14*100</f>
        <v>1.0129673012835319</v>
      </c>
      <c r="K22" s="166">
        <f t="shared" si="5"/>
        <v>6.4635272391505086E-2</v>
      </c>
      <c r="L22" s="273">
        <f>+L18/L14*100</f>
        <v>1.0488204660041083</v>
      </c>
    </row>
    <row r="23" spans="1:12">
      <c r="F23" s="883"/>
      <c r="G23" s="884"/>
      <c r="H23" s="177" t="s">
        <v>207</v>
      </c>
      <c r="I23" s="166">
        <f>+I18/I16*100</f>
        <v>100</v>
      </c>
      <c r="J23" s="166">
        <f t="shared" ref="J23:K23" si="6">+J18/J16*100</f>
        <v>100</v>
      </c>
      <c r="K23" s="166">
        <f t="shared" si="6"/>
        <v>100</v>
      </c>
      <c r="L23" s="273">
        <f>+L18/L16*100</f>
        <v>100</v>
      </c>
    </row>
    <row r="24" spans="1:12" ht="14.25" customHeight="1">
      <c r="A24" s="27" t="str">
        <f t="shared" ref="A24:A71" si="7">+B24&amp;C24&amp;D24</f>
        <v>1751001</v>
      </c>
      <c r="B24" s="28" t="s">
        <v>234</v>
      </c>
      <c r="C24" s="29">
        <v>10</v>
      </c>
      <c r="D24" s="28" t="s">
        <v>790</v>
      </c>
      <c r="E24" s="24">
        <v>19</v>
      </c>
      <c r="F24" s="586" t="s">
        <v>1274</v>
      </c>
      <c r="G24" s="174" t="s">
        <v>1273</v>
      </c>
      <c r="H24" s="175"/>
      <c r="I24" s="42">
        <f>VLOOKUP($A24&amp;I$89,決統データ!$A$3:$DE$2059,$E24+19,FALSE)</f>
        <v>23676704</v>
      </c>
      <c r="J24" s="42">
        <f>VLOOKUP($A24&amp;J$89,決統データ!$A$3:$DE$2059,$E24+19,FALSE)</f>
        <v>12383286</v>
      </c>
      <c r="K24" s="42">
        <f>VLOOKUP($A24&amp;K$89,決統データ!$A$3:$DE$2059,$E24+19,FALSE)</f>
        <v>660726</v>
      </c>
      <c r="L24" s="345">
        <f t="shared" ref="L24:L57" si="8">SUM(I24:K24)</f>
        <v>36720716</v>
      </c>
    </row>
    <row r="25" spans="1:12" ht="25">
      <c r="A25" s="27" t="str">
        <f t="shared" si="7"/>
        <v>1751001</v>
      </c>
      <c r="B25" s="28" t="s">
        <v>234</v>
      </c>
      <c r="C25" s="29">
        <v>10</v>
      </c>
      <c r="D25" s="28" t="s">
        <v>790</v>
      </c>
      <c r="E25" s="24">
        <v>20</v>
      </c>
      <c r="F25" s="587"/>
      <c r="G25" s="885" t="s">
        <v>1272</v>
      </c>
      <c r="H25" s="178" t="s">
        <v>1271</v>
      </c>
      <c r="I25" s="42">
        <f>VLOOKUP($A25&amp;I$89,決統データ!$A$3:$DE$2059,$E25+19,FALSE)</f>
        <v>7871228</v>
      </c>
      <c r="J25" s="42">
        <f>VLOOKUP($A25&amp;J$89,決統データ!$A$3:$DE$2059,$E25+19,FALSE)</f>
        <v>4170846</v>
      </c>
      <c r="K25" s="42">
        <f>VLOOKUP($A25&amp;K$89,決統データ!$A$3:$DE$2059,$E25+19,FALSE)</f>
        <v>271095</v>
      </c>
      <c r="L25" s="345">
        <f t="shared" si="8"/>
        <v>12313169</v>
      </c>
    </row>
    <row r="26" spans="1:12">
      <c r="A26" s="27" t="str">
        <f t="shared" si="7"/>
        <v>1751001</v>
      </c>
      <c r="B26" s="28" t="s">
        <v>234</v>
      </c>
      <c r="C26" s="29">
        <v>10</v>
      </c>
      <c r="D26" s="28" t="s">
        <v>790</v>
      </c>
      <c r="E26" s="24">
        <v>21</v>
      </c>
      <c r="F26" s="587"/>
      <c r="G26" s="886"/>
      <c r="H26" s="175" t="s">
        <v>1270</v>
      </c>
      <c r="I26" s="42">
        <f>VLOOKUP($A26&amp;I$89,決統データ!$A$3:$DE$2059,$E26+19,FALSE)</f>
        <v>10038021</v>
      </c>
      <c r="J26" s="42">
        <f>VLOOKUP($A26&amp;J$89,決統データ!$A$3:$DE$2059,$E26+19,FALSE)</f>
        <v>4680800</v>
      </c>
      <c r="K26" s="42">
        <f>VLOOKUP($A26&amp;K$89,決統データ!$A$3:$DE$2059,$E26+19,FALSE)</f>
        <v>338400</v>
      </c>
      <c r="L26" s="345">
        <f t="shared" si="8"/>
        <v>15057221</v>
      </c>
    </row>
    <row r="27" spans="1:12">
      <c r="A27" s="27" t="str">
        <f t="shared" si="7"/>
        <v>1751001</v>
      </c>
      <c r="B27" s="28" t="s">
        <v>234</v>
      </c>
      <c r="C27" s="29">
        <v>10</v>
      </c>
      <c r="D27" s="28" t="s">
        <v>790</v>
      </c>
      <c r="E27" s="24">
        <v>22</v>
      </c>
      <c r="F27" s="587"/>
      <c r="G27" s="886"/>
      <c r="H27" s="175" t="s">
        <v>1269</v>
      </c>
      <c r="I27" s="42">
        <f>VLOOKUP($A27&amp;I$89,決統データ!$A$3:$DE$2059,$E27+19,FALSE)</f>
        <v>1567519</v>
      </c>
      <c r="J27" s="42">
        <f>VLOOKUP($A27&amp;J$89,決統データ!$A$3:$DE$2059,$E27+19,FALSE)</f>
        <v>1388491</v>
      </c>
      <c r="K27" s="42">
        <f>VLOOKUP($A27&amp;K$89,決統データ!$A$3:$DE$2059,$E27+19,FALSE)</f>
        <v>13461</v>
      </c>
      <c r="L27" s="345">
        <f t="shared" si="8"/>
        <v>2969471</v>
      </c>
    </row>
    <row r="28" spans="1:12">
      <c r="A28" s="27" t="str">
        <f t="shared" si="7"/>
        <v>1751001</v>
      </c>
      <c r="B28" s="28" t="s">
        <v>234</v>
      </c>
      <c r="C28" s="29">
        <v>10</v>
      </c>
      <c r="D28" s="28" t="s">
        <v>790</v>
      </c>
      <c r="E28" s="24">
        <v>23</v>
      </c>
      <c r="F28" s="587"/>
      <c r="G28" s="886"/>
      <c r="H28" s="175" t="s">
        <v>1264</v>
      </c>
      <c r="I28" s="42">
        <f>VLOOKUP($A28&amp;I$89,決統データ!$A$3:$DE$2059,$E28+19,FALSE)</f>
        <v>0</v>
      </c>
      <c r="J28" s="42">
        <f>VLOOKUP($A28&amp;J$89,決統データ!$A$3:$DE$2059,$E28+19,FALSE)</f>
        <v>0</v>
      </c>
      <c r="K28" s="42">
        <f>VLOOKUP($A28&amp;K$89,決統データ!$A$3:$DE$2059,$E28+19,FALSE)</f>
        <v>0</v>
      </c>
      <c r="L28" s="345">
        <f t="shared" si="8"/>
        <v>0</v>
      </c>
    </row>
    <row r="29" spans="1:12" ht="14.25" customHeight="1">
      <c r="A29" s="27" t="str">
        <f t="shared" si="7"/>
        <v>1751001</v>
      </c>
      <c r="B29" s="28" t="s">
        <v>234</v>
      </c>
      <c r="C29" s="29">
        <v>10</v>
      </c>
      <c r="D29" s="28" t="s">
        <v>790</v>
      </c>
      <c r="E29" s="24">
        <v>24</v>
      </c>
      <c r="F29" s="587"/>
      <c r="G29" s="887"/>
      <c r="H29" s="175" t="s">
        <v>1263</v>
      </c>
      <c r="I29" s="42">
        <f>VLOOKUP($A29&amp;I$89,決統データ!$A$3:$DE$2059,$E29+19,FALSE)</f>
        <v>4199936</v>
      </c>
      <c r="J29" s="42">
        <f>VLOOKUP($A29&amp;J$89,決統データ!$A$3:$DE$2059,$E29+19,FALSE)</f>
        <v>2143149</v>
      </c>
      <c r="K29" s="42">
        <f>VLOOKUP($A29&amp;K$89,決統データ!$A$3:$DE$2059,$E29+19,FALSE)</f>
        <v>37770</v>
      </c>
      <c r="L29" s="345">
        <f t="shared" si="8"/>
        <v>6380855</v>
      </c>
    </row>
    <row r="30" spans="1:12" ht="14.25" customHeight="1">
      <c r="A30" s="27" t="str">
        <f t="shared" si="7"/>
        <v>1751001</v>
      </c>
      <c r="B30" s="28" t="s">
        <v>234</v>
      </c>
      <c r="C30" s="29">
        <v>10</v>
      </c>
      <c r="D30" s="28" t="s">
        <v>790</v>
      </c>
      <c r="E30" s="24">
        <v>25</v>
      </c>
      <c r="F30" s="587"/>
      <c r="G30" s="885" t="s">
        <v>1268</v>
      </c>
      <c r="H30" s="175" t="s">
        <v>1267</v>
      </c>
      <c r="I30" s="42">
        <f>VLOOKUP($A30&amp;I$89,決統データ!$A$3:$DE$2059,$E30+19,FALSE)</f>
        <v>17101752</v>
      </c>
      <c r="J30" s="42">
        <f>VLOOKUP($A30&amp;J$89,決統データ!$A$3:$DE$2059,$E30+19,FALSE)</f>
        <v>7242851</v>
      </c>
      <c r="K30" s="42">
        <f>VLOOKUP($A30&amp;K$89,決統データ!$A$3:$DE$2059,$E30+19,FALSE)</f>
        <v>410826</v>
      </c>
      <c r="L30" s="345">
        <f t="shared" si="8"/>
        <v>24755429</v>
      </c>
    </row>
    <row r="31" spans="1:12" ht="14.25" customHeight="1">
      <c r="A31" s="27" t="str">
        <f t="shared" si="7"/>
        <v>1751001</v>
      </c>
      <c r="B31" s="28" t="s">
        <v>234</v>
      </c>
      <c r="C31" s="29">
        <v>10</v>
      </c>
      <c r="D31" s="28" t="s">
        <v>790</v>
      </c>
      <c r="E31" s="24">
        <v>26</v>
      </c>
      <c r="F31" s="587"/>
      <c r="G31" s="886"/>
      <c r="H31" s="175" t="s">
        <v>1266</v>
      </c>
      <c r="I31" s="42">
        <f>VLOOKUP($A31&amp;I$89,決統データ!$A$3:$DE$2059,$E31+19,FALSE)</f>
        <v>561780</v>
      </c>
      <c r="J31" s="42">
        <f>VLOOKUP($A31&amp;J$89,決統データ!$A$3:$DE$2059,$E31+19,FALSE)</f>
        <v>142275</v>
      </c>
      <c r="K31" s="42">
        <f>VLOOKUP($A31&amp;K$89,決統データ!$A$3:$DE$2059,$E31+19,FALSE)</f>
        <v>0</v>
      </c>
      <c r="L31" s="345">
        <f t="shared" si="8"/>
        <v>704055</v>
      </c>
    </row>
    <row r="32" spans="1:12">
      <c r="A32" s="27" t="str">
        <f t="shared" si="7"/>
        <v>1751001</v>
      </c>
      <c r="B32" s="28" t="s">
        <v>234</v>
      </c>
      <c r="C32" s="29">
        <v>10</v>
      </c>
      <c r="D32" s="28" t="s">
        <v>790</v>
      </c>
      <c r="E32" s="24">
        <v>27</v>
      </c>
      <c r="F32" s="587"/>
      <c r="G32" s="886"/>
      <c r="H32" s="175" t="s">
        <v>1265</v>
      </c>
      <c r="I32" s="42">
        <f>VLOOKUP($A32&amp;I$89,決統データ!$A$3:$DE$2059,$E32+19,FALSE)</f>
        <v>5880905</v>
      </c>
      <c r="J32" s="42">
        <f>VLOOKUP($A32&amp;J$89,決統データ!$A$3:$DE$2059,$E32+19,FALSE)</f>
        <v>3212373</v>
      </c>
      <c r="K32" s="42">
        <f>VLOOKUP($A32&amp;K$89,決統データ!$A$3:$DE$2059,$E32+19,FALSE)</f>
        <v>249900</v>
      </c>
      <c r="L32" s="345">
        <f t="shared" si="8"/>
        <v>9343178</v>
      </c>
    </row>
    <row r="33" spans="1:12">
      <c r="A33" s="27" t="str">
        <f t="shared" si="7"/>
        <v>1751001</v>
      </c>
      <c r="B33" s="28" t="s">
        <v>234</v>
      </c>
      <c r="C33" s="29">
        <v>10</v>
      </c>
      <c r="D33" s="28" t="s">
        <v>790</v>
      </c>
      <c r="E33" s="24">
        <v>28</v>
      </c>
      <c r="F33" s="587"/>
      <c r="G33" s="886"/>
      <c r="H33" s="175" t="s">
        <v>1264</v>
      </c>
      <c r="I33" s="42">
        <f>VLOOKUP($A33&amp;I$89,決統データ!$A$3:$DE$2059,$E33+19,FALSE)</f>
        <v>0</v>
      </c>
      <c r="J33" s="42">
        <f>VLOOKUP($A33&amp;J$89,決統データ!$A$3:$DE$2059,$E33+19,FALSE)</f>
        <v>0</v>
      </c>
      <c r="K33" s="42">
        <f>VLOOKUP($A33&amp;K$89,決統データ!$A$3:$DE$2059,$E33+19,FALSE)</f>
        <v>0</v>
      </c>
      <c r="L33" s="345">
        <f t="shared" si="8"/>
        <v>0</v>
      </c>
    </row>
    <row r="34" spans="1:12" ht="14.25" customHeight="1">
      <c r="A34" s="27" t="str">
        <f t="shared" si="7"/>
        <v>1751001</v>
      </c>
      <c r="B34" s="28" t="s">
        <v>234</v>
      </c>
      <c r="C34" s="29">
        <v>10</v>
      </c>
      <c r="D34" s="28" t="s">
        <v>790</v>
      </c>
      <c r="E34" s="24">
        <v>29</v>
      </c>
      <c r="F34" s="587"/>
      <c r="G34" s="887"/>
      <c r="H34" s="175" t="s">
        <v>1263</v>
      </c>
      <c r="I34" s="42">
        <f>VLOOKUP($A34&amp;I$89,決統データ!$A$3:$DE$2059,$E34+19,FALSE)</f>
        <v>132267</v>
      </c>
      <c r="J34" s="42">
        <f>VLOOKUP($A34&amp;J$89,決統データ!$A$3:$DE$2059,$E34+19,FALSE)</f>
        <v>1785787</v>
      </c>
      <c r="K34" s="42">
        <f>VLOOKUP($A34&amp;K$89,決統データ!$A$3:$DE$2059,$E34+19,FALSE)</f>
        <v>0</v>
      </c>
      <c r="L34" s="345">
        <f t="shared" si="8"/>
        <v>1918054</v>
      </c>
    </row>
    <row r="35" spans="1:12" ht="14.25" customHeight="1">
      <c r="A35" s="27" t="str">
        <f t="shared" si="7"/>
        <v>1751001</v>
      </c>
      <c r="B35" s="28" t="s">
        <v>234</v>
      </c>
      <c r="C35" s="29">
        <v>10</v>
      </c>
      <c r="D35" s="28" t="s">
        <v>790</v>
      </c>
      <c r="E35" s="24">
        <v>30</v>
      </c>
      <c r="F35" s="588"/>
      <c r="G35" s="174" t="s">
        <v>1262</v>
      </c>
      <c r="H35" s="175"/>
      <c r="I35" s="42">
        <f>VLOOKUP($A35&amp;I$89,決統データ!$A$3:$DE$2059,$E35+19,FALSE)</f>
        <v>16876337</v>
      </c>
      <c r="J35" s="42">
        <f>VLOOKUP($A35&amp;J$89,決統データ!$A$3:$DE$2059,$E35+19,FALSE)</f>
        <v>7821787</v>
      </c>
      <c r="K35" s="42">
        <f>VLOOKUP($A35&amp;K$89,決統データ!$A$3:$DE$2059,$E35+19,FALSE)</f>
        <v>527325</v>
      </c>
      <c r="L35" s="345">
        <f t="shared" si="8"/>
        <v>25225449</v>
      </c>
    </row>
    <row r="36" spans="1:12" ht="13.5" customHeight="1">
      <c r="A36" s="27" t="str">
        <f t="shared" si="7"/>
        <v>1751001</v>
      </c>
      <c r="B36" s="28" t="s">
        <v>234</v>
      </c>
      <c r="C36" s="29">
        <v>10</v>
      </c>
      <c r="D36" s="28" t="s">
        <v>790</v>
      </c>
      <c r="E36" s="24">
        <v>31</v>
      </c>
      <c r="F36" s="586" t="s">
        <v>1261</v>
      </c>
      <c r="G36" s="174" t="s">
        <v>1260</v>
      </c>
      <c r="H36" s="175"/>
      <c r="I36" s="42">
        <f>VLOOKUP($A36&amp;I$89,決統データ!$A$3:$DE$2059,$E36+19,FALSE)</f>
        <v>217</v>
      </c>
      <c r="J36" s="42">
        <f>VLOOKUP($A36&amp;J$89,決統データ!$A$3:$DE$2059,$E36+19,FALSE)</f>
        <v>114</v>
      </c>
      <c r="K36" s="42">
        <f>VLOOKUP($A36&amp;K$89,決統データ!$A$3:$DE$2059,$E36+19,FALSE)</f>
        <v>5</v>
      </c>
      <c r="L36" s="345">
        <f t="shared" si="8"/>
        <v>336</v>
      </c>
    </row>
    <row r="37" spans="1:12" ht="14.25" customHeight="1">
      <c r="A37" s="27" t="str">
        <f t="shared" si="7"/>
        <v>1751001</v>
      </c>
      <c r="B37" s="28" t="s">
        <v>234</v>
      </c>
      <c r="C37" s="29">
        <v>10</v>
      </c>
      <c r="D37" s="28" t="s">
        <v>790</v>
      </c>
      <c r="E37" s="24">
        <v>32</v>
      </c>
      <c r="F37" s="587"/>
      <c r="G37" s="885" t="s">
        <v>1259</v>
      </c>
      <c r="H37" s="175" t="s">
        <v>1257</v>
      </c>
      <c r="I37" s="42">
        <f>VLOOKUP($A37&amp;I$89,決統データ!$A$3:$DE$2059,$E37+19,FALSE)</f>
        <v>217</v>
      </c>
      <c r="J37" s="42">
        <f>VLOOKUP($A37&amp;J$89,決統データ!$A$3:$DE$2059,$E37+19,FALSE)</f>
        <v>114</v>
      </c>
      <c r="K37" s="42">
        <f>VLOOKUP($A37&amp;K$89,決統データ!$A$3:$DE$2059,$E37+19,FALSE)</f>
        <v>5</v>
      </c>
      <c r="L37" s="345">
        <f t="shared" si="8"/>
        <v>336</v>
      </c>
    </row>
    <row r="38" spans="1:12" ht="14.25" customHeight="1">
      <c r="A38" s="27" t="str">
        <f t="shared" si="7"/>
        <v>1751001</v>
      </c>
      <c r="B38" s="28" t="s">
        <v>234</v>
      </c>
      <c r="C38" s="29">
        <v>10</v>
      </c>
      <c r="D38" s="28" t="s">
        <v>790</v>
      </c>
      <c r="E38" s="24">
        <v>33</v>
      </c>
      <c r="F38" s="587"/>
      <c r="G38" s="886"/>
      <c r="H38" s="175" t="s">
        <v>1256</v>
      </c>
      <c r="I38" s="42">
        <f>VLOOKUP($A38&amp;I$89,決統データ!$A$3:$DE$2059,$E38+19,FALSE)</f>
        <v>0</v>
      </c>
      <c r="J38" s="42">
        <f>VLOOKUP($A38&amp;J$89,決統データ!$A$3:$DE$2059,$E38+19,FALSE)</f>
        <v>0</v>
      </c>
      <c r="K38" s="42">
        <f>VLOOKUP($A38&amp;K$89,決統データ!$A$3:$DE$2059,$E38+19,FALSE)</f>
        <v>0</v>
      </c>
      <c r="L38" s="345">
        <f t="shared" si="8"/>
        <v>0</v>
      </c>
    </row>
    <row r="39" spans="1:12">
      <c r="A39" s="27" t="str">
        <f t="shared" si="7"/>
        <v>1751001</v>
      </c>
      <c r="B39" s="28" t="s">
        <v>234</v>
      </c>
      <c r="C39" s="29">
        <v>10</v>
      </c>
      <c r="D39" s="28" t="s">
        <v>790</v>
      </c>
      <c r="E39" s="24">
        <v>34</v>
      </c>
      <c r="F39" s="587"/>
      <c r="G39" s="887"/>
      <c r="H39" s="175" t="s">
        <v>1255</v>
      </c>
      <c r="I39" s="42">
        <f>VLOOKUP($A39&amp;I$89,決統データ!$A$3:$DE$2059,$E39+19,FALSE)</f>
        <v>0</v>
      </c>
      <c r="J39" s="42">
        <f>VLOOKUP($A39&amp;J$89,決統データ!$A$3:$DE$2059,$E39+19,FALSE)</f>
        <v>0</v>
      </c>
      <c r="K39" s="42">
        <f>VLOOKUP($A39&amp;K$89,決統データ!$A$3:$DE$2059,$E39+19,FALSE)</f>
        <v>0</v>
      </c>
      <c r="L39" s="345">
        <f t="shared" si="8"/>
        <v>0</v>
      </c>
    </row>
    <row r="40" spans="1:12">
      <c r="A40" s="27" t="str">
        <f t="shared" si="7"/>
        <v>1751001</v>
      </c>
      <c r="B40" s="28" t="s">
        <v>234</v>
      </c>
      <c r="C40" s="29">
        <v>10</v>
      </c>
      <c r="D40" s="28" t="s">
        <v>790</v>
      </c>
      <c r="E40" s="24">
        <v>35</v>
      </c>
      <c r="F40" s="587"/>
      <c r="G40" s="885" t="s">
        <v>1258</v>
      </c>
      <c r="H40" s="175" t="s">
        <v>1257</v>
      </c>
      <c r="I40" s="42">
        <f>VLOOKUP($A40&amp;I$89,決統データ!$A$3:$DE$2059,$E40+19,FALSE)</f>
        <v>0</v>
      </c>
      <c r="J40" s="42">
        <f>VLOOKUP($A40&amp;J$89,決統データ!$A$3:$DE$2059,$E40+19,FALSE)</f>
        <v>0</v>
      </c>
      <c r="K40" s="42">
        <f>VLOOKUP($A40&amp;K$89,決統データ!$A$3:$DE$2059,$E40+19,FALSE)</f>
        <v>0</v>
      </c>
      <c r="L40" s="345">
        <f t="shared" si="8"/>
        <v>0</v>
      </c>
    </row>
    <row r="41" spans="1:12" ht="14.25" customHeight="1">
      <c r="A41" s="27" t="str">
        <f t="shared" si="7"/>
        <v>1751001</v>
      </c>
      <c r="B41" s="28" t="s">
        <v>234</v>
      </c>
      <c r="C41" s="29">
        <v>10</v>
      </c>
      <c r="D41" s="28" t="s">
        <v>790</v>
      </c>
      <c r="E41" s="24">
        <v>36</v>
      </c>
      <c r="F41" s="587"/>
      <c r="G41" s="886"/>
      <c r="H41" s="175" t="s">
        <v>1256</v>
      </c>
      <c r="I41" s="42">
        <f>VLOOKUP($A41&amp;I$89,決統データ!$A$3:$DE$2059,$E41+19,FALSE)</f>
        <v>0</v>
      </c>
      <c r="J41" s="42">
        <f>VLOOKUP($A41&amp;J$89,決統データ!$A$3:$DE$2059,$E41+19,FALSE)</f>
        <v>0</v>
      </c>
      <c r="K41" s="42">
        <f>VLOOKUP($A41&amp;K$89,決統データ!$A$3:$DE$2059,$E41+19,FALSE)</f>
        <v>0</v>
      </c>
      <c r="L41" s="345">
        <f t="shared" si="8"/>
        <v>0</v>
      </c>
    </row>
    <row r="42" spans="1:12" ht="14.25" customHeight="1">
      <c r="A42" s="27" t="str">
        <f t="shared" si="7"/>
        <v>1751001</v>
      </c>
      <c r="B42" s="28" t="s">
        <v>234</v>
      </c>
      <c r="C42" s="29">
        <v>10</v>
      </c>
      <c r="D42" s="28" t="s">
        <v>790</v>
      </c>
      <c r="E42" s="24">
        <v>37</v>
      </c>
      <c r="F42" s="588"/>
      <c r="G42" s="887"/>
      <c r="H42" s="175" t="s">
        <v>1255</v>
      </c>
      <c r="I42" s="42">
        <f>VLOOKUP($A42&amp;I$89,決統データ!$A$3:$DE$2059,$E42+19,FALSE)</f>
        <v>0</v>
      </c>
      <c r="J42" s="42">
        <f>VLOOKUP($A42&amp;J$89,決統データ!$A$3:$DE$2059,$E42+19,FALSE)</f>
        <v>0</v>
      </c>
      <c r="K42" s="42">
        <f>VLOOKUP($A42&amp;K$89,決統データ!$A$3:$DE$2059,$E42+19,FALSE)</f>
        <v>0</v>
      </c>
      <c r="L42" s="345">
        <f t="shared" si="8"/>
        <v>0</v>
      </c>
    </row>
    <row r="43" spans="1:12" ht="14.25" customHeight="1">
      <c r="A43" s="27" t="str">
        <f t="shared" si="7"/>
        <v>1751001</v>
      </c>
      <c r="B43" s="28" t="s">
        <v>234</v>
      </c>
      <c r="C43" s="29">
        <v>10</v>
      </c>
      <c r="D43" s="28" t="s">
        <v>790</v>
      </c>
      <c r="E43" s="24">
        <v>38</v>
      </c>
      <c r="F43" s="586" t="s">
        <v>1254</v>
      </c>
      <c r="G43" s="721" t="s">
        <v>1253</v>
      </c>
      <c r="H43" s="723"/>
      <c r="I43" s="42">
        <f>VLOOKUP($A43&amp;I$89,決統データ!$A$3:$DE$2059,$E43+19,FALSE)</f>
        <v>18</v>
      </c>
      <c r="J43" s="42">
        <f>VLOOKUP($A43&amp;J$89,決統データ!$A$3:$DE$2059,$E43+19,FALSE)</f>
        <v>15</v>
      </c>
      <c r="K43" s="42">
        <f>VLOOKUP($A43&amp;K$89,決統データ!$A$3:$DE$2059,$E43+19,FALSE)</f>
        <v>2</v>
      </c>
      <c r="L43" s="345">
        <f t="shared" si="8"/>
        <v>35</v>
      </c>
    </row>
    <row r="44" spans="1:12" ht="14.25" customHeight="1">
      <c r="A44" s="27" t="str">
        <f t="shared" si="7"/>
        <v>1751001</v>
      </c>
      <c r="B44" s="28" t="s">
        <v>234</v>
      </c>
      <c r="C44" s="29">
        <v>10</v>
      </c>
      <c r="D44" s="28" t="s">
        <v>790</v>
      </c>
      <c r="E44" s="24">
        <v>39</v>
      </c>
      <c r="F44" s="587"/>
      <c r="G44" s="602" t="s">
        <v>1252</v>
      </c>
      <c r="H44" s="175" t="s">
        <v>1251</v>
      </c>
      <c r="I44" s="42">
        <f>VLOOKUP($A44&amp;I$89,決統データ!$A$3:$DE$2059,$E44+19,FALSE)</f>
        <v>0</v>
      </c>
      <c r="J44" s="42">
        <f>VLOOKUP($A44&amp;J$89,決統データ!$A$3:$DE$2059,$E44+19,FALSE)</f>
        <v>0</v>
      </c>
      <c r="K44" s="42">
        <f>VLOOKUP($A44&amp;K$89,決統データ!$A$3:$DE$2059,$E44+19,FALSE)</f>
        <v>0</v>
      </c>
      <c r="L44" s="345">
        <f t="shared" si="8"/>
        <v>0</v>
      </c>
    </row>
    <row r="45" spans="1:12" ht="14.25" customHeight="1">
      <c r="A45" s="27" t="str">
        <f t="shared" si="7"/>
        <v>1751001</v>
      </c>
      <c r="B45" s="28" t="s">
        <v>234</v>
      </c>
      <c r="C45" s="29">
        <v>10</v>
      </c>
      <c r="D45" s="28" t="s">
        <v>790</v>
      </c>
      <c r="E45" s="24">
        <v>40</v>
      </c>
      <c r="F45" s="587"/>
      <c r="G45" s="792"/>
      <c r="H45" s="175" t="s">
        <v>1250</v>
      </c>
      <c r="I45" s="42">
        <f>VLOOKUP($A45&amp;I$89,決統データ!$A$3:$DE$2059,$E45+19,FALSE)</f>
        <v>18</v>
      </c>
      <c r="J45" s="42">
        <f>VLOOKUP($A45&amp;J$89,決統データ!$A$3:$DE$2059,$E45+19,FALSE)</f>
        <v>15</v>
      </c>
      <c r="K45" s="42">
        <f>VLOOKUP($A45&amp;K$89,決統データ!$A$3:$DE$2059,$E45+19,FALSE)</f>
        <v>2</v>
      </c>
      <c r="L45" s="345">
        <f t="shared" si="8"/>
        <v>35</v>
      </c>
    </row>
    <row r="46" spans="1:12">
      <c r="A46" s="27" t="str">
        <f t="shared" si="7"/>
        <v>1751001</v>
      </c>
      <c r="B46" s="28" t="s">
        <v>234</v>
      </c>
      <c r="C46" s="29">
        <v>10</v>
      </c>
      <c r="D46" s="28" t="s">
        <v>790</v>
      </c>
      <c r="E46" s="24">
        <v>41</v>
      </c>
      <c r="F46" s="587"/>
      <c r="G46" s="792"/>
      <c r="H46" s="175" t="s">
        <v>1249</v>
      </c>
      <c r="I46" s="42">
        <f>VLOOKUP($A46&amp;I$89,決統データ!$A$3:$DE$2059,$E46+19,FALSE)</f>
        <v>0</v>
      </c>
      <c r="J46" s="42">
        <f>VLOOKUP($A46&amp;J$89,決統データ!$A$3:$DE$2059,$E46+19,FALSE)</f>
        <v>0</v>
      </c>
      <c r="K46" s="42">
        <f>VLOOKUP($A46&amp;K$89,決統データ!$A$3:$DE$2059,$E46+19,FALSE)</f>
        <v>0</v>
      </c>
      <c r="L46" s="345">
        <f t="shared" si="8"/>
        <v>0</v>
      </c>
    </row>
    <row r="47" spans="1:12" ht="14.25" customHeight="1">
      <c r="A47" s="27" t="str">
        <f t="shared" si="7"/>
        <v>1751001</v>
      </c>
      <c r="B47" s="28" t="s">
        <v>234</v>
      </c>
      <c r="C47" s="29">
        <v>10</v>
      </c>
      <c r="D47" s="28" t="s">
        <v>790</v>
      </c>
      <c r="E47" s="24">
        <v>42</v>
      </c>
      <c r="F47" s="587"/>
      <c r="G47" s="603"/>
      <c r="H47" s="175" t="s">
        <v>1248</v>
      </c>
      <c r="I47" s="42">
        <f>VLOOKUP($A47&amp;I$89,決統データ!$A$3:$DE$2059,$E47+19,FALSE)</f>
        <v>0</v>
      </c>
      <c r="J47" s="42">
        <f>VLOOKUP($A47&amp;J$89,決統データ!$A$3:$DE$2059,$E47+19,FALSE)</f>
        <v>0</v>
      </c>
      <c r="K47" s="42">
        <f>VLOOKUP($A47&amp;K$89,決統データ!$A$3:$DE$2059,$E47+19,FALSE)</f>
        <v>0</v>
      </c>
      <c r="L47" s="345">
        <f t="shared" si="8"/>
        <v>0</v>
      </c>
    </row>
    <row r="48" spans="1:12" ht="14.25" customHeight="1">
      <c r="A48" s="27" t="str">
        <f t="shared" si="7"/>
        <v>1751001</v>
      </c>
      <c r="B48" s="28" t="s">
        <v>234</v>
      </c>
      <c r="C48" s="29">
        <v>10</v>
      </c>
      <c r="D48" s="28" t="s">
        <v>790</v>
      </c>
      <c r="E48" s="24">
        <v>43</v>
      </c>
      <c r="F48" s="587"/>
      <c r="G48" s="721" t="s">
        <v>1247</v>
      </c>
      <c r="H48" s="723"/>
      <c r="I48" s="42">
        <f>VLOOKUP($A48&amp;I$89,決統データ!$A$3:$DE$2059,$E48+19,FALSE)</f>
        <v>5262</v>
      </c>
      <c r="J48" s="42">
        <f>VLOOKUP($A48&amp;J$89,決統データ!$A$3:$DE$2059,$E48+19,FALSE)</f>
        <v>2404</v>
      </c>
      <c r="K48" s="42">
        <f>VLOOKUP($A48&amp;K$89,決統データ!$A$3:$DE$2059,$E48+19,FALSE)</f>
        <v>132</v>
      </c>
      <c r="L48" s="345">
        <f t="shared" si="8"/>
        <v>7798</v>
      </c>
    </row>
    <row r="49" spans="1:12" ht="14.25" customHeight="1">
      <c r="A49" s="27" t="str">
        <f t="shared" si="7"/>
        <v>1751001</v>
      </c>
      <c r="B49" s="28" t="s">
        <v>234</v>
      </c>
      <c r="C49" s="29">
        <v>10</v>
      </c>
      <c r="D49" s="28" t="s">
        <v>790</v>
      </c>
      <c r="E49" s="24">
        <v>44</v>
      </c>
      <c r="F49" s="587"/>
      <c r="G49" s="602" t="s">
        <v>206</v>
      </c>
      <c r="H49" s="175" t="s">
        <v>1245</v>
      </c>
      <c r="I49" s="42">
        <f>VLOOKUP($A49&amp;I$89,決統データ!$A$3:$DE$2059,$E49+19,FALSE)</f>
        <v>5262</v>
      </c>
      <c r="J49" s="42">
        <f>VLOOKUP($A49&amp;J$89,決統データ!$A$3:$DE$2059,$E49+19,FALSE)</f>
        <v>2404</v>
      </c>
      <c r="K49" s="42">
        <f>VLOOKUP($A49&amp;K$89,決統データ!$A$3:$DE$2059,$E49+19,FALSE)</f>
        <v>132</v>
      </c>
      <c r="L49" s="345">
        <f t="shared" si="8"/>
        <v>7798</v>
      </c>
    </row>
    <row r="50" spans="1:12" ht="14.25" customHeight="1">
      <c r="A50" s="27" t="str">
        <f t="shared" si="7"/>
        <v>1751001</v>
      </c>
      <c r="B50" s="28" t="s">
        <v>234</v>
      </c>
      <c r="C50" s="29">
        <v>10</v>
      </c>
      <c r="D50" s="28" t="s">
        <v>790</v>
      </c>
      <c r="E50" s="24">
        <v>45</v>
      </c>
      <c r="F50" s="587"/>
      <c r="G50" s="603"/>
      <c r="H50" s="175" t="s">
        <v>1244</v>
      </c>
      <c r="I50" s="42">
        <f>VLOOKUP($A50&amp;I$89,決統データ!$A$3:$DE$2059,$E50+19,FALSE)</f>
        <v>0</v>
      </c>
      <c r="J50" s="42">
        <f>VLOOKUP($A50&amp;J$89,決統データ!$A$3:$DE$2059,$E50+19,FALSE)</f>
        <v>0</v>
      </c>
      <c r="K50" s="42">
        <f>VLOOKUP($A50&amp;K$89,決統データ!$A$3:$DE$2059,$E50+19,FALSE)</f>
        <v>0</v>
      </c>
      <c r="L50" s="345">
        <f t="shared" si="8"/>
        <v>0</v>
      </c>
    </row>
    <row r="51" spans="1:12" ht="14.25" customHeight="1">
      <c r="A51" s="27" t="str">
        <f t="shared" si="7"/>
        <v>1751001</v>
      </c>
      <c r="B51" s="28" t="s">
        <v>234</v>
      </c>
      <c r="C51" s="29">
        <v>10</v>
      </c>
      <c r="D51" s="28" t="s">
        <v>790</v>
      </c>
      <c r="E51" s="24">
        <v>46</v>
      </c>
      <c r="F51" s="587"/>
      <c r="G51" s="602" t="s">
        <v>205</v>
      </c>
      <c r="H51" s="175" t="s">
        <v>1242</v>
      </c>
      <c r="I51" s="42">
        <f>VLOOKUP($A51&amp;I$89,決統データ!$A$3:$DE$2059,$E51+19,FALSE)</f>
        <v>4762</v>
      </c>
      <c r="J51" s="42">
        <f>VLOOKUP($A51&amp;J$89,決統データ!$A$3:$DE$2059,$E51+19,FALSE)</f>
        <v>1450</v>
      </c>
      <c r="K51" s="42">
        <f>VLOOKUP($A51&amp;K$89,決統データ!$A$3:$DE$2059,$E51+19,FALSE)</f>
        <v>45</v>
      </c>
      <c r="L51" s="345">
        <f t="shared" si="8"/>
        <v>6257</v>
      </c>
    </row>
    <row r="52" spans="1:12">
      <c r="A52" s="27" t="str">
        <f t="shared" si="7"/>
        <v>1751001</v>
      </c>
      <c r="B52" s="28" t="s">
        <v>234</v>
      </c>
      <c r="C52" s="29">
        <v>10</v>
      </c>
      <c r="D52" s="28" t="s">
        <v>790</v>
      </c>
      <c r="E52" s="24">
        <v>47</v>
      </c>
      <c r="F52" s="587"/>
      <c r="G52" s="603"/>
      <c r="H52" s="175" t="s">
        <v>1241</v>
      </c>
      <c r="I52" s="42">
        <f>VLOOKUP($A52&amp;I$89,決統データ!$A$3:$DE$2059,$E52+19,FALSE)</f>
        <v>0</v>
      </c>
      <c r="J52" s="42">
        <f>VLOOKUP($A52&amp;J$89,決統データ!$A$3:$DE$2059,$E52+19,FALSE)</f>
        <v>0</v>
      </c>
      <c r="K52" s="42">
        <f>VLOOKUP($A52&amp;K$89,決統データ!$A$3:$DE$2059,$E52+19,FALSE)</f>
        <v>0</v>
      </c>
      <c r="L52" s="345">
        <f t="shared" si="8"/>
        <v>0</v>
      </c>
    </row>
    <row r="53" spans="1:12" ht="14.25" customHeight="1">
      <c r="A53" s="27" t="str">
        <f t="shared" si="7"/>
        <v>1751001</v>
      </c>
      <c r="B53" s="28" t="s">
        <v>234</v>
      </c>
      <c r="C53" s="29">
        <v>10</v>
      </c>
      <c r="D53" s="28" t="s">
        <v>790</v>
      </c>
      <c r="E53" s="24">
        <v>48</v>
      </c>
      <c r="F53" s="587"/>
      <c r="G53" s="721" t="s">
        <v>204</v>
      </c>
      <c r="H53" s="723"/>
      <c r="I53" s="42">
        <f>VLOOKUP($A53&amp;I$89,決統データ!$A$3:$DE$2059,$E53+19,FALSE)</f>
        <v>2808</v>
      </c>
      <c r="J53" s="42">
        <f>VLOOKUP($A53&amp;J$89,決統データ!$A$3:$DE$2059,$E53+19,FALSE)</f>
        <v>1115</v>
      </c>
      <c r="K53" s="42">
        <f>VLOOKUP($A53&amp;K$89,決統データ!$A$3:$DE$2059,$E53+19,FALSE)</f>
        <v>20</v>
      </c>
      <c r="L53" s="345">
        <f t="shared" si="8"/>
        <v>3943</v>
      </c>
    </row>
    <row r="54" spans="1:12" ht="14.25" customHeight="1">
      <c r="A54" s="27" t="str">
        <f t="shared" si="7"/>
        <v>1751001</v>
      </c>
      <c r="B54" s="28" t="s">
        <v>234</v>
      </c>
      <c r="C54" s="29">
        <v>10</v>
      </c>
      <c r="D54" s="28" t="s">
        <v>790</v>
      </c>
      <c r="E54" s="24">
        <v>49</v>
      </c>
      <c r="F54" s="587"/>
      <c r="G54" s="721" t="s">
        <v>1239</v>
      </c>
      <c r="H54" s="723"/>
      <c r="I54" s="42">
        <f>VLOOKUP($A54&amp;I$89,決統データ!$A$3:$DE$2059,$E54+19,FALSE)</f>
        <v>1098768</v>
      </c>
      <c r="J54" s="42">
        <f>VLOOKUP($A54&amp;J$89,決統データ!$A$3:$DE$2059,$E54+19,FALSE)</f>
        <v>406767</v>
      </c>
      <c r="K54" s="42">
        <f>VLOOKUP($A54&amp;K$89,決統データ!$A$3:$DE$2059,$E54+19,FALSE)</f>
        <v>14023</v>
      </c>
      <c r="L54" s="345">
        <f t="shared" si="8"/>
        <v>1519558</v>
      </c>
    </row>
    <row r="55" spans="1:12">
      <c r="A55" s="27" t="str">
        <f t="shared" si="7"/>
        <v>1751001</v>
      </c>
      <c r="B55" s="28" t="s">
        <v>234</v>
      </c>
      <c r="C55" s="29">
        <v>10</v>
      </c>
      <c r="D55" s="28" t="s">
        <v>790</v>
      </c>
      <c r="E55" s="24">
        <v>50</v>
      </c>
      <c r="F55" s="587"/>
      <c r="G55" s="604" t="s">
        <v>650</v>
      </c>
      <c r="H55" s="175" t="s">
        <v>1238</v>
      </c>
      <c r="I55" s="42">
        <f>VLOOKUP($A55&amp;I$89,決統データ!$A$3:$DE$2059,$E55+19,FALSE)</f>
        <v>1098768</v>
      </c>
      <c r="J55" s="42">
        <f>VLOOKUP($A55&amp;J$89,決統データ!$A$3:$DE$2059,$E55+19,FALSE)</f>
        <v>406767</v>
      </c>
      <c r="K55" s="42">
        <f>VLOOKUP($A55&amp;K$89,決統データ!$A$3:$DE$2059,$E55+19,FALSE)</f>
        <v>14023</v>
      </c>
      <c r="L55" s="345">
        <f t="shared" si="8"/>
        <v>1519558</v>
      </c>
    </row>
    <row r="56" spans="1:12" ht="14.25" customHeight="1">
      <c r="A56" s="27" t="str">
        <f t="shared" si="7"/>
        <v>1751001</v>
      </c>
      <c r="B56" s="28" t="s">
        <v>234</v>
      </c>
      <c r="C56" s="29">
        <v>10</v>
      </c>
      <c r="D56" s="28" t="s">
        <v>790</v>
      </c>
      <c r="E56" s="24">
        <v>51</v>
      </c>
      <c r="F56" s="587"/>
      <c r="G56" s="606"/>
      <c r="H56" s="175" t="s">
        <v>1237</v>
      </c>
      <c r="I56" s="42">
        <f>VLOOKUP($A56&amp;I$89,決統データ!$A$3:$DE$2059,$E56+19,FALSE)</f>
        <v>0</v>
      </c>
      <c r="J56" s="42">
        <f>VLOOKUP($A56&amp;J$89,決統データ!$A$3:$DE$2059,$E56+19,FALSE)</f>
        <v>0</v>
      </c>
      <c r="K56" s="42">
        <f>VLOOKUP($A56&amp;K$89,決統データ!$A$3:$DE$2059,$E56+19,FALSE)</f>
        <v>0</v>
      </c>
      <c r="L56" s="345">
        <f t="shared" si="8"/>
        <v>0</v>
      </c>
    </row>
    <row r="57" spans="1:12" ht="14.25" customHeight="1">
      <c r="A57" s="27" t="str">
        <f t="shared" si="7"/>
        <v>1751001</v>
      </c>
      <c r="B57" s="28" t="s">
        <v>234</v>
      </c>
      <c r="C57" s="29">
        <v>10</v>
      </c>
      <c r="D57" s="28" t="s">
        <v>790</v>
      </c>
      <c r="E57" s="24">
        <v>52</v>
      </c>
      <c r="F57" s="587"/>
      <c r="G57" s="751" t="s">
        <v>1236</v>
      </c>
      <c r="H57" s="752"/>
      <c r="I57" s="42">
        <f>VLOOKUP($A57&amp;I$89,決統データ!$A$3:$DE$2059,$E57+19,FALSE)</f>
        <v>845021</v>
      </c>
      <c r="J57" s="42">
        <f>VLOOKUP($A57&amp;J$89,決統データ!$A$3:$DE$2059,$E57+19,FALSE)</f>
        <v>406767</v>
      </c>
      <c r="K57" s="42">
        <f>VLOOKUP($A57&amp;K$89,決統データ!$A$3:$DE$2059,$E57+19,FALSE)</f>
        <v>13484</v>
      </c>
      <c r="L57" s="345">
        <f t="shared" si="8"/>
        <v>1265272</v>
      </c>
    </row>
    <row r="58" spans="1:12" ht="14.25" customHeight="1">
      <c r="A58" s="27"/>
      <c r="B58" s="28"/>
      <c r="C58" s="29"/>
      <c r="D58" s="28"/>
      <c r="F58" s="587"/>
      <c r="G58" s="181"/>
      <c r="H58" s="175" t="s">
        <v>1235</v>
      </c>
      <c r="I58" s="166">
        <f>I57/I55*100</f>
        <v>76.906225882078843</v>
      </c>
      <c r="J58" s="166">
        <f t="shared" ref="J58:K58" si="9">J57/J55*100</f>
        <v>100</v>
      </c>
      <c r="K58" s="166">
        <f t="shared" si="9"/>
        <v>96.156314625971618</v>
      </c>
      <c r="L58" s="273">
        <f>L57/L55*100</f>
        <v>83.265791763131119</v>
      </c>
    </row>
    <row r="59" spans="1:12" ht="14.25" customHeight="1">
      <c r="A59" s="27" t="str">
        <f t="shared" si="7"/>
        <v>1751001</v>
      </c>
      <c r="B59" s="28" t="s">
        <v>234</v>
      </c>
      <c r="C59" s="29">
        <v>10</v>
      </c>
      <c r="D59" s="28" t="s">
        <v>790</v>
      </c>
      <c r="E59" s="24">
        <v>53</v>
      </c>
      <c r="F59" s="587"/>
      <c r="G59" s="602" t="s">
        <v>1234</v>
      </c>
      <c r="H59" s="175" t="s">
        <v>1233</v>
      </c>
      <c r="I59" s="42">
        <f>VLOOKUP($A59&amp;I$89,決統データ!$A$3:$DE$2059,$E59+19,FALSE)</f>
        <v>1</v>
      </c>
      <c r="J59" s="42">
        <f>VLOOKUP($A59&amp;J$89,決統データ!$A$3:$DE$2059,$E59+19,FALSE)</f>
        <v>0</v>
      </c>
      <c r="K59" s="42">
        <f>VLOOKUP($A59&amp;K$89,決統データ!$A$3:$DE$2059,$E59+19,FALSE)</f>
        <v>1</v>
      </c>
      <c r="L59" s="345">
        <f>SUM(I59:K59)</f>
        <v>2</v>
      </c>
    </row>
    <row r="60" spans="1:12" ht="14.25" customHeight="1">
      <c r="A60" s="27" t="str">
        <f t="shared" si="7"/>
        <v>1751001</v>
      </c>
      <c r="B60" s="28" t="s">
        <v>234</v>
      </c>
      <c r="C60" s="29">
        <v>10</v>
      </c>
      <c r="D60" s="28" t="s">
        <v>790</v>
      </c>
      <c r="E60" s="24">
        <v>54</v>
      </c>
      <c r="F60" s="587"/>
      <c r="G60" s="603"/>
      <c r="H60" s="175" t="s">
        <v>145</v>
      </c>
      <c r="I60" s="42">
        <f>VLOOKUP($A60&amp;I$89,決統データ!$A$3:$DE$2059,$E60+19,FALSE)</f>
        <v>99</v>
      </c>
      <c r="J60" s="42">
        <f>VLOOKUP($A60&amp;J$89,決統データ!$A$3:$DE$2059,$E60+19,FALSE)</f>
        <v>0</v>
      </c>
      <c r="K60" s="42">
        <f>VLOOKUP($A60&amp;K$89,決統データ!$A$3:$DE$2059,$E60+19,FALSE)</f>
        <v>98</v>
      </c>
      <c r="L60" s="345"/>
    </row>
    <row r="61" spans="1:12">
      <c r="A61" s="27" t="str">
        <f t="shared" si="7"/>
        <v>1751001</v>
      </c>
      <c r="B61" s="28" t="s">
        <v>234</v>
      </c>
      <c r="C61" s="29">
        <v>10</v>
      </c>
      <c r="D61" s="28" t="s">
        <v>790</v>
      </c>
      <c r="E61" s="24">
        <v>55</v>
      </c>
      <c r="F61" s="588"/>
      <c r="G61" s="721" t="s">
        <v>1231</v>
      </c>
      <c r="H61" s="723"/>
      <c r="I61" s="42">
        <f>VLOOKUP($A61&amp;I$89,決統データ!$A$3:$DE$2059,$E61+19,FALSE)</f>
        <v>2893</v>
      </c>
      <c r="J61" s="42">
        <f>VLOOKUP($A61&amp;J$89,決統データ!$A$3:$DE$2059,$E61+19,FALSE)</f>
        <v>0</v>
      </c>
      <c r="K61" s="42">
        <f>VLOOKUP($A61&amp;K$89,決統データ!$A$3:$DE$2059,$E61+19,FALSE)</f>
        <v>1</v>
      </c>
      <c r="L61" s="345">
        <f t="shared" ref="L61:L71" si="10">SUM(I61:K61)</f>
        <v>2894</v>
      </c>
    </row>
    <row r="62" spans="1:12">
      <c r="A62" s="27" t="str">
        <f t="shared" si="7"/>
        <v>1751001</v>
      </c>
      <c r="B62" s="28" t="s">
        <v>234</v>
      </c>
      <c r="C62" s="29">
        <v>10</v>
      </c>
      <c r="D62" s="28" t="s">
        <v>790</v>
      </c>
      <c r="E62" s="24">
        <v>56</v>
      </c>
      <c r="F62" s="797" t="s">
        <v>1230</v>
      </c>
      <c r="G62" s="721" t="s">
        <v>1229</v>
      </c>
      <c r="H62" s="723"/>
      <c r="I62" s="42">
        <f>VLOOKUP($A62&amp;I$89,決統データ!$A$3:$DE$2059,$E62+19,FALSE)</f>
        <v>0</v>
      </c>
      <c r="J62" s="42">
        <f>VLOOKUP($A62&amp;J$89,決統データ!$A$3:$DE$2059,$E62+19,FALSE)</f>
        <v>0</v>
      </c>
      <c r="K62" s="42">
        <f>VLOOKUP($A62&amp;K$89,決統データ!$A$3:$DE$2059,$E62+19,FALSE)</f>
        <v>0</v>
      </c>
      <c r="L62" s="345">
        <f t="shared" si="10"/>
        <v>0</v>
      </c>
    </row>
    <row r="63" spans="1:12">
      <c r="A63" s="27" t="str">
        <f t="shared" si="7"/>
        <v>1751001</v>
      </c>
      <c r="B63" s="28" t="s">
        <v>234</v>
      </c>
      <c r="C63" s="29">
        <v>10</v>
      </c>
      <c r="D63" s="28" t="s">
        <v>790</v>
      </c>
      <c r="E63" s="24">
        <v>57</v>
      </c>
      <c r="F63" s="798"/>
      <c r="G63" s="602" t="s">
        <v>1228</v>
      </c>
      <c r="H63" s="175" t="s">
        <v>1227</v>
      </c>
      <c r="I63" s="42">
        <f>VLOOKUP($A63&amp;I$89,決統データ!$A$3:$DE$2059,$E63+19,FALSE)</f>
        <v>0</v>
      </c>
      <c r="J63" s="42">
        <f>VLOOKUP($A63&amp;J$89,決統データ!$A$3:$DE$2059,$E63+19,FALSE)</f>
        <v>0</v>
      </c>
      <c r="K63" s="42">
        <f>VLOOKUP($A63&amp;K$89,決統データ!$A$3:$DE$2059,$E63+19,FALSE)</f>
        <v>0</v>
      </c>
      <c r="L63" s="345">
        <f t="shared" si="10"/>
        <v>0</v>
      </c>
    </row>
    <row r="64" spans="1:12">
      <c r="A64" s="27" t="str">
        <f t="shared" si="7"/>
        <v>1751001</v>
      </c>
      <c r="B64" s="28" t="s">
        <v>234</v>
      </c>
      <c r="C64" s="29">
        <v>10</v>
      </c>
      <c r="D64" s="28" t="s">
        <v>790</v>
      </c>
      <c r="E64" s="24">
        <v>58</v>
      </c>
      <c r="F64" s="799"/>
      <c r="G64" s="603"/>
      <c r="H64" s="175" t="s">
        <v>1226</v>
      </c>
      <c r="I64" s="42">
        <f>VLOOKUP($A64&amp;I$89,決統データ!$A$3:$DE$2059,$E64+19,FALSE)</f>
        <v>0</v>
      </c>
      <c r="J64" s="42">
        <f>VLOOKUP($A64&amp;J$89,決統データ!$A$3:$DE$2059,$E64+19,FALSE)</f>
        <v>0</v>
      </c>
      <c r="K64" s="42">
        <f>VLOOKUP($A64&amp;K$89,決統データ!$A$3:$DE$2059,$E64+19,FALSE)</f>
        <v>0</v>
      </c>
      <c r="L64" s="345">
        <f t="shared" si="10"/>
        <v>0</v>
      </c>
    </row>
    <row r="65" spans="1:12" ht="14.25" customHeight="1">
      <c r="A65" s="27" t="str">
        <f t="shared" si="7"/>
        <v>1751001</v>
      </c>
      <c r="B65" s="28" t="s">
        <v>234</v>
      </c>
      <c r="C65" s="29">
        <v>10</v>
      </c>
      <c r="D65" s="28" t="s">
        <v>790</v>
      </c>
      <c r="E65" s="24">
        <v>59</v>
      </c>
      <c r="F65" s="586" t="s">
        <v>1116</v>
      </c>
      <c r="G65" s="174" t="s">
        <v>1225</v>
      </c>
      <c r="H65" s="175"/>
      <c r="I65" s="42">
        <f>VLOOKUP($A65&amp;I$89,決統データ!$A$3:$DE$2059,$E65+19,FALSE)</f>
        <v>4</v>
      </c>
      <c r="J65" s="42">
        <f>VLOOKUP($A65&amp;J$89,決統データ!$A$3:$DE$2059,$E65+19,FALSE)</f>
        <v>2</v>
      </c>
      <c r="K65" s="42">
        <f>VLOOKUP($A65&amp;K$89,決統データ!$A$3:$DE$2059,$E65+19,FALSE)</f>
        <v>0</v>
      </c>
      <c r="L65" s="345">
        <f t="shared" si="10"/>
        <v>6</v>
      </c>
    </row>
    <row r="66" spans="1:12">
      <c r="A66" s="27" t="str">
        <f t="shared" si="7"/>
        <v>1751001</v>
      </c>
      <c r="B66" s="28" t="s">
        <v>234</v>
      </c>
      <c r="C66" s="29">
        <v>10</v>
      </c>
      <c r="D66" s="28" t="s">
        <v>790</v>
      </c>
      <c r="E66" s="24">
        <v>60</v>
      </c>
      <c r="F66" s="587"/>
      <c r="G66" s="604" t="s">
        <v>650</v>
      </c>
      <c r="H66" s="175" t="s">
        <v>1224</v>
      </c>
      <c r="I66" s="42">
        <f>VLOOKUP($A66&amp;I$89,決統データ!$A$3:$DE$2059,$E66+19,FALSE)</f>
        <v>1</v>
      </c>
      <c r="J66" s="42">
        <f>VLOOKUP($A66&amp;J$89,決統データ!$A$3:$DE$2059,$E66+19,FALSE)</f>
        <v>2</v>
      </c>
      <c r="K66" s="42">
        <f>VLOOKUP($A66&amp;K$89,決統データ!$A$3:$DE$2059,$E66+19,FALSE)</f>
        <v>0</v>
      </c>
      <c r="L66" s="345">
        <f t="shared" si="10"/>
        <v>3</v>
      </c>
    </row>
    <row r="67" spans="1:12" ht="14.25" customHeight="1">
      <c r="A67" s="27" t="str">
        <f t="shared" si="7"/>
        <v>1751002</v>
      </c>
      <c r="B67" s="28" t="s">
        <v>234</v>
      </c>
      <c r="C67" s="29">
        <v>10</v>
      </c>
      <c r="D67" s="28" t="s">
        <v>235</v>
      </c>
      <c r="E67" s="24">
        <v>1</v>
      </c>
      <c r="F67" s="587"/>
      <c r="G67" s="605"/>
      <c r="H67" s="175" t="s">
        <v>1223</v>
      </c>
      <c r="I67" s="42">
        <f>VLOOKUP($A67&amp;I$89,決統データ!$A$3:$DE$2059,$E67+19,FALSE)</f>
        <v>0</v>
      </c>
      <c r="J67" s="42">
        <f>VLOOKUP($A67&amp;J$89,決統データ!$A$3:$DE$2059,$E67+19,FALSE)</f>
        <v>0</v>
      </c>
      <c r="K67" s="42">
        <f>VLOOKUP($A67&amp;K$89,決統データ!$A$3:$DE$2059,$E67+19,FALSE)</f>
        <v>0</v>
      </c>
      <c r="L67" s="345">
        <f t="shared" si="10"/>
        <v>0</v>
      </c>
    </row>
    <row r="68" spans="1:12" ht="14.25" customHeight="1">
      <c r="A68" s="27" t="str">
        <f t="shared" si="7"/>
        <v>1751002</v>
      </c>
      <c r="B68" s="28" t="s">
        <v>234</v>
      </c>
      <c r="C68" s="29">
        <v>10</v>
      </c>
      <c r="D68" s="28" t="s">
        <v>235</v>
      </c>
      <c r="E68" s="24">
        <v>2</v>
      </c>
      <c r="F68" s="587"/>
      <c r="G68" s="605"/>
      <c r="H68" s="175" t="s">
        <v>1222</v>
      </c>
      <c r="I68" s="42">
        <f>VLOOKUP($A68&amp;I$89,決統データ!$A$3:$DE$2059,$E68+19,FALSE)</f>
        <v>3</v>
      </c>
      <c r="J68" s="42">
        <f>VLOOKUP($A68&amp;J$89,決統データ!$A$3:$DE$2059,$E68+19,FALSE)</f>
        <v>0</v>
      </c>
      <c r="K68" s="42">
        <f>VLOOKUP($A68&amp;K$89,決統データ!$A$3:$DE$2059,$E68+19,FALSE)</f>
        <v>0</v>
      </c>
      <c r="L68" s="345">
        <f t="shared" si="10"/>
        <v>3</v>
      </c>
    </row>
    <row r="69" spans="1:12" ht="14.25" customHeight="1">
      <c r="A69" s="27" t="str">
        <f t="shared" si="7"/>
        <v>1751002</v>
      </c>
      <c r="B69" s="28" t="s">
        <v>234</v>
      </c>
      <c r="C69" s="29">
        <v>10</v>
      </c>
      <c r="D69" s="28" t="s">
        <v>235</v>
      </c>
      <c r="E69" s="24">
        <v>3</v>
      </c>
      <c r="F69" s="587"/>
      <c r="G69" s="606"/>
      <c r="H69" s="175" t="s">
        <v>203</v>
      </c>
      <c r="I69" s="42">
        <f>VLOOKUP($A69&amp;I$89,決統データ!$A$3:$DE$2059,$E69+19,FALSE)</f>
        <v>0</v>
      </c>
      <c r="J69" s="42">
        <f>VLOOKUP($A69&amp;J$89,決統データ!$A$3:$DE$2059,$E69+19,FALSE)</f>
        <v>0</v>
      </c>
      <c r="K69" s="42">
        <f>VLOOKUP($A69&amp;K$89,決統データ!$A$3:$DE$2059,$E69+19,FALSE)</f>
        <v>0</v>
      </c>
      <c r="L69" s="345">
        <f t="shared" si="10"/>
        <v>0</v>
      </c>
    </row>
    <row r="70" spans="1:12" ht="14.25" customHeight="1">
      <c r="A70" s="27" t="str">
        <f t="shared" si="7"/>
        <v>1751002</v>
      </c>
      <c r="B70" s="28" t="s">
        <v>234</v>
      </c>
      <c r="C70" s="29">
        <v>10</v>
      </c>
      <c r="D70" s="28" t="s">
        <v>235</v>
      </c>
      <c r="E70" s="24">
        <v>4</v>
      </c>
      <c r="F70" s="587"/>
      <c r="G70" s="174" t="s">
        <v>1220</v>
      </c>
      <c r="H70" s="175"/>
      <c r="I70" s="42">
        <f>VLOOKUP($A70&amp;I$89,決統データ!$A$3:$DE$2059,$E70+19,FALSE)</f>
        <v>0</v>
      </c>
      <c r="J70" s="42">
        <f>VLOOKUP($A70&amp;J$89,決統データ!$A$3:$DE$2059,$E70+19,FALSE)</f>
        <v>0</v>
      </c>
      <c r="K70" s="42">
        <f>VLOOKUP($A70&amp;K$89,決統データ!$A$3:$DE$2059,$E70+19,FALSE)</f>
        <v>0</v>
      </c>
      <c r="L70" s="345">
        <f t="shared" si="10"/>
        <v>0</v>
      </c>
    </row>
    <row r="71" spans="1:12" ht="14.25" customHeight="1">
      <c r="A71" s="27" t="str">
        <f t="shared" si="7"/>
        <v>1751002</v>
      </c>
      <c r="B71" s="28" t="s">
        <v>234</v>
      </c>
      <c r="C71" s="29">
        <v>10</v>
      </c>
      <c r="D71" s="28" t="s">
        <v>235</v>
      </c>
      <c r="E71" s="24">
        <v>5</v>
      </c>
      <c r="F71" s="588"/>
      <c r="G71" s="175" t="s">
        <v>1219</v>
      </c>
      <c r="H71" s="214"/>
      <c r="I71" s="42">
        <f>VLOOKUP($A71&amp;I$89,決統データ!$A$3:$DE$2059,$E71+19,FALSE)</f>
        <v>4</v>
      </c>
      <c r="J71" s="42">
        <f>VLOOKUP($A71&amp;J$89,決統データ!$A$3:$DE$2059,$E71+19,FALSE)</f>
        <v>2</v>
      </c>
      <c r="K71" s="42">
        <f>VLOOKUP($A71&amp;K$89,決統データ!$A$3:$DE$2059,$E71+19,FALSE)</f>
        <v>0</v>
      </c>
      <c r="L71" s="345">
        <f t="shared" si="10"/>
        <v>6</v>
      </c>
    </row>
    <row r="72" spans="1:12">
      <c r="F72" s="611" t="s">
        <v>1218</v>
      </c>
      <c r="G72" s="468" t="s">
        <v>1217</v>
      </c>
      <c r="H72" s="469"/>
      <c r="I72" s="256">
        <f t="shared" ref="I72:L72" si="11">IF(I49=0,0,+I51/I49*100)</f>
        <v>90.497909540098817</v>
      </c>
      <c r="J72" s="256">
        <f t="shared" si="11"/>
        <v>60.316139767054914</v>
      </c>
      <c r="K72" s="256">
        <f t="shared" si="11"/>
        <v>34.090909090909086</v>
      </c>
      <c r="L72" s="346">
        <f t="shared" si="11"/>
        <v>80.238522698127724</v>
      </c>
    </row>
    <row r="73" spans="1:12">
      <c r="F73" s="612"/>
      <c r="G73" s="468" t="s">
        <v>1216</v>
      </c>
      <c r="H73" s="469"/>
      <c r="I73" s="230">
        <f t="shared" ref="I73:L73" si="12">IF(I50=0,0,I52/I50*100)</f>
        <v>0</v>
      </c>
      <c r="J73" s="230">
        <f t="shared" si="12"/>
        <v>0</v>
      </c>
      <c r="K73" s="230">
        <f t="shared" si="12"/>
        <v>0</v>
      </c>
      <c r="L73" s="337">
        <f t="shared" si="12"/>
        <v>0</v>
      </c>
    </row>
    <row r="74" spans="1:12">
      <c r="F74" s="612"/>
      <c r="G74" s="468" t="s">
        <v>1215</v>
      </c>
      <c r="H74" s="469"/>
      <c r="I74" s="256">
        <f t="shared" ref="I74:L74" si="13">IF(I49=0,0,I53/I49*100)</f>
        <v>53.363740022805018</v>
      </c>
      <c r="J74" s="256">
        <f t="shared" si="13"/>
        <v>46.381031613976702</v>
      </c>
      <c r="K74" s="256">
        <f t="shared" si="13"/>
        <v>15.151515151515152</v>
      </c>
      <c r="L74" s="346">
        <f t="shared" si="13"/>
        <v>50.564247242882786</v>
      </c>
    </row>
    <row r="75" spans="1:12" ht="13.5" customHeight="1">
      <c r="F75" s="612"/>
      <c r="G75" s="468" t="s">
        <v>202</v>
      </c>
      <c r="H75" s="469"/>
      <c r="I75" s="257">
        <f t="shared" ref="I75:L75" si="14">IF(I65=0,0,I55/I65)</f>
        <v>274692</v>
      </c>
      <c r="J75" s="257">
        <f t="shared" si="14"/>
        <v>203383.5</v>
      </c>
      <c r="K75" s="257">
        <f t="shared" si="14"/>
        <v>0</v>
      </c>
      <c r="L75" s="347">
        <f t="shared" si="14"/>
        <v>253259.66666666666</v>
      </c>
    </row>
    <row r="76" spans="1:12">
      <c r="F76" s="612"/>
      <c r="G76" s="616" t="s">
        <v>1213</v>
      </c>
      <c r="H76" s="617"/>
      <c r="I76" s="258">
        <f>IF(農1!I57=0,0,農2!K5/農1!I57*1000)</f>
        <v>228.62745422894815</v>
      </c>
      <c r="J76" s="258">
        <f>IF(農1!J57=0,0,農2!L5/農1!J57*1000)</f>
        <v>234.93302062360024</v>
      </c>
      <c r="K76" s="258">
        <f>IF(農1!K57=0,0,農2!M5/農1!K57*1000)</f>
        <v>157.22337585286263</v>
      </c>
      <c r="L76" s="348">
        <f>IF(農1!L57=0,0,農2!N5/農1!L57*1000)</f>
        <v>229.89365132556478</v>
      </c>
    </row>
    <row r="77" spans="1:12">
      <c r="F77" s="612"/>
      <c r="G77" s="616" t="s">
        <v>1212</v>
      </c>
      <c r="H77" s="617"/>
      <c r="I77" s="258">
        <f>IF(農1!I57=0,0,(農4!J76)/農1!I57*1000)</f>
        <v>375.30901598895178</v>
      </c>
      <c r="J77" s="258">
        <f>IF(農1!J57=0,0,(農4!K76)/農1!J57*1000)</f>
        <v>274.43229170507931</v>
      </c>
      <c r="K77" s="258">
        <f>IF(農1!K57=0,0,(農4!L76)/農1!K57*1000)</f>
        <v>633.56570750519131</v>
      </c>
      <c r="L77" s="348">
        <f>IF(農1!L57=0,0,(農4!M76)/農1!L57*1000)</f>
        <v>345.63082088278253</v>
      </c>
    </row>
    <row r="78" spans="1:12" ht="14.25" customHeight="1">
      <c r="F78" s="612"/>
      <c r="G78" s="609" t="s">
        <v>201</v>
      </c>
      <c r="H78" s="182" t="s">
        <v>1211</v>
      </c>
      <c r="I78" s="258">
        <f>IF(農1!I57=0,0,農4!J46/農1!I57*1000)</f>
        <v>366.44059733426741</v>
      </c>
      <c r="J78" s="258">
        <f>IF(農1!J57=0,0,農4!K46/農1!J57*1000)</f>
        <v>274.43229170507931</v>
      </c>
      <c r="K78" s="258">
        <f>IF(農1!K57=0,0,農4!L46/農1!K57*1000)</f>
        <v>633.56570750519131</v>
      </c>
      <c r="L78" s="348">
        <f>IF(農1!L57=0,0,農4!M46/農1!L57*1000)</f>
        <v>339.70798373788404</v>
      </c>
    </row>
    <row r="79" spans="1:12">
      <c r="F79" s="612"/>
      <c r="G79" s="610"/>
      <c r="H79" s="182" t="s">
        <v>1210</v>
      </c>
      <c r="I79" s="258">
        <f>IF(農1!I57=0,0,(農4!J69)/農1!I57*1000)</f>
        <v>8.8684186546843211</v>
      </c>
      <c r="J79" s="258">
        <f>IF(農1!J57=0,0,(農4!K69)/農1!J57*1000)</f>
        <v>0</v>
      </c>
      <c r="K79" s="258">
        <f>IF(農1!K57=0,0,(農4!L69)/農1!K57*1000)</f>
        <v>0</v>
      </c>
      <c r="L79" s="348">
        <f>IF(農1!L57=0,0,(農4!M69)/農1!L57*1000)</f>
        <v>5.9228371448984882</v>
      </c>
    </row>
    <row r="80" spans="1:12">
      <c r="F80" s="612"/>
      <c r="G80" s="607" t="s">
        <v>1209</v>
      </c>
      <c r="H80" s="608"/>
      <c r="I80" s="256">
        <f>IF(農4!J76=0,0,農2!K5/(農4!J76)*100)</f>
        <v>60.917122821179028</v>
      </c>
      <c r="J80" s="256">
        <f>IF(農4!K76=0,0,農2!L5/(農4!K76)*100)</f>
        <v>85.606915703663887</v>
      </c>
      <c r="K80" s="256">
        <f>IF(農4!L76=0,0,農2!M5/(農4!L76)*100)</f>
        <v>24.815638534472669</v>
      </c>
      <c r="L80" s="346">
        <f>IF(農4!M76=0,0,農2!N5/(農4!M76)*100)</f>
        <v>66.514221948838028</v>
      </c>
    </row>
    <row r="81" spans="6:12">
      <c r="F81" s="613"/>
      <c r="G81" s="60" t="s">
        <v>201</v>
      </c>
      <c r="H81" s="60" t="s">
        <v>1207</v>
      </c>
      <c r="I81" s="256">
        <f>IF(農4!J76=0,0,I80*農4!J46/(農4!J76))</f>
        <v>59.477672860208884</v>
      </c>
      <c r="J81" s="256">
        <f>IF(農4!K76=0,0,J80*農4!K46/(農4!K76))</f>
        <v>85.606915703663887</v>
      </c>
      <c r="K81" s="256">
        <f>IF(農4!L76=0,0,K80*農4!L46/(農4!L76))</f>
        <v>24.815638534472669</v>
      </c>
      <c r="L81" s="346">
        <f>IF(農4!M76=0,0,L80*農4!M46/(農4!M76))</f>
        <v>65.374413573484233</v>
      </c>
    </row>
    <row r="82" spans="6:12">
      <c r="F82" s="222"/>
      <c r="H82" s="10"/>
      <c r="I82" s="253"/>
      <c r="J82" s="252"/>
      <c r="K82" s="252"/>
      <c r="L82" s="252"/>
    </row>
    <row r="83" spans="6:12">
      <c r="G83" s="153" t="s">
        <v>1206</v>
      </c>
    </row>
    <row r="84" spans="6:12">
      <c r="G84" s="153" t="s">
        <v>1205</v>
      </c>
    </row>
    <row r="85" spans="6:12">
      <c r="G85" s="113" t="s">
        <v>1204</v>
      </c>
    </row>
    <row r="86" spans="6:12">
      <c r="G86" s="113" t="s">
        <v>1203</v>
      </c>
    </row>
    <row r="87" spans="6:12">
      <c r="G87" s="113" t="s">
        <v>1202</v>
      </c>
    </row>
    <row r="89" spans="6:12">
      <c r="I89" s="12" t="str">
        <f>+I90&amp;"000"</f>
        <v>262013000</v>
      </c>
      <c r="J89" s="12" t="str">
        <f t="shared" ref="J89:K89" si="15">+J90&amp;"000"</f>
        <v>264075000</v>
      </c>
      <c r="K89" s="12" t="str">
        <f t="shared" si="15"/>
        <v>264652000</v>
      </c>
    </row>
    <row r="90" spans="6:12">
      <c r="I90" s="12" t="s">
        <v>584</v>
      </c>
      <c r="J90" s="12" t="s">
        <v>595</v>
      </c>
      <c r="K90" s="12" t="s">
        <v>598</v>
      </c>
    </row>
    <row r="91" spans="6:12">
      <c r="I91" s="12" t="s">
        <v>463</v>
      </c>
      <c r="J91" s="12" t="s">
        <v>596</v>
      </c>
      <c r="K91" s="12" t="s">
        <v>599</v>
      </c>
    </row>
  </sheetData>
  <customSheetViews>
    <customSheetView guid="{247A5D4D-80F1-4466-92F7-7A3BC78E450F}" showPageBreaks="1" printArea="1" topLeftCell="A46">
      <selection activeCell="C43" sqref="C43"/>
      <pageMargins left="0.78740157480314965" right="0.78740157480314965" top="0.78740157480314965" bottom="0.78740157480314965" header="0.51181102362204722" footer="0.31496062992125984"/>
      <pageSetup paperSize="9" scale="64" orientation="portrait" blackAndWhite="1"/>
      <headerFooter alignWithMargins="0"/>
    </customSheetView>
  </customSheetViews>
  <mergeCells count="46">
    <mergeCell ref="G14:H14"/>
    <mergeCell ref="F36:F42"/>
    <mergeCell ref="G37:G39"/>
    <mergeCell ref="G40:G42"/>
    <mergeCell ref="F43:F61"/>
    <mergeCell ref="G43:H43"/>
    <mergeCell ref="G48:H48"/>
    <mergeCell ref="G44:G47"/>
    <mergeCell ref="G49:G50"/>
    <mergeCell ref="G51:G52"/>
    <mergeCell ref="G55:G56"/>
    <mergeCell ref="G53:H53"/>
    <mergeCell ref="G61:H61"/>
    <mergeCell ref="G57:H57"/>
    <mergeCell ref="G59:G60"/>
    <mergeCell ref="G54:H54"/>
    <mergeCell ref="F3:H3"/>
    <mergeCell ref="F8:F18"/>
    <mergeCell ref="F19:G23"/>
    <mergeCell ref="F24:F35"/>
    <mergeCell ref="G25:G29"/>
    <mergeCell ref="G15:H15"/>
    <mergeCell ref="G16:H16"/>
    <mergeCell ref="G17:H17"/>
    <mergeCell ref="G30:G34"/>
    <mergeCell ref="G8:H8"/>
    <mergeCell ref="G9:H9"/>
    <mergeCell ref="G10:H10"/>
    <mergeCell ref="G18:H18"/>
    <mergeCell ref="G11:H11"/>
    <mergeCell ref="G12:H12"/>
    <mergeCell ref="G13:H13"/>
    <mergeCell ref="F72:F81"/>
    <mergeCell ref="F62:F64"/>
    <mergeCell ref="G63:G64"/>
    <mergeCell ref="F65:F71"/>
    <mergeCell ref="G66:G69"/>
    <mergeCell ref="G72:H72"/>
    <mergeCell ref="G73:H73"/>
    <mergeCell ref="G62:H62"/>
    <mergeCell ref="G80:H80"/>
    <mergeCell ref="G74:H74"/>
    <mergeCell ref="G75:H75"/>
    <mergeCell ref="G78:G79"/>
    <mergeCell ref="G76:H76"/>
    <mergeCell ref="G77:H77"/>
  </mergeCells>
  <phoneticPr fontId="3"/>
  <pageMargins left="0.78740157480314965" right="0.78740157480314965" top="0.78740157480314965" bottom="0.78740157480314965" header="0.51181102362204722" footer="0.31496062992125984"/>
  <pageSetup paperSize="9" scale="50"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N110"/>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3.5" style="9" customWidth="1"/>
    <col min="7" max="7" width="5.08203125" style="9" customWidth="1"/>
    <col min="8" max="8" width="5" style="9" customWidth="1"/>
    <col min="9" max="9" width="4.08203125" style="9" customWidth="1"/>
    <col min="10" max="10" width="28.5" style="9" customWidth="1"/>
    <col min="11" max="14" width="11.58203125" style="101" customWidth="1"/>
    <col min="15" max="16384" width="9" style="9"/>
  </cols>
  <sheetData>
    <row r="1" spans="1:14">
      <c r="F1" s="9" t="s">
        <v>896</v>
      </c>
      <c r="N1" s="254" t="s">
        <v>523</v>
      </c>
    </row>
    <row r="2" spans="1:14" ht="33.75" customHeight="1">
      <c r="A2" s="26"/>
      <c r="B2" s="67" t="s">
        <v>786</v>
      </c>
      <c r="C2" s="26" t="s">
        <v>787</v>
      </c>
      <c r="D2" s="26" t="s">
        <v>788</v>
      </c>
      <c r="E2" s="30" t="s">
        <v>789</v>
      </c>
      <c r="F2" s="482"/>
      <c r="G2" s="641"/>
      <c r="H2" s="641"/>
      <c r="I2" s="641"/>
      <c r="J2" s="642"/>
      <c r="K2" s="142" t="s">
        <v>463</v>
      </c>
      <c r="L2" s="142" t="s">
        <v>193</v>
      </c>
      <c r="M2" s="142" t="s">
        <v>602</v>
      </c>
      <c r="N2" s="165" t="s">
        <v>609</v>
      </c>
    </row>
    <row r="3" spans="1:14" s="1" customFormat="1">
      <c r="A3" s="27" t="str">
        <f>+B3&amp;C3&amp;D3</f>
        <v>1752601</v>
      </c>
      <c r="B3" s="28" t="s">
        <v>234</v>
      </c>
      <c r="C3" s="29">
        <v>26</v>
      </c>
      <c r="D3" s="28" t="s">
        <v>790</v>
      </c>
      <c r="E3" s="24">
        <v>1</v>
      </c>
      <c r="F3" s="636" t="s">
        <v>895</v>
      </c>
      <c r="G3" s="638" t="s">
        <v>894</v>
      </c>
      <c r="H3" s="638"/>
      <c r="I3" s="638"/>
      <c r="J3" s="638"/>
      <c r="K3" s="43">
        <f>VLOOKUP($A3&amp;K$108,決統データ!$A$3:$DE$2059,$E3+19,FALSE)</f>
        <v>416831</v>
      </c>
      <c r="L3" s="43">
        <f>VLOOKUP($A3&amp;L$108,決統データ!$A$3:$DE$2059,$E3+19,FALSE)</f>
        <v>283991</v>
      </c>
      <c r="M3" s="43">
        <f>VLOOKUP($A3&amp;M$108,決統データ!$A$3:$DE$2059,$E3+19,FALSE)</f>
        <v>24286</v>
      </c>
      <c r="N3" s="311">
        <f t="shared" ref="N3:N34" si="0">SUM(K3:M3)</f>
        <v>725108</v>
      </c>
    </row>
    <row r="4" spans="1:14" s="1" customFormat="1">
      <c r="A4" s="27" t="str">
        <f t="shared" ref="A4:A67" si="1">+B4&amp;C4&amp;D4</f>
        <v>1752601</v>
      </c>
      <c r="B4" s="28" t="s">
        <v>234</v>
      </c>
      <c r="C4" s="29">
        <v>26</v>
      </c>
      <c r="D4" s="28" t="s">
        <v>790</v>
      </c>
      <c r="E4" s="24">
        <v>2</v>
      </c>
      <c r="F4" s="636"/>
      <c r="G4" s="507" t="s">
        <v>893</v>
      </c>
      <c r="H4" s="507"/>
      <c r="I4" s="507"/>
      <c r="J4" s="507"/>
      <c r="K4" s="43">
        <f>VLOOKUP($A4&amp;K$108,決統データ!$A$3:$DE$2059,$E4+19,FALSE)</f>
        <v>193292</v>
      </c>
      <c r="L4" s="43">
        <f>VLOOKUP($A4&amp;L$108,決統データ!$A$3:$DE$2059,$E4+19,FALSE)</f>
        <v>95563</v>
      </c>
      <c r="M4" s="43">
        <f>VLOOKUP($A4&amp;M$108,決統データ!$A$3:$DE$2059,$E4+19,FALSE)</f>
        <v>2125</v>
      </c>
      <c r="N4" s="311">
        <f t="shared" si="0"/>
        <v>290980</v>
      </c>
    </row>
    <row r="5" spans="1:14" s="1" customFormat="1">
      <c r="A5" s="27" t="str">
        <f t="shared" si="1"/>
        <v>1752601</v>
      </c>
      <c r="B5" s="28" t="s">
        <v>234</v>
      </c>
      <c r="C5" s="29">
        <v>26</v>
      </c>
      <c r="D5" s="28" t="s">
        <v>790</v>
      </c>
      <c r="E5" s="24">
        <v>3</v>
      </c>
      <c r="F5" s="636"/>
      <c r="G5" s="507" t="s">
        <v>892</v>
      </c>
      <c r="H5" s="507"/>
      <c r="I5" s="507"/>
      <c r="J5" s="507"/>
      <c r="K5" s="43">
        <f>VLOOKUP($A5&amp;K$108,決統データ!$A$3:$DE$2059,$E5+19,FALSE)</f>
        <v>193195</v>
      </c>
      <c r="L5" s="43">
        <f>VLOOKUP($A5&amp;L$108,決統データ!$A$3:$DE$2059,$E5+19,FALSE)</f>
        <v>95563</v>
      </c>
      <c r="M5" s="43">
        <f>VLOOKUP($A5&amp;M$108,決統データ!$A$3:$DE$2059,$E5+19,FALSE)</f>
        <v>2120</v>
      </c>
      <c r="N5" s="311">
        <f t="shared" si="0"/>
        <v>290878</v>
      </c>
    </row>
    <row r="6" spans="1:14" s="1" customFormat="1">
      <c r="A6" s="27" t="str">
        <f t="shared" si="1"/>
        <v>1752601</v>
      </c>
      <c r="B6" s="28" t="s">
        <v>234</v>
      </c>
      <c r="C6" s="29">
        <v>26</v>
      </c>
      <c r="D6" s="28" t="s">
        <v>790</v>
      </c>
      <c r="E6" s="24">
        <v>4</v>
      </c>
      <c r="F6" s="636"/>
      <c r="G6" s="507" t="s">
        <v>1312</v>
      </c>
      <c r="H6" s="507"/>
      <c r="I6" s="507"/>
      <c r="J6" s="507"/>
      <c r="K6" s="43">
        <f>VLOOKUP($A6&amp;K$108,決統データ!$A$3:$DE$2059,$E6+19,FALSE)</f>
        <v>0</v>
      </c>
      <c r="L6" s="43">
        <f>VLOOKUP($A6&amp;L$108,決統データ!$A$3:$DE$2059,$E6+19,FALSE)</f>
        <v>0</v>
      </c>
      <c r="M6" s="43">
        <f>VLOOKUP($A6&amp;M$108,決統データ!$A$3:$DE$2059,$E6+19,FALSE)</f>
        <v>0</v>
      </c>
      <c r="N6" s="311">
        <f t="shared" si="0"/>
        <v>0</v>
      </c>
    </row>
    <row r="7" spans="1:14" s="1" customFormat="1">
      <c r="A7" s="27" t="str">
        <f t="shared" si="1"/>
        <v>1752601</v>
      </c>
      <c r="B7" s="28" t="s">
        <v>234</v>
      </c>
      <c r="C7" s="29">
        <v>26</v>
      </c>
      <c r="D7" s="28" t="s">
        <v>790</v>
      </c>
      <c r="E7" s="24">
        <v>5</v>
      </c>
      <c r="F7" s="636"/>
      <c r="G7" s="507" t="s">
        <v>1311</v>
      </c>
      <c r="H7" s="507"/>
      <c r="I7" s="507"/>
      <c r="J7" s="507"/>
      <c r="K7" s="43">
        <f>VLOOKUP($A7&amp;K$108,決統データ!$A$3:$DE$2059,$E7+19,FALSE)</f>
        <v>0</v>
      </c>
      <c r="L7" s="43">
        <f>VLOOKUP($A7&amp;L$108,決統データ!$A$3:$DE$2059,$E7+19,FALSE)</f>
        <v>0</v>
      </c>
      <c r="M7" s="43">
        <f>VLOOKUP($A7&amp;M$108,決統データ!$A$3:$DE$2059,$E7+19,FALSE)</f>
        <v>0</v>
      </c>
      <c r="N7" s="311">
        <f t="shared" si="0"/>
        <v>0</v>
      </c>
    </row>
    <row r="8" spans="1:14" s="1" customFormat="1">
      <c r="A8" s="27" t="str">
        <f t="shared" si="1"/>
        <v>1752601</v>
      </c>
      <c r="B8" s="28" t="s">
        <v>234</v>
      </c>
      <c r="C8" s="29">
        <v>26</v>
      </c>
      <c r="D8" s="28" t="s">
        <v>790</v>
      </c>
      <c r="E8" s="24">
        <v>6</v>
      </c>
      <c r="F8" s="636"/>
      <c r="G8" s="507" t="s">
        <v>923</v>
      </c>
      <c r="H8" s="507"/>
      <c r="I8" s="507"/>
      <c r="J8" s="507"/>
      <c r="K8" s="43">
        <f>VLOOKUP($A8&amp;K$108,決統データ!$A$3:$DE$2059,$E8+19,FALSE)</f>
        <v>97</v>
      </c>
      <c r="L8" s="43">
        <f>VLOOKUP($A8&amp;L$108,決統データ!$A$3:$DE$2059,$E8+19,FALSE)</f>
        <v>0</v>
      </c>
      <c r="M8" s="43">
        <f>VLOOKUP($A8&amp;M$108,決統データ!$A$3:$DE$2059,$E8+19,FALSE)</f>
        <v>5</v>
      </c>
      <c r="N8" s="311">
        <f t="shared" si="0"/>
        <v>102</v>
      </c>
    </row>
    <row r="9" spans="1:14" s="1" customFormat="1">
      <c r="A9" s="27" t="str">
        <f t="shared" si="1"/>
        <v>1752601</v>
      </c>
      <c r="B9" s="28" t="s">
        <v>234</v>
      </c>
      <c r="C9" s="29">
        <v>26</v>
      </c>
      <c r="D9" s="28" t="s">
        <v>790</v>
      </c>
      <c r="E9" s="24">
        <v>7</v>
      </c>
      <c r="F9" s="636"/>
      <c r="G9" s="507" t="s">
        <v>890</v>
      </c>
      <c r="H9" s="507"/>
      <c r="I9" s="507"/>
      <c r="J9" s="507"/>
      <c r="K9" s="43">
        <f>VLOOKUP($A9&amp;K$108,決統データ!$A$3:$DE$2059,$E9+19,FALSE)</f>
        <v>223539</v>
      </c>
      <c r="L9" s="43">
        <f>VLOOKUP($A9&amp;L$108,決統データ!$A$3:$DE$2059,$E9+19,FALSE)</f>
        <v>188428</v>
      </c>
      <c r="M9" s="43">
        <f>VLOOKUP($A9&amp;M$108,決統データ!$A$3:$DE$2059,$E9+19,FALSE)</f>
        <v>22161</v>
      </c>
      <c r="N9" s="311">
        <f t="shared" si="0"/>
        <v>434128</v>
      </c>
    </row>
    <row r="10" spans="1:14" s="1" customFormat="1">
      <c r="A10" s="27" t="str">
        <f t="shared" si="1"/>
        <v>1752601</v>
      </c>
      <c r="B10" s="28" t="s">
        <v>234</v>
      </c>
      <c r="C10" s="29">
        <v>26</v>
      </c>
      <c r="D10" s="28" t="s">
        <v>790</v>
      </c>
      <c r="E10" s="24">
        <v>8</v>
      </c>
      <c r="F10" s="636"/>
      <c r="G10" s="507" t="s">
        <v>889</v>
      </c>
      <c r="H10" s="507"/>
      <c r="I10" s="507"/>
      <c r="J10" s="507"/>
      <c r="K10" s="43">
        <f>VLOOKUP($A10&amp;K$108,決統データ!$A$3:$DE$2059,$E10+19,FALSE)</f>
        <v>0</v>
      </c>
      <c r="L10" s="43">
        <f>VLOOKUP($A10&amp;L$108,決統データ!$A$3:$DE$2059,$E10+19,FALSE)</f>
        <v>0</v>
      </c>
      <c r="M10" s="43">
        <f>VLOOKUP($A10&amp;M$108,決統データ!$A$3:$DE$2059,$E10+19,FALSE)</f>
        <v>0</v>
      </c>
      <c r="N10" s="311">
        <f t="shared" si="0"/>
        <v>0</v>
      </c>
    </row>
    <row r="11" spans="1:14" s="1" customFormat="1">
      <c r="A11" s="27" t="str">
        <f t="shared" si="1"/>
        <v>1752601</v>
      </c>
      <c r="B11" s="28" t="s">
        <v>234</v>
      </c>
      <c r="C11" s="29">
        <v>26</v>
      </c>
      <c r="D11" s="28" t="s">
        <v>790</v>
      </c>
      <c r="E11" s="24">
        <v>9</v>
      </c>
      <c r="F11" s="636"/>
      <c r="G11" s="507" t="s">
        <v>925</v>
      </c>
      <c r="H11" s="507"/>
      <c r="I11" s="507"/>
      <c r="J11" s="507"/>
      <c r="K11" s="43">
        <f>VLOOKUP($A11&amp;K$108,決統データ!$A$3:$DE$2059,$E11+19,FALSE)</f>
        <v>0</v>
      </c>
      <c r="L11" s="43">
        <f>VLOOKUP($A11&amp;L$108,決統データ!$A$3:$DE$2059,$E11+19,FALSE)</f>
        <v>0</v>
      </c>
      <c r="M11" s="43">
        <f>VLOOKUP($A11&amp;M$108,決統データ!$A$3:$DE$2059,$E11+19,FALSE)</f>
        <v>0</v>
      </c>
      <c r="N11" s="311">
        <f t="shared" si="0"/>
        <v>0</v>
      </c>
    </row>
    <row r="12" spans="1:14" s="1" customFormat="1">
      <c r="A12" s="27" t="str">
        <f t="shared" si="1"/>
        <v>1752601</v>
      </c>
      <c r="B12" s="28" t="s">
        <v>234</v>
      </c>
      <c r="C12" s="29">
        <v>26</v>
      </c>
      <c r="D12" s="28" t="s">
        <v>790</v>
      </c>
      <c r="E12" s="24">
        <v>10</v>
      </c>
      <c r="F12" s="636"/>
      <c r="G12" s="507" t="s">
        <v>924</v>
      </c>
      <c r="H12" s="507"/>
      <c r="I12" s="507"/>
      <c r="J12" s="507"/>
      <c r="K12" s="43">
        <f>VLOOKUP($A12&amp;K$108,決統データ!$A$3:$DE$2059,$E12+19,FALSE)</f>
        <v>223291</v>
      </c>
      <c r="L12" s="43">
        <f>VLOOKUP($A12&amp;L$108,決統データ!$A$3:$DE$2059,$E12+19,FALSE)</f>
        <v>187523</v>
      </c>
      <c r="M12" s="43">
        <f>VLOOKUP($A12&amp;M$108,決統データ!$A$3:$DE$2059,$E12+19,FALSE)</f>
        <v>22161</v>
      </c>
      <c r="N12" s="311">
        <f t="shared" si="0"/>
        <v>432975</v>
      </c>
    </row>
    <row r="13" spans="1:14" s="1" customFormat="1">
      <c r="A13" s="27" t="str">
        <f t="shared" si="1"/>
        <v>1752601</v>
      </c>
      <c r="B13" s="28" t="s">
        <v>234</v>
      </c>
      <c r="C13" s="29">
        <v>26</v>
      </c>
      <c r="D13" s="28" t="s">
        <v>790</v>
      </c>
      <c r="E13" s="24">
        <v>11</v>
      </c>
      <c r="F13" s="636"/>
      <c r="G13" s="507" t="s">
        <v>923</v>
      </c>
      <c r="H13" s="507"/>
      <c r="I13" s="507"/>
      <c r="J13" s="507"/>
      <c r="K13" s="43">
        <f>VLOOKUP($A13&amp;K$108,決統データ!$A$3:$DE$2059,$E13+19,FALSE)</f>
        <v>248</v>
      </c>
      <c r="L13" s="43">
        <f>VLOOKUP($A13&amp;L$108,決統データ!$A$3:$DE$2059,$E13+19,FALSE)</f>
        <v>905</v>
      </c>
      <c r="M13" s="43">
        <f>VLOOKUP($A13&amp;M$108,決統データ!$A$3:$DE$2059,$E13+19,FALSE)</f>
        <v>0</v>
      </c>
      <c r="N13" s="311">
        <f t="shared" si="0"/>
        <v>1153</v>
      </c>
    </row>
    <row r="14" spans="1:14" s="1" customFormat="1">
      <c r="A14" s="27" t="str">
        <f t="shared" si="1"/>
        <v>1752601</v>
      </c>
      <c r="B14" s="28" t="s">
        <v>234</v>
      </c>
      <c r="C14" s="29">
        <v>26</v>
      </c>
      <c r="D14" s="28" t="s">
        <v>790</v>
      </c>
      <c r="E14" s="24">
        <v>12</v>
      </c>
      <c r="F14" s="636"/>
      <c r="G14" s="507" t="s">
        <v>886</v>
      </c>
      <c r="H14" s="507"/>
      <c r="I14" s="507"/>
      <c r="J14" s="507"/>
      <c r="K14" s="43">
        <f>VLOOKUP($A14&amp;K$108,決統データ!$A$3:$DE$2059,$E14+19,FALSE)</f>
        <v>417892</v>
      </c>
      <c r="L14" s="43">
        <f>VLOOKUP($A14&amp;L$108,決統データ!$A$3:$DE$2059,$E14+19,FALSE)</f>
        <v>147082</v>
      </c>
      <c r="M14" s="43">
        <f>VLOOKUP($A14&amp;M$108,決統データ!$A$3:$DE$2059,$E14+19,FALSE)</f>
        <v>11011</v>
      </c>
      <c r="N14" s="311">
        <f t="shared" si="0"/>
        <v>575985</v>
      </c>
    </row>
    <row r="15" spans="1:14" s="1" customFormat="1">
      <c r="A15" s="27" t="str">
        <f t="shared" si="1"/>
        <v>1752601</v>
      </c>
      <c r="B15" s="28" t="s">
        <v>234</v>
      </c>
      <c r="C15" s="29">
        <v>26</v>
      </c>
      <c r="D15" s="28" t="s">
        <v>790</v>
      </c>
      <c r="E15" s="24">
        <v>13</v>
      </c>
      <c r="F15" s="636"/>
      <c r="G15" s="507" t="s">
        <v>885</v>
      </c>
      <c r="H15" s="507"/>
      <c r="I15" s="507"/>
      <c r="J15" s="507"/>
      <c r="K15" s="43">
        <f>VLOOKUP($A15&amp;K$108,決統データ!$A$3:$DE$2059,$E15+19,FALSE)</f>
        <v>346364</v>
      </c>
      <c r="L15" s="43">
        <f>VLOOKUP($A15&amp;L$108,決統データ!$A$3:$DE$2059,$E15+19,FALSE)</f>
        <v>109171</v>
      </c>
      <c r="M15" s="43">
        <f>VLOOKUP($A15&amp;M$108,決統データ!$A$3:$DE$2059,$E15+19,FALSE)</f>
        <v>8543</v>
      </c>
      <c r="N15" s="311">
        <f t="shared" si="0"/>
        <v>464078</v>
      </c>
    </row>
    <row r="16" spans="1:14" s="1" customFormat="1">
      <c r="A16" s="27" t="str">
        <f t="shared" si="1"/>
        <v>1752601</v>
      </c>
      <c r="B16" s="28" t="s">
        <v>234</v>
      </c>
      <c r="C16" s="29">
        <v>26</v>
      </c>
      <c r="D16" s="28" t="s">
        <v>790</v>
      </c>
      <c r="E16" s="24">
        <v>14</v>
      </c>
      <c r="F16" s="636"/>
      <c r="G16" s="507" t="s">
        <v>884</v>
      </c>
      <c r="H16" s="507"/>
      <c r="I16" s="507"/>
      <c r="J16" s="507"/>
      <c r="K16" s="43">
        <f>VLOOKUP($A16&amp;K$108,決統データ!$A$3:$DE$2059,$E16+19,FALSE)</f>
        <v>31837</v>
      </c>
      <c r="L16" s="43">
        <f>VLOOKUP($A16&amp;L$108,決統データ!$A$3:$DE$2059,$E16+19,FALSE)</f>
        <v>4992</v>
      </c>
      <c r="M16" s="43">
        <f>VLOOKUP($A16&amp;M$108,決統データ!$A$3:$DE$2059,$E16+19,FALSE)</f>
        <v>346</v>
      </c>
      <c r="N16" s="311">
        <f t="shared" si="0"/>
        <v>37175</v>
      </c>
    </row>
    <row r="17" spans="1:14" s="1" customFormat="1">
      <c r="A17" s="27" t="str">
        <f t="shared" si="1"/>
        <v>1752601</v>
      </c>
      <c r="B17" s="28" t="s">
        <v>234</v>
      </c>
      <c r="C17" s="29">
        <v>26</v>
      </c>
      <c r="D17" s="28" t="s">
        <v>790</v>
      </c>
      <c r="E17" s="24">
        <v>15</v>
      </c>
      <c r="F17" s="636"/>
      <c r="G17" s="507" t="s">
        <v>883</v>
      </c>
      <c r="H17" s="507"/>
      <c r="I17" s="507"/>
      <c r="J17" s="507"/>
      <c r="K17" s="43">
        <f>VLOOKUP($A17&amp;K$108,決統データ!$A$3:$DE$2059,$E17+19,FALSE)</f>
        <v>0</v>
      </c>
      <c r="L17" s="43">
        <f>VLOOKUP($A17&amp;L$108,決統データ!$A$3:$DE$2059,$E17+19,FALSE)</f>
        <v>0</v>
      </c>
      <c r="M17" s="43">
        <f>VLOOKUP($A17&amp;M$108,決統データ!$A$3:$DE$2059,$E17+19,FALSE)</f>
        <v>0</v>
      </c>
      <c r="N17" s="311">
        <f t="shared" si="0"/>
        <v>0</v>
      </c>
    </row>
    <row r="18" spans="1:14" s="1" customFormat="1">
      <c r="A18" s="27" t="str">
        <f t="shared" si="1"/>
        <v>1752601</v>
      </c>
      <c r="B18" s="28" t="s">
        <v>234</v>
      </c>
      <c r="C18" s="29">
        <v>26</v>
      </c>
      <c r="D18" s="28" t="s">
        <v>790</v>
      </c>
      <c r="E18" s="24">
        <v>16</v>
      </c>
      <c r="F18" s="636"/>
      <c r="G18" s="507" t="s">
        <v>882</v>
      </c>
      <c r="H18" s="507"/>
      <c r="I18" s="507"/>
      <c r="J18" s="507"/>
      <c r="K18" s="43">
        <f>VLOOKUP($A18&amp;K$108,決統データ!$A$3:$DE$2059,$E18+19,FALSE)</f>
        <v>314527</v>
      </c>
      <c r="L18" s="43">
        <f>VLOOKUP($A18&amp;L$108,決統データ!$A$3:$DE$2059,$E18+19,FALSE)</f>
        <v>104179</v>
      </c>
      <c r="M18" s="43">
        <f>VLOOKUP($A18&amp;M$108,決統データ!$A$3:$DE$2059,$E18+19,FALSE)</f>
        <v>8197</v>
      </c>
      <c r="N18" s="311">
        <f t="shared" si="0"/>
        <v>426903</v>
      </c>
    </row>
    <row r="19" spans="1:14" s="1" customFormat="1">
      <c r="A19" s="27" t="str">
        <f t="shared" si="1"/>
        <v>1752601</v>
      </c>
      <c r="B19" s="28" t="s">
        <v>234</v>
      </c>
      <c r="C19" s="29">
        <v>26</v>
      </c>
      <c r="D19" s="28" t="s">
        <v>790</v>
      </c>
      <c r="E19" s="24">
        <v>17</v>
      </c>
      <c r="F19" s="636"/>
      <c r="G19" s="507" t="s">
        <v>881</v>
      </c>
      <c r="H19" s="507"/>
      <c r="I19" s="507"/>
      <c r="J19" s="507"/>
      <c r="K19" s="43">
        <f>VLOOKUP($A19&amp;K$108,決統データ!$A$3:$DE$2059,$E19+19,FALSE)</f>
        <v>71528</v>
      </c>
      <c r="L19" s="43">
        <f>VLOOKUP($A19&amp;L$108,決統データ!$A$3:$DE$2059,$E19+19,FALSE)</f>
        <v>37911</v>
      </c>
      <c r="M19" s="43">
        <f>VLOOKUP($A19&amp;M$108,決統データ!$A$3:$DE$2059,$E19+19,FALSE)</f>
        <v>2468</v>
      </c>
      <c r="N19" s="311">
        <f t="shared" si="0"/>
        <v>111907</v>
      </c>
    </row>
    <row r="20" spans="1:14" s="1" customFormat="1">
      <c r="A20" s="27" t="str">
        <f t="shared" si="1"/>
        <v>1752601</v>
      </c>
      <c r="B20" s="28" t="s">
        <v>234</v>
      </c>
      <c r="C20" s="29">
        <v>26</v>
      </c>
      <c r="D20" s="28" t="s">
        <v>790</v>
      </c>
      <c r="E20" s="24">
        <v>18</v>
      </c>
      <c r="F20" s="636"/>
      <c r="G20" s="507" t="s">
        <v>880</v>
      </c>
      <c r="H20" s="507"/>
      <c r="I20" s="507"/>
      <c r="J20" s="507"/>
      <c r="K20" s="43">
        <f>VLOOKUP($A20&amp;K$108,決統データ!$A$3:$DE$2059,$E20+19,FALSE)</f>
        <v>71528</v>
      </c>
      <c r="L20" s="43">
        <f>VLOOKUP($A20&amp;L$108,決統データ!$A$3:$DE$2059,$E20+19,FALSE)</f>
        <v>35452</v>
      </c>
      <c r="M20" s="43">
        <f>VLOOKUP($A20&amp;M$108,決統データ!$A$3:$DE$2059,$E20+19,FALSE)</f>
        <v>2468</v>
      </c>
      <c r="N20" s="311">
        <f t="shared" si="0"/>
        <v>109448</v>
      </c>
    </row>
    <row r="21" spans="1:14" s="1" customFormat="1">
      <c r="A21" s="27" t="str">
        <f t="shared" si="1"/>
        <v>1752601</v>
      </c>
      <c r="B21" s="28" t="s">
        <v>234</v>
      </c>
      <c r="C21" s="29">
        <v>26</v>
      </c>
      <c r="D21" s="28" t="s">
        <v>790</v>
      </c>
      <c r="E21" s="24">
        <v>19</v>
      </c>
      <c r="F21" s="636"/>
      <c r="G21" s="507" t="s">
        <v>879</v>
      </c>
      <c r="H21" s="507"/>
      <c r="I21" s="507"/>
      <c r="J21" s="507"/>
      <c r="K21" s="43">
        <f>VLOOKUP($A21&amp;K$108,決統データ!$A$3:$DE$2059,$E21+19,FALSE)</f>
        <v>71528</v>
      </c>
      <c r="L21" s="43">
        <f>VLOOKUP($A21&amp;L$108,決統データ!$A$3:$DE$2059,$E21+19,FALSE)</f>
        <v>35452</v>
      </c>
      <c r="M21" s="43">
        <f>VLOOKUP($A21&amp;M$108,決統データ!$A$3:$DE$2059,$E21+19,FALSE)</f>
        <v>2468</v>
      </c>
      <c r="N21" s="311">
        <f t="shared" si="0"/>
        <v>109448</v>
      </c>
    </row>
    <row r="22" spans="1:14" s="1" customFormat="1">
      <c r="A22" s="27" t="str">
        <f t="shared" si="1"/>
        <v>1752601</v>
      </c>
      <c r="B22" s="28" t="s">
        <v>234</v>
      </c>
      <c r="C22" s="29">
        <v>26</v>
      </c>
      <c r="D22" s="28" t="s">
        <v>790</v>
      </c>
      <c r="E22" s="24">
        <v>20</v>
      </c>
      <c r="F22" s="636"/>
      <c r="G22" s="507" t="s">
        <v>1565</v>
      </c>
      <c r="H22" s="507"/>
      <c r="I22" s="507"/>
      <c r="J22" s="507"/>
      <c r="K22" s="43">
        <f>VLOOKUP($A22&amp;K$108,決統データ!$A$3:$DE$2059,$E22+19,FALSE)</f>
        <v>0</v>
      </c>
      <c r="L22" s="43">
        <f>VLOOKUP($A22&amp;L$108,決統データ!$A$3:$DE$2059,$E22+19,FALSE)</f>
        <v>0</v>
      </c>
      <c r="M22" s="43">
        <f>VLOOKUP($A22&amp;M$108,決統データ!$A$3:$DE$2059,$E22+19,FALSE)</f>
        <v>0</v>
      </c>
      <c r="N22" s="311">
        <f t="shared" si="0"/>
        <v>0</v>
      </c>
    </row>
    <row r="23" spans="1:14" s="1" customFormat="1">
      <c r="A23" s="27" t="str">
        <f t="shared" si="1"/>
        <v>1752601</v>
      </c>
      <c r="B23" s="28" t="s">
        <v>234</v>
      </c>
      <c r="C23" s="29">
        <v>26</v>
      </c>
      <c r="D23" s="28" t="s">
        <v>790</v>
      </c>
      <c r="E23" s="24">
        <v>21</v>
      </c>
      <c r="F23" s="636"/>
      <c r="G23" s="507" t="s">
        <v>877</v>
      </c>
      <c r="H23" s="507"/>
      <c r="I23" s="507"/>
      <c r="J23" s="507"/>
      <c r="K23" s="43">
        <f>VLOOKUP($A23&amp;K$108,決統データ!$A$3:$DE$2059,$E23+19,FALSE)</f>
        <v>0</v>
      </c>
      <c r="L23" s="43">
        <f>VLOOKUP($A23&amp;L$108,決統データ!$A$3:$DE$2059,$E23+19,FALSE)</f>
        <v>2459</v>
      </c>
      <c r="M23" s="43">
        <f>VLOOKUP($A23&amp;M$108,決統データ!$A$3:$DE$2059,$E23+19,FALSE)</f>
        <v>0</v>
      </c>
      <c r="N23" s="311">
        <f t="shared" si="0"/>
        <v>2459</v>
      </c>
    </row>
    <row r="24" spans="1:14" s="1" customFormat="1">
      <c r="A24" s="27" t="str">
        <f t="shared" si="1"/>
        <v>1752601</v>
      </c>
      <c r="B24" s="28" t="s">
        <v>234</v>
      </c>
      <c r="C24" s="29">
        <v>26</v>
      </c>
      <c r="D24" s="28" t="s">
        <v>790</v>
      </c>
      <c r="E24" s="24">
        <v>22</v>
      </c>
      <c r="F24" s="637"/>
      <c r="G24" s="507" t="s">
        <v>218</v>
      </c>
      <c r="H24" s="507"/>
      <c r="I24" s="507"/>
      <c r="J24" s="507"/>
      <c r="K24" s="43">
        <f>VLOOKUP($A24&amp;K$108,決統データ!$A$3:$DE$2059,$E24+19,FALSE)</f>
        <v>-1061</v>
      </c>
      <c r="L24" s="43">
        <f>VLOOKUP($A24&amp;L$108,決統データ!$A$3:$DE$2059,$E24+19,FALSE)</f>
        <v>136909</v>
      </c>
      <c r="M24" s="43">
        <f>VLOOKUP($A24&amp;M$108,決統データ!$A$3:$DE$2059,$E24+19,FALSE)</f>
        <v>13275</v>
      </c>
      <c r="N24" s="311">
        <f t="shared" si="0"/>
        <v>149123</v>
      </c>
    </row>
    <row r="25" spans="1:14" s="1" customFormat="1">
      <c r="A25" s="27" t="str">
        <f t="shared" si="1"/>
        <v>1752601</v>
      </c>
      <c r="B25" s="28" t="s">
        <v>234</v>
      </c>
      <c r="C25" s="29">
        <v>26</v>
      </c>
      <c r="D25" s="28" t="s">
        <v>790</v>
      </c>
      <c r="E25" s="24">
        <v>23</v>
      </c>
      <c r="F25" s="659" t="s">
        <v>875</v>
      </c>
      <c r="G25" s="507" t="s">
        <v>217</v>
      </c>
      <c r="H25" s="507"/>
      <c r="I25" s="507"/>
      <c r="J25" s="507"/>
      <c r="K25" s="43">
        <f>VLOOKUP($A25&amp;K$108,決統データ!$A$3:$DE$2059,$E25+19,FALSE)</f>
        <v>456492</v>
      </c>
      <c r="L25" s="43">
        <f>VLOOKUP($A25&amp;L$108,決統データ!$A$3:$DE$2059,$E25+19,FALSE)</f>
        <v>99167</v>
      </c>
      <c r="M25" s="43">
        <f>VLOOKUP($A25&amp;M$108,決統データ!$A$3:$DE$2059,$E25+19,FALSE)</f>
        <v>10552</v>
      </c>
      <c r="N25" s="311">
        <f t="shared" si="0"/>
        <v>566211</v>
      </c>
    </row>
    <row r="26" spans="1:14" s="1" customFormat="1">
      <c r="A26" s="27" t="str">
        <f t="shared" si="1"/>
        <v>1752601</v>
      </c>
      <c r="B26" s="28" t="s">
        <v>234</v>
      </c>
      <c r="C26" s="29">
        <v>26</v>
      </c>
      <c r="D26" s="28" t="s">
        <v>790</v>
      </c>
      <c r="E26" s="24">
        <v>24</v>
      </c>
      <c r="F26" s="636"/>
      <c r="G26" s="507" t="s">
        <v>873</v>
      </c>
      <c r="H26" s="507"/>
      <c r="I26" s="507"/>
      <c r="J26" s="507"/>
      <c r="K26" s="43">
        <f>VLOOKUP($A26&amp;K$108,決統データ!$A$3:$DE$2059,$E26+19,FALSE)</f>
        <v>125300</v>
      </c>
      <c r="L26" s="43">
        <f>VLOOKUP($A26&amp;L$108,決統データ!$A$3:$DE$2059,$E26+19,FALSE)</f>
        <v>78100</v>
      </c>
      <c r="M26" s="43">
        <f>VLOOKUP($A26&amp;M$108,決統データ!$A$3:$DE$2059,$E26+19,FALSE)</f>
        <v>5600</v>
      </c>
      <c r="N26" s="311">
        <f t="shared" si="0"/>
        <v>209000</v>
      </c>
    </row>
    <row r="27" spans="1:14" s="1" customFormat="1">
      <c r="A27" s="27" t="str">
        <f t="shared" si="1"/>
        <v>1752601</v>
      </c>
      <c r="B27" s="28" t="s">
        <v>234</v>
      </c>
      <c r="C27" s="29">
        <v>26</v>
      </c>
      <c r="D27" s="28" t="s">
        <v>790</v>
      </c>
      <c r="E27" s="24">
        <v>25</v>
      </c>
      <c r="F27" s="636"/>
      <c r="G27" s="507" t="s">
        <v>872</v>
      </c>
      <c r="H27" s="507"/>
      <c r="I27" s="507"/>
      <c r="J27" s="507"/>
      <c r="K27" s="43">
        <f>VLOOKUP($A27&amp;K$108,決統データ!$A$3:$DE$2059,$E27+19,FALSE)</f>
        <v>0</v>
      </c>
      <c r="L27" s="43">
        <f>VLOOKUP($A27&amp;L$108,決統データ!$A$3:$DE$2059,$E27+19,FALSE)</f>
        <v>0</v>
      </c>
      <c r="M27" s="43">
        <f>VLOOKUP($A27&amp;M$108,決統データ!$A$3:$DE$2059,$E27+19,FALSE)</f>
        <v>0</v>
      </c>
      <c r="N27" s="311">
        <f t="shared" si="0"/>
        <v>0</v>
      </c>
    </row>
    <row r="28" spans="1:14" s="1" customFormat="1">
      <c r="A28" s="27" t="str">
        <f t="shared" si="1"/>
        <v>1752601</v>
      </c>
      <c r="B28" s="28" t="s">
        <v>234</v>
      </c>
      <c r="C28" s="29">
        <v>26</v>
      </c>
      <c r="D28" s="28" t="s">
        <v>790</v>
      </c>
      <c r="E28" s="24">
        <v>26</v>
      </c>
      <c r="F28" s="636"/>
      <c r="G28" s="507" t="s">
        <v>871</v>
      </c>
      <c r="H28" s="507"/>
      <c r="I28" s="507"/>
      <c r="J28" s="507"/>
      <c r="K28" s="43">
        <f>VLOOKUP($A28&amp;K$108,決統データ!$A$3:$DE$2059,$E28+19,FALSE)</f>
        <v>316638</v>
      </c>
      <c r="L28" s="43">
        <f>VLOOKUP($A28&amp;L$108,決統データ!$A$3:$DE$2059,$E28+19,FALSE)</f>
        <v>14952</v>
      </c>
      <c r="M28" s="43">
        <f>VLOOKUP($A28&amp;M$108,決統データ!$A$3:$DE$2059,$E28+19,FALSE)</f>
        <v>4952</v>
      </c>
      <c r="N28" s="311">
        <f t="shared" si="0"/>
        <v>336542</v>
      </c>
    </row>
    <row r="29" spans="1:14" s="1" customFormat="1">
      <c r="A29" s="27" t="str">
        <f t="shared" si="1"/>
        <v>1752601</v>
      </c>
      <c r="B29" s="28" t="s">
        <v>234</v>
      </c>
      <c r="C29" s="29">
        <v>26</v>
      </c>
      <c r="D29" s="28" t="s">
        <v>790</v>
      </c>
      <c r="E29" s="24">
        <v>27</v>
      </c>
      <c r="F29" s="636"/>
      <c r="G29" s="507" t="s">
        <v>870</v>
      </c>
      <c r="H29" s="507"/>
      <c r="I29" s="507"/>
      <c r="J29" s="507"/>
      <c r="K29" s="43">
        <f>VLOOKUP($A29&amp;K$108,決統データ!$A$3:$DE$2059,$E29+19,FALSE)</f>
        <v>0</v>
      </c>
      <c r="L29" s="43">
        <f>VLOOKUP($A29&amp;L$108,決統データ!$A$3:$DE$2059,$E29+19,FALSE)</f>
        <v>0</v>
      </c>
      <c r="M29" s="43">
        <f>VLOOKUP($A29&amp;M$108,決統データ!$A$3:$DE$2059,$E29+19,FALSE)</f>
        <v>0</v>
      </c>
      <c r="N29" s="311">
        <f t="shared" si="0"/>
        <v>0</v>
      </c>
    </row>
    <row r="30" spans="1:14" s="1" customFormat="1">
      <c r="A30" s="27" t="str">
        <f t="shared" si="1"/>
        <v>1752601</v>
      </c>
      <c r="B30" s="28" t="s">
        <v>234</v>
      </c>
      <c r="C30" s="29">
        <v>26</v>
      </c>
      <c r="D30" s="28" t="s">
        <v>790</v>
      </c>
      <c r="E30" s="24">
        <v>28</v>
      </c>
      <c r="F30" s="636"/>
      <c r="G30" s="507" t="s">
        <v>869</v>
      </c>
      <c r="H30" s="507"/>
      <c r="I30" s="507"/>
      <c r="J30" s="507"/>
      <c r="K30" s="43">
        <f>VLOOKUP($A30&amp;K$108,決統データ!$A$3:$DE$2059,$E30+19,FALSE)</f>
        <v>0</v>
      </c>
      <c r="L30" s="43">
        <f>VLOOKUP($A30&amp;L$108,決統データ!$A$3:$DE$2059,$E30+19,FALSE)</f>
        <v>0</v>
      </c>
      <c r="M30" s="43">
        <f>VLOOKUP($A30&amp;M$108,決統データ!$A$3:$DE$2059,$E30+19,FALSE)</f>
        <v>0</v>
      </c>
      <c r="N30" s="311">
        <f t="shared" si="0"/>
        <v>0</v>
      </c>
    </row>
    <row r="31" spans="1:14" s="1" customFormat="1">
      <c r="A31" s="27" t="str">
        <f t="shared" si="1"/>
        <v>1752601</v>
      </c>
      <c r="B31" s="28" t="s">
        <v>234</v>
      </c>
      <c r="C31" s="29">
        <v>26</v>
      </c>
      <c r="D31" s="28" t="s">
        <v>790</v>
      </c>
      <c r="E31" s="24">
        <v>29</v>
      </c>
      <c r="F31" s="636"/>
      <c r="G31" s="507" t="s">
        <v>868</v>
      </c>
      <c r="H31" s="507"/>
      <c r="I31" s="507"/>
      <c r="J31" s="507"/>
      <c r="K31" s="43">
        <f>VLOOKUP($A31&amp;K$108,決統データ!$A$3:$DE$2059,$E31+19,FALSE)</f>
        <v>0</v>
      </c>
      <c r="L31" s="43">
        <f>VLOOKUP($A31&amp;L$108,決統データ!$A$3:$DE$2059,$E31+19,FALSE)</f>
        <v>0</v>
      </c>
      <c r="M31" s="43">
        <f>VLOOKUP($A31&amp;M$108,決統データ!$A$3:$DE$2059,$E31+19,FALSE)</f>
        <v>0</v>
      </c>
      <c r="N31" s="311">
        <f t="shared" si="0"/>
        <v>0</v>
      </c>
    </row>
    <row r="32" spans="1:14" s="1" customFormat="1">
      <c r="A32" s="27" t="str">
        <f t="shared" si="1"/>
        <v>1752601</v>
      </c>
      <c r="B32" s="28" t="s">
        <v>234</v>
      </c>
      <c r="C32" s="29">
        <v>26</v>
      </c>
      <c r="D32" s="28" t="s">
        <v>790</v>
      </c>
      <c r="E32" s="24">
        <v>30</v>
      </c>
      <c r="F32" s="636"/>
      <c r="G32" s="507" t="s">
        <v>922</v>
      </c>
      <c r="H32" s="507"/>
      <c r="I32" s="507"/>
      <c r="J32" s="507"/>
      <c r="K32" s="43">
        <f>VLOOKUP($A32&amp;K$108,決統データ!$A$3:$DE$2059,$E32+19,FALSE)</f>
        <v>10589</v>
      </c>
      <c r="L32" s="43">
        <f>VLOOKUP($A32&amp;L$108,決統データ!$A$3:$DE$2059,$E32+19,FALSE)</f>
        <v>2184</v>
      </c>
      <c r="M32" s="43">
        <f>VLOOKUP($A32&amp;M$108,決統データ!$A$3:$DE$2059,$E32+19,FALSE)</f>
        <v>0</v>
      </c>
      <c r="N32" s="311">
        <f t="shared" si="0"/>
        <v>12773</v>
      </c>
    </row>
    <row r="33" spans="1:14" s="1" customFormat="1">
      <c r="A33" s="27" t="str">
        <f t="shared" si="1"/>
        <v>1752601</v>
      </c>
      <c r="B33" s="28" t="s">
        <v>234</v>
      </c>
      <c r="C33" s="29">
        <v>26</v>
      </c>
      <c r="D33" s="28" t="s">
        <v>790</v>
      </c>
      <c r="E33" s="24">
        <v>31</v>
      </c>
      <c r="F33" s="636"/>
      <c r="G33" s="507" t="s">
        <v>866</v>
      </c>
      <c r="H33" s="507"/>
      <c r="I33" s="507"/>
      <c r="J33" s="507"/>
      <c r="K33" s="43">
        <f>VLOOKUP($A33&amp;K$108,決統データ!$A$3:$DE$2059,$E33+19,FALSE)</f>
        <v>2624</v>
      </c>
      <c r="L33" s="43">
        <f>VLOOKUP($A33&amp;L$108,決統データ!$A$3:$DE$2059,$E33+19,FALSE)</f>
        <v>0</v>
      </c>
      <c r="M33" s="43">
        <f>VLOOKUP($A33&amp;M$108,決統データ!$A$3:$DE$2059,$E33+19,FALSE)</f>
        <v>0</v>
      </c>
      <c r="N33" s="311">
        <f t="shared" si="0"/>
        <v>2624</v>
      </c>
    </row>
    <row r="34" spans="1:14" s="1" customFormat="1">
      <c r="A34" s="27" t="str">
        <f t="shared" si="1"/>
        <v>1752601</v>
      </c>
      <c r="B34" s="28" t="s">
        <v>234</v>
      </c>
      <c r="C34" s="29">
        <v>26</v>
      </c>
      <c r="D34" s="28" t="s">
        <v>790</v>
      </c>
      <c r="E34" s="24">
        <v>32</v>
      </c>
      <c r="F34" s="636"/>
      <c r="G34" s="507" t="s">
        <v>865</v>
      </c>
      <c r="H34" s="507"/>
      <c r="I34" s="507"/>
      <c r="J34" s="507"/>
      <c r="K34" s="43">
        <f>VLOOKUP($A34&amp;K$108,決統データ!$A$3:$DE$2059,$E34+19,FALSE)</f>
        <v>1341</v>
      </c>
      <c r="L34" s="43">
        <f>VLOOKUP($A34&amp;L$108,決統データ!$A$3:$DE$2059,$E34+19,FALSE)</f>
        <v>3931</v>
      </c>
      <c r="M34" s="43">
        <f>VLOOKUP($A34&amp;M$108,決統データ!$A$3:$DE$2059,$E34+19,FALSE)</f>
        <v>0</v>
      </c>
      <c r="N34" s="311">
        <f t="shared" si="0"/>
        <v>5272</v>
      </c>
    </row>
    <row r="35" spans="1:14" s="1" customFormat="1">
      <c r="A35" s="27" t="str">
        <f t="shared" si="1"/>
        <v>1752601</v>
      </c>
      <c r="B35" s="28" t="s">
        <v>234</v>
      </c>
      <c r="C35" s="29">
        <v>26</v>
      </c>
      <c r="D35" s="28" t="s">
        <v>790</v>
      </c>
      <c r="E35" s="24">
        <v>33</v>
      </c>
      <c r="F35" s="636"/>
      <c r="G35" s="507" t="s">
        <v>216</v>
      </c>
      <c r="H35" s="507"/>
      <c r="I35" s="507"/>
      <c r="J35" s="507"/>
      <c r="K35" s="43">
        <f>VLOOKUP($A35&amp;K$108,決統データ!$A$3:$DE$2059,$E35+19,FALSE)</f>
        <v>453587</v>
      </c>
      <c r="L35" s="43">
        <f>VLOOKUP($A35&amp;L$108,決統データ!$A$3:$DE$2059,$E35+19,FALSE)</f>
        <v>236092</v>
      </c>
      <c r="M35" s="43">
        <f>VLOOKUP($A35&amp;M$108,決統データ!$A$3:$DE$2059,$E35+19,FALSE)</f>
        <v>25248</v>
      </c>
      <c r="N35" s="311">
        <f t="shared" ref="N35:N66" si="2">SUM(K35:M35)</f>
        <v>714927</v>
      </c>
    </row>
    <row r="36" spans="1:14" s="1" customFormat="1">
      <c r="A36" s="27" t="str">
        <f t="shared" si="1"/>
        <v>1752601</v>
      </c>
      <c r="B36" s="28" t="s">
        <v>234</v>
      </c>
      <c r="C36" s="29">
        <v>26</v>
      </c>
      <c r="D36" s="28" t="s">
        <v>790</v>
      </c>
      <c r="E36" s="24">
        <v>34</v>
      </c>
      <c r="F36" s="636"/>
      <c r="G36" s="646" t="s">
        <v>863</v>
      </c>
      <c r="H36" s="646"/>
      <c r="I36" s="507"/>
      <c r="J36" s="507"/>
      <c r="K36" s="43">
        <f>VLOOKUP($A36&amp;K$108,決統データ!$A$3:$DE$2059,$E36+19,FALSE)</f>
        <v>15608</v>
      </c>
      <c r="L36" s="43">
        <f>VLOOKUP($A36&amp;L$108,決統データ!$A$3:$DE$2059,$E36+19,FALSE)</f>
        <v>13172</v>
      </c>
      <c r="M36" s="43">
        <f>VLOOKUP($A36&amp;M$108,決統データ!$A$3:$DE$2059,$E36+19,FALSE)</f>
        <v>502</v>
      </c>
      <c r="N36" s="311">
        <f t="shared" si="2"/>
        <v>29282</v>
      </c>
    </row>
    <row r="37" spans="1:14" s="1" customFormat="1">
      <c r="A37" s="27" t="str">
        <f t="shared" si="1"/>
        <v>1752601</v>
      </c>
      <c r="B37" s="28" t="s">
        <v>234</v>
      </c>
      <c r="C37" s="29">
        <v>26</v>
      </c>
      <c r="D37" s="28" t="s">
        <v>790</v>
      </c>
      <c r="E37" s="24">
        <v>35</v>
      </c>
      <c r="F37" s="636"/>
      <c r="G37" s="902" t="s">
        <v>531</v>
      </c>
      <c r="H37" s="903"/>
      <c r="I37" s="484" t="s">
        <v>862</v>
      </c>
      <c r="J37" s="469"/>
      <c r="K37" s="43">
        <f>VLOOKUP($A37&amp;K$108,決統データ!$A$3:$DE$2059,$E37+19,FALSE)</f>
        <v>0</v>
      </c>
      <c r="L37" s="43">
        <f>VLOOKUP($A37&amp;L$108,決統データ!$A$3:$DE$2059,$E37+19,FALSE)</f>
        <v>4993</v>
      </c>
      <c r="M37" s="43">
        <f>VLOOKUP($A37&amp;M$108,決統データ!$A$3:$DE$2059,$E37+19,FALSE)</f>
        <v>502</v>
      </c>
      <c r="N37" s="311">
        <f t="shared" si="2"/>
        <v>5495</v>
      </c>
    </row>
    <row r="38" spans="1:14" s="1" customFormat="1">
      <c r="A38" s="27" t="str">
        <f t="shared" si="1"/>
        <v>1752601</v>
      </c>
      <c r="B38" s="28" t="s">
        <v>234</v>
      </c>
      <c r="C38" s="29">
        <v>26</v>
      </c>
      <c r="D38" s="28" t="s">
        <v>790</v>
      </c>
      <c r="E38" s="24">
        <v>36</v>
      </c>
      <c r="F38" s="636"/>
      <c r="G38" s="904"/>
      <c r="H38" s="905"/>
      <c r="I38" s="484" t="s">
        <v>861</v>
      </c>
      <c r="J38" s="469"/>
      <c r="K38" s="43">
        <f>VLOOKUP($A38&amp;K$108,決統データ!$A$3:$DE$2059,$E38+19,FALSE)</f>
        <v>0</v>
      </c>
      <c r="L38" s="43">
        <f>VLOOKUP($A38&amp;L$108,決統データ!$A$3:$DE$2059,$E38+19,FALSE)</f>
        <v>0</v>
      </c>
      <c r="M38" s="43">
        <f>VLOOKUP($A38&amp;M$108,決統データ!$A$3:$DE$2059,$E38+19,FALSE)</f>
        <v>0</v>
      </c>
      <c r="N38" s="311">
        <f t="shared" si="2"/>
        <v>0</v>
      </c>
    </row>
    <row r="39" spans="1:14" s="1" customFormat="1">
      <c r="A39" s="27" t="str">
        <f t="shared" si="1"/>
        <v>1752601</v>
      </c>
      <c r="B39" s="28" t="s">
        <v>234</v>
      </c>
      <c r="C39" s="29">
        <v>26</v>
      </c>
      <c r="D39" s="28" t="s">
        <v>790</v>
      </c>
      <c r="E39" s="24">
        <v>37</v>
      </c>
      <c r="F39" s="636"/>
      <c r="G39" s="865" t="s">
        <v>509</v>
      </c>
      <c r="H39" s="638" t="s">
        <v>860</v>
      </c>
      <c r="I39" s="507"/>
      <c r="J39" s="507"/>
      <c r="K39" s="43">
        <f>VLOOKUP($A39&amp;K$108,決統データ!$A$3:$DE$2059,$E39+19,FALSE)</f>
        <v>12220</v>
      </c>
      <c r="L39" s="43">
        <f>VLOOKUP($A39&amp;L$108,決統データ!$A$3:$DE$2059,$E39+19,FALSE)</f>
        <v>3245</v>
      </c>
      <c r="M39" s="43">
        <f>VLOOKUP($A39&amp;M$108,決統データ!$A$3:$DE$2059,$E39+19,FALSE)</f>
        <v>0</v>
      </c>
      <c r="N39" s="311">
        <f t="shared" si="2"/>
        <v>15465</v>
      </c>
    </row>
    <row r="40" spans="1:14" s="1" customFormat="1">
      <c r="A40" s="27" t="str">
        <f t="shared" si="1"/>
        <v>1752601</v>
      </c>
      <c r="B40" s="28" t="s">
        <v>234</v>
      </c>
      <c r="C40" s="29">
        <v>26</v>
      </c>
      <c r="D40" s="28" t="s">
        <v>790</v>
      </c>
      <c r="E40" s="24">
        <v>38</v>
      </c>
      <c r="F40" s="636"/>
      <c r="G40" s="906"/>
      <c r="H40" s="507" t="s">
        <v>858</v>
      </c>
      <c r="I40" s="507"/>
      <c r="J40" s="507"/>
      <c r="K40" s="43">
        <f>VLOOKUP($A40&amp;K$108,決統データ!$A$3:$DE$2059,$E40+19,FALSE)</f>
        <v>5900</v>
      </c>
      <c r="L40" s="43">
        <f>VLOOKUP($A40&amp;L$108,決統データ!$A$3:$DE$2059,$E40+19,FALSE)</f>
        <v>1600</v>
      </c>
      <c r="M40" s="43">
        <f>VLOOKUP($A40&amp;M$108,決統データ!$A$3:$DE$2059,$E40+19,FALSE)</f>
        <v>0</v>
      </c>
      <c r="N40" s="311">
        <f t="shared" si="2"/>
        <v>7500</v>
      </c>
    </row>
    <row r="41" spans="1:14" s="1" customFormat="1">
      <c r="A41" s="27" t="str">
        <f t="shared" si="1"/>
        <v>1752601</v>
      </c>
      <c r="B41" s="28" t="s">
        <v>234</v>
      </c>
      <c r="C41" s="29">
        <v>26</v>
      </c>
      <c r="D41" s="28" t="s">
        <v>790</v>
      </c>
      <c r="E41" s="24">
        <v>39</v>
      </c>
      <c r="F41" s="636"/>
      <c r="G41" s="906"/>
      <c r="H41" s="507" t="s">
        <v>859</v>
      </c>
      <c r="I41" s="507"/>
      <c r="J41" s="507"/>
      <c r="K41" s="43">
        <f>VLOOKUP($A41&amp;K$108,決統データ!$A$3:$DE$2059,$E41+19,FALSE)</f>
        <v>3388</v>
      </c>
      <c r="L41" s="43">
        <f>VLOOKUP($A41&amp;L$108,決統データ!$A$3:$DE$2059,$E41+19,FALSE)</f>
        <v>9927</v>
      </c>
      <c r="M41" s="43">
        <f>VLOOKUP($A41&amp;M$108,決統データ!$A$3:$DE$2059,$E41+19,FALSE)</f>
        <v>502</v>
      </c>
      <c r="N41" s="311">
        <f t="shared" si="2"/>
        <v>13817</v>
      </c>
    </row>
    <row r="42" spans="1:14" s="1" customFormat="1">
      <c r="A42" s="27" t="str">
        <f t="shared" si="1"/>
        <v>1752601</v>
      </c>
      <c r="B42" s="28" t="s">
        <v>234</v>
      </c>
      <c r="C42" s="29">
        <v>26</v>
      </c>
      <c r="D42" s="28" t="s">
        <v>790</v>
      </c>
      <c r="E42" s="24">
        <v>40</v>
      </c>
      <c r="F42" s="636"/>
      <c r="G42" s="906"/>
      <c r="H42" s="507" t="s">
        <v>858</v>
      </c>
      <c r="I42" s="507"/>
      <c r="J42" s="507"/>
      <c r="K42" s="43">
        <f>VLOOKUP($A42&amp;K$108,決統データ!$A$3:$DE$2059,$E42+19,FALSE)</f>
        <v>3200</v>
      </c>
      <c r="L42" s="43">
        <f>VLOOKUP($A42&amp;L$108,決統データ!$A$3:$DE$2059,$E42+19,FALSE)</f>
        <v>0</v>
      </c>
      <c r="M42" s="43">
        <f>VLOOKUP($A42&amp;M$108,決統データ!$A$3:$DE$2059,$E42+19,FALSE)</f>
        <v>0</v>
      </c>
      <c r="N42" s="311">
        <f t="shared" si="2"/>
        <v>3200</v>
      </c>
    </row>
    <row r="43" spans="1:14" s="1" customFormat="1">
      <c r="A43" s="27" t="str">
        <f t="shared" si="1"/>
        <v>1752601</v>
      </c>
      <c r="B43" s="28" t="s">
        <v>234</v>
      </c>
      <c r="C43" s="29">
        <v>26</v>
      </c>
      <c r="D43" s="28" t="s">
        <v>790</v>
      </c>
      <c r="E43" s="24">
        <v>41</v>
      </c>
      <c r="F43" s="636"/>
      <c r="G43" s="906" t="s">
        <v>857</v>
      </c>
      <c r="H43" s="907" t="s">
        <v>836</v>
      </c>
      <c r="I43" s="643" t="s">
        <v>650</v>
      </c>
      <c r="J43" s="60" t="s">
        <v>382</v>
      </c>
      <c r="K43" s="43">
        <f>VLOOKUP($A43&amp;K$108,決統データ!$A$3:$DE$2059,$E43+19,FALSE)</f>
        <v>0</v>
      </c>
      <c r="L43" s="43">
        <f>VLOOKUP($A43&amp;L$108,決統データ!$A$3:$DE$2059,$E43+19,FALSE)</f>
        <v>1600</v>
      </c>
      <c r="M43" s="43">
        <f>VLOOKUP($A43&amp;M$108,決統データ!$A$3:$DE$2059,$E43+19,FALSE)</f>
        <v>0</v>
      </c>
      <c r="N43" s="311">
        <f t="shared" si="2"/>
        <v>1600</v>
      </c>
    </row>
    <row r="44" spans="1:14" s="1" customFormat="1">
      <c r="A44" s="27" t="str">
        <f t="shared" si="1"/>
        <v>1752601</v>
      </c>
      <c r="B44" s="28" t="s">
        <v>234</v>
      </c>
      <c r="C44" s="29">
        <v>26</v>
      </c>
      <c r="D44" s="28" t="s">
        <v>790</v>
      </c>
      <c r="E44" s="24">
        <v>42</v>
      </c>
      <c r="F44" s="636"/>
      <c r="G44" s="906"/>
      <c r="H44" s="908"/>
      <c r="I44" s="644"/>
      <c r="J44" s="60" t="s">
        <v>360</v>
      </c>
      <c r="K44" s="43">
        <f>VLOOKUP($A44&amp;K$108,決統データ!$A$3:$DE$2059,$E44+19,FALSE)</f>
        <v>9100</v>
      </c>
      <c r="L44" s="43">
        <f>VLOOKUP($A44&amp;L$108,決統データ!$A$3:$DE$2059,$E44+19,FALSE)</f>
        <v>0</v>
      </c>
      <c r="M44" s="43">
        <f>VLOOKUP($A44&amp;M$108,決統データ!$A$3:$DE$2059,$E44+19,FALSE)</f>
        <v>0</v>
      </c>
      <c r="N44" s="311">
        <f t="shared" si="2"/>
        <v>9100</v>
      </c>
    </row>
    <row r="45" spans="1:14" s="1" customFormat="1">
      <c r="A45" s="27" t="str">
        <f t="shared" si="1"/>
        <v>1752601</v>
      </c>
      <c r="B45" s="28" t="s">
        <v>234</v>
      </c>
      <c r="C45" s="29">
        <v>26</v>
      </c>
      <c r="D45" s="28" t="s">
        <v>790</v>
      </c>
      <c r="E45" s="24">
        <v>43</v>
      </c>
      <c r="F45" s="636"/>
      <c r="G45" s="906"/>
      <c r="H45" s="638"/>
      <c r="I45" s="645"/>
      <c r="J45" s="60" t="s">
        <v>737</v>
      </c>
      <c r="K45" s="43">
        <f>VLOOKUP($A45&amp;K$108,決統データ!$A$3:$DE$2059,$E45+19,FALSE)</f>
        <v>0</v>
      </c>
      <c r="L45" s="43">
        <f>VLOOKUP($A45&amp;L$108,決統データ!$A$3:$DE$2059,$E45+19,FALSE)</f>
        <v>0</v>
      </c>
      <c r="M45" s="43">
        <f>VLOOKUP($A45&amp;M$108,決統データ!$A$3:$DE$2059,$E45+19,FALSE)</f>
        <v>0</v>
      </c>
      <c r="N45" s="311">
        <f t="shared" si="2"/>
        <v>0</v>
      </c>
    </row>
    <row r="46" spans="1:14" s="1" customFormat="1">
      <c r="A46" s="27" t="str">
        <f t="shared" si="1"/>
        <v>1752601</v>
      </c>
      <c r="B46" s="28" t="s">
        <v>234</v>
      </c>
      <c r="C46" s="29">
        <v>26</v>
      </c>
      <c r="D46" s="28" t="s">
        <v>790</v>
      </c>
      <c r="E46" s="24">
        <v>44</v>
      </c>
      <c r="F46" s="636"/>
      <c r="G46" s="906"/>
      <c r="H46" s="507" t="s">
        <v>856</v>
      </c>
      <c r="I46" s="507"/>
      <c r="J46" s="507"/>
      <c r="K46" s="43">
        <f>VLOOKUP($A46&amp;K$108,決統データ!$A$3:$DE$2059,$E46+19,FALSE)</f>
        <v>0</v>
      </c>
      <c r="L46" s="43">
        <f>VLOOKUP($A46&amp;L$108,決統データ!$A$3:$DE$2059,$E46+19,FALSE)</f>
        <v>0</v>
      </c>
      <c r="M46" s="43">
        <f>VLOOKUP($A46&amp;M$108,決統データ!$A$3:$DE$2059,$E46+19,FALSE)</f>
        <v>0</v>
      </c>
      <c r="N46" s="311">
        <f t="shared" si="2"/>
        <v>0</v>
      </c>
    </row>
    <row r="47" spans="1:14" s="1" customFormat="1">
      <c r="A47" s="27" t="str">
        <f t="shared" si="1"/>
        <v>1752601</v>
      </c>
      <c r="B47" s="28" t="s">
        <v>234</v>
      </c>
      <c r="C47" s="29">
        <v>26</v>
      </c>
      <c r="D47" s="28" t="s">
        <v>790</v>
      </c>
      <c r="E47" s="24">
        <v>45</v>
      </c>
      <c r="F47" s="636"/>
      <c r="G47" s="906"/>
      <c r="H47" s="507" t="s">
        <v>920</v>
      </c>
      <c r="I47" s="507"/>
      <c r="J47" s="507"/>
      <c r="K47" s="43">
        <f>VLOOKUP($A47&amp;K$108,決統データ!$A$3:$DE$2059,$E47+19,FALSE)</f>
        <v>6110</v>
      </c>
      <c r="L47" s="43">
        <f>VLOOKUP($A47&amp;L$108,決統データ!$A$3:$DE$2059,$E47+19,FALSE)</f>
        <v>1622</v>
      </c>
      <c r="M47" s="43">
        <f>VLOOKUP($A47&amp;M$108,決統データ!$A$3:$DE$2059,$E47+19,FALSE)</f>
        <v>0</v>
      </c>
      <c r="N47" s="311">
        <f t="shared" si="2"/>
        <v>7732</v>
      </c>
    </row>
    <row r="48" spans="1:14" s="1" customFormat="1">
      <c r="A48" s="27" t="str">
        <f t="shared" si="1"/>
        <v>1752601</v>
      </c>
      <c r="B48" s="28" t="s">
        <v>234</v>
      </c>
      <c r="C48" s="29">
        <v>26</v>
      </c>
      <c r="D48" s="28" t="s">
        <v>790</v>
      </c>
      <c r="E48" s="24">
        <v>46</v>
      </c>
      <c r="F48" s="636"/>
      <c r="G48" s="906"/>
      <c r="H48" s="507" t="s">
        <v>854</v>
      </c>
      <c r="I48" s="507"/>
      <c r="J48" s="507"/>
      <c r="K48" s="43">
        <f>VLOOKUP($A48&amp;K$108,決統データ!$A$3:$DE$2059,$E48+19,FALSE)</f>
        <v>0</v>
      </c>
      <c r="L48" s="43">
        <f>VLOOKUP($A48&amp;L$108,決統データ!$A$3:$DE$2059,$E48+19,FALSE)</f>
        <v>0</v>
      </c>
      <c r="M48" s="43">
        <f>VLOOKUP($A48&amp;M$108,決統データ!$A$3:$DE$2059,$E48+19,FALSE)</f>
        <v>0</v>
      </c>
      <c r="N48" s="311">
        <f t="shared" si="2"/>
        <v>0</v>
      </c>
    </row>
    <row r="49" spans="1:14" s="1" customFormat="1">
      <c r="A49" s="27" t="str">
        <f t="shared" si="1"/>
        <v>1752601</v>
      </c>
      <c r="B49" s="28" t="s">
        <v>234</v>
      </c>
      <c r="C49" s="29">
        <v>26</v>
      </c>
      <c r="D49" s="28" t="s">
        <v>790</v>
      </c>
      <c r="E49" s="24">
        <v>47</v>
      </c>
      <c r="F49" s="636"/>
      <c r="G49" s="906"/>
      <c r="H49" s="507" t="s">
        <v>853</v>
      </c>
      <c r="I49" s="507"/>
      <c r="J49" s="507"/>
      <c r="K49" s="43">
        <f>VLOOKUP($A49&amp;K$108,決統データ!$A$3:$DE$2059,$E49+19,FALSE)</f>
        <v>0</v>
      </c>
      <c r="L49" s="43">
        <f>VLOOKUP($A49&amp;L$108,決統データ!$A$3:$DE$2059,$E49+19,FALSE)</f>
        <v>0</v>
      </c>
      <c r="M49" s="43">
        <f>VLOOKUP($A49&amp;M$108,決統データ!$A$3:$DE$2059,$E49+19,FALSE)</f>
        <v>502</v>
      </c>
      <c r="N49" s="311">
        <f t="shared" si="2"/>
        <v>502</v>
      </c>
    </row>
    <row r="50" spans="1:14" s="1" customFormat="1">
      <c r="A50" s="27" t="str">
        <f t="shared" si="1"/>
        <v>1752601</v>
      </c>
      <c r="B50" s="28" t="s">
        <v>234</v>
      </c>
      <c r="C50" s="29">
        <v>26</v>
      </c>
      <c r="D50" s="28" t="s">
        <v>790</v>
      </c>
      <c r="E50" s="24">
        <v>48</v>
      </c>
      <c r="F50" s="636"/>
      <c r="G50" s="906"/>
      <c r="H50" s="507" t="s">
        <v>737</v>
      </c>
      <c r="I50" s="507"/>
      <c r="J50" s="507"/>
      <c r="K50" s="43">
        <f>VLOOKUP($A50&amp;K$108,決統データ!$A$3:$DE$2059,$E50+19,FALSE)</f>
        <v>398</v>
      </c>
      <c r="L50" s="43">
        <f>VLOOKUP($A50&amp;L$108,決統データ!$A$3:$DE$2059,$E50+19,FALSE)</f>
        <v>9950</v>
      </c>
      <c r="M50" s="43">
        <f>VLOOKUP($A50&amp;M$108,決統データ!$A$3:$DE$2059,$E50+19,FALSE)</f>
        <v>0</v>
      </c>
      <c r="N50" s="311">
        <f t="shared" si="2"/>
        <v>10348</v>
      </c>
    </row>
    <row r="51" spans="1:14" s="1" customFormat="1">
      <c r="A51" s="27" t="str">
        <f t="shared" si="1"/>
        <v>1752601</v>
      </c>
      <c r="B51" s="28" t="s">
        <v>234</v>
      </c>
      <c r="C51" s="29">
        <v>26</v>
      </c>
      <c r="D51" s="28" t="s">
        <v>790</v>
      </c>
      <c r="E51" s="24">
        <v>49</v>
      </c>
      <c r="F51" s="636"/>
      <c r="G51" s="507" t="s">
        <v>852</v>
      </c>
      <c r="H51" s="507"/>
      <c r="I51" s="507"/>
      <c r="J51" s="507"/>
      <c r="K51" s="43">
        <f>VLOOKUP($A51&amp;K$108,決統データ!$A$3:$DE$2059,$E51+19,FALSE)</f>
        <v>437979</v>
      </c>
      <c r="L51" s="43">
        <f>VLOOKUP($A51&amp;L$108,決統データ!$A$3:$DE$2059,$E51+19,FALSE)</f>
        <v>222920</v>
      </c>
      <c r="M51" s="43">
        <f>VLOOKUP($A51&amp;M$108,決統データ!$A$3:$DE$2059,$E51+19,FALSE)</f>
        <v>24743</v>
      </c>
      <c r="N51" s="311">
        <f t="shared" si="2"/>
        <v>685642</v>
      </c>
    </row>
    <row r="52" spans="1:14" s="1" customFormat="1">
      <c r="A52" s="27" t="str">
        <f t="shared" si="1"/>
        <v>1752601</v>
      </c>
      <c r="B52" s="28" t="s">
        <v>234</v>
      </c>
      <c r="C52" s="29">
        <v>26</v>
      </c>
      <c r="D52" s="28" t="s">
        <v>790</v>
      </c>
      <c r="E52" s="24">
        <v>50</v>
      </c>
      <c r="F52" s="636"/>
      <c r="G52" s="654" t="s">
        <v>531</v>
      </c>
      <c r="H52" s="507" t="s">
        <v>850</v>
      </c>
      <c r="I52" s="507"/>
      <c r="J52" s="507"/>
      <c r="K52" s="43">
        <f>VLOOKUP($A52&amp;K$108,決統データ!$A$3:$DE$2059,$E52+19,FALSE)</f>
        <v>0</v>
      </c>
      <c r="L52" s="43">
        <f>VLOOKUP($A52&amp;L$108,決統データ!$A$3:$DE$2059,$E52+19,FALSE)</f>
        <v>0</v>
      </c>
      <c r="M52" s="43">
        <f>VLOOKUP($A52&amp;M$108,決統データ!$A$3:$DE$2059,$E52+19,FALSE)</f>
        <v>0</v>
      </c>
      <c r="N52" s="311">
        <f t="shared" si="2"/>
        <v>0</v>
      </c>
    </row>
    <row r="53" spans="1:14" s="1" customFormat="1">
      <c r="A53" s="27" t="str">
        <f t="shared" si="1"/>
        <v>1752601</v>
      </c>
      <c r="B53" s="28" t="s">
        <v>234</v>
      </c>
      <c r="C53" s="29">
        <v>26</v>
      </c>
      <c r="D53" s="28" t="s">
        <v>790</v>
      </c>
      <c r="E53" s="24">
        <v>51</v>
      </c>
      <c r="F53" s="636"/>
      <c r="G53" s="655"/>
      <c r="H53" s="507" t="s">
        <v>383</v>
      </c>
      <c r="I53" s="507"/>
      <c r="J53" s="507"/>
      <c r="K53" s="43">
        <f>VLOOKUP($A53&amp;K$108,決統データ!$A$3:$DE$2059,$E53+19,FALSE)</f>
        <v>0</v>
      </c>
      <c r="L53" s="43">
        <f>VLOOKUP($A53&amp;L$108,決統データ!$A$3:$DE$2059,$E53+19,FALSE)</f>
        <v>0</v>
      </c>
      <c r="M53" s="43">
        <f>VLOOKUP($A53&amp;M$108,決統データ!$A$3:$DE$2059,$E53+19,FALSE)</f>
        <v>0</v>
      </c>
      <c r="N53" s="311">
        <f t="shared" si="2"/>
        <v>0</v>
      </c>
    </row>
    <row r="54" spans="1:14" s="1" customFormat="1">
      <c r="A54" s="27" t="str">
        <f t="shared" si="1"/>
        <v>1752601</v>
      </c>
      <c r="B54" s="28" t="s">
        <v>234</v>
      </c>
      <c r="C54" s="29">
        <v>26</v>
      </c>
      <c r="D54" s="28" t="s">
        <v>790</v>
      </c>
      <c r="E54" s="24">
        <v>52</v>
      </c>
      <c r="F54" s="636"/>
      <c r="G54" s="656"/>
      <c r="H54" s="507" t="s">
        <v>849</v>
      </c>
      <c r="I54" s="507"/>
      <c r="J54" s="507"/>
      <c r="K54" s="43">
        <f>VLOOKUP($A54&amp;K$108,決統データ!$A$3:$DE$2059,$E54+19,FALSE)</f>
        <v>0</v>
      </c>
      <c r="L54" s="43">
        <f>VLOOKUP($A54&amp;L$108,決統データ!$A$3:$DE$2059,$E54+19,FALSE)</f>
        <v>0</v>
      </c>
      <c r="M54" s="43">
        <f>VLOOKUP($A54&amp;M$108,決統データ!$A$3:$DE$2059,$E54+19,FALSE)</f>
        <v>0</v>
      </c>
      <c r="N54" s="311">
        <f t="shared" si="2"/>
        <v>0</v>
      </c>
    </row>
    <row r="55" spans="1:14" s="1" customFormat="1">
      <c r="A55" s="27" t="str">
        <f t="shared" si="1"/>
        <v>1752601</v>
      </c>
      <c r="B55" s="28" t="s">
        <v>234</v>
      </c>
      <c r="C55" s="29">
        <v>26</v>
      </c>
      <c r="D55" s="28" t="s">
        <v>790</v>
      </c>
      <c r="E55" s="24">
        <v>53</v>
      </c>
      <c r="F55" s="636"/>
      <c r="G55" s="507" t="s">
        <v>848</v>
      </c>
      <c r="H55" s="507"/>
      <c r="I55" s="507"/>
      <c r="J55" s="507"/>
      <c r="K55" s="43">
        <f>VLOOKUP($A55&amp;K$108,決統データ!$A$3:$DE$2059,$E55+19,FALSE)</f>
        <v>0</v>
      </c>
      <c r="L55" s="43">
        <f>VLOOKUP($A55&amp;L$108,決統データ!$A$3:$DE$2059,$E55+19,FALSE)</f>
        <v>0</v>
      </c>
      <c r="M55" s="43">
        <f>VLOOKUP($A55&amp;M$108,決統データ!$A$3:$DE$2059,$E55+19,FALSE)</f>
        <v>0</v>
      </c>
      <c r="N55" s="311">
        <f t="shared" si="2"/>
        <v>0</v>
      </c>
    </row>
    <row r="56" spans="1:14" s="1" customFormat="1">
      <c r="A56" s="27" t="str">
        <f t="shared" si="1"/>
        <v>1752601</v>
      </c>
      <c r="B56" s="28" t="s">
        <v>234</v>
      </c>
      <c r="C56" s="29">
        <v>26</v>
      </c>
      <c r="D56" s="28" t="s">
        <v>790</v>
      </c>
      <c r="E56" s="24">
        <v>54</v>
      </c>
      <c r="F56" s="636"/>
      <c r="G56" s="507" t="s">
        <v>847</v>
      </c>
      <c r="H56" s="507"/>
      <c r="I56" s="507"/>
      <c r="J56" s="507"/>
      <c r="K56" s="43">
        <f>VLOOKUP($A56&amp;K$108,決統データ!$A$3:$DE$2059,$E56+19,FALSE)</f>
        <v>0</v>
      </c>
      <c r="L56" s="43">
        <f>VLOOKUP($A56&amp;L$108,決統データ!$A$3:$DE$2059,$E56+19,FALSE)</f>
        <v>0</v>
      </c>
      <c r="M56" s="43">
        <f>VLOOKUP($A56&amp;M$108,決統データ!$A$3:$DE$2059,$E56+19,FALSE)</f>
        <v>0</v>
      </c>
      <c r="N56" s="311">
        <f t="shared" si="2"/>
        <v>0</v>
      </c>
    </row>
    <row r="57" spans="1:14" s="1" customFormat="1">
      <c r="A57" s="27" t="str">
        <f t="shared" si="1"/>
        <v>1752601</v>
      </c>
      <c r="B57" s="28" t="s">
        <v>234</v>
      </c>
      <c r="C57" s="29">
        <v>26</v>
      </c>
      <c r="D57" s="28" t="s">
        <v>790</v>
      </c>
      <c r="E57" s="24">
        <v>55</v>
      </c>
      <c r="F57" s="636"/>
      <c r="G57" s="507" t="s">
        <v>846</v>
      </c>
      <c r="H57" s="507"/>
      <c r="I57" s="507"/>
      <c r="J57" s="507"/>
      <c r="K57" s="43">
        <f>VLOOKUP($A57&amp;K$108,決統データ!$A$3:$DE$2059,$E57+19,FALSE)</f>
        <v>0</v>
      </c>
      <c r="L57" s="43">
        <f>VLOOKUP($A57&amp;L$108,決統データ!$A$3:$DE$2059,$E57+19,FALSE)</f>
        <v>0</v>
      </c>
      <c r="M57" s="43">
        <f>VLOOKUP($A57&amp;M$108,決統データ!$A$3:$DE$2059,$E57+19,FALSE)</f>
        <v>3</v>
      </c>
      <c r="N57" s="311">
        <f t="shared" si="2"/>
        <v>3</v>
      </c>
    </row>
    <row r="58" spans="1:14" s="1" customFormat="1">
      <c r="A58" s="27" t="str">
        <f t="shared" si="1"/>
        <v>1752601</v>
      </c>
      <c r="B58" s="28" t="s">
        <v>234</v>
      </c>
      <c r="C58" s="29">
        <v>26</v>
      </c>
      <c r="D58" s="28" t="s">
        <v>790</v>
      </c>
      <c r="E58" s="24">
        <v>56</v>
      </c>
      <c r="F58" s="637"/>
      <c r="G58" s="507" t="s">
        <v>845</v>
      </c>
      <c r="H58" s="507"/>
      <c r="I58" s="507"/>
      <c r="J58" s="507"/>
      <c r="K58" s="43">
        <f>VLOOKUP($A58&amp;K$108,決統データ!$A$3:$DE$2059,$E58+19,FALSE)</f>
        <v>2905</v>
      </c>
      <c r="L58" s="43">
        <f>VLOOKUP($A58&amp;L$108,決統データ!$A$3:$DE$2059,$E58+19,FALSE)</f>
        <v>-136925</v>
      </c>
      <c r="M58" s="43">
        <f>VLOOKUP($A58&amp;M$108,決統データ!$A$3:$DE$2059,$E58+19,FALSE)</f>
        <v>-14696</v>
      </c>
      <c r="N58" s="311">
        <f t="shared" si="2"/>
        <v>-148716</v>
      </c>
    </row>
    <row r="59" spans="1:14" s="1" customFormat="1">
      <c r="A59" s="27" t="str">
        <f t="shared" si="1"/>
        <v>1752601</v>
      </c>
      <c r="B59" s="28" t="s">
        <v>234</v>
      </c>
      <c r="C59" s="29">
        <v>26</v>
      </c>
      <c r="D59" s="28" t="s">
        <v>790</v>
      </c>
      <c r="E59" s="24">
        <v>57</v>
      </c>
      <c r="F59" s="507" t="s">
        <v>844</v>
      </c>
      <c r="G59" s="507"/>
      <c r="H59" s="507"/>
      <c r="I59" s="507"/>
      <c r="J59" s="507"/>
      <c r="K59" s="43">
        <f>VLOOKUP($A59&amp;K$108,決統データ!$A$3:$DE$2059,$E59+19,FALSE)</f>
        <v>1844</v>
      </c>
      <c r="L59" s="43">
        <f>VLOOKUP($A59&amp;L$108,決統データ!$A$3:$DE$2059,$E59+19,FALSE)</f>
        <v>-16</v>
      </c>
      <c r="M59" s="43">
        <f>VLOOKUP($A59&amp;M$108,決統データ!$A$3:$DE$2059,$E59+19,FALSE)</f>
        <v>-1421</v>
      </c>
      <c r="N59" s="311">
        <f t="shared" si="2"/>
        <v>407</v>
      </c>
    </row>
    <row r="60" spans="1:14" s="1" customFormat="1">
      <c r="A60" s="27" t="str">
        <f t="shared" si="1"/>
        <v>1752601</v>
      </c>
      <c r="B60" s="28" t="s">
        <v>234</v>
      </c>
      <c r="C60" s="29">
        <v>26</v>
      </c>
      <c r="D60" s="28" t="s">
        <v>790</v>
      </c>
      <c r="E60" s="24">
        <v>58</v>
      </c>
      <c r="F60" s="507" t="s">
        <v>843</v>
      </c>
      <c r="G60" s="507"/>
      <c r="H60" s="507"/>
      <c r="I60" s="507"/>
      <c r="J60" s="507"/>
      <c r="K60" s="43">
        <f>VLOOKUP($A60&amp;K$108,決統データ!$A$3:$DE$2059,$E60+19,FALSE)</f>
        <v>300</v>
      </c>
      <c r="L60" s="43">
        <f>VLOOKUP($A60&amp;L$108,決統データ!$A$3:$DE$2059,$E60+19,FALSE)</f>
        <v>0</v>
      </c>
      <c r="M60" s="43">
        <f>VLOOKUP($A60&amp;M$108,決統データ!$A$3:$DE$2059,$E60+19,FALSE)</f>
        <v>0</v>
      </c>
      <c r="N60" s="311">
        <f t="shared" si="2"/>
        <v>300</v>
      </c>
    </row>
    <row r="61" spans="1:14" s="1" customFormat="1">
      <c r="A61" s="27" t="str">
        <f t="shared" si="1"/>
        <v>1752601</v>
      </c>
      <c r="B61" s="28" t="s">
        <v>234</v>
      </c>
      <c r="C61" s="29">
        <v>26</v>
      </c>
      <c r="D61" s="28" t="s">
        <v>790</v>
      </c>
      <c r="E61" s="24">
        <v>59</v>
      </c>
      <c r="F61" s="635" t="s">
        <v>215</v>
      </c>
      <c r="G61" s="484"/>
      <c r="H61" s="484"/>
      <c r="I61" s="484"/>
      <c r="J61" s="469"/>
      <c r="K61" s="43">
        <f>VLOOKUP($A61&amp;K$108,決統データ!$A$3:$DE$2059,$E61+19,FALSE)</f>
        <v>38115</v>
      </c>
      <c r="L61" s="43">
        <f>VLOOKUP($A61&amp;L$108,決統データ!$A$3:$DE$2059,$E61+19,FALSE)</f>
        <v>166</v>
      </c>
      <c r="M61" s="43">
        <f>VLOOKUP($A61&amp;M$108,決統データ!$A$3:$DE$2059,$E61+19,FALSE)</f>
        <v>29</v>
      </c>
      <c r="N61" s="311">
        <f t="shared" si="2"/>
        <v>38310</v>
      </c>
    </row>
    <row r="62" spans="1:14" s="1" customFormat="1">
      <c r="A62" s="27" t="str">
        <f t="shared" si="1"/>
        <v>1752601</v>
      </c>
      <c r="B62" s="28" t="s">
        <v>234</v>
      </c>
      <c r="C62" s="29">
        <v>26</v>
      </c>
      <c r="D62" s="28" t="s">
        <v>790</v>
      </c>
      <c r="E62" s="24">
        <v>60</v>
      </c>
      <c r="F62" s="95"/>
      <c r="G62" s="507" t="s">
        <v>841</v>
      </c>
      <c r="H62" s="507"/>
      <c r="I62" s="507"/>
      <c r="J62" s="507"/>
      <c r="K62" s="43">
        <f>VLOOKUP($A62&amp;K$108,決統データ!$A$3:$DE$2059,$E62+19,FALSE)</f>
        <v>0</v>
      </c>
      <c r="L62" s="43">
        <f>VLOOKUP($A62&amp;L$108,決統データ!$A$3:$DE$2059,$E62+19,FALSE)</f>
        <v>0</v>
      </c>
      <c r="M62" s="43">
        <f>VLOOKUP($A62&amp;M$108,決統データ!$A$3:$DE$2059,$E62+19,FALSE)</f>
        <v>0</v>
      </c>
      <c r="N62" s="311">
        <f t="shared" si="2"/>
        <v>0</v>
      </c>
    </row>
    <row r="63" spans="1:14" s="1" customFormat="1">
      <c r="A63" s="27" t="str">
        <f t="shared" si="1"/>
        <v>1752602</v>
      </c>
      <c r="B63" s="28" t="s">
        <v>234</v>
      </c>
      <c r="C63" s="29">
        <v>26</v>
      </c>
      <c r="D63" s="28" t="s">
        <v>235</v>
      </c>
      <c r="E63" s="24">
        <v>1</v>
      </c>
      <c r="F63" s="507" t="s">
        <v>840</v>
      </c>
      <c r="G63" s="507"/>
      <c r="H63" s="507"/>
      <c r="I63" s="507"/>
      <c r="J63" s="507"/>
      <c r="K63" s="43">
        <f>VLOOKUP($A63&amp;K$108,決統データ!$A$3:$DE$2059,$E63+19,FALSE)</f>
        <v>0</v>
      </c>
      <c r="L63" s="43">
        <f>VLOOKUP($A63&amp;L$108,決統データ!$A$3:$DE$2059,$E63+19,FALSE)</f>
        <v>0</v>
      </c>
      <c r="M63" s="43">
        <f>VLOOKUP($A63&amp;M$108,決統データ!$A$3:$DE$2059,$E63+19,FALSE)</f>
        <v>0</v>
      </c>
      <c r="N63" s="311">
        <f t="shared" si="2"/>
        <v>0</v>
      </c>
    </row>
    <row r="64" spans="1:14" s="1" customFormat="1">
      <c r="A64" s="27" t="str">
        <f t="shared" si="1"/>
        <v>1752602</v>
      </c>
      <c r="B64" s="28" t="s">
        <v>234</v>
      </c>
      <c r="C64" s="29">
        <v>26</v>
      </c>
      <c r="D64" s="28" t="s">
        <v>235</v>
      </c>
      <c r="E64" s="24">
        <v>2</v>
      </c>
      <c r="F64" s="507" t="s">
        <v>839</v>
      </c>
      <c r="G64" s="507"/>
      <c r="H64" s="507"/>
      <c r="I64" s="507"/>
      <c r="J64" s="507"/>
      <c r="K64" s="43">
        <f>VLOOKUP($A64&amp;K$108,決統データ!$A$3:$DE$2059,$E64+19,FALSE)</f>
        <v>39659</v>
      </c>
      <c r="L64" s="43">
        <f>VLOOKUP($A64&amp;L$108,決統データ!$A$3:$DE$2059,$E64+19,FALSE)</f>
        <v>150</v>
      </c>
      <c r="M64" s="43">
        <f>VLOOKUP($A64&amp;M$108,決統データ!$A$3:$DE$2059,$E64+19,FALSE)</f>
        <v>8</v>
      </c>
      <c r="N64" s="311">
        <f t="shared" si="2"/>
        <v>39817</v>
      </c>
    </row>
    <row r="65" spans="1:14" s="1" customFormat="1">
      <c r="A65" s="27" t="str">
        <f t="shared" si="1"/>
        <v>1752602</v>
      </c>
      <c r="B65" s="28" t="s">
        <v>234</v>
      </c>
      <c r="C65" s="29">
        <v>26</v>
      </c>
      <c r="D65" s="28" t="s">
        <v>235</v>
      </c>
      <c r="E65" s="24">
        <v>3</v>
      </c>
      <c r="F65" s="507" t="s">
        <v>838</v>
      </c>
      <c r="G65" s="507"/>
      <c r="H65" s="507"/>
      <c r="I65" s="507"/>
      <c r="J65" s="507"/>
      <c r="K65" s="43">
        <f>VLOOKUP($A65&amp;K$108,決統データ!$A$3:$DE$2059,$E65+19,FALSE)</f>
        <v>5490</v>
      </c>
      <c r="L65" s="43">
        <f>VLOOKUP($A65&amp;L$108,決統データ!$A$3:$DE$2059,$E65+19,FALSE)</f>
        <v>0</v>
      </c>
      <c r="M65" s="43">
        <f>VLOOKUP($A65&amp;M$108,決統データ!$A$3:$DE$2059,$E65+19,FALSE)</f>
        <v>0</v>
      </c>
      <c r="N65" s="311">
        <f t="shared" si="2"/>
        <v>5490</v>
      </c>
    </row>
    <row r="66" spans="1:14" s="1" customFormat="1" ht="13.5" customHeight="1">
      <c r="A66" s="27" t="str">
        <f t="shared" si="1"/>
        <v>1752602</v>
      </c>
      <c r="B66" s="28" t="s">
        <v>234</v>
      </c>
      <c r="C66" s="29">
        <v>26</v>
      </c>
      <c r="D66" s="28" t="s">
        <v>235</v>
      </c>
      <c r="E66" s="24">
        <v>4</v>
      </c>
      <c r="F66" s="654" t="s">
        <v>650</v>
      </c>
      <c r="G66" s="507" t="s">
        <v>837</v>
      </c>
      <c r="H66" s="507"/>
      <c r="I66" s="507"/>
      <c r="J66" s="507"/>
      <c r="K66" s="43">
        <f>VLOOKUP($A66&amp;K$108,決統データ!$A$3:$DE$2059,$E66+19,FALSE)</f>
        <v>1390</v>
      </c>
      <c r="L66" s="43">
        <f>VLOOKUP($A66&amp;L$108,決統データ!$A$3:$DE$2059,$E66+19,FALSE)</f>
        <v>0</v>
      </c>
      <c r="M66" s="43">
        <f>VLOOKUP($A66&amp;M$108,決統データ!$A$3:$DE$2059,$E66+19,FALSE)</f>
        <v>0</v>
      </c>
      <c r="N66" s="311">
        <f t="shared" si="2"/>
        <v>1390</v>
      </c>
    </row>
    <row r="67" spans="1:14" s="1" customFormat="1" ht="13.5" customHeight="1">
      <c r="A67" s="27" t="str">
        <f t="shared" si="1"/>
        <v>1752602</v>
      </c>
      <c r="B67" s="28" t="s">
        <v>234</v>
      </c>
      <c r="C67" s="29">
        <v>26</v>
      </c>
      <c r="D67" s="28" t="s">
        <v>235</v>
      </c>
      <c r="E67" s="24">
        <v>5</v>
      </c>
      <c r="F67" s="655"/>
      <c r="G67" s="507" t="s">
        <v>836</v>
      </c>
      <c r="H67" s="507"/>
      <c r="I67" s="507"/>
      <c r="J67" s="507"/>
      <c r="K67" s="43">
        <f>VLOOKUP($A67&amp;K$108,決統データ!$A$3:$DE$2059,$E67+19,FALSE)</f>
        <v>4100</v>
      </c>
      <c r="L67" s="43">
        <f>VLOOKUP($A67&amp;L$108,決統データ!$A$3:$DE$2059,$E67+19,FALSE)</f>
        <v>0</v>
      </c>
      <c r="M67" s="43">
        <f>VLOOKUP($A67&amp;M$108,決統データ!$A$3:$DE$2059,$E67+19,FALSE)</f>
        <v>0</v>
      </c>
      <c r="N67" s="311">
        <f t="shared" ref="N67:N78" si="3">SUM(K67:M67)</f>
        <v>4100</v>
      </c>
    </row>
    <row r="68" spans="1:14" s="1" customFormat="1" ht="13.5" customHeight="1">
      <c r="A68" s="27" t="str">
        <f t="shared" ref="A68:A99" si="4">+B68&amp;C68&amp;D68</f>
        <v>1752602</v>
      </c>
      <c r="B68" s="28" t="s">
        <v>234</v>
      </c>
      <c r="C68" s="29">
        <v>26</v>
      </c>
      <c r="D68" s="28" t="s">
        <v>235</v>
      </c>
      <c r="E68" s="24">
        <v>6</v>
      </c>
      <c r="F68" s="656"/>
      <c r="G68" s="507" t="s">
        <v>737</v>
      </c>
      <c r="H68" s="507"/>
      <c r="I68" s="507"/>
      <c r="J68" s="507"/>
      <c r="K68" s="43">
        <f>VLOOKUP($A68&amp;K$108,決統データ!$A$3:$DE$2059,$E68+19,FALSE)</f>
        <v>0</v>
      </c>
      <c r="L68" s="43">
        <f>VLOOKUP($A68&amp;L$108,決統データ!$A$3:$DE$2059,$E68+19,FALSE)</f>
        <v>0</v>
      </c>
      <c r="M68" s="43">
        <f>VLOOKUP($A68&amp;M$108,決統データ!$A$3:$DE$2059,$E68+19,FALSE)</f>
        <v>0</v>
      </c>
      <c r="N68" s="311">
        <f t="shared" si="3"/>
        <v>0</v>
      </c>
    </row>
    <row r="69" spans="1:14" s="1" customFormat="1" ht="13.5" customHeight="1">
      <c r="A69" s="27" t="str">
        <f t="shared" si="4"/>
        <v>1752602</v>
      </c>
      <c r="B69" s="28" t="s">
        <v>234</v>
      </c>
      <c r="C69" s="29">
        <v>26</v>
      </c>
      <c r="D69" s="28" t="s">
        <v>235</v>
      </c>
      <c r="E69" s="24">
        <v>7</v>
      </c>
      <c r="F69" s="507" t="s">
        <v>835</v>
      </c>
      <c r="G69" s="507"/>
      <c r="H69" s="507"/>
      <c r="I69" s="507"/>
      <c r="J69" s="507"/>
      <c r="K69" s="43">
        <f>VLOOKUP($A69&amp;K$108,決統データ!$A$3:$DE$2059,$E69+19,FALSE)</f>
        <v>185</v>
      </c>
      <c r="L69" s="43">
        <f>VLOOKUP($A69&amp;L$108,決統データ!$A$3:$DE$2059,$E69+19,FALSE)</f>
        <v>0</v>
      </c>
      <c r="M69" s="43">
        <f>VLOOKUP($A69&amp;M$108,決統データ!$A$3:$DE$2059,$E69+19,FALSE)</f>
        <v>0</v>
      </c>
      <c r="N69" s="311">
        <f t="shared" si="3"/>
        <v>185</v>
      </c>
    </row>
    <row r="70" spans="1:14" s="1" customFormat="1" ht="13.5" customHeight="1">
      <c r="A70" s="27" t="str">
        <f t="shared" si="4"/>
        <v>1752602</v>
      </c>
      <c r="B70" s="28" t="s">
        <v>234</v>
      </c>
      <c r="C70" s="29">
        <v>26</v>
      </c>
      <c r="D70" s="28" t="s">
        <v>235</v>
      </c>
      <c r="E70" s="24">
        <v>8</v>
      </c>
      <c r="F70" s="660" t="s">
        <v>834</v>
      </c>
      <c r="G70" s="661"/>
      <c r="H70" s="661"/>
      <c r="I70" s="662"/>
      <c r="J70" s="60" t="s">
        <v>833</v>
      </c>
      <c r="K70" s="43">
        <f>VLOOKUP($A70&amp;K$108,決統データ!$A$3:$DE$2059,$E70+19,FALSE)</f>
        <v>39474</v>
      </c>
      <c r="L70" s="43">
        <f>VLOOKUP($A70&amp;L$108,決統データ!$A$3:$DE$2059,$E70+19,FALSE)</f>
        <v>150</v>
      </c>
      <c r="M70" s="43">
        <f>VLOOKUP($A70&amp;M$108,決統データ!$A$3:$DE$2059,$E70+19,FALSE)</f>
        <v>8</v>
      </c>
      <c r="N70" s="311">
        <f t="shared" si="3"/>
        <v>39632</v>
      </c>
    </row>
    <row r="71" spans="1:14" s="1" customFormat="1" ht="13.5" customHeight="1">
      <c r="A71" s="27" t="str">
        <f t="shared" si="4"/>
        <v>1752602</v>
      </c>
      <c r="B71" s="28" t="s">
        <v>234</v>
      </c>
      <c r="C71" s="29">
        <v>26</v>
      </c>
      <c r="D71" s="28" t="s">
        <v>235</v>
      </c>
      <c r="E71" s="24">
        <v>9</v>
      </c>
      <c r="F71" s="663"/>
      <c r="G71" s="664"/>
      <c r="H71" s="664"/>
      <c r="I71" s="665"/>
      <c r="J71" s="60" t="s">
        <v>832</v>
      </c>
      <c r="K71" s="43">
        <f>VLOOKUP($A71&amp;K$108,決統データ!$A$3:$DE$2059,$E71+19,FALSE)</f>
        <v>0</v>
      </c>
      <c r="L71" s="43">
        <f>VLOOKUP($A71&amp;L$108,決統データ!$A$3:$DE$2059,$E71+19,FALSE)</f>
        <v>0</v>
      </c>
      <c r="M71" s="43">
        <f>VLOOKUP($A71&amp;M$108,決統データ!$A$3:$DE$2059,$E71+19,FALSE)</f>
        <v>0</v>
      </c>
      <c r="N71" s="311">
        <f t="shared" si="3"/>
        <v>0</v>
      </c>
    </row>
    <row r="72" spans="1:14" s="1" customFormat="1" ht="13.5" customHeight="1">
      <c r="A72" s="27" t="str">
        <f t="shared" si="4"/>
        <v>1752602</v>
      </c>
      <c r="B72" s="28" t="s">
        <v>234</v>
      </c>
      <c r="C72" s="29">
        <v>26</v>
      </c>
      <c r="D72" s="28" t="s">
        <v>235</v>
      </c>
      <c r="E72" s="24">
        <v>21</v>
      </c>
      <c r="F72" s="507" t="s">
        <v>831</v>
      </c>
      <c r="G72" s="507"/>
      <c r="H72" s="507"/>
      <c r="I72" s="507"/>
      <c r="J72" s="507"/>
      <c r="K72" s="43">
        <f>VLOOKUP($A72&amp;K$108,決統データ!$A$3:$DE$2059,$E72+19,FALSE)</f>
        <v>0</v>
      </c>
      <c r="L72" s="43">
        <f>VLOOKUP($A72&amp;L$108,決統データ!$A$3:$DE$2059,$E72+19,FALSE)</f>
        <v>0</v>
      </c>
      <c r="M72" s="43">
        <f>VLOOKUP($A72&amp;M$108,決統データ!$A$3:$DE$2059,$E72+19,FALSE)</f>
        <v>1400</v>
      </c>
      <c r="N72" s="311">
        <f t="shared" si="3"/>
        <v>1400</v>
      </c>
    </row>
    <row r="73" spans="1:14" s="1" customFormat="1" ht="13.5" customHeight="1">
      <c r="A73" s="27" t="str">
        <f t="shared" si="4"/>
        <v>1752602</v>
      </c>
      <c r="B73" s="28" t="s">
        <v>234</v>
      </c>
      <c r="C73" s="29">
        <v>26</v>
      </c>
      <c r="D73" s="28" t="s">
        <v>235</v>
      </c>
      <c r="E73" s="24">
        <v>22</v>
      </c>
      <c r="F73" s="507" t="s">
        <v>830</v>
      </c>
      <c r="G73" s="507"/>
      <c r="H73" s="507"/>
      <c r="I73" s="507"/>
      <c r="J73" s="507"/>
      <c r="K73" s="43">
        <f>VLOOKUP($A73&amp;K$108,決統データ!$A$3:$DE$2059,$E73+19,FALSE)</f>
        <v>0</v>
      </c>
      <c r="L73" s="43">
        <f>VLOOKUP($A73&amp;L$108,決統データ!$A$3:$DE$2059,$E73+19,FALSE)</f>
        <v>0</v>
      </c>
      <c r="M73" s="43">
        <f>VLOOKUP($A73&amp;M$108,決統データ!$A$3:$DE$2059,$E73+19,FALSE)</f>
        <v>0</v>
      </c>
      <c r="N73" s="311">
        <f t="shared" si="3"/>
        <v>0</v>
      </c>
    </row>
    <row r="74" spans="1:14" s="1" customFormat="1" ht="13.5" customHeight="1">
      <c r="A74" s="27" t="str">
        <f t="shared" si="4"/>
        <v>1752602</v>
      </c>
      <c r="B74" s="28" t="s">
        <v>234</v>
      </c>
      <c r="C74" s="29">
        <v>26</v>
      </c>
      <c r="D74" s="28" t="s">
        <v>235</v>
      </c>
      <c r="E74" s="24">
        <v>49</v>
      </c>
      <c r="F74" s="909" t="s">
        <v>169</v>
      </c>
      <c r="G74" s="910"/>
      <c r="H74" s="638" t="s">
        <v>168</v>
      </c>
      <c r="I74" s="638"/>
      <c r="J74" s="638"/>
      <c r="K74" s="43">
        <f>VLOOKUP($A74&amp;K$108,決統データ!$A$3:$DE$2059,$E74+19,FALSE)</f>
        <v>0</v>
      </c>
      <c r="L74" s="43">
        <f>VLOOKUP($A74&amp;L$108,決統データ!$A$3:$DE$2059,$E74+19,FALSE)</f>
        <v>0</v>
      </c>
      <c r="M74" s="43">
        <f>VLOOKUP($A74&amp;M$108,決統データ!$A$3:$DE$2059,$E74+19,FALSE)</f>
        <v>502</v>
      </c>
      <c r="N74" s="311">
        <f t="shared" si="3"/>
        <v>502</v>
      </c>
    </row>
    <row r="75" spans="1:14" s="1" customFormat="1" ht="13.5" customHeight="1">
      <c r="A75" s="27" t="str">
        <f t="shared" si="4"/>
        <v>1752602</v>
      </c>
      <c r="B75" s="28" t="s">
        <v>234</v>
      </c>
      <c r="C75" s="29">
        <v>26</v>
      </c>
      <c r="D75" s="28" t="s">
        <v>235</v>
      </c>
      <c r="E75" s="24">
        <v>50</v>
      </c>
      <c r="F75" s="911"/>
      <c r="G75" s="912"/>
      <c r="H75" s="507" t="s">
        <v>167</v>
      </c>
      <c r="I75" s="507"/>
      <c r="J75" s="507"/>
      <c r="K75" s="43">
        <f>VLOOKUP($A75&amp;K$108,決統データ!$A$3:$DE$2059,$E75+19,FALSE)</f>
        <v>15608</v>
      </c>
      <c r="L75" s="43">
        <f>VLOOKUP($A75&amp;L$108,決統データ!$A$3:$DE$2059,$E75+19,FALSE)</f>
        <v>13172</v>
      </c>
      <c r="M75" s="43">
        <f>VLOOKUP($A75&amp;M$108,決統データ!$A$3:$DE$2059,$E75+19,FALSE)</f>
        <v>0</v>
      </c>
      <c r="N75" s="311">
        <f t="shared" si="3"/>
        <v>28780</v>
      </c>
    </row>
    <row r="76" spans="1:14" s="1" customFormat="1" ht="13.5" customHeight="1">
      <c r="A76" s="27" t="str">
        <f t="shared" si="4"/>
        <v>1752602</v>
      </c>
      <c r="B76" s="28" t="s">
        <v>234</v>
      </c>
      <c r="C76" s="29">
        <v>26</v>
      </c>
      <c r="D76" s="28" t="s">
        <v>235</v>
      </c>
      <c r="E76" s="24">
        <v>45</v>
      </c>
      <c r="F76" s="607" t="s">
        <v>1307</v>
      </c>
      <c r="G76" s="625"/>
      <c r="H76" s="625"/>
      <c r="I76" s="625"/>
      <c r="J76" s="608"/>
      <c r="K76" s="43">
        <f>VLOOKUP($A76&amp;K$108,決統データ!$A$3:$DE$2059,$E76+19,FALSE)</f>
        <v>116200</v>
      </c>
      <c r="L76" s="43">
        <f>VLOOKUP($A76&amp;L$108,決統データ!$A$3:$DE$2059,$E76+19,FALSE)</f>
        <v>76500</v>
      </c>
      <c r="M76" s="43">
        <f>VLOOKUP($A76&amp;M$108,決統データ!$A$3:$DE$2059,$E76+19,FALSE)</f>
        <v>5600</v>
      </c>
      <c r="N76" s="311">
        <f t="shared" si="3"/>
        <v>198300</v>
      </c>
    </row>
    <row r="77" spans="1:14" s="1" customFormat="1" ht="13.5" customHeight="1">
      <c r="A77" s="27" t="str">
        <f t="shared" si="4"/>
        <v>1752602</v>
      </c>
      <c r="B77" s="28" t="s">
        <v>234</v>
      </c>
      <c r="C77" s="29">
        <v>26</v>
      </c>
      <c r="D77" s="28" t="s">
        <v>235</v>
      </c>
      <c r="E77" s="24">
        <v>46</v>
      </c>
      <c r="F77" s="626" t="s">
        <v>1306</v>
      </c>
      <c r="G77" s="627"/>
      <c r="H77" s="627"/>
      <c r="I77" s="627"/>
      <c r="J77" s="186" t="s">
        <v>1305</v>
      </c>
      <c r="K77" s="43">
        <f>VLOOKUP($A77&amp;K$108,決統データ!$A$3:$DE$2059,$E77+19,FALSE)</f>
        <v>332495</v>
      </c>
      <c r="L77" s="43">
        <f>VLOOKUP($A77&amp;L$108,決統データ!$A$3:$DE$2059,$E77+19,FALSE)</f>
        <v>174614</v>
      </c>
      <c r="M77" s="43">
        <f>VLOOKUP($A77&amp;M$108,決統データ!$A$3:$DE$2059,$E77+19,FALSE)</f>
        <v>24743</v>
      </c>
      <c r="N77" s="311">
        <f t="shared" si="3"/>
        <v>531852</v>
      </c>
    </row>
    <row r="78" spans="1:14" s="1" customFormat="1" ht="13.5" customHeight="1">
      <c r="A78" s="27" t="str">
        <f t="shared" si="4"/>
        <v>1752602</v>
      </c>
      <c r="B78" s="28" t="s">
        <v>234</v>
      </c>
      <c r="C78" s="29">
        <v>26</v>
      </c>
      <c r="D78" s="28" t="s">
        <v>235</v>
      </c>
      <c r="E78" s="24">
        <v>47</v>
      </c>
      <c r="F78" s="628"/>
      <c r="G78" s="629"/>
      <c r="H78" s="629"/>
      <c r="I78" s="629"/>
      <c r="J78" s="186" t="s">
        <v>1304</v>
      </c>
      <c r="K78" s="43">
        <f>VLOOKUP($A78&amp;K$108,決統データ!$A$3:$DE$2059,$E78+19,FALSE)</f>
        <v>105484</v>
      </c>
      <c r="L78" s="43">
        <f>VLOOKUP($A78&amp;L$108,決統データ!$A$3:$DE$2059,$E78+19,FALSE)</f>
        <v>48306</v>
      </c>
      <c r="M78" s="43">
        <f>VLOOKUP($A78&amp;M$108,決統データ!$A$3:$DE$2059,$E78+19,FALSE)</f>
        <v>11238</v>
      </c>
      <c r="N78" s="311">
        <f t="shared" si="3"/>
        <v>165028</v>
      </c>
    </row>
    <row r="79" spans="1:14" s="1" customFormat="1" ht="13.5" customHeight="1">
      <c r="A79" s="27"/>
      <c r="B79" s="28"/>
      <c r="C79" s="29"/>
      <c r="D79" s="28"/>
      <c r="E79" s="24"/>
      <c r="F79" s="468" t="s">
        <v>829</v>
      </c>
      <c r="G79" s="484"/>
      <c r="H79" s="484"/>
      <c r="I79" s="484"/>
      <c r="J79" s="469"/>
      <c r="K79" s="82"/>
      <c r="L79" s="82"/>
      <c r="M79" s="82"/>
      <c r="N79" s="311"/>
    </row>
    <row r="80" spans="1:14" s="1" customFormat="1" ht="13.5" customHeight="1">
      <c r="A80" s="27" t="str">
        <f t="shared" si="4"/>
        <v>1752602</v>
      </c>
      <c r="B80" s="28" t="s">
        <v>234</v>
      </c>
      <c r="C80" s="29">
        <v>26</v>
      </c>
      <c r="D80" s="28" t="s">
        <v>235</v>
      </c>
      <c r="E80" s="24">
        <v>51</v>
      </c>
      <c r="F80" s="468" t="s">
        <v>827</v>
      </c>
      <c r="G80" s="484"/>
      <c r="H80" s="484"/>
      <c r="I80" s="484"/>
      <c r="J80" s="469"/>
      <c r="K80" s="42">
        <f>VLOOKUP($A80&amp;K$108,決統データ!$A$3:$DE$2059,$E80+19,FALSE)</f>
        <v>223099</v>
      </c>
      <c r="L80" s="42">
        <f>VLOOKUP($A80&amp;L$108,決統データ!$A$3:$DE$2059,$E80+19,FALSE)</f>
        <v>172209</v>
      </c>
      <c r="M80" s="42">
        <f>VLOOKUP($A80&amp;M$108,決統データ!$A$3:$DE$2059,$E80+19,FALSE)</f>
        <v>21611</v>
      </c>
      <c r="N80" s="311">
        <f>SUM(K80:M80)</f>
        <v>416919</v>
      </c>
    </row>
    <row r="81" spans="1:14" s="1" customFormat="1" ht="13.5" customHeight="1">
      <c r="A81" s="27" t="str">
        <f t="shared" si="4"/>
        <v>1752602</v>
      </c>
      <c r="B81" s="28" t="s">
        <v>234</v>
      </c>
      <c r="C81" s="29">
        <v>26</v>
      </c>
      <c r="D81" s="28" t="s">
        <v>235</v>
      </c>
      <c r="E81" s="24">
        <v>52</v>
      </c>
      <c r="F81" s="468" t="s">
        <v>826</v>
      </c>
      <c r="G81" s="484"/>
      <c r="H81" s="484"/>
      <c r="I81" s="484"/>
      <c r="J81" s="469"/>
      <c r="K81" s="42">
        <f>VLOOKUP($A81&amp;K$108,決統データ!$A$3:$DE$2059,$E81+19,FALSE)</f>
        <v>192</v>
      </c>
      <c r="L81" s="42">
        <f>VLOOKUP($A81&amp;L$108,決統データ!$A$3:$DE$2059,$E81+19,FALSE)</f>
        <v>15314</v>
      </c>
      <c r="M81" s="42">
        <f>VLOOKUP($A81&amp;M$108,決統データ!$A$3:$DE$2059,$E81+19,FALSE)</f>
        <v>550</v>
      </c>
      <c r="N81" s="311">
        <f>SUM(K81:M81)</f>
        <v>16056</v>
      </c>
    </row>
    <row r="82" spans="1:14" s="1" customFormat="1">
      <c r="A82" s="27"/>
      <c r="B82" s="28"/>
      <c r="C82" s="29"/>
      <c r="D82" s="28"/>
      <c r="E82" s="24"/>
      <c r="F82" s="468" t="s">
        <v>828</v>
      </c>
      <c r="G82" s="484"/>
      <c r="H82" s="484"/>
      <c r="I82" s="484"/>
      <c r="J82" s="469"/>
      <c r="K82" s="82"/>
      <c r="L82" s="82"/>
      <c r="M82" s="82"/>
      <c r="N82" s="311"/>
    </row>
    <row r="83" spans="1:14" s="1" customFormat="1">
      <c r="A83" s="27" t="str">
        <f t="shared" si="4"/>
        <v>1752602</v>
      </c>
      <c r="B83" s="28" t="s">
        <v>234</v>
      </c>
      <c r="C83" s="29">
        <v>26</v>
      </c>
      <c r="D83" s="28" t="s">
        <v>235</v>
      </c>
      <c r="E83" s="24">
        <v>53</v>
      </c>
      <c r="F83" s="60" t="s">
        <v>827</v>
      </c>
      <c r="G83" s="60"/>
      <c r="H83" s="60"/>
      <c r="I83" s="60"/>
      <c r="J83" s="60"/>
      <c r="K83" s="42">
        <f>VLOOKUP($A83&amp;K$108,決統データ!$A$3:$DE$2059,$E83+19,FALSE)</f>
        <v>315629</v>
      </c>
      <c r="L83" s="42">
        <f>VLOOKUP($A83&amp;L$108,決統データ!$A$3:$DE$2059,$E83+19,FALSE)</f>
        <v>9879</v>
      </c>
      <c r="M83" s="42">
        <f>VLOOKUP($A83&amp;M$108,決統データ!$A$3:$DE$2059,$E83+19,FALSE)</f>
        <v>0</v>
      </c>
      <c r="N83" s="311">
        <f t="shared" ref="N83:N90" si="5">SUM(K83:M83)</f>
        <v>325508</v>
      </c>
    </row>
    <row r="84" spans="1:14" s="1" customFormat="1">
      <c r="A84" s="27" t="str">
        <f t="shared" si="4"/>
        <v>1752602</v>
      </c>
      <c r="B84" s="28" t="s">
        <v>234</v>
      </c>
      <c r="C84" s="29">
        <v>26</v>
      </c>
      <c r="D84" s="28" t="s">
        <v>235</v>
      </c>
      <c r="E84" s="24">
        <v>54</v>
      </c>
      <c r="F84" s="60" t="s">
        <v>826</v>
      </c>
      <c r="G84" s="60"/>
      <c r="H84" s="60"/>
      <c r="I84" s="60"/>
      <c r="J84" s="60"/>
      <c r="K84" s="42">
        <f>VLOOKUP($A84&amp;K$108,決統データ!$A$3:$DE$2059,$E84+19,FALSE)</f>
        <v>1009</v>
      </c>
      <c r="L84" s="42">
        <f>VLOOKUP($A84&amp;L$108,決統データ!$A$3:$DE$2059,$E84+19,FALSE)</f>
        <v>5073</v>
      </c>
      <c r="M84" s="42">
        <f>VLOOKUP($A84&amp;M$108,決統データ!$A$3:$DE$2059,$E84+19,FALSE)</f>
        <v>4952</v>
      </c>
      <c r="N84" s="311">
        <f t="shared" si="5"/>
        <v>11034</v>
      </c>
    </row>
    <row r="85" spans="1:14" s="1" customFormat="1">
      <c r="A85" s="27" t="str">
        <f t="shared" si="4"/>
        <v>1752602</v>
      </c>
      <c r="B85" s="28" t="s">
        <v>234</v>
      </c>
      <c r="C85" s="29">
        <v>26</v>
      </c>
      <c r="D85" s="28" t="s">
        <v>235</v>
      </c>
      <c r="E85" s="24">
        <v>55</v>
      </c>
      <c r="F85" s="896" t="s">
        <v>825</v>
      </c>
      <c r="G85" s="897"/>
      <c r="H85" s="897"/>
      <c r="I85" s="898"/>
      <c r="J85" s="96" t="s">
        <v>605</v>
      </c>
      <c r="K85" s="42">
        <f>VLOOKUP($A85&amp;K$108,決統データ!$A$3:$DE$2059,$E85+19,FALSE)</f>
        <v>60631</v>
      </c>
      <c r="L85" s="42">
        <f>VLOOKUP($A85&amp;L$108,決統データ!$A$3:$DE$2059,$E85+19,FALSE)</f>
        <v>146420</v>
      </c>
      <c r="M85" s="42">
        <f>VLOOKUP($A85&amp;M$108,決統データ!$A$3:$DE$2059,$E85+19,FALSE)</f>
        <v>0</v>
      </c>
      <c r="N85" s="311">
        <f t="shared" si="5"/>
        <v>207051</v>
      </c>
    </row>
    <row r="86" spans="1:14" s="1" customFormat="1">
      <c r="A86" s="27" t="str">
        <f t="shared" si="4"/>
        <v>1752602</v>
      </c>
      <c r="B86" s="28" t="s">
        <v>234</v>
      </c>
      <c r="C86" s="29">
        <v>26</v>
      </c>
      <c r="D86" s="28" t="s">
        <v>235</v>
      </c>
      <c r="E86" s="24">
        <v>56</v>
      </c>
      <c r="F86" s="899"/>
      <c r="G86" s="900"/>
      <c r="H86" s="900"/>
      <c r="I86" s="901"/>
      <c r="J86" s="96" t="s">
        <v>824</v>
      </c>
      <c r="K86" s="42">
        <f>VLOOKUP($A86&amp;K$108,決統データ!$A$3:$DE$2059,$E86+19,FALSE)</f>
        <v>60631</v>
      </c>
      <c r="L86" s="42">
        <f>VLOOKUP($A86&amp;L$108,決統データ!$A$3:$DE$2059,$E86+19,FALSE)</f>
        <v>146420</v>
      </c>
      <c r="M86" s="42">
        <f>VLOOKUP($A86&amp;M$108,決統データ!$A$3:$DE$2059,$E86+19,FALSE)</f>
        <v>4952</v>
      </c>
      <c r="N86" s="311">
        <f t="shared" si="5"/>
        <v>212003</v>
      </c>
    </row>
    <row r="87" spans="1:14" s="1" customFormat="1">
      <c r="A87" s="27" t="str">
        <f t="shared" si="4"/>
        <v>1752602</v>
      </c>
      <c r="B87" s="28" t="s">
        <v>234</v>
      </c>
      <c r="C87" s="29">
        <v>26</v>
      </c>
      <c r="D87" s="28" t="s">
        <v>235</v>
      </c>
      <c r="E87" s="24">
        <v>57</v>
      </c>
      <c r="F87" s="896" t="s">
        <v>604</v>
      </c>
      <c r="G87" s="897"/>
      <c r="H87" s="897"/>
      <c r="I87" s="898"/>
      <c r="J87" s="96" t="s">
        <v>605</v>
      </c>
      <c r="K87" s="42">
        <f>VLOOKUP($A87&amp;K$108,決統データ!$A$3:$DE$2059,$E87+19,FALSE)</f>
        <v>11722</v>
      </c>
      <c r="L87" s="42">
        <f>VLOOKUP($A87&amp;L$108,決統データ!$A$3:$DE$2059,$E87+19,FALSE)</f>
        <v>35452</v>
      </c>
      <c r="M87" s="42">
        <f>VLOOKUP($A87&amp;M$108,決統データ!$A$3:$DE$2059,$E87+19,FALSE)</f>
        <v>21611</v>
      </c>
      <c r="N87" s="311">
        <f t="shared" si="5"/>
        <v>68785</v>
      </c>
    </row>
    <row r="88" spans="1:14" s="1" customFormat="1">
      <c r="A88" s="27" t="str">
        <f t="shared" si="4"/>
        <v>1752602</v>
      </c>
      <c r="B88" s="28" t="s">
        <v>234</v>
      </c>
      <c r="C88" s="29">
        <v>26</v>
      </c>
      <c r="D88" s="28" t="s">
        <v>235</v>
      </c>
      <c r="E88" s="24">
        <v>58</v>
      </c>
      <c r="F88" s="899"/>
      <c r="G88" s="900"/>
      <c r="H88" s="900"/>
      <c r="I88" s="901"/>
      <c r="J88" s="96" t="s">
        <v>824</v>
      </c>
      <c r="K88" s="42">
        <f>VLOOKUP($A88&amp;K$108,決統データ!$A$3:$DE$2059,$E88+19,FALSE)</f>
        <v>11722</v>
      </c>
      <c r="L88" s="42">
        <f>VLOOKUP($A88&amp;L$108,決統データ!$A$3:$DE$2059,$E88+19,FALSE)</f>
        <v>35452</v>
      </c>
      <c r="M88" s="42">
        <f>VLOOKUP($A88&amp;M$108,決統データ!$A$3:$DE$2059,$E88+19,FALSE)</f>
        <v>22161</v>
      </c>
      <c r="N88" s="311">
        <f t="shared" si="5"/>
        <v>69335</v>
      </c>
    </row>
    <row r="89" spans="1:14" s="1" customFormat="1">
      <c r="A89" s="27" t="str">
        <f t="shared" si="4"/>
        <v>1752602</v>
      </c>
      <c r="B89" s="28" t="s">
        <v>234</v>
      </c>
      <c r="C89" s="29">
        <v>26</v>
      </c>
      <c r="D89" s="28" t="s">
        <v>235</v>
      </c>
      <c r="E89" s="24">
        <v>59</v>
      </c>
      <c r="F89" s="888" t="s">
        <v>607</v>
      </c>
      <c r="G89" s="890" t="s">
        <v>608</v>
      </c>
      <c r="H89" s="891"/>
      <c r="I89" s="892"/>
      <c r="J89" s="96" t="s">
        <v>605</v>
      </c>
      <c r="K89" s="42">
        <f>VLOOKUP($A89&amp;K$108,決統データ!$A$3:$DE$2059,$E89+19,FALSE)</f>
        <v>72353</v>
      </c>
      <c r="L89" s="42">
        <f>VLOOKUP($A89&amp;L$108,決統データ!$A$3:$DE$2059,$E89+19,FALSE)</f>
        <v>181872</v>
      </c>
      <c r="M89" s="42">
        <f>VLOOKUP($A89&amp;M$108,決統データ!$A$3:$DE$2059,$E89+19,FALSE)</f>
        <v>21611</v>
      </c>
      <c r="N89" s="311">
        <f t="shared" si="5"/>
        <v>275836</v>
      </c>
    </row>
    <row r="90" spans="1:14" s="1" customFormat="1">
      <c r="A90" s="27" t="str">
        <f t="shared" si="4"/>
        <v>1752602</v>
      </c>
      <c r="B90" s="28" t="s">
        <v>234</v>
      </c>
      <c r="C90" s="29">
        <v>26</v>
      </c>
      <c r="D90" s="28" t="s">
        <v>235</v>
      </c>
      <c r="E90" s="24">
        <v>60</v>
      </c>
      <c r="F90" s="889"/>
      <c r="G90" s="893"/>
      <c r="H90" s="894"/>
      <c r="I90" s="895"/>
      <c r="J90" s="96" t="s">
        <v>824</v>
      </c>
      <c r="K90" s="42">
        <f>VLOOKUP($A90&amp;K$108,決統データ!$A$3:$DE$2059,$E90+19,FALSE)</f>
        <v>72353</v>
      </c>
      <c r="L90" s="42">
        <f>VLOOKUP($A90&amp;L$108,決統データ!$A$3:$DE$2059,$E90+19,FALSE)</f>
        <v>181872</v>
      </c>
      <c r="M90" s="42">
        <f>VLOOKUP($A90&amp;M$108,決統データ!$A$3:$DE$2059,$E90+19,FALSE)</f>
        <v>27113</v>
      </c>
      <c r="N90" s="311">
        <f t="shared" si="5"/>
        <v>281338</v>
      </c>
    </row>
    <row r="91" spans="1:14" s="1" customFormat="1" hidden="1">
      <c r="A91" s="27" t="str">
        <f t="shared" si="4"/>
        <v>1752602</v>
      </c>
      <c r="B91" s="28" t="s">
        <v>234</v>
      </c>
      <c r="C91" s="29">
        <v>26</v>
      </c>
      <c r="D91" s="28" t="s">
        <v>235</v>
      </c>
      <c r="E91" s="24" t="s">
        <v>214</v>
      </c>
      <c r="F91" s="64" t="s">
        <v>728</v>
      </c>
      <c r="G91" s="189"/>
      <c r="H91" s="189"/>
      <c r="I91" s="189"/>
      <c r="J91" s="62"/>
      <c r="K91" s="42" t="e">
        <f>VLOOKUP($A91&amp;K$108,決統データ!$A$3:$DE$2059,$E91+19,FALSE)</f>
        <v>#VALUE!</v>
      </c>
      <c r="L91" s="42" t="e">
        <f>VLOOKUP($A91&amp;L$108,決統データ!$A$3:$DE$2059,$E91+19,FALSE)</f>
        <v>#VALUE!</v>
      </c>
      <c r="M91" s="42" t="e">
        <f>VLOOKUP($A91&amp;M$108,決統データ!$A$3:$DE$2059,$E91+19,FALSE)</f>
        <v>#VALUE!</v>
      </c>
      <c r="N91" s="312"/>
    </row>
    <row r="92" spans="1:14" s="1" customFormat="1" hidden="1">
      <c r="A92" s="27" t="str">
        <f t="shared" si="4"/>
        <v>1752602</v>
      </c>
      <c r="B92" s="28" t="s">
        <v>234</v>
      </c>
      <c r="C92" s="29">
        <v>26</v>
      </c>
      <c r="D92" s="28" t="s">
        <v>235</v>
      </c>
      <c r="E92" s="24" t="s">
        <v>213</v>
      </c>
      <c r="F92" s="64" t="s">
        <v>729</v>
      </c>
      <c r="G92" s="189"/>
      <c r="H92" s="189"/>
      <c r="I92" s="189"/>
      <c r="J92" s="62"/>
      <c r="K92" s="42" t="e">
        <f>VLOOKUP($A92&amp;K$108,決統データ!$A$3:$DE$2059,$E92+19,FALSE)</f>
        <v>#VALUE!</v>
      </c>
      <c r="L92" s="42" t="e">
        <f>VLOOKUP($A92&amp;L$108,決統データ!$A$3:$DE$2059,$E92+19,FALSE)</f>
        <v>#VALUE!</v>
      </c>
      <c r="M92" s="42" t="e">
        <f>VLOOKUP($A92&amp;M$108,決統データ!$A$3:$DE$2059,$E92+19,FALSE)</f>
        <v>#VALUE!</v>
      </c>
      <c r="N92" s="312"/>
    </row>
    <row r="93" spans="1:14" s="1" customFormat="1">
      <c r="A93" s="27" t="str">
        <f t="shared" si="4"/>
        <v>1752602</v>
      </c>
      <c r="B93" s="28" t="s">
        <v>234</v>
      </c>
      <c r="C93" s="29">
        <v>26</v>
      </c>
      <c r="D93" s="28" t="s">
        <v>235</v>
      </c>
      <c r="E93" s="24">
        <v>64</v>
      </c>
      <c r="F93" s="624"/>
      <c r="G93" s="624"/>
      <c r="H93" s="187" t="s">
        <v>732</v>
      </c>
      <c r="I93" s="187"/>
      <c r="J93" s="187"/>
      <c r="K93" s="42">
        <f>VLOOKUP($A93&amp;K$108,決統データ!$A$3:$DE$2059,$E93+19,FALSE)</f>
        <v>0</v>
      </c>
      <c r="L93" s="42">
        <f>VLOOKUP($A93&amp;L$108,決統データ!$A$3:$DE$2059,$E93+19,FALSE)</f>
        <v>0</v>
      </c>
      <c r="M93" s="42">
        <f>VLOOKUP($A93&amp;M$108,決統データ!$A$3:$DE$2059,$E93+19,FALSE)</f>
        <v>0</v>
      </c>
      <c r="N93" s="311">
        <f t="shared" ref="N93:N99" si="6">SUM(K93:M93)</f>
        <v>0</v>
      </c>
    </row>
    <row r="94" spans="1:14" s="1" customFormat="1">
      <c r="A94" s="27" t="str">
        <f t="shared" si="4"/>
        <v>1752602</v>
      </c>
      <c r="B94" s="28" t="s">
        <v>234</v>
      </c>
      <c r="C94" s="29">
        <v>26</v>
      </c>
      <c r="D94" s="28" t="s">
        <v>235</v>
      </c>
      <c r="E94" s="24">
        <v>65</v>
      </c>
      <c r="F94" s="624"/>
      <c r="G94" s="624"/>
      <c r="H94" s="632" t="s">
        <v>531</v>
      </c>
      <c r="I94" s="187" t="s">
        <v>734</v>
      </c>
      <c r="J94" s="187"/>
      <c r="K94" s="42">
        <f>VLOOKUP($A94&amp;K$108,決統データ!$A$3:$DE$2059,$E94+19,FALSE)</f>
        <v>0</v>
      </c>
      <c r="L94" s="42">
        <f>VLOOKUP($A94&amp;L$108,決統データ!$A$3:$DE$2059,$E94+19,FALSE)</f>
        <v>0</v>
      </c>
      <c r="M94" s="42">
        <f>VLOOKUP($A94&amp;M$108,決統データ!$A$3:$DE$2059,$E94+19,FALSE)</f>
        <v>0</v>
      </c>
      <c r="N94" s="311">
        <f t="shared" si="6"/>
        <v>0</v>
      </c>
    </row>
    <row r="95" spans="1:14">
      <c r="A95" s="27" t="str">
        <f t="shared" si="4"/>
        <v>1752602</v>
      </c>
      <c r="B95" s="28" t="s">
        <v>234</v>
      </c>
      <c r="C95" s="29">
        <v>26</v>
      </c>
      <c r="D95" s="28" t="s">
        <v>235</v>
      </c>
      <c r="E95" s="24">
        <v>66</v>
      </c>
      <c r="F95" s="624"/>
      <c r="G95" s="624"/>
      <c r="H95" s="632"/>
      <c r="I95" s="187" t="s">
        <v>735</v>
      </c>
      <c r="J95" s="187"/>
      <c r="K95" s="42">
        <f>VLOOKUP($A95&amp;K$108,決統データ!$A$3:$DE$2059,$E95+19,FALSE)</f>
        <v>0</v>
      </c>
      <c r="L95" s="42">
        <f>VLOOKUP($A95&amp;L$108,決統データ!$A$3:$DE$2059,$E95+19,FALSE)</f>
        <v>0</v>
      </c>
      <c r="M95" s="42">
        <f>VLOOKUP($A95&amp;M$108,決統データ!$A$3:$DE$2059,$E95+19,FALSE)</f>
        <v>0</v>
      </c>
      <c r="N95" s="311">
        <f t="shared" si="6"/>
        <v>0</v>
      </c>
    </row>
    <row r="96" spans="1:14">
      <c r="A96" s="27" t="str">
        <f t="shared" si="4"/>
        <v>1752602</v>
      </c>
      <c r="B96" s="28" t="s">
        <v>234</v>
      </c>
      <c r="C96" s="29">
        <v>26</v>
      </c>
      <c r="D96" s="28" t="s">
        <v>235</v>
      </c>
      <c r="E96" s="24">
        <v>67</v>
      </c>
      <c r="F96" s="624"/>
      <c r="G96" s="624"/>
      <c r="H96" s="632"/>
      <c r="I96" s="187" t="s">
        <v>736</v>
      </c>
      <c r="J96" s="187"/>
      <c r="K96" s="42">
        <f>VLOOKUP($A96&amp;K$108,決統データ!$A$3:$DE$2059,$E96+19,FALSE)</f>
        <v>0</v>
      </c>
      <c r="L96" s="42">
        <f>VLOOKUP($A96&amp;L$108,決統データ!$A$3:$DE$2059,$E96+19,FALSE)</f>
        <v>0</v>
      </c>
      <c r="M96" s="42">
        <f>VLOOKUP($A96&amp;M$108,決統データ!$A$3:$DE$2059,$E96+19,FALSE)</f>
        <v>0</v>
      </c>
      <c r="N96" s="311">
        <f t="shared" si="6"/>
        <v>0</v>
      </c>
    </row>
    <row r="97" spans="1:14">
      <c r="A97" s="27" t="str">
        <f t="shared" si="4"/>
        <v>1752602</v>
      </c>
      <c r="B97" s="28" t="s">
        <v>234</v>
      </c>
      <c r="C97" s="29">
        <v>26</v>
      </c>
      <c r="D97" s="28" t="s">
        <v>235</v>
      </c>
      <c r="E97" s="38">
        <v>68</v>
      </c>
      <c r="F97" s="624"/>
      <c r="G97" s="624"/>
      <c r="H97" s="632"/>
      <c r="I97" s="187" t="s">
        <v>737</v>
      </c>
      <c r="J97" s="187"/>
      <c r="K97" s="42">
        <f>VLOOKUP($A97&amp;K$108,決統データ!$A$3:$DE$2059,$E97+19,FALSE)</f>
        <v>0</v>
      </c>
      <c r="L97" s="42">
        <f>VLOOKUP($A97&amp;L$108,決統データ!$A$3:$DE$2059,$E97+19,FALSE)</f>
        <v>0</v>
      </c>
      <c r="M97" s="42">
        <f>VLOOKUP($A97&amp;M$108,決統データ!$A$3:$DE$2059,$E97+19,FALSE)</f>
        <v>0</v>
      </c>
      <c r="N97" s="311">
        <f t="shared" si="6"/>
        <v>0</v>
      </c>
    </row>
    <row r="98" spans="1:14" ht="14.25" customHeight="1">
      <c r="A98" s="27" t="str">
        <f t="shared" si="4"/>
        <v>1752602</v>
      </c>
      <c r="B98" s="28" t="s">
        <v>234</v>
      </c>
      <c r="C98" s="29">
        <v>26</v>
      </c>
      <c r="D98" s="28" t="s">
        <v>235</v>
      </c>
      <c r="E98" s="38">
        <v>69</v>
      </c>
      <c r="F98" s="657" t="s">
        <v>1478</v>
      </c>
      <c r="G98" s="657"/>
      <c r="H98" s="657"/>
      <c r="I98" s="657"/>
      <c r="J98" s="657"/>
      <c r="K98" s="42">
        <f>VLOOKUP($A98&amp;K$108,決統データ!$A$3:$DE$2059,$E98+19,FALSE)</f>
        <v>175632</v>
      </c>
      <c r="L98" s="42">
        <f>VLOOKUP($A98&amp;L$108,決統データ!$A$3:$DE$2059,$E98+19,FALSE)</f>
        <v>86888</v>
      </c>
      <c r="M98" s="42">
        <f>VLOOKUP($A98&amp;M$108,決統データ!$A$3:$DE$2059,$E98+19,FALSE)</f>
        <v>1928</v>
      </c>
      <c r="N98" s="311">
        <f t="shared" si="6"/>
        <v>264448</v>
      </c>
    </row>
    <row r="99" spans="1:14">
      <c r="A99" s="27" t="str">
        <f t="shared" si="4"/>
        <v>1752602</v>
      </c>
      <c r="B99" s="28" t="s">
        <v>234</v>
      </c>
      <c r="C99" s="29">
        <v>26</v>
      </c>
      <c r="D99" s="28" t="s">
        <v>235</v>
      </c>
      <c r="E99" s="38">
        <v>70</v>
      </c>
      <c r="F99" s="658" t="s">
        <v>1479</v>
      </c>
      <c r="G99" s="658"/>
      <c r="H99" s="658"/>
      <c r="I99" s="658"/>
      <c r="J99" s="658"/>
      <c r="K99" s="42">
        <f>VLOOKUP($A99&amp;K$108,決統データ!$A$3:$DE$2059,$E99+19,FALSE)</f>
        <v>193195</v>
      </c>
      <c r="L99" s="42">
        <f>VLOOKUP($A99&amp;L$108,決統データ!$A$3:$DE$2059,$E99+19,FALSE)</f>
        <v>95563</v>
      </c>
      <c r="M99" s="42">
        <f>VLOOKUP($A99&amp;M$108,決統データ!$A$3:$DE$2059,$E99+19,FALSE)</f>
        <v>2120</v>
      </c>
      <c r="N99" s="311">
        <f t="shared" si="6"/>
        <v>290878</v>
      </c>
    </row>
    <row r="100" spans="1:14">
      <c r="E100" s="24"/>
      <c r="F100" s="559" t="s">
        <v>510</v>
      </c>
      <c r="G100" s="468" t="s">
        <v>513</v>
      </c>
      <c r="H100" s="484"/>
      <c r="I100" s="484"/>
      <c r="J100" s="469"/>
      <c r="K100" s="259">
        <f>IF(K14=0,0,K3/K14*100)</f>
        <v>99.746106649564965</v>
      </c>
      <c r="L100" s="259">
        <f t="shared" ref="L100:N100" si="7">IF(L14=0,0,L3/L14*100)</f>
        <v>193.0834500482724</v>
      </c>
      <c r="M100" s="259">
        <f t="shared" si="7"/>
        <v>220.56125692489329</v>
      </c>
      <c r="N100" s="301">
        <f t="shared" si="7"/>
        <v>125.89008394315823</v>
      </c>
    </row>
    <row r="101" spans="1:14">
      <c r="E101" s="24"/>
      <c r="F101" s="559"/>
      <c r="G101" s="468" t="s">
        <v>511</v>
      </c>
      <c r="H101" s="484"/>
      <c r="I101" s="484"/>
      <c r="J101" s="469"/>
      <c r="K101" s="259">
        <f>IF((K14+K51)=0,0,K3/(K14+K51)*100)</f>
        <v>48.702549800145114</v>
      </c>
      <c r="L101" s="259">
        <f t="shared" ref="L101:N101" si="8">IF((L14+L51)=0,0,L3/(L14+L51)*100)</f>
        <v>76.753909438327355</v>
      </c>
      <c r="M101" s="259">
        <f t="shared" si="8"/>
        <v>67.925267102981479</v>
      </c>
      <c r="N101" s="301">
        <f t="shared" si="8"/>
        <v>57.474039474424686</v>
      </c>
    </row>
    <row r="102" spans="1:14">
      <c r="E102" s="24"/>
      <c r="F102" s="559"/>
      <c r="G102" s="468" t="s">
        <v>514</v>
      </c>
      <c r="H102" s="484"/>
      <c r="I102" s="484"/>
      <c r="J102" s="469"/>
      <c r="K102" s="259">
        <f t="shared" ref="K102:N102" si="9">IF((K15-K17)=0,0,(K4-K7)/(K15-K17)*100)</f>
        <v>55.806030649836593</v>
      </c>
      <c r="L102" s="259">
        <f t="shared" si="9"/>
        <v>87.535151276437887</v>
      </c>
      <c r="M102" s="259">
        <f t="shared" si="9"/>
        <v>24.874165983846424</v>
      </c>
      <c r="N102" s="301">
        <f t="shared" si="9"/>
        <v>62.700666698270545</v>
      </c>
    </row>
    <row r="103" spans="1:14">
      <c r="E103" s="24"/>
      <c r="F103" s="559"/>
      <c r="G103" s="468" t="s">
        <v>512</v>
      </c>
      <c r="H103" s="484"/>
      <c r="I103" s="484"/>
      <c r="J103" s="469"/>
      <c r="K103" s="259">
        <f t="shared" ref="K103:N103" si="10">IF((K4-K7)=0,0,K71/(K4-K7)*100)</f>
        <v>0</v>
      </c>
      <c r="L103" s="259">
        <f t="shared" si="10"/>
        <v>0</v>
      </c>
      <c r="M103" s="259">
        <f t="shared" si="10"/>
        <v>0</v>
      </c>
      <c r="N103" s="301">
        <f t="shared" si="10"/>
        <v>0</v>
      </c>
    </row>
    <row r="104" spans="1:14">
      <c r="E104" s="24"/>
      <c r="F104" s="559"/>
      <c r="G104" s="468" t="s">
        <v>522</v>
      </c>
      <c r="H104" s="484"/>
      <c r="I104" s="484"/>
      <c r="J104" s="469"/>
      <c r="K104" s="259">
        <f t="shared" ref="K104:N104" si="11">(K12+K27+K28)/(K3+K25)*100</f>
        <v>61.824662810895859</v>
      </c>
      <c r="L104" s="259">
        <f t="shared" si="11"/>
        <v>52.843735482490253</v>
      </c>
      <c r="M104" s="259">
        <f t="shared" si="11"/>
        <v>77.825937195016934</v>
      </c>
      <c r="N104" s="301">
        <f t="shared" si="11"/>
        <v>59.591549415752418</v>
      </c>
    </row>
    <row r="108" spans="1:14">
      <c r="K108" s="12" t="str">
        <f>+K109&amp;"000"</f>
        <v>262013000</v>
      </c>
      <c r="L108" s="12" t="str">
        <f t="shared" ref="L108:M108" si="12">+L109&amp;"000"</f>
        <v>264075000</v>
      </c>
      <c r="M108" s="12" t="str">
        <f t="shared" si="12"/>
        <v>264652000</v>
      </c>
    </row>
    <row r="109" spans="1:14">
      <c r="K109" s="12" t="s">
        <v>584</v>
      </c>
      <c r="L109" s="12" t="s">
        <v>595</v>
      </c>
      <c r="M109" s="12" t="s">
        <v>598</v>
      </c>
    </row>
    <row r="110" spans="1:14">
      <c r="K110" s="12" t="s">
        <v>463</v>
      </c>
      <c r="L110" s="12" t="s">
        <v>596</v>
      </c>
      <c r="M110" s="12" t="s">
        <v>599</v>
      </c>
    </row>
  </sheetData>
  <customSheetViews>
    <customSheetView guid="{247A5D4D-80F1-4466-92F7-7A3BC78E450F}" showPageBreaks="1" printArea="1" hiddenRows="1" topLeftCell="A70">
      <selection activeCell="C43" sqref="C43"/>
      <pageMargins left="0.78740157480314965" right="0.78740157480314965" top="0.70866141732283472" bottom="0.39370078740157483" header="0.31496062992125984" footer="0.31496062992125984"/>
      <pageSetup paperSize="9" scale="54" pageOrder="overThenDown" orientation="portrait" blackAndWhite="1" horizontalDpi="4294967293" verticalDpi="4294967293"/>
      <headerFooter alignWithMargins="0"/>
    </customSheetView>
  </customSheetViews>
  <mergeCells count="100">
    <mergeCell ref="F98:J98"/>
    <mergeCell ref="F99:J99"/>
    <mergeCell ref="F69:J69"/>
    <mergeCell ref="F70:I71"/>
    <mergeCell ref="F72:J72"/>
    <mergeCell ref="F73:J73"/>
    <mergeCell ref="F79:J79"/>
    <mergeCell ref="F76:J76"/>
    <mergeCell ref="F77:I78"/>
    <mergeCell ref="F74:G75"/>
    <mergeCell ref="H74:J74"/>
    <mergeCell ref="H75:J75"/>
    <mergeCell ref="F93:G97"/>
    <mergeCell ref="H94:H97"/>
    <mergeCell ref="F80:J80"/>
    <mergeCell ref="F81:J81"/>
    <mergeCell ref="F65:J65"/>
    <mergeCell ref="F66:F68"/>
    <mergeCell ref="G66:J66"/>
    <mergeCell ref="G67:J67"/>
    <mergeCell ref="G68:J68"/>
    <mergeCell ref="F64:J64"/>
    <mergeCell ref="G55:J55"/>
    <mergeCell ref="G56:J56"/>
    <mergeCell ref="G57:J57"/>
    <mergeCell ref="G58:J58"/>
    <mergeCell ref="F59:J59"/>
    <mergeCell ref="F60:J60"/>
    <mergeCell ref="G62:J62"/>
    <mergeCell ref="F61:J61"/>
    <mergeCell ref="F63:J63"/>
    <mergeCell ref="F25:F58"/>
    <mergeCell ref="G25:J25"/>
    <mergeCell ref="G26:J26"/>
    <mergeCell ref="G27:J27"/>
    <mergeCell ref="G28:J28"/>
    <mergeCell ref="G29:J29"/>
    <mergeCell ref="H50:J50"/>
    <mergeCell ref="G51:J51"/>
    <mergeCell ref="G52:G54"/>
    <mergeCell ref="H52:J52"/>
    <mergeCell ref="H53:J53"/>
    <mergeCell ref="H54:J54"/>
    <mergeCell ref="G43:G50"/>
    <mergeCell ref="H43:H45"/>
    <mergeCell ref="I43:I45"/>
    <mergeCell ref="H46:J46"/>
    <mergeCell ref="H47:J47"/>
    <mergeCell ref="H40:J40"/>
    <mergeCell ref="H41:J41"/>
    <mergeCell ref="H42:J42"/>
    <mergeCell ref="H48:J48"/>
    <mergeCell ref="H49:J49"/>
    <mergeCell ref="G11:J11"/>
    <mergeCell ref="G12:J12"/>
    <mergeCell ref="G13:J13"/>
    <mergeCell ref="G14:J14"/>
    <mergeCell ref="G30:J30"/>
    <mergeCell ref="G15:J15"/>
    <mergeCell ref="G16:J16"/>
    <mergeCell ref="G21:J21"/>
    <mergeCell ref="G19:J19"/>
    <mergeCell ref="G20:J20"/>
    <mergeCell ref="F100:F104"/>
    <mergeCell ref="F2:J2"/>
    <mergeCell ref="F3:F24"/>
    <mergeCell ref="G3:J3"/>
    <mergeCell ref="G4:J4"/>
    <mergeCell ref="G5:J5"/>
    <mergeCell ref="G6:J6"/>
    <mergeCell ref="G22:J22"/>
    <mergeCell ref="G23:J23"/>
    <mergeCell ref="G24:J24"/>
    <mergeCell ref="G7:J7"/>
    <mergeCell ref="G8:J8"/>
    <mergeCell ref="G9:J9"/>
    <mergeCell ref="G10:J10"/>
    <mergeCell ref="G17:J17"/>
    <mergeCell ref="G18:J18"/>
    <mergeCell ref="G31:J31"/>
    <mergeCell ref="F89:F90"/>
    <mergeCell ref="G89:I90"/>
    <mergeCell ref="F87:I88"/>
    <mergeCell ref="F85:I86"/>
    <mergeCell ref="F82:J82"/>
    <mergeCell ref="G37:H38"/>
    <mergeCell ref="I37:J37"/>
    <mergeCell ref="I38:J38"/>
    <mergeCell ref="G32:J32"/>
    <mergeCell ref="G33:J33"/>
    <mergeCell ref="G34:J34"/>
    <mergeCell ref="G35:J35"/>
    <mergeCell ref="G36:J36"/>
    <mergeCell ref="G39:G42"/>
    <mergeCell ref="H39:J39"/>
    <mergeCell ref="G100:J100"/>
    <mergeCell ref="G101:J101"/>
    <mergeCell ref="G102:J102"/>
    <mergeCell ref="G103:J103"/>
    <mergeCell ref="G104:J104"/>
  </mergeCells>
  <phoneticPr fontId="3"/>
  <pageMargins left="0.78740157480314965" right="0.78740157480314965" top="0.70866141732283472" bottom="0.39370078740157483" header="0.31496062992125984" footer="0.31496062992125984"/>
  <pageSetup paperSize="9" scale="54" fitToWidth="0" pageOrder="overThenDown"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L57"/>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6.08203125" style="1" customWidth="1"/>
    <col min="7" max="7" width="3.75" style="1" customWidth="1"/>
    <col min="8" max="8" width="22.25" style="1" customWidth="1"/>
    <col min="9" max="12" width="11.58203125" style="1" customWidth="1"/>
    <col min="13" max="16384" width="9" style="1"/>
  </cols>
  <sheetData>
    <row r="1" spans="1:12">
      <c r="F1" s="1" t="s">
        <v>1199</v>
      </c>
      <c r="L1" s="254"/>
    </row>
    <row r="2" spans="1:12" ht="29.25" customHeight="1">
      <c r="A2" s="26"/>
      <c r="B2" s="67" t="s">
        <v>786</v>
      </c>
      <c r="C2" s="26" t="s">
        <v>787</v>
      </c>
      <c r="D2" s="26" t="s">
        <v>788</v>
      </c>
      <c r="E2" s="30" t="s">
        <v>789</v>
      </c>
      <c r="F2" s="803"/>
      <c r="G2" s="803"/>
      <c r="H2" s="803"/>
      <c r="I2" s="11" t="s">
        <v>463</v>
      </c>
      <c r="J2" s="11" t="s">
        <v>193</v>
      </c>
      <c r="K2" s="11" t="s">
        <v>602</v>
      </c>
      <c r="L2" s="165" t="s">
        <v>609</v>
      </c>
    </row>
    <row r="3" spans="1:12" ht="16" customHeight="1">
      <c r="A3" s="27" t="str">
        <f>+B3&amp;C3&amp;D3</f>
        <v>1752101</v>
      </c>
      <c r="B3" s="28" t="s">
        <v>234</v>
      </c>
      <c r="C3" s="29">
        <v>21</v>
      </c>
      <c r="D3" s="28" t="s">
        <v>790</v>
      </c>
      <c r="E3" s="24">
        <v>1</v>
      </c>
      <c r="F3" s="559" t="s">
        <v>1198</v>
      </c>
      <c r="G3" s="637" t="s">
        <v>862</v>
      </c>
      <c r="H3" s="95" t="s">
        <v>1191</v>
      </c>
      <c r="I3" s="43">
        <f>VLOOKUP($A3&amp;I$55,決統データ!$A$3:$DE$2059,$E3+19,FALSE)</f>
        <v>16828</v>
      </c>
      <c r="J3" s="43">
        <f>VLOOKUP($A3&amp;J$55,決統データ!$A$3:$DE$2059,$E3+19,FALSE)</f>
        <v>2893</v>
      </c>
      <c r="K3" s="43">
        <f>VLOOKUP($A3&amp;K$55,決統データ!$A$3:$DE$2059,$E3+19,FALSE)</f>
        <v>254</v>
      </c>
      <c r="L3" s="274">
        <f t="shared" ref="L3:L26" si="0">SUM(I3:K3)</f>
        <v>19975</v>
      </c>
    </row>
    <row r="4" spans="1:12" ht="16" customHeight="1">
      <c r="A4" s="27" t="str">
        <f t="shared" ref="A4:A26" si="1">+B4&amp;C4&amp;D4</f>
        <v>1752101</v>
      </c>
      <c r="B4" s="28" t="s">
        <v>234</v>
      </c>
      <c r="C4" s="29">
        <v>21</v>
      </c>
      <c r="D4" s="28" t="s">
        <v>790</v>
      </c>
      <c r="E4" s="24">
        <v>2</v>
      </c>
      <c r="F4" s="559"/>
      <c r="G4" s="670"/>
      <c r="H4" s="60" t="s">
        <v>1190</v>
      </c>
      <c r="I4" s="43">
        <f>VLOOKUP($A4&amp;I$55,決統データ!$A$3:$DE$2059,$E4+19,FALSE)</f>
        <v>9426</v>
      </c>
      <c r="J4" s="43">
        <f>VLOOKUP($A4&amp;J$55,決統データ!$A$3:$DE$2059,$E4+19,FALSE)</f>
        <v>1236</v>
      </c>
      <c r="K4" s="43">
        <f>VLOOKUP($A4&amp;K$55,決統データ!$A$3:$DE$2059,$E4+19,FALSE)</f>
        <v>40</v>
      </c>
      <c r="L4" s="274">
        <f t="shared" si="0"/>
        <v>10702</v>
      </c>
    </row>
    <row r="5" spans="1:12" ht="16" customHeight="1">
      <c r="A5" s="27" t="str">
        <f t="shared" si="1"/>
        <v>1752101</v>
      </c>
      <c r="B5" s="28" t="s">
        <v>234</v>
      </c>
      <c r="C5" s="29">
        <v>21</v>
      </c>
      <c r="D5" s="28" t="s">
        <v>790</v>
      </c>
      <c r="E5" s="24">
        <v>3</v>
      </c>
      <c r="F5" s="559"/>
      <c r="G5" s="670"/>
      <c r="H5" s="60" t="s">
        <v>1628</v>
      </c>
      <c r="I5" s="43">
        <f>VLOOKUP($A5&amp;I$55,決統データ!$A$3:$DE$2059,$E5+19,FALSE)</f>
        <v>0</v>
      </c>
      <c r="J5" s="43">
        <f>VLOOKUP($A5&amp;J$55,決統データ!$A$3:$DE$2059,$E5+19,FALSE)</f>
        <v>0</v>
      </c>
      <c r="K5" s="43">
        <f>VLOOKUP($A5&amp;K$55,決統データ!$A$3:$DE$2059,$E5+19,FALSE)</f>
        <v>0</v>
      </c>
      <c r="L5" s="274">
        <f t="shared" si="0"/>
        <v>0</v>
      </c>
    </row>
    <row r="6" spans="1:12" ht="16" customHeight="1">
      <c r="A6" s="27" t="str">
        <f t="shared" si="1"/>
        <v>1752101</v>
      </c>
      <c r="B6" s="28" t="s">
        <v>234</v>
      </c>
      <c r="C6" s="29">
        <v>21</v>
      </c>
      <c r="D6" s="28" t="s">
        <v>790</v>
      </c>
      <c r="E6" s="24">
        <v>4</v>
      </c>
      <c r="F6" s="559"/>
      <c r="G6" s="670"/>
      <c r="H6" s="60" t="s">
        <v>1197</v>
      </c>
      <c r="I6" s="43">
        <f>VLOOKUP($A6&amp;I$55,決統データ!$A$3:$DE$2059,$E6+19,FALSE)</f>
        <v>0</v>
      </c>
      <c r="J6" s="43">
        <f>VLOOKUP($A6&amp;J$55,決統データ!$A$3:$DE$2059,$E6+19,FALSE)</f>
        <v>0</v>
      </c>
      <c r="K6" s="43">
        <f>VLOOKUP($A6&amp;K$55,決統データ!$A$3:$DE$2059,$E6+19,FALSE)</f>
        <v>0</v>
      </c>
      <c r="L6" s="274">
        <f t="shared" si="0"/>
        <v>0</v>
      </c>
    </row>
    <row r="7" spans="1:12" ht="16" customHeight="1">
      <c r="A7" s="27" t="str">
        <f t="shared" si="1"/>
        <v>1752101</v>
      </c>
      <c r="B7" s="28" t="s">
        <v>234</v>
      </c>
      <c r="C7" s="29">
        <v>21</v>
      </c>
      <c r="D7" s="28" t="s">
        <v>790</v>
      </c>
      <c r="E7" s="24">
        <v>5</v>
      </c>
      <c r="F7" s="559"/>
      <c r="G7" s="670"/>
      <c r="H7" s="60" t="s">
        <v>1187</v>
      </c>
      <c r="I7" s="43">
        <f>VLOOKUP($A7&amp;I$55,決統データ!$A$3:$DE$2059,$E7+19,FALSE)</f>
        <v>5583</v>
      </c>
      <c r="J7" s="43">
        <f>VLOOKUP($A7&amp;J$55,決統データ!$A$3:$DE$2059,$E7+19,FALSE)</f>
        <v>863</v>
      </c>
      <c r="K7" s="43">
        <f>VLOOKUP($A7&amp;K$55,決統データ!$A$3:$DE$2059,$E7+19,FALSE)</f>
        <v>52</v>
      </c>
      <c r="L7" s="274">
        <f t="shared" si="0"/>
        <v>6498</v>
      </c>
    </row>
    <row r="8" spans="1:12" ht="16" customHeight="1">
      <c r="A8" s="27" t="str">
        <f t="shared" si="1"/>
        <v>1752101</v>
      </c>
      <c r="B8" s="28" t="s">
        <v>234</v>
      </c>
      <c r="C8" s="29">
        <v>21</v>
      </c>
      <c r="D8" s="28" t="s">
        <v>790</v>
      </c>
      <c r="E8" s="24">
        <v>6</v>
      </c>
      <c r="F8" s="559"/>
      <c r="G8" s="670"/>
      <c r="H8" s="60" t="s">
        <v>799</v>
      </c>
      <c r="I8" s="43">
        <f>VLOOKUP($A8&amp;I$55,決統データ!$A$3:$DE$2059,$E8+19,FALSE)</f>
        <v>31837</v>
      </c>
      <c r="J8" s="43">
        <f>VLOOKUP($A8&amp;J$55,決統データ!$A$3:$DE$2059,$E8+19,FALSE)</f>
        <v>4992</v>
      </c>
      <c r="K8" s="43">
        <f>VLOOKUP($A8&amp;K$55,決統データ!$A$3:$DE$2059,$E8+19,FALSE)</f>
        <v>346</v>
      </c>
      <c r="L8" s="274">
        <f t="shared" si="0"/>
        <v>37175</v>
      </c>
    </row>
    <row r="9" spans="1:12" ht="16" customHeight="1">
      <c r="A9" s="27" t="str">
        <f t="shared" si="1"/>
        <v>1752101</v>
      </c>
      <c r="B9" s="28" t="s">
        <v>234</v>
      </c>
      <c r="C9" s="29">
        <v>21</v>
      </c>
      <c r="D9" s="28" t="s">
        <v>790</v>
      </c>
      <c r="E9" s="24">
        <v>7</v>
      </c>
      <c r="F9" s="559"/>
      <c r="G9" s="507" t="s">
        <v>1186</v>
      </c>
      <c r="H9" s="507"/>
      <c r="I9" s="43">
        <f>VLOOKUP($A9&amp;I$55,決統データ!$A$3:$DE$2059,$E9+19,FALSE)</f>
        <v>71528</v>
      </c>
      <c r="J9" s="43">
        <f>VLOOKUP($A9&amp;J$55,決統データ!$A$3:$DE$2059,$E9+19,FALSE)</f>
        <v>35452</v>
      </c>
      <c r="K9" s="43">
        <f>VLOOKUP($A9&amp;K$55,決統データ!$A$3:$DE$2059,$E9+19,FALSE)</f>
        <v>2468</v>
      </c>
      <c r="L9" s="274">
        <f t="shared" si="0"/>
        <v>109448</v>
      </c>
    </row>
    <row r="10" spans="1:12" ht="16" customHeight="1">
      <c r="A10" s="27" t="str">
        <f t="shared" si="1"/>
        <v>1752101</v>
      </c>
      <c r="B10" s="28" t="s">
        <v>234</v>
      </c>
      <c r="C10" s="29">
        <v>21</v>
      </c>
      <c r="D10" s="28" t="s">
        <v>790</v>
      </c>
      <c r="E10" s="24">
        <v>8</v>
      </c>
      <c r="F10" s="559"/>
      <c r="G10" s="670" t="s">
        <v>650</v>
      </c>
      <c r="H10" s="60" t="s">
        <v>1469</v>
      </c>
      <c r="I10" s="43">
        <f>VLOOKUP($A10&amp;I$55,決統データ!$A$3:$DE$2059,$E10+19,FALSE)</f>
        <v>71528</v>
      </c>
      <c r="J10" s="43">
        <f>VLOOKUP($A10&amp;J$55,決統データ!$A$3:$DE$2059,$E10+19,FALSE)</f>
        <v>35452</v>
      </c>
      <c r="K10" s="43">
        <f>VLOOKUP($A10&amp;K$55,決統データ!$A$3:$DE$2059,$E10+19,FALSE)</f>
        <v>2468</v>
      </c>
      <c r="L10" s="274">
        <f t="shared" si="0"/>
        <v>109448</v>
      </c>
    </row>
    <row r="11" spans="1:12" ht="16" customHeight="1">
      <c r="A11" s="27" t="str">
        <f t="shared" si="1"/>
        <v>1752101</v>
      </c>
      <c r="B11" s="28" t="s">
        <v>234</v>
      </c>
      <c r="C11" s="29">
        <v>21</v>
      </c>
      <c r="D11" s="28" t="s">
        <v>790</v>
      </c>
      <c r="E11" s="24">
        <v>9</v>
      </c>
      <c r="F11" s="559"/>
      <c r="G11" s="670"/>
      <c r="H11" s="60" t="s">
        <v>1468</v>
      </c>
      <c r="I11" s="43">
        <f>VLOOKUP($A11&amp;I$55,決統データ!$A$3:$DE$2059,$E11+19,FALSE)</f>
        <v>0</v>
      </c>
      <c r="J11" s="43">
        <f>VLOOKUP($A11&amp;J$55,決統データ!$A$3:$DE$2059,$E11+19,FALSE)</f>
        <v>0</v>
      </c>
      <c r="K11" s="43">
        <f>VLOOKUP($A11&amp;K$55,決統データ!$A$3:$DE$2059,$E11+19,FALSE)</f>
        <v>0</v>
      </c>
      <c r="L11" s="274">
        <f t="shared" si="0"/>
        <v>0</v>
      </c>
    </row>
    <row r="12" spans="1:12" ht="16" customHeight="1">
      <c r="A12" s="27" t="str">
        <f t="shared" si="1"/>
        <v>1752101</v>
      </c>
      <c r="B12" s="28" t="s">
        <v>234</v>
      </c>
      <c r="C12" s="29">
        <v>21</v>
      </c>
      <c r="D12" s="28" t="s">
        <v>790</v>
      </c>
      <c r="E12" s="24">
        <v>10</v>
      </c>
      <c r="F12" s="559"/>
      <c r="G12" s="670"/>
      <c r="H12" s="60" t="s">
        <v>1183</v>
      </c>
      <c r="I12" s="43">
        <f>VLOOKUP($A12&amp;I$55,決統データ!$A$3:$DE$2059,$E12+19,FALSE)</f>
        <v>0</v>
      </c>
      <c r="J12" s="43">
        <f>VLOOKUP($A12&amp;J$55,決統データ!$A$3:$DE$2059,$E12+19,FALSE)</f>
        <v>0</v>
      </c>
      <c r="K12" s="43">
        <f>VLOOKUP($A12&amp;K$55,決統データ!$A$3:$DE$2059,$E12+19,FALSE)</f>
        <v>0</v>
      </c>
      <c r="L12" s="274">
        <f t="shared" si="0"/>
        <v>0</v>
      </c>
    </row>
    <row r="13" spans="1:12" ht="16" customHeight="1">
      <c r="A13" s="27" t="str">
        <f t="shared" si="1"/>
        <v>1752101</v>
      </c>
      <c r="B13" s="28" t="s">
        <v>234</v>
      </c>
      <c r="C13" s="29">
        <v>21</v>
      </c>
      <c r="D13" s="28" t="s">
        <v>790</v>
      </c>
      <c r="E13" s="24">
        <v>12</v>
      </c>
      <c r="F13" s="559"/>
      <c r="G13" s="507" t="s">
        <v>1318</v>
      </c>
      <c r="H13" s="507"/>
      <c r="I13" s="43">
        <f>VLOOKUP($A13&amp;I$55,決統データ!$A$3:$DE$2059,$E13+19,FALSE)</f>
        <v>47516</v>
      </c>
      <c r="J13" s="43">
        <f>VLOOKUP($A13&amp;J$55,決統データ!$A$3:$DE$2059,$E13+19,FALSE)</f>
        <v>27119</v>
      </c>
      <c r="K13" s="43">
        <f>VLOOKUP($A13&amp;K$55,決統データ!$A$3:$DE$2059,$E13+19,FALSE)</f>
        <v>626</v>
      </c>
      <c r="L13" s="274">
        <f t="shared" si="0"/>
        <v>75261</v>
      </c>
    </row>
    <row r="14" spans="1:12" ht="16" customHeight="1">
      <c r="A14" s="27" t="str">
        <f t="shared" si="1"/>
        <v>1752101</v>
      </c>
      <c r="B14" s="28" t="s">
        <v>234</v>
      </c>
      <c r="C14" s="29">
        <v>21</v>
      </c>
      <c r="D14" s="28" t="s">
        <v>790</v>
      </c>
      <c r="E14" s="24">
        <v>13</v>
      </c>
      <c r="F14" s="559"/>
      <c r="G14" s="507" t="s">
        <v>1182</v>
      </c>
      <c r="H14" s="507"/>
      <c r="I14" s="43">
        <f>VLOOKUP($A14&amp;I$55,決統データ!$A$3:$DE$2059,$E14+19,FALSE)</f>
        <v>975</v>
      </c>
      <c r="J14" s="43">
        <f>VLOOKUP($A14&amp;J$55,決統データ!$A$3:$DE$2059,$E14+19,FALSE)</f>
        <v>615</v>
      </c>
      <c r="K14" s="43">
        <f>VLOOKUP($A14&amp;K$55,決統データ!$A$3:$DE$2059,$E14+19,FALSE)</f>
        <v>241</v>
      </c>
      <c r="L14" s="274">
        <f t="shared" si="0"/>
        <v>1831</v>
      </c>
    </row>
    <row r="15" spans="1:12" ht="16" customHeight="1">
      <c r="A15" s="27" t="str">
        <f t="shared" si="1"/>
        <v>1752101</v>
      </c>
      <c r="B15" s="28" t="s">
        <v>234</v>
      </c>
      <c r="C15" s="29">
        <v>21</v>
      </c>
      <c r="D15" s="28" t="s">
        <v>790</v>
      </c>
      <c r="E15" s="24">
        <v>14</v>
      </c>
      <c r="F15" s="559"/>
      <c r="G15" s="507" t="s">
        <v>1181</v>
      </c>
      <c r="H15" s="507"/>
      <c r="I15" s="43">
        <f>VLOOKUP($A15&amp;I$55,決統データ!$A$3:$DE$2059,$E15+19,FALSE)</f>
        <v>2825</v>
      </c>
      <c r="J15" s="43">
        <f>VLOOKUP($A15&amp;J$55,決統データ!$A$3:$DE$2059,$E15+19,FALSE)</f>
        <v>632</v>
      </c>
      <c r="K15" s="43">
        <f>VLOOKUP($A15&amp;K$55,決統データ!$A$3:$DE$2059,$E15+19,FALSE)</f>
        <v>294</v>
      </c>
      <c r="L15" s="274">
        <f t="shared" si="0"/>
        <v>3751</v>
      </c>
    </row>
    <row r="16" spans="1:12" ht="16" customHeight="1">
      <c r="A16" s="27" t="str">
        <f t="shared" si="1"/>
        <v>1752101</v>
      </c>
      <c r="B16" s="28" t="s">
        <v>234</v>
      </c>
      <c r="C16" s="29">
        <v>21</v>
      </c>
      <c r="D16" s="28" t="s">
        <v>790</v>
      </c>
      <c r="E16" s="24">
        <v>15</v>
      </c>
      <c r="F16" s="559"/>
      <c r="G16" s="507" t="s">
        <v>1180</v>
      </c>
      <c r="H16" s="507"/>
      <c r="I16" s="43">
        <f>VLOOKUP($A16&amp;I$55,決統データ!$A$3:$DE$2059,$E16+19,FALSE)</f>
        <v>3246</v>
      </c>
      <c r="J16" s="43">
        <f>VLOOKUP($A16&amp;J$55,決統データ!$A$3:$DE$2059,$E16+19,FALSE)</f>
        <v>19853</v>
      </c>
      <c r="K16" s="43">
        <f>VLOOKUP($A16&amp;K$55,決統データ!$A$3:$DE$2059,$E16+19,FALSE)</f>
        <v>77</v>
      </c>
      <c r="L16" s="274">
        <f t="shared" si="0"/>
        <v>23176</v>
      </c>
    </row>
    <row r="17" spans="1:12" ht="16" customHeight="1">
      <c r="A17" s="27" t="str">
        <f t="shared" si="1"/>
        <v>1752101</v>
      </c>
      <c r="B17" s="28" t="s">
        <v>234</v>
      </c>
      <c r="C17" s="29">
        <v>21</v>
      </c>
      <c r="D17" s="28" t="s">
        <v>790</v>
      </c>
      <c r="E17" s="24">
        <v>16</v>
      </c>
      <c r="F17" s="559"/>
      <c r="G17" s="507" t="s">
        <v>1177</v>
      </c>
      <c r="H17" s="507"/>
      <c r="I17" s="43">
        <f>VLOOKUP($A17&amp;I$55,決統データ!$A$3:$DE$2059,$E17+19,FALSE)</f>
        <v>829</v>
      </c>
      <c r="J17" s="43">
        <f>VLOOKUP($A17&amp;J$55,決統データ!$A$3:$DE$2059,$E17+19,FALSE)</f>
        <v>0</v>
      </c>
      <c r="K17" s="43">
        <f>VLOOKUP($A17&amp;K$55,決統データ!$A$3:$DE$2059,$E17+19,FALSE)</f>
        <v>0</v>
      </c>
      <c r="L17" s="274">
        <f t="shared" si="0"/>
        <v>829</v>
      </c>
    </row>
    <row r="18" spans="1:12" ht="16" customHeight="1">
      <c r="A18" s="27" t="str">
        <f t="shared" si="1"/>
        <v>1752101</v>
      </c>
      <c r="B18" s="28" t="s">
        <v>234</v>
      </c>
      <c r="C18" s="29">
        <v>21</v>
      </c>
      <c r="D18" s="28" t="s">
        <v>790</v>
      </c>
      <c r="E18" s="24">
        <v>17</v>
      </c>
      <c r="F18" s="559"/>
      <c r="G18" s="507" t="s">
        <v>1317</v>
      </c>
      <c r="H18" s="507"/>
      <c r="I18" s="43">
        <f>VLOOKUP($A18&amp;I$55,決統データ!$A$3:$DE$2059,$E18+19,FALSE)</f>
        <v>0</v>
      </c>
      <c r="J18" s="43">
        <f>VLOOKUP($A18&amp;J$55,決統データ!$A$3:$DE$2059,$E18+19,FALSE)</f>
        <v>0</v>
      </c>
      <c r="K18" s="43">
        <f>VLOOKUP($A18&amp;K$55,決統データ!$A$3:$DE$2059,$E18+19,FALSE)</f>
        <v>0</v>
      </c>
      <c r="L18" s="274">
        <f t="shared" si="0"/>
        <v>0</v>
      </c>
    </row>
    <row r="19" spans="1:12" ht="16" customHeight="1">
      <c r="A19" s="27" t="str">
        <f t="shared" si="1"/>
        <v>1752101</v>
      </c>
      <c r="B19" s="28" t="s">
        <v>234</v>
      </c>
      <c r="C19" s="29">
        <v>21</v>
      </c>
      <c r="D19" s="28" t="s">
        <v>790</v>
      </c>
      <c r="E19" s="24">
        <v>18</v>
      </c>
      <c r="F19" s="559"/>
      <c r="G19" s="507" t="s">
        <v>1316</v>
      </c>
      <c r="H19" s="507"/>
      <c r="I19" s="43">
        <f>VLOOKUP($A19&amp;I$55,決統データ!$A$3:$DE$2059,$E19+19,FALSE)</f>
        <v>0</v>
      </c>
      <c r="J19" s="43">
        <f>VLOOKUP($A19&amp;J$55,決統データ!$A$3:$DE$2059,$E19+19,FALSE)</f>
        <v>0</v>
      </c>
      <c r="K19" s="43">
        <f>VLOOKUP($A19&amp;K$55,決統データ!$A$3:$DE$2059,$E19+19,FALSE)</f>
        <v>0</v>
      </c>
      <c r="L19" s="274">
        <f t="shared" si="0"/>
        <v>0</v>
      </c>
    </row>
    <row r="20" spans="1:12" ht="16" customHeight="1">
      <c r="A20" s="27" t="str">
        <f t="shared" si="1"/>
        <v>1752101</v>
      </c>
      <c r="B20" s="28" t="s">
        <v>234</v>
      </c>
      <c r="C20" s="29">
        <v>21</v>
      </c>
      <c r="D20" s="28" t="s">
        <v>790</v>
      </c>
      <c r="E20" s="24">
        <v>19</v>
      </c>
      <c r="F20" s="559"/>
      <c r="G20" s="507" t="s">
        <v>1178</v>
      </c>
      <c r="H20" s="507"/>
      <c r="I20" s="43">
        <f>VLOOKUP($A20&amp;I$55,決統データ!$A$3:$DE$2059,$E20+19,FALSE)</f>
        <v>226561</v>
      </c>
      <c r="J20" s="43">
        <f>VLOOKUP($A20&amp;J$55,決統データ!$A$3:$DE$2059,$E20+19,FALSE)</f>
        <v>53894</v>
      </c>
      <c r="K20" s="43">
        <f>VLOOKUP($A20&amp;K$55,決統データ!$A$3:$DE$2059,$E20+19,FALSE)</f>
        <v>6871</v>
      </c>
      <c r="L20" s="274">
        <f t="shared" si="0"/>
        <v>287326</v>
      </c>
    </row>
    <row r="21" spans="1:12" ht="16" customHeight="1">
      <c r="A21" s="27" t="str">
        <f t="shared" si="1"/>
        <v>1752101</v>
      </c>
      <c r="B21" s="28" t="s">
        <v>234</v>
      </c>
      <c r="C21" s="29">
        <v>21</v>
      </c>
      <c r="D21" s="28" t="s">
        <v>790</v>
      </c>
      <c r="E21" s="24">
        <v>27</v>
      </c>
      <c r="F21" s="559"/>
      <c r="G21" s="607" t="s">
        <v>1315</v>
      </c>
      <c r="H21" s="608"/>
      <c r="I21" s="43">
        <f>VLOOKUP($A21&amp;I$55,決統データ!$A$3:$DE$2059,$E21+19,FALSE)</f>
        <v>0</v>
      </c>
      <c r="J21" s="43">
        <f>VLOOKUP($A21&amp;J$55,決統データ!$A$3:$DE$2059,$E21+19,FALSE)</f>
        <v>0</v>
      </c>
      <c r="K21" s="43">
        <f>VLOOKUP($A21&amp;K$55,決統データ!$A$3:$DE$2059,$E21+19,FALSE)</f>
        <v>0</v>
      </c>
      <c r="L21" s="274">
        <f t="shared" si="0"/>
        <v>0</v>
      </c>
    </row>
    <row r="22" spans="1:12" ht="16" customHeight="1">
      <c r="A22" s="27" t="str">
        <f t="shared" si="1"/>
        <v>1752101</v>
      </c>
      <c r="B22" s="28" t="s">
        <v>234</v>
      </c>
      <c r="C22" s="29">
        <v>21</v>
      </c>
      <c r="D22" s="28" t="s">
        <v>790</v>
      </c>
      <c r="E22" s="24">
        <v>28</v>
      </c>
      <c r="F22" s="559"/>
      <c r="G22" s="507" t="s">
        <v>737</v>
      </c>
      <c r="H22" s="507"/>
      <c r="I22" s="43">
        <f>VLOOKUP($A22&amp;I$55,決統データ!$A$3:$DE$2059,$E22+19,FALSE)</f>
        <v>32575</v>
      </c>
      <c r="J22" s="43">
        <f>VLOOKUP($A22&amp;J$55,決統データ!$A$3:$DE$2059,$E22+19,FALSE)</f>
        <v>4525</v>
      </c>
      <c r="K22" s="43">
        <f>VLOOKUP($A22&amp;K$55,決統データ!$A$3:$DE$2059,$E22+19,FALSE)</f>
        <v>88</v>
      </c>
      <c r="L22" s="274">
        <f t="shared" si="0"/>
        <v>37188</v>
      </c>
    </row>
    <row r="23" spans="1:12" ht="16" customHeight="1">
      <c r="A23" s="27" t="str">
        <f t="shared" si="1"/>
        <v>1752101</v>
      </c>
      <c r="B23" s="28" t="s">
        <v>234</v>
      </c>
      <c r="C23" s="29">
        <v>21</v>
      </c>
      <c r="D23" s="28" t="s">
        <v>790</v>
      </c>
      <c r="E23" s="24">
        <v>29</v>
      </c>
      <c r="F23" s="559"/>
      <c r="G23" s="507" t="s">
        <v>1314</v>
      </c>
      <c r="H23" s="507"/>
      <c r="I23" s="43">
        <f>VLOOKUP($A23&amp;I$55,決統データ!$A$3:$DE$2059,$E23+19,FALSE)</f>
        <v>417892</v>
      </c>
      <c r="J23" s="43">
        <f>VLOOKUP($A23&amp;J$55,決統データ!$A$3:$DE$2059,$E23+19,FALSE)</f>
        <v>147082</v>
      </c>
      <c r="K23" s="43">
        <f>VLOOKUP($A23&amp;K$55,決統データ!$A$3:$DE$2059,$E23+19,FALSE)</f>
        <v>11011</v>
      </c>
      <c r="L23" s="274">
        <f t="shared" si="0"/>
        <v>575985</v>
      </c>
    </row>
    <row r="24" spans="1:12" ht="16" customHeight="1">
      <c r="A24" s="27" t="str">
        <f t="shared" si="1"/>
        <v>1752101</v>
      </c>
      <c r="B24" s="28" t="s">
        <v>234</v>
      </c>
      <c r="C24" s="29">
        <v>21</v>
      </c>
      <c r="D24" s="28" t="s">
        <v>790</v>
      </c>
      <c r="E24" s="24">
        <v>30</v>
      </c>
      <c r="F24" s="559"/>
      <c r="G24" s="507" t="s">
        <v>1313</v>
      </c>
      <c r="H24" s="507"/>
      <c r="I24" s="43">
        <f>VLOOKUP($A24&amp;I$55,決統データ!$A$3:$DE$2059,$E24+19,FALSE)</f>
        <v>0</v>
      </c>
      <c r="J24" s="43">
        <f>VLOOKUP($A24&amp;J$55,決統データ!$A$3:$DE$2059,$E24+19,FALSE)</f>
        <v>0</v>
      </c>
      <c r="K24" s="43">
        <f>VLOOKUP($A24&amp;K$55,決統データ!$A$3:$DE$2059,$E24+19,FALSE)</f>
        <v>0</v>
      </c>
      <c r="L24" s="274">
        <f t="shared" si="0"/>
        <v>0</v>
      </c>
    </row>
    <row r="25" spans="1:12" ht="16" customHeight="1">
      <c r="A25" s="27" t="str">
        <f t="shared" si="1"/>
        <v>1752101</v>
      </c>
      <c r="B25" s="28" t="s">
        <v>234</v>
      </c>
      <c r="C25" s="29">
        <v>21</v>
      </c>
      <c r="D25" s="28" t="s">
        <v>790</v>
      </c>
      <c r="E25" s="24">
        <v>31</v>
      </c>
      <c r="F25" s="559"/>
      <c r="G25" s="507" t="s">
        <v>1173</v>
      </c>
      <c r="H25" s="507"/>
      <c r="I25" s="43">
        <f>VLOOKUP($A25&amp;I$55,決統データ!$A$3:$DE$2059,$E25+19,FALSE)</f>
        <v>0</v>
      </c>
      <c r="J25" s="43">
        <f>VLOOKUP($A25&amp;J$55,決統データ!$A$3:$DE$2059,$E25+19,FALSE)</f>
        <v>0</v>
      </c>
      <c r="K25" s="43">
        <f>VLOOKUP($A25&amp;K$55,決統データ!$A$3:$DE$2059,$E25+19,FALSE)</f>
        <v>0</v>
      </c>
      <c r="L25" s="274">
        <f t="shared" si="0"/>
        <v>0</v>
      </c>
    </row>
    <row r="26" spans="1:12" ht="16" customHeight="1">
      <c r="A26" s="27" t="str">
        <f t="shared" si="1"/>
        <v>1752101</v>
      </c>
      <c r="B26" s="28" t="s">
        <v>234</v>
      </c>
      <c r="C26" s="29">
        <v>21</v>
      </c>
      <c r="D26" s="28" t="s">
        <v>790</v>
      </c>
      <c r="E26" s="24">
        <v>32</v>
      </c>
      <c r="F26" s="559"/>
      <c r="G26" s="507" t="s">
        <v>1172</v>
      </c>
      <c r="H26" s="507"/>
      <c r="I26" s="43">
        <f>VLOOKUP($A26&amp;I$55,決統データ!$A$3:$DE$2059,$E26+19,FALSE)</f>
        <v>417892</v>
      </c>
      <c r="J26" s="43">
        <f>VLOOKUP($A26&amp;J$55,決統データ!$A$3:$DE$2059,$E26+19,FALSE)</f>
        <v>147082</v>
      </c>
      <c r="K26" s="43">
        <f>VLOOKUP($A26&amp;K$55,決統データ!$A$3:$DE$2059,$E26+19,FALSE)</f>
        <v>11011</v>
      </c>
      <c r="L26" s="274">
        <f t="shared" si="0"/>
        <v>575985</v>
      </c>
    </row>
    <row r="27" spans="1:12" ht="16" customHeight="1">
      <c r="F27" s="670" t="s">
        <v>1319</v>
      </c>
      <c r="G27" s="637" t="s">
        <v>862</v>
      </c>
      <c r="H27" s="95" t="s">
        <v>1191</v>
      </c>
      <c r="I27" s="166">
        <f>I3/I$26*100</f>
        <v>4.0268777578895989</v>
      </c>
      <c r="J27" s="166">
        <f t="shared" ref="J27:L27" si="2">J3/J$26*100</f>
        <v>1.9669300118301356</v>
      </c>
      <c r="K27" s="166">
        <f t="shared" si="2"/>
        <v>2.3067841249659429</v>
      </c>
      <c r="L27" s="273">
        <f t="shared" si="2"/>
        <v>3.4679722562219504</v>
      </c>
    </row>
    <row r="28" spans="1:12" ht="16" customHeight="1">
      <c r="F28" s="670"/>
      <c r="G28" s="670"/>
      <c r="H28" s="60" t="s">
        <v>1190</v>
      </c>
      <c r="I28" s="166">
        <f t="shared" ref="I28:L28" si="3">I4/I$26*100</f>
        <v>2.2556067117819918</v>
      </c>
      <c r="J28" s="166">
        <f t="shared" si="3"/>
        <v>0.84034756122435095</v>
      </c>
      <c r="K28" s="166">
        <f t="shared" si="3"/>
        <v>0.36327309054581786</v>
      </c>
      <c r="L28" s="273">
        <f t="shared" si="3"/>
        <v>1.8580344974261482</v>
      </c>
    </row>
    <row r="29" spans="1:12" ht="16" customHeight="1">
      <c r="F29" s="670"/>
      <c r="G29" s="670"/>
      <c r="H29" s="60" t="s">
        <v>1628</v>
      </c>
      <c r="I29" s="166">
        <f t="shared" ref="I29:L29" si="4">I5/I$26*100</f>
        <v>0</v>
      </c>
      <c r="J29" s="166">
        <f t="shared" si="4"/>
        <v>0</v>
      </c>
      <c r="K29" s="166">
        <f t="shared" si="4"/>
        <v>0</v>
      </c>
      <c r="L29" s="273">
        <f t="shared" si="4"/>
        <v>0</v>
      </c>
    </row>
    <row r="30" spans="1:12" ht="16" customHeight="1">
      <c r="F30" s="670"/>
      <c r="G30" s="670"/>
      <c r="H30" s="60" t="s">
        <v>1188</v>
      </c>
      <c r="I30" s="166">
        <f t="shared" ref="I30:L30" si="5">I6/I$26*100</f>
        <v>0</v>
      </c>
      <c r="J30" s="166">
        <f t="shared" si="5"/>
        <v>0</v>
      </c>
      <c r="K30" s="166">
        <f t="shared" si="5"/>
        <v>0</v>
      </c>
      <c r="L30" s="273">
        <f t="shared" si="5"/>
        <v>0</v>
      </c>
    </row>
    <row r="31" spans="1:12" ht="16" customHeight="1">
      <c r="F31" s="670"/>
      <c r="G31" s="670"/>
      <c r="H31" s="60" t="s">
        <v>1187</v>
      </c>
      <c r="I31" s="166">
        <f t="shared" ref="I31:L31" si="6">I7/I$26*100</f>
        <v>1.335991117322179</v>
      </c>
      <c r="J31" s="166">
        <f t="shared" si="6"/>
        <v>0.5867475285894943</v>
      </c>
      <c r="K31" s="166">
        <f t="shared" si="6"/>
        <v>0.47225501770956313</v>
      </c>
      <c r="L31" s="273">
        <f t="shared" si="6"/>
        <v>1.128154379020287</v>
      </c>
    </row>
    <row r="32" spans="1:12" ht="16" customHeight="1">
      <c r="F32" s="670"/>
      <c r="G32" s="670"/>
      <c r="H32" s="60" t="s">
        <v>799</v>
      </c>
      <c r="I32" s="166">
        <f t="shared" ref="I32:L32" si="7">I8/I$26*100</f>
        <v>7.6184755869937684</v>
      </c>
      <c r="J32" s="166">
        <f t="shared" si="7"/>
        <v>3.3940251016439813</v>
      </c>
      <c r="K32" s="166">
        <f t="shared" si="7"/>
        <v>3.142312233221324</v>
      </c>
      <c r="L32" s="273">
        <f t="shared" si="7"/>
        <v>6.4541611326683856</v>
      </c>
    </row>
    <row r="33" spans="6:12" ht="16" customHeight="1">
      <c r="F33" s="670"/>
      <c r="G33" s="507" t="s">
        <v>1186</v>
      </c>
      <c r="H33" s="507"/>
      <c r="I33" s="166">
        <f t="shared" ref="I33:L33" si="8">I9/I$26*100</f>
        <v>17.116384137528357</v>
      </c>
      <c r="J33" s="166">
        <f t="shared" si="8"/>
        <v>24.103561278742468</v>
      </c>
      <c r="K33" s="166">
        <f t="shared" si="8"/>
        <v>22.413949686676958</v>
      </c>
      <c r="L33" s="273">
        <f t="shared" si="8"/>
        <v>19.001883729611013</v>
      </c>
    </row>
    <row r="34" spans="6:12" ht="16" customHeight="1">
      <c r="F34" s="670"/>
      <c r="G34" s="670" t="s">
        <v>650</v>
      </c>
      <c r="H34" s="432" t="s">
        <v>1465</v>
      </c>
      <c r="I34" s="166">
        <f t="shared" ref="I34:L34" si="9">I10/I$26*100</f>
        <v>17.116384137528357</v>
      </c>
      <c r="J34" s="166">
        <f t="shared" si="9"/>
        <v>24.103561278742468</v>
      </c>
      <c r="K34" s="166">
        <f t="shared" si="9"/>
        <v>22.413949686676958</v>
      </c>
      <c r="L34" s="273">
        <f t="shared" si="9"/>
        <v>19.001883729611013</v>
      </c>
    </row>
    <row r="35" spans="6:12" ht="16" customHeight="1">
      <c r="F35" s="670"/>
      <c r="G35" s="670"/>
      <c r="H35" s="432" t="s">
        <v>1464</v>
      </c>
      <c r="I35" s="166">
        <f t="shared" ref="I35:L35" si="10">I11/I$26*100</f>
        <v>0</v>
      </c>
      <c r="J35" s="166">
        <f t="shared" si="10"/>
        <v>0</v>
      </c>
      <c r="K35" s="166">
        <f t="shared" si="10"/>
        <v>0</v>
      </c>
      <c r="L35" s="273">
        <f t="shared" si="10"/>
        <v>0</v>
      </c>
    </row>
    <row r="36" spans="6:12" ht="16" customHeight="1">
      <c r="F36" s="670"/>
      <c r="G36" s="670"/>
      <c r="H36" s="60" t="s">
        <v>1183</v>
      </c>
      <c r="I36" s="166">
        <f t="shared" ref="I36:L36" si="11">I12/I$26*100</f>
        <v>0</v>
      </c>
      <c r="J36" s="166">
        <f t="shared" si="11"/>
        <v>0</v>
      </c>
      <c r="K36" s="166">
        <f t="shared" si="11"/>
        <v>0</v>
      </c>
      <c r="L36" s="273">
        <f t="shared" si="11"/>
        <v>0</v>
      </c>
    </row>
    <row r="37" spans="6:12" ht="16" customHeight="1">
      <c r="F37" s="670"/>
      <c r="G37" s="507" t="s">
        <v>1318</v>
      </c>
      <c r="H37" s="507"/>
      <c r="I37" s="166">
        <f t="shared" ref="I37:L37" si="12">I13/I$26*100</f>
        <v>11.370401922027702</v>
      </c>
      <c r="J37" s="166">
        <f t="shared" si="12"/>
        <v>18.438014168966969</v>
      </c>
      <c r="K37" s="166">
        <f t="shared" si="12"/>
        <v>5.6852238670420485</v>
      </c>
      <c r="L37" s="273">
        <f t="shared" si="12"/>
        <v>13.06648610640902</v>
      </c>
    </row>
    <row r="38" spans="6:12" ht="16" customHeight="1">
      <c r="F38" s="670"/>
      <c r="G38" s="507" t="s">
        <v>1182</v>
      </c>
      <c r="H38" s="507"/>
      <c r="I38" s="166">
        <f t="shared" ref="I38:L38" si="13">I14/I$26*100</f>
        <v>0.2333138705694294</v>
      </c>
      <c r="J38" s="166">
        <f t="shared" si="13"/>
        <v>0.41813410206551449</v>
      </c>
      <c r="K38" s="166">
        <f t="shared" si="13"/>
        <v>2.1887203705385527</v>
      </c>
      <c r="L38" s="273">
        <f t="shared" si="13"/>
        <v>0.31789022283566415</v>
      </c>
    </row>
    <row r="39" spans="6:12" ht="16" customHeight="1">
      <c r="F39" s="670"/>
      <c r="G39" s="507" t="s">
        <v>1181</v>
      </c>
      <c r="H39" s="507"/>
      <c r="I39" s="166">
        <f t="shared" ref="I39:L39" si="14">I15/I$26*100</f>
        <v>0.67601198395757756</v>
      </c>
      <c r="J39" s="166">
        <f t="shared" si="14"/>
        <v>0.42969228049659375</v>
      </c>
      <c r="K39" s="166">
        <f t="shared" si="14"/>
        <v>2.6700572155117608</v>
      </c>
      <c r="L39" s="273">
        <f t="shared" si="14"/>
        <v>0.65123223695061505</v>
      </c>
    </row>
    <row r="40" spans="6:12" ht="16" customHeight="1">
      <c r="F40" s="670"/>
      <c r="G40" s="507" t="s">
        <v>1180</v>
      </c>
      <c r="H40" s="507"/>
      <c r="I40" s="166">
        <f t="shared" ref="I40:L40" si="15">I16/I$26*100</f>
        <v>0.77675571678806965</v>
      </c>
      <c r="J40" s="166">
        <f t="shared" si="15"/>
        <v>13.497912728953917</v>
      </c>
      <c r="K40" s="166">
        <f t="shared" si="15"/>
        <v>0.69930069930069927</v>
      </c>
      <c r="L40" s="273">
        <f t="shared" si="15"/>
        <v>4.0237158953792198</v>
      </c>
    </row>
    <row r="41" spans="6:12" ht="16" customHeight="1">
      <c r="F41" s="670"/>
      <c r="G41" s="507" t="s">
        <v>1177</v>
      </c>
      <c r="H41" s="507"/>
      <c r="I41" s="166">
        <f t="shared" ref="I41:L41" si="16">I17/I$26*100</f>
        <v>0.1983766140533918</v>
      </c>
      <c r="J41" s="166">
        <f t="shared" si="16"/>
        <v>0</v>
      </c>
      <c r="K41" s="166">
        <f t="shared" si="16"/>
        <v>0</v>
      </c>
      <c r="L41" s="273">
        <f t="shared" si="16"/>
        <v>0.14392735921942412</v>
      </c>
    </row>
    <row r="42" spans="6:12" ht="16" customHeight="1">
      <c r="F42" s="670"/>
      <c r="G42" s="507" t="s">
        <v>1317</v>
      </c>
      <c r="H42" s="507"/>
      <c r="I42" s="166">
        <f t="shared" ref="I42:L42" si="17">I18/I$26*100</f>
        <v>0</v>
      </c>
      <c r="J42" s="166">
        <f t="shared" si="17"/>
        <v>0</v>
      </c>
      <c r="K42" s="166">
        <f t="shared" si="17"/>
        <v>0</v>
      </c>
      <c r="L42" s="273">
        <f t="shared" si="17"/>
        <v>0</v>
      </c>
    </row>
    <row r="43" spans="6:12" ht="16" customHeight="1">
      <c r="F43" s="670"/>
      <c r="G43" s="507" t="s">
        <v>1316</v>
      </c>
      <c r="H43" s="507"/>
      <c r="I43" s="166">
        <f t="shared" ref="I43:L43" si="18">I19/I$26*100</f>
        <v>0</v>
      </c>
      <c r="J43" s="166">
        <f t="shared" si="18"/>
        <v>0</v>
      </c>
      <c r="K43" s="166">
        <f t="shared" si="18"/>
        <v>0</v>
      </c>
      <c r="L43" s="273">
        <f t="shared" si="18"/>
        <v>0</v>
      </c>
    </row>
    <row r="44" spans="6:12" ht="16" customHeight="1">
      <c r="F44" s="670"/>
      <c r="G44" s="507" t="s">
        <v>1178</v>
      </c>
      <c r="H44" s="507"/>
      <c r="I44" s="166">
        <f t="shared" ref="I44:L44" si="19">I20/I$26*100</f>
        <v>54.215203928287693</v>
      </c>
      <c r="J44" s="166">
        <f t="shared" si="19"/>
        <v>36.642145197916811</v>
      </c>
      <c r="K44" s="166">
        <f t="shared" si="19"/>
        <v>62.401235128507857</v>
      </c>
      <c r="L44" s="273">
        <f t="shared" si="19"/>
        <v>49.884285181037704</v>
      </c>
    </row>
    <row r="45" spans="6:12" ht="16" customHeight="1">
      <c r="F45" s="670"/>
      <c r="G45" s="607" t="s">
        <v>1315</v>
      </c>
      <c r="H45" s="608"/>
      <c r="I45" s="166">
        <f t="shared" ref="I45:L45" si="20">I21/I$26*100</f>
        <v>0</v>
      </c>
      <c r="J45" s="166">
        <f t="shared" si="20"/>
        <v>0</v>
      </c>
      <c r="K45" s="166">
        <f t="shared" si="20"/>
        <v>0</v>
      </c>
      <c r="L45" s="273">
        <f t="shared" si="20"/>
        <v>0</v>
      </c>
    </row>
    <row r="46" spans="6:12" ht="16" customHeight="1">
      <c r="F46" s="670"/>
      <c r="G46" s="507" t="s">
        <v>737</v>
      </c>
      <c r="H46" s="507"/>
      <c r="I46" s="166">
        <f t="shared" ref="I46:L46" si="21">I22/I$26*100</f>
        <v>7.795076239794013</v>
      </c>
      <c r="J46" s="166">
        <f t="shared" si="21"/>
        <v>3.0765151412137448</v>
      </c>
      <c r="K46" s="166">
        <f t="shared" si="21"/>
        <v>0.79920079920079923</v>
      </c>
      <c r="L46" s="273">
        <f t="shared" si="21"/>
        <v>6.4564181358889554</v>
      </c>
    </row>
    <row r="47" spans="6:12" ht="16" customHeight="1">
      <c r="F47" s="670"/>
      <c r="G47" s="507" t="s">
        <v>1314</v>
      </c>
      <c r="H47" s="507"/>
      <c r="I47" s="166">
        <f>I23/I$26*100</f>
        <v>100</v>
      </c>
      <c r="J47" s="166">
        <f t="shared" ref="J47:K47" si="22">J23/J$26*100</f>
        <v>100</v>
      </c>
      <c r="K47" s="166">
        <f t="shared" si="22"/>
        <v>100</v>
      </c>
      <c r="L47" s="273">
        <f>L23/L$26*100</f>
        <v>100</v>
      </c>
    </row>
    <row r="48" spans="6:12" ht="16" customHeight="1">
      <c r="F48" s="670"/>
      <c r="G48" s="507" t="s">
        <v>1313</v>
      </c>
      <c r="H48" s="507"/>
      <c r="I48" s="166">
        <f t="shared" ref="I48:L48" si="23">I24/I$26*100</f>
        <v>0</v>
      </c>
      <c r="J48" s="166">
        <f t="shared" si="23"/>
        <v>0</v>
      </c>
      <c r="K48" s="166">
        <f t="shared" si="23"/>
        <v>0</v>
      </c>
      <c r="L48" s="273">
        <f t="shared" si="23"/>
        <v>0</v>
      </c>
    </row>
    <row r="49" spans="6:12" ht="16" customHeight="1">
      <c r="F49" s="670"/>
      <c r="G49" s="507" t="s">
        <v>1173</v>
      </c>
      <c r="H49" s="507"/>
      <c r="I49" s="166">
        <f t="shared" ref="I49:L49" si="24">I25/I$26*100</f>
        <v>0</v>
      </c>
      <c r="J49" s="166">
        <f t="shared" si="24"/>
        <v>0</v>
      </c>
      <c r="K49" s="166">
        <f t="shared" si="24"/>
        <v>0</v>
      </c>
      <c r="L49" s="273">
        <f t="shared" si="24"/>
        <v>0</v>
      </c>
    </row>
    <row r="50" spans="6:12" ht="16" customHeight="1">
      <c r="F50" s="670"/>
      <c r="G50" s="507" t="s">
        <v>1172</v>
      </c>
      <c r="H50" s="507"/>
      <c r="I50" s="166">
        <f t="shared" ref="I50:L50" si="25">I26/I$26*100</f>
        <v>100</v>
      </c>
      <c r="J50" s="166">
        <f t="shared" si="25"/>
        <v>100</v>
      </c>
      <c r="K50" s="166">
        <f t="shared" si="25"/>
        <v>100</v>
      </c>
      <c r="L50" s="273">
        <f t="shared" si="25"/>
        <v>100</v>
      </c>
    </row>
    <row r="55" spans="6:12">
      <c r="I55" s="12" t="str">
        <f>+I56&amp;"000"</f>
        <v>262013000</v>
      </c>
      <c r="J55" s="12" t="str">
        <f t="shared" ref="J55:K55" si="26">+J56&amp;"000"</f>
        <v>264075000</v>
      </c>
      <c r="K55" s="12" t="str">
        <f t="shared" si="26"/>
        <v>264652000</v>
      </c>
    </row>
    <row r="56" spans="6:12">
      <c r="I56" s="12" t="s">
        <v>584</v>
      </c>
      <c r="J56" s="12" t="s">
        <v>595</v>
      </c>
      <c r="K56" s="12" t="s">
        <v>598</v>
      </c>
    </row>
    <row r="57" spans="6:12">
      <c r="I57" s="12" t="s">
        <v>463</v>
      </c>
      <c r="J57" s="12" t="s">
        <v>596</v>
      </c>
      <c r="K57" s="12" t="s">
        <v>599</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47244094488188981"/>
      <pageSetup paperSize="9" scale="62" orientation="landscape" blackAndWhite="1" horizontalDpi="4294967293" verticalDpi="4294967293"/>
      <headerFooter alignWithMargins="0"/>
    </customSheetView>
  </customSheetViews>
  <mergeCells count="37">
    <mergeCell ref="G24:H24"/>
    <mergeCell ref="G25:H25"/>
    <mergeCell ref="G26:H26"/>
    <mergeCell ref="G39:H39"/>
    <mergeCell ref="F27:F50"/>
    <mergeCell ref="G27:G32"/>
    <mergeCell ref="G33:H33"/>
    <mergeCell ref="G34:G36"/>
    <mergeCell ref="G37:H37"/>
    <mergeCell ref="G38:H38"/>
    <mergeCell ref="G40:H40"/>
    <mergeCell ref="G41:H41"/>
    <mergeCell ref="G42:H42"/>
    <mergeCell ref="G43:H43"/>
    <mergeCell ref="G44:H44"/>
    <mergeCell ref="G50:H50"/>
    <mergeCell ref="G46:H46"/>
    <mergeCell ref="G47:H47"/>
    <mergeCell ref="G48:H48"/>
    <mergeCell ref="G49:H49"/>
    <mergeCell ref="G45:H45"/>
    <mergeCell ref="G22:H22"/>
    <mergeCell ref="G23:H23"/>
    <mergeCell ref="F2:H2"/>
    <mergeCell ref="F3:F26"/>
    <mergeCell ref="G3:G8"/>
    <mergeCell ref="G9:H9"/>
    <mergeCell ref="G10:G12"/>
    <mergeCell ref="G13:H13"/>
    <mergeCell ref="G14:H14"/>
    <mergeCell ref="G15:H15"/>
    <mergeCell ref="G16:H16"/>
    <mergeCell ref="G17:H17"/>
    <mergeCell ref="G18:H18"/>
    <mergeCell ref="G19:H19"/>
    <mergeCell ref="G20:H20"/>
    <mergeCell ref="G21:H21"/>
  </mergeCells>
  <phoneticPr fontId="3"/>
  <pageMargins left="0.78740157480314965" right="0.78740157480314965" top="0.78740157480314965" bottom="0.78740157480314965" header="0.51181102362204722" footer="0.47244094488188981"/>
  <pageSetup paperSize="9" scale="62" orientation="landscape"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Q100"/>
  <sheetViews>
    <sheetView view="pageBreakPreview" zoomScaleNormal="80" zoomScaleSheetLayoutView="100" workbookViewId="0"/>
  </sheetViews>
  <sheetFormatPr defaultColWidth="9" defaultRowHeight="14"/>
  <cols>
    <col min="1" max="1" width="9.75" style="6" customWidth="1"/>
    <col min="2" max="2" width="4.83203125" style="6" customWidth="1"/>
    <col min="3" max="4" width="3.33203125" style="6" customWidth="1"/>
    <col min="5" max="5" width="6.33203125" style="37" customWidth="1"/>
    <col min="6" max="6" width="4.08203125" style="6" customWidth="1"/>
    <col min="7" max="7" width="4.25" style="6" customWidth="1"/>
    <col min="8" max="8" width="3.83203125" style="6" customWidth="1"/>
    <col min="9" max="10" width="4.58203125" style="6" customWidth="1"/>
    <col min="11" max="11" width="21.83203125" style="6" customWidth="1"/>
    <col min="12" max="17" width="12.58203125" style="6" customWidth="1"/>
    <col min="18" max="16384" width="9" style="6"/>
  </cols>
  <sheetData>
    <row r="1" spans="1:17">
      <c r="F1" s="6" t="s">
        <v>521</v>
      </c>
      <c r="N1" s="7"/>
      <c r="O1" s="7"/>
      <c r="Q1" s="7" t="s">
        <v>523</v>
      </c>
    </row>
    <row r="2" spans="1:17" ht="30" customHeight="1">
      <c r="A2" s="26"/>
      <c r="B2" s="26" t="s">
        <v>786</v>
      </c>
      <c r="C2" s="26" t="s">
        <v>787</v>
      </c>
      <c r="D2" s="26" t="s">
        <v>788</v>
      </c>
      <c r="E2" s="30" t="s">
        <v>789</v>
      </c>
      <c r="F2" s="551"/>
      <c r="G2" s="551"/>
      <c r="H2" s="551"/>
      <c r="I2" s="551"/>
      <c r="J2" s="551"/>
      <c r="K2" s="551"/>
      <c r="L2" s="11" t="s">
        <v>468</v>
      </c>
      <c r="M2" s="11" t="s">
        <v>469</v>
      </c>
      <c r="N2" s="11" t="s">
        <v>470</v>
      </c>
      <c r="O2" s="11" t="s">
        <v>471</v>
      </c>
      <c r="P2" s="11" t="s">
        <v>601</v>
      </c>
      <c r="Q2" s="36" t="s">
        <v>609</v>
      </c>
    </row>
    <row r="3" spans="1:17">
      <c r="A3" s="27" t="str">
        <f>+B3&amp;C3&amp;D3</f>
        <v>0102601</v>
      </c>
      <c r="B3" s="28" t="s">
        <v>798</v>
      </c>
      <c r="C3" s="29">
        <v>26</v>
      </c>
      <c r="D3" s="28" t="s">
        <v>790</v>
      </c>
      <c r="E3" s="31" t="s">
        <v>791</v>
      </c>
      <c r="F3" s="552" t="s">
        <v>723</v>
      </c>
      <c r="G3" s="45" t="s">
        <v>478</v>
      </c>
      <c r="H3" s="528" t="s">
        <v>664</v>
      </c>
      <c r="I3" s="528"/>
      <c r="J3" s="528"/>
      <c r="K3" s="529"/>
      <c r="L3" s="42">
        <f>VLOOKUP($A3&amp;L$100,決統データ!$A$3:$DE$2059,$E3+19,FALSE)</f>
        <v>44928</v>
      </c>
      <c r="M3" s="42">
        <f>VLOOKUP($A3&amp;M$100,決統データ!$A$3:$DE$2059,$E3+19,FALSE)</f>
        <v>42954</v>
      </c>
      <c r="N3" s="42">
        <f>VLOOKUP($A3&amp;N$100,決統データ!$A$3:$DE$2059,$E3+19,FALSE)</f>
        <v>111274</v>
      </c>
      <c r="O3" s="42">
        <f>VLOOKUP($A3&amp;O$100,決統データ!$A$3:$DE$2059,$E3+19,FALSE)</f>
        <v>139534</v>
      </c>
      <c r="P3" s="42">
        <f>VLOOKUP($A3&amp;P$100,決統データ!$A$3:$DE$2059,$E3+19,FALSE)</f>
        <v>63066</v>
      </c>
      <c r="Q3" s="41">
        <f t="shared" ref="Q3:Q34" si="0">SUM(L3:P3)</f>
        <v>401756</v>
      </c>
    </row>
    <row r="4" spans="1:17">
      <c r="A4" s="27" t="str">
        <f t="shared" ref="A4:A67" si="1">+B4&amp;C4&amp;D4</f>
        <v>0102601</v>
      </c>
      <c r="B4" s="28" t="s">
        <v>798</v>
      </c>
      <c r="C4" s="29">
        <v>26</v>
      </c>
      <c r="D4" s="28" t="s">
        <v>790</v>
      </c>
      <c r="E4" s="37">
        <v>2</v>
      </c>
      <c r="F4" s="521"/>
      <c r="G4" s="46"/>
      <c r="H4" s="528" t="s">
        <v>665</v>
      </c>
      <c r="I4" s="528"/>
      <c r="J4" s="528"/>
      <c r="K4" s="529"/>
      <c r="L4" s="42">
        <f>VLOOKUP($A4&amp;L$100,決統データ!$A$3:$DE$2059,$E4+19,FALSE)</f>
        <v>38588</v>
      </c>
      <c r="M4" s="42">
        <f>VLOOKUP($A4&amp;M$100,決統データ!$A$3:$DE$2059,$E4+19,FALSE)</f>
        <v>26954</v>
      </c>
      <c r="N4" s="42">
        <f>VLOOKUP($A4&amp;N$100,決統データ!$A$3:$DE$2059,$E4+19,FALSE)</f>
        <v>71263</v>
      </c>
      <c r="O4" s="42">
        <f>VLOOKUP($A4&amp;O$100,決統データ!$A$3:$DE$2059,$E4+19,FALSE)</f>
        <v>75110</v>
      </c>
      <c r="P4" s="42">
        <f>VLOOKUP($A4&amp;P$100,決統データ!$A$3:$DE$2059,$E4+19,FALSE)</f>
        <v>52368</v>
      </c>
      <c r="Q4" s="41">
        <f t="shared" si="0"/>
        <v>264283</v>
      </c>
    </row>
    <row r="5" spans="1:17">
      <c r="A5" s="27" t="str">
        <f t="shared" si="1"/>
        <v>0102601</v>
      </c>
      <c r="B5" s="28" t="s">
        <v>798</v>
      </c>
      <c r="C5" s="29">
        <v>26</v>
      </c>
      <c r="D5" s="28" t="s">
        <v>790</v>
      </c>
      <c r="E5" s="37">
        <v>3</v>
      </c>
      <c r="F5" s="521"/>
      <c r="G5" s="46"/>
      <c r="H5" s="528" t="s">
        <v>666</v>
      </c>
      <c r="I5" s="528"/>
      <c r="J5" s="528"/>
      <c r="K5" s="529"/>
      <c r="L5" s="42">
        <f>VLOOKUP($A5&amp;L$100,決統データ!$A$3:$DE$2059,$E5+19,FALSE)</f>
        <v>38510</v>
      </c>
      <c r="M5" s="42">
        <f>VLOOKUP($A5&amp;M$100,決統データ!$A$3:$DE$2059,$E5+19,FALSE)</f>
        <v>26113</v>
      </c>
      <c r="N5" s="42">
        <f>VLOOKUP($A5&amp;N$100,決統データ!$A$3:$DE$2059,$E5+19,FALSE)</f>
        <v>64904</v>
      </c>
      <c r="O5" s="42">
        <f>VLOOKUP($A5&amp;O$100,決統データ!$A$3:$DE$2059,$E5+19,FALSE)</f>
        <v>61972</v>
      </c>
      <c r="P5" s="42">
        <f>VLOOKUP($A5&amp;P$100,決統データ!$A$3:$DE$2059,$E5+19,FALSE)</f>
        <v>52120</v>
      </c>
      <c r="Q5" s="41">
        <f t="shared" si="0"/>
        <v>243619</v>
      </c>
    </row>
    <row r="6" spans="1:17">
      <c r="A6" s="27" t="str">
        <f t="shared" si="1"/>
        <v>0102601</v>
      </c>
      <c r="B6" s="28" t="s">
        <v>798</v>
      </c>
      <c r="C6" s="29">
        <v>26</v>
      </c>
      <c r="D6" s="28" t="s">
        <v>790</v>
      </c>
      <c r="E6" s="37">
        <v>5</v>
      </c>
      <c r="F6" s="521"/>
      <c r="G6" s="46"/>
      <c r="H6" s="528" t="s">
        <v>667</v>
      </c>
      <c r="I6" s="528"/>
      <c r="J6" s="528"/>
      <c r="K6" s="529"/>
      <c r="L6" s="42">
        <f>VLOOKUP($A6&amp;L$100,決統データ!$A$3:$DE$2059,$E6+19,FALSE)</f>
        <v>0</v>
      </c>
      <c r="M6" s="42">
        <f>VLOOKUP($A6&amp;M$100,決統データ!$A$3:$DE$2059,$E6+19,FALSE)</f>
        <v>0</v>
      </c>
      <c r="N6" s="42">
        <f>VLOOKUP($A6&amp;N$100,決統データ!$A$3:$DE$2059,$E6+19,FALSE)</f>
        <v>0</v>
      </c>
      <c r="O6" s="42">
        <f>VLOOKUP($A6&amp;O$100,決統データ!$A$3:$DE$2059,$E6+19,FALSE)</f>
        <v>0</v>
      </c>
      <c r="P6" s="42">
        <f>VLOOKUP($A6&amp;P$100,決統データ!$A$3:$DE$2059,$E6+19,FALSE)</f>
        <v>0</v>
      </c>
      <c r="Q6" s="41">
        <f t="shared" si="0"/>
        <v>0</v>
      </c>
    </row>
    <row r="7" spans="1:17">
      <c r="A7" s="27" t="str">
        <f t="shared" si="1"/>
        <v>0102601</v>
      </c>
      <c r="B7" s="28" t="s">
        <v>798</v>
      </c>
      <c r="C7" s="29">
        <v>26</v>
      </c>
      <c r="D7" s="28" t="s">
        <v>790</v>
      </c>
      <c r="E7" s="37">
        <v>6</v>
      </c>
      <c r="F7" s="521"/>
      <c r="G7" s="46"/>
      <c r="H7" s="528" t="s">
        <v>668</v>
      </c>
      <c r="I7" s="528"/>
      <c r="J7" s="528"/>
      <c r="K7" s="529"/>
      <c r="L7" s="42">
        <f>VLOOKUP($A7&amp;L$100,決統データ!$A$3:$DE$2059,$E7+19,FALSE)</f>
        <v>78</v>
      </c>
      <c r="M7" s="42">
        <f>VLOOKUP($A7&amp;M$100,決統データ!$A$3:$DE$2059,$E7+19,FALSE)</f>
        <v>841</v>
      </c>
      <c r="N7" s="42">
        <f>VLOOKUP($A7&amp;N$100,決統データ!$A$3:$DE$2059,$E7+19,FALSE)</f>
        <v>6359</v>
      </c>
      <c r="O7" s="42">
        <f>VLOOKUP($A7&amp;O$100,決統データ!$A$3:$DE$2059,$E7+19,FALSE)</f>
        <v>13138</v>
      </c>
      <c r="P7" s="42">
        <f>VLOOKUP($A7&amp;P$100,決統データ!$A$3:$DE$2059,$E7+19,FALSE)</f>
        <v>248</v>
      </c>
      <c r="Q7" s="41">
        <f t="shared" si="0"/>
        <v>20664</v>
      </c>
    </row>
    <row r="8" spans="1:17">
      <c r="A8" s="27" t="str">
        <f t="shared" si="1"/>
        <v>0102601</v>
      </c>
      <c r="B8" s="28" t="s">
        <v>798</v>
      </c>
      <c r="C8" s="29">
        <v>26</v>
      </c>
      <c r="D8" s="28" t="s">
        <v>790</v>
      </c>
      <c r="E8" s="37">
        <v>7</v>
      </c>
      <c r="F8" s="521"/>
      <c r="G8" s="46"/>
      <c r="H8" s="528" t="s">
        <v>669</v>
      </c>
      <c r="I8" s="528"/>
      <c r="J8" s="528"/>
      <c r="K8" s="529"/>
      <c r="L8" s="42">
        <f>VLOOKUP($A8&amp;L$100,決統データ!$A$3:$DE$2059,$E8+19,FALSE)</f>
        <v>6340</v>
      </c>
      <c r="M8" s="42">
        <f>VLOOKUP($A8&amp;M$100,決統データ!$A$3:$DE$2059,$E8+19,FALSE)</f>
        <v>16000</v>
      </c>
      <c r="N8" s="42">
        <f>VLOOKUP($A8&amp;N$100,決統データ!$A$3:$DE$2059,$E8+19,FALSE)</f>
        <v>40011</v>
      </c>
      <c r="O8" s="42">
        <f>VLOOKUP($A8&amp;O$100,決統データ!$A$3:$DE$2059,$E8+19,FALSE)</f>
        <v>64424</v>
      </c>
      <c r="P8" s="42">
        <f>VLOOKUP($A8&amp;P$100,決統データ!$A$3:$DE$2059,$E8+19,FALSE)</f>
        <v>10698</v>
      </c>
      <c r="Q8" s="41">
        <f t="shared" si="0"/>
        <v>137473</v>
      </c>
    </row>
    <row r="9" spans="1:17">
      <c r="A9" s="27" t="str">
        <f t="shared" si="1"/>
        <v>0102601</v>
      </c>
      <c r="B9" s="28" t="s">
        <v>798</v>
      </c>
      <c r="C9" s="29">
        <v>26</v>
      </c>
      <c r="D9" s="28" t="s">
        <v>790</v>
      </c>
      <c r="E9" s="37">
        <v>8</v>
      </c>
      <c r="F9" s="521"/>
      <c r="G9" s="46"/>
      <c r="H9" s="528" t="s">
        <v>670</v>
      </c>
      <c r="I9" s="528"/>
      <c r="J9" s="528"/>
      <c r="K9" s="529"/>
      <c r="L9" s="42">
        <f>VLOOKUP($A9&amp;L$100,決統データ!$A$3:$DE$2059,$E9+19,FALSE)</f>
        <v>0</v>
      </c>
      <c r="M9" s="42">
        <f>VLOOKUP($A9&amp;M$100,決統データ!$A$3:$DE$2059,$E9+19,FALSE)</f>
        <v>0</v>
      </c>
      <c r="N9" s="42">
        <f>VLOOKUP($A9&amp;N$100,決統データ!$A$3:$DE$2059,$E9+19,FALSE)</f>
        <v>16693</v>
      </c>
      <c r="O9" s="42">
        <f>VLOOKUP($A9&amp;O$100,決統データ!$A$3:$DE$2059,$E9+19,FALSE)</f>
        <v>0</v>
      </c>
      <c r="P9" s="42">
        <f>VLOOKUP($A9&amp;P$100,決統データ!$A$3:$DE$2059,$E9+19,FALSE)</f>
        <v>0</v>
      </c>
      <c r="Q9" s="41">
        <f t="shared" si="0"/>
        <v>16693</v>
      </c>
    </row>
    <row r="10" spans="1:17">
      <c r="A10" s="27" t="str">
        <f t="shared" si="1"/>
        <v>0102601</v>
      </c>
      <c r="B10" s="28" t="s">
        <v>798</v>
      </c>
      <c r="C10" s="29">
        <v>26</v>
      </c>
      <c r="D10" s="28" t="s">
        <v>790</v>
      </c>
      <c r="E10" s="37">
        <v>9</v>
      </c>
      <c r="F10" s="521"/>
      <c r="G10" s="46"/>
      <c r="H10" s="528" t="s">
        <v>671</v>
      </c>
      <c r="I10" s="528"/>
      <c r="J10" s="528"/>
      <c r="K10" s="529"/>
      <c r="L10" s="42">
        <f>VLOOKUP($A10&amp;L$100,決統データ!$A$3:$DE$2059,$E10+19,FALSE)</f>
        <v>0</v>
      </c>
      <c r="M10" s="42">
        <f>VLOOKUP($A10&amp;M$100,決統データ!$A$3:$DE$2059,$E10+19,FALSE)</f>
        <v>0</v>
      </c>
      <c r="N10" s="42">
        <f>VLOOKUP($A10&amp;N$100,決統データ!$A$3:$DE$2059,$E10+19,FALSE)</f>
        <v>0</v>
      </c>
      <c r="O10" s="42">
        <f>VLOOKUP($A10&amp;O$100,決統データ!$A$3:$DE$2059,$E10+19,FALSE)</f>
        <v>0</v>
      </c>
      <c r="P10" s="42">
        <f>VLOOKUP($A10&amp;P$100,決統データ!$A$3:$DE$2059,$E10+19,FALSE)</f>
        <v>0</v>
      </c>
      <c r="Q10" s="41">
        <f t="shared" si="0"/>
        <v>0</v>
      </c>
    </row>
    <row r="11" spans="1:17">
      <c r="A11" s="27" t="str">
        <f t="shared" si="1"/>
        <v>0102601</v>
      </c>
      <c r="B11" s="28" t="s">
        <v>798</v>
      </c>
      <c r="C11" s="29">
        <v>26</v>
      </c>
      <c r="D11" s="28" t="s">
        <v>790</v>
      </c>
      <c r="E11" s="37">
        <v>10</v>
      </c>
      <c r="F11" s="521"/>
      <c r="G11" s="46"/>
      <c r="H11" s="528" t="s">
        <v>672</v>
      </c>
      <c r="I11" s="528"/>
      <c r="J11" s="528"/>
      <c r="K11" s="529"/>
      <c r="L11" s="42">
        <f>VLOOKUP($A11&amp;L$100,決統データ!$A$3:$DE$2059,$E11+19,FALSE)</f>
        <v>221</v>
      </c>
      <c r="M11" s="42">
        <f>VLOOKUP($A11&amp;M$100,決統データ!$A$3:$DE$2059,$E11+19,FALSE)</f>
        <v>15999</v>
      </c>
      <c r="N11" s="42">
        <f>VLOOKUP($A11&amp;N$100,決統データ!$A$3:$DE$2059,$E11+19,FALSE)</f>
        <v>23078</v>
      </c>
      <c r="O11" s="42">
        <f>VLOOKUP($A11&amp;O$100,決統データ!$A$3:$DE$2059,$E11+19,FALSE)</f>
        <v>64424</v>
      </c>
      <c r="P11" s="42">
        <f>VLOOKUP($A11&amp;P$100,決統データ!$A$3:$DE$2059,$E11+19,FALSE)</f>
        <v>10698</v>
      </c>
      <c r="Q11" s="41">
        <f t="shared" si="0"/>
        <v>114420</v>
      </c>
    </row>
    <row r="12" spans="1:17">
      <c r="A12" s="27" t="str">
        <f t="shared" si="1"/>
        <v>0102601</v>
      </c>
      <c r="B12" s="28" t="s">
        <v>798</v>
      </c>
      <c r="C12" s="29">
        <v>26</v>
      </c>
      <c r="D12" s="28" t="s">
        <v>790</v>
      </c>
      <c r="E12" s="37">
        <v>11</v>
      </c>
      <c r="F12" s="521"/>
      <c r="G12" s="46"/>
      <c r="H12" s="528" t="s">
        <v>673</v>
      </c>
      <c r="I12" s="528"/>
      <c r="J12" s="528"/>
      <c r="K12" s="529"/>
      <c r="L12" s="42">
        <f>VLOOKUP($A12&amp;L$100,決統データ!$A$3:$DE$2059,$E12+19,FALSE)</f>
        <v>6119</v>
      </c>
      <c r="M12" s="42">
        <f>VLOOKUP($A12&amp;M$100,決統データ!$A$3:$DE$2059,$E12+19,FALSE)</f>
        <v>1</v>
      </c>
      <c r="N12" s="42">
        <f>VLOOKUP($A12&amp;N$100,決統データ!$A$3:$DE$2059,$E12+19,FALSE)</f>
        <v>240</v>
      </c>
      <c r="O12" s="42">
        <f>VLOOKUP($A12&amp;O$100,決統データ!$A$3:$DE$2059,$E12+19,FALSE)</f>
        <v>0</v>
      </c>
      <c r="P12" s="42">
        <f>VLOOKUP($A12&amp;P$100,決統データ!$A$3:$DE$2059,$E12+19,FALSE)</f>
        <v>0</v>
      </c>
      <c r="Q12" s="41">
        <f t="shared" si="0"/>
        <v>6360</v>
      </c>
    </row>
    <row r="13" spans="1:17">
      <c r="A13" s="27" t="str">
        <f t="shared" si="1"/>
        <v>0102601</v>
      </c>
      <c r="B13" s="28" t="s">
        <v>798</v>
      </c>
      <c r="C13" s="29">
        <v>26</v>
      </c>
      <c r="D13" s="28" t="s">
        <v>790</v>
      </c>
      <c r="E13" s="37">
        <v>12</v>
      </c>
      <c r="F13" s="521"/>
      <c r="G13" s="47" t="s">
        <v>479</v>
      </c>
      <c r="H13" s="528" t="s">
        <v>674</v>
      </c>
      <c r="I13" s="528"/>
      <c r="J13" s="528"/>
      <c r="K13" s="529"/>
      <c r="L13" s="42">
        <f>VLOOKUP($A13&amp;L$100,決統データ!$A$3:$DE$2059,$E13+19,FALSE)</f>
        <v>33516</v>
      </c>
      <c r="M13" s="42">
        <f>VLOOKUP($A13&amp;M$100,決統データ!$A$3:$DE$2059,$E13+19,FALSE)</f>
        <v>35379</v>
      </c>
      <c r="N13" s="42">
        <f>VLOOKUP($A13&amp;N$100,決統データ!$A$3:$DE$2059,$E13+19,FALSE)</f>
        <v>77416</v>
      </c>
      <c r="O13" s="42">
        <f>VLOOKUP($A13&amp;O$100,決統データ!$A$3:$DE$2059,$E13+19,FALSE)</f>
        <v>119641</v>
      </c>
      <c r="P13" s="42">
        <f>VLOOKUP($A13&amp;P$100,決統データ!$A$3:$DE$2059,$E13+19,FALSE)</f>
        <v>33497</v>
      </c>
      <c r="Q13" s="41">
        <f t="shared" si="0"/>
        <v>299449</v>
      </c>
    </row>
    <row r="14" spans="1:17">
      <c r="A14" s="27" t="str">
        <f t="shared" si="1"/>
        <v>0102601</v>
      </c>
      <c r="B14" s="28" t="s">
        <v>798</v>
      </c>
      <c r="C14" s="29">
        <v>26</v>
      </c>
      <c r="D14" s="28" t="s">
        <v>790</v>
      </c>
      <c r="E14" s="37">
        <v>13</v>
      </c>
      <c r="F14" s="521"/>
      <c r="G14" s="46"/>
      <c r="H14" s="528" t="s">
        <v>675</v>
      </c>
      <c r="I14" s="528"/>
      <c r="J14" s="528"/>
      <c r="K14" s="529"/>
      <c r="L14" s="42">
        <f>VLOOKUP($A14&amp;L$100,決統データ!$A$3:$DE$2059,$E14+19,FALSE)</f>
        <v>24782</v>
      </c>
      <c r="M14" s="42">
        <f>VLOOKUP($A14&amp;M$100,決統データ!$A$3:$DE$2059,$E14+19,FALSE)</f>
        <v>32907</v>
      </c>
      <c r="N14" s="42">
        <f>VLOOKUP($A14&amp;N$100,決統データ!$A$3:$DE$2059,$E14+19,FALSE)</f>
        <v>59387</v>
      </c>
      <c r="O14" s="42">
        <f>VLOOKUP($A14&amp;O$100,決統データ!$A$3:$DE$2059,$E14+19,FALSE)</f>
        <v>97037</v>
      </c>
      <c r="P14" s="42">
        <f>VLOOKUP($A14&amp;P$100,決統データ!$A$3:$DE$2059,$E14+19,FALSE)</f>
        <v>23018</v>
      </c>
      <c r="Q14" s="41">
        <f t="shared" si="0"/>
        <v>237131</v>
      </c>
    </row>
    <row r="15" spans="1:17">
      <c r="A15" s="27" t="str">
        <f t="shared" si="1"/>
        <v>0102601</v>
      </c>
      <c r="B15" s="28" t="s">
        <v>798</v>
      </c>
      <c r="C15" s="29">
        <v>26</v>
      </c>
      <c r="D15" s="28" t="s">
        <v>790</v>
      </c>
      <c r="E15" s="37">
        <v>14</v>
      </c>
      <c r="F15" s="521"/>
      <c r="G15" s="46"/>
      <c r="H15" s="528" t="s">
        <v>676</v>
      </c>
      <c r="I15" s="528"/>
      <c r="J15" s="528"/>
      <c r="K15" s="529"/>
      <c r="L15" s="42">
        <f>VLOOKUP($A15&amp;L$100,決統データ!$A$3:$DE$2059,$E15+19,FALSE)</f>
        <v>8242</v>
      </c>
      <c r="M15" s="42">
        <f>VLOOKUP($A15&amp;M$100,決統データ!$A$3:$DE$2059,$E15+19,FALSE)</f>
        <v>16086</v>
      </c>
      <c r="N15" s="42">
        <f>VLOOKUP($A15&amp;N$100,決統データ!$A$3:$DE$2059,$E15+19,FALSE)</f>
        <v>11562</v>
      </c>
      <c r="O15" s="42">
        <f>VLOOKUP($A15&amp;O$100,決統データ!$A$3:$DE$2059,$E15+19,FALSE)</f>
        <v>19136</v>
      </c>
      <c r="P15" s="42">
        <f>VLOOKUP($A15&amp;P$100,決統データ!$A$3:$DE$2059,$E15+19,FALSE)</f>
        <v>4611</v>
      </c>
      <c r="Q15" s="41">
        <f t="shared" si="0"/>
        <v>59637</v>
      </c>
    </row>
    <row r="16" spans="1:17">
      <c r="A16" s="27" t="str">
        <f t="shared" si="1"/>
        <v>0102601</v>
      </c>
      <c r="B16" s="28" t="s">
        <v>798</v>
      </c>
      <c r="C16" s="29">
        <v>26</v>
      </c>
      <c r="D16" s="28" t="s">
        <v>790</v>
      </c>
      <c r="E16" s="37">
        <v>15</v>
      </c>
      <c r="F16" s="521"/>
      <c r="G16" s="46"/>
      <c r="H16" s="528" t="s">
        <v>677</v>
      </c>
      <c r="I16" s="528"/>
      <c r="J16" s="528"/>
      <c r="K16" s="529"/>
      <c r="L16" s="42">
        <f>VLOOKUP($A16&amp;L$100,決統データ!$A$3:$DE$2059,$E16+19,FALSE)</f>
        <v>0</v>
      </c>
      <c r="M16" s="42">
        <f>VLOOKUP($A16&amp;M$100,決統データ!$A$3:$DE$2059,$E16+19,FALSE)</f>
        <v>0</v>
      </c>
      <c r="N16" s="42">
        <f>VLOOKUP($A16&amp;N$100,決統データ!$A$3:$DE$2059,$E16+19,FALSE)</f>
        <v>0</v>
      </c>
      <c r="O16" s="42">
        <f>VLOOKUP($A16&amp;O$100,決統データ!$A$3:$DE$2059,$E16+19,FALSE)</f>
        <v>0</v>
      </c>
      <c r="P16" s="42">
        <f>VLOOKUP($A16&amp;P$100,決統データ!$A$3:$DE$2059,$E16+19,FALSE)</f>
        <v>0</v>
      </c>
      <c r="Q16" s="41">
        <f t="shared" si="0"/>
        <v>0</v>
      </c>
    </row>
    <row r="17" spans="1:17">
      <c r="A17" s="27" t="str">
        <f t="shared" si="1"/>
        <v>0102601</v>
      </c>
      <c r="B17" s="28" t="s">
        <v>798</v>
      </c>
      <c r="C17" s="29">
        <v>26</v>
      </c>
      <c r="D17" s="28" t="s">
        <v>790</v>
      </c>
      <c r="E17" s="37">
        <v>16</v>
      </c>
      <c r="F17" s="521"/>
      <c r="G17" s="46"/>
      <c r="H17" s="528" t="s">
        <v>668</v>
      </c>
      <c r="I17" s="528"/>
      <c r="J17" s="528"/>
      <c r="K17" s="529"/>
      <c r="L17" s="42">
        <f>VLOOKUP($A17&amp;L$100,決統データ!$A$3:$DE$2059,$E17+19,FALSE)</f>
        <v>16540</v>
      </c>
      <c r="M17" s="42">
        <f>VLOOKUP($A17&amp;M$100,決統データ!$A$3:$DE$2059,$E17+19,FALSE)</f>
        <v>16821</v>
      </c>
      <c r="N17" s="42">
        <f>VLOOKUP($A17&amp;N$100,決統データ!$A$3:$DE$2059,$E17+19,FALSE)</f>
        <v>47825</v>
      </c>
      <c r="O17" s="42">
        <f>VLOOKUP($A17&amp;O$100,決統データ!$A$3:$DE$2059,$E17+19,FALSE)</f>
        <v>77901</v>
      </c>
      <c r="P17" s="42">
        <f>VLOOKUP($A17&amp;P$100,決統データ!$A$3:$DE$2059,$E17+19,FALSE)</f>
        <v>18407</v>
      </c>
      <c r="Q17" s="41">
        <f t="shared" si="0"/>
        <v>177494</v>
      </c>
    </row>
    <row r="18" spans="1:17">
      <c r="A18" s="27" t="str">
        <f t="shared" si="1"/>
        <v>0102601</v>
      </c>
      <c r="B18" s="28" t="s">
        <v>798</v>
      </c>
      <c r="C18" s="29">
        <v>26</v>
      </c>
      <c r="D18" s="28" t="s">
        <v>790</v>
      </c>
      <c r="E18" s="37">
        <v>17</v>
      </c>
      <c r="F18" s="521"/>
      <c r="G18" s="46"/>
      <c r="H18" s="528" t="s">
        <v>678</v>
      </c>
      <c r="I18" s="528"/>
      <c r="J18" s="528"/>
      <c r="K18" s="529"/>
      <c r="L18" s="42">
        <f>VLOOKUP($A18&amp;L$100,決統データ!$A$3:$DE$2059,$E18+19,FALSE)</f>
        <v>8734</v>
      </c>
      <c r="M18" s="42">
        <f>VLOOKUP($A18&amp;M$100,決統データ!$A$3:$DE$2059,$E18+19,FALSE)</f>
        <v>2472</v>
      </c>
      <c r="N18" s="42">
        <f>VLOOKUP($A18&amp;N$100,決統データ!$A$3:$DE$2059,$E18+19,FALSE)</f>
        <v>18029</v>
      </c>
      <c r="O18" s="42">
        <f>VLOOKUP($A18&amp;O$100,決統データ!$A$3:$DE$2059,$E18+19,FALSE)</f>
        <v>22604</v>
      </c>
      <c r="P18" s="42">
        <f>VLOOKUP($A18&amp;P$100,決統データ!$A$3:$DE$2059,$E18+19,FALSE)</f>
        <v>10479</v>
      </c>
      <c r="Q18" s="41">
        <f t="shared" si="0"/>
        <v>62318</v>
      </c>
    </row>
    <row r="19" spans="1:17">
      <c r="A19" s="27" t="str">
        <f t="shared" si="1"/>
        <v>0102601</v>
      </c>
      <c r="B19" s="28" t="s">
        <v>798</v>
      </c>
      <c r="C19" s="29">
        <v>26</v>
      </c>
      <c r="D19" s="28" t="s">
        <v>790</v>
      </c>
      <c r="E19" s="37">
        <v>18</v>
      </c>
      <c r="F19" s="521"/>
      <c r="G19" s="48"/>
      <c r="H19" s="528" t="s">
        <v>679</v>
      </c>
      <c r="I19" s="528"/>
      <c r="J19" s="528"/>
      <c r="K19" s="529"/>
      <c r="L19" s="42">
        <f>VLOOKUP($A19&amp;L$100,決統データ!$A$3:$DE$2059,$E19+19,FALSE)</f>
        <v>1702</v>
      </c>
      <c r="M19" s="42">
        <f>VLOOKUP($A19&amp;M$100,決統データ!$A$3:$DE$2059,$E19+19,FALSE)</f>
        <v>2472</v>
      </c>
      <c r="N19" s="42">
        <f>VLOOKUP($A19&amp;N$100,決統データ!$A$3:$DE$2059,$E19+19,FALSE)</f>
        <v>18029</v>
      </c>
      <c r="O19" s="42">
        <f>VLOOKUP($A19&amp;O$100,決統データ!$A$3:$DE$2059,$E19+19,FALSE)</f>
        <v>22604</v>
      </c>
      <c r="P19" s="42">
        <f>VLOOKUP($A19&amp;P$100,決統データ!$A$3:$DE$2059,$E19+19,FALSE)</f>
        <v>9132</v>
      </c>
      <c r="Q19" s="41">
        <f t="shared" si="0"/>
        <v>53939</v>
      </c>
    </row>
    <row r="20" spans="1:17">
      <c r="A20" s="27" t="str">
        <f t="shared" si="1"/>
        <v>0102601</v>
      </c>
      <c r="B20" s="28" t="s">
        <v>798</v>
      </c>
      <c r="C20" s="29">
        <v>26</v>
      </c>
      <c r="D20" s="28" t="s">
        <v>790</v>
      </c>
      <c r="E20" s="37">
        <v>19</v>
      </c>
      <c r="F20" s="521"/>
      <c r="G20" s="46"/>
      <c r="H20" s="549" t="s">
        <v>680</v>
      </c>
      <c r="I20" s="549"/>
      <c r="J20" s="549"/>
      <c r="K20" s="550"/>
      <c r="L20" s="42">
        <f>VLOOKUP($A20&amp;L$100,決統データ!$A$3:$DE$2059,$E20+19,FALSE)</f>
        <v>1702</v>
      </c>
      <c r="M20" s="42">
        <f>VLOOKUP($A20&amp;M$100,決統データ!$A$3:$DE$2059,$E20+19,FALSE)</f>
        <v>2472</v>
      </c>
      <c r="N20" s="42">
        <f>VLOOKUP($A20&amp;N$100,決統データ!$A$3:$DE$2059,$E20+19,FALSE)</f>
        <v>18029</v>
      </c>
      <c r="O20" s="42">
        <f>VLOOKUP($A20&amp;O$100,決統データ!$A$3:$DE$2059,$E20+19,FALSE)</f>
        <v>22604</v>
      </c>
      <c r="P20" s="42">
        <f>VLOOKUP($A20&amp;P$100,決統データ!$A$3:$DE$2059,$E20+19,FALSE)</f>
        <v>9132</v>
      </c>
      <c r="Q20" s="41">
        <f t="shared" si="0"/>
        <v>53939</v>
      </c>
    </row>
    <row r="21" spans="1:17">
      <c r="A21" s="27" t="str">
        <f t="shared" si="1"/>
        <v>0102601</v>
      </c>
      <c r="B21" s="28" t="s">
        <v>798</v>
      </c>
      <c r="C21" s="29">
        <v>26</v>
      </c>
      <c r="D21" s="28" t="s">
        <v>790</v>
      </c>
      <c r="E21" s="37">
        <v>20</v>
      </c>
      <c r="F21" s="521"/>
      <c r="G21" s="46"/>
      <c r="H21" s="549" t="s">
        <v>1564</v>
      </c>
      <c r="I21" s="549"/>
      <c r="J21" s="549"/>
      <c r="K21" s="550"/>
      <c r="L21" s="42">
        <f>VLOOKUP($A21&amp;L$100,決統データ!$A$3:$DE$2059,$E21+19,FALSE)</f>
        <v>0</v>
      </c>
      <c r="M21" s="42">
        <f>VLOOKUP($A21&amp;M$100,決統データ!$A$3:$DE$2059,$E21+19,FALSE)</f>
        <v>0</v>
      </c>
      <c r="N21" s="42">
        <f>VLOOKUP($A21&amp;N$100,決統データ!$A$3:$DE$2059,$E21+19,FALSE)</f>
        <v>0</v>
      </c>
      <c r="O21" s="42">
        <f>VLOOKUP($A21&amp;O$100,決統データ!$A$3:$DE$2059,$E21+19,FALSE)</f>
        <v>0</v>
      </c>
      <c r="P21" s="42">
        <f>VLOOKUP($A21&amp;P$100,決統データ!$A$3:$DE$2059,$E21+19,FALSE)</f>
        <v>0</v>
      </c>
      <c r="Q21" s="41">
        <f t="shared" si="0"/>
        <v>0</v>
      </c>
    </row>
    <row r="22" spans="1:17">
      <c r="A22" s="27" t="str">
        <f t="shared" si="1"/>
        <v>0102601</v>
      </c>
      <c r="B22" s="28" t="s">
        <v>798</v>
      </c>
      <c r="C22" s="29">
        <v>26</v>
      </c>
      <c r="D22" s="28" t="s">
        <v>790</v>
      </c>
      <c r="E22" s="37">
        <v>21</v>
      </c>
      <c r="F22" s="521"/>
      <c r="G22" s="46"/>
      <c r="H22" s="528" t="s">
        <v>681</v>
      </c>
      <c r="I22" s="528"/>
      <c r="J22" s="528"/>
      <c r="K22" s="529"/>
      <c r="L22" s="42">
        <f>VLOOKUP($A22&amp;L$100,決統データ!$A$3:$DE$2059,$E22+19,FALSE)</f>
        <v>7032</v>
      </c>
      <c r="M22" s="42">
        <f>VLOOKUP($A22&amp;M$100,決統データ!$A$3:$DE$2059,$E22+19,FALSE)</f>
        <v>0</v>
      </c>
      <c r="N22" s="42">
        <f>VLOOKUP($A22&amp;N$100,決統データ!$A$3:$DE$2059,$E22+19,FALSE)</f>
        <v>0</v>
      </c>
      <c r="O22" s="42">
        <f>VLOOKUP($A22&amp;O$100,決統データ!$A$3:$DE$2059,$E22+19,FALSE)</f>
        <v>0</v>
      </c>
      <c r="P22" s="42">
        <f>VLOOKUP($A22&amp;P$100,決統データ!$A$3:$DE$2059,$E22+19,FALSE)</f>
        <v>1347</v>
      </c>
      <c r="Q22" s="41">
        <f t="shared" si="0"/>
        <v>8379</v>
      </c>
    </row>
    <row r="23" spans="1:17">
      <c r="A23" s="27" t="str">
        <f t="shared" si="1"/>
        <v>0102601</v>
      </c>
      <c r="B23" s="28" t="s">
        <v>798</v>
      </c>
      <c r="C23" s="29">
        <v>26</v>
      </c>
      <c r="D23" s="28" t="s">
        <v>790</v>
      </c>
      <c r="E23" s="37">
        <v>22</v>
      </c>
      <c r="F23" s="522"/>
      <c r="G23" s="45" t="s">
        <v>481</v>
      </c>
      <c r="H23" s="528" t="s">
        <v>682</v>
      </c>
      <c r="I23" s="528"/>
      <c r="J23" s="528"/>
      <c r="K23" s="529"/>
      <c r="L23" s="42">
        <f>VLOOKUP($A23&amp;L$100,決統データ!$A$3:$DE$2059,$E23+19,FALSE)</f>
        <v>11412</v>
      </c>
      <c r="M23" s="42">
        <f>VLOOKUP($A23&amp;M$100,決統データ!$A$3:$DE$2059,$E23+19,FALSE)</f>
        <v>7575</v>
      </c>
      <c r="N23" s="42">
        <f>VLOOKUP($A23&amp;N$100,決統データ!$A$3:$DE$2059,$E23+19,FALSE)</f>
        <v>33858</v>
      </c>
      <c r="O23" s="42">
        <f>VLOOKUP($A23&amp;O$100,決統データ!$A$3:$DE$2059,$E23+19,FALSE)</f>
        <v>19893</v>
      </c>
      <c r="P23" s="42">
        <f>VLOOKUP($A23&amp;P$100,決統データ!$A$3:$DE$2059,$E23+19,FALSE)</f>
        <v>29569</v>
      </c>
      <c r="Q23" s="41">
        <f t="shared" si="0"/>
        <v>102307</v>
      </c>
    </row>
    <row r="24" spans="1:17">
      <c r="A24" s="27" t="str">
        <f t="shared" si="1"/>
        <v>0102601</v>
      </c>
      <c r="B24" s="28" t="s">
        <v>798</v>
      </c>
      <c r="C24" s="29">
        <v>26</v>
      </c>
      <c r="D24" s="28" t="s">
        <v>790</v>
      </c>
      <c r="E24" s="37">
        <v>23</v>
      </c>
      <c r="F24" s="552" t="s">
        <v>724</v>
      </c>
      <c r="G24" s="45" t="s">
        <v>516</v>
      </c>
      <c r="H24" s="528" t="s">
        <v>683</v>
      </c>
      <c r="I24" s="528"/>
      <c r="J24" s="528"/>
      <c r="K24" s="529"/>
      <c r="L24" s="42">
        <f>VLOOKUP($A24&amp;L$100,決統データ!$A$3:$DE$2059,$E24+19,FALSE)</f>
        <v>7739</v>
      </c>
      <c r="M24" s="42">
        <f>VLOOKUP($A24&amp;M$100,決統データ!$A$3:$DE$2059,$E24+19,FALSE)</f>
        <v>12355</v>
      </c>
      <c r="N24" s="42">
        <f>VLOOKUP($A24&amp;N$100,決統データ!$A$3:$DE$2059,$E24+19,FALSE)</f>
        <v>261541</v>
      </c>
      <c r="O24" s="42">
        <f>VLOOKUP($A24&amp;O$100,決統データ!$A$3:$DE$2059,$E24+19,FALSE)</f>
        <v>79887</v>
      </c>
      <c r="P24" s="42">
        <f>VLOOKUP($A24&amp;P$100,決統データ!$A$3:$DE$2059,$E24+19,FALSE)</f>
        <v>75548</v>
      </c>
      <c r="Q24" s="41">
        <f t="shared" si="0"/>
        <v>437070</v>
      </c>
    </row>
    <row r="25" spans="1:17">
      <c r="A25" s="27" t="str">
        <f t="shared" si="1"/>
        <v>0102601</v>
      </c>
      <c r="B25" s="28" t="s">
        <v>798</v>
      </c>
      <c r="C25" s="29">
        <v>26</v>
      </c>
      <c r="D25" s="28" t="s">
        <v>790</v>
      </c>
      <c r="E25" s="37">
        <v>24</v>
      </c>
      <c r="F25" s="521"/>
      <c r="G25" s="46"/>
      <c r="H25" s="528" t="s">
        <v>684</v>
      </c>
      <c r="I25" s="528"/>
      <c r="J25" s="528"/>
      <c r="K25" s="529"/>
      <c r="L25" s="42">
        <f>VLOOKUP($A25&amp;L$100,決統データ!$A$3:$DE$2059,$E25+19,FALSE)</f>
        <v>5100</v>
      </c>
      <c r="M25" s="42">
        <f>VLOOKUP($A25&amp;M$100,決統データ!$A$3:$DE$2059,$E25+19,FALSE)</f>
        <v>0</v>
      </c>
      <c r="N25" s="42">
        <f>VLOOKUP($A25&amp;N$100,決統データ!$A$3:$DE$2059,$E25+19,FALSE)</f>
        <v>167500</v>
      </c>
      <c r="O25" s="42">
        <f>VLOOKUP($A25&amp;O$100,決統データ!$A$3:$DE$2059,$E25+19,FALSE)</f>
        <v>20900</v>
      </c>
      <c r="P25" s="42">
        <f>VLOOKUP($A25&amp;P$100,決統データ!$A$3:$DE$2059,$E25+19,FALSE)</f>
        <v>25300</v>
      </c>
      <c r="Q25" s="41">
        <f t="shared" si="0"/>
        <v>218800</v>
      </c>
    </row>
    <row r="26" spans="1:17">
      <c r="A26" s="27" t="str">
        <f t="shared" si="1"/>
        <v>0102601</v>
      </c>
      <c r="B26" s="28" t="s">
        <v>798</v>
      </c>
      <c r="C26" s="29">
        <v>26</v>
      </c>
      <c r="D26" s="28" t="s">
        <v>790</v>
      </c>
      <c r="E26" s="37">
        <v>25</v>
      </c>
      <c r="F26" s="521"/>
      <c r="G26" s="46"/>
      <c r="H26" s="528" t="s">
        <v>685</v>
      </c>
      <c r="I26" s="528"/>
      <c r="J26" s="528"/>
      <c r="K26" s="529"/>
      <c r="L26" s="42">
        <f>VLOOKUP($A26&amp;L$100,決統データ!$A$3:$DE$2059,$E26+19,FALSE)</f>
        <v>0</v>
      </c>
      <c r="M26" s="42">
        <f>VLOOKUP($A26&amp;M$100,決統データ!$A$3:$DE$2059,$E26+19,FALSE)</f>
        <v>0</v>
      </c>
      <c r="N26" s="42">
        <f>VLOOKUP($A26&amp;N$100,決統データ!$A$3:$DE$2059,$E26+19,FALSE)</f>
        <v>0</v>
      </c>
      <c r="O26" s="42">
        <f>VLOOKUP($A26&amp;O$100,決統データ!$A$3:$DE$2059,$E26+19,FALSE)</f>
        <v>0</v>
      </c>
      <c r="P26" s="42">
        <f>VLOOKUP($A26&amp;P$100,決統データ!$A$3:$DE$2059,$E26+19,FALSE)</f>
        <v>0</v>
      </c>
      <c r="Q26" s="41">
        <f t="shared" si="0"/>
        <v>0</v>
      </c>
    </row>
    <row r="27" spans="1:17">
      <c r="A27" s="27" t="str">
        <f t="shared" si="1"/>
        <v>0102601</v>
      </c>
      <c r="B27" s="28" t="s">
        <v>798</v>
      </c>
      <c r="C27" s="29">
        <v>26</v>
      </c>
      <c r="D27" s="28" t="s">
        <v>790</v>
      </c>
      <c r="E27" s="37">
        <v>26</v>
      </c>
      <c r="F27" s="521"/>
      <c r="G27" s="46"/>
      <c r="H27" s="528" t="s">
        <v>686</v>
      </c>
      <c r="I27" s="528"/>
      <c r="J27" s="528"/>
      <c r="K27" s="529"/>
      <c r="L27" s="42">
        <f>VLOOKUP($A27&amp;L$100,決統データ!$A$3:$DE$2059,$E27+19,FALSE)</f>
        <v>1326</v>
      </c>
      <c r="M27" s="42">
        <f>VLOOKUP($A27&amp;M$100,決統データ!$A$3:$DE$2059,$E27+19,FALSE)</f>
        <v>12025</v>
      </c>
      <c r="N27" s="42">
        <f>VLOOKUP($A27&amp;N$100,決統データ!$A$3:$DE$2059,$E27+19,FALSE)</f>
        <v>37424</v>
      </c>
      <c r="O27" s="42">
        <f>VLOOKUP($A27&amp;O$100,決統データ!$A$3:$DE$2059,$E27+19,FALSE)</f>
        <v>56587</v>
      </c>
      <c r="P27" s="42">
        <f>VLOOKUP($A27&amp;P$100,決統データ!$A$3:$DE$2059,$E27+19,FALSE)</f>
        <v>22661</v>
      </c>
      <c r="Q27" s="41">
        <f t="shared" si="0"/>
        <v>130023</v>
      </c>
    </row>
    <row r="28" spans="1:17">
      <c r="A28" s="27" t="str">
        <f t="shared" si="1"/>
        <v>0102601</v>
      </c>
      <c r="B28" s="28" t="s">
        <v>798</v>
      </c>
      <c r="C28" s="29">
        <v>26</v>
      </c>
      <c r="D28" s="28" t="s">
        <v>790</v>
      </c>
      <c r="E28" s="37">
        <v>27</v>
      </c>
      <c r="F28" s="521"/>
      <c r="G28" s="46"/>
      <c r="H28" s="528" t="s">
        <v>687</v>
      </c>
      <c r="I28" s="528"/>
      <c r="J28" s="528"/>
      <c r="K28" s="529"/>
      <c r="L28" s="42">
        <f>VLOOKUP($A28&amp;L$100,決統データ!$A$3:$DE$2059,$E28+19,FALSE)</f>
        <v>0</v>
      </c>
      <c r="M28" s="42">
        <f>VLOOKUP($A28&amp;M$100,決統データ!$A$3:$DE$2059,$E28+19,FALSE)</f>
        <v>0</v>
      </c>
      <c r="N28" s="42">
        <f>VLOOKUP($A28&amp;N$100,決統データ!$A$3:$DE$2059,$E28+19,FALSE)</f>
        <v>0</v>
      </c>
      <c r="O28" s="42">
        <f>VLOOKUP($A28&amp;O$100,決統データ!$A$3:$DE$2059,$E28+19,FALSE)</f>
        <v>0</v>
      </c>
      <c r="P28" s="42">
        <f>VLOOKUP($A28&amp;P$100,決統データ!$A$3:$DE$2059,$E28+19,FALSE)</f>
        <v>0</v>
      </c>
      <c r="Q28" s="41">
        <f t="shared" si="0"/>
        <v>0</v>
      </c>
    </row>
    <row r="29" spans="1:17">
      <c r="A29" s="27" t="str">
        <f t="shared" si="1"/>
        <v>0102601</v>
      </c>
      <c r="B29" s="28" t="s">
        <v>798</v>
      </c>
      <c r="C29" s="29">
        <v>26</v>
      </c>
      <c r="D29" s="28" t="s">
        <v>790</v>
      </c>
      <c r="E29" s="37">
        <v>28</v>
      </c>
      <c r="F29" s="521"/>
      <c r="G29" s="46"/>
      <c r="H29" s="528" t="s">
        <v>688</v>
      </c>
      <c r="I29" s="528"/>
      <c r="J29" s="528"/>
      <c r="K29" s="529"/>
      <c r="L29" s="42">
        <f>VLOOKUP($A29&amp;L$100,決統データ!$A$3:$DE$2059,$E29+19,FALSE)</f>
        <v>0</v>
      </c>
      <c r="M29" s="42">
        <f>VLOOKUP($A29&amp;M$100,決統データ!$A$3:$DE$2059,$E29+19,FALSE)</f>
        <v>0</v>
      </c>
      <c r="N29" s="42">
        <f>VLOOKUP($A29&amp;N$100,決統データ!$A$3:$DE$2059,$E29+19,FALSE)</f>
        <v>0</v>
      </c>
      <c r="O29" s="42">
        <f>VLOOKUP($A29&amp;O$100,決統データ!$A$3:$DE$2059,$E29+19,FALSE)</f>
        <v>0</v>
      </c>
      <c r="P29" s="42">
        <f>VLOOKUP($A29&amp;P$100,決統データ!$A$3:$DE$2059,$E29+19,FALSE)</f>
        <v>0</v>
      </c>
      <c r="Q29" s="41">
        <f t="shared" si="0"/>
        <v>0</v>
      </c>
    </row>
    <row r="30" spans="1:17">
      <c r="A30" s="27" t="str">
        <f t="shared" si="1"/>
        <v>0102601</v>
      </c>
      <c r="B30" s="28" t="s">
        <v>798</v>
      </c>
      <c r="C30" s="29">
        <v>26</v>
      </c>
      <c r="D30" s="28" t="s">
        <v>790</v>
      </c>
      <c r="E30" s="37">
        <v>29</v>
      </c>
      <c r="F30" s="521"/>
      <c r="G30" s="46"/>
      <c r="H30" s="528" t="s">
        <v>689</v>
      </c>
      <c r="I30" s="528"/>
      <c r="J30" s="528"/>
      <c r="K30" s="529"/>
      <c r="L30" s="42">
        <f>VLOOKUP($A30&amp;L$100,決統データ!$A$3:$DE$2059,$E30+19,FALSE)</f>
        <v>0</v>
      </c>
      <c r="M30" s="42">
        <f>VLOOKUP($A30&amp;M$100,決統データ!$A$3:$DE$2059,$E30+19,FALSE)</f>
        <v>0</v>
      </c>
      <c r="N30" s="42">
        <f>VLOOKUP($A30&amp;N$100,決統データ!$A$3:$DE$2059,$E30+19,FALSE)</f>
        <v>56617</v>
      </c>
      <c r="O30" s="42">
        <f>VLOOKUP($A30&amp;O$100,決統データ!$A$3:$DE$2059,$E30+19,FALSE)</f>
        <v>0</v>
      </c>
      <c r="P30" s="42">
        <f>VLOOKUP($A30&amp;P$100,決統データ!$A$3:$DE$2059,$E30+19,FALSE)</f>
        <v>0</v>
      </c>
      <c r="Q30" s="41">
        <f t="shared" si="0"/>
        <v>56617</v>
      </c>
    </row>
    <row r="31" spans="1:17">
      <c r="A31" s="27" t="str">
        <f t="shared" si="1"/>
        <v>0102601</v>
      </c>
      <c r="B31" s="28" t="s">
        <v>798</v>
      </c>
      <c r="C31" s="29">
        <v>26</v>
      </c>
      <c r="D31" s="28" t="s">
        <v>790</v>
      </c>
      <c r="E31" s="37">
        <v>30</v>
      </c>
      <c r="F31" s="521"/>
      <c r="G31" s="46"/>
      <c r="H31" s="528" t="s">
        <v>690</v>
      </c>
      <c r="I31" s="528"/>
      <c r="J31" s="528"/>
      <c r="K31" s="529"/>
      <c r="L31" s="42">
        <f>VLOOKUP($A31&amp;L$100,決統データ!$A$3:$DE$2059,$E31+19,FALSE)</f>
        <v>0</v>
      </c>
      <c r="M31" s="42">
        <f>VLOOKUP($A31&amp;M$100,決統データ!$A$3:$DE$2059,$E31+19,FALSE)</f>
        <v>0</v>
      </c>
      <c r="N31" s="42">
        <f>VLOOKUP($A31&amp;N$100,決統データ!$A$3:$DE$2059,$E31+19,FALSE)</f>
        <v>0</v>
      </c>
      <c r="O31" s="42">
        <f>VLOOKUP($A31&amp;O$100,決統データ!$A$3:$DE$2059,$E31+19,FALSE)</f>
        <v>0</v>
      </c>
      <c r="P31" s="42">
        <f>VLOOKUP($A31&amp;P$100,決統データ!$A$3:$DE$2059,$E31+19,FALSE)</f>
        <v>27482</v>
      </c>
      <c r="Q31" s="41">
        <f t="shared" si="0"/>
        <v>27482</v>
      </c>
    </row>
    <row r="32" spans="1:17">
      <c r="A32" s="27" t="str">
        <f t="shared" si="1"/>
        <v>0102601</v>
      </c>
      <c r="B32" s="28" t="s">
        <v>798</v>
      </c>
      <c r="C32" s="29">
        <v>26</v>
      </c>
      <c r="D32" s="28" t="s">
        <v>790</v>
      </c>
      <c r="E32" s="37">
        <v>31</v>
      </c>
      <c r="F32" s="521"/>
      <c r="G32" s="46"/>
      <c r="H32" s="528" t="s">
        <v>691</v>
      </c>
      <c r="I32" s="528"/>
      <c r="J32" s="528"/>
      <c r="K32" s="529"/>
      <c r="L32" s="42">
        <f>VLOOKUP($A32&amp;L$100,決統データ!$A$3:$DE$2059,$E32+19,FALSE)</f>
        <v>0</v>
      </c>
      <c r="M32" s="42">
        <f>VLOOKUP($A32&amp;M$100,決統データ!$A$3:$DE$2059,$E32+19,FALSE)</f>
        <v>0</v>
      </c>
      <c r="N32" s="42">
        <f>VLOOKUP($A32&amp;N$100,決統データ!$A$3:$DE$2059,$E32+19,FALSE)</f>
        <v>0</v>
      </c>
      <c r="O32" s="42">
        <f>VLOOKUP($A32&amp;O$100,決統データ!$A$3:$DE$2059,$E32+19,FALSE)</f>
        <v>2400</v>
      </c>
      <c r="P32" s="42">
        <f>VLOOKUP($A32&amp;P$100,決統データ!$A$3:$DE$2059,$E32+19,FALSE)</f>
        <v>0</v>
      </c>
      <c r="Q32" s="41">
        <f t="shared" si="0"/>
        <v>2400</v>
      </c>
    </row>
    <row r="33" spans="1:17">
      <c r="A33" s="27" t="str">
        <f t="shared" si="1"/>
        <v>0102601</v>
      </c>
      <c r="B33" s="28" t="s">
        <v>798</v>
      </c>
      <c r="C33" s="29">
        <v>26</v>
      </c>
      <c r="D33" s="28" t="s">
        <v>790</v>
      </c>
      <c r="E33" s="37">
        <v>32</v>
      </c>
      <c r="F33" s="521"/>
      <c r="G33" s="46"/>
      <c r="H33" s="528" t="s">
        <v>692</v>
      </c>
      <c r="I33" s="528"/>
      <c r="J33" s="528"/>
      <c r="K33" s="529"/>
      <c r="L33" s="42">
        <f>VLOOKUP($A33&amp;L$100,決統データ!$A$3:$DE$2059,$E33+19,FALSE)</f>
        <v>1313</v>
      </c>
      <c r="M33" s="42">
        <f>VLOOKUP($A33&amp;M$100,決統データ!$A$3:$DE$2059,$E33+19,FALSE)</f>
        <v>330</v>
      </c>
      <c r="N33" s="42">
        <f>VLOOKUP($A33&amp;N$100,決統データ!$A$3:$DE$2059,$E33+19,FALSE)</f>
        <v>0</v>
      </c>
      <c r="O33" s="42">
        <f>VLOOKUP($A33&amp;O$100,決統データ!$A$3:$DE$2059,$E33+19,FALSE)</f>
        <v>0</v>
      </c>
      <c r="P33" s="42">
        <f>VLOOKUP($A33&amp;P$100,決統データ!$A$3:$DE$2059,$E33+19,FALSE)</f>
        <v>105</v>
      </c>
      <c r="Q33" s="41">
        <f t="shared" si="0"/>
        <v>1748</v>
      </c>
    </row>
    <row r="34" spans="1:17">
      <c r="A34" s="27" t="str">
        <f t="shared" si="1"/>
        <v>0102601</v>
      </c>
      <c r="B34" s="28" t="s">
        <v>798</v>
      </c>
      <c r="C34" s="29">
        <v>26</v>
      </c>
      <c r="D34" s="28" t="s">
        <v>790</v>
      </c>
      <c r="E34" s="37">
        <v>33</v>
      </c>
      <c r="F34" s="521"/>
      <c r="G34" s="47" t="s">
        <v>479</v>
      </c>
      <c r="H34" s="528" t="s">
        <v>693</v>
      </c>
      <c r="I34" s="528"/>
      <c r="J34" s="528"/>
      <c r="K34" s="529"/>
      <c r="L34" s="42">
        <f>VLOOKUP($A34&amp;L$100,決統データ!$A$3:$DE$2059,$E34+19,FALSE)</f>
        <v>14839</v>
      </c>
      <c r="M34" s="42">
        <f>VLOOKUP($A34&amp;M$100,決統データ!$A$3:$DE$2059,$E34+19,FALSE)</f>
        <v>14185</v>
      </c>
      <c r="N34" s="42">
        <f>VLOOKUP($A34&amp;N$100,決統データ!$A$3:$DE$2059,$E34+19,FALSE)</f>
        <v>291925</v>
      </c>
      <c r="O34" s="42">
        <f>VLOOKUP($A34&amp;O$100,決統データ!$A$3:$DE$2059,$E34+19,FALSE)</f>
        <v>95997</v>
      </c>
      <c r="P34" s="42">
        <f>VLOOKUP($A34&amp;P$100,決統データ!$A$3:$DE$2059,$E34+19,FALSE)</f>
        <v>97286</v>
      </c>
      <c r="Q34" s="41">
        <f t="shared" si="0"/>
        <v>514232</v>
      </c>
    </row>
    <row r="35" spans="1:17">
      <c r="A35" s="27" t="str">
        <f t="shared" si="1"/>
        <v>0102601</v>
      </c>
      <c r="B35" s="28" t="s">
        <v>798</v>
      </c>
      <c r="C35" s="29">
        <v>26</v>
      </c>
      <c r="D35" s="28" t="s">
        <v>790</v>
      </c>
      <c r="E35" s="37">
        <v>34</v>
      </c>
      <c r="F35" s="521"/>
      <c r="G35" s="49"/>
      <c r="H35" s="528" t="s">
        <v>694</v>
      </c>
      <c r="I35" s="528"/>
      <c r="J35" s="528"/>
      <c r="K35" s="529"/>
      <c r="L35" s="42">
        <f>VLOOKUP($A35&amp;L$100,決統データ!$A$3:$DE$2059,$E35+19,FALSE)</f>
        <v>5610</v>
      </c>
      <c r="M35" s="42">
        <f>VLOOKUP($A35&amp;M$100,決統データ!$A$3:$DE$2059,$E35+19,FALSE)</f>
        <v>0</v>
      </c>
      <c r="N35" s="42">
        <f>VLOOKUP($A35&amp;N$100,決統データ!$A$3:$DE$2059,$E35+19,FALSE)</f>
        <v>218723</v>
      </c>
      <c r="O35" s="42">
        <f>VLOOKUP($A35&amp;O$100,決統データ!$A$3:$DE$2059,$E35+19,FALSE)</f>
        <v>247</v>
      </c>
      <c r="P35" s="42">
        <f>VLOOKUP($A35&amp;P$100,決統データ!$A$3:$DE$2059,$E35+19,FALSE)</f>
        <v>51963</v>
      </c>
      <c r="Q35" s="41">
        <f t="shared" ref="Q35:Q66" si="2">SUM(L35:P35)</f>
        <v>276543</v>
      </c>
    </row>
    <row r="36" spans="1:17">
      <c r="A36" s="27" t="str">
        <f t="shared" si="1"/>
        <v>0102601</v>
      </c>
      <c r="B36" s="28" t="s">
        <v>798</v>
      </c>
      <c r="C36" s="29">
        <v>26</v>
      </c>
      <c r="D36" s="28" t="s">
        <v>790</v>
      </c>
      <c r="E36" s="37">
        <v>35</v>
      </c>
      <c r="F36" s="521"/>
      <c r="G36" s="545" t="s">
        <v>531</v>
      </c>
      <c r="H36" s="546"/>
      <c r="I36" s="530" t="s">
        <v>695</v>
      </c>
      <c r="J36" s="528"/>
      <c r="K36" s="529"/>
      <c r="L36" s="42">
        <f>VLOOKUP($A36&amp;L$100,決統データ!$A$3:$DE$2059,$E36+19,FALSE)</f>
        <v>0</v>
      </c>
      <c r="M36" s="42">
        <f>VLOOKUP($A36&amp;M$100,決統データ!$A$3:$DE$2059,$E36+19,FALSE)</f>
        <v>0</v>
      </c>
      <c r="N36" s="42">
        <f>VLOOKUP($A36&amp;N$100,決統データ!$A$3:$DE$2059,$E36+19,FALSE)</f>
        <v>0</v>
      </c>
      <c r="O36" s="42">
        <f>VLOOKUP($A36&amp;O$100,決統データ!$A$3:$DE$2059,$E36+19,FALSE)</f>
        <v>0</v>
      </c>
      <c r="P36" s="42">
        <f>VLOOKUP($A36&amp;P$100,決統データ!$A$3:$DE$2059,$E36+19,FALSE)</f>
        <v>3393</v>
      </c>
      <c r="Q36" s="41">
        <f t="shared" si="2"/>
        <v>3393</v>
      </c>
    </row>
    <row r="37" spans="1:17">
      <c r="A37" s="27" t="str">
        <f t="shared" si="1"/>
        <v>0102601</v>
      </c>
      <c r="B37" s="28" t="s">
        <v>798</v>
      </c>
      <c r="C37" s="29">
        <v>26</v>
      </c>
      <c r="D37" s="28" t="s">
        <v>790</v>
      </c>
      <c r="E37" s="37">
        <v>36</v>
      </c>
      <c r="F37" s="521"/>
      <c r="G37" s="547"/>
      <c r="H37" s="548"/>
      <c r="I37" s="530" t="s">
        <v>696</v>
      </c>
      <c r="J37" s="528"/>
      <c r="K37" s="529"/>
      <c r="L37" s="42">
        <f>VLOOKUP($A37&amp;L$100,決統データ!$A$3:$DE$2059,$E37+19,FALSE)</f>
        <v>0</v>
      </c>
      <c r="M37" s="42">
        <f>VLOOKUP($A37&amp;M$100,決統データ!$A$3:$DE$2059,$E37+19,FALSE)</f>
        <v>0</v>
      </c>
      <c r="N37" s="42">
        <f>VLOOKUP($A37&amp;N$100,決統データ!$A$3:$DE$2059,$E37+19,FALSE)</f>
        <v>0</v>
      </c>
      <c r="O37" s="42">
        <f>VLOOKUP($A37&amp;O$100,決統データ!$A$3:$DE$2059,$E37+19,FALSE)</f>
        <v>0</v>
      </c>
      <c r="P37" s="42">
        <f>VLOOKUP($A37&amp;P$100,決統データ!$A$3:$DE$2059,$E37+19,FALSE)</f>
        <v>0</v>
      </c>
      <c r="Q37" s="41">
        <f t="shared" si="2"/>
        <v>0</v>
      </c>
    </row>
    <row r="38" spans="1:17">
      <c r="A38" s="27" t="str">
        <f t="shared" si="1"/>
        <v>0102601</v>
      </c>
      <c r="B38" s="28" t="s">
        <v>798</v>
      </c>
      <c r="C38" s="29">
        <v>26</v>
      </c>
      <c r="D38" s="28" t="s">
        <v>790</v>
      </c>
      <c r="E38" s="37">
        <v>37</v>
      </c>
      <c r="F38" s="521"/>
      <c r="G38" s="553" t="s">
        <v>509</v>
      </c>
      <c r="H38" s="530" t="s">
        <v>697</v>
      </c>
      <c r="I38" s="528"/>
      <c r="J38" s="528"/>
      <c r="K38" s="529"/>
      <c r="L38" s="42">
        <f>VLOOKUP($A38&amp;L$100,決統データ!$A$3:$DE$2059,$E38+19,FALSE)</f>
        <v>0</v>
      </c>
      <c r="M38" s="42">
        <f>VLOOKUP($A38&amp;M$100,決統データ!$A$3:$DE$2059,$E38+19,FALSE)</f>
        <v>0</v>
      </c>
      <c r="N38" s="42">
        <f>VLOOKUP($A38&amp;N$100,決統データ!$A$3:$DE$2059,$E38+19,FALSE)</f>
        <v>169851</v>
      </c>
      <c r="O38" s="42">
        <f>VLOOKUP($A38&amp;O$100,決統データ!$A$3:$DE$2059,$E38+19,FALSE)</f>
        <v>0</v>
      </c>
      <c r="P38" s="42">
        <f>VLOOKUP($A38&amp;P$100,決統データ!$A$3:$DE$2059,$E38+19,FALSE)</f>
        <v>40185</v>
      </c>
      <c r="Q38" s="41">
        <f t="shared" si="2"/>
        <v>210036</v>
      </c>
    </row>
    <row r="39" spans="1:17">
      <c r="A39" s="27" t="str">
        <f t="shared" si="1"/>
        <v>0102601</v>
      </c>
      <c r="B39" s="28" t="s">
        <v>798</v>
      </c>
      <c r="C39" s="29">
        <v>26</v>
      </c>
      <c r="D39" s="28" t="s">
        <v>790</v>
      </c>
      <c r="E39" s="37">
        <v>38</v>
      </c>
      <c r="F39" s="521"/>
      <c r="G39" s="554"/>
      <c r="H39" s="46"/>
      <c r="I39" s="535" t="s">
        <v>517</v>
      </c>
      <c r="J39" s="535"/>
      <c r="K39" s="536"/>
      <c r="L39" s="42">
        <f>VLOOKUP($A39&amp;L$100,決統データ!$A$3:$DE$2059,$E39+19,FALSE)</f>
        <v>0</v>
      </c>
      <c r="M39" s="42">
        <f>VLOOKUP($A39&amp;M$100,決統データ!$A$3:$DE$2059,$E39+19,FALSE)</f>
        <v>0</v>
      </c>
      <c r="N39" s="42">
        <f>VLOOKUP($A39&amp;N$100,決統データ!$A$3:$DE$2059,$E39+19,FALSE)</f>
        <v>113200</v>
      </c>
      <c r="O39" s="42">
        <f>VLOOKUP($A39&amp;O$100,決統データ!$A$3:$DE$2059,$E39+19,FALSE)</f>
        <v>0</v>
      </c>
      <c r="P39" s="42">
        <f>VLOOKUP($A39&amp;P$100,決統データ!$A$3:$DE$2059,$E39+19,FALSE)</f>
        <v>15100</v>
      </c>
      <c r="Q39" s="41">
        <f t="shared" si="2"/>
        <v>128300</v>
      </c>
    </row>
    <row r="40" spans="1:17">
      <c r="A40" s="27" t="str">
        <f t="shared" si="1"/>
        <v>0102601</v>
      </c>
      <c r="B40" s="28" t="s">
        <v>798</v>
      </c>
      <c r="C40" s="29">
        <v>26</v>
      </c>
      <c r="D40" s="28" t="s">
        <v>790</v>
      </c>
      <c r="E40" s="37">
        <v>39</v>
      </c>
      <c r="F40" s="521"/>
      <c r="G40" s="554"/>
      <c r="H40" s="530" t="s">
        <v>698</v>
      </c>
      <c r="I40" s="528"/>
      <c r="J40" s="528"/>
      <c r="K40" s="529"/>
      <c r="L40" s="42">
        <f>VLOOKUP($A40&amp;L$100,決統データ!$A$3:$DE$2059,$E40+19,FALSE)</f>
        <v>5610</v>
      </c>
      <c r="M40" s="42">
        <f>VLOOKUP($A40&amp;M$100,決統データ!$A$3:$DE$2059,$E40+19,FALSE)</f>
        <v>0</v>
      </c>
      <c r="N40" s="42">
        <f>VLOOKUP($A40&amp;N$100,決統データ!$A$3:$DE$2059,$E40+19,FALSE)</f>
        <v>48872</v>
      </c>
      <c r="O40" s="42">
        <f>VLOOKUP($A40&amp;O$100,決統データ!$A$3:$DE$2059,$E40+19,FALSE)</f>
        <v>247</v>
      </c>
      <c r="P40" s="42">
        <f>VLOOKUP($A40&amp;P$100,決統データ!$A$3:$DE$2059,$E40+19,FALSE)</f>
        <v>11778</v>
      </c>
      <c r="Q40" s="41">
        <f t="shared" si="2"/>
        <v>66507</v>
      </c>
    </row>
    <row r="41" spans="1:17">
      <c r="A41" s="27" t="str">
        <f t="shared" si="1"/>
        <v>0102601</v>
      </c>
      <c r="B41" s="28" t="s">
        <v>798</v>
      </c>
      <c r="C41" s="29">
        <v>26</v>
      </c>
      <c r="D41" s="28" t="s">
        <v>790</v>
      </c>
      <c r="E41" s="37">
        <v>40</v>
      </c>
      <c r="F41" s="521"/>
      <c r="G41" s="555"/>
      <c r="H41" s="46"/>
      <c r="I41" s="537" t="s">
        <v>517</v>
      </c>
      <c r="J41" s="537"/>
      <c r="K41" s="538"/>
      <c r="L41" s="42">
        <f>VLOOKUP($A41&amp;L$100,決統データ!$A$3:$DE$2059,$E41+19,FALSE)</f>
        <v>5100</v>
      </c>
      <c r="M41" s="42">
        <f>VLOOKUP($A41&amp;M$100,決統データ!$A$3:$DE$2059,$E41+19,FALSE)</f>
        <v>0</v>
      </c>
      <c r="N41" s="42">
        <f>VLOOKUP($A41&amp;N$100,決統データ!$A$3:$DE$2059,$E41+19,FALSE)</f>
        <v>47600</v>
      </c>
      <c r="O41" s="42">
        <f>VLOOKUP($A41&amp;O$100,決統データ!$A$3:$DE$2059,$E41+19,FALSE)</f>
        <v>0</v>
      </c>
      <c r="P41" s="42">
        <f>VLOOKUP($A41&amp;P$100,決統データ!$A$3:$DE$2059,$E41+19,FALSE)</f>
        <v>10200</v>
      </c>
      <c r="Q41" s="41">
        <f t="shared" si="2"/>
        <v>62900</v>
      </c>
    </row>
    <row r="42" spans="1:17">
      <c r="A42" s="27" t="str">
        <f t="shared" si="1"/>
        <v>0102601</v>
      </c>
      <c r="B42" s="28" t="s">
        <v>798</v>
      </c>
      <c r="C42" s="29">
        <v>26</v>
      </c>
      <c r="D42" s="28" t="s">
        <v>790</v>
      </c>
      <c r="E42" s="37">
        <v>41</v>
      </c>
      <c r="F42" s="521"/>
      <c r="G42" s="556" t="s">
        <v>524</v>
      </c>
      <c r="H42" s="539" t="s">
        <v>487</v>
      </c>
      <c r="I42" s="540"/>
      <c r="J42" s="520" t="s">
        <v>650</v>
      </c>
      <c r="K42" s="50" t="s">
        <v>359</v>
      </c>
      <c r="L42" s="42">
        <f>VLOOKUP($A42&amp;L$100,決統データ!$A$3:$DE$2059,$E42+19,FALSE)</f>
        <v>0</v>
      </c>
      <c r="M42" s="42">
        <f>VLOOKUP($A42&amp;M$100,決統データ!$A$3:$DE$2059,$E42+19,FALSE)</f>
        <v>0</v>
      </c>
      <c r="N42" s="42">
        <f>VLOOKUP($A42&amp;N$100,決統データ!$A$3:$DE$2059,$E42+19,FALSE)</f>
        <v>98800</v>
      </c>
      <c r="O42" s="42">
        <f>VLOOKUP($A42&amp;O$100,決統データ!$A$3:$DE$2059,$E42+19,FALSE)</f>
        <v>0</v>
      </c>
      <c r="P42" s="42">
        <f>VLOOKUP($A42&amp;P$100,決統データ!$A$3:$DE$2059,$E42+19,FALSE)</f>
        <v>1300</v>
      </c>
      <c r="Q42" s="41">
        <f t="shared" si="2"/>
        <v>100100</v>
      </c>
    </row>
    <row r="43" spans="1:17">
      <c r="A43" s="27" t="str">
        <f t="shared" si="1"/>
        <v>0102601</v>
      </c>
      <c r="B43" s="28" t="s">
        <v>798</v>
      </c>
      <c r="C43" s="29">
        <v>26</v>
      </c>
      <c r="D43" s="28" t="s">
        <v>790</v>
      </c>
      <c r="E43" s="37">
        <v>42</v>
      </c>
      <c r="F43" s="521"/>
      <c r="G43" s="557"/>
      <c r="H43" s="541"/>
      <c r="I43" s="542"/>
      <c r="J43" s="521"/>
      <c r="K43" s="50" t="s">
        <v>360</v>
      </c>
      <c r="L43" s="42">
        <f>VLOOKUP($A43&amp;L$100,決統データ!$A$3:$DE$2059,$E43+19,FALSE)</f>
        <v>5100</v>
      </c>
      <c r="M43" s="42">
        <f>VLOOKUP($A43&amp;M$100,決統データ!$A$3:$DE$2059,$E43+19,FALSE)</f>
        <v>0</v>
      </c>
      <c r="N43" s="42">
        <f>VLOOKUP($A43&amp;N$100,決統データ!$A$3:$DE$2059,$E43+19,FALSE)</f>
        <v>62000</v>
      </c>
      <c r="O43" s="42">
        <f>VLOOKUP($A43&amp;O$100,決統データ!$A$3:$DE$2059,$E43+19,FALSE)</f>
        <v>0</v>
      </c>
      <c r="P43" s="42">
        <f>VLOOKUP($A43&amp;P$100,決統データ!$A$3:$DE$2059,$E43+19,FALSE)</f>
        <v>24000</v>
      </c>
      <c r="Q43" s="41">
        <f t="shared" si="2"/>
        <v>91100</v>
      </c>
    </row>
    <row r="44" spans="1:17">
      <c r="A44" s="27" t="str">
        <f t="shared" si="1"/>
        <v>0102601</v>
      </c>
      <c r="B44" s="28" t="s">
        <v>798</v>
      </c>
      <c r="C44" s="29">
        <v>26</v>
      </c>
      <c r="D44" s="28" t="s">
        <v>790</v>
      </c>
      <c r="E44" s="37">
        <v>43</v>
      </c>
      <c r="F44" s="521"/>
      <c r="G44" s="557"/>
      <c r="H44" s="543"/>
      <c r="I44" s="544"/>
      <c r="J44" s="522"/>
      <c r="K44" s="50" t="s">
        <v>699</v>
      </c>
      <c r="L44" s="42">
        <f>VLOOKUP($A44&amp;L$100,決統データ!$A$3:$DE$2059,$E44+19,FALSE)</f>
        <v>0</v>
      </c>
      <c r="M44" s="42">
        <f>VLOOKUP($A44&amp;M$100,決統データ!$A$3:$DE$2059,$E44+19,FALSE)</f>
        <v>0</v>
      </c>
      <c r="N44" s="42">
        <f>VLOOKUP($A44&amp;N$100,決統データ!$A$3:$DE$2059,$E44+19,FALSE)</f>
        <v>0</v>
      </c>
      <c r="O44" s="42">
        <f>VLOOKUP($A44&amp;O$100,決統データ!$A$3:$DE$2059,$E44+19,FALSE)</f>
        <v>0</v>
      </c>
      <c r="P44" s="42">
        <f>VLOOKUP($A44&amp;P$100,決統データ!$A$3:$DE$2059,$E44+19,FALSE)</f>
        <v>0</v>
      </c>
      <c r="Q44" s="41">
        <f t="shared" si="2"/>
        <v>0</v>
      </c>
    </row>
    <row r="45" spans="1:17">
      <c r="A45" s="27" t="str">
        <f t="shared" si="1"/>
        <v>0102601</v>
      </c>
      <c r="B45" s="28" t="s">
        <v>798</v>
      </c>
      <c r="C45" s="29">
        <v>26</v>
      </c>
      <c r="D45" s="28" t="s">
        <v>790</v>
      </c>
      <c r="E45" s="37">
        <v>44</v>
      </c>
      <c r="F45" s="521"/>
      <c r="G45" s="557"/>
      <c r="H45" s="530" t="s">
        <v>700</v>
      </c>
      <c r="I45" s="528"/>
      <c r="J45" s="528"/>
      <c r="K45" s="529"/>
      <c r="L45" s="42">
        <f>VLOOKUP($A45&amp;L$100,決統データ!$A$3:$DE$2059,$E45+19,FALSE)</f>
        <v>0</v>
      </c>
      <c r="M45" s="42">
        <f>VLOOKUP($A45&amp;M$100,決統データ!$A$3:$DE$2059,$E45+19,FALSE)</f>
        <v>0</v>
      </c>
      <c r="N45" s="42">
        <f>VLOOKUP($A45&amp;N$100,決統データ!$A$3:$DE$2059,$E45+19,FALSE)</f>
        <v>56617</v>
      </c>
      <c r="O45" s="42">
        <f>VLOOKUP($A45&amp;O$100,決統データ!$A$3:$DE$2059,$E45+19,FALSE)</f>
        <v>0</v>
      </c>
      <c r="P45" s="42">
        <f>VLOOKUP($A45&amp;P$100,決統データ!$A$3:$DE$2059,$E45+19,FALSE)</f>
        <v>0</v>
      </c>
      <c r="Q45" s="41">
        <f t="shared" si="2"/>
        <v>56617</v>
      </c>
    </row>
    <row r="46" spans="1:17">
      <c r="A46" s="27" t="str">
        <f t="shared" si="1"/>
        <v>0102601</v>
      </c>
      <c r="B46" s="28" t="s">
        <v>798</v>
      </c>
      <c r="C46" s="29">
        <v>26</v>
      </c>
      <c r="D46" s="28" t="s">
        <v>790</v>
      </c>
      <c r="E46" s="37">
        <v>45</v>
      </c>
      <c r="F46" s="521"/>
      <c r="G46" s="557"/>
      <c r="H46" s="530" t="s">
        <v>701</v>
      </c>
      <c r="I46" s="528"/>
      <c r="J46" s="528"/>
      <c r="K46" s="529"/>
      <c r="L46" s="42">
        <f>VLOOKUP($A46&amp;L$100,決統データ!$A$3:$DE$2059,$E46+19,FALSE)</f>
        <v>0</v>
      </c>
      <c r="M46" s="42">
        <f>VLOOKUP($A46&amp;M$100,決統データ!$A$3:$DE$2059,$E46+19,FALSE)</f>
        <v>0</v>
      </c>
      <c r="N46" s="42">
        <f>VLOOKUP($A46&amp;N$100,決統データ!$A$3:$DE$2059,$E46+19,FALSE)</f>
        <v>0</v>
      </c>
      <c r="O46" s="42">
        <f>VLOOKUP($A46&amp;O$100,決統データ!$A$3:$DE$2059,$E46+19,FALSE)</f>
        <v>0</v>
      </c>
      <c r="P46" s="42">
        <f>VLOOKUP($A46&amp;P$100,決統データ!$A$3:$DE$2059,$E46+19,FALSE)</f>
        <v>26558</v>
      </c>
      <c r="Q46" s="41">
        <f t="shared" si="2"/>
        <v>26558</v>
      </c>
    </row>
    <row r="47" spans="1:17">
      <c r="A47" s="27" t="str">
        <f t="shared" si="1"/>
        <v>0102601</v>
      </c>
      <c r="B47" s="28" t="s">
        <v>798</v>
      </c>
      <c r="C47" s="29">
        <v>26</v>
      </c>
      <c r="D47" s="28" t="s">
        <v>790</v>
      </c>
      <c r="E47" s="37">
        <v>46</v>
      </c>
      <c r="F47" s="521"/>
      <c r="G47" s="557"/>
      <c r="H47" s="530" t="s">
        <v>702</v>
      </c>
      <c r="I47" s="528"/>
      <c r="J47" s="528"/>
      <c r="K47" s="529"/>
      <c r="L47" s="42">
        <f>VLOOKUP($A47&amp;L$100,決統データ!$A$3:$DE$2059,$E47+19,FALSE)</f>
        <v>0</v>
      </c>
      <c r="M47" s="42">
        <f>VLOOKUP($A47&amp;M$100,決統データ!$A$3:$DE$2059,$E47+19,FALSE)</f>
        <v>0</v>
      </c>
      <c r="N47" s="42">
        <f>VLOOKUP($A47&amp;N$100,決統データ!$A$3:$DE$2059,$E47+19,FALSE)</f>
        <v>0</v>
      </c>
      <c r="O47" s="42">
        <f>VLOOKUP($A47&amp;O$100,決統データ!$A$3:$DE$2059,$E47+19,FALSE)</f>
        <v>0</v>
      </c>
      <c r="P47" s="42">
        <f>VLOOKUP($A47&amp;P$100,決統データ!$A$3:$DE$2059,$E47+19,FALSE)</f>
        <v>0</v>
      </c>
      <c r="Q47" s="41">
        <f t="shared" si="2"/>
        <v>0</v>
      </c>
    </row>
    <row r="48" spans="1:17">
      <c r="A48" s="27" t="str">
        <f t="shared" si="1"/>
        <v>0102601</v>
      </c>
      <c r="B48" s="28" t="s">
        <v>798</v>
      </c>
      <c r="C48" s="29">
        <v>26</v>
      </c>
      <c r="D48" s="28" t="s">
        <v>790</v>
      </c>
      <c r="E48" s="37">
        <v>47</v>
      </c>
      <c r="F48" s="521"/>
      <c r="G48" s="557"/>
      <c r="H48" s="530" t="s">
        <v>703</v>
      </c>
      <c r="I48" s="528"/>
      <c r="J48" s="528"/>
      <c r="K48" s="529"/>
      <c r="L48" s="42">
        <f>VLOOKUP($A48&amp;L$100,決統データ!$A$3:$DE$2059,$E48+19,FALSE)</f>
        <v>0</v>
      </c>
      <c r="M48" s="42">
        <f>VLOOKUP($A48&amp;M$100,決統データ!$A$3:$DE$2059,$E48+19,FALSE)</f>
        <v>0</v>
      </c>
      <c r="N48" s="42">
        <f>VLOOKUP($A48&amp;N$100,決統データ!$A$3:$DE$2059,$E48+19,FALSE)</f>
        <v>0</v>
      </c>
      <c r="O48" s="42">
        <f>VLOOKUP($A48&amp;O$100,決統データ!$A$3:$DE$2059,$E48+19,FALSE)</f>
        <v>247</v>
      </c>
      <c r="P48" s="42">
        <f>VLOOKUP($A48&amp;P$100,決統データ!$A$3:$DE$2059,$E48+19,FALSE)</f>
        <v>0</v>
      </c>
      <c r="Q48" s="41">
        <f t="shared" si="2"/>
        <v>247</v>
      </c>
    </row>
    <row r="49" spans="1:17">
      <c r="A49" s="27" t="str">
        <f t="shared" si="1"/>
        <v>0102601</v>
      </c>
      <c r="B49" s="28" t="s">
        <v>798</v>
      </c>
      <c r="C49" s="29">
        <v>26</v>
      </c>
      <c r="D49" s="28" t="s">
        <v>790</v>
      </c>
      <c r="E49" s="37">
        <v>48</v>
      </c>
      <c r="F49" s="521"/>
      <c r="G49" s="558"/>
      <c r="H49" s="530" t="s">
        <v>699</v>
      </c>
      <c r="I49" s="528"/>
      <c r="J49" s="528"/>
      <c r="K49" s="529"/>
      <c r="L49" s="42">
        <f>VLOOKUP($A49&amp;L$100,決統データ!$A$3:$DE$2059,$E49+19,FALSE)</f>
        <v>510</v>
      </c>
      <c r="M49" s="42">
        <f>VLOOKUP($A49&amp;M$100,決統データ!$A$3:$DE$2059,$E49+19,FALSE)</f>
        <v>0</v>
      </c>
      <c r="N49" s="42">
        <f>VLOOKUP($A49&amp;N$100,決統データ!$A$3:$DE$2059,$E49+19,FALSE)</f>
        <v>1306</v>
      </c>
      <c r="O49" s="42">
        <f>VLOOKUP($A49&amp;O$100,決統データ!$A$3:$DE$2059,$E49+19,FALSE)</f>
        <v>0</v>
      </c>
      <c r="P49" s="42">
        <f>VLOOKUP($A49&amp;P$100,決統データ!$A$3:$DE$2059,$E49+19,FALSE)</f>
        <v>105</v>
      </c>
      <c r="Q49" s="41">
        <f t="shared" si="2"/>
        <v>1921</v>
      </c>
    </row>
    <row r="50" spans="1:17">
      <c r="A50" s="27" t="str">
        <f t="shared" si="1"/>
        <v>0102601</v>
      </c>
      <c r="B50" s="28" t="s">
        <v>798</v>
      </c>
      <c r="C50" s="29">
        <v>26</v>
      </c>
      <c r="D50" s="28" t="s">
        <v>790</v>
      </c>
      <c r="E50" s="37">
        <v>49</v>
      </c>
      <c r="F50" s="521"/>
      <c r="G50" s="530" t="s">
        <v>704</v>
      </c>
      <c r="H50" s="528"/>
      <c r="I50" s="528"/>
      <c r="J50" s="528"/>
      <c r="K50" s="529"/>
      <c r="L50" s="42">
        <f>VLOOKUP($A50&amp;L$100,決統データ!$A$3:$DE$2059,$E50+19,FALSE)</f>
        <v>9229</v>
      </c>
      <c r="M50" s="42">
        <f>VLOOKUP($A50&amp;M$100,決統データ!$A$3:$DE$2059,$E50+19,FALSE)</f>
        <v>14185</v>
      </c>
      <c r="N50" s="42">
        <f>VLOOKUP($A50&amp;N$100,決統データ!$A$3:$DE$2059,$E50+19,FALSE)</f>
        <v>73202</v>
      </c>
      <c r="O50" s="42">
        <f>VLOOKUP($A50&amp;O$100,決統データ!$A$3:$DE$2059,$E50+19,FALSE)</f>
        <v>95750</v>
      </c>
      <c r="P50" s="42">
        <f>VLOOKUP($A50&amp;P$100,決統データ!$A$3:$DE$2059,$E50+19,FALSE)</f>
        <v>45323</v>
      </c>
      <c r="Q50" s="41">
        <f t="shared" si="2"/>
        <v>237689</v>
      </c>
    </row>
    <row r="51" spans="1:17">
      <c r="A51" s="27" t="str">
        <f t="shared" si="1"/>
        <v>0102601</v>
      </c>
      <c r="B51" s="28" t="s">
        <v>798</v>
      </c>
      <c r="C51" s="29">
        <v>26</v>
      </c>
      <c r="D51" s="28" t="s">
        <v>790</v>
      </c>
      <c r="E51" s="37">
        <v>50</v>
      </c>
      <c r="F51" s="521"/>
      <c r="G51" s="520" t="s">
        <v>705</v>
      </c>
      <c r="H51" s="517" t="s">
        <v>518</v>
      </c>
      <c r="I51" s="518"/>
      <c r="J51" s="518"/>
      <c r="K51" s="519"/>
      <c r="L51" s="42">
        <f>VLOOKUP($A51&amp;L$100,決統データ!$A$3:$DE$2059,$E51+19,FALSE)</f>
        <v>0</v>
      </c>
      <c r="M51" s="42">
        <f>VLOOKUP($A51&amp;M$100,決統データ!$A$3:$DE$2059,$E51+19,FALSE)</f>
        <v>0</v>
      </c>
      <c r="N51" s="42">
        <f>VLOOKUP($A51&amp;N$100,決統データ!$A$3:$DE$2059,$E51+19,FALSE)</f>
        <v>0</v>
      </c>
      <c r="O51" s="42">
        <f>VLOOKUP($A51&amp;O$100,決統データ!$A$3:$DE$2059,$E51+19,FALSE)</f>
        <v>0</v>
      </c>
      <c r="P51" s="42">
        <f>VLOOKUP($A51&amp;P$100,決統データ!$A$3:$DE$2059,$E51+19,FALSE)</f>
        <v>0</v>
      </c>
      <c r="Q51" s="41">
        <f t="shared" si="2"/>
        <v>0</v>
      </c>
    </row>
    <row r="52" spans="1:17">
      <c r="A52" s="27" t="str">
        <f t="shared" si="1"/>
        <v>0102601</v>
      </c>
      <c r="B52" s="28" t="s">
        <v>798</v>
      </c>
      <c r="C52" s="29">
        <v>26</v>
      </c>
      <c r="D52" s="28" t="s">
        <v>790</v>
      </c>
      <c r="E52" s="37">
        <v>51</v>
      </c>
      <c r="F52" s="521"/>
      <c r="G52" s="521"/>
      <c r="H52" s="517" t="s">
        <v>361</v>
      </c>
      <c r="I52" s="518"/>
      <c r="J52" s="518"/>
      <c r="K52" s="519"/>
      <c r="L52" s="42">
        <f>VLOOKUP($A52&amp;L$100,決統データ!$A$3:$DE$2059,$E52+19,FALSE)</f>
        <v>0</v>
      </c>
      <c r="M52" s="42">
        <f>VLOOKUP($A52&amp;M$100,決統データ!$A$3:$DE$2059,$E52+19,FALSE)</f>
        <v>0</v>
      </c>
      <c r="N52" s="42">
        <f>VLOOKUP($A52&amp;N$100,決統データ!$A$3:$DE$2059,$E52+19,FALSE)</f>
        <v>0</v>
      </c>
      <c r="O52" s="42">
        <f>VLOOKUP($A52&amp;O$100,決統データ!$A$3:$DE$2059,$E52+19,FALSE)</f>
        <v>0</v>
      </c>
      <c r="P52" s="42">
        <f>VLOOKUP($A52&amp;P$100,決統データ!$A$3:$DE$2059,$E52+19,FALSE)</f>
        <v>0</v>
      </c>
      <c r="Q52" s="41">
        <f t="shared" si="2"/>
        <v>0</v>
      </c>
    </row>
    <row r="53" spans="1:17">
      <c r="A53" s="27" t="str">
        <f t="shared" si="1"/>
        <v>0102601</v>
      </c>
      <c r="B53" s="28" t="s">
        <v>798</v>
      </c>
      <c r="C53" s="29">
        <v>26</v>
      </c>
      <c r="D53" s="28" t="s">
        <v>790</v>
      </c>
      <c r="E53" s="37">
        <v>52</v>
      </c>
      <c r="F53" s="521"/>
      <c r="G53" s="522"/>
      <c r="H53" s="517" t="s">
        <v>519</v>
      </c>
      <c r="I53" s="518"/>
      <c r="J53" s="518"/>
      <c r="K53" s="519"/>
      <c r="L53" s="42">
        <f>VLOOKUP($A53&amp;L$100,決統データ!$A$3:$DE$2059,$E53+19,FALSE)</f>
        <v>0</v>
      </c>
      <c r="M53" s="42">
        <f>VLOOKUP($A53&amp;M$100,決統データ!$A$3:$DE$2059,$E53+19,FALSE)</f>
        <v>0</v>
      </c>
      <c r="N53" s="42">
        <f>VLOOKUP($A53&amp;N$100,決統データ!$A$3:$DE$2059,$E53+19,FALSE)</f>
        <v>0</v>
      </c>
      <c r="O53" s="42">
        <f>VLOOKUP($A53&amp;O$100,決統データ!$A$3:$DE$2059,$E53+19,FALSE)</f>
        <v>0</v>
      </c>
      <c r="P53" s="42">
        <f>VLOOKUP($A53&amp;P$100,決統データ!$A$3:$DE$2059,$E53+19,FALSE)</f>
        <v>0</v>
      </c>
      <c r="Q53" s="41">
        <f t="shared" si="2"/>
        <v>0</v>
      </c>
    </row>
    <row r="54" spans="1:17">
      <c r="A54" s="27" t="str">
        <f t="shared" si="1"/>
        <v>0102601</v>
      </c>
      <c r="B54" s="28" t="s">
        <v>798</v>
      </c>
      <c r="C54" s="29">
        <v>26</v>
      </c>
      <c r="D54" s="28" t="s">
        <v>790</v>
      </c>
      <c r="E54" s="37">
        <v>53</v>
      </c>
      <c r="F54" s="521"/>
      <c r="G54" s="530" t="s">
        <v>706</v>
      </c>
      <c r="H54" s="528"/>
      <c r="I54" s="528"/>
      <c r="J54" s="528"/>
      <c r="K54" s="529"/>
      <c r="L54" s="42">
        <f>VLOOKUP($A54&amp;L$100,決統データ!$A$3:$DE$2059,$E54+19,FALSE)</f>
        <v>0</v>
      </c>
      <c r="M54" s="42">
        <f>VLOOKUP($A54&amp;M$100,決統データ!$A$3:$DE$2059,$E54+19,FALSE)</f>
        <v>0</v>
      </c>
      <c r="N54" s="42">
        <f>VLOOKUP($A54&amp;N$100,決統データ!$A$3:$DE$2059,$E54+19,FALSE)</f>
        <v>0</v>
      </c>
      <c r="O54" s="42">
        <f>VLOOKUP($A54&amp;O$100,決統データ!$A$3:$DE$2059,$E54+19,FALSE)</f>
        <v>0</v>
      </c>
      <c r="P54" s="42">
        <f>VLOOKUP($A54&amp;P$100,決統データ!$A$3:$DE$2059,$E54+19,FALSE)</f>
        <v>0</v>
      </c>
      <c r="Q54" s="41">
        <f t="shared" si="2"/>
        <v>0</v>
      </c>
    </row>
    <row r="55" spans="1:17">
      <c r="A55" s="27" t="str">
        <f t="shared" si="1"/>
        <v>0102601</v>
      </c>
      <c r="B55" s="28" t="s">
        <v>798</v>
      </c>
      <c r="C55" s="29">
        <v>26</v>
      </c>
      <c r="D55" s="28" t="s">
        <v>790</v>
      </c>
      <c r="E55" s="37">
        <v>54</v>
      </c>
      <c r="F55" s="521"/>
      <c r="G55" s="530" t="s">
        <v>707</v>
      </c>
      <c r="H55" s="528"/>
      <c r="I55" s="528"/>
      <c r="J55" s="528"/>
      <c r="K55" s="529"/>
      <c r="L55" s="42">
        <f>VLOOKUP($A55&amp;L$100,決統データ!$A$3:$DE$2059,$E55+19,FALSE)</f>
        <v>0</v>
      </c>
      <c r="M55" s="42">
        <f>VLOOKUP($A55&amp;M$100,決統データ!$A$3:$DE$2059,$E55+19,FALSE)</f>
        <v>0</v>
      </c>
      <c r="N55" s="42">
        <f>VLOOKUP($A55&amp;N$100,決統データ!$A$3:$DE$2059,$E55+19,FALSE)</f>
        <v>0</v>
      </c>
      <c r="O55" s="42">
        <f>VLOOKUP($A55&amp;O$100,決統データ!$A$3:$DE$2059,$E55+19,FALSE)</f>
        <v>0</v>
      </c>
      <c r="P55" s="42">
        <f>VLOOKUP($A55&amp;P$100,決統データ!$A$3:$DE$2059,$E55+19,FALSE)</f>
        <v>0</v>
      </c>
      <c r="Q55" s="41">
        <f t="shared" si="2"/>
        <v>0</v>
      </c>
    </row>
    <row r="56" spans="1:17">
      <c r="A56" s="27" t="str">
        <f t="shared" si="1"/>
        <v>0102601</v>
      </c>
      <c r="B56" s="28" t="s">
        <v>798</v>
      </c>
      <c r="C56" s="29">
        <v>26</v>
      </c>
      <c r="D56" s="28" t="s">
        <v>790</v>
      </c>
      <c r="E56" s="37">
        <v>55</v>
      </c>
      <c r="F56" s="521"/>
      <c r="G56" s="530" t="s">
        <v>708</v>
      </c>
      <c r="H56" s="528"/>
      <c r="I56" s="528"/>
      <c r="J56" s="528"/>
      <c r="K56" s="529"/>
      <c r="L56" s="42">
        <f>VLOOKUP($A56&amp;L$100,決統データ!$A$3:$DE$2059,$E56+19,FALSE)</f>
        <v>0</v>
      </c>
      <c r="M56" s="42">
        <f>VLOOKUP($A56&amp;M$100,決統データ!$A$3:$DE$2059,$E56+19,FALSE)</f>
        <v>0</v>
      </c>
      <c r="N56" s="42">
        <f>VLOOKUP($A56&amp;N$100,決統データ!$A$3:$DE$2059,$E56+19,FALSE)</f>
        <v>0</v>
      </c>
      <c r="O56" s="42">
        <f>VLOOKUP($A56&amp;O$100,決統データ!$A$3:$DE$2059,$E56+19,FALSE)</f>
        <v>0</v>
      </c>
      <c r="P56" s="42">
        <f>VLOOKUP($A56&amp;P$100,決統データ!$A$3:$DE$2059,$E56+19,FALSE)</f>
        <v>0</v>
      </c>
      <c r="Q56" s="41">
        <f t="shared" si="2"/>
        <v>0</v>
      </c>
    </row>
    <row r="57" spans="1:17">
      <c r="A57" s="27" t="str">
        <f t="shared" si="1"/>
        <v>0102601</v>
      </c>
      <c r="B57" s="28" t="s">
        <v>798</v>
      </c>
      <c r="C57" s="29">
        <v>26</v>
      </c>
      <c r="D57" s="28" t="s">
        <v>790</v>
      </c>
      <c r="E57" s="37">
        <v>56</v>
      </c>
      <c r="F57" s="522"/>
      <c r="G57" s="45" t="s">
        <v>481</v>
      </c>
      <c r="H57" s="528" t="s">
        <v>709</v>
      </c>
      <c r="I57" s="528"/>
      <c r="J57" s="528"/>
      <c r="K57" s="529"/>
      <c r="L57" s="42">
        <f>VLOOKUP($A57&amp;L$100,決統データ!$A$3:$DE$2059,$E57+19,FALSE)</f>
        <v>-7100</v>
      </c>
      <c r="M57" s="42">
        <f>VLOOKUP($A57&amp;M$100,決統データ!$A$3:$DE$2059,$E57+19,FALSE)</f>
        <v>-1830</v>
      </c>
      <c r="N57" s="42">
        <f>VLOOKUP($A57&amp;N$100,決統データ!$A$3:$DE$2059,$E57+19,FALSE)</f>
        <v>-30384</v>
      </c>
      <c r="O57" s="42">
        <f>VLOOKUP($A57&amp;O$100,決統データ!$A$3:$DE$2059,$E57+19,FALSE)</f>
        <v>-16110</v>
      </c>
      <c r="P57" s="42">
        <f>VLOOKUP($A57&amp;P$100,決統データ!$A$3:$DE$2059,$E57+19,FALSE)</f>
        <v>-21738</v>
      </c>
      <c r="Q57" s="41">
        <f t="shared" si="2"/>
        <v>-77162</v>
      </c>
    </row>
    <row r="58" spans="1:17">
      <c r="A58" s="27" t="str">
        <f t="shared" si="1"/>
        <v>0102601</v>
      </c>
      <c r="B58" s="28" t="s">
        <v>798</v>
      </c>
      <c r="C58" s="29">
        <v>26</v>
      </c>
      <c r="D58" s="28" t="s">
        <v>790</v>
      </c>
      <c r="E58" s="37">
        <v>57</v>
      </c>
      <c r="F58" s="47" t="s">
        <v>490</v>
      </c>
      <c r="G58" s="528" t="s">
        <v>710</v>
      </c>
      <c r="H58" s="528"/>
      <c r="I58" s="528"/>
      <c r="J58" s="528"/>
      <c r="K58" s="529"/>
      <c r="L58" s="42">
        <f>VLOOKUP($A58&amp;L$100,決統データ!$A$3:$DE$2059,$E58+19,FALSE)</f>
        <v>4312</v>
      </c>
      <c r="M58" s="42">
        <f>VLOOKUP($A58&amp;M$100,決統データ!$A$3:$DE$2059,$E58+19,FALSE)</f>
        <v>5745</v>
      </c>
      <c r="N58" s="42">
        <f>VLOOKUP($A58&amp;N$100,決統データ!$A$3:$DE$2059,$E58+19,FALSE)</f>
        <v>3474</v>
      </c>
      <c r="O58" s="42">
        <f>VLOOKUP($A58&amp;O$100,決統データ!$A$3:$DE$2059,$E58+19,FALSE)</f>
        <v>3783</v>
      </c>
      <c r="P58" s="42">
        <f>VLOOKUP($A58&amp;P$100,決統データ!$A$3:$DE$2059,$E58+19,FALSE)</f>
        <v>7831</v>
      </c>
      <c r="Q58" s="41">
        <f t="shared" si="2"/>
        <v>25145</v>
      </c>
    </row>
    <row r="59" spans="1:17">
      <c r="A59" s="27" t="str">
        <f t="shared" si="1"/>
        <v>0102601</v>
      </c>
      <c r="B59" s="28" t="s">
        <v>798</v>
      </c>
      <c r="C59" s="29">
        <v>26</v>
      </c>
      <c r="D59" s="28" t="s">
        <v>790</v>
      </c>
      <c r="E59" s="37">
        <v>58</v>
      </c>
      <c r="F59" s="47" t="s">
        <v>491</v>
      </c>
      <c r="G59" s="528" t="s">
        <v>711</v>
      </c>
      <c r="H59" s="528"/>
      <c r="I59" s="528"/>
      <c r="J59" s="528"/>
      <c r="K59" s="529"/>
      <c r="L59" s="42">
        <f>VLOOKUP($A59&amp;L$100,決統データ!$A$3:$DE$2059,$E59+19,FALSE)</f>
        <v>56</v>
      </c>
      <c r="M59" s="42">
        <f>VLOOKUP($A59&amp;M$100,決統データ!$A$3:$DE$2059,$E59+19,FALSE)</f>
        <v>2</v>
      </c>
      <c r="N59" s="42">
        <f>VLOOKUP($A59&amp;N$100,決統データ!$A$3:$DE$2059,$E59+19,FALSE)</f>
        <v>4000</v>
      </c>
      <c r="O59" s="42">
        <f>VLOOKUP($A59&amp;O$100,決統データ!$A$3:$DE$2059,$E59+19,FALSE)</f>
        <v>0</v>
      </c>
      <c r="P59" s="42">
        <f>VLOOKUP($A59&amp;P$100,決統データ!$A$3:$DE$2059,$E59+19,FALSE)</f>
        <v>0</v>
      </c>
      <c r="Q59" s="41">
        <f t="shared" si="2"/>
        <v>4058</v>
      </c>
    </row>
    <row r="60" spans="1:17">
      <c r="A60" s="27" t="str">
        <f t="shared" si="1"/>
        <v>0102601</v>
      </c>
      <c r="B60" s="28" t="s">
        <v>798</v>
      </c>
      <c r="C60" s="29">
        <v>26</v>
      </c>
      <c r="D60" s="28" t="s">
        <v>790</v>
      </c>
      <c r="E60" s="37">
        <v>59</v>
      </c>
      <c r="F60" s="51" t="s">
        <v>532</v>
      </c>
      <c r="G60" s="530" t="s">
        <v>712</v>
      </c>
      <c r="H60" s="528"/>
      <c r="I60" s="528"/>
      <c r="J60" s="528"/>
      <c r="K60" s="529"/>
      <c r="L60" s="42">
        <f>VLOOKUP($A60&amp;L$100,決統データ!$A$3:$DE$2059,$E60+19,FALSE)</f>
        <v>3552</v>
      </c>
      <c r="M60" s="42">
        <f>VLOOKUP($A60&amp;M$100,決統データ!$A$3:$DE$2059,$E60+19,FALSE)</f>
        <v>210</v>
      </c>
      <c r="N60" s="42">
        <f>VLOOKUP($A60&amp;N$100,決統データ!$A$3:$DE$2059,$E60+19,FALSE)</f>
        <v>5236</v>
      </c>
      <c r="O60" s="42">
        <f>VLOOKUP($A60&amp;O$100,決統データ!$A$3:$DE$2059,$E60+19,FALSE)</f>
        <v>2287</v>
      </c>
      <c r="P60" s="42">
        <f>VLOOKUP($A60&amp;P$100,決統データ!$A$3:$DE$2059,$E60+19,FALSE)</f>
        <v>115</v>
      </c>
      <c r="Q60" s="41">
        <f t="shared" si="2"/>
        <v>11400</v>
      </c>
    </row>
    <row r="61" spans="1:17">
      <c r="A61" s="27" t="str">
        <f t="shared" si="1"/>
        <v>0102601</v>
      </c>
      <c r="B61" s="28" t="s">
        <v>798</v>
      </c>
      <c r="C61" s="29">
        <v>26</v>
      </c>
      <c r="D61" s="28" t="s">
        <v>790</v>
      </c>
      <c r="E61" s="37">
        <v>60</v>
      </c>
      <c r="F61" s="52"/>
      <c r="G61" s="46"/>
      <c r="H61" s="528" t="s">
        <v>713</v>
      </c>
      <c r="I61" s="528"/>
      <c r="J61" s="528"/>
      <c r="K61" s="529"/>
      <c r="L61" s="42">
        <f>VLOOKUP($A61&amp;L$100,決統データ!$A$3:$DE$2059,$E61+19,FALSE)</f>
        <v>0</v>
      </c>
      <c r="M61" s="42">
        <f>VLOOKUP($A61&amp;M$100,決統データ!$A$3:$DE$2059,$E61+19,FALSE)</f>
        <v>0</v>
      </c>
      <c r="N61" s="42">
        <f>VLOOKUP($A61&amp;N$100,決統データ!$A$3:$DE$2059,$E61+19,FALSE)</f>
        <v>0</v>
      </c>
      <c r="O61" s="42">
        <f>VLOOKUP($A61&amp;O$100,決統データ!$A$3:$DE$2059,$E61+19,FALSE)</f>
        <v>0</v>
      </c>
      <c r="P61" s="42">
        <f>VLOOKUP($A61&amp;P$100,決統データ!$A$3:$DE$2059,$E61+19,FALSE)</f>
        <v>0</v>
      </c>
      <c r="Q61" s="41">
        <f t="shared" si="2"/>
        <v>0</v>
      </c>
    </row>
    <row r="62" spans="1:17">
      <c r="A62" s="27" t="str">
        <f t="shared" si="1"/>
        <v>0102602</v>
      </c>
      <c r="B62" s="28" t="s">
        <v>798</v>
      </c>
      <c r="C62" s="29">
        <v>26</v>
      </c>
      <c r="D62" s="28" t="s">
        <v>796</v>
      </c>
      <c r="E62" s="37">
        <v>1</v>
      </c>
      <c r="F62" s="53" t="s">
        <v>533</v>
      </c>
      <c r="G62" s="528" t="s">
        <v>714</v>
      </c>
      <c r="H62" s="528"/>
      <c r="I62" s="528"/>
      <c r="J62" s="528"/>
      <c r="K62" s="529"/>
      <c r="L62" s="42">
        <f>VLOOKUP($A62&amp;L$100,決統データ!$A$3:$DE$2059,$E62+19,FALSE)</f>
        <v>0</v>
      </c>
      <c r="M62" s="42">
        <f>VLOOKUP($A62&amp;M$100,決統データ!$A$3:$DE$2059,$E62+19,FALSE)</f>
        <v>0</v>
      </c>
      <c r="N62" s="42">
        <f>VLOOKUP($A62&amp;N$100,決統データ!$A$3:$DE$2059,$E62+19,FALSE)</f>
        <v>0</v>
      </c>
      <c r="O62" s="42">
        <f>VLOOKUP($A62&amp;O$100,決統データ!$A$3:$DE$2059,$E62+19,FALSE)</f>
        <v>0</v>
      </c>
      <c r="P62" s="42">
        <f>VLOOKUP($A62&amp;P$100,決統データ!$A$3:$DE$2059,$E62+19,FALSE)</f>
        <v>0</v>
      </c>
      <c r="Q62" s="41">
        <f t="shared" si="2"/>
        <v>0</v>
      </c>
    </row>
    <row r="63" spans="1:17">
      <c r="A63" s="27" t="str">
        <f t="shared" si="1"/>
        <v>0102602</v>
      </c>
      <c r="B63" s="28" t="s">
        <v>798</v>
      </c>
      <c r="C63" s="29">
        <v>26</v>
      </c>
      <c r="D63" s="28" t="s">
        <v>796</v>
      </c>
      <c r="E63" s="37">
        <v>2</v>
      </c>
      <c r="F63" s="45" t="s">
        <v>480</v>
      </c>
      <c r="G63" s="533" t="s">
        <v>544</v>
      </c>
      <c r="H63" s="533"/>
      <c r="I63" s="533"/>
      <c r="J63" s="533"/>
      <c r="K63" s="534"/>
      <c r="L63" s="42">
        <f>VLOOKUP($A63&amp;L$100,決統データ!$A$3:$DE$2059,$E63+19,FALSE)</f>
        <v>7808</v>
      </c>
      <c r="M63" s="42">
        <f>VLOOKUP($A63&amp;M$100,決統データ!$A$3:$DE$2059,$E63+19,FALSE)</f>
        <v>5953</v>
      </c>
      <c r="N63" s="42">
        <f>VLOOKUP($A63&amp;N$100,決統データ!$A$3:$DE$2059,$E63+19,FALSE)</f>
        <v>4710</v>
      </c>
      <c r="O63" s="42">
        <f>VLOOKUP($A63&amp;O$100,決統データ!$A$3:$DE$2059,$E63+19,FALSE)</f>
        <v>6070</v>
      </c>
      <c r="P63" s="42">
        <f>VLOOKUP($A63&amp;P$100,決統データ!$A$3:$DE$2059,$E63+19,FALSE)</f>
        <v>7946</v>
      </c>
      <c r="Q63" s="41">
        <f t="shared" si="2"/>
        <v>32487</v>
      </c>
    </row>
    <row r="64" spans="1:17">
      <c r="A64" s="27" t="str">
        <f t="shared" si="1"/>
        <v>0102602</v>
      </c>
      <c r="B64" s="28" t="s">
        <v>798</v>
      </c>
      <c r="C64" s="29">
        <v>26</v>
      </c>
      <c r="D64" s="28" t="s">
        <v>796</v>
      </c>
      <c r="E64" s="37">
        <v>3</v>
      </c>
      <c r="F64" s="45" t="s">
        <v>482</v>
      </c>
      <c r="G64" s="528" t="s">
        <v>715</v>
      </c>
      <c r="H64" s="528"/>
      <c r="I64" s="528"/>
      <c r="J64" s="528"/>
      <c r="K64" s="529"/>
      <c r="L64" s="42">
        <f>VLOOKUP($A64&amp;L$100,決統データ!$A$3:$DE$2059,$E64+19,FALSE)</f>
        <v>0</v>
      </c>
      <c r="M64" s="42">
        <f>VLOOKUP($A64&amp;M$100,決統データ!$A$3:$DE$2059,$E64+19,FALSE)</f>
        <v>0</v>
      </c>
      <c r="N64" s="42">
        <f>VLOOKUP($A64&amp;N$100,決統データ!$A$3:$DE$2059,$E64+19,FALSE)</f>
        <v>0</v>
      </c>
      <c r="O64" s="42">
        <f>VLOOKUP($A64&amp;O$100,決統データ!$A$3:$DE$2059,$E64+19,FALSE)</f>
        <v>3200</v>
      </c>
      <c r="P64" s="42">
        <f>VLOOKUP($A64&amp;P$100,決統データ!$A$3:$DE$2059,$E64+19,FALSE)</f>
        <v>0</v>
      </c>
      <c r="Q64" s="41">
        <f t="shared" si="2"/>
        <v>3200</v>
      </c>
    </row>
    <row r="65" spans="1:17">
      <c r="A65" s="27" t="str">
        <f t="shared" si="1"/>
        <v>0102602</v>
      </c>
      <c r="B65" s="28" t="s">
        <v>798</v>
      </c>
      <c r="C65" s="29">
        <v>26</v>
      </c>
      <c r="D65" s="28" t="s">
        <v>796</v>
      </c>
      <c r="E65" s="37">
        <v>4</v>
      </c>
      <c r="F65" s="520" t="s">
        <v>727</v>
      </c>
      <c r="G65" s="525" t="s">
        <v>716</v>
      </c>
      <c r="H65" s="526"/>
      <c r="I65" s="526"/>
      <c r="J65" s="526"/>
      <c r="K65" s="527"/>
      <c r="L65" s="42">
        <f>VLOOKUP($A65&amp;L$100,決統データ!$A$3:$DE$2059,$E65+19,FALSE)</f>
        <v>0</v>
      </c>
      <c r="M65" s="42">
        <f>VLOOKUP($A65&amp;M$100,決統データ!$A$3:$DE$2059,$E65+19,FALSE)</f>
        <v>0</v>
      </c>
      <c r="N65" s="42">
        <f>VLOOKUP($A65&amp;N$100,決統データ!$A$3:$DE$2059,$E65+19,FALSE)</f>
        <v>0</v>
      </c>
      <c r="O65" s="42">
        <f>VLOOKUP($A65&amp;O$100,決統データ!$A$3:$DE$2059,$E65+19,FALSE)</f>
        <v>0</v>
      </c>
      <c r="P65" s="42">
        <f>VLOOKUP($A65&amp;P$100,決統データ!$A$3:$DE$2059,$E65+19,FALSE)</f>
        <v>0</v>
      </c>
      <c r="Q65" s="41">
        <f t="shared" si="2"/>
        <v>0</v>
      </c>
    </row>
    <row r="66" spans="1:17">
      <c r="A66" s="27" t="str">
        <f t="shared" si="1"/>
        <v>0102602</v>
      </c>
      <c r="B66" s="28" t="s">
        <v>798</v>
      </c>
      <c r="C66" s="29">
        <v>26</v>
      </c>
      <c r="D66" s="28" t="s">
        <v>796</v>
      </c>
      <c r="E66" s="37">
        <v>5</v>
      </c>
      <c r="F66" s="521"/>
      <c r="G66" s="525" t="s">
        <v>717</v>
      </c>
      <c r="H66" s="526"/>
      <c r="I66" s="526"/>
      <c r="J66" s="526"/>
      <c r="K66" s="527"/>
      <c r="L66" s="42">
        <f>VLOOKUP($A66&amp;L$100,決統データ!$A$3:$DE$2059,$E66+19,FALSE)</f>
        <v>0</v>
      </c>
      <c r="M66" s="42">
        <f>VLOOKUP($A66&amp;M$100,決統データ!$A$3:$DE$2059,$E66+19,FALSE)</f>
        <v>0</v>
      </c>
      <c r="N66" s="42">
        <f>VLOOKUP($A66&amp;N$100,決統データ!$A$3:$DE$2059,$E66+19,FALSE)</f>
        <v>0</v>
      </c>
      <c r="O66" s="42">
        <f>VLOOKUP($A66&amp;O$100,決統データ!$A$3:$DE$2059,$E66+19,FALSE)</f>
        <v>3200</v>
      </c>
      <c r="P66" s="42">
        <f>VLOOKUP($A66&amp;P$100,決統データ!$A$3:$DE$2059,$E66+19,FALSE)</f>
        <v>0</v>
      </c>
      <c r="Q66" s="41">
        <f t="shared" si="2"/>
        <v>3200</v>
      </c>
    </row>
    <row r="67" spans="1:17">
      <c r="A67" s="27" t="str">
        <f t="shared" si="1"/>
        <v>0102602</v>
      </c>
      <c r="B67" s="28" t="s">
        <v>798</v>
      </c>
      <c r="C67" s="29">
        <v>26</v>
      </c>
      <c r="D67" s="28" t="s">
        <v>796</v>
      </c>
      <c r="E67" s="37">
        <v>6</v>
      </c>
      <c r="F67" s="522"/>
      <c r="G67" s="525" t="s">
        <v>699</v>
      </c>
      <c r="H67" s="526"/>
      <c r="I67" s="526"/>
      <c r="J67" s="526"/>
      <c r="K67" s="527"/>
      <c r="L67" s="42">
        <f>VLOOKUP($A67&amp;L$100,決統データ!$A$3:$DE$2059,$E67+19,FALSE)</f>
        <v>0</v>
      </c>
      <c r="M67" s="42">
        <f>VLOOKUP($A67&amp;M$100,決統データ!$A$3:$DE$2059,$E67+19,FALSE)</f>
        <v>0</v>
      </c>
      <c r="N67" s="42">
        <f>VLOOKUP($A67&amp;N$100,決統データ!$A$3:$DE$2059,$E67+19,FALSE)</f>
        <v>0</v>
      </c>
      <c r="O67" s="42">
        <f>VLOOKUP($A67&amp;O$100,決統データ!$A$3:$DE$2059,$E67+19,FALSE)</f>
        <v>0</v>
      </c>
      <c r="P67" s="42">
        <f>VLOOKUP($A67&amp;P$100,決統データ!$A$3:$DE$2059,$E67+19,FALSE)</f>
        <v>0</v>
      </c>
      <c r="Q67" s="41">
        <f t="shared" ref="Q67:Q72" si="3">SUM(L67:P67)</f>
        <v>0</v>
      </c>
    </row>
    <row r="68" spans="1:17">
      <c r="A68" s="27" t="str">
        <f t="shared" ref="A68:A91" si="4">+B68&amp;C68&amp;D68</f>
        <v>0102602</v>
      </c>
      <c r="B68" s="28" t="s">
        <v>798</v>
      </c>
      <c r="C68" s="29">
        <v>26</v>
      </c>
      <c r="D68" s="28" t="s">
        <v>796</v>
      </c>
      <c r="E68" s="37">
        <v>7</v>
      </c>
      <c r="F68" s="45" t="s">
        <v>483</v>
      </c>
      <c r="G68" s="528" t="s">
        <v>718</v>
      </c>
      <c r="H68" s="528"/>
      <c r="I68" s="528"/>
      <c r="J68" s="528"/>
      <c r="K68" s="529"/>
      <c r="L68" s="42">
        <f>VLOOKUP($A68&amp;L$100,決統データ!$A$3:$DE$2059,$E68+19,FALSE)</f>
        <v>0</v>
      </c>
      <c r="M68" s="42">
        <f>VLOOKUP($A68&amp;M$100,決統データ!$A$3:$DE$2059,$E68+19,FALSE)</f>
        <v>0</v>
      </c>
      <c r="N68" s="42">
        <f>VLOOKUP($A68&amp;N$100,決統データ!$A$3:$DE$2059,$E68+19,FALSE)</f>
        <v>0</v>
      </c>
      <c r="O68" s="42">
        <f>VLOOKUP($A68&amp;O$100,決統データ!$A$3:$DE$2059,$E68+19,FALSE)</f>
        <v>1193</v>
      </c>
      <c r="P68" s="42">
        <f>VLOOKUP($A68&amp;P$100,決統データ!$A$3:$DE$2059,$E68+19,FALSE)</f>
        <v>87</v>
      </c>
      <c r="Q68" s="41">
        <f t="shared" si="3"/>
        <v>1280</v>
      </c>
    </row>
    <row r="69" spans="1:17">
      <c r="A69" s="27" t="str">
        <f t="shared" si="4"/>
        <v>0102602</v>
      </c>
      <c r="B69" s="28" t="s">
        <v>798</v>
      </c>
      <c r="C69" s="29">
        <v>26</v>
      </c>
      <c r="D69" s="28" t="s">
        <v>796</v>
      </c>
      <c r="E69" s="37">
        <v>8</v>
      </c>
      <c r="F69" s="54" t="s">
        <v>484</v>
      </c>
      <c r="G69" s="531" t="s">
        <v>485</v>
      </c>
      <c r="H69" s="531"/>
      <c r="I69" s="532"/>
      <c r="J69" s="530" t="s">
        <v>719</v>
      </c>
      <c r="K69" s="529"/>
      <c r="L69" s="42">
        <f>VLOOKUP($A69&amp;L$100,決統データ!$A$3:$DE$2059,$E69+19,FALSE)</f>
        <v>7808</v>
      </c>
      <c r="M69" s="42">
        <f>VLOOKUP($A69&amp;M$100,決統データ!$A$3:$DE$2059,$E69+19,FALSE)</f>
        <v>5953</v>
      </c>
      <c r="N69" s="42">
        <f>VLOOKUP($A69&amp;N$100,決統データ!$A$3:$DE$2059,$E69+19,FALSE)</f>
        <v>4710</v>
      </c>
      <c r="O69" s="42">
        <f>VLOOKUP($A69&amp;O$100,決統データ!$A$3:$DE$2059,$E69+19,FALSE)</f>
        <v>4877</v>
      </c>
      <c r="P69" s="42">
        <f>VLOOKUP($A69&amp;P$100,決統データ!$A$3:$DE$2059,$E69+19,FALSE)</f>
        <v>7859</v>
      </c>
      <c r="Q69" s="41">
        <f t="shared" si="3"/>
        <v>31207</v>
      </c>
    </row>
    <row r="70" spans="1:17">
      <c r="A70" s="27" t="str">
        <f t="shared" si="4"/>
        <v>0102602</v>
      </c>
      <c r="B70" s="28" t="s">
        <v>798</v>
      </c>
      <c r="C70" s="29">
        <v>26</v>
      </c>
      <c r="D70" s="28" t="s">
        <v>796</v>
      </c>
      <c r="E70" s="37">
        <v>9</v>
      </c>
      <c r="F70" s="55"/>
      <c r="G70" s="523" t="s">
        <v>486</v>
      </c>
      <c r="H70" s="523"/>
      <c r="I70" s="524"/>
      <c r="J70" s="530" t="s">
        <v>720</v>
      </c>
      <c r="K70" s="529"/>
      <c r="L70" s="42">
        <f>VLOOKUP($A70&amp;L$100,決統データ!$A$3:$DE$2059,$E70+19,FALSE)</f>
        <v>0</v>
      </c>
      <c r="M70" s="42">
        <f>VLOOKUP($A70&amp;M$100,決統データ!$A$3:$DE$2059,$E70+19,FALSE)</f>
        <v>0</v>
      </c>
      <c r="N70" s="42">
        <f>VLOOKUP($A70&amp;N$100,決統データ!$A$3:$DE$2059,$E70+19,FALSE)</f>
        <v>0</v>
      </c>
      <c r="O70" s="42">
        <f>VLOOKUP($A70&amp;O$100,決統データ!$A$3:$DE$2059,$E70+19,FALSE)</f>
        <v>0</v>
      </c>
      <c r="P70" s="42">
        <f>VLOOKUP($A70&amp;P$100,決統データ!$A$3:$DE$2059,$E70+19,FALSE)</f>
        <v>0</v>
      </c>
      <c r="Q70" s="41">
        <f t="shared" si="3"/>
        <v>0</v>
      </c>
    </row>
    <row r="71" spans="1:17">
      <c r="A71" s="27" t="str">
        <f t="shared" si="4"/>
        <v>0102602</v>
      </c>
      <c r="B71" s="28" t="s">
        <v>798</v>
      </c>
      <c r="C71" s="29">
        <v>26</v>
      </c>
      <c r="D71" s="28" t="s">
        <v>796</v>
      </c>
      <c r="E71" s="37">
        <v>21</v>
      </c>
      <c r="F71" s="560" t="s">
        <v>534</v>
      </c>
      <c r="G71" s="561"/>
      <c r="H71" s="561"/>
      <c r="I71" s="561"/>
      <c r="J71" s="561"/>
      <c r="K71" s="562"/>
      <c r="L71" s="42">
        <f>VLOOKUP($A71&amp;L$100,決統データ!$A$3:$DE$2059,$E71+19,FALSE)</f>
        <v>0</v>
      </c>
      <c r="M71" s="42">
        <f>VLOOKUP($A71&amp;M$100,決統データ!$A$3:$DE$2059,$E71+19,FALSE)</f>
        <v>0</v>
      </c>
      <c r="N71" s="42">
        <f>VLOOKUP($A71&amp;N$100,決統データ!$A$3:$DE$2059,$E71+19,FALSE)</f>
        <v>0</v>
      </c>
      <c r="O71" s="42">
        <f>VLOOKUP($A71&amp;O$100,決統データ!$A$3:$DE$2059,$E71+19,FALSE)</f>
        <v>0</v>
      </c>
      <c r="P71" s="42">
        <f>VLOOKUP($A71&amp;P$100,決統データ!$A$3:$DE$2059,$E71+19,FALSE)</f>
        <v>0</v>
      </c>
      <c r="Q71" s="41">
        <f t="shared" si="3"/>
        <v>0</v>
      </c>
    </row>
    <row r="72" spans="1:17">
      <c r="A72" s="27" t="str">
        <f t="shared" si="4"/>
        <v>0102602</v>
      </c>
      <c r="B72" s="28" t="s">
        <v>798</v>
      </c>
      <c r="C72" s="29">
        <v>26</v>
      </c>
      <c r="D72" s="28" t="s">
        <v>796</v>
      </c>
      <c r="E72" s="37">
        <v>22</v>
      </c>
      <c r="F72" s="560" t="s">
        <v>535</v>
      </c>
      <c r="G72" s="561"/>
      <c r="H72" s="561"/>
      <c r="I72" s="561"/>
      <c r="J72" s="561"/>
      <c r="K72" s="562"/>
      <c r="L72" s="42">
        <f>VLOOKUP($A72&amp;L$100,決統データ!$A$3:$DE$2059,$E72+19,FALSE)</f>
        <v>0</v>
      </c>
      <c r="M72" s="42">
        <f>VLOOKUP($A72&amp;M$100,決統データ!$A$3:$DE$2059,$E72+19,FALSE)</f>
        <v>0</v>
      </c>
      <c r="N72" s="42">
        <f>VLOOKUP($A72&amp;N$100,決統データ!$A$3:$DE$2059,$E72+19,FALSE)</f>
        <v>0</v>
      </c>
      <c r="O72" s="42">
        <f>VLOOKUP($A72&amp;O$100,決統データ!$A$3:$DE$2059,$E72+19,FALSE)</f>
        <v>0</v>
      </c>
      <c r="P72" s="42">
        <f>VLOOKUP($A72&amp;P$100,決統データ!$A$3:$DE$2059,$E72+19,FALSE)</f>
        <v>0</v>
      </c>
      <c r="Q72" s="41">
        <f t="shared" si="3"/>
        <v>0</v>
      </c>
    </row>
    <row r="73" spans="1:17">
      <c r="A73" s="27"/>
      <c r="B73" s="28"/>
      <c r="C73" s="29"/>
      <c r="D73" s="28"/>
      <c r="F73" s="46" t="s">
        <v>610</v>
      </c>
      <c r="G73" s="56"/>
      <c r="H73" s="56"/>
      <c r="I73" s="56"/>
      <c r="J73" s="56"/>
      <c r="K73" s="57"/>
      <c r="L73" s="44"/>
      <c r="M73" s="44"/>
      <c r="N73" s="44"/>
      <c r="O73" s="44"/>
      <c r="P73" s="44"/>
      <c r="Q73" s="41"/>
    </row>
    <row r="74" spans="1:17">
      <c r="A74" s="27" t="str">
        <f t="shared" si="4"/>
        <v>0102602</v>
      </c>
      <c r="B74" s="28" t="s">
        <v>798</v>
      </c>
      <c r="C74" s="29">
        <v>26</v>
      </c>
      <c r="D74" s="28" t="s">
        <v>796</v>
      </c>
      <c r="E74" s="37">
        <v>51</v>
      </c>
      <c r="F74" s="47" t="s">
        <v>488</v>
      </c>
      <c r="G74" s="528" t="s">
        <v>721</v>
      </c>
      <c r="H74" s="528"/>
      <c r="I74" s="528"/>
      <c r="J74" s="528"/>
      <c r="K74" s="529"/>
      <c r="L74" s="43">
        <f>VLOOKUP($A74&amp;L$100,決統データ!$A$3:$DE$2059,$E74+19,FALSE)</f>
        <v>221</v>
      </c>
      <c r="M74" s="43">
        <f>VLOOKUP($A74&amp;M$100,決統データ!$A$3:$DE$2059,$E74+19,FALSE)</f>
        <v>1755</v>
      </c>
      <c r="N74" s="43">
        <f>VLOOKUP($A74&amp;N$100,決統データ!$A$3:$DE$2059,$E74+19,FALSE)</f>
        <v>23078</v>
      </c>
      <c r="O74" s="43">
        <f>VLOOKUP($A74&amp;O$100,決統データ!$A$3:$DE$2059,$E74+19,FALSE)</f>
        <v>62437</v>
      </c>
      <c r="P74" s="43">
        <f>VLOOKUP($A74&amp;P$100,決統データ!$A$3:$DE$2059,$E74+19,FALSE)</f>
        <v>10698</v>
      </c>
      <c r="Q74" s="41">
        <f>SUM(L74:P74)</f>
        <v>98189</v>
      </c>
    </row>
    <row r="75" spans="1:17">
      <c r="A75" s="27" t="str">
        <f t="shared" si="4"/>
        <v>0102602</v>
      </c>
      <c r="B75" s="28" t="s">
        <v>798</v>
      </c>
      <c r="C75" s="29">
        <v>26</v>
      </c>
      <c r="D75" s="28" t="s">
        <v>796</v>
      </c>
      <c r="E75" s="37">
        <v>52</v>
      </c>
      <c r="F75" s="47" t="s">
        <v>489</v>
      </c>
      <c r="G75" s="528" t="s">
        <v>722</v>
      </c>
      <c r="H75" s="528"/>
      <c r="I75" s="528"/>
      <c r="J75" s="528"/>
      <c r="K75" s="529"/>
      <c r="L75" s="43">
        <f>VLOOKUP($A75&amp;L$100,決統データ!$A$3:$DE$2059,$E75+19,FALSE)</f>
        <v>0</v>
      </c>
      <c r="M75" s="43">
        <f>VLOOKUP($A75&amp;M$100,決統データ!$A$3:$DE$2059,$E75+19,FALSE)</f>
        <v>14244</v>
      </c>
      <c r="N75" s="43">
        <f>VLOOKUP($A75&amp;N$100,決統データ!$A$3:$DE$2059,$E75+19,FALSE)</f>
        <v>0</v>
      </c>
      <c r="O75" s="43">
        <f>VLOOKUP($A75&amp;O$100,決統データ!$A$3:$DE$2059,$E75+19,FALSE)</f>
        <v>1987</v>
      </c>
      <c r="P75" s="43">
        <f>VLOOKUP($A75&amp;P$100,決統データ!$A$3:$DE$2059,$E75+19,FALSE)</f>
        <v>0</v>
      </c>
      <c r="Q75" s="41">
        <f>SUM(L75:P75)</f>
        <v>16231</v>
      </c>
    </row>
    <row r="76" spans="1:17">
      <c r="A76" s="27"/>
      <c r="B76" s="28"/>
      <c r="C76" s="29"/>
      <c r="D76" s="28"/>
      <c r="F76" s="517" t="s">
        <v>611</v>
      </c>
      <c r="G76" s="518"/>
      <c r="H76" s="518"/>
      <c r="I76" s="518"/>
      <c r="J76" s="518"/>
      <c r="K76" s="519"/>
      <c r="L76" s="44"/>
      <c r="M76" s="44"/>
      <c r="N76" s="44"/>
      <c r="O76" s="44"/>
      <c r="P76" s="44"/>
      <c r="Q76" s="41"/>
    </row>
    <row r="77" spans="1:17">
      <c r="A77" s="27" t="str">
        <f t="shared" si="4"/>
        <v>0102602</v>
      </c>
      <c r="B77" s="28" t="s">
        <v>798</v>
      </c>
      <c r="C77" s="29">
        <v>26</v>
      </c>
      <c r="D77" s="28" t="s">
        <v>796</v>
      </c>
      <c r="E77" s="37">
        <v>53</v>
      </c>
      <c r="F77" s="47" t="s">
        <v>488</v>
      </c>
      <c r="G77" s="526" t="s">
        <v>721</v>
      </c>
      <c r="H77" s="526"/>
      <c r="I77" s="526"/>
      <c r="J77" s="526"/>
      <c r="K77" s="527"/>
      <c r="L77" s="43">
        <f>VLOOKUP($A77&amp;L$100,決統データ!$A$3:$DE$2059,$E77+19,FALSE)</f>
        <v>1326</v>
      </c>
      <c r="M77" s="43">
        <f>VLOOKUP($A77&amp;M$100,決統データ!$A$3:$DE$2059,$E77+19,FALSE)</f>
        <v>8151</v>
      </c>
      <c r="N77" s="43">
        <f>VLOOKUP($A77&amp;N$100,決統データ!$A$3:$DE$2059,$E77+19,FALSE)</f>
        <v>37424</v>
      </c>
      <c r="O77" s="43">
        <f>VLOOKUP($A77&amp;O$100,決統データ!$A$3:$DE$2059,$E77+19,FALSE)</f>
        <v>48148</v>
      </c>
      <c r="P77" s="43">
        <f>VLOOKUP($A77&amp;P$100,決統データ!$A$3:$DE$2059,$E77+19,FALSE)</f>
        <v>22661</v>
      </c>
      <c r="Q77" s="41">
        <f t="shared" ref="Q77:Q91" si="5">SUM(L77:P77)</f>
        <v>117710</v>
      </c>
    </row>
    <row r="78" spans="1:17">
      <c r="A78" s="27" t="str">
        <f t="shared" si="4"/>
        <v>0102602</v>
      </c>
      <c r="B78" s="28" t="s">
        <v>798</v>
      </c>
      <c r="C78" s="29">
        <v>26</v>
      </c>
      <c r="D78" s="28" t="s">
        <v>796</v>
      </c>
      <c r="E78" s="37">
        <v>54</v>
      </c>
      <c r="F78" s="47" t="s">
        <v>489</v>
      </c>
      <c r="G78" s="528" t="s">
        <v>722</v>
      </c>
      <c r="H78" s="528"/>
      <c r="I78" s="528"/>
      <c r="J78" s="528"/>
      <c r="K78" s="529"/>
      <c r="L78" s="43">
        <f>VLOOKUP($A78&amp;L$100,決統データ!$A$3:$DE$2059,$E78+19,FALSE)</f>
        <v>0</v>
      </c>
      <c r="M78" s="43">
        <f>VLOOKUP($A78&amp;M$100,決統データ!$A$3:$DE$2059,$E78+19,FALSE)</f>
        <v>3874</v>
      </c>
      <c r="N78" s="43">
        <f>VLOOKUP($A78&amp;N$100,決統データ!$A$3:$DE$2059,$E78+19,FALSE)</f>
        <v>0</v>
      </c>
      <c r="O78" s="43">
        <f>VLOOKUP($A78&amp;O$100,決統データ!$A$3:$DE$2059,$E78+19,FALSE)</f>
        <v>8439</v>
      </c>
      <c r="P78" s="43">
        <f>VLOOKUP($A78&amp;P$100,決統データ!$A$3:$DE$2059,$E78+19,FALSE)</f>
        <v>0</v>
      </c>
      <c r="Q78" s="41">
        <f t="shared" si="5"/>
        <v>12313</v>
      </c>
    </row>
    <row r="79" spans="1:17">
      <c r="A79" s="27" t="str">
        <f t="shared" si="4"/>
        <v>0102602</v>
      </c>
      <c r="B79" s="28" t="s">
        <v>798</v>
      </c>
      <c r="C79" s="29">
        <v>26</v>
      </c>
      <c r="D79" s="28" t="s">
        <v>796</v>
      </c>
      <c r="E79" s="37">
        <v>55</v>
      </c>
      <c r="F79" s="564" t="s">
        <v>603</v>
      </c>
      <c r="G79" s="565"/>
      <c r="H79" s="565"/>
      <c r="I79" s="565"/>
      <c r="J79" s="566"/>
      <c r="K79" s="58" t="s">
        <v>605</v>
      </c>
      <c r="L79" s="43">
        <f>VLOOKUP($A79&amp;L$100,決統データ!$A$3:$DE$2059,$E79+19,FALSE)</f>
        <v>2653</v>
      </c>
      <c r="M79" s="43">
        <f>VLOOKUP($A79&amp;M$100,決統データ!$A$3:$DE$2059,$E79+19,FALSE)</f>
        <v>8151</v>
      </c>
      <c r="N79" s="43">
        <f>VLOOKUP($A79&amp;N$100,決統データ!$A$3:$DE$2059,$E79+19,FALSE)</f>
        <v>37424</v>
      </c>
      <c r="O79" s="43">
        <f>VLOOKUP($A79&amp;O$100,決統データ!$A$3:$DE$2059,$E79+19,FALSE)</f>
        <v>48148</v>
      </c>
      <c r="P79" s="43">
        <f>VLOOKUP($A79&amp;P$100,決統データ!$A$3:$DE$2059,$E79+19,FALSE)</f>
        <v>22661</v>
      </c>
      <c r="Q79" s="41">
        <f t="shared" si="5"/>
        <v>119037</v>
      </c>
    </row>
    <row r="80" spans="1:17">
      <c r="A80" s="27" t="str">
        <f t="shared" si="4"/>
        <v>0102602</v>
      </c>
      <c r="B80" s="28" t="s">
        <v>798</v>
      </c>
      <c r="C80" s="29">
        <v>26</v>
      </c>
      <c r="D80" s="28" t="s">
        <v>796</v>
      </c>
      <c r="E80" s="37">
        <v>56</v>
      </c>
      <c r="F80" s="567"/>
      <c r="G80" s="568"/>
      <c r="H80" s="568"/>
      <c r="I80" s="568"/>
      <c r="J80" s="569"/>
      <c r="K80" s="58" t="s">
        <v>606</v>
      </c>
      <c r="L80" s="43">
        <f>VLOOKUP($A80&amp;L$100,決統データ!$A$3:$DE$2059,$E80+19,FALSE)</f>
        <v>1326</v>
      </c>
      <c r="M80" s="43">
        <f>VLOOKUP($A80&amp;M$100,決統データ!$A$3:$DE$2059,$E80+19,FALSE)</f>
        <v>12025</v>
      </c>
      <c r="N80" s="43">
        <f>VLOOKUP($A80&amp;N$100,決統データ!$A$3:$DE$2059,$E80+19,FALSE)</f>
        <v>37424</v>
      </c>
      <c r="O80" s="43">
        <f>VLOOKUP($A80&amp;O$100,決統データ!$A$3:$DE$2059,$E80+19,FALSE)</f>
        <v>56587</v>
      </c>
      <c r="P80" s="43">
        <f>VLOOKUP($A80&amp;P$100,決統データ!$A$3:$DE$2059,$E80+19,FALSE)</f>
        <v>22661</v>
      </c>
      <c r="Q80" s="41">
        <f t="shared" si="5"/>
        <v>130023</v>
      </c>
    </row>
    <row r="81" spans="1:17">
      <c r="A81" s="27" t="str">
        <f t="shared" si="4"/>
        <v>0102602</v>
      </c>
      <c r="B81" s="28" t="s">
        <v>798</v>
      </c>
      <c r="C81" s="29">
        <v>26</v>
      </c>
      <c r="D81" s="28" t="s">
        <v>796</v>
      </c>
      <c r="E81" s="37">
        <v>57</v>
      </c>
      <c r="F81" s="564" t="s">
        <v>604</v>
      </c>
      <c r="G81" s="565"/>
      <c r="H81" s="565"/>
      <c r="I81" s="565"/>
      <c r="J81" s="566"/>
      <c r="K81" s="58" t="s">
        <v>605</v>
      </c>
      <c r="L81" s="43">
        <f>VLOOKUP($A81&amp;L$100,決統データ!$A$3:$DE$2059,$E81+19,FALSE)</f>
        <v>443</v>
      </c>
      <c r="M81" s="43">
        <f>VLOOKUP($A81&amp;M$100,決統データ!$A$3:$DE$2059,$E81+19,FALSE)</f>
        <v>1755</v>
      </c>
      <c r="N81" s="43">
        <f>VLOOKUP($A81&amp;N$100,決統データ!$A$3:$DE$2059,$E81+19,FALSE)</f>
        <v>9259</v>
      </c>
      <c r="O81" s="43">
        <f>VLOOKUP($A81&amp;O$100,決統データ!$A$3:$DE$2059,$E81+19,FALSE)</f>
        <v>11396</v>
      </c>
      <c r="P81" s="43">
        <f>VLOOKUP($A81&amp;P$100,決統データ!$A$3:$DE$2059,$E81+19,FALSE)</f>
        <v>4566</v>
      </c>
      <c r="Q81" s="41">
        <f t="shared" si="5"/>
        <v>27419</v>
      </c>
    </row>
    <row r="82" spans="1:17">
      <c r="A82" s="27" t="str">
        <f t="shared" si="4"/>
        <v>0102602</v>
      </c>
      <c r="B82" s="28" t="s">
        <v>798</v>
      </c>
      <c r="C82" s="29">
        <v>26</v>
      </c>
      <c r="D82" s="28" t="s">
        <v>796</v>
      </c>
      <c r="E82" s="37">
        <v>58</v>
      </c>
      <c r="F82" s="567"/>
      <c r="G82" s="568"/>
      <c r="H82" s="568"/>
      <c r="I82" s="568"/>
      <c r="J82" s="569"/>
      <c r="K82" s="58" t="s">
        <v>606</v>
      </c>
      <c r="L82" s="43">
        <f>VLOOKUP($A82&amp;L$100,決統データ!$A$3:$DE$2059,$E82+19,FALSE)</f>
        <v>221</v>
      </c>
      <c r="M82" s="43">
        <f>VLOOKUP($A82&amp;M$100,決統データ!$A$3:$DE$2059,$E82+19,FALSE)</f>
        <v>15999</v>
      </c>
      <c r="N82" s="43">
        <f>VLOOKUP($A82&amp;N$100,決統データ!$A$3:$DE$2059,$E82+19,FALSE)</f>
        <v>9259</v>
      </c>
      <c r="O82" s="43">
        <f>VLOOKUP($A82&amp;O$100,決統データ!$A$3:$DE$2059,$E82+19,FALSE)</f>
        <v>13383</v>
      </c>
      <c r="P82" s="43">
        <f>VLOOKUP($A82&amp;P$100,決統データ!$A$3:$DE$2059,$E82+19,FALSE)</f>
        <v>163</v>
      </c>
      <c r="Q82" s="41">
        <f t="shared" si="5"/>
        <v>39025</v>
      </c>
    </row>
    <row r="83" spans="1:17" ht="14.25" customHeight="1">
      <c r="A83" s="27" t="str">
        <f t="shared" si="4"/>
        <v>0102602</v>
      </c>
      <c r="B83" s="28" t="s">
        <v>798</v>
      </c>
      <c r="C83" s="29">
        <v>26</v>
      </c>
      <c r="D83" s="28" t="s">
        <v>796</v>
      </c>
      <c r="E83" s="37">
        <v>59</v>
      </c>
      <c r="F83" s="570" t="s">
        <v>607</v>
      </c>
      <c r="G83" s="570"/>
      <c r="H83" s="571" t="s">
        <v>608</v>
      </c>
      <c r="I83" s="572"/>
      <c r="J83" s="573"/>
      <c r="K83" s="58" t="s">
        <v>605</v>
      </c>
      <c r="L83" s="43">
        <f>VLOOKUP($A83&amp;L$100,決統データ!$A$3:$DE$2059,$E83+19,FALSE)</f>
        <v>3096</v>
      </c>
      <c r="M83" s="43">
        <f>VLOOKUP($A83&amp;M$100,決統データ!$A$3:$DE$2059,$E83+19,FALSE)</f>
        <v>9906</v>
      </c>
      <c r="N83" s="43">
        <f>VLOOKUP($A83&amp;N$100,決統データ!$A$3:$DE$2059,$E83+19,FALSE)</f>
        <v>46683</v>
      </c>
      <c r="O83" s="43">
        <f>VLOOKUP($A83&amp;O$100,決統データ!$A$3:$DE$2059,$E83+19,FALSE)</f>
        <v>59544</v>
      </c>
      <c r="P83" s="43">
        <f>VLOOKUP($A83&amp;P$100,決統データ!$A$3:$DE$2059,$E83+19,FALSE)</f>
        <v>27227</v>
      </c>
      <c r="Q83" s="41">
        <f t="shared" si="5"/>
        <v>146456</v>
      </c>
    </row>
    <row r="84" spans="1:17">
      <c r="A84" s="27" t="str">
        <f t="shared" si="4"/>
        <v>0102602</v>
      </c>
      <c r="B84" s="28" t="s">
        <v>798</v>
      </c>
      <c r="C84" s="29">
        <v>26</v>
      </c>
      <c r="D84" s="28" t="s">
        <v>796</v>
      </c>
      <c r="E84" s="37">
        <v>60</v>
      </c>
      <c r="F84" s="570"/>
      <c r="G84" s="570"/>
      <c r="H84" s="574"/>
      <c r="I84" s="575"/>
      <c r="J84" s="576"/>
      <c r="K84" s="58" t="s">
        <v>606</v>
      </c>
      <c r="L84" s="43">
        <f>VLOOKUP($A84&amp;L$100,決統データ!$A$3:$DE$2059,$E84+19,FALSE)</f>
        <v>1547</v>
      </c>
      <c r="M84" s="43">
        <f>VLOOKUP($A84&amp;M$100,決統データ!$A$3:$DE$2059,$E84+19,FALSE)</f>
        <v>28024</v>
      </c>
      <c r="N84" s="43">
        <f>VLOOKUP($A84&amp;N$100,決統データ!$A$3:$DE$2059,$E84+19,FALSE)</f>
        <v>46683</v>
      </c>
      <c r="O84" s="43">
        <f>VLOOKUP($A84&amp;O$100,決統データ!$A$3:$DE$2059,$E84+19,FALSE)</f>
        <v>69970</v>
      </c>
      <c r="P84" s="43">
        <f>VLOOKUP($A84&amp;P$100,決統データ!$A$3:$DE$2059,$E84+19,FALSE)</f>
        <v>22824</v>
      </c>
      <c r="Q84" s="41">
        <f t="shared" si="5"/>
        <v>169048</v>
      </c>
    </row>
    <row r="85" spans="1:17" ht="14.25" customHeight="1">
      <c r="A85" s="27" t="str">
        <f t="shared" si="4"/>
        <v>0102602</v>
      </c>
      <c r="B85" s="28" t="s">
        <v>798</v>
      </c>
      <c r="C85" s="29">
        <v>26</v>
      </c>
      <c r="D85" s="28" t="s">
        <v>796</v>
      </c>
      <c r="E85" s="24">
        <v>63</v>
      </c>
      <c r="F85" s="577" t="s">
        <v>730</v>
      </c>
      <c r="G85" s="578"/>
      <c r="H85" s="517" t="s">
        <v>1473</v>
      </c>
      <c r="I85" s="518"/>
      <c r="J85" s="518"/>
      <c r="K85" s="519"/>
      <c r="L85" s="43">
        <f>VLOOKUP($A85&amp;L$100,決統データ!$A$3:$DE$2059,$E85+19,FALSE)</f>
        <v>0</v>
      </c>
      <c r="M85" s="43">
        <f>VLOOKUP($A85&amp;M$100,決統データ!$A$3:$DE$2059,$E85+19,FALSE)</f>
        <v>0</v>
      </c>
      <c r="N85" s="43">
        <f>VLOOKUP($A85&amp;N$100,決統データ!$A$3:$DE$2059,$E85+19,FALSE)</f>
        <v>0</v>
      </c>
      <c r="O85" s="43">
        <f>VLOOKUP($A85&amp;O$100,決統データ!$A$3:$DE$2059,$E85+19,FALSE)</f>
        <v>0</v>
      </c>
      <c r="P85" s="43">
        <f>VLOOKUP($A85&amp;P$100,決統データ!$A$3:$DE$2059,$E85+19,FALSE)</f>
        <v>0</v>
      </c>
      <c r="Q85" s="41">
        <f t="shared" si="5"/>
        <v>0</v>
      </c>
    </row>
    <row r="86" spans="1:17">
      <c r="A86" s="27" t="str">
        <f t="shared" si="4"/>
        <v>0102602</v>
      </c>
      <c r="B86" s="28" t="s">
        <v>798</v>
      </c>
      <c r="C86" s="29">
        <v>26</v>
      </c>
      <c r="D86" s="28" t="s">
        <v>796</v>
      </c>
      <c r="E86" s="24">
        <v>64</v>
      </c>
      <c r="F86" s="579"/>
      <c r="G86" s="580"/>
      <c r="H86" s="517" t="s">
        <v>1474</v>
      </c>
      <c r="I86" s="518"/>
      <c r="J86" s="518"/>
      <c r="K86" s="519"/>
      <c r="L86" s="43">
        <f>VLOOKUP($A86&amp;L$100,決統データ!$A$3:$DE$2059,$E86+19,FALSE)</f>
        <v>0</v>
      </c>
      <c r="M86" s="43">
        <f>VLOOKUP($A86&amp;M$100,決統データ!$A$3:$DE$2059,$E86+19,FALSE)</f>
        <v>0</v>
      </c>
      <c r="N86" s="43">
        <f>VLOOKUP($A86&amp;N$100,決統データ!$A$3:$DE$2059,$E86+19,FALSE)</f>
        <v>0</v>
      </c>
      <c r="O86" s="43">
        <f>VLOOKUP($A86&amp;O$100,決統データ!$A$3:$DE$2059,$E86+19,FALSE)</f>
        <v>0</v>
      </c>
      <c r="P86" s="43">
        <f>VLOOKUP($A86&amp;P$100,決統データ!$A$3:$DE$2059,$E86+19,FALSE)</f>
        <v>0</v>
      </c>
      <c r="Q86" s="41">
        <f t="shared" si="5"/>
        <v>0</v>
      </c>
    </row>
    <row r="87" spans="1:17">
      <c r="A87" s="27" t="str">
        <f t="shared" si="4"/>
        <v>0102602</v>
      </c>
      <c r="B87" s="28" t="s">
        <v>798</v>
      </c>
      <c r="C87" s="29">
        <v>26</v>
      </c>
      <c r="D87" s="28" t="s">
        <v>796</v>
      </c>
      <c r="E87" s="24">
        <v>65</v>
      </c>
      <c r="F87" s="579"/>
      <c r="G87" s="580"/>
      <c r="H87" s="563" t="s">
        <v>733</v>
      </c>
      <c r="I87" s="46" t="s">
        <v>734</v>
      </c>
      <c r="J87" s="56"/>
      <c r="K87" s="57"/>
      <c r="L87" s="43">
        <f>VLOOKUP($A87&amp;L$100,決統データ!$A$3:$DE$2059,$E87+19,FALSE)</f>
        <v>0</v>
      </c>
      <c r="M87" s="43">
        <f>VLOOKUP($A87&amp;M$100,決統データ!$A$3:$DE$2059,$E87+19,FALSE)</f>
        <v>0</v>
      </c>
      <c r="N87" s="43">
        <f>VLOOKUP($A87&amp;N$100,決統データ!$A$3:$DE$2059,$E87+19,FALSE)</f>
        <v>0</v>
      </c>
      <c r="O87" s="43">
        <f>VLOOKUP($A87&amp;O$100,決統データ!$A$3:$DE$2059,$E87+19,FALSE)</f>
        <v>0</v>
      </c>
      <c r="P87" s="43">
        <f>VLOOKUP($A87&amp;P$100,決統データ!$A$3:$DE$2059,$E87+19,FALSE)</f>
        <v>0</v>
      </c>
      <c r="Q87" s="41">
        <f t="shared" si="5"/>
        <v>0</v>
      </c>
    </row>
    <row r="88" spans="1:17">
      <c r="A88" s="27" t="str">
        <f t="shared" si="4"/>
        <v>0102602</v>
      </c>
      <c r="B88" s="28" t="s">
        <v>798</v>
      </c>
      <c r="C88" s="29">
        <v>26</v>
      </c>
      <c r="D88" s="28" t="s">
        <v>796</v>
      </c>
      <c r="E88" s="24">
        <v>66</v>
      </c>
      <c r="F88" s="579"/>
      <c r="G88" s="580"/>
      <c r="H88" s="563"/>
      <c r="I88" s="59" t="s">
        <v>735</v>
      </c>
      <c r="J88" s="59"/>
      <c r="K88" s="61"/>
      <c r="L88" s="43">
        <f>VLOOKUP($A88&amp;L$100,決統データ!$A$3:$DE$2059,$E88+19,FALSE)</f>
        <v>0</v>
      </c>
      <c r="M88" s="43">
        <f>VLOOKUP($A88&amp;M$100,決統データ!$A$3:$DE$2059,$E88+19,FALSE)</f>
        <v>0</v>
      </c>
      <c r="N88" s="43">
        <f>VLOOKUP($A88&amp;N$100,決統データ!$A$3:$DE$2059,$E88+19,FALSE)</f>
        <v>0</v>
      </c>
      <c r="O88" s="43">
        <f>VLOOKUP($A88&amp;O$100,決統データ!$A$3:$DE$2059,$E88+19,FALSE)</f>
        <v>0</v>
      </c>
      <c r="P88" s="43">
        <f>VLOOKUP($A88&amp;P$100,決統データ!$A$3:$DE$2059,$E88+19,FALSE)</f>
        <v>0</v>
      </c>
      <c r="Q88" s="41">
        <f t="shared" si="5"/>
        <v>0</v>
      </c>
    </row>
    <row r="89" spans="1:17">
      <c r="A89" s="27" t="str">
        <f t="shared" si="4"/>
        <v>0102602</v>
      </c>
      <c r="B89" s="28" t="s">
        <v>798</v>
      </c>
      <c r="C89" s="29">
        <v>26</v>
      </c>
      <c r="D89" s="28" t="s">
        <v>796</v>
      </c>
      <c r="E89" s="24">
        <v>67</v>
      </c>
      <c r="F89" s="579"/>
      <c r="G89" s="580"/>
      <c r="H89" s="563"/>
      <c r="I89" s="59" t="s">
        <v>736</v>
      </c>
      <c r="J89" s="59"/>
      <c r="K89" s="61"/>
      <c r="L89" s="43">
        <f>VLOOKUP($A89&amp;L$100,決統データ!$A$3:$DE$2059,$E89+19,FALSE)</f>
        <v>0</v>
      </c>
      <c r="M89" s="43">
        <f>VLOOKUP($A89&amp;M$100,決統データ!$A$3:$DE$2059,$E89+19,FALSE)</f>
        <v>0</v>
      </c>
      <c r="N89" s="43">
        <f>VLOOKUP($A89&amp;N$100,決統データ!$A$3:$DE$2059,$E89+19,FALSE)</f>
        <v>0</v>
      </c>
      <c r="O89" s="43">
        <f>VLOOKUP($A89&amp;O$100,決統データ!$A$3:$DE$2059,$E89+19,FALSE)</f>
        <v>0</v>
      </c>
      <c r="P89" s="43">
        <f>VLOOKUP($A89&amp;P$100,決統データ!$A$3:$DE$2059,$E89+19,FALSE)</f>
        <v>0</v>
      </c>
      <c r="Q89" s="41">
        <f t="shared" si="5"/>
        <v>0</v>
      </c>
    </row>
    <row r="90" spans="1:17">
      <c r="A90" s="27" t="str">
        <f t="shared" si="4"/>
        <v>0102602</v>
      </c>
      <c r="B90" s="28" t="s">
        <v>798</v>
      </c>
      <c r="C90" s="29">
        <v>26</v>
      </c>
      <c r="D90" s="28" t="s">
        <v>796</v>
      </c>
      <c r="E90" s="38">
        <v>68</v>
      </c>
      <c r="F90" s="579"/>
      <c r="G90" s="580"/>
      <c r="H90" s="563"/>
      <c r="I90" s="46" t="s">
        <v>737</v>
      </c>
      <c r="J90" s="56"/>
      <c r="K90" s="57"/>
      <c r="L90" s="43">
        <f>VLOOKUP($A90&amp;L$100,決統データ!$A$3:$DE$2059,$E90+19,FALSE)</f>
        <v>0</v>
      </c>
      <c r="M90" s="43">
        <f>VLOOKUP($A90&amp;M$100,決統データ!$A$3:$DE$2059,$E90+19,FALSE)</f>
        <v>0</v>
      </c>
      <c r="N90" s="43">
        <f>VLOOKUP($A90&amp;N$100,決統データ!$A$3:$DE$2059,$E90+19,FALSE)</f>
        <v>0</v>
      </c>
      <c r="O90" s="43">
        <f>VLOOKUP($A90&amp;O$100,決統データ!$A$3:$DE$2059,$E90+19,FALSE)</f>
        <v>0</v>
      </c>
      <c r="P90" s="43">
        <f>VLOOKUP($A90&amp;P$100,決統データ!$A$3:$DE$2059,$E90+19,FALSE)</f>
        <v>0</v>
      </c>
      <c r="Q90" s="41">
        <f t="shared" si="5"/>
        <v>0</v>
      </c>
    </row>
    <row r="91" spans="1:17" ht="14.25" customHeight="1">
      <c r="A91" s="27" t="str">
        <f t="shared" si="4"/>
        <v>0102602</v>
      </c>
      <c r="B91" s="28" t="s">
        <v>798</v>
      </c>
      <c r="C91" s="29">
        <v>26</v>
      </c>
      <c r="D91" s="28" t="s">
        <v>796</v>
      </c>
      <c r="E91" s="38">
        <v>69</v>
      </c>
      <c r="F91" s="581"/>
      <c r="G91" s="582"/>
      <c r="H91" s="517" t="s">
        <v>1475</v>
      </c>
      <c r="I91" s="518"/>
      <c r="J91" s="518"/>
      <c r="K91" s="519"/>
      <c r="L91" s="43">
        <f>VLOOKUP($A91&amp;L$100,決統データ!$A$3:$DE$2059,$E91+19,FALSE)</f>
        <v>0</v>
      </c>
      <c r="M91" s="43">
        <f>VLOOKUP($A91&amp;M$100,決統データ!$A$3:$DE$2059,$E91+19,FALSE)</f>
        <v>0</v>
      </c>
      <c r="N91" s="43">
        <f>VLOOKUP($A91&amp;N$100,決統データ!$A$3:$DE$2059,$E91+19,FALSE)</f>
        <v>6700</v>
      </c>
      <c r="O91" s="43">
        <f>VLOOKUP($A91&amp;O$100,決統データ!$A$3:$DE$2059,$E91+19,FALSE)</f>
        <v>0</v>
      </c>
      <c r="P91" s="43">
        <f>VLOOKUP($A91&amp;P$100,決統データ!$A$3:$DE$2059,$E91+19,FALSE)</f>
        <v>0</v>
      </c>
      <c r="Q91" s="41">
        <f t="shared" si="5"/>
        <v>6700</v>
      </c>
    </row>
    <row r="92" spans="1:17">
      <c r="F92" s="559" t="s">
        <v>510</v>
      </c>
      <c r="G92" s="60" t="s">
        <v>513</v>
      </c>
      <c r="H92" s="60"/>
      <c r="I92" s="64"/>
      <c r="J92" s="65"/>
      <c r="K92" s="66"/>
      <c r="L92" s="39">
        <f t="shared" ref="L92:Q92" si="6">L3/L13*100</f>
        <v>134.04940923737917</v>
      </c>
      <c r="M92" s="39">
        <f t="shared" si="6"/>
        <v>121.41100652929704</v>
      </c>
      <c r="N92" s="39">
        <f t="shared" si="6"/>
        <v>143.73514518962489</v>
      </c>
      <c r="O92" s="39">
        <f t="shared" si="6"/>
        <v>116.6272431691477</v>
      </c>
      <c r="P92" s="39">
        <f>P3/P13*100</f>
        <v>188.27357673821535</v>
      </c>
      <c r="Q92" s="39">
        <f t="shared" si="6"/>
        <v>134.16508320281585</v>
      </c>
    </row>
    <row r="93" spans="1:17">
      <c r="F93" s="559"/>
      <c r="G93" s="60" t="s">
        <v>511</v>
      </c>
      <c r="H93" s="60"/>
      <c r="I93" s="64"/>
      <c r="J93" s="65"/>
      <c r="K93" s="66"/>
      <c r="L93" s="39">
        <f t="shared" ref="L93:Q93" si="7">L3/(L13+L50-L51-L52-L53)*100</f>
        <v>105.10703006199556</v>
      </c>
      <c r="M93" s="39">
        <f t="shared" si="7"/>
        <v>86.663707529658623</v>
      </c>
      <c r="N93" s="39">
        <f t="shared" si="7"/>
        <v>73.878288119613856</v>
      </c>
      <c r="O93" s="39">
        <f t="shared" si="7"/>
        <v>64.781722541796086</v>
      </c>
      <c r="P93" s="39">
        <f t="shared" si="7"/>
        <v>80.01268713524486</v>
      </c>
      <c r="Q93" s="39">
        <f t="shared" si="7"/>
        <v>74.795676343881837</v>
      </c>
    </row>
    <row r="94" spans="1:17">
      <c r="F94" s="559"/>
      <c r="G94" s="60" t="s">
        <v>514</v>
      </c>
      <c r="H94" s="60"/>
      <c r="I94" s="64"/>
      <c r="J94" s="65"/>
      <c r="K94" s="66"/>
      <c r="L94" s="39">
        <f t="shared" ref="L94:Q94" si="8">(L4-L6)/(L14-L16)*100</f>
        <v>155.70978936324749</v>
      </c>
      <c r="M94" s="39">
        <f t="shared" si="8"/>
        <v>81.909624092138458</v>
      </c>
      <c r="N94" s="39">
        <f t="shared" si="8"/>
        <v>119.9976425817098</v>
      </c>
      <c r="O94" s="39">
        <f t="shared" si="8"/>
        <v>77.403464657810943</v>
      </c>
      <c r="P94" s="39">
        <f>(P4-P6)/(P14-P16)*100</f>
        <v>227.50890607350769</v>
      </c>
      <c r="Q94" s="39">
        <f t="shared" si="8"/>
        <v>111.45021106477012</v>
      </c>
    </row>
    <row r="95" spans="1:17">
      <c r="F95" s="559"/>
      <c r="G95" s="60" t="s">
        <v>512</v>
      </c>
      <c r="H95" s="64"/>
      <c r="I95" s="65"/>
      <c r="J95" s="65"/>
      <c r="K95" s="66"/>
      <c r="L95" s="39">
        <f t="shared" ref="L95:Q95" si="9">L70/(L4-L6)*100</f>
        <v>0</v>
      </c>
      <c r="M95" s="39">
        <f t="shared" si="9"/>
        <v>0</v>
      </c>
      <c r="N95" s="39">
        <f t="shared" si="9"/>
        <v>0</v>
      </c>
      <c r="O95" s="39">
        <f t="shared" si="9"/>
        <v>0</v>
      </c>
      <c r="P95" s="39">
        <f>P70/(P4-P6)*100</f>
        <v>0</v>
      </c>
      <c r="Q95" s="39">
        <f t="shared" si="9"/>
        <v>0</v>
      </c>
    </row>
    <row r="96" spans="1:17">
      <c r="F96" s="559"/>
      <c r="G96" s="60" t="s">
        <v>522</v>
      </c>
      <c r="H96" s="64"/>
      <c r="I96" s="65"/>
      <c r="J96" s="65"/>
      <c r="K96" s="66"/>
      <c r="L96" s="39">
        <f t="shared" ref="L96:Q96" si="10">(L11+L26+L27)/(L3+L24)*100</f>
        <v>2.9373231814988512</v>
      </c>
      <c r="M96" s="39">
        <f t="shared" si="10"/>
        <v>50.6680648719015</v>
      </c>
      <c r="N96" s="39">
        <f t="shared" si="10"/>
        <v>16.228424285503536</v>
      </c>
      <c r="O96" s="39">
        <f t="shared" si="10"/>
        <v>55.150145154748174</v>
      </c>
      <c r="P96" s="39">
        <f>(P11+P26+P27)/(P3+P24)*100</f>
        <v>24.066111648174065</v>
      </c>
      <c r="Q96" s="39">
        <f t="shared" si="10"/>
        <v>29.14108527871096</v>
      </c>
    </row>
    <row r="100" spans="12:16">
      <c r="L100" s="33">
        <v>263435000</v>
      </c>
      <c r="M100" s="33">
        <v>263648000</v>
      </c>
      <c r="N100" s="33">
        <v>263656000</v>
      </c>
      <c r="O100" s="33">
        <v>263672000</v>
      </c>
      <c r="P100" s="33">
        <v>264636000</v>
      </c>
    </row>
  </sheetData>
  <customSheetViews>
    <customSheetView guid="{247A5D4D-80F1-4466-92F7-7A3BC78E450F}" showPageBreaks="1" fitToPage="1" printArea="1" topLeftCell="O1">
      <selection activeCell="C43" sqref="C43"/>
      <pageMargins left="0.98425196850393704" right="0.78740157480314965" top="0.78740157480314965" bottom="0.59055118110236227" header="0.51181102362204722" footer="0.51181102362204722"/>
      <pageSetup paperSize="9" scale="54" fitToWidth="0" pageOrder="overThenDown" orientation="portrait" blackAndWhite="1" horizontalDpi="300" verticalDpi="300"/>
      <headerFooter alignWithMargins="0"/>
    </customSheetView>
  </customSheetViews>
  <mergeCells count="94">
    <mergeCell ref="F92:F96"/>
    <mergeCell ref="F71:K71"/>
    <mergeCell ref="F72:K72"/>
    <mergeCell ref="G78:K78"/>
    <mergeCell ref="G74:K74"/>
    <mergeCell ref="G75:K75"/>
    <mergeCell ref="H87:H90"/>
    <mergeCell ref="F76:K76"/>
    <mergeCell ref="G77:K77"/>
    <mergeCell ref="F79:J80"/>
    <mergeCell ref="F81:J82"/>
    <mergeCell ref="F83:G84"/>
    <mergeCell ref="H83:J84"/>
    <mergeCell ref="H85:K85"/>
    <mergeCell ref="H86:K86"/>
    <mergeCell ref="F85:G91"/>
    <mergeCell ref="F2:K2"/>
    <mergeCell ref="F3:F23"/>
    <mergeCell ref="F24:F57"/>
    <mergeCell ref="G38:G41"/>
    <mergeCell ref="G42:G49"/>
    <mergeCell ref="H3:K3"/>
    <mergeCell ref="H4:K4"/>
    <mergeCell ref="H5:K5"/>
    <mergeCell ref="H14:K14"/>
    <mergeCell ref="H6:K6"/>
    <mergeCell ref="H11:K11"/>
    <mergeCell ref="H12:K12"/>
    <mergeCell ref="H13:K13"/>
    <mergeCell ref="H15:K15"/>
    <mergeCell ref="H7:K7"/>
    <mergeCell ref="H8:K8"/>
    <mergeCell ref="H35:K35"/>
    <mergeCell ref="I36:K36"/>
    <mergeCell ref="H9:K9"/>
    <mergeCell ref="H10:K10"/>
    <mergeCell ref="H31:K31"/>
    <mergeCell ref="H16:K16"/>
    <mergeCell ref="H17:K17"/>
    <mergeCell ref="H23:K23"/>
    <mergeCell ref="H22:K22"/>
    <mergeCell ref="H18:K18"/>
    <mergeCell ref="H19:K19"/>
    <mergeCell ref="H20:K20"/>
    <mergeCell ref="H21:K21"/>
    <mergeCell ref="H29:K29"/>
    <mergeCell ref="H30:K30"/>
    <mergeCell ref="H32:K32"/>
    <mergeCell ref="H33:K33"/>
    <mergeCell ref="H34:K34"/>
    <mergeCell ref="H24:K24"/>
    <mergeCell ref="H25:K25"/>
    <mergeCell ref="H27:K27"/>
    <mergeCell ref="H26:K26"/>
    <mergeCell ref="H28:K28"/>
    <mergeCell ref="H47:K47"/>
    <mergeCell ref="H48:K48"/>
    <mergeCell ref="H49:K49"/>
    <mergeCell ref="I37:K37"/>
    <mergeCell ref="G36:H37"/>
    <mergeCell ref="H38:K38"/>
    <mergeCell ref="H61:K61"/>
    <mergeCell ref="G62:K62"/>
    <mergeCell ref="G63:K63"/>
    <mergeCell ref="G64:K64"/>
    <mergeCell ref="I39:K39"/>
    <mergeCell ref="H40:K40"/>
    <mergeCell ref="I41:K41"/>
    <mergeCell ref="H45:K45"/>
    <mergeCell ref="J42:J44"/>
    <mergeCell ref="G51:G53"/>
    <mergeCell ref="H57:K57"/>
    <mergeCell ref="G58:K58"/>
    <mergeCell ref="G59:K59"/>
    <mergeCell ref="G60:K60"/>
    <mergeCell ref="H42:I44"/>
    <mergeCell ref="H46:K46"/>
    <mergeCell ref="G50:K50"/>
    <mergeCell ref="G54:K54"/>
    <mergeCell ref="G55:K55"/>
    <mergeCell ref="G56:K56"/>
    <mergeCell ref="H51:K51"/>
    <mergeCell ref="H52:K52"/>
    <mergeCell ref="H53:K53"/>
    <mergeCell ref="H91:K91"/>
    <mergeCell ref="F65:F67"/>
    <mergeCell ref="G70:I70"/>
    <mergeCell ref="G65:K65"/>
    <mergeCell ref="G66:K66"/>
    <mergeCell ref="G67:K67"/>
    <mergeCell ref="G68:K68"/>
    <mergeCell ref="J69:K69"/>
    <mergeCell ref="J70:K70"/>
    <mergeCell ref="G69:I69"/>
  </mergeCells>
  <phoneticPr fontId="3"/>
  <pageMargins left="0.98425196850393704" right="0.78740157480314965" top="0.78740157480314965" bottom="0.59055118110236227" header="0.51181102362204722" footer="0.51181102362204722"/>
  <pageSetup paperSize="9" scale="55" fitToWidth="0" pageOrder="overThenDown"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M86"/>
  <sheetViews>
    <sheetView view="pageBreakPreview" zoomScaleNormal="7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4.33203125" style="1" customWidth="1"/>
    <col min="10" max="13" width="11" style="152" customWidth="1"/>
    <col min="14" max="16384" width="9" style="1"/>
  </cols>
  <sheetData>
    <row r="1" spans="1:13">
      <c r="F1" s="1" t="s">
        <v>1341</v>
      </c>
      <c r="K1" s="227"/>
      <c r="M1" s="227" t="s">
        <v>523</v>
      </c>
    </row>
    <row r="2" spans="1:13" ht="34.5" customHeight="1">
      <c r="A2" s="26"/>
      <c r="B2" s="67" t="s">
        <v>786</v>
      </c>
      <c r="C2" s="26" t="s">
        <v>787</v>
      </c>
      <c r="D2" s="26" t="s">
        <v>788</v>
      </c>
      <c r="E2" s="30" t="s">
        <v>789</v>
      </c>
      <c r="F2" s="671"/>
      <c r="G2" s="672"/>
      <c r="H2" s="672"/>
      <c r="I2" s="673"/>
      <c r="J2" s="142" t="s">
        <v>463</v>
      </c>
      <c r="K2" s="142" t="s">
        <v>193</v>
      </c>
      <c r="L2" s="142" t="s">
        <v>602</v>
      </c>
      <c r="M2" s="260" t="s">
        <v>609</v>
      </c>
    </row>
    <row r="3" spans="1:13" ht="18" customHeight="1">
      <c r="A3" s="27" t="str">
        <f>+B3&amp;C3&amp;D3</f>
        <v>1753201</v>
      </c>
      <c r="B3" s="28" t="s">
        <v>234</v>
      </c>
      <c r="C3" s="29">
        <v>32</v>
      </c>
      <c r="D3" s="28" t="s">
        <v>790</v>
      </c>
      <c r="E3" s="24">
        <v>1</v>
      </c>
      <c r="F3" s="594" t="s">
        <v>1339</v>
      </c>
      <c r="G3" s="594" t="s">
        <v>1338</v>
      </c>
      <c r="H3" s="175" t="s">
        <v>862</v>
      </c>
      <c r="I3" s="191"/>
      <c r="J3" s="43">
        <f>VLOOKUP($A3&amp;J$84,決統データ!$A$3:$DE$2059,$E3+19,FALSE)</f>
        <v>3417</v>
      </c>
      <c r="K3" s="43">
        <f>VLOOKUP($A3&amp;K$84,決統データ!$A$3:$DE$2059,$E3+19,FALSE)</f>
        <v>0</v>
      </c>
      <c r="L3" s="43">
        <f>VLOOKUP($A3&amp;L$84,決統データ!$A$3:$DE$2059,$E3+19,FALSE)</f>
        <v>0</v>
      </c>
      <c r="M3" s="274">
        <f t="shared" ref="M3:M34" si="0">SUM(J3:L3)</f>
        <v>3417</v>
      </c>
    </row>
    <row r="4" spans="1:13" ht="18" customHeight="1">
      <c r="A4" s="27" t="str">
        <f t="shared" ref="A4:A75" si="1">+B4&amp;C4&amp;D4</f>
        <v>1753201</v>
      </c>
      <c r="B4" s="28" t="s">
        <v>234</v>
      </c>
      <c r="C4" s="29">
        <v>32</v>
      </c>
      <c r="D4" s="28" t="s">
        <v>790</v>
      </c>
      <c r="E4" s="24">
        <v>2</v>
      </c>
      <c r="F4" s="594"/>
      <c r="G4" s="594"/>
      <c r="H4" s="175" t="s">
        <v>1180</v>
      </c>
      <c r="I4" s="191"/>
      <c r="J4" s="43">
        <f>VLOOKUP($A4&amp;J$84,決統データ!$A$3:$DE$2059,$E4+19,FALSE)</f>
        <v>3229</v>
      </c>
      <c r="K4" s="43">
        <f>VLOOKUP($A4&amp;K$84,決統データ!$A$3:$DE$2059,$E4+19,FALSE)</f>
        <v>996</v>
      </c>
      <c r="L4" s="43">
        <f>VLOOKUP($A4&amp;L$84,決統データ!$A$3:$DE$2059,$E4+19,FALSE)</f>
        <v>0</v>
      </c>
      <c r="M4" s="274">
        <f t="shared" si="0"/>
        <v>4225</v>
      </c>
    </row>
    <row r="5" spans="1:13" ht="18" customHeight="1">
      <c r="A5" s="27" t="str">
        <f t="shared" si="1"/>
        <v>1753201</v>
      </c>
      <c r="B5" s="28" t="s">
        <v>234</v>
      </c>
      <c r="C5" s="29">
        <v>32</v>
      </c>
      <c r="D5" s="28" t="s">
        <v>790</v>
      </c>
      <c r="E5" s="24">
        <v>3</v>
      </c>
      <c r="F5" s="594"/>
      <c r="G5" s="594"/>
      <c r="H5" s="175" t="s">
        <v>1177</v>
      </c>
      <c r="I5" s="191"/>
      <c r="J5" s="43">
        <f>VLOOKUP($A5&amp;J$84,決統データ!$A$3:$DE$2059,$E5+19,FALSE)</f>
        <v>829</v>
      </c>
      <c r="K5" s="43">
        <f>VLOOKUP($A5&amp;K$84,決統データ!$A$3:$DE$2059,$E5+19,FALSE)</f>
        <v>0</v>
      </c>
      <c r="L5" s="43">
        <f>VLOOKUP($A5&amp;L$84,決統データ!$A$3:$DE$2059,$E5+19,FALSE)</f>
        <v>0</v>
      </c>
      <c r="M5" s="274">
        <f t="shared" si="0"/>
        <v>829</v>
      </c>
    </row>
    <row r="6" spans="1:13" ht="18" customHeight="1">
      <c r="A6" s="27" t="str">
        <f t="shared" si="1"/>
        <v>1753201</v>
      </c>
      <c r="B6" s="28" t="s">
        <v>234</v>
      </c>
      <c r="C6" s="29">
        <v>32</v>
      </c>
      <c r="D6" s="28" t="s">
        <v>790</v>
      </c>
      <c r="E6" s="24">
        <v>4</v>
      </c>
      <c r="F6" s="594"/>
      <c r="G6" s="594"/>
      <c r="H6" s="175" t="s">
        <v>1337</v>
      </c>
      <c r="I6" s="191"/>
      <c r="J6" s="43">
        <f>VLOOKUP($A6&amp;J$84,決統データ!$A$3:$DE$2059,$E6+19,FALSE)</f>
        <v>0</v>
      </c>
      <c r="K6" s="43">
        <f>VLOOKUP($A6&amp;K$84,決統データ!$A$3:$DE$2059,$E6+19,FALSE)</f>
        <v>0</v>
      </c>
      <c r="L6" s="43">
        <f>VLOOKUP($A6&amp;L$84,決統データ!$A$3:$DE$2059,$E6+19,FALSE)</f>
        <v>0</v>
      </c>
      <c r="M6" s="274">
        <f t="shared" si="0"/>
        <v>0</v>
      </c>
    </row>
    <row r="7" spans="1:13" ht="18" customHeight="1">
      <c r="A7" s="27" t="str">
        <f t="shared" si="1"/>
        <v>1753201</v>
      </c>
      <c r="B7" s="28" t="s">
        <v>234</v>
      </c>
      <c r="C7" s="29">
        <v>32</v>
      </c>
      <c r="D7" s="28" t="s">
        <v>790</v>
      </c>
      <c r="E7" s="24">
        <v>5</v>
      </c>
      <c r="F7" s="594"/>
      <c r="G7" s="594"/>
      <c r="H7" s="175" t="s">
        <v>1178</v>
      </c>
      <c r="I7" s="191"/>
      <c r="J7" s="43">
        <f>VLOOKUP($A7&amp;J$84,決統データ!$A$3:$DE$2059,$E7+19,FALSE)</f>
        <v>29527</v>
      </c>
      <c r="K7" s="43">
        <f>VLOOKUP($A7&amp;K$84,決統データ!$A$3:$DE$2059,$E7+19,FALSE)</f>
        <v>0</v>
      </c>
      <c r="L7" s="43">
        <f>VLOOKUP($A7&amp;L$84,決統データ!$A$3:$DE$2059,$E7+19,FALSE)</f>
        <v>2132</v>
      </c>
      <c r="M7" s="274">
        <f t="shared" si="0"/>
        <v>31659</v>
      </c>
    </row>
    <row r="8" spans="1:13" ht="18" customHeight="1">
      <c r="A8" s="27" t="str">
        <f t="shared" si="1"/>
        <v>1753201</v>
      </c>
      <c r="B8" s="28" t="s">
        <v>234</v>
      </c>
      <c r="C8" s="29">
        <v>32</v>
      </c>
      <c r="D8" s="28" t="s">
        <v>790</v>
      </c>
      <c r="E8" s="24">
        <v>6</v>
      </c>
      <c r="F8" s="594"/>
      <c r="G8" s="594"/>
      <c r="H8" s="175" t="s">
        <v>737</v>
      </c>
      <c r="I8" s="191"/>
      <c r="J8" s="43">
        <f>VLOOKUP($A8&amp;J$84,決統データ!$A$3:$DE$2059,$E8+19,FALSE)</f>
        <v>173</v>
      </c>
      <c r="K8" s="43">
        <f>VLOOKUP($A8&amp;K$84,決統データ!$A$3:$DE$2059,$E8+19,FALSE)</f>
        <v>0</v>
      </c>
      <c r="L8" s="43">
        <f>VLOOKUP($A8&amp;L$84,決統データ!$A$3:$DE$2059,$E8+19,FALSE)</f>
        <v>324</v>
      </c>
      <c r="M8" s="274">
        <f t="shared" si="0"/>
        <v>497</v>
      </c>
    </row>
    <row r="9" spans="1:13" ht="18" customHeight="1">
      <c r="A9" s="27" t="str">
        <f t="shared" si="1"/>
        <v>1753201</v>
      </c>
      <c r="B9" s="28" t="s">
        <v>234</v>
      </c>
      <c r="C9" s="29">
        <v>32</v>
      </c>
      <c r="D9" s="28" t="s">
        <v>790</v>
      </c>
      <c r="E9" s="24">
        <v>7</v>
      </c>
      <c r="F9" s="594"/>
      <c r="G9" s="594"/>
      <c r="H9" s="175" t="s">
        <v>799</v>
      </c>
      <c r="I9" s="191"/>
      <c r="J9" s="43">
        <f>VLOOKUP($A9&amp;J$84,決統データ!$A$3:$DE$2059,$E9+19,FALSE)</f>
        <v>37175</v>
      </c>
      <c r="K9" s="43">
        <f>VLOOKUP($A9&amp;K$84,決統データ!$A$3:$DE$2059,$E9+19,FALSE)</f>
        <v>996</v>
      </c>
      <c r="L9" s="43">
        <f>VLOOKUP($A9&amp;L$84,決統データ!$A$3:$DE$2059,$E9+19,FALSE)</f>
        <v>2456</v>
      </c>
      <c r="M9" s="274">
        <f t="shared" si="0"/>
        <v>40627</v>
      </c>
    </row>
    <row r="10" spans="1:13" ht="18" customHeight="1">
      <c r="A10" s="27" t="str">
        <f t="shared" si="1"/>
        <v>1753201</v>
      </c>
      <c r="B10" s="28" t="s">
        <v>234</v>
      </c>
      <c r="C10" s="29">
        <v>32</v>
      </c>
      <c r="D10" s="28" t="s">
        <v>790</v>
      </c>
      <c r="E10" s="24">
        <v>8</v>
      </c>
      <c r="F10" s="594"/>
      <c r="G10" s="594"/>
      <c r="H10" s="594" t="s">
        <v>650</v>
      </c>
      <c r="I10" s="174" t="s">
        <v>1323</v>
      </c>
      <c r="J10" s="43">
        <f>VLOOKUP($A10&amp;J$84,決統データ!$A$3:$DE$2059,$E10+19,FALSE)</f>
        <v>37175</v>
      </c>
      <c r="K10" s="43">
        <f>VLOOKUP($A10&amp;K$84,決統データ!$A$3:$DE$2059,$E10+19,FALSE)</f>
        <v>996</v>
      </c>
      <c r="L10" s="43">
        <f>VLOOKUP($A10&amp;L$84,決統データ!$A$3:$DE$2059,$E10+19,FALSE)</f>
        <v>2456</v>
      </c>
      <c r="M10" s="274">
        <f t="shared" si="0"/>
        <v>40627</v>
      </c>
    </row>
    <row r="11" spans="1:13" ht="18" customHeight="1">
      <c r="A11" s="27" t="str">
        <f t="shared" si="1"/>
        <v>1753201</v>
      </c>
      <c r="B11" s="28" t="s">
        <v>234</v>
      </c>
      <c r="C11" s="29">
        <v>32</v>
      </c>
      <c r="D11" s="28" t="s">
        <v>790</v>
      </c>
      <c r="E11" s="24">
        <v>9</v>
      </c>
      <c r="F11" s="594"/>
      <c r="G11" s="594"/>
      <c r="H11" s="594"/>
      <c r="I11" s="174" t="s">
        <v>1322</v>
      </c>
      <c r="J11" s="43">
        <f>VLOOKUP($A11&amp;J$84,決統データ!$A$3:$DE$2059,$E11+19,FALSE)</f>
        <v>0</v>
      </c>
      <c r="K11" s="43">
        <f>VLOOKUP($A11&amp;K$84,決統データ!$A$3:$DE$2059,$E11+19,FALSE)</f>
        <v>0</v>
      </c>
      <c r="L11" s="43">
        <f>VLOOKUP($A11&amp;L$84,決統データ!$A$3:$DE$2059,$E11+19,FALSE)</f>
        <v>0</v>
      </c>
      <c r="M11" s="274">
        <f t="shared" si="0"/>
        <v>0</v>
      </c>
    </row>
    <row r="12" spans="1:13" ht="18" customHeight="1">
      <c r="A12" s="27" t="str">
        <f t="shared" si="1"/>
        <v>1753201</v>
      </c>
      <c r="B12" s="28" t="s">
        <v>234</v>
      </c>
      <c r="C12" s="29">
        <v>32</v>
      </c>
      <c r="D12" s="28" t="s">
        <v>790</v>
      </c>
      <c r="E12" s="24">
        <v>10</v>
      </c>
      <c r="F12" s="594"/>
      <c r="G12" s="594"/>
      <c r="H12" s="594"/>
      <c r="I12" s="174" t="s">
        <v>737</v>
      </c>
      <c r="J12" s="43">
        <f>VLOOKUP($A12&amp;J$84,決統データ!$A$3:$DE$2059,$E12+19,FALSE)</f>
        <v>0</v>
      </c>
      <c r="K12" s="43">
        <f>VLOOKUP($A12&amp;K$84,決統データ!$A$3:$DE$2059,$E12+19,FALSE)</f>
        <v>0</v>
      </c>
      <c r="L12" s="43">
        <f>VLOOKUP($A12&amp;L$84,決統データ!$A$3:$DE$2059,$E12+19,FALSE)</f>
        <v>0</v>
      </c>
      <c r="M12" s="274">
        <f t="shared" si="0"/>
        <v>0</v>
      </c>
    </row>
    <row r="13" spans="1:13" ht="18" customHeight="1">
      <c r="A13" s="27" t="str">
        <f t="shared" si="1"/>
        <v>1753201</v>
      </c>
      <c r="B13" s="28" t="s">
        <v>234</v>
      </c>
      <c r="C13" s="29">
        <v>32</v>
      </c>
      <c r="D13" s="28" t="s">
        <v>790</v>
      </c>
      <c r="E13" s="24">
        <v>11</v>
      </c>
      <c r="F13" s="594"/>
      <c r="G13" s="594" t="s">
        <v>1309</v>
      </c>
      <c r="H13" s="174" t="s">
        <v>862</v>
      </c>
      <c r="I13" s="174"/>
      <c r="J13" s="43">
        <f>VLOOKUP($A13&amp;J$84,決統データ!$A$3:$DE$2059,$E13+19,FALSE)</f>
        <v>0</v>
      </c>
      <c r="K13" s="43">
        <f>VLOOKUP($A13&amp;K$84,決統データ!$A$3:$DE$2059,$E13+19,FALSE)</f>
        <v>0</v>
      </c>
      <c r="L13" s="43">
        <f>VLOOKUP($A13&amp;L$84,決統データ!$A$3:$DE$2059,$E13+19,FALSE)</f>
        <v>0</v>
      </c>
      <c r="M13" s="274">
        <f t="shared" si="0"/>
        <v>0</v>
      </c>
    </row>
    <row r="14" spans="1:13" ht="18" customHeight="1">
      <c r="A14" s="27" t="str">
        <f t="shared" si="1"/>
        <v>1753201</v>
      </c>
      <c r="B14" s="28" t="s">
        <v>234</v>
      </c>
      <c r="C14" s="29">
        <v>32</v>
      </c>
      <c r="D14" s="28" t="s">
        <v>790</v>
      </c>
      <c r="E14" s="24">
        <v>12</v>
      </c>
      <c r="F14" s="594"/>
      <c r="G14" s="594"/>
      <c r="H14" s="174" t="s">
        <v>1336</v>
      </c>
      <c r="I14" s="174"/>
      <c r="J14" s="43">
        <f>VLOOKUP($A14&amp;J$84,決統データ!$A$3:$DE$2059,$E14+19,FALSE)</f>
        <v>0</v>
      </c>
      <c r="K14" s="43">
        <f>VLOOKUP($A14&amp;K$84,決統データ!$A$3:$DE$2059,$E14+19,FALSE)</f>
        <v>9337</v>
      </c>
      <c r="L14" s="43">
        <f>VLOOKUP($A14&amp;L$84,決統データ!$A$3:$DE$2059,$E14+19,FALSE)</f>
        <v>0</v>
      </c>
      <c r="M14" s="274">
        <f t="shared" si="0"/>
        <v>9337</v>
      </c>
    </row>
    <row r="15" spans="1:13" ht="18" customHeight="1">
      <c r="A15" s="27" t="str">
        <f t="shared" si="1"/>
        <v>1753201</v>
      </c>
      <c r="B15" s="28" t="s">
        <v>234</v>
      </c>
      <c r="C15" s="29">
        <v>32</v>
      </c>
      <c r="D15" s="28" t="s">
        <v>790</v>
      </c>
      <c r="E15" s="24">
        <v>13</v>
      </c>
      <c r="F15" s="594"/>
      <c r="G15" s="594"/>
      <c r="H15" s="175"/>
      <c r="I15" s="191" t="s">
        <v>1335</v>
      </c>
      <c r="J15" s="43">
        <f>VLOOKUP($A15&amp;J$84,決統データ!$A$3:$DE$2059,$E15+19,FALSE)</f>
        <v>0</v>
      </c>
      <c r="K15" s="43">
        <f>VLOOKUP($A15&amp;K$84,決統データ!$A$3:$DE$2059,$E15+19,FALSE)</f>
        <v>9337</v>
      </c>
      <c r="L15" s="43">
        <f>VLOOKUP($A15&amp;L$84,決統データ!$A$3:$DE$2059,$E15+19,FALSE)</f>
        <v>0</v>
      </c>
      <c r="M15" s="274">
        <f t="shared" si="0"/>
        <v>9337</v>
      </c>
    </row>
    <row r="16" spans="1:13" ht="18" customHeight="1">
      <c r="A16" s="27" t="str">
        <f t="shared" si="1"/>
        <v>1753201</v>
      </c>
      <c r="B16" s="28" t="s">
        <v>234</v>
      </c>
      <c r="C16" s="29">
        <v>32</v>
      </c>
      <c r="D16" s="28" t="s">
        <v>790</v>
      </c>
      <c r="E16" s="24">
        <v>14</v>
      </c>
      <c r="F16" s="594"/>
      <c r="G16" s="594"/>
      <c r="H16" s="174" t="s">
        <v>1180</v>
      </c>
      <c r="I16" s="174"/>
      <c r="J16" s="43">
        <f>VLOOKUP($A16&amp;J$84,決統データ!$A$3:$DE$2059,$E16+19,FALSE)</f>
        <v>0</v>
      </c>
      <c r="K16" s="43">
        <f>VLOOKUP($A16&amp;K$84,決統データ!$A$3:$DE$2059,$E16+19,FALSE)</f>
        <v>3941</v>
      </c>
      <c r="L16" s="43">
        <f>VLOOKUP($A16&amp;L$84,決統データ!$A$3:$DE$2059,$E16+19,FALSE)</f>
        <v>0</v>
      </c>
      <c r="M16" s="274">
        <f t="shared" si="0"/>
        <v>3941</v>
      </c>
    </row>
    <row r="17" spans="1:13" ht="18" customHeight="1">
      <c r="A17" s="27" t="str">
        <f t="shared" si="1"/>
        <v>1753201</v>
      </c>
      <c r="B17" s="28" t="s">
        <v>234</v>
      </c>
      <c r="C17" s="29">
        <v>32</v>
      </c>
      <c r="D17" s="28" t="s">
        <v>790</v>
      </c>
      <c r="E17" s="24">
        <v>15</v>
      </c>
      <c r="F17" s="594"/>
      <c r="G17" s="594"/>
      <c r="H17" s="174" t="s">
        <v>1177</v>
      </c>
      <c r="I17" s="174"/>
      <c r="J17" s="43">
        <f>VLOOKUP($A17&amp;J$84,決統データ!$A$3:$DE$2059,$E17+19,FALSE)</f>
        <v>0</v>
      </c>
      <c r="K17" s="43">
        <f>VLOOKUP($A17&amp;K$84,決統データ!$A$3:$DE$2059,$E17+19,FALSE)</f>
        <v>0</v>
      </c>
      <c r="L17" s="43">
        <f>VLOOKUP($A17&amp;L$84,決統データ!$A$3:$DE$2059,$E17+19,FALSE)</f>
        <v>0</v>
      </c>
      <c r="M17" s="274">
        <f t="shared" si="0"/>
        <v>0</v>
      </c>
    </row>
    <row r="18" spans="1:13" ht="18" customHeight="1">
      <c r="A18" s="27" t="str">
        <f t="shared" si="1"/>
        <v>1753201</v>
      </c>
      <c r="B18" s="28" t="s">
        <v>234</v>
      </c>
      <c r="C18" s="29">
        <v>32</v>
      </c>
      <c r="D18" s="28" t="s">
        <v>790</v>
      </c>
      <c r="E18" s="24">
        <v>16</v>
      </c>
      <c r="F18" s="594"/>
      <c r="G18" s="594"/>
      <c r="H18" s="174" t="s">
        <v>1317</v>
      </c>
      <c r="I18" s="174"/>
      <c r="J18" s="43">
        <f>VLOOKUP($A18&amp;J$84,決統データ!$A$3:$DE$2059,$E18+19,FALSE)</f>
        <v>0</v>
      </c>
      <c r="K18" s="43">
        <f>VLOOKUP($A18&amp;K$84,決統データ!$A$3:$DE$2059,$E18+19,FALSE)</f>
        <v>0</v>
      </c>
      <c r="L18" s="43">
        <f>VLOOKUP($A18&amp;L$84,決統データ!$A$3:$DE$2059,$E18+19,FALSE)</f>
        <v>0</v>
      </c>
      <c r="M18" s="274">
        <f t="shared" si="0"/>
        <v>0</v>
      </c>
    </row>
    <row r="19" spans="1:13" ht="18" customHeight="1">
      <c r="A19" s="27" t="str">
        <f t="shared" si="1"/>
        <v>1753201</v>
      </c>
      <c r="B19" s="28" t="s">
        <v>234</v>
      </c>
      <c r="C19" s="29">
        <v>32</v>
      </c>
      <c r="D19" s="28" t="s">
        <v>790</v>
      </c>
      <c r="E19" s="24">
        <v>17</v>
      </c>
      <c r="F19" s="594"/>
      <c r="G19" s="594"/>
      <c r="H19" s="174" t="s">
        <v>1178</v>
      </c>
      <c r="I19" s="174"/>
      <c r="J19" s="43">
        <f>VLOOKUP($A19&amp;J$84,決統データ!$A$3:$DE$2059,$E19+19,FALSE)</f>
        <v>0</v>
      </c>
      <c r="K19" s="43">
        <f>VLOOKUP($A19&amp;K$84,決統データ!$A$3:$DE$2059,$E19+19,FALSE)</f>
        <v>0</v>
      </c>
      <c r="L19" s="43">
        <f>VLOOKUP($A19&amp;L$84,決統データ!$A$3:$DE$2059,$E19+19,FALSE)</f>
        <v>0</v>
      </c>
      <c r="M19" s="274">
        <f t="shared" si="0"/>
        <v>0</v>
      </c>
    </row>
    <row r="20" spans="1:13" ht="18" customHeight="1">
      <c r="A20" s="27" t="str">
        <f t="shared" si="1"/>
        <v>1753201</v>
      </c>
      <c r="B20" s="28" t="s">
        <v>234</v>
      </c>
      <c r="C20" s="29">
        <v>32</v>
      </c>
      <c r="D20" s="28" t="s">
        <v>790</v>
      </c>
      <c r="E20" s="24">
        <v>18</v>
      </c>
      <c r="F20" s="594"/>
      <c r="G20" s="594"/>
      <c r="H20" s="174" t="s">
        <v>737</v>
      </c>
      <c r="I20" s="174"/>
      <c r="J20" s="43">
        <f>VLOOKUP($A20&amp;J$84,決統データ!$A$3:$DE$2059,$E20+19,FALSE)</f>
        <v>0</v>
      </c>
      <c r="K20" s="43">
        <f>VLOOKUP($A20&amp;K$84,決統データ!$A$3:$DE$2059,$E20+19,FALSE)</f>
        <v>0</v>
      </c>
      <c r="L20" s="43">
        <f>VLOOKUP($A20&amp;L$84,決統データ!$A$3:$DE$2059,$E20+19,FALSE)</f>
        <v>0</v>
      </c>
      <c r="M20" s="274">
        <f t="shared" si="0"/>
        <v>0</v>
      </c>
    </row>
    <row r="21" spans="1:13" ht="18" customHeight="1">
      <c r="A21" s="27" t="str">
        <f t="shared" si="1"/>
        <v>1753201</v>
      </c>
      <c r="B21" s="28" t="s">
        <v>234</v>
      </c>
      <c r="C21" s="29">
        <v>32</v>
      </c>
      <c r="D21" s="28" t="s">
        <v>790</v>
      </c>
      <c r="E21" s="24">
        <v>19</v>
      </c>
      <c r="F21" s="594"/>
      <c r="G21" s="594"/>
      <c r="H21" s="175" t="s">
        <v>799</v>
      </c>
      <c r="I21" s="191"/>
      <c r="J21" s="43">
        <f>VLOOKUP($A21&amp;J$84,決統データ!$A$3:$DE$2059,$E21+19,FALSE)</f>
        <v>0</v>
      </c>
      <c r="K21" s="43">
        <f>VLOOKUP($A21&amp;K$84,決統データ!$A$3:$DE$2059,$E21+19,FALSE)</f>
        <v>13278</v>
      </c>
      <c r="L21" s="43">
        <f>VLOOKUP($A21&amp;L$84,決統データ!$A$3:$DE$2059,$E21+19,FALSE)</f>
        <v>0</v>
      </c>
      <c r="M21" s="274">
        <f t="shared" si="0"/>
        <v>13278</v>
      </c>
    </row>
    <row r="22" spans="1:13" ht="18" customHeight="1">
      <c r="A22" s="27" t="str">
        <f t="shared" si="1"/>
        <v>1753201</v>
      </c>
      <c r="B22" s="28" t="s">
        <v>234</v>
      </c>
      <c r="C22" s="29">
        <v>32</v>
      </c>
      <c r="D22" s="28" t="s">
        <v>790</v>
      </c>
      <c r="E22" s="24">
        <v>20</v>
      </c>
      <c r="F22" s="594"/>
      <c r="G22" s="594"/>
      <c r="H22" s="594" t="s">
        <v>650</v>
      </c>
      <c r="I22" s="174" t="s">
        <v>1323</v>
      </c>
      <c r="J22" s="43">
        <f>VLOOKUP($A22&amp;J$84,決統データ!$A$3:$DE$2059,$E22+19,FALSE)</f>
        <v>0</v>
      </c>
      <c r="K22" s="43">
        <f>VLOOKUP($A22&amp;K$84,決統データ!$A$3:$DE$2059,$E22+19,FALSE)</f>
        <v>13278</v>
      </c>
      <c r="L22" s="43">
        <f>VLOOKUP($A22&amp;L$84,決統データ!$A$3:$DE$2059,$E22+19,FALSE)</f>
        <v>0</v>
      </c>
      <c r="M22" s="274">
        <f t="shared" si="0"/>
        <v>13278</v>
      </c>
    </row>
    <row r="23" spans="1:13" ht="18" customHeight="1">
      <c r="A23" s="27" t="str">
        <f t="shared" si="1"/>
        <v>1753201</v>
      </c>
      <c r="B23" s="28" t="s">
        <v>234</v>
      </c>
      <c r="C23" s="29">
        <v>32</v>
      </c>
      <c r="D23" s="28" t="s">
        <v>790</v>
      </c>
      <c r="E23" s="24">
        <v>21</v>
      </c>
      <c r="F23" s="594"/>
      <c r="G23" s="594"/>
      <c r="H23" s="594"/>
      <c r="I23" s="174" t="s">
        <v>1322</v>
      </c>
      <c r="J23" s="43">
        <f>VLOOKUP($A23&amp;J$84,決統データ!$A$3:$DE$2059,$E23+19,FALSE)</f>
        <v>0</v>
      </c>
      <c r="K23" s="43">
        <f>VLOOKUP($A23&amp;K$84,決統データ!$A$3:$DE$2059,$E23+19,FALSE)</f>
        <v>0</v>
      </c>
      <c r="L23" s="43">
        <f>VLOOKUP($A23&amp;L$84,決統データ!$A$3:$DE$2059,$E23+19,FALSE)</f>
        <v>0</v>
      </c>
      <c r="M23" s="274">
        <f t="shared" si="0"/>
        <v>0</v>
      </c>
    </row>
    <row r="24" spans="1:13" ht="18" customHeight="1">
      <c r="A24" s="27" t="str">
        <f t="shared" si="1"/>
        <v>1753201</v>
      </c>
      <c r="B24" s="28" t="s">
        <v>234</v>
      </c>
      <c r="C24" s="29">
        <v>32</v>
      </c>
      <c r="D24" s="28" t="s">
        <v>790</v>
      </c>
      <c r="E24" s="24">
        <v>22</v>
      </c>
      <c r="F24" s="594"/>
      <c r="G24" s="594"/>
      <c r="H24" s="594"/>
      <c r="I24" s="174" t="s">
        <v>737</v>
      </c>
      <c r="J24" s="43">
        <f>VLOOKUP($A24&amp;J$84,決統データ!$A$3:$DE$2059,$E24+19,FALSE)</f>
        <v>0</v>
      </c>
      <c r="K24" s="43">
        <f>VLOOKUP($A24&amp;K$84,決統データ!$A$3:$DE$2059,$E24+19,FALSE)</f>
        <v>0</v>
      </c>
      <c r="L24" s="43">
        <f>VLOOKUP($A24&amp;L$84,決統データ!$A$3:$DE$2059,$E24+19,FALSE)</f>
        <v>0</v>
      </c>
      <c r="M24" s="274">
        <f t="shared" si="0"/>
        <v>0</v>
      </c>
    </row>
    <row r="25" spans="1:13" ht="18" customHeight="1">
      <c r="A25" s="27" t="str">
        <f t="shared" si="1"/>
        <v>1753201</v>
      </c>
      <c r="B25" s="28" t="s">
        <v>234</v>
      </c>
      <c r="C25" s="29">
        <v>32</v>
      </c>
      <c r="D25" s="28" t="s">
        <v>790</v>
      </c>
      <c r="E25" s="24">
        <v>23</v>
      </c>
      <c r="F25" s="594"/>
      <c r="G25" s="594" t="s">
        <v>1308</v>
      </c>
      <c r="H25" s="174" t="s">
        <v>862</v>
      </c>
      <c r="I25" s="174"/>
      <c r="J25" s="43">
        <f>VLOOKUP($A25&amp;J$84,決統データ!$A$3:$DE$2059,$E25+19,FALSE)</f>
        <v>25775</v>
      </c>
      <c r="K25" s="43">
        <f>VLOOKUP($A25&amp;K$84,決統データ!$A$3:$DE$2059,$E25+19,FALSE)</f>
        <v>4992</v>
      </c>
      <c r="L25" s="43">
        <f>VLOOKUP($A25&amp;L$84,決統データ!$A$3:$DE$2059,$E25+19,FALSE)</f>
        <v>0</v>
      </c>
      <c r="M25" s="274">
        <f t="shared" si="0"/>
        <v>30767</v>
      </c>
    </row>
    <row r="26" spans="1:13" ht="18" customHeight="1">
      <c r="A26" s="27" t="str">
        <f t="shared" si="1"/>
        <v>1753201</v>
      </c>
      <c r="B26" s="28" t="s">
        <v>234</v>
      </c>
      <c r="C26" s="29">
        <v>32</v>
      </c>
      <c r="D26" s="28" t="s">
        <v>790</v>
      </c>
      <c r="E26" s="24">
        <v>24</v>
      </c>
      <c r="F26" s="594"/>
      <c r="G26" s="594"/>
      <c r="H26" s="174" t="s">
        <v>1336</v>
      </c>
      <c r="I26" s="174"/>
      <c r="J26" s="43">
        <f>VLOOKUP($A26&amp;J$84,決統データ!$A$3:$DE$2059,$E26+19,FALSE)</f>
        <v>47516</v>
      </c>
      <c r="K26" s="43">
        <f>VLOOKUP($A26&amp;K$84,決統データ!$A$3:$DE$2059,$E26+19,FALSE)</f>
        <v>17782</v>
      </c>
      <c r="L26" s="43">
        <f>VLOOKUP($A26&amp;L$84,決統データ!$A$3:$DE$2059,$E26+19,FALSE)</f>
        <v>626</v>
      </c>
      <c r="M26" s="274">
        <f t="shared" si="0"/>
        <v>65924</v>
      </c>
    </row>
    <row r="27" spans="1:13" ht="18" customHeight="1">
      <c r="A27" s="27" t="str">
        <f t="shared" si="1"/>
        <v>1753201</v>
      </c>
      <c r="B27" s="28" t="s">
        <v>234</v>
      </c>
      <c r="C27" s="29">
        <v>32</v>
      </c>
      <c r="D27" s="28" t="s">
        <v>790</v>
      </c>
      <c r="E27" s="24">
        <v>25</v>
      </c>
      <c r="F27" s="594"/>
      <c r="G27" s="594"/>
      <c r="H27" s="175"/>
      <c r="I27" s="191" t="s">
        <v>1335</v>
      </c>
      <c r="J27" s="43">
        <f>VLOOKUP($A27&amp;J$84,決統データ!$A$3:$DE$2059,$E27+19,FALSE)</f>
        <v>47516</v>
      </c>
      <c r="K27" s="43">
        <f>VLOOKUP($A27&amp;K$84,決統データ!$A$3:$DE$2059,$E27+19,FALSE)</f>
        <v>17782</v>
      </c>
      <c r="L27" s="43">
        <f>VLOOKUP($A27&amp;L$84,決統データ!$A$3:$DE$2059,$E27+19,FALSE)</f>
        <v>626</v>
      </c>
      <c r="M27" s="274">
        <f t="shared" si="0"/>
        <v>65924</v>
      </c>
    </row>
    <row r="28" spans="1:13" ht="18" customHeight="1">
      <c r="A28" s="27" t="str">
        <f t="shared" si="1"/>
        <v>1753201</v>
      </c>
      <c r="B28" s="28" t="s">
        <v>234</v>
      </c>
      <c r="C28" s="29">
        <v>32</v>
      </c>
      <c r="D28" s="28" t="s">
        <v>790</v>
      </c>
      <c r="E28" s="24">
        <v>26</v>
      </c>
      <c r="F28" s="594"/>
      <c r="G28" s="594"/>
      <c r="H28" s="174" t="s">
        <v>1180</v>
      </c>
      <c r="I28" s="174"/>
      <c r="J28" s="43">
        <f>VLOOKUP($A28&amp;J$84,決統データ!$A$3:$DE$2059,$E28+19,FALSE)</f>
        <v>17</v>
      </c>
      <c r="K28" s="43">
        <f>VLOOKUP($A28&amp;K$84,決統データ!$A$3:$DE$2059,$E28+19,FALSE)</f>
        <v>13585</v>
      </c>
      <c r="L28" s="43">
        <f>VLOOKUP($A28&amp;L$84,決統データ!$A$3:$DE$2059,$E28+19,FALSE)</f>
        <v>77</v>
      </c>
      <c r="M28" s="274">
        <f t="shared" si="0"/>
        <v>13679</v>
      </c>
    </row>
    <row r="29" spans="1:13" ht="18" customHeight="1">
      <c r="A29" s="27" t="str">
        <f t="shared" si="1"/>
        <v>1753201</v>
      </c>
      <c r="B29" s="28" t="s">
        <v>234</v>
      </c>
      <c r="C29" s="29">
        <v>32</v>
      </c>
      <c r="D29" s="28" t="s">
        <v>790</v>
      </c>
      <c r="E29" s="24">
        <v>27</v>
      </c>
      <c r="F29" s="594"/>
      <c r="G29" s="594"/>
      <c r="H29" s="174" t="s">
        <v>1177</v>
      </c>
      <c r="I29" s="174"/>
      <c r="J29" s="43">
        <f>VLOOKUP($A29&amp;J$84,決統データ!$A$3:$DE$2059,$E29+19,FALSE)</f>
        <v>0</v>
      </c>
      <c r="K29" s="43">
        <f>VLOOKUP($A29&amp;K$84,決統データ!$A$3:$DE$2059,$E29+19,FALSE)</f>
        <v>0</v>
      </c>
      <c r="L29" s="43">
        <f>VLOOKUP($A29&amp;L$84,決統データ!$A$3:$DE$2059,$E29+19,FALSE)</f>
        <v>0</v>
      </c>
      <c r="M29" s="274">
        <f t="shared" si="0"/>
        <v>0</v>
      </c>
    </row>
    <row r="30" spans="1:13" ht="18" customHeight="1">
      <c r="A30" s="27" t="str">
        <f t="shared" si="1"/>
        <v>1753201</v>
      </c>
      <c r="B30" s="28" t="s">
        <v>234</v>
      </c>
      <c r="C30" s="29">
        <v>32</v>
      </c>
      <c r="D30" s="28" t="s">
        <v>790</v>
      </c>
      <c r="E30" s="24">
        <v>28</v>
      </c>
      <c r="F30" s="594"/>
      <c r="G30" s="594"/>
      <c r="H30" s="174" t="s">
        <v>1317</v>
      </c>
      <c r="I30" s="174"/>
      <c r="J30" s="43">
        <f>VLOOKUP($A30&amp;J$84,決統データ!$A$3:$DE$2059,$E30+19,FALSE)</f>
        <v>0</v>
      </c>
      <c r="K30" s="43">
        <f>VLOOKUP($A30&amp;K$84,決統データ!$A$3:$DE$2059,$E30+19,FALSE)</f>
        <v>0</v>
      </c>
      <c r="L30" s="43">
        <f>VLOOKUP($A30&amp;L$84,決統データ!$A$3:$DE$2059,$E30+19,FALSE)</f>
        <v>0</v>
      </c>
      <c r="M30" s="274">
        <f t="shared" si="0"/>
        <v>0</v>
      </c>
    </row>
    <row r="31" spans="1:13" ht="18" customHeight="1">
      <c r="A31" s="27" t="str">
        <f t="shared" si="1"/>
        <v>1753201</v>
      </c>
      <c r="B31" s="28" t="s">
        <v>234</v>
      </c>
      <c r="C31" s="29">
        <v>32</v>
      </c>
      <c r="D31" s="28" t="s">
        <v>790</v>
      </c>
      <c r="E31" s="24">
        <v>29</v>
      </c>
      <c r="F31" s="594"/>
      <c r="G31" s="594"/>
      <c r="H31" s="174" t="s">
        <v>1178</v>
      </c>
      <c r="I31" s="174"/>
      <c r="J31" s="43">
        <f>VLOOKUP($A31&amp;J$84,決統データ!$A$3:$DE$2059,$E31+19,FALSE)</f>
        <v>191627</v>
      </c>
      <c r="K31" s="43">
        <f>VLOOKUP($A31&amp;K$84,決統データ!$A$3:$DE$2059,$E31+19,FALSE)</f>
        <v>53894</v>
      </c>
      <c r="L31" s="43">
        <f>VLOOKUP($A31&amp;L$84,決統データ!$A$3:$DE$2059,$E31+19,FALSE)</f>
        <v>4739</v>
      </c>
      <c r="M31" s="274">
        <f t="shared" si="0"/>
        <v>250260</v>
      </c>
    </row>
    <row r="32" spans="1:13" ht="18" customHeight="1">
      <c r="A32" s="27" t="str">
        <f t="shared" si="1"/>
        <v>1753201</v>
      </c>
      <c r="B32" s="28" t="s">
        <v>234</v>
      </c>
      <c r="C32" s="29">
        <v>32</v>
      </c>
      <c r="D32" s="28" t="s">
        <v>790</v>
      </c>
      <c r="E32" s="24">
        <v>30</v>
      </c>
      <c r="F32" s="594"/>
      <c r="G32" s="594"/>
      <c r="H32" s="174" t="s">
        <v>737</v>
      </c>
      <c r="I32" s="174"/>
      <c r="J32" s="43">
        <f>VLOOKUP($A32&amp;J$84,決統データ!$A$3:$DE$2059,$E32+19,FALSE)</f>
        <v>15474</v>
      </c>
      <c r="K32" s="43">
        <f>VLOOKUP($A32&amp;K$84,決統データ!$A$3:$DE$2059,$E32+19,FALSE)</f>
        <v>892</v>
      </c>
      <c r="L32" s="43">
        <f>VLOOKUP($A32&amp;L$84,決統データ!$A$3:$DE$2059,$E32+19,FALSE)</f>
        <v>224</v>
      </c>
      <c r="M32" s="274">
        <f t="shared" si="0"/>
        <v>16590</v>
      </c>
    </row>
    <row r="33" spans="1:13" ht="18" customHeight="1">
      <c r="A33" s="27" t="str">
        <f t="shared" si="1"/>
        <v>1753201</v>
      </c>
      <c r="B33" s="28" t="s">
        <v>234</v>
      </c>
      <c r="C33" s="29">
        <v>32</v>
      </c>
      <c r="D33" s="28" t="s">
        <v>790</v>
      </c>
      <c r="E33" s="24">
        <v>31</v>
      </c>
      <c r="F33" s="594"/>
      <c r="G33" s="594"/>
      <c r="H33" s="175" t="s">
        <v>799</v>
      </c>
      <c r="I33" s="191"/>
      <c r="J33" s="43">
        <f>VLOOKUP($A33&amp;J$84,決統データ!$A$3:$DE$2059,$E33+19,FALSE)</f>
        <v>280409</v>
      </c>
      <c r="K33" s="43">
        <f>VLOOKUP($A33&amp;K$84,決統データ!$A$3:$DE$2059,$E33+19,FALSE)</f>
        <v>91145</v>
      </c>
      <c r="L33" s="43">
        <f>VLOOKUP($A33&amp;L$84,決統データ!$A$3:$DE$2059,$E33+19,FALSE)</f>
        <v>5666</v>
      </c>
      <c r="M33" s="274">
        <f t="shared" si="0"/>
        <v>377220</v>
      </c>
    </row>
    <row r="34" spans="1:13" ht="18" customHeight="1">
      <c r="A34" s="27" t="str">
        <f t="shared" si="1"/>
        <v>1753201</v>
      </c>
      <c r="B34" s="28" t="s">
        <v>234</v>
      </c>
      <c r="C34" s="29">
        <v>32</v>
      </c>
      <c r="D34" s="28" t="s">
        <v>790</v>
      </c>
      <c r="E34" s="24">
        <v>32</v>
      </c>
      <c r="F34" s="594"/>
      <c r="G34" s="594"/>
      <c r="H34" s="594" t="s">
        <v>650</v>
      </c>
      <c r="I34" s="174" t="s">
        <v>1323</v>
      </c>
      <c r="J34" s="43">
        <f>VLOOKUP($A34&amp;J$84,決統データ!$A$3:$DE$2059,$E34+19,FALSE)</f>
        <v>243695</v>
      </c>
      <c r="K34" s="43">
        <f>VLOOKUP($A34&amp;K$84,決統データ!$A$3:$DE$2059,$E34+19,FALSE)</f>
        <v>91145</v>
      </c>
      <c r="L34" s="43">
        <f>VLOOKUP($A34&amp;L$84,決統データ!$A$3:$DE$2059,$E34+19,FALSE)</f>
        <v>5666</v>
      </c>
      <c r="M34" s="274">
        <f t="shared" si="0"/>
        <v>340506</v>
      </c>
    </row>
    <row r="35" spans="1:13" ht="18" customHeight="1">
      <c r="A35" s="27" t="str">
        <f t="shared" si="1"/>
        <v>1753201</v>
      </c>
      <c r="B35" s="28" t="s">
        <v>234</v>
      </c>
      <c r="C35" s="29">
        <v>32</v>
      </c>
      <c r="D35" s="28" t="s">
        <v>790</v>
      </c>
      <c r="E35" s="24">
        <v>33</v>
      </c>
      <c r="F35" s="594"/>
      <c r="G35" s="594"/>
      <c r="H35" s="594"/>
      <c r="I35" s="174" t="s">
        <v>1322</v>
      </c>
      <c r="J35" s="43">
        <f>VLOOKUP($A35&amp;J$84,決統データ!$A$3:$DE$2059,$E35+19,FALSE)</f>
        <v>0</v>
      </c>
      <c r="K35" s="43">
        <f>VLOOKUP($A35&amp;K$84,決統データ!$A$3:$DE$2059,$E35+19,FALSE)</f>
        <v>0</v>
      </c>
      <c r="L35" s="43">
        <f>VLOOKUP($A35&amp;L$84,決統データ!$A$3:$DE$2059,$E35+19,FALSE)</f>
        <v>0</v>
      </c>
      <c r="M35" s="274">
        <f t="shared" ref="M35:M66" si="2">SUM(J35:L35)</f>
        <v>0</v>
      </c>
    </row>
    <row r="36" spans="1:13" ht="18" customHeight="1">
      <c r="A36" s="27" t="str">
        <f t="shared" si="1"/>
        <v>1753201</v>
      </c>
      <c r="B36" s="28" t="s">
        <v>234</v>
      </c>
      <c r="C36" s="29">
        <v>32</v>
      </c>
      <c r="D36" s="28" t="s">
        <v>790</v>
      </c>
      <c r="E36" s="24">
        <v>34</v>
      </c>
      <c r="F36" s="594"/>
      <c r="G36" s="594"/>
      <c r="H36" s="594"/>
      <c r="I36" s="174" t="s">
        <v>737</v>
      </c>
      <c r="J36" s="43">
        <f>VLOOKUP($A36&amp;J$84,決統データ!$A$3:$DE$2059,$E36+19,FALSE)</f>
        <v>36714</v>
      </c>
      <c r="K36" s="43">
        <f>VLOOKUP($A36&amp;K$84,決統データ!$A$3:$DE$2059,$E36+19,FALSE)</f>
        <v>0</v>
      </c>
      <c r="L36" s="43">
        <f>VLOOKUP($A36&amp;L$84,決統データ!$A$3:$DE$2059,$E36+19,FALSE)</f>
        <v>0</v>
      </c>
      <c r="M36" s="274">
        <f t="shared" si="2"/>
        <v>36714</v>
      </c>
    </row>
    <row r="37" spans="1:13" ht="18" customHeight="1">
      <c r="A37" s="27" t="str">
        <f t="shared" si="1"/>
        <v>1753201</v>
      </c>
      <c r="B37" s="28" t="s">
        <v>234</v>
      </c>
      <c r="C37" s="29">
        <v>32</v>
      </c>
      <c r="D37" s="28" t="s">
        <v>790</v>
      </c>
      <c r="E37" s="24">
        <v>35</v>
      </c>
      <c r="F37" s="594"/>
      <c r="G37" s="594" t="s">
        <v>737</v>
      </c>
      <c r="H37" s="174" t="s">
        <v>862</v>
      </c>
      <c r="I37" s="174"/>
      <c r="J37" s="43">
        <f>VLOOKUP($A37&amp;J$84,決統データ!$A$3:$DE$2059,$E37+19,FALSE)</f>
        <v>2645</v>
      </c>
      <c r="K37" s="43">
        <f>VLOOKUP($A37&amp;K$84,決統データ!$A$3:$DE$2059,$E37+19,FALSE)</f>
        <v>0</v>
      </c>
      <c r="L37" s="43">
        <f>VLOOKUP($A37&amp;L$84,決統データ!$A$3:$DE$2059,$E37+19,FALSE)</f>
        <v>346</v>
      </c>
      <c r="M37" s="274">
        <f t="shared" si="2"/>
        <v>2991</v>
      </c>
    </row>
    <row r="38" spans="1:13" ht="18" customHeight="1">
      <c r="A38" s="27" t="str">
        <f t="shared" si="1"/>
        <v>1753201</v>
      </c>
      <c r="B38" s="28" t="s">
        <v>234</v>
      </c>
      <c r="C38" s="29">
        <v>32</v>
      </c>
      <c r="D38" s="28" t="s">
        <v>790</v>
      </c>
      <c r="E38" s="24">
        <v>36</v>
      </c>
      <c r="F38" s="594"/>
      <c r="G38" s="594"/>
      <c r="H38" s="600" t="s">
        <v>1315</v>
      </c>
      <c r="I38" s="600"/>
      <c r="J38" s="43">
        <f>VLOOKUP($A38&amp;J$84,決統データ!$A$3:$DE$2059,$E38+19,FALSE)</f>
        <v>0</v>
      </c>
      <c r="K38" s="43">
        <f>VLOOKUP($A38&amp;K$84,決統データ!$A$3:$DE$2059,$E38+19,FALSE)</f>
        <v>0</v>
      </c>
      <c r="L38" s="43">
        <f>VLOOKUP($A38&amp;L$84,決統データ!$A$3:$DE$2059,$E38+19,FALSE)</f>
        <v>0</v>
      </c>
      <c r="M38" s="274">
        <f t="shared" si="2"/>
        <v>0</v>
      </c>
    </row>
    <row r="39" spans="1:13" ht="18" customHeight="1">
      <c r="A39" s="27" t="str">
        <f t="shared" si="1"/>
        <v>1753201</v>
      </c>
      <c r="B39" s="28" t="s">
        <v>234</v>
      </c>
      <c r="C39" s="29">
        <v>32</v>
      </c>
      <c r="D39" s="28" t="s">
        <v>790</v>
      </c>
      <c r="E39" s="24">
        <v>37</v>
      </c>
      <c r="F39" s="594"/>
      <c r="G39" s="594"/>
      <c r="H39" s="174" t="s">
        <v>220</v>
      </c>
      <c r="I39" s="174"/>
      <c r="J39" s="43">
        <f>VLOOKUP($A39&amp;J$84,決統データ!$A$3:$DE$2059,$E39+19,FALSE)</f>
        <v>5407</v>
      </c>
      <c r="K39" s="43">
        <f>VLOOKUP($A39&amp;K$84,決統データ!$A$3:$DE$2059,$E39+19,FALSE)</f>
        <v>0</v>
      </c>
      <c r="L39" s="43">
        <f>VLOOKUP($A39&amp;L$84,決統データ!$A$3:$DE$2059,$E39+19,FALSE)</f>
        <v>0</v>
      </c>
      <c r="M39" s="274">
        <f t="shared" si="2"/>
        <v>5407</v>
      </c>
    </row>
    <row r="40" spans="1:13" ht="18" customHeight="1">
      <c r="A40" s="27" t="str">
        <f t="shared" si="1"/>
        <v>1753201</v>
      </c>
      <c r="B40" s="28" t="s">
        <v>234</v>
      </c>
      <c r="C40" s="29">
        <v>32</v>
      </c>
      <c r="D40" s="28" t="s">
        <v>790</v>
      </c>
      <c r="E40" s="24">
        <v>38</v>
      </c>
      <c r="F40" s="594"/>
      <c r="G40" s="594"/>
      <c r="H40" s="174" t="s">
        <v>737</v>
      </c>
      <c r="I40" s="174"/>
      <c r="J40" s="43">
        <f>VLOOKUP($A40&amp;J$84,決統データ!$A$3:$DE$2059,$E40+19,FALSE)</f>
        <v>20728</v>
      </c>
      <c r="K40" s="43">
        <f>VLOOKUP($A40&amp;K$84,決統データ!$A$3:$DE$2059,$E40+19,FALSE)</f>
        <v>6211</v>
      </c>
      <c r="L40" s="43">
        <f>VLOOKUP($A40&amp;L$84,決統データ!$A$3:$DE$2059,$E40+19,FALSE)</f>
        <v>75</v>
      </c>
      <c r="M40" s="274">
        <f t="shared" si="2"/>
        <v>27014</v>
      </c>
    </row>
    <row r="41" spans="1:13" ht="18" customHeight="1">
      <c r="A41" s="27" t="str">
        <f t="shared" si="1"/>
        <v>1753201</v>
      </c>
      <c r="B41" s="28" t="s">
        <v>234</v>
      </c>
      <c r="C41" s="29">
        <v>32</v>
      </c>
      <c r="D41" s="28" t="s">
        <v>790</v>
      </c>
      <c r="E41" s="24">
        <v>39</v>
      </c>
      <c r="F41" s="594"/>
      <c r="G41" s="594"/>
      <c r="H41" s="175" t="s">
        <v>219</v>
      </c>
      <c r="I41" s="191"/>
      <c r="J41" s="43">
        <f>VLOOKUP($A41&amp;J$84,決統データ!$A$3:$DE$2059,$E41+19,FALSE)</f>
        <v>28780</v>
      </c>
      <c r="K41" s="43">
        <f>VLOOKUP($A41&amp;K$84,決統データ!$A$3:$DE$2059,$E41+19,FALSE)</f>
        <v>6211</v>
      </c>
      <c r="L41" s="43">
        <f>VLOOKUP($A41&amp;L$84,決統データ!$A$3:$DE$2059,$E41+19,FALSE)</f>
        <v>421</v>
      </c>
      <c r="M41" s="274">
        <f t="shared" si="2"/>
        <v>35412</v>
      </c>
    </row>
    <row r="42" spans="1:13" ht="18" customHeight="1">
      <c r="A42" s="27" t="str">
        <f t="shared" si="1"/>
        <v>1753201</v>
      </c>
      <c r="B42" s="28" t="s">
        <v>234</v>
      </c>
      <c r="C42" s="29">
        <v>32</v>
      </c>
      <c r="D42" s="28" t="s">
        <v>790</v>
      </c>
      <c r="E42" s="24">
        <v>40</v>
      </c>
      <c r="F42" s="594"/>
      <c r="G42" s="594"/>
      <c r="H42" s="594" t="s">
        <v>650</v>
      </c>
      <c r="I42" s="174" t="s">
        <v>1323</v>
      </c>
      <c r="J42" s="43">
        <f>VLOOKUP($A42&amp;J$84,決統データ!$A$3:$DE$2059,$E42+19,FALSE)</f>
        <v>28780</v>
      </c>
      <c r="K42" s="43">
        <f>VLOOKUP($A42&amp;K$84,決統データ!$A$3:$DE$2059,$E42+19,FALSE)</f>
        <v>6211</v>
      </c>
      <c r="L42" s="43">
        <f>VLOOKUP($A42&amp;L$84,決統データ!$A$3:$DE$2059,$E42+19,FALSE)</f>
        <v>421</v>
      </c>
      <c r="M42" s="274">
        <f t="shared" si="2"/>
        <v>35412</v>
      </c>
    </row>
    <row r="43" spans="1:13" ht="18" customHeight="1">
      <c r="A43" s="27" t="str">
        <f t="shared" si="1"/>
        <v>1753201</v>
      </c>
      <c r="B43" s="28" t="s">
        <v>234</v>
      </c>
      <c r="C43" s="29">
        <v>32</v>
      </c>
      <c r="D43" s="28" t="s">
        <v>790</v>
      </c>
      <c r="E43" s="24">
        <v>41</v>
      </c>
      <c r="F43" s="594"/>
      <c r="G43" s="594"/>
      <c r="H43" s="594"/>
      <c r="I43" s="174" t="s">
        <v>1322</v>
      </c>
      <c r="J43" s="43">
        <f>VLOOKUP($A43&amp;J$84,決統データ!$A$3:$DE$2059,$E43+19,FALSE)</f>
        <v>0</v>
      </c>
      <c r="K43" s="43">
        <f>VLOOKUP($A43&amp;K$84,決統データ!$A$3:$DE$2059,$E43+19,FALSE)</f>
        <v>0</v>
      </c>
      <c r="L43" s="43">
        <f>VLOOKUP($A43&amp;L$84,決統データ!$A$3:$DE$2059,$E43+19,FALSE)</f>
        <v>0</v>
      </c>
      <c r="M43" s="274">
        <f t="shared" si="2"/>
        <v>0</v>
      </c>
    </row>
    <row r="44" spans="1:13" ht="18" customHeight="1">
      <c r="A44" s="27" t="str">
        <f t="shared" si="1"/>
        <v>1753201</v>
      </c>
      <c r="B44" s="28" t="s">
        <v>234</v>
      </c>
      <c r="C44" s="29">
        <v>32</v>
      </c>
      <c r="D44" s="28" t="s">
        <v>790</v>
      </c>
      <c r="E44" s="24">
        <v>42</v>
      </c>
      <c r="F44" s="594"/>
      <c r="G44" s="594"/>
      <c r="H44" s="594"/>
      <c r="I44" s="174" t="s">
        <v>737</v>
      </c>
      <c r="J44" s="43">
        <f>VLOOKUP($A44&amp;J$84,決統データ!$A$3:$DE$2059,$E44+19,FALSE)</f>
        <v>0</v>
      </c>
      <c r="K44" s="43">
        <f>VLOOKUP($A44&amp;K$84,決統データ!$A$3:$DE$2059,$E44+19,FALSE)</f>
        <v>0</v>
      </c>
      <c r="L44" s="43">
        <f>VLOOKUP($A44&amp;L$84,決統データ!$A$3:$DE$2059,$E44+19,FALSE)</f>
        <v>0</v>
      </c>
      <c r="M44" s="274">
        <f t="shared" si="2"/>
        <v>0</v>
      </c>
    </row>
    <row r="45" spans="1:13" ht="18" customHeight="1">
      <c r="A45" s="27" t="str">
        <f t="shared" si="1"/>
        <v>1753201</v>
      </c>
      <c r="B45" s="28" t="s">
        <v>234</v>
      </c>
      <c r="C45" s="29">
        <v>32</v>
      </c>
      <c r="D45" s="28" t="s">
        <v>790</v>
      </c>
      <c r="E45" s="24">
        <v>43</v>
      </c>
      <c r="F45" s="594"/>
      <c r="G45" s="174" t="s">
        <v>1327</v>
      </c>
      <c r="H45" s="175"/>
      <c r="I45" s="191"/>
      <c r="J45" s="43">
        <f>VLOOKUP($A45&amp;J$84,決統データ!$A$3:$DE$2059,$E45+19,FALSE)</f>
        <v>346364</v>
      </c>
      <c r="K45" s="43">
        <f>VLOOKUP($A45&amp;K$84,決統データ!$A$3:$DE$2059,$E45+19,FALSE)</f>
        <v>111630</v>
      </c>
      <c r="L45" s="43">
        <f>VLOOKUP($A45&amp;L$84,決統データ!$A$3:$DE$2059,$E45+19,FALSE)</f>
        <v>8543</v>
      </c>
      <c r="M45" s="274">
        <f t="shared" si="2"/>
        <v>466537</v>
      </c>
    </row>
    <row r="46" spans="1:13" ht="18" customHeight="1">
      <c r="A46" s="27" t="str">
        <f t="shared" si="1"/>
        <v>1753201</v>
      </c>
      <c r="B46" s="28" t="s">
        <v>234</v>
      </c>
      <c r="C46" s="29">
        <v>32</v>
      </c>
      <c r="D46" s="28" t="s">
        <v>790</v>
      </c>
      <c r="E46" s="24">
        <v>44</v>
      </c>
      <c r="F46" s="594"/>
      <c r="G46" s="594" t="s">
        <v>650</v>
      </c>
      <c r="H46" s="174" t="s">
        <v>1323</v>
      </c>
      <c r="I46" s="174"/>
      <c r="J46" s="43">
        <f>VLOOKUP($A46&amp;J$84,決統データ!$A$3:$DE$2059,$E46+19,FALSE)</f>
        <v>309650</v>
      </c>
      <c r="K46" s="43">
        <f>VLOOKUP($A46&amp;K$84,決統データ!$A$3:$DE$2059,$E46+19,FALSE)</f>
        <v>111630</v>
      </c>
      <c r="L46" s="43">
        <f>VLOOKUP($A46&amp;L$84,決統データ!$A$3:$DE$2059,$E46+19,FALSE)</f>
        <v>8543</v>
      </c>
      <c r="M46" s="274">
        <f t="shared" si="2"/>
        <v>429823</v>
      </c>
    </row>
    <row r="47" spans="1:13" ht="18" customHeight="1">
      <c r="A47" s="27" t="str">
        <f t="shared" si="1"/>
        <v>1753201</v>
      </c>
      <c r="B47" s="28" t="s">
        <v>234</v>
      </c>
      <c r="C47" s="29">
        <v>32</v>
      </c>
      <c r="D47" s="28" t="s">
        <v>790</v>
      </c>
      <c r="E47" s="24">
        <v>45</v>
      </c>
      <c r="F47" s="594"/>
      <c r="G47" s="594"/>
      <c r="H47" s="174" t="s">
        <v>1322</v>
      </c>
      <c r="I47" s="174"/>
      <c r="J47" s="43">
        <f>VLOOKUP($A47&amp;J$84,決統データ!$A$3:$DE$2059,$E47+19,FALSE)</f>
        <v>0</v>
      </c>
      <c r="K47" s="43">
        <f>VLOOKUP($A47&amp;K$84,決統データ!$A$3:$DE$2059,$E47+19,FALSE)</f>
        <v>0</v>
      </c>
      <c r="L47" s="43">
        <f>VLOOKUP($A47&amp;L$84,決統データ!$A$3:$DE$2059,$E47+19,FALSE)</f>
        <v>0</v>
      </c>
      <c r="M47" s="274">
        <f t="shared" si="2"/>
        <v>0</v>
      </c>
    </row>
    <row r="48" spans="1:13" ht="18" customHeight="1">
      <c r="A48" s="27" t="str">
        <f t="shared" si="1"/>
        <v>1753201</v>
      </c>
      <c r="B48" s="28" t="s">
        <v>234</v>
      </c>
      <c r="C48" s="29">
        <v>32</v>
      </c>
      <c r="D48" s="28" t="s">
        <v>790</v>
      </c>
      <c r="E48" s="24">
        <v>46</v>
      </c>
      <c r="F48" s="594"/>
      <c r="G48" s="594"/>
      <c r="H48" s="174" t="s">
        <v>1333</v>
      </c>
      <c r="I48" s="174"/>
      <c r="J48" s="43">
        <f>VLOOKUP($A48&amp;J$84,決統データ!$A$3:$DE$2059,$E48+19,FALSE)</f>
        <v>0</v>
      </c>
      <c r="K48" s="43">
        <f>VLOOKUP($A48&amp;K$84,決統データ!$A$3:$DE$2059,$E48+19,FALSE)</f>
        <v>0</v>
      </c>
      <c r="L48" s="43">
        <f>VLOOKUP($A48&amp;L$84,決統データ!$A$3:$DE$2059,$E48+19,FALSE)</f>
        <v>0</v>
      </c>
      <c r="M48" s="274">
        <f t="shared" si="2"/>
        <v>0</v>
      </c>
    </row>
    <row r="49" spans="1:13" ht="18" customHeight="1">
      <c r="A49" s="27" t="str">
        <f t="shared" si="1"/>
        <v>1753201</v>
      </c>
      <c r="B49" s="28" t="s">
        <v>234</v>
      </c>
      <c r="C49" s="29">
        <v>32</v>
      </c>
      <c r="D49" s="28" t="s">
        <v>790</v>
      </c>
      <c r="E49" s="24">
        <v>47</v>
      </c>
      <c r="F49" s="594"/>
      <c r="G49" s="594"/>
      <c r="H49" s="174" t="s">
        <v>1332</v>
      </c>
      <c r="I49" s="174"/>
      <c r="J49" s="43">
        <f>VLOOKUP($A49&amp;J$84,決統データ!$A$3:$DE$2059,$E49+19,FALSE)</f>
        <v>0</v>
      </c>
      <c r="K49" s="43">
        <f>VLOOKUP($A49&amp;K$84,決統データ!$A$3:$DE$2059,$E49+19,FALSE)</f>
        <v>0</v>
      </c>
      <c r="L49" s="43">
        <f>VLOOKUP($A49&amp;L$84,決統データ!$A$3:$DE$2059,$E49+19,FALSE)</f>
        <v>0</v>
      </c>
      <c r="M49" s="274">
        <f t="shared" si="2"/>
        <v>0</v>
      </c>
    </row>
    <row r="50" spans="1:13" ht="18" customHeight="1">
      <c r="A50" s="27" t="str">
        <f t="shared" si="1"/>
        <v>1753201</v>
      </c>
      <c r="B50" s="28" t="s">
        <v>234</v>
      </c>
      <c r="C50" s="29">
        <v>32</v>
      </c>
      <c r="D50" s="28" t="s">
        <v>790</v>
      </c>
      <c r="E50" s="24">
        <v>48</v>
      </c>
      <c r="F50" s="594"/>
      <c r="G50" s="594"/>
      <c r="H50" s="174" t="s">
        <v>1331</v>
      </c>
      <c r="I50" s="174"/>
      <c r="J50" s="43">
        <f>VLOOKUP($A50&amp;J$84,決統データ!$A$3:$DE$2059,$E50+19,FALSE)</f>
        <v>36714</v>
      </c>
      <c r="K50" s="43">
        <f>VLOOKUP($A50&amp;K$84,決統データ!$A$3:$DE$2059,$E50+19,FALSE)</f>
        <v>0</v>
      </c>
      <c r="L50" s="43">
        <f>VLOOKUP($A50&amp;L$84,決統データ!$A$3:$DE$2059,$E50+19,FALSE)</f>
        <v>0</v>
      </c>
      <c r="M50" s="274">
        <f t="shared" si="2"/>
        <v>36714</v>
      </c>
    </row>
    <row r="51" spans="1:13" ht="18" customHeight="1">
      <c r="A51" s="27" t="str">
        <f t="shared" si="1"/>
        <v>1753201</v>
      </c>
      <c r="B51" s="28" t="s">
        <v>234</v>
      </c>
      <c r="C51" s="29">
        <v>32</v>
      </c>
      <c r="D51" s="28" t="s">
        <v>790</v>
      </c>
      <c r="E51" s="24">
        <v>49</v>
      </c>
      <c r="F51" s="594"/>
      <c r="G51" s="594"/>
      <c r="H51" s="174" t="s">
        <v>1326</v>
      </c>
      <c r="I51" s="174"/>
      <c r="J51" s="43">
        <f>VLOOKUP($A51&amp;J$84,決統データ!$A$3:$DE$2059,$E51+19,FALSE)</f>
        <v>0</v>
      </c>
      <c r="K51" s="43">
        <f>VLOOKUP($A51&amp;K$84,決統データ!$A$3:$DE$2059,$E51+19,FALSE)</f>
        <v>0</v>
      </c>
      <c r="L51" s="43">
        <f>VLOOKUP($A51&amp;L$84,決統データ!$A$3:$DE$2059,$E51+19,FALSE)</f>
        <v>0</v>
      </c>
      <c r="M51" s="274">
        <f t="shared" si="2"/>
        <v>0</v>
      </c>
    </row>
    <row r="52" spans="1:13" ht="18" customHeight="1">
      <c r="A52" s="27" t="str">
        <f t="shared" si="1"/>
        <v>1753201</v>
      </c>
      <c r="B52" s="28" t="s">
        <v>234</v>
      </c>
      <c r="C52" s="29">
        <v>32</v>
      </c>
      <c r="D52" s="28" t="s">
        <v>790</v>
      </c>
      <c r="E52" s="24">
        <v>50</v>
      </c>
      <c r="F52" s="594"/>
      <c r="G52" s="594"/>
      <c r="H52" s="174" t="s">
        <v>737</v>
      </c>
      <c r="I52" s="174"/>
      <c r="J52" s="43">
        <f>VLOOKUP($A52&amp;J$84,決統データ!$A$3:$DE$2059,$E52+19,FALSE)</f>
        <v>0</v>
      </c>
      <c r="K52" s="43">
        <f>VLOOKUP($A52&amp;K$84,決統データ!$A$3:$DE$2059,$E52+19,FALSE)</f>
        <v>0</v>
      </c>
      <c r="L52" s="43">
        <f>VLOOKUP($A52&amp;L$84,決統データ!$A$3:$DE$2059,$E52+19,FALSE)</f>
        <v>0</v>
      </c>
      <c r="M52" s="274">
        <f t="shared" si="2"/>
        <v>0</v>
      </c>
    </row>
    <row r="53" spans="1:13" ht="18" customHeight="1">
      <c r="A53" s="27" t="str">
        <f t="shared" si="1"/>
        <v>1753201</v>
      </c>
      <c r="B53" s="28" t="s">
        <v>234</v>
      </c>
      <c r="C53" s="29">
        <v>32</v>
      </c>
      <c r="D53" s="28" t="s">
        <v>790</v>
      </c>
      <c r="E53" s="24">
        <v>51</v>
      </c>
      <c r="F53" s="594" t="s">
        <v>1330</v>
      </c>
      <c r="G53" s="174" t="s">
        <v>365</v>
      </c>
      <c r="H53" s="174"/>
      <c r="I53" s="174"/>
      <c r="J53" s="43">
        <f>VLOOKUP($A53&amp;J$84,決統データ!$A$3:$DE$2059,$E53+19,FALSE)</f>
        <v>71528</v>
      </c>
      <c r="K53" s="43">
        <f>VLOOKUP($A53&amp;K$84,決統データ!$A$3:$DE$2059,$E53+19,FALSE)</f>
        <v>35452</v>
      </c>
      <c r="L53" s="43">
        <f>VLOOKUP($A53&amp;L$84,決統データ!$A$3:$DE$2059,$E53+19,FALSE)</f>
        <v>2468</v>
      </c>
      <c r="M53" s="274">
        <f t="shared" si="2"/>
        <v>109448</v>
      </c>
    </row>
    <row r="54" spans="1:13" ht="18" customHeight="1">
      <c r="A54" s="27" t="str">
        <f t="shared" si="1"/>
        <v>1753201</v>
      </c>
      <c r="B54" s="28" t="s">
        <v>234</v>
      </c>
      <c r="C54" s="29">
        <v>32</v>
      </c>
      <c r="D54" s="28" t="s">
        <v>790</v>
      </c>
      <c r="E54" s="24">
        <v>52</v>
      </c>
      <c r="F54" s="594"/>
      <c r="G54" s="594" t="s">
        <v>650</v>
      </c>
      <c r="H54" s="174" t="s">
        <v>1323</v>
      </c>
      <c r="I54" s="174"/>
      <c r="J54" s="43">
        <f>VLOOKUP($A54&amp;J$84,決統データ!$A$3:$DE$2059,$E54+19,FALSE)</f>
        <v>84</v>
      </c>
      <c r="K54" s="43">
        <f>VLOOKUP($A54&amp;K$84,決統データ!$A$3:$DE$2059,$E54+19,FALSE)</f>
        <v>0</v>
      </c>
      <c r="L54" s="43">
        <f>VLOOKUP($A54&amp;L$84,決統データ!$A$3:$DE$2059,$E54+19,FALSE)</f>
        <v>0</v>
      </c>
      <c r="M54" s="274">
        <f t="shared" si="2"/>
        <v>84</v>
      </c>
    </row>
    <row r="55" spans="1:13" ht="18" customHeight="1">
      <c r="A55" s="27" t="str">
        <f t="shared" si="1"/>
        <v>1753201</v>
      </c>
      <c r="B55" s="28" t="s">
        <v>234</v>
      </c>
      <c r="C55" s="29">
        <v>32</v>
      </c>
      <c r="D55" s="28" t="s">
        <v>790</v>
      </c>
      <c r="E55" s="24">
        <v>53</v>
      </c>
      <c r="F55" s="594"/>
      <c r="G55" s="594"/>
      <c r="H55" s="174" t="s">
        <v>1322</v>
      </c>
      <c r="I55" s="174"/>
      <c r="J55" s="43">
        <f>VLOOKUP($A55&amp;J$84,決統データ!$A$3:$DE$2059,$E55+19,FALSE)</f>
        <v>0</v>
      </c>
      <c r="K55" s="43">
        <f>VLOOKUP($A55&amp;K$84,決統データ!$A$3:$DE$2059,$E55+19,FALSE)</f>
        <v>0</v>
      </c>
      <c r="L55" s="43">
        <f>VLOOKUP($A55&amp;L$84,決統データ!$A$3:$DE$2059,$E55+19,FALSE)</f>
        <v>0</v>
      </c>
      <c r="M55" s="274">
        <f t="shared" si="2"/>
        <v>0</v>
      </c>
    </row>
    <row r="56" spans="1:13" ht="18" customHeight="1">
      <c r="A56" s="27" t="str">
        <f>+B56&amp;C56&amp;D56</f>
        <v>1753201</v>
      </c>
      <c r="B56" s="28" t="s">
        <v>234</v>
      </c>
      <c r="C56" s="29">
        <v>32</v>
      </c>
      <c r="D56" s="28" t="s">
        <v>790</v>
      </c>
      <c r="E56" s="24">
        <v>54</v>
      </c>
      <c r="F56" s="594"/>
      <c r="G56" s="594"/>
      <c r="H56" s="174" t="s">
        <v>1326</v>
      </c>
      <c r="I56" s="174"/>
      <c r="J56" s="43">
        <f>VLOOKUP($A56&amp;J$84,決統データ!$A$3:$DE$2059,$E56+19,FALSE)</f>
        <v>0</v>
      </c>
      <c r="K56" s="43">
        <f>VLOOKUP($A56&amp;K$84,決統データ!$A$3:$DE$2059,$E56+19,FALSE)</f>
        <v>0</v>
      </c>
      <c r="L56" s="43">
        <f>VLOOKUP($A56&amp;L$84,決統データ!$A$3:$DE$2059,$E56+19,FALSE)</f>
        <v>0</v>
      </c>
      <c r="M56" s="274">
        <f t="shared" si="2"/>
        <v>0</v>
      </c>
    </row>
    <row r="57" spans="1:13" ht="18" customHeight="1">
      <c r="A57" s="27" t="str">
        <f>+B57&amp;C57&amp;D57</f>
        <v>1753201</v>
      </c>
      <c r="B57" s="28" t="s">
        <v>234</v>
      </c>
      <c r="C57" s="29">
        <v>32</v>
      </c>
      <c r="D57" s="28" t="s">
        <v>790</v>
      </c>
      <c r="E57" s="24">
        <v>55</v>
      </c>
      <c r="F57" s="594"/>
      <c r="G57" s="594"/>
      <c r="H57" s="174" t="s">
        <v>1325</v>
      </c>
      <c r="I57" s="174"/>
      <c r="J57" s="43">
        <f>VLOOKUP($A57&amp;J$84,決統データ!$A$3:$DE$2059,$E57+19,FALSE)</f>
        <v>16016</v>
      </c>
      <c r="K57" s="43">
        <f>VLOOKUP($A57&amp;K$84,決統データ!$A$3:$DE$2059,$E57+19,FALSE)</f>
        <v>0</v>
      </c>
      <c r="L57" s="43">
        <f>VLOOKUP($A57&amp;L$84,決統データ!$A$3:$DE$2059,$E57+19,FALSE)</f>
        <v>0</v>
      </c>
      <c r="M57" s="274">
        <f t="shared" si="2"/>
        <v>16016</v>
      </c>
    </row>
    <row r="58" spans="1:13" ht="18" customHeight="1">
      <c r="A58" s="27" t="str">
        <f>+B58&amp;C58&amp;D58</f>
        <v>1753201</v>
      </c>
      <c r="B58" s="28" t="s">
        <v>234</v>
      </c>
      <c r="C58" s="29">
        <v>32</v>
      </c>
      <c r="D58" s="28" t="s">
        <v>790</v>
      </c>
      <c r="E58" s="24">
        <v>56</v>
      </c>
      <c r="F58" s="594"/>
      <c r="G58" s="594"/>
      <c r="H58" s="174" t="s">
        <v>1321</v>
      </c>
      <c r="I58" s="174"/>
      <c r="J58" s="43">
        <f>VLOOKUP($A58&amp;J$84,決統データ!$A$3:$DE$2059,$E58+19,FALSE)</f>
        <v>43706</v>
      </c>
      <c r="K58" s="43">
        <f>VLOOKUP($A58&amp;K$84,決統データ!$A$3:$DE$2059,$E58+19,FALSE)</f>
        <v>25681</v>
      </c>
      <c r="L58" s="43">
        <f>VLOOKUP($A58&amp;L$84,決統データ!$A$3:$DE$2059,$E58+19,FALSE)</f>
        <v>2468</v>
      </c>
      <c r="M58" s="274">
        <f t="shared" si="2"/>
        <v>71855</v>
      </c>
    </row>
    <row r="59" spans="1:13" ht="18" customHeight="1">
      <c r="A59" s="27" t="str">
        <f t="shared" si="1"/>
        <v>1753201</v>
      </c>
      <c r="B59" s="28" t="s">
        <v>234</v>
      </c>
      <c r="C59" s="29">
        <v>32</v>
      </c>
      <c r="D59" s="28" t="s">
        <v>790</v>
      </c>
      <c r="E59" s="24">
        <v>57</v>
      </c>
      <c r="F59" s="594"/>
      <c r="G59" s="594"/>
      <c r="H59" s="174" t="s">
        <v>737</v>
      </c>
      <c r="I59" s="174"/>
      <c r="J59" s="43">
        <f>VLOOKUP($A59&amp;J$84,決統データ!$A$3:$DE$2059,$E59+19,FALSE)</f>
        <v>11722</v>
      </c>
      <c r="K59" s="43">
        <f>VLOOKUP($A59&amp;K$84,決統データ!$A$3:$DE$2059,$E59+19,FALSE)</f>
        <v>9771</v>
      </c>
      <c r="L59" s="43">
        <f>VLOOKUP($A59&amp;L$84,決統データ!$A$3:$DE$2059,$E59+19,FALSE)</f>
        <v>0</v>
      </c>
      <c r="M59" s="274">
        <f t="shared" si="2"/>
        <v>21493</v>
      </c>
    </row>
    <row r="60" spans="1:13" ht="18" customHeight="1">
      <c r="A60" s="27" t="str">
        <f t="shared" si="1"/>
        <v>1753201</v>
      </c>
      <c r="B60" s="28" t="s">
        <v>234</v>
      </c>
      <c r="C60" s="29">
        <v>32</v>
      </c>
      <c r="D60" s="28" t="s">
        <v>790</v>
      </c>
      <c r="E60" s="24">
        <v>58</v>
      </c>
      <c r="F60" s="594"/>
      <c r="G60" s="174" t="s">
        <v>1328</v>
      </c>
      <c r="H60" s="174"/>
      <c r="I60" s="174"/>
      <c r="J60" s="43">
        <f>VLOOKUP($A60&amp;J$84,決統データ!$A$3:$DE$2059,$E60+19,FALSE)</f>
        <v>437979</v>
      </c>
      <c r="K60" s="43">
        <f>VLOOKUP($A60&amp;K$84,決統データ!$A$3:$DE$2059,$E60+19,FALSE)</f>
        <v>146420</v>
      </c>
      <c r="L60" s="43">
        <f>VLOOKUP($A60&amp;L$84,決統データ!$A$3:$DE$2059,$E60+19,FALSE)</f>
        <v>19143</v>
      </c>
      <c r="M60" s="274">
        <f t="shared" si="2"/>
        <v>603542</v>
      </c>
    </row>
    <row r="61" spans="1:13" ht="18" customHeight="1">
      <c r="A61" s="27" t="str">
        <f t="shared" si="1"/>
        <v>1753201</v>
      </c>
      <c r="B61" s="28" t="s">
        <v>234</v>
      </c>
      <c r="C61" s="29">
        <v>32</v>
      </c>
      <c r="D61" s="28" t="s">
        <v>790</v>
      </c>
      <c r="E61" s="24">
        <v>59</v>
      </c>
      <c r="F61" s="594"/>
      <c r="G61" s="586" t="s">
        <v>650</v>
      </c>
      <c r="H61" s="174" t="s">
        <v>1323</v>
      </c>
      <c r="I61" s="174"/>
      <c r="J61" s="43">
        <f>VLOOKUP($A61&amp;J$84,決統データ!$A$3:$DE$2059,$E61+19,FALSE)</f>
        <v>7410</v>
      </c>
      <c r="K61" s="43">
        <f>VLOOKUP($A61&amp;K$84,決統データ!$A$3:$DE$2059,$E61+19,FALSE)</f>
        <v>0</v>
      </c>
      <c r="L61" s="43">
        <f>VLOOKUP($A61&amp;L$84,決統データ!$A$3:$DE$2059,$E61+19,FALSE)</f>
        <v>0</v>
      </c>
      <c r="M61" s="274">
        <f t="shared" si="2"/>
        <v>7410</v>
      </c>
    </row>
    <row r="62" spans="1:13" ht="18" customHeight="1">
      <c r="A62" s="27" t="str">
        <f t="shared" si="1"/>
        <v>1753201</v>
      </c>
      <c r="B62" s="28" t="s">
        <v>234</v>
      </c>
      <c r="C62" s="29">
        <v>32</v>
      </c>
      <c r="D62" s="28" t="s">
        <v>790</v>
      </c>
      <c r="E62" s="24">
        <v>60</v>
      </c>
      <c r="F62" s="594"/>
      <c r="G62" s="587"/>
      <c r="H62" s="174" t="s">
        <v>1322</v>
      </c>
      <c r="I62" s="174"/>
      <c r="J62" s="43">
        <f>VLOOKUP($A62&amp;J$84,決統データ!$A$3:$DE$2059,$E62+19,FALSE)</f>
        <v>0</v>
      </c>
      <c r="K62" s="43">
        <f>VLOOKUP($A62&amp;K$84,決統データ!$A$3:$DE$2059,$E62+19,FALSE)</f>
        <v>0</v>
      </c>
      <c r="L62" s="43">
        <f>VLOOKUP($A62&amp;L$84,決統データ!$A$3:$DE$2059,$E62+19,FALSE)</f>
        <v>0</v>
      </c>
      <c r="M62" s="274">
        <f t="shared" si="2"/>
        <v>0</v>
      </c>
    </row>
    <row r="63" spans="1:13" ht="18" customHeight="1">
      <c r="A63" s="27" t="str">
        <f t="shared" si="1"/>
        <v>1753202</v>
      </c>
      <c r="B63" s="28" t="s">
        <v>234</v>
      </c>
      <c r="C63" s="29">
        <v>32</v>
      </c>
      <c r="D63" s="28" t="s">
        <v>796</v>
      </c>
      <c r="E63" s="24">
        <v>1</v>
      </c>
      <c r="F63" s="594"/>
      <c r="G63" s="587"/>
      <c r="H63" s="174" t="s">
        <v>1326</v>
      </c>
      <c r="I63" s="174"/>
      <c r="J63" s="43">
        <f>VLOOKUP($A63&amp;J$84,決統データ!$A$3:$DE$2059,$E63+19,FALSE)</f>
        <v>0</v>
      </c>
      <c r="K63" s="43">
        <f>VLOOKUP($A63&amp;K$84,決統データ!$A$3:$DE$2059,$E63+19,FALSE)</f>
        <v>0</v>
      </c>
      <c r="L63" s="43">
        <f>VLOOKUP($A63&amp;L$84,決統データ!$A$3:$DE$2059,$E63+19,FALSE)</f>
        <v>0</v>
      </c>
      <c r="M63" s="274">
        <f t="shared" si="2"/>
        <v>0</v>
      </c>
    </row>
    <row r="64" spans="1:13" ht="18" customHeight="1">
      <c r="A64" s="27" t="str">
        <f t="shared" si="1"/>
        <v>1753202</v>
      </c>
      <c r="B64" s="28" t="s">
        <v>234</v>
      </c>
      <c r="C64" s="29">
        <v>32</v>
      </c>
      <c r="D64" s="28" t="s">
        <v>796</v>
      </c>
      <c r="E64" s="24">
        <v>2</v>
      </c>
      <c r="F64" s="594"/>
      <c r="G64" s="587"/>
      <c r="H64" s="174" t="s">
        <v>1325</v>
      </c>
      <c r="I64" s="174"/>
      <c r="J64" s="43">
        <f>VLOOKUP($A64&amp;J$84,決統データ!$A$3:$DE$2059,$E64+19,FALSE)</f>
        <v>99211</v>
      </c>
      <c r="K64" s="43">
        <f>VLOOKUP($A64&amp;K$84,決統データ!$A$3:$DE$2059,$E64+19,FALSE)</f>
        <v>0</v>
      </c>
      <c r="L64" s="43">
        <f>VLOOKUP($A64&amp;L$84,決統データ!$A$3:$DE$2059,$E64+19,FALSE)</f>
        <v>0</v>
      </c>
      <c r="M64" s="274">
        <f t="shared" si="2"/>
        <v>99211</v>
      </c>
    </row>
    <row r="65" spans="1:13" ht="18" customHeight="1">
      <c r="A65" s="27" t="str">
        <f t="shared" si="1"/>
        <v>1753202</v>
      </c>
      <c r="B65" s="28" t="s">
        <v>234</v>
      </c>
      <c r="C65" s="29">
        <v>32</v>
      </c>
      <c r="D65" s="28" t="s">
        <v>796</v>
      </c>
      <c r="E65" s="24">
        <v>3</v>
      </c>
      <c r="F65" s="594"/>
      <c r="G65" s="587"/>
      <c r="H65" s="174" t="s">
        <v>1321</v>
      </c>
      <c r="I65" s="174"/>
      <c r="J65" s="43">
        <f>VLOOKUP($A65&amp;J$84,決統データ!$A$3:$DE$2059,$E65+19,FALSE)</f>
        <v>270727</v>
      </c>
      <c r="K65" s="43">
        <f>VLOOKUP($A65&amp;K$84,決統データ!$A$3:$DE$2059,$E65+19,FALSE)</f>
        <v>91459</v>
      </c>
      <c r="L65" s="43">
        <f>VLOOKUP($A65&amp;L$84,決統データ!$A$3:$DE$2059,$E65+19,FALSE)</f>
        <v>19143</v>
      </c>
      <c r="M65" s="274">
        <f t="shared" si="2"/>
        <v>381329</v>
      </c>
    </row>
    <row r="66" spans="1:13" ht="18" customHeight="1">
      <c r="A66" s="27" t="str">
        <f>+B66&amp;C66&amp;D66</f>
        <v>1753202</v>
      </c>
      <c r="B66" s="28" t="s">
        <v>234</v>
      </c>
      <c r="C66" s="29">
        <v>32</v>
      </c>
      <c r="D66" s="28" t="s">
        <v>561</v>
      </c>
      <c r="E66" s="24">
        <v>4</v>
      </c>
      <c r="F66" s="594"/>
      <c r="G66" s="587"/>
      <c r="H66" s="175" t="s">
        <v>737</v>
      </c>
      <c r="I66" s="191"/>
      <c r="J66" s="43">
        <f>VLOOKUP($A66&amp;J$84,決統データ!$A$3:$DE$2059,$E66+19,FALSE)</f>
        <v>60631</v>
      </c>
      <c r="K66" s="43">
        <f>VLOOKUP($A66&amp;K$84,決統データ!$A$3:$DE$2059,$E66+19,FALSE)</f>
        <v>54961</v>
      </c>
      <c r="L66" s="43">
        <f>VLOOKUP($A66&amp;L$84,決統データ!$A$3:$DE$2059,$E66+19,FALSE)</f>
        <v>0</v>
      </c>
      <c r="M66" s="274">
        <f t="shared" si="2"/>
        <v>115592</v>
      </c>
    </row>
    <row r="67" spans="1:13" ht="18" customHeight="1">
      <c r="A67" s="27" t="str">
        <f>+B67&amp;C67&amp;D67</f>
        <v>1753202</v>
      </c>
      <c r="B67" s="28" t="s">
        <v>234</v>
      </c>
      <c r="C67" s="29">
        <v>32</v>
      </c>
      <c r="D67" s="28" t="s">
        <v>561</v>
      </c>
      <c r="E67" s="24">
        <v>6</v>
      </c>
      <c r="F67" s="594"/>
      <c r="G67" s="174" t="s">
        <v>376</v>
      </c>
      <c r="H67" s="175"/>
      <c r="I67" s="191"/>
      <c r="J67" s="43">
        <f>VLOOKUP($A67&amp;J$84,決統データ!$A$3:$DE$2059,$E67+19,FALSE)</f>
        <v>0</v>
      </c>
      <c r="K67" s="43">
        <f>VLOOKUP($A67&amp;K$84,決統データ!$A$3:$DE$2059,$E67+19,FALSE)</f>
        <v>0</v>
      </c>
      <c r="L67" s="43">
        <f>VLOOKUP($A67&amp;L$84,決統データ!$A$3:$DE$2059,$E67+19,FALSE)</f>
        <v>0</v>
      </c>
      <c r="M67" s="274">
        <f t="shared" ref="M67:M78" si="3">SUM(J67:L67)</f>
        <v>0</v>
      </c>
    </row>
    <row r="68" spans="1:13" ht="18" customHeight="1">
      <c r="A68" s="27" t="str">
        <f t="shared" si="1"/>
        <v>1753202</v>
      </c>
      <c r="B68" s="28" t="s">
        <v>234</v>
      </c>
      <c r="C68" s="29">
        <v>32</v>
      </c>
      <c r="D68" s="28" t="s">
        <v>561</v>
      </c>
      <c r="E68" s="24">
        <v>7</v>
      </c>
      <c r="F68" s="594"/>
      <c r="G68" s="174" t="s">
        <v>1327</v>
      </c>
      <c r="H68" s="175"/>
      <c r="I68" s="191"/>
      <c r="J68" s="43">
        <f>VLOOKUP($A68&amp;J$84,決統データ!$A$3:$DE$2059,$E68+19,FALSE)</f>
        <v>509507</v>
      </c>
      <c r="K68" s="43">
        <f>VLOOKUP($A68&amp;K$84,決統データ!$A$3:$DE$2059,$E68+19,FALSE)</f>
        <v>181872</v>
      </c>
      <c r="L68" s="43">
        <f>VLOOKUP($A68&amp;L$84,決統データ!$A$3:$DE$2059,$E68+19,FALSE)</f>
        <v>21611</v>
      </c>
      <c r="M68" s="274">
        <f t="shared" si="3"/>
        <v>712990</v>
      </c>
    </row>
    <row r="69" spans="1:13" ht="16.5" customHeight="1">
      <c r="A69" s="27" t="str">
        <f t="shared" si="1"/>
        <v>1753202</v>
      </c>
      <c r="B69" s="28" t="s">
        <v>234</v>
      </c>
      <c r="C69" s="29">
        <v>32</v>
      </c>
      <c r="D69" s="28" t="s">
        <v>561</v>
      </c>
      <c r="E69" s="24">
        <v>8</v>
      </c>
      <c r="F69" s="594"/>
      <c r="G69" s="594" t="s">
        <v>650</v>
      </c>
      <c r="H69" s="175" t="s">
        <v>1323</v>
      </c>
      <c r="I69" s="191"/>
      <c r="J69" s="43">
        <f>VLOOKUP($A69&amp;J$84,決統データ!$A$3:$DE$2059,$E69+19,FALSE)</f>
        <v>7494</v>
      </c>
      <c r="K69" s="43">
        <f>VLOOKUP($A69&amp;K$84,決統データ!$A$3:$DE$2059,$E69+19,FALSE)</f>
        <v>0</v>
      </c>
      <c r="L69" s="43">
        <f>VLOOKUP($A69&amp;L$84,決統データ!$A$3:$DE$2059,$E69+19,FALSE)</f>
        <v>0</v>
      </c>
      <c r="M69" s="274">
        <f t="shared" si="3"/>
        <v>7494</v>
      </c>
    </row>
    <row r="70" spans="1:13" ht="18" customHeight="1">
      <c r="A70" s="27" t="str">
        <f t="shared" si="1"/>
        <v>1753202</v>
      </c>
      <c r="B70" s="28" t="s">
        <v>234</v>
      </c>
      <c r="C70" s="29">
        <v>32</v>
      </c>
      <c r="D70" s="28" t="s">
        <v>561</v>
      </c>
      <c r="E70" s="24">
        <v>9</v>
      </c>
      <c r="F70" s="594"/>
      <c r="G70" s="594"/>
      <c r="H70" s="175" t="s">
        <v>1322</v>
      </c>
      <c r="I70" s="191"/>
      <c r="J70" s="43">
        <f>VLOOKUP($A70&amp;J$84,決統データ!$A$3:$DE$2059,$E70+19,FALSE)</f>
        <v>0</v>
      </c>
      <c r="K70" s="43">
        <f>VLOOKUP($A70&amp;K$84,決統データ!$A$3:$DE$2059,$E70+19,FALSE)</f>
        <v>0</v>
      </c>
      <c r="L70" s="43">
        <f>VLOOKUP($A70&amp;L$84,決統データ!$A$3:$DE$2059,$E70+19,FALSE)</f>
        <v>0</v>
      </c>
      <c r="M70" s="274">
        <f t="shared" si="3"/>
        <v>0</v>
      </c>
    </row>
    <row r="71" spans="1:13" ht="18" customHeight="1">
      <c r="A71" s="27" t="str">
        <f t="shared" si="1"/>
        <v>1753202</v>
      </c>
      <c r="B71" s="28" t="s">
        <v>234</v>
      </c>
      <c r="C71" s="29">
        <v>32</v>
      </c>
      <c r="D71" s="28" t="s">
        <v>561</v>
      </c>
      <c r="E71" s="24">
        <v>10</v>
      </c>
      <c r="F71" s="594"/>
      <c r="G71" s="594"/>
      <c r="H71" s="175" t="s">
        <v>1326</v>
      </c>
      <c r="I71" s="191"/>
      <c r="J71" s="43">
        <f>VLOOKUP($A71&amp;J$84,決統データ!$A$3:$DE$2059,$E71+19,FALSE)</f>
        <v>0</v>
      </c>
      <c r="K71" s="43">
        <f>VLOOKUP($A71&amp;K$84,決統データ!$A$3:$DE$2059,$E71+19,FALSE)</f>
        <v>0</v>
      </c>
      <c r="L71" s="43">
        <f>VLOOKUP($A71&amp;L$84,決統データ!$A$3:$DE$2059,$E71+19,FALSE)</f>
        <v>0</v>
      </c>
      <c r="M71" s="274">
        <f t="shared" si="3"/>
        <v>0</v>
      </c>
    </row>
    <row r="72" spans="1:13" ht="18" customHeight="1">
      <c r="A72" s="27" t="str">
        <f t="shared" si="1"/>
        <v>1753202</v>
      </c>
      <c r="B72" s="28" t="s">
        <v>234</v>
      </c>
      <c r="C72" s="29">
        <v>32</v>
      </c>
      <c r="D72" s="28" t="s">
        <v>561</v>
      </c>
      <c r="E72" s="24">
        <v>11</v>
      </c>
      <c r="F72" s="594"/>
      <c r="G72" s="594"/>
      <c r="H72" s="175" t="s">
        <v>1325</v>
      </c>
      <c r="I72" s="191"/>
      <c r="J72" s="43">
        <f>VLOOKUP($A72&amp;J$84,決統データ!$A$3:$DE$2059,$E72+19,FALSE)</f>
        <v>115227</v>
      </c>
      <c r="K72" s="43">
        <f>VLOOKUP($A72&amp;K$84,決統データ!$A$3:$DE$2059,$E72+19,FALSE)</f>
        <v>0</v>
      </c>
      <c r="L72" s="43">
        <f>VLOOKUP($A72&amp;L$84,決統データ!$A$3:$DE$2059,$E72+19,FALSE)</f>
        <v>0</v>
      </c>
      <c r="M72" s="274">
        <f t="shared" si="3"/>
        <v>115227</v>
      </c>
    </row>
    <row r="73" spans="1:13" ht="18" customHeight="1">
      <c r="A73" s="27" t="str">
        <f>+B73&amp;C73&amp;D73</f>
        <v>1753202</v>
      </c>
      <c r="B73" s="28" t="s">
        <v>234</v>
      </c>
      <c r="C73" s="29">
        <v>32</v>
      </c>
      <c r="D73" s="28" t="s">
        <v>796</v>
      </c>
      <c r="E73" s="24">
        <v>12</v>
      </c>
      <c r="F73" s="594"/>
      <c r="G73" s="594"/>
      <c r="H73" s="174" t="s">
        <v>1321</v>
      </c>
      <c r="I73" s="174"/>
      <c r="J73" s="43">
        <f>VLOOKUP($A73&amp;J$84,決統データ!$A$3:$DE$2059,$E73+19,FALSE)</f>
        <v>314433</v>
      </c>
      <c r="K73" s="43">
        <f>VLOOKUP($A73&amp;K$84,決統データ!$A$3:$DE$2059,$E73+19,FALSE)</f>
        <v>117140</v>
      </c>
      <c r="L73" s="43">
        <f>VLOOKUP($A73&amp;L$84,決統データ!$A$3:$DE$2059,$E73+19,FALSE)</f>
        <v>21611</v>
      </c>
      <c r="M73" s="274">
        <f t="shared" si="3"/>
        <v>453184</v>
      </c>
    </row>
    <row r="74" spans="1:13" ht="18" customHeight="1">
      <c r="A74" s="27" t="str">
        <f t="shared" si="1"/>
        <v>1753202</v>
      </c>
      <c r="B74" s="28" t="s">
        <v>234</v>
      </c>
      <c r="C74" s="29">
        <v>32</v>
      </c>
      <c r="D74" s="28" t="s">
        <v>561</v>
      </c>
      <c r="E74" s="24">
        <v>13</v>
      </c>
      <c r="F74" s="594"/>
      <c r="G74" s="594"/>
      <c r="H74" s="175" t="s">
        <v>737</v>
      </c>
      <c r="I74" s="191"/>
      <c r="J74" s="43">
        <f>VLOOKUP($A74&amp;J$84,決統データ!$A$3:$DE$2059,$E74+19,FALSE)</f>
        <v>72353</v>
      </c>
      <c r="K74" s="43">
        <f>VLOOKUP($A74&amp;K$84,決統データ!$A$3:$DE$2059,$E74+19,FALSE)</f>
        <v>64732</v>
      </c>
      <c r="L74" s="43">
        <f>VLOOKUP($A74&amp;L$84,決統データ!$A$3:$DE$2059,$E74+19,FALSE)</f>
        <v>0</v>
      </c>
      <c r="M74" s="274">
        <f t="shared" si="3"/>
        <v>137085</v>
      </c>
    </row>
    <row r="75" spans="1:13" ht="18" customHeight="1">
      <c r="A75" s="27" t="str">
        <f t="shared" si="1"/>
        <v>1753202</v>
      </c>
      <c r="B75" s="28" t="s">
        <v>234</v>
      </c>
      <c r="C75" s="29">
        <v>32</v>
      </c>
      <c r="D75" s="28" t="s">
        <v>561</v>
      </c>
      <c r="E75" s="24">
        <v>15</v>
      </c>
      <c r="F75" s="174" t="s">
        <v>1324</v>
      </c>
      <c r="G75" s="174"/>
      <c r="H75" s="175"/>
      <c r="I75" s="191"/>
      <c r="J75" s="43">
        <f>VLOOKUP($A75&amp;J$84,決統データ!$A$3:$DE$2059,$E75+19,FALSE)</f>
        <v>855871</v>
      </c>
      <c r="K75" s="43">
        <f>VLOOKUP($A75&amp;K$84,決統データ!$A$3:$DE$2059,$E75+19,FALSE)</f>
        <v>293502</v>
      </c>
      <c r="L75" s="43">
        <f>VLOOKUP($A75&amp;L$84,決統データ!$A$3:$DE$2059,$E75+19,FALSE)</f>
        <v>30154</v>
      </c>
      <c r="M75" s="274">
        <f t="shared" si="3"/>
        <v>1179527</v>
      </c>
    </row>
    <row r="76" spans="1:13" ht="18" customHeight="1">
      <c r="A76" s="27" t="str">
        <f>+B76&amp;C76&amp;D76</f>
        <v>1753202</v>
      </c>
      <c r="B76" s="28" t="s">
        <v>234</v>
      </c>
      <c r="C76" s="29">
        <v>32</v>
      </c>
      <c r="D76" s="28" t="s">
        <v>561</v>
      </c>
      <c r="E76" s="24">
        <v>16</v>
      </c>
      <c r="F76" s="586" t="s">
        <v>650</v>
      </c>
      <c r="G76" s="191" t="s">
        <v>1323</v>
      </c>
      <c r="H76" s="175"/>
      <c r="I76" s="191"/>
      <c r="J76" s="43">
        <f>VLOOKUP($A76&amp;J$84,決統データ!$A$3:$DE$2059,$E76+19,FALSE)</f>
        <v>317144</v>
      </c>
      <c r="K76" s="43">
        <f>VLOOKUP($A76&amp;K$84,決統データ!$A$3:$DE$2059,$E76+19,FALSE)</f>
        <v>111630</v>
      </c>
      <c r="L76" s="43">
        <f>VLOOKUP($A76&amp;L$84,決統データ!$A$3:$DE$2059,$E76+19,FALSE)</f>
        <v>8543</v>
      </c>
      <c r="M76" s="274">
        <f t="shared" si="3"/>
        <v>437317</v>
      </c>
    </row>
    <row r="77" spans="1:13" ht="18" customHeight="1">
      <c r="A77" s="27" t="str">
        <f>+B77&amp;C77&amp;D77</f>
        <v>1753202</v>
      </c>
      <c r="B77" s="28" t="s">
        <v>234</v>
      </c>
      <c r="C77" s="29">
        <v>32</v>
      </c>
      <c r="D77" s="28" t="s">
        <v>561</v>
      </c>
      <c r="E77" s="24">
        <v>17</v>
      </c>
      <c r="F77" s="587"/>
      <c r="G77" s="191" t="s">
        <v>1322</v>
      </c>
      <c r="H77" s="175"/>
      <c r="I77" s="191"/>
      <c r="J77" s="43">
        <f>VLOOKUP($A77&amp;J$84,決統データ!$A$3:$DE$2059,$E77+19,FALSE)</f>
        <v>0</v>
      </c>
      <c r="K77" s="43">
        <f>VLOOKUP($A77&amp;K$84,決統データ!$A$3:$DE$2059,$E77+19,FALSE)</f>
        <v>0</v>
      </c>
      <c r="L77" s="43">
        <f>VLOOKUP($A77&amp;L$84,決統データ!$A$3:$DE$2059,$E77+19,FALSE)</f>
        <v>0</v>
      </c>
      <c r="M77" s="274">
        <f t="shared" si="3"/>
        <v>0</v>
      </c>
    </row>
    <row r="78" spans="1:13" ht="18" customHeight="1">
      <c r="A78" s="27" t="str">
        <f>+B78&amp;C78&amp;D78</f>
        <v>1753202</v>
      </c>
      <c r="B78" s="28" t="s">
        <v>234</v>
      </c>
      <c r="C78" s="29">
        <v>32</v>
      </c>
      <c r="D78" s="28" t="s">
        <v>561</v>
      </c>
      <c r="E78" s="24">
        <v>18</v>
      </c>
      <c r="F78" s="588"/>
      <c r="G78" s="191" t="s">
        <v>737</v>
      </c>
      <c r="H78" s="175"/>
      <c r="I78" s="191"/>
      <c r="J78" s="43">
        <f>VLOOKUP($A78&amp;J$84,決統データ!$A$3:$DE$2059,$E78+19,FALSE)</f>
        <v>538727</v>
      </c>
      <c r="K78" s="43">
        <f>VLOOKUP($A78&amp;K$84,決統データ!$A$3:$DE$2059,$E78+19,FALSE)</f>
        <v>181872</v>
      </c>
      <c r="L78" s="43">
        <f>VLOOKUP($A78&amp;L$84,決統データ!$A$3:$DE$2059,$E78+19,FALSE)</f>
        <v>21611</v>
      </c>
      <c r="M78" s="274">
        <f t="shared" si="3"/>
        <v>742210</v>
      </c>
    </row>
    <row r="79" spans="1:13">
      <c r="F79" s="152"/>
      <c r="G79" s="152"/>
      <c r="H79" s="152"/>
      <c r="I79" s="152"/>
    </row>
    <row r="80" spans="1:13">
      <c r="F80" s="152"/>
      <c r="G80" s="152"/>
      <c r="H80" s="152"/>
      <c r="I80" s="152"/>
    </row>
    <row r="81" spans="6:12">
      <c r="F81" s="152"/>
      <c r="G81" s="152"/>
      <c r="H81" s="152"/>
      <c r="I81" s="152"/>
    </row>
    <row r="82" spans="6:12">
      <c r="F82" s="152"/>
      <c r="G82" s="152"/>
      <c r="H82" s="152"/>
      <c r="I82" s="152"/>
    </row>
    <row r="84" spans="6:12">
      <c r="J84" s="12" t="str">
        <f>+J85&amp;"000"</f>
        <v>262013000</v>
      </c>
      <c r="K84" s="12" t="str">
        <f t="shared" ref="K84:L84" si="4">+K85&amp;"000"</f>
        <v>264075000</v>
      </c>
      <c r="L84" s="12" t="str">
        <f t="shared" si="4"/>
        <v>264652000</v>
      </c>
    </row>
    <row r="85" spans="6:12">
      <c r="J85" s="12" t="s">
        <v>584</v>
      </c>
      <c r="K85" s="12" t="s">
        <v>595</v>
      </c>
      <c r="L85" s="12" t="s">
        <v>598</v>
      </c>
    </row>
    <row r="86" spans="6:12">
      <c r="J86" s="12" t="s">
        <v>463</v>
      </c>
      <c r="K86" s="12" t="s">
        <v>596</v>
      </c>
      <c r="L86" s="12" t="s">
        <v>599</v>
      </c>
    </row>
  </sheetData>
  <customSheetViews>
    <customSheetView guid="{247A5D4D-80F1-4466-92F7-7A3BC78E450F}" showPageBreaks="1" fitToPage="1" printArea="1">
      <selection activeCell="C43" sqref="C43"/>
      <pageMargins left="0.78740157480314965" right="0.78740157480314965" top="0.78740157480314965" bottom="0.78740157480314965" header="0.51181102362204722" footer="0.51181102362204722"/>
      <pageSetup paperSize="9" scale="54" fitToWidth="0" orientation="portrait" blackAndWhite="1" horizontalDpi="300" verticalDpi="300"/>
      <headerFooter alignWithMargins="0"/>
    </customSheetView>
  </customSheetViews>
  <mergeCells count="17">
    <mergeCell ref="F76:F78"/>
    <mergeCell ref="H42:H44"/>
    <mergeCell ref="G46:G52"/>
    <mergeCell ref="F53:F74"/>
    <mergeCell ref="G54:G59"/>
    <mergeCell ref="G69:G74"/>
    <mergeCell ref="G61:G66"/>
    <mergeCell ref="F2:I2"/>
    <mergeCell ref="F3:F52"/>
    <mergeCell ref="G3:G12"/>
    <mergeCell ref="H10:H12"/>
    <mergeCell ref="G13:G24"/>
    <mergeCell ref="H22:H24"/>
    <mergeCell ref="G25:G36"/>
    <mergeCell ref="H34:H36"/>
    <mergeCell ref="G37:G44"/>
    <mergeCell ref="H38:I38"/>
  </mergeCells>
  <phoneticPr fontId="3"/>
  <pageMargins left="0.78740157480314965" right="0.78740157480314965" top="0.78740157480314965" bottom="0.78740157480314965" header="0.51181102362204722" footer="0.51181102362204722"/>
  <pageSetup paperSize="9" scale="54" fitToWidth="0"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pageSetUpPr fitToPage="1"/>
  </sheetPr>
  <dimension ref="A1:V79"/>
  <sheetViews>
    <sheetView view="pageBreakPreview" zoomScaleNormal="7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7" width="4.75" style="9" customWidth="1"/>
    <col min="8" max="8" width="4.33203125" style="9" customWidth="1"/>
    <col min="9" max="9" width="5.75" style="9" customWidth="1"/>
    <col min="10" max="10" width="15.83203125" style="9" customWidth="1"/>
    <col min="11" max="11" width="11.58203125" style="9" customWidth="1"/>
    <col min="12" max="14" width="11.5" style="9" customWidth="1"/>
    <col min="15" max="15" width="12.08203125" style="9" bestFit="1" customWidth="1"/>
    <col min="16" max="16384" width="9" style="9"/>
  </cols>
  <sheetData>
    <row r="1" spans="1:15">
      <c r="F1" s="9" t="s">
        <v>79</v>
      </c>
      <c r="M1" s="160"/>
      <c r="O1" s="160"/>
    </row>
    <row r="2" spans="1:15" ht="35.25" customHeight="1">
      <c r="A2" s="26"/>
      <c r="B2" s="67" t="s">
        <v>786</v>
      </c>
      <c r="C2" s="26" t="s">
        <v>787</v>
      </c>
      <c r="D2" s="26" t="s">
        <v>788</v>
      </c>
      <c r="E2" s="30" t="s">
        <v>789</v>
      </c>
      <c r="F2" s="482"/>
      <c r="G2" s="641"/>
      <c r="H2" s="641"/>
      <c r="I2" s="641"/>
      <c r="J2" s="641"/>
      <c r="K2" s="642"/>
      <c r="L2" s="142" t="s">
        <v>463</v>
      </c>
      <c r="M2" s="142" t="s">
        <v>193</v>
      </c>
      <c r="N2" s="142" t="s">
        <v>602</v>
      </c>
      <c r="O2" s="190" t="s">
        <v>609</v>
      </c>
    </row>
    <row r="3" spans="1:15" s="1" customFormat="1" ht="15.75" customHeight="1">
      <c r="A3" s="27" t="str">
        <f t="shared" ref="A3:A8" si="0">+B3&amp;C3&amp;D3</f>
        <v>1753301</v>
      </c>
      <c r="B3" s="28" t="s">
        <v>234</v>
      </c>
      <c r="C3" s="29">
        <v>33</v>
      </c>
      <c r="D3" s="28" t="s">
        <v>790</v>
      </c>
      <c r="E3" s="24">
        <v>1</v>
      </c>
      <c r="F3" s="636" t="s">
        <v>78</v>
      </c>
      <c r="G3" s="675" t="s">
        <v>77</v>
      </c>
      <c r="H3" s="675" t="s">
        <v>76</v>
      </c>
      <c r="I3" s="638" t="s">
        <v>75</v>
      </c>
      <c r="J3" s="638"/>
      <c r="K3" s="638"/>
      <c r="L3" s="267" t="str">
        <f>IF(VLOOKUP($A3&amp;L$77,決統データ!$A$3:$DE$2059,$E3+19,0)=0,"○","")</f>
        <v/>
      </c>
      <c r="M3" s="267" t="str">
        <f>IF(VLOOKUP($A3&amp;M$77,決統データ!$A$3:$DE$2059,$E3+19,0)=0,"○","")</f>
        <v/>
      </c>
      <c r="N3" s="267" t="str">
        <f>IF(VLOOKUP($A3&amp;N$77,決統データ!$A$3:$DE$2059,$E3+19,0)=0,"○","")</f>
        <v/>
      </c>
      <c r="O3" s="272">
        <f>(COUNTIF(L3:N3,"○"))</f>
        <v>0</v>
      </c>
    </row>
    <row r="4" spans="1:15" s="1" customFormat="1" ht="16" customHeight="1">
      <c r="A4" s="27" t="str">
        <f t="shared" si="0"/>
        <v>1753301</v>
      </c>
      <c r="B4" s="28" t="s">
        <v>234</v>
      </c>
      <c r="C4" s="29">
        <v>33</v>
      </c>
      <c r="D4" s="28" t="s">
        <v>790</v>
      </c>
      <c r="E4" s="24">
        <v>1</v>
      </c>
      <c r="F4" s="636"/>
      <c r="G4" s="675"/>
      <c r="H4" s="675"/>
      <c r="I4" s="507" t="s">
        <v>187</v>
      </c>
      <c r="J4" s="507"/>
      <c r="K4" s="507"/>
      <c r="L4" s="267" t="str">
        <f>IF(VLOOKUP($A4&amp;L$77,決統データ!$A$3:$DE$2059,$E4+19,0)=0,"○","")</f>
        <v/>
      </c>
      <c r="M4" s="267" t="str">
        <f>IF(VLOOKUP($A4&amp;M$77,決統データ!$A$3:$DE$2059,$E4+19,0)=0,"○","")</f>
        <v/>
      </c>
      <c r="N4" s="267" t="str">
        <f>IF(VLOOKUP($A4&amp;N$77,決統データ!$A$3:$DE$2059,$E4+19,0)=0,"○","")</f>
        <v/>
      </c>
      <c r="O4" s="272">
        <f>(COUNTIF(L4:N4,"○"))</f>
        <v>0</v>
      </c>
    </row>
    <row r="5" spans="1:15" s="1" customFormat="1" ht="16" customHeight="1">
      <c r="A5" s="27" t="str">
        <f t="shared" si="0"/>
        <v>1753301</v>
      </c>
      <c r="B5" s="28" t="s">
        <v>234</v>
      </c>
      <c r="C5" s="29">
        <v>33</v>
      </c>
      <c r="D5" s="28" t="s">
        <v>790</v>
      </c>
      <c r="E5" s="24">
        <v>1</v>
      </c>
      <c r="F5" s="636"/>
      <c r="G5" s="675"/>
      <c r="H5" s="675"/>
      <c r="I5" s="507" t="s">
        <v>186</v>
      </c>
      <c r="J5" s="507"/>
      <c r="K5" s="507"/>
      <c r="L5" s="267" t="str">
        <f>IF(VLOOKUP($A5&amp;L$77,決統データ!$A$3:$DE$2059,$E5+19,0)=0,"○","")</f>
        <v/>
      </c>
      <c r="M5" s="267" t="str">
        <f>IF(VLOOKUP($A5&amp;M$77,決統データ!$A$3:$DE$2059,$E5+19,0)=0,"○","")</f>
        <v/>
      </c>
      <c r="N5" s="267" t="str">
        <f>IF(VLOOKUP($A5&amp;N$77,決統データ!$A$3:$DE$2059,$E5+19,0)=0,"○","")</f>
        <v/>
      </c>
      <c r="O5" s="272">
        <f>(COUNTIF(L5:N5,"○"))</f>
        <v>0</v>
      </c>
    </row>
    <row r="6" spans="1:15" s="1" customFormat="1" ht="16" customHeight="1">
      <c r="A6" s="27" t="str">
        <f t="shared" si="0"/>
        <v>1753301</v>
      </c>
      <c r="B6" s="28" t="s">
        <v>234</v>
      </c>
      <c r="C6" s="29">
        <v>33</v>
      </c>
      <c r="D6" s="28" t="s">
        <v>790</v>
      </c>
      <c r="E6" s="24">
        <v>1</v>
      </c>
      <c r="F6" s="636"/>
      <c r="G6" s="675"/>
      <c r="H6" s="675"/>
      <c r="I6" s="507" t="s">
        <v>72</v>
      </c>
      <c r="J6" s="507"/>
      <c r="K6" s="507"/>
      <c r="L6" s="267" t="str">
        <f>IF(VLOOKUP($A6&amp;L$77,決統データ!$A$3:$DE$2059,$E6+19,0)=0,"○","")</f>
        <v/>
      </c>
      <c r="M6" s="377" t="s">
        <v>1606</v>
      </c>
      <c r="N6" s="267" t="str">
        <f>IF(VLOOKUP($A6&amp;N$77,決統データ!$A$3:$DE$2059,$E6+19,0)=0,"○","")</f>
        <v/>
      </c>
      <c r="O6" s="272">
        <f>(COUNTIF(L6:N6,"○"))</f>
        <v>1</v>
      </c>
    </row>
    <row r="7" spans="1:15" s="1" customFormat="1" ht="16" customHeight="1">
      <c r="A7" s="27" t="str">
        <f t="shared" si="0"/>
        <v>1753301</v>
      </c>
      <c r="B7" s="28" t="s">
        <v>234</v>
      </c>
      <c r="C7" s="29">
        <v>33</v>
      </c>
      <c r="D7" s="28" t="s">
        <v>790</v>
      </c>
      <c r="E7" s="24">
        <v>1</v>
      </c>
      <c r="F7" s="636"/>
      <c r="G7" s="675"/>
      <c r="H7" s="676"/>
      <c r="I7" s="507" t="s">
        <v>71</v>
      </c>
      <c r="J7" s="507"/>
      <c r="K7" s="507"/>
      <c r="L7" s="377" t="s">
        <v>1606</v>
      </c>
      <c r="M7" s="267" t="str">
        <f>IF(VLOOKUP($A7&amp;M$77,決統データ!$A$3:$DE$2059,$E7+19,0)=0,"○","")</f>
        <v/>
      </c>
      <c r="N7" s="377" t="s">
        <v>1606</v>
      </c>
      <c r="O7" s="272">
        <f>(COUNTIF(L7:N7,"○"))</f>
        <v>2</v>
      </c>
    </row>
    <row r="8" spans="1:15" s="1" customFormat="1" ht="16" customHeight="1">
      <c r="A8" s="27" t="str">
        <f t="shared" si="0"/>
        <v>1753301</v>
      </c>
      <c r="B8" s="28" t="s">
        <v>234</v>
      </c>
      <c r="C8" s="29">
        <v>33</v>
      </c>
      <c r="D8" s="28" t="s">
        <v>790</v>
      </c>
      <c r="E8" s="24">
        <v>2</v>
      </c>
      <c r="F8" s="636"/>
      <c r="G8" s="676"/>
      <c r="H8" s="507" t="s">
        <v>70</v>
      </c>
      <c r="I8" s="507"/>
      <c r="J8" s="507"/>
      <c r="K8" s="507"/>
      <c r="L8" s="193">
        <f>VLOOKUP($A8&amp;L$77,決統データ!$A$3:$DE$2059,$E8+19,FALSE)/10</f>
        <v>61</v>
      </c>
      <c r="M8" s="193">
        <f>VLOOKUP($A8&amp;M$77,決統データ!$A$3:$DE$2059,$E8+19,FALSE)/10</f>
        <v>0</v>
      </c>
      <c r="N8" s="193">
        <f>VLOOKUP($A8&amp;N$77,決統データ!$A$3:$DE$2059,$E8+19,FALSE)/10</f>
        <v>24.8</v>
      </c>
      <c r="O8" s="273">
        <f>SUM(L8:N8)/COUNTIF(L8:N8,"&gt;0")</f>
        <v>42.9</v>
      </c>
    </row>
    <row r="9" spans="1:15" s="1" customFormat="1" ht="16" customHeight="1">
      <c r="E9" s="24"/>
      <c r="F9" s="636"/>
      <c r="G9" s="689" t="s">
        <v>69</v>
      </c>
      <c r="H9" s="507" t="s">
        <v>68</v>
      </c>
      <c r="I9" s="507"/>
      <c r="J9" s="507"/>
      <c r="K9" s="507"/>
      <c r="L9" s="267"/>
      <c r="M9" s="267"/>
      <c r="N9" s="267"/>
      <c r="O9" s="272">
        <f t="shared" ref="O9:O14" si="1">COUNTA(L9:N9)</f>
        <v>0</v>
      </c>
    </row>
    <row r="10" spans="1:15" s="1" customFormat="1" ht="16" customHeight="1">
      <c r="E10" s="24"/>
      <c r="F10" s="636"/>
      <c r="G10" s="690"/>
      <c r="H10" s="507" t="s">
        <v>67</v>
      </c>
      <c r="I10" s="507"/>
      <c r="J10" s="507"/>
      <c r="K10" s="507"/>
      <c r="L10" s="267" t="s">
        <v>230</v>
      </c>
      <c r="M10" s="267" t="s">
        <v>821</v>
      </c>
      <c r="N10" s="267" t="s">
        <v>230</v>
      </c>
      <c r="O10" s="272">
        <f t="shared" si="1"/>
        <v>3</v>
      </c>
    </row>
    <row r="11" spans="1:15" s="1" customFormat="1" ht="16" customHeight="1">
      <c r="E11" s="24"/>
      <c r="F11" s="636"/>
      <c r="G11" s="690"/>
      <c r="H11" s="507" t="s">
        <v>64</v>
      </c>
      <c r="I11" s="507"/>
      <c r="J11" s="507"/>
      <c r="K11" s="507"/>
      <c r="L11" s="267" t="s">
        <v>230</v>
      </c>
      <c r="M11" s="267"/>
      <c r="N11" s="267" t="s">
        <v>230</v>
      </c>
      <c r="O11" s="272">
        <f t="shared" si="1"/>
        <v>2</v>
      </c>
    </row>
    <row r="12" spans="1:15" s="1" customFormat="1" ht="16" customHeight="1">
      <c r="E12" s="24"/>
      <c r="F12" s="636"/>
      <c r="G12" s="690"/>
      <c r="H12" s="507" t="s">
        <v>66</v>
      </c>
      <c r="I12" s="507"/>
      <c r="J12" s="507"/>
      <c r="K12" s="507"/>
      <c r="L12" s="267"/>
      <c r="M12" s="267"/>
      <c r="N12" s="267"/>
      <c r="O12" s="272">
        <f t="shared" si="1"/>
        <v>0</v>
      </c>
    </row>
    <row r="13" spans="1:15" s="1" customFormat="1" ht="16" customHeight="1">
      <c r="E13" s="24"/>
      <c r="F13" s="636"/>
      <c r="G13" s="690"/>
      <c r="H13" s="507" t="s">
        <v>65</v>
      </c>
      <c r="I13" s="507"/>
      <c r="J13" s="507"/>
      <c r="K13" s="507"/>
      <c r="L13" s="267"/>
      <c r="M13" s="267"/>
      <c r="N13" s="267"/>
      <c r="O13" s="272">
        <f t="shared" si="1"/>
        <v>0</v>
      </c>
    </row>
    <row r="14" spans="1:15" s="1" customFormat="1" ht="16" customHeight="1">
      <c r="E14" s="24"/>
      <c r="F14" s="636"/>
      <c r="G14" s="691"/>
      <c r="H14" s="507" t="s">
        <v>737</v>
      </c>
      <c r="I14" s="507"/>
      <c r="J14" s="507"/>
      <c r="K14" s="507"/>
      <c r="L14" s="267"/>
      <c r="M14" s="267"/>
      <c r="N14" s="267"/>
      <c r="O14" s="272">
        <f t="shared" si="1"/>
        <v>0</v>
      </c>
    </row>
    <row r="15" spans="1:15" s="1" customFormat="1" ht="16" customHeight="1">
      <c r="A15" s="27" t="str">
        <f>+B15&amp;C15&amp;D15</f>
        <v>1753301</v>
      </c>
      <c r="B15" s="28" t="s">
        <v>234</v>
      </c>
      <c r="C15" s="29">
        <v>33</v>
      </c>
      <c r="D15" s="28" t="s">
        <v>790</v>
      </c>
      <c r="E15" s="24">
        <v>4</v>
      </c>
      <c r="F15" s="636"/>
      <c r="G15" s="684" t="s">
        <v>64</v>
      </c>
      <c r="H15" s="507" t="s">
        <v>63</v>
      </c>
      <c r="I15" s="507"/>
      <c r="J15" s="507"/>
      <c r="K15" s="507"/>
      <c r="L15" s="42">
        <f>VLOOKUP($A15&amp;L$77,決統データ!$A$3:$DE$2059,$E15+19,FALSE)</f>
        <v>3</v>
      </c>
      <c r="M15" s="42">
        <f>VLOOKUP($A15&amp;M$77,決統データ!$A$3:$DE$2059,$E15+19,FALSE)</f>
        <v>0</v>
      </c>
      <c r="N15" s="42">
        <f>VLOOKUP($A15&amp;N$77,決統データ!$A$3:$DE$2059,$E15+19,FALSE)</f>
        <v>6</v>
      </c>
      <c r="O15" s="334">
        <f>SUM(J15:N15)/COUNTIF(J15:N15,"&gt;0")</f>
        <v>4.5</v>
      </c>
    </row>
    <row r="16" spans="1:15" s="1" customFormat="1" ht="16" customHeight="1">
      <c r="A16" s="27" t="str">
        <f>+B16&amp;C16&amp;D16</f>
        <v>1753301</v>
      </c>
      <c r="B16" s="28" t="s">
        <v>234</v>
      </c>
      <c r="C16" s="29">
        <v>33</v>
      </c>
      <c r="D16" s="28" t="s">
        <v>790</v>
      </c>
      <c r="E16" s="24">
        <v>5</v>
      </c>
      <c r="F16" s="636"/>
      <c r="G16" s="675"/>
      <c r="H16" s="607" t="s">
        <v>232</v>
      </c>
      <c r="I16" s="625"/>
      <c r="J16" s="625"/>
      <c r="K16" s="608"/>
      <c r="L16" s="42">
        <f>VLOOKUP($A16&amp;L$77,決統データ!$A$3:$DE$2059,$E16+19,FALSE)</f>
        <v>127</v>
      </c>
      <c r="M16" s="42">
        <f>VLOOKUP($A16&amp;M$77,決統データ!$A$3:$DE$2059,$E16+19,FALSE)</f>
        <v>0</v>
      </c>
      <c r="N16" s="42">
        <f>VLOOKUP($A16&amp;N$77,決統データ!$A$3:$DE$2059,$E16+19,FALSE)</f>
        <v>152</v>
      </c>
      <c r="O16" s="334">
        <f>SUM(J16:N16)/COUNTIF(J16:N16,"&gt;0")</f>
        <v>139.5</v>
      </c>
    </row>
    <row r="17" spans="1:15" s="1" customFormat="1" ht="16" customHeight="1">
      <c r="A17" s="27" t="str">
        <f>+B17&amp;C17&amp;D17</f>
        <v>1753301</v>
      </c>
      <c r="B17" s="28" t="s">
        <v>234</v>
      </c>
      <c r="C17" s="29">
        <v>33</v>
      </c>
      <c r="D17" s="28" t="s">
        <v>790</v>
      </c>
      <c r="E17" s="24">
        <v>6</v>
      </c>
      <c r="F17" s="636"/>
      <c r="G17" s="675"/>
      <c r="H17" s="607" t="s">
        <v>231</v>
      </c>
      <c r="I17" s="625"/>
      <c r="J17" s="625"/>
      <c r="K17" s="608"/>
      <c r="L17" s="42">
        <f>VLOOKUP($A17&amp;L$77,決統データ!$A$3:$DE$2059,$E17+19,FALSE)</f>
        <v>264</v>
      </c>
      <c r="M17" s="42">
        <f>VLOOKUP($A17&amp;M$77,決統データ!$A$3:$DE$2059,$E17+19,FALSE)</f>
        <v>0</v>
      </c>
      <c r="N17" s="42">
        <f>VLOOKUP($A17&amp;N$77,決統データ!$A$3:$DE$2059,$E17+19,FALSE)</f>
        <v>200</v>
      </c>
      <c r="O17" s="334">
        <f>SUM(J17:N17)/COUNTIF(J17:N17,"&gt;0")</f>
        <v>232</v>
      </c>
    </row>
    <row r="18" spans="1:15" s="162" customFormat="1" ht="16" customHeight="1">
      <c r="A18" s="27" t="str">
        <f>+B18&amp;C18&amp;D18</f>
        <v>1753301</v>
      </c>
      <c r="B18" s="28" t="s">
        <v>234</v>
      </c>
      <c r="C18" s="29">
        <v>33</v>
      </c>
      <c r="D18" s="28" t="s">
        <v>790</v>
      </c>
      <c r="E18" s="25">
        <v>7</v>
      </c>
      <c r="F18" s="636"/>
      <c r="G18" s="676"/>
      <c r="H18" s="680" t="s">
        <v>60</v>
      </c>
      <c r="I18" s="680"/>
      <c r="J18" s="680"/>
      <c r="K18" s="680"/>
      <c r="L18" s="42">
        <f>VLOOKUP($A18&amp;L$77,決統データ!$A$3:$DE$2059,$E18+19,FALSE)</f>
        <v>20</v>
      </c>
      <c r="M18" s="42">
        <f>VLOOKUP($A18&amp;M$77,決統データ!$A$3:$DE$2059,$E18+19,FALSE)</f>
        <v>0</v>
      </c>
      <c r="N18" s="42">
        <f>VLOOKUP($A18&amp;N$77,決統データ!$A$3:$DE$2059,$E18+19,FALSE)</f>
        <v>13</v>
      </c>
      <c r="O18" s="273">
        <f>SUM(J18:N18)/COUNTIF(J18:N18,"&gt;0")</f>
        <v>16.5</v>
      </c>
    </row>
    <row r="19" spans="1:15" s="1" customFormat="1" ht="16" customHeight="1">
      <c r="E19" s="24"/>
      <c r="F19" s="636"/>
      <c r="G19" s="685" t="s">
        <v>59</v>
      </c>
      <c r="H19" s="507" t="s">
        <v>58</v>
      </c>
      <c r="I19" s="507"/>
      <c r="J19" s="507"/>
      <c r="K19" s="507"/>
      <c r="L19" s="377" t="s">
        <v>19</v>
      </c>
      <c r="M19" s="267" t="s">
        <v>230</v>
      </c>
      <c r="N19" s="267" t="s">
        <v>230</v>
      </c>
      <c r="O19" s="272">
        <f t="shared" ref="O19:O24" si="2">COUNTA(L19:N19)</f>
        <v>3</v>
      </c>
    </row>
    <row r="20" spans="1:15" s="1" customFormat="1" ht="16" customHeight="1">
      <c r="E20" s="24"/>
      <c r="F20" s="636"/>
      <c r="G20" s="685"/>
      <c r="H20" s="507" t="s">
        <v>57</v>
      </c>
      <c r="I20" s="507"/>
      <c r="J20" s="507"/>
      <c r="K20" s="507"/>
      <c r="L20" s="377"/>
      <c r="M20" s="267"/>
      <c r="N20" s="267"/>
      <c r="O20" s="272">
        <f t="shared" si="2"/>
        <v>0</v>
      </c>
    </row>
    <row r="21" spans="1:15" s="1" customFormat="1" ht="16" customHeight="1">
      <c r="E21" s="24"/>
      <c r="F21" s="636"/>
      <c r="G21" s="685"/>
      <c r="H21" s="507" t="s">
        <v>737</v>
      </c>
      <c r="I21" s="507"/>
      <c r="J21" s="507"/>
      <c r="K21" s="507"/>
      <c r="L21" s="267"/>
      <c r="M21" s="267"/>
      <c r="N21" s="267"/>
      <c r="O21" s="272">
        <f t="shared" si="2"/>
        <v>0</v>
      </c>
    </row>
    <row r="22" spans="1:15" s="1" customFormat="1" ht="16" customHeight="1">
      <c r="E22" s="24"/>
      <c r="F22" s="636"/>
      <c r="G22" s="684" t="s">
        <v>56</v>
      </c>
      <c r="H22" s="848" t="s">
        <v>55</v>
      </c>
      <c r="I22" s="468" t="s">
        <v>54</v>
      </c>
      <c r="J22" s="484"/>
      <c r="K22" s="469"/>
      <c r="L22" s="267"/>
      <c r="M22" s="267"/>
      <c r="N22" s="270"/>
      <c r="O22" s="272">
        <f t="shared" si="2"/>
        <v>0</v>
      </c>
    </row>
    <row r="23" spans="1:15" s="1" customFormat="1" ht="16" customHeight="1">
      <c r="E23" s="24"/>
      <c r="F23" s="636"/>
      <c r="G23" s="675"/>
      <c r="H23" s="849"/>
      <c r="I23" s="468" t="s">
        <v>53</v>
      </c>
      <c r="J23" s="484"/>
      <c r="K23" s="469"/>
      <c r="L23" s="267" t="s">
        <v>230</v>
      </c>
      <c r="M23" s="267" t="s">
        <v>230</v>
      </c>
      <c r="N23" s="267" t="s">
        <v>230</v>
      </c>
      <c r="O23" s="272">
        <f t="shared" si="2"/>
        <v>3</v>
      </c>
    </row>
    <row r="24" spans="1:15" s="1" customFormat="1" ht="16" customHeight="1">
      <c r="E24" s="24"/>
      <c r="F24" s="636"/>
      <c r="G24" s="675"/>
      <c r="H24" s="849"/>
      <c r="I24" s="468" t="s">
        <v>52</v>
      </c>
      <c r="J24" s="484"/>
      <c r="K24" s="469"/>
      <c r="L24" s="267" t="s">
        <v>230</v>
      </c>
      <c r="M24" s="267" t="s">
        <v>230</v>
      </c>
      <c r="N24" s="267" t="s">
        <v>230</v>
      </c>
      <c r="O24" s="272">
        <f t="shared" si="2"/>
        <v>3</v>
      </c>
    </row>
    <row r="25" spans="1:15" s="1" customFormat="1" ht="16" customHeight="1">
      <c r="E25" s="24"/>
      <c r="F25" s="636"/>
      <c r="G25" s="675"/>
      <c r="H25" s="849"/>
      <c r="I25" s="64" t="s">
        <v>377</v>
      </c>
      <c r="J25" s="65"/>
      <c r="K25" s="62"/>
      <c r="L25" s="267" t="s">
        <v>821</v>
      </c>
      <c r="M25" s="377" t="s">
        <v>1470</v>
      </c>
      <c r="N25" s="377" t="s">
        <v>1462</v>
      </c>
      <c r="O25" s="272">
        <v>6</v>
      </c>
    </row>
    <row r="26" spans="1:15" s="1" customFormat="1" ht="16" customHeight="1">
      <c r="E26" s="24"/>
      <c r="F26" s="636"/>
      <c r="G26" s="675"/>
      <c r="H26" s="849"/>
      <c r="I26" s="468" t="s">
        <v>364</v>
      </c>
      <c r="J26" s="484"/>
      <c r="K26" s="469"/>
      <c r="L26" s="267"/>
      <c r="M26" s="267"/>
      <c r="N26" s="267"/>
      <c r="O26" s="272">
        <f t="shared" ref="O26:O31" si="3">COUNTA(L26:N26)</f>
        <v>0</v>
      </c>
    </row>
    <row r="27" spans="1:15" s="1" customFormat="1" ht="16" customHeight="1">
      <c r="E27" s="445"/>
      <c r="F27" s="636"/>
      <c r="G27" s="675"/>
      <c r="H27" s="850"/>
      <c r="I27" s="442" t="s">
        <v>1611</v>
      </c>
      <c r="J27" s="444"/>
      <c r="K27" s="443"/>
      <c r="L27" s="377"/>
      <c r="M27" s="267"/>
      <c r="N27" s="377"/>
      <c r="O27" s="272">
        <f t="shared" si="3"/>
        <v>0</v>
      </c>
    </row>
    <row r="28" spans="1:15" s="1" customFormat="1" ht="16" customHeight="1">
      <c r="E28" s="24"/>
      <c r="F28" s="636"/>
      <c r="G28" s="675"/>
      <c r="H28" s="659" t="s">
        <v>51</v>
      </c>
      <c r="I28" s="468" t="s">
        <v>50</v>
      </c>
      <c r="J28" s="484"/>
      <c r="K28" s="469"/>
      <c r="L28" s="267"/>
      <c r="M28" s="267" t="s">
        <v>230</v>
      </c>
      <c r="N28" s="267" t="s">
        <v>230</v>
      </c>
      <c r="O28" s="272">
        <f t="shared" si="3"/>
        <v>2</v>
      </c>
    </row>
    <row r="29" spans="1:15" s="1" customFormat="1" ht="16" customHeight="1">
      <c r="E29" s="24"/>
      <c r="F29" s="636"/>
      <c r="G29" s="675"/>
      <c r="H29" s="636"/>
      <c r="I29" s="468" t="s">
        <v>49</v>
      </c>
      <c r="J29" s="484"/>
      <c r="K29" s="469"/>
      <c r="L29" s="267"/>
      <c r="M29" s="270"/>
      <c r="N29" s="267"/>
      <c r="O29" s="272">
        <f t="shared" si="3"/>
        <v>0</v>
      </c>
    </row>
    <row r="30" spans="1:15" s="1" customFormat="1" ht="16" customHeight="1">
      <c r="E30" s="24"/>
      <c r="F30" s="636"/>
      <c r="G30" s="675"/>
      <c r="H30" s="636"/>
      <c r="I30" s="468" t="s">
        <v>48</v>
      </c>
      <c r="J30" s="484"/>
      <c r="K30" s="469"/>
      <c r="L30" s="270"/>
      <c r="M30" s="270"/>
      <c r="N30" s="270"/>
      <c r="O30" s="272">
        <f t="shared" si="3"/>
        <v>0</v>
      </c>
    </row>
    <row r="31" spans="1:15" s="1" customFormat="1" ht="16" customHeight="1">
      <c r="E31" s="24"/>
      <c r="F31" s="636"/>
      <c r="G31" s="676"/>
      <c r="H31" s="637"/>
      <c r="I31" s="468" t="s">
        <v>47</v>
      </c>
      <c r="J31" s="484"/>
      <c r="K31" s="469"/>
      <c r="L31" s="377" t="s">
        <v>1462</v>
      </c>
      <c r="M31" s="270"/>
      <c r="N31" s="270"/>
      <c r="O31" s="272">
        <f t="shared" si="3"/>
        <v>1</v>
      </c>
    </row>
    <row r="32" spans="1:15" s="1" customFormat="1" ht="16" customHeight="1">
      <c r="A32" s="27" t="str">
        <f t="shared" ref="A32:A50" si="4">+B32&amp;C32&amp;D32</f>
        <v>1753301</v>
      </c>
      <c r="B32" s="28" t="s">
        <v>234</v>
      </c>
      <c r="C32" s="29">
        <v>33</v>
      </c>
      <c r="D32" s="28" t="s">
        <v>790</v>
      </c>
      <c r="E32" s="24">
        <v>11</v>
      </c>
      <c r="F32" s="636"/>
      <c r="G32" s="468" t="s">
        <v>46</v>
      </c>
      <c r="H32" s="484"/>
      <c r="I32" s="484"/>
      <c r="J32" s="484"/>
      <c r="K32" s="469"/>
      <c r="L32" s="35">
        <f>VLOOKUP($A32&amp;L$77,決統データ!$A$3:$DE$2059,$E32+19,FALSE)</f>
        <v>4180101</v>
      </c>
      <c r="M32" s="35">
        <f>VLOOKUP($A32&amp;M$77,決統データ!$A$3:$DE$2059,$E32+19,FALSE)</f>
        <v>4231001</v>
      </c>
      <c r="N32" s="35">
        <f>VLOOKUP($A32&amp;N$77,決統データ!$A$3:$DE$2059,$E32+19,FALSE)</f>
        <v>4290601</v>
      </c>
      <c r="O32" s="306"/>
    </row>
    <row r="33" spans="1:15" s="1" customFormat="1" ht="16" customHeight="1">
      <c r="A33" s="27" t="str">
        <f t="shared" si="4"/>
        <v>1753301</v>
      </c>
      <c r="B33" s="28" t="s">
        <v>234</v>
      </c>
      <c r="C33" s="29">
        <v>33</v>
      </c>
      <c r="D33" s="28" t="s">
        <v>790</v>
      </c>
      <c r="E33" s="24">
        <v>12</v>
      </c>
      <c r="F33" s="636"/>
      <c r="G33" s="468" t="s">
        <v>45</v>
      </c>
      <c r="H33" s="484"/>
      <c r="I33" s="484"/>
      <c r="J33" s="484"/>
      <c r="K33" s="469"/>
      <c r="L33" s="35">
        <f>VLOOKUP($A33&amp;L$77,決統データ!$A$3:$DE$2059,$E33+19,FALSE)</f>
        <v>4130401</v>
      </c>
      <c r="M33" s="35">
        <f>VLOOKUP($A33&amp;M$77,決統データ!$A$3:$DE$2059,$E33+19,FALSE)</f>
        <v>4160401</v>
      </c>
      <c r="N33" s="35">
        <f>VLOOKUP($A33&amp;N$77,決統データ!$A$3:$DE$2059,$E33+19,FALSE)</f>
        <v>4180301</v>
      </c>
      <c r="O33" s="306"/>
    </row>
    <row r="34" spans="1:15" s="1" customFormat="1" ht="16" customHeight="1">
      <c r="A34" s="27" t="str">
        <f t="shared" si="4"/>
        <v>1753301</v>
      </c>
      <c r="B34" s="28" t="s">
        <v>234</v>
      </c>
      <c r="C34" s="29">
        <v>33</v>
      </c>
      <c r="D34" s="28" t="s">
        <v>790</v>
      </c>
      <c r="E34" s="24">
        <v>13</v>
      </c>
      <c r="F34" s="636"/>
      <c r="G34" s="670" t="s">
        <v>44</v>
      </c>
      <c r="H34" s="692" t="s">
        <v>43</v>
      </c>
      <c r="I34" s="692"/>
      <c r="J34" s="692"/>
      <c r="K34" s="692"/>
      <c r="L34" s="440">
        <f>VLOOKUP($A34&amp;L$77,決統データ!$A$3:$DE$2059,$E34+19,FALSE)</f>
        <v>3718</v>
      </c>
      <c r="M34" s="440">
        <f>VLOOKUP($A34&amp;M$77,決統データ!$A$3:$DE$2059,$E34+19,FALSE)</f>
        <v>4180</v>
      </c>
      <c r="N34" s="440">
        <f>VLOOKUP($A34&amp;N$77,決統データ!$A$3:$DE$2059,$E34+19,FALSE)</f>
        <v>2954</v>
      </c>
      <c r="O34" s="334">
        <f t="shared" ref="O34:O45" si="5">SUM(L34:N34)/COUNTIF(L34:N34,"&gt;0")</f>
        <v>3617.3333333333335</v>
      </c>
    </row>
    <row r="35" spans="1:15" s="1" customFormat="1" ht="16" customHeight="1">
      <c r="A35" s="27" t="str">
        <f t="shared" si="4"/>
        <v>1753301</v>
      </c>
      <c r="B35" s="28" t="s">
        <v>234</v>
      </c>
      <c r="C35" s="29">
        <v>33</v>
      </c>
      <c r="D35" s="28" t="s">
        <v>790</v>
      </c>
      <c r="E35" s="24">
        <v>14</v>
      </c>
      <c r="F35" s="636"/>
      <c r="G35" s="670"/>
      <c r="H35" s="692" t="s">
        <v>42</v>
      </c>
      <c r="I35" s="692"/>
      <c r="J35" s="692"/>
      <c r="K35" s="692"/>
      <c r="L35" s="440">
        <f>VLOOKUP($A35&amp;L$77,決統データ!$A$3:$DE$2059,$E35+19,FALSE)</f>
        <v>24068</v>
      </c>
      <c r="M35" s="440">
        <f>VLOOKUP($A35&amp;M$77,決統データ!$A$3:$DE$2059,$E35+19,FALSE)</f>
        <v>0</v>
      </c>
      <c r="N35" s="440">
        <f>VLOOKUP($A35&amp;N$77,決統データ!$A$3:$DE$2059,$E35+19,FALSE)</f>
        <v>17573</v>
      </c>
      <c r="O35" s="334">
        <f t="shared" si="5"/>
        <v>20820.5</v>
      </c>
    </row>
    <row r="36" spans="1:15" s="1" customFormat="1" ht="16" customHeight="1">
      <c r="A36" s="27" t="str">
        <f t="shared" si="4"/>
        <v>1753301</v>
      </c>
      <c r="B36" s="28" t="s">
        <v>234</v>
      </c>
      <c r="C36" s="29">
        <v>33</v>
      </c>
      <c r="D36" s="28" t="s">
        <v>790</v>
      </c>
      <c r="E36" s="24">
        <v>15</v>
      </c>
      <c r="F36" s="636"/>
      <c r="G36" s="670"/>
      <c r="H36" s="692" t="s">
        <v>229</v>
      </c>
      <c r="I36" s="692"/>
      <c r="J36" s="692"/>
      <c r="K36" s="692"/>
      <c r="L36" s="440">
        <f>VLOOKUP($A36&amp;L$77,決統データ!$A$3:$DE$2059,$E36+19,FALSE)</f>
        <v>129668</v>
      </c>
      <c r="M36" s="440">
        <f>VLOOKUP($A36&amp;M$77,決統データ!$A$3:$DE$2059,$E36+19,FALSE)</f>
        <v>0</v>
      </c>
      <c r="N36" s="440">
        <f>VLOOKUP($A36&amp;N$77,決統データ!$A$3:$DE$2059,$E36+19,FALSE)</f>
        <v>97653</v>
      </c>
      <c r="O36" s="334">
        <f t="shared" si="5"/>
        <v>113660.5</v>
      </c>
    </row>
    <row r="37" spans="1:15" s="1" customFormat="1" ht="16" customHeight="1">
      <c r="A37" s="27" t="str">
        <f t="shared" si="4"/>
        <v>1753301</v>
      </c>
      <c r="B37" s="28" t="s">
        <v>234</v>
      </c>
      <c r="C37" s="29">
        <v>33</v>
      </c>
      <c r="D37" s="28" t="s">
        <v>790</v>
      </c>
      <c r="E37" s="24">
        <v>16</v>
      </c>
      <c r="F37" s="636"/>
      <c r="G37" s="670"/>
      <c r="H37" s="692" t="s">
        <v>228</v>
      </c>
      <c r="I37" s="692"/>
      <c r="J37" s="692"/>
      <c r="K37" s="692"/>
      <c r="L37" s="440">
        <f>VLOOKUP($A37&amp;L$77,決統データ!$A$3:$DE$2059,$E37+19,FALSE)</f>
        <v>261668</v>
      </c>
      <c r="M37" s="440">
        <f>VLOOKUP($A37&amp;M$77,決統データ!$A$3:$DE$2059,$E37+19,FALSE)</f>
        <v>0</v>
      </c>
      <c r="N37" s="440">
        <f>VLOOKUP($A37&amp;N$77,決統データ!$A$3:$DE$2059,$E37+19,FALSE)</f>
        <v>197753</v>
      </c>
      <c r="O37" s="334">
        <f t="shared" si="5"/>
        <v>229710.5</v>
      </c>
    </row>
    <row r="38" spans="1:15" s="1" customFormat="1" ht="16" customHeight="1">
      <c r="A38" s="27" t="str">
        <f t="shared" si="4"/>
        <v>1753301</v>
      </c>
      <c r="B38" s="28" t="s">
        <v>234</v>
      </c>
      <c r="C38" s="29">
        <v>33</v>
      </c>
      <c r="D38" s="28" t="s">
        <v>790</v>
      </c>
      <c r="E38" s="24">
        <v>17</v>
      </c>
      <c r="F38" s="636"/>
      <c r="G38" s="670"/>
      <c r="H38" s="692" t="s">
        <v>227</v>
      </c>
      <c r="I38" s="692"/>
      <c r="J38" s="692"/>
      <c r="K38" s="692"/>
      <c r="L38" s="440">
        <f>VLOOKUP($A38&amp;L$77,決統データ!$A$3:$DE$2059,$E38+19,FALSE)</f>
        <v>1317668</v>
      </c>
      <c r="M38" s="440">
        <f>VLOOKUP($A38&amp;M$77,決統データ!$A$3:$DE$2059,$E38+19,FALSE)</f>
        <v>0</v>
      </c>
      <c r="N38" s="440">
        <f>VLOOKUP($A38&amp;N$77,決統データ!$A$3:$DE$2059,$E38+19,FALSE)</f>
        <v>998553</v>
      </c>
      <c r="O38" s="334">
        <f t="shared" si="5"/>
        <v>1158110.5</v>
      </c>
    </row>
    <row r="39" spans="1:15" s="1" customFormat="1" ht="16" customHeight="1">
      <c r="A39" s="27" t="str">
        <f t="shared" si="4"/>
        <v>1753301</v>
      </c>
      <c r="B39" s="28" t="s">
        <v>234</v>
      </c>
      <c r="C39" s="29">
        <v>33</v>
      </c>
      <c r="D39" s="28" t="s">
        <v>790</v>
      </c>
      <c r="E39" s="24">
        <v>18</v>
      </c>
      <c r="F39" s="636"/>
      <c r="G39" s="670"/>
      <c r="H39" s="692" t="s">
        <v>226</v>
      </c>
      <c r="I39" s="692"/>
      <c r="J39" s="692"/>
      <c r="K39" s="692"/>
      <c r="L39" s="440">
        <f>VLOOKUP($A39&amp;L$77,決統データ!$A$3:$DE$2059,$E39+19,FALSE)</f>
        <v>2637668</v>
      </c>
      <c r="M39" s="440">
        <f>VLOOKUP($A39&amp;M$77,決統データ!$A$3:$DE$2059,$E39+19,FALSE)</f>
        <v>0</v>
      </c>
      <c r="N39" s="440">
        <f>VLOOKUP($A39&amp;N$77,決統データ!$A$3:$DE$2059,$E39+19,FALSE)</f>
        <v>1999553</v>
      </c>
      <c r="O39" s="334">
        <f t="shared" si="5"/>
        <v>2318610.5</v>
      </c>
    </row>
    <row r="40" spans="1:15" s="1" customFormat="1" ht="16" customHeight="1">
      <c r="A40" s="27" t="str">
        <f t="shared" si="4"/>
        <v>1753301</v>
      </c>
      <c r="B40" s="28" t="s">
        <v>234</v>
      </c>
      <c r="C40" s="29">
        <v>33</v>
      </c>
      <c r="D40" s="28" t="s">
        <v>790</v>
      </c>
      <c r="E40" s="24">
        <v>19</v>
      </c>
      <c r="F40" s="636"/>
      <c r="G40" s="685" t="s">
        <v>37</v>
      </c>
      <c r="H40" s="507" t="s">
        <v>36</v>
      </c>
      <c r="I40" s="507"/>
      <c r="J40" s="507"/>
      <c r="K40" s="507"/>
      <c r="L40" s="440">
        <f>VLOOKUP($A40&amp;L$77,決統データ!$A$3:$DE$2059,$E40+19,FALSE)</f>
        <v>254290</v>
      </c>
      <c r="M40" s="440">
        <f>VLOOKUP($A40&amp;M$77,決統データ!$A$3:$DE$2059,$E40+19,FALSE)</f>
        <v>120268</v>
      </c>
      <c r="N40" s="440">
        <f>VLOOKUP($A40&amp;N$77,決統データ!$A$3:$DE$2059,$E40+19,FALSE)</f>
        <v>5296</v>
      </c>
      <c r="O40" s="334">
        <f t="shared" si="5"/>
        <v>126618</v>
      </c>
    </row>
    <row r="41" spans="1:15" s="1" customFormat="1" ht="16" customHeight="1">
      <c r="A41" s="27" t="str">
        <f t="shared" si="4"/>
        <v>1753301</v>
      </c>
      <c r="B41" s="28" t="s">
        <v>234</v>
      </c>
      <c r="C41" s="29">
        <v>33</v>
      </c>
      <c r="D41" s="28" t="s">
        <v>790</v>
      </c>
      <c r="E41" s="24">
        <v>20</v>
      </c>
      <c r="F41" s="636"/>
      <c r="G41" s="685"/>
      <c r="H41" s="507" t="s">
        <v>35</v>
      </c>
      <c r="I41" s="507"/>
      <c r="J41" s="507"/>
      <c r="K41" s="507"/>
      <c r="L41" s="440">
        <f>VLOOKUP($A41&amp;L$77,決統データ!$A$3:$DE$2059,$E41+19,FALSE)</f>
        <v>506070</v>
      </c>
      <c r="M41" s="440">
        <f>VLOOKUP($A41&amp;M$77,決統データ!$A$3:$DE$2059,$E41+19,FALSE)</f>
        <v>263862</v>
      </c>
      <c r="N41" s="440">
        <f>VLOOKUP($A41&amp;N$77,決統データ!$A$3:$DE$2059,$E41+19,FALSE)</f>
        <v>8188</v>
      </c>
      <c r="O41" s="334">
        <f t="shared" si="5"/>
        <v>259373.33333333334</v>
      </c>
    </row>
    <row r="42" spans="1:15" s="1" customFormat="1" ht="16" customHeight="1">
      <c r="A42" s="27" t="str">
        <f t="shared" si="4"/>
        <v>1753301</v>
      </c>
      <c r="B42" s="28" t="s">
        <v>234</v>
      </c>
      <c r="C42" s="29">
        <v>33</v>
      </c>
      <c r="D42" s="28" t="s">
        <v>790</v>
      </c>
      <c r="E42" s="24">
        <v>21</v>
      </c>
      <c r="F42" s="636"/>
      <c r="G42" s="685"/>
      <c r="H42" s="507" t="s">
        <v>34</v>
      </c>
      <c r="I42" s="507"/>
      <c r="J42" s="507"/>
      <c r="K42" s="507"/>
      <c r="L42" s="440">
        <f>VLOOKUP($A42&amp;L$77,決統データ!$A$3:$DE$2059,$E42+19,FALSE)</f>
        <v>10388</v>
      </c>
      <c r="M42" s="440">
        <f>VLOOKUP($A42&amp;M$77,決統データ!$A$3:$DE$2059,$E42+19,FALSE)</f>
        <v>11396</v>
      </c>
      <c r="N42" s="440">
        <f>VLOOKUP($A42&amp;N$77,決統データ!$A$3:$DE$2059,$E42+19,FALSE)</f>
        <v>0</v>
      </c>
      <c r="O42" s="334">
        <f t="shared" si="5"/>
        <v>10892</v>
      </c>
    </row>
    <row r="43" spans="1:15" s="1" customFormat="1" ht="16" customHeight="1">
      <c r="A43" s="27" t="str">
        <f t="shared" si="4"/>
        <v>1753301</v>
      </c>
      <c r="B43" s="28" t="s">
        <v>234</v>
      </c>
      <c r="C43" s="29">
        <v>33</v>
      </c>
      <c r="D43" s="28" t="s">
        <v>790</v>
      </c>
      <c r="E43" s="24">
        <v>22</v>
      </c>
      <c r="F43" s="636"/>
      <c r="G43" s="685"/>
      <c r="H43" s="507" t="s">
        <v>33</v>
      </c>
      <c r="I43" s="507"/>
      <c r="J43" s="507"/>
      <c r="K43" s="507"/>
      <c r="L43" s="440">
        <f>VLOOKUP($A43&amp;L$77,決統データ!$A$3:$DE$2059,$E43+19,FALSE)</f>
        <v>31920</v>
      </c>
      <c r="M43" s="440">
        <f>VLOOKUP($A43&amp;M$77,決統データ!$A$3:$DE$2059,$E43+19,FALSE)</f>
        <v>5227</v>
      </c>
      <c r="N43" s="440">
        <f>VLOOKUP($A43&amp;N$77,決統データ!$A$3:$DE$2059,$E43+19,FALSE)</f>
        <v>0</v>
      </c>
      <c r="O43" s="334">
        <f t="shared" si="5"/>
        <v>18573.5</v>
      </c>
    </row>
    <row r="44" spans="1:15" s="1" customFormat="1" ht="16" customHeight="1">
      <c r="A44" s="27" t="str">
        <f t="shared" si="4"/>
        <v>1753301</v>
      </c>
      <c r="B44" s="28" t="s">
        <v>234</v>
      </c>
      <c r="C44" s="29">
        <v>33</v>
      </c>
      <c r="D44" s="28" t="s">
        <v>790</v>
      </c>
      <c r="E44" s="24">
        <v>23</v>
      </c>
      <c r="F44" s="636"/>
      <c r="G44" s="685"/>
      <c r="H44" s="507" t="s">
        <v>32</v>
      </c>
      <c r="I44" s="507"/>
      <c r="J44" s="507"/>
      <c r="K44" s="507"/>
      <c r="L44" s="440">
        <f>VLOOKUP($A44&amp;L$77,決統データ!$A$3:$DE$2059,$E44+19,FALSE)</f>
        <v>11663</v>
      </c>
      <c r="M44" s="440">
        <f>VLOOKUP($A44&amp;M$77,決統データ!$A$3:$DE$2059,$E44+19,FALSE)</f>
        <v>6014</v>
      </c>
      <c r="N44" s="440">
        <f>VLOOKUP($A44&amp;N$77,決統データ!$A$3:$DE$2059,$E44+19,FALSE)</f>
        <v>0</v>
      </c>
      <c r="O44" s="334">
        <f t="shared" si="5"/>
        <v>8838.5</v>
      </c>
    </row>
    <row r="45" spans="1:15" s="1" customFormat="1" ht="16" customHeight="1">
      <c r="A45" s="27" t="str">
        <f t="shared" si="4"/>
        <v>1753301</v>
      </c>
      <c r="B45" s="28" t="s">
        <v>234</v>
      </c>
      <c r="C45" s="29">
        <v>33</v>
      </c>
      <c r="D45" s="28" t="s">
        <v>790</v>
      </c>
      <c r="E45" s="24">
        <v>24</v>
      </c>
      <c r="F45" s="636"/>
      <c r="G45" s="684"/>
      <c r="H45" s="507" t="s">
        <v>31</v>
      </c>
      <c r="I45" s="507"/>
      <c r="J45" s="507"/>
      <c r="K45" s="507"/>
      <c r="L45" s="440">
        <f>VLOOKUP($A45&amp;L$77,決統データ!$A$3:$DE$2059,$E45+19,FALSE)</f>
        <v>30690</v>
      </c>
      <c r="M45" s="440">
        <f>VLOOKUP($A45&amp;M$77,決統データ!$A$3:$DE$2059,$E45+19,FALSE)</f>
        <v>0</v>
      </c>
      <c r="N45" s="440">
        <f>VLOOKUP($A45&amp;N$77,決統データ!$A$3:$DE$2059,$E45+19,FALSE)</f>
        <v>0</v>
      </c>
      <c r="O45" s="334">
        <f t="shared" si="5"/>
        <v>30690</v>
      </c>
    </row>
    <row r="46" spans="1:15" s="1" customFormat="1" ht="16" customHeight="1">
      <c r="A46" s="27" t="str">
        <f t="shared" si="4"/>
        <v>1753301</v>
      </c>
      <c r="B46" s="28" t="s">
        <v>234</v>
      </c>
      <c r="C46" s="29">
        <v>33</v>
      </c>
      <c r="D46" s="28" t="s">
        <v>790</v>
      </c>
      <c r="E46" s="24">
        <v>25</v>
      </c>
      <c r="F46" s="686"/>
      <c r="G46" s="687" t="s">
        <v>225</v>
      </c>
      <c r="H46" s="469" t="s">
        <v>29</v>
      </c>
      <c r="I46" s="507"/>
      <c r="J46" s="507"/>
      <c r="K46" s="507"/>
      <c r="L46" s="440">
        <f>VLOOKUP($A46&amp;L$77,決統データ!$A$3:$DE$2059,$E46+19,FALSE)</f>
        <v>0</v>
      </c>
      <c r="M46" s="440">
        <f>VLOOKUP($A46&amp;M$77,決統データ!$A$3:$DE$2059,$E46+19,FALSE)</f>
        <v>0</v>
      </c>
      <c r="N46" s="440">
        <f>VLOOKUP($A46&amp;N$77,決統データ!$A$3:$DE$2059,$E46+19,FALSE)</f>
        <v>0</v>
      </c>
      <c r="O46" s="334">
        <v>0</v>
      </c>
    </row>
    <row r="47" spans="1:15" s="1" customFormat="1" ht="16" customHeight="1">
      <c r="A47" s="27" t="str">
        <f t="shared" si="4"/>
        <v>1753301</v>
      </c>
      <c r="B47" s="28" t="s">
        <v>234</v>
      </c>
      <c r="C47" s="29">
        <v>33</v>
      </c>
      <c r="D47" s="28" t="s">
        <v>790</v>
      </c>
      <c r="E47" s="24">
        <v>26</v>
      </c>
      <c r="F47" s="686"/>
      <c r="G47" s="688"/>
      <c r="H47" s="469" t="s">
        <v>28</v>
      </c>
      <c r="I47" s="507"/>
      <c r="J47" s="507"/>
      <c r="K47" s="507"/>
      <c r="L47" s="440">
        <f>VLOOKUP($A47&amp;L$77,決統データ!$A$3:$DE$2059,$E47+19,FALSE)</f>
        <v>0</v>
      </c>
      <c r="M47" s="440">
        <f>VLOOKUP($A47&amp;M$77,決統データ!$A$3:$DE$2059,$E47+19,FALSE)</f>
        <v>0</v>
      </c>
      <c r="N47" s="440">
        <f>VLOOKUP($A47&amp;N$77,決統データ!$A$3:$DE$2059,$E47+19,FALSE)</f>
        <v>0</v>
      </c>
      <c r="O47" s="334">
        <v>0</v>
      </c>
    </row>
    <row r="48" spans="1:15" s="1" customFormat="1" ht="16" customHeight="1">
      <c r="A48" s="27" t="str">
        <f t="shared" si="4"/>
        <v>1753301</v>
      </c>
      <c r="B48" s="28" t="s">
        <v>234</v>
      </c>
      <c r="C48" s="29">
        <v>33</v>
      </c>
      <c r="D48" s="28" t="s">
        <v>790</v>
      </c>
      <c r="E48" s="24">
        <v>32</v>
      </c>
      <c r="F48" s="636"/>
      <c r="G48" s="705" t="s">
        <v>224</v>
      </c>
      <c r="H48" s="657" t="s">
        <v>26</v>
      </c>
      <c r="I48" s="657"/>
      <c r="J48" s="60" t="s">
        <v>25</v>
      </c>
      <c r="K48" s="60"/>
      <c r="L48" s="449">
        <f>VLOOKUP($A48&amp;L$77,決統データ!$A$3:$DE$2059,$E48+19,FALSE)/10</f>
        <v>0</v>
      </c>
      <c r="M48" s="449">
        <f>VLOOKUP($A48&amp;M$77,決統データ!$A$3:$DE$2059,$E48+19,FALSE)/10</f>
        <v>0</v>
      </c>
      <c r="N48" s="449">
        <f>VLOOKUP($A48&amp;N$77,決統データ!$A$3:$DE$2059,$E48+19,FALSE)/10</f>
        <v>0</v>
      </c>
      <c r="O48" s="273">
        <v>0</v>
      </c>
    </row>
    <row r="49" spans="1:22" s="1" customFormat="1" ht="16" customHeight="1">
      <c r="A49" s="27" t="str">
        <f t="shared" si="4"/>
        <v>1753301</v>
      </c>
      <c r="B49" s="28" t="s">
        <v>234</v>
      </c>
      <c r="C49" s="29">
        <v>33</v>
      </c>
      <c r="D49" s="28" t="s">
        <v>790</v>
      </c>
      <c r="E49" s="24">
        <v>33</v>
      </c>
      <c r="F49" s="636"/>
      <c r="G49" s="706"/>
      <c r="H49" s="657"/>
      <c r="I49" s="657"/>
      <c r="J49" s="468" t="s">
        <v>24</v>
      </c>
      <c r="K49" s="469"/>
      <c r="L49" s="449">
        <f>VLOOKUP($A49&amp;L$77,決統データ!$A$3:$DE$2059,$E49+19,FALSE)/10</f>
        <v>0</v>
      </c>
      <c r="M49" s="449">
        <f>VLOOKUP($A49&amp;M$77,決統データ!$A$3:$DE$2059,$E49+19,FALSE)/10</f>
        <v>0</v>
      </c>
      <c r="N49" s="449">
        <f>VLOOKUP($A49&amp;N$77,決統データ!$A$3:$DE$2059,$E49+19,FALSE)/10</f>
        <v>0</v>
      </c>
      <c r="O49" s="273">
        <v>0</v>
      </c>
    </row>
    <row r="50" spans="1:22" s="1" customFormat="1" ht="16" customHeight="1">
      <c r="A50" s="27" t="str">
        <f t="shared" si="4"/>
        <v>1753301</v>
      </c>
      <c r="B50" s="28" t="s">
        <v>234</v>
      </c>
      <c r="C50" s="29">
        <v>33</v>
      </c>
      <c r="D50" s="28" t="s">
        <v>790</v>
      </c>
      <c r="E50" s="24">
        <v>34</v>
      </c>
      <c r="F50" s="636"/>
      <c r="G50" s="707"/>
      <c r="H50" s="507" t="s">
        <v>23</v>
      </c>
      <c r="I50" s="507"/>
      <c r="J50" s="507"/>
      <c r="K50" s="507"/>
      <c r="L50" s="455">
        <f>VLOOKUP($A50&amp;L$77,決統データ!$A$3:$DE$2059,$E50+19,FALSE)</f>
        <v>0</v>
      </c>
      <c r="M50" s="455">
        <f>VLOOKUP($A50&amp;M$77,決統データ!$A$3:$DE$2059,$E50+19,FALSE)</f>
        <v>0</v>
      </c>
      <c r="N50" s="455">
        <f>VLOOKUP($A50&amp;N$77,決統データ!$A$3:$DE$2059,$E50+19,FALSE)</f>
        <v>0</v>
      </c>
      <c r="O50" s="456">
        <v>0</v>
      </c>
    </row>
    <row r="51" spans="1:22" s="1" customFormat="1" ht="16" customHeight="1">
      <c r="A51" s="27" t="str">
        <f>+B51&amp;C51&amp;D51</f>
        <v>1753301</v>
      </c>
      <c r="B51" s="28" t="s">
        <v>234</v>
      </c>
      <c r="C51" s="29">
        <v>33</v>
      </c>
      <c r="D51" s="28" t="s">
        <v>790</v>
      </c>
      <c r="E51" s="24">
        <v>35</v>
      </c>
      <c r="F51" s="636"/>
      <c r="G51" s="708" t="s">
        <v>22</v>
      </c>
      <c r="H51" s="709"/>
      <c r="I51" s="507" t="s">
        <v>362</v>
      </c>
      <c r="J51" s="507"/>
      <c r="K51" s="507"/>
      <c r="L51" s="267" t="str">
        <f>IF(VLOOKUP($A51&amp;L$77,決統データ!$A$3:$DE$2059,$E51+19,0)=1,"○","")</f>
        <v>○</v>
      </c>
      <c r="M51" s="267" t="str">
        <f>IF(VLOOKUP($A51&amp;M$77,決統データ!$A$3:$DE$2059,$E51+19,0)=1,"○","")</f>
        <v>○</v>
      </c>
      <c r="N51" s="267" t="str">
        <f>IF(VLOOKUP($A51&amp;N$77,決統データ!$A$3:$DE$2059,$E51+19,0)=1,"○","")</f>
        <v>○</v>
      </c>
      <c r="O51" s="272">
        <f>(COUNTIF(L51:N51,"○"))</f>
        <v>3</v>
      </c>
    </row>
    <row r="52" spans="1:22" s="1" customFormat="1" ht="16" customHeight="1">
      <c r="A52" s="27" t="str">
        <f>+B52&amp;C52&amp;D52</f>
        <v>1753301</v>
      </c>
      <c r="B52" s="28" t="s">
        <v>234</v>
      </c>
      <c r="C52" s="29">
        <v>33</v>
      </c>
      <c r="D52" s="28" t="s">
        <v>790</v>
      </c>
      <c r="E52" s="24">
        <v>35</v>
      </c>
      <c r="F52" s="636"/>
      <c r="G52" s="710"/>
      <c r="H52" s="711"/>
      <c r="I52" s="507" t="s">
        <v>21</v>
      </c>
      <c r="J52" s="507"/>
      <c r="K52" s="507"/>
      <c r="L52" s="267"/>
      <c r="M52" s="267"/>
      <c r="N52" s="267"/>
      <c r="O52" s="272">
        <f>(COUNTIF(L52:N52,"○"))</f>
        <v>0</v>
      </c>
    </row>
    <row r="53" spans="1:22" s="1" customFormat="1" ht="16" customHeight="1">
      <c r="A53" s="27" t="str">
        <f>+B53&amp;C53&amp;D53</f>
        <v>1753301</v>
      </c>
      <c r="B53" s="28" t="s">
        <v>234</v>
      </c>
      <c r="C53" s="29">
        <v>33</v>
      </c>
      <c r="D53" s="28" t="s">
        <v>790</v>
      </c>
      <c r="E53" s="24">
        <v>35</v>
      </c>
      <c r="F53" s="637"/>
      <c r="G53" s="712"/>
      <c r="H53" s="713"/>
      <c r="I53" s="507" t="s">
        <v>20</v>
      </c>
      <c r="J53" s="507"/>
      <c r="K53" s="507"/>
      <c r="L53" s="267"/>
      <c r="M53" s="267"/>
      <c r="N53" s="267"/>
      <c r="O53" s="272">
        <f>(COUNTIF(L53:N53,"○"))</f>
        <v>0</v>
      </c>
    </row>
    <row r="54" spans="1:22" s="1" customFormat="1" ht="16" customHeight="1">
      <c r="E54" s="24"/>
      <c r="F54" s="705" t="s">
        <v>223</v>
      </c>
      <c r="G54" s="915" t="s">
        <v>222</v>
      </c>
      <c r="H54" s="916"/>
      <c r="I54" s="507" t="s">
        <v>16</v>
      </c>
      <c r="J54" s="507"/>
      <c r="K54" s="507"/>
      <c r="L54" s="266"/>
      <c r="M54" s="266"/>
      <c r="N54" s="266"/>
      <c r="O54" s="274">
        <f>SUM(L54:N54)</f>
        <v>0</v>
      </c>
    </row>
    <row r="55" spans="1:22" s="1" customFormat="1" ht="16" customHeight="1">
      <c r="E55" s="24"/>
      <c r="F55" s="913"/>
      <c r="G55" s="917"/>
      <c r="H55" s="918"/>
      <c r="I55" s="507" t="s">
        <v>15</v>
      </c>
      <c r="J55" s="507"/>
      <c r="K55" s="507"/>
      <c r="L55" s="266"/>
      <c r="M55" s="266"/>
      <c r="N55" s="266"/>
      <c r="O55" s="274">
        <f>SUM(L55:N55)</f>
        <v>0</v>
      </c>
    </row>
    <row r="56" spans="1:22" s="1" customFormat="1" ht="16" customHeight="1">
      <c r="E56" s="24"/>
      <c r="F56" s="913"/>
      <c r="G56" s="919"/>
      <c r="H56" s="920"/>
      <c r="I56" s="507" t="s">
        <v>737</v>
      </c>
      <c r="J56" s="507"/>
      <c r="K56" s="507"/>
      <c r="L56" s="266"/>
      <c r="M56" s="266"/>
      <c r="N56" s="266"/>
      <c r="O56" s="274">
        <f>SUM(L56:N56)</f>
        <v>0</v>
      </c>
    </row>
    <row r="57" spans="1:22" s="1" customFormat="1" ht="16" customHeight="1">
      <c r="A57" s="27" t="str">
        <f t="shared" ref="A57:A73" si="6">+B57&amp;C57&amp;D57</f>
        <v>1753301</v>
      </c>
      <c r="B57" s="28" t="s">
        <v>234</v>
      </c>
      <c r="C57" s="29">
        <v>33</v>
      </c>
      <c r="D57" s="28" t="s">
        <v>790</v>
      </c>
      <c r="E57" s="24">
        <v>39</v>
      </c>
      <c r="F57" s="913"/>
      <c r="G57" s="468" t="s">
        <v>14</v>
      </c>
      <c r="H57" s="484"/>
      <c r="I57" s="484"/>
      <c r="J57" s="484"/>
      <c r="K57" s="469"/>
      <c r="L57" s="35">
        <f>VLOOKUP($A57&amp;L$77,決統データ!$A$3:$DE$2059,$E57+19,FALSE)</f>
        <v>0</v>
      </c>
      <c r="M57" s="35">
        <f>VLOOKUP($A57&amp;M$77,決統データ!$A$3:$DE$2059,$E57+19,FALSE)</f>
        <v>0</v>
      </c>
      <c r="N57" s="35">
        <f>VLOOKUP($A57&amp;N$77,決統データ!$A$3:$DE$2059,$E57+19,FALSE)</f>
        <v>0</v>
      </c>
      <c r="O57" s="272">
        <v>0</v>
      </c>
    </row>
    <row r="58" spans="1:22" s="1" customFormat="1" ht="16" customHeight="1">
      <c r="A58" s="27" t="str">
        <f t="shared" si="6"/>
        <v>1753301</v>
      </c>
      <c r="B58" s="28" t="s">
        <v>234</v>
      </c>
      <c r="C58" s="29">
        <v>33</v>
      </c>
      <c r="D58" s="28" t="s">
        <v>790</v>
      </c>
      <c r="E58" s="24">
        <v>40</v>
      </c>
      <c r="F58" s="913"/>
      <c r="G58" s="657" t="s">
        <v>221</v>
      </c>
      <c r="H58" s="657"/>
      <c r="I58" s="507" t="s">
        <v>12</v>
      </c>
      <c r="J58" s="507"/>
      <c r="K58" s="507"/>
      <c r="L58" s="449">
        <f>VLOOKUP($A58&amp;L$77,決統データ!$A$3:$DE$2059,$E58+19,FALSE)</f>
        <v>0</v>
      </c>
      <c r="M58" s="449">
        <f>VLOOKUP($A58&amp;M$77,決統データ!$A$3:$DE$2059,$E58+19,FALSE)</f>
        <v>0</v>
      </c>
      <c r="N58" s="449">
        <f>VLOOKUP($A58&amp;N$77,決統データ!$A$3:$DE$2059,$E58+19,FALSE)</f>
        <v>0</v>
      </c>
      <c r="O58" s="453">
        <v>0</v>
      </c>
    </row>
    <row r="59" spans="1:22" s="1" customFormat="1" ht="16" customHeight="1">
      <c r="A59" s="27" t="str">
        <f t="shared" si="6"/>
        <v>1753301</v>
      </c>
      <c r="B59" s="28" t="s">
        <v>234</v>
      </c>
      <c r="C59" s="29">
        <v>33</v>
      </c>
      <c r="D59" s="28" t="s">
        <v>790</v>
      </c>
      <c r="E59" s="24">
        <v>41</v>
      </c>
      <c r="F59" s="913"/>
      <c r="G59" s="657"/>
      <c r="H59" s="657"/>
      <c r="I59" s="507" t="s">
        <v>11</v>
      </c>
      <c r="J59" s="507"/>
      <c r="K59" s="507"/>
      <c r="L59" s="35">
        <f>VLOOKUP($A59&amp;L$77,決統データ!$A$3:$DE$2059,$E59+19,FALSE)</f>
        <v>0</v>
      </c>
      <c r="M59" s="35">
        <f>VLOOKUP($A59&amp;M$77,決統データ!$A$3:$DE$2059,$E59+19,FALSE)</f>
        <v>0</v>
      </c>
      <c r="N59" s="35">
        <f>VLOOKUP($A59&amp;N$77,決統データ!$A$3:$DE$2059,$E59+19,FALSE)</f>
        <v>0</v>
      </c>
      <c r="O59" s="272">
        <v>0</v>
      </c>
    </row>
    <row r="60" spans="1:22" s="1" customFormat="1" ht="16" customHeight="1">
      <c r="A60" s="27" t="str">
        <f t="shared" si="6"/>
        <v>1753301</v>
      </c>
      <c r="B60" s="28" t="s">
        <v>234</v>
      </c>
      <c r="C60" s="29">
        <v>33</v>
      </c>
      <c r="D60" s="28" t="s">
        <v>790</v>
      </c>
      <c r="E60" s="24">
        <v>42</v>
      </c>
      <c r="F60" s="914"/>
      <c r="G60" s="507" t="s">
        <v>10</v>
      </c>
      <c r="H60" s="507"/>
      <c r="I60" s="507"/>
      <c r="J60" s="507"/>
      <c r="K60" s="507"/>
      <c r="L60" s="35">
        <f>VLOOKUP($A60&amp;L$77,決統データ!$A$3:$DE$2059,$E60+19,FALSE)</f>
        <v>0</v>
      </c>
      <c r="M60" s="35">
        <f>VLOOKUP($A60&amp;M$77,決統データ!$A$3:$DE$2059,$E60+19,FALSE)</f>
        <v>0</v>
      </c>
      <c r="N60" s="35">
        <f>VLOOKUP($A60&amp;N$77,決統データ!$A$3:$DE$2059,$E60+19,FALSE)</f>
        <v>0</v>
      </c>
      <c r="O60" s="272">
        <f>SUM(L60:N60)</f>
        <v>0</v>
      </c>
    </row>
    <row r="61" spans="1:22" s="3" customFormat="1" ht="16" customHeight="1">
      <c r="A61" s="27" t="str">
        <f t="shared" si="6"/>
        <v>1753301</v>
      </c>
      <c r="B61" s="28" t="s">
        <v>234</v>
      </c>
      <c r="C61" s="29">
        <v>33</v>
      </c>
      <c r="D61" s="28" t="s">
        <v>790</v>
      </c>
      <c r="E61" s="24">
        <v>43</v>
      </c>
      <c r="F61" s="659" t="s">
        <v>9</v>
      </c>
      <c r="G61" s="684" t="s">
        <v>8</v>
      </c>
      <c r="H61" s="718" t="s">
        <v>7</v>
      </c>
      <c r="I61" s="719"/>
      <c r="J61" s="719"/>
      <c r="K61" s="720"/>
      <c r="L61" s="35">
        <f>VLOOKUP($A61&amp;L$77,決統データ!$A$3:$DE$2059,$E61+19,FALSE)</f>
        <v>3581220</v>
      </c>
      <c r="M61" s="35">
        <f>VLOOKUP($A61&amp;M$77,決統データ!$A$3:$DE$2059,$E61+19,FALSE)</f>
        <v>3570401</v>
      </c>
      <c r="N61" s="35">
        <f>VLOOKUP($A61&amp;N$77,決統データ!$A$3:$DE$2059,$E61+19,FALSE)</f>
        <v>4180301</v>
      </c>
      <c r="O61" s="306"/>
      <c r="P61" s="1"/>
      <c r="Q61" s="1"/>
      <c r="R61" s="1"/>
      <c r="S61" s="1"/>
      <c r="T61" s="1"/>
      <c r="U61" s="1"/>
      <c r="V61" s="1"/>
    </row>
    <row r="62" spans="1:22" s="1" customFormat="1" ht="16" customHeight="1">
      <c r="A62" s="27" t="str">
        <f t="shared" si="6"/>
        <v>1753301</v>
      </c>
      <c r="B62" s="28" t="s">
        <v>234</v>
      </c>
      <c r="C62" s="29">
        <v>33</v>
      </c>
      <c r="D62" s="28" t="s">
        <v>790</v>
      </c>
      <c r="E62" s="24">
        <v>44</v>
      </c>
      <c r="F62" s="636"/>
      <c r="G62" s="675"/>
      <c r="H62" s="924" t="s">
        <v>6</v>
      </c>
      <c r="I62" s="925"/>
      <c r="J62" s="64" t="s">
        <v>5</v>
      </c>
      <c r="K62" s="62"/>
      <c r="L62" s="116">
        <f>VLOOKUP($A62&amp;L$77,決統データ!$A$3:$DE$2059,$E62+19,FALSE)/10</f>
        <v>0</v>
      </c>
      <c r="M62" s="116">
        <f>VLOOKUP($A62&amp;M$77,決統データ!$A$3:$DE$2059,$E62+19,FALSE)/10</f>
        <v>20</v>
      </c>
      <c r="N62" s="116">
        <f>VLOOKUP($A62&amp;N$77,決統データ!$A$3:$DE$2059,$E62+19,FALSE)/10</f>
        <v>52.5</v>
      </c>
      <c r="O62" s="334">
        <f>SUM(L62:N62)/COUNTIF(L62:N62,"&gt;0")</f>
        <v>36.25</v>
      </c>
    </row>
    <row r="63" spans="1:22" s="1" customFormat="1" ht="16" customHeight="1">
      <c r="A63" s="27" t="str">
        <f t="shared" si="6"/>
        <v>1753301</v>
      </c>
      <c r="B63" s="28" t="s">
        <v>234</v>
      </c>
      <c r="C63" s="29">
        <v>33</v>
      </c>
      <c r="D63" s="28" t="s">
        <v>790</v>
      </c>
      <c r="E63" s="24">
        <v>45</v>
      </c>
      <c r="F63" s="636"/>
      <c r="G63" s="675"/>
      <c r="H63" s="926"/>
      <c r="I63" s="927"/>
      <c r="J63" s="468" t="s">
        <v>4</v>
      </c>
      <c r="K63" s="469"/>
      <c r="L63" s="116">
        <f>VLOOKUP($A63&amp;L$77,決統データ!$A$3:$DE$2059,$E63+19,FALSE)/10</f>
        <v>9.5</v>
      </c>
      <c r="M63" s="116">
        <f>VLOOKUP($A63&amp;M$77,決統データ!$A$3:$DE$2059,$E63+19,FALSE)/10</f>
        <v>0</v>
      </c>
      <c r="N63" s="116">
        <f>VLOOKUP($A63&amp;N$77,決統データ!$A$3:$DE$2059,$E63+19,FALSE)/10</f>
        <v>0</v>
      </c>
      <c r="O63" s="334">
        <f>SUM(L63:N63)/COUNTIF(L63:N63,"&gt;0")</f>
        <v>9.5</v>
      </c>
    </row>
    <row r="64" spans="1:22" s="1" customFormat="1" ht="16" customHeight="1">
      <c r="A64" s="27" t="str">
        <f t="shared" si="6"/>
        <v>1753301</v>
      </c>
      <c r="B64" s="28" t="s">
        <v>234</v>
      </c>
      <c r="C64" s="29">
        <v>33</v>
      </c>
      <c r="D64" s="28" t="s">
        <v>790</v>
      </c>
      <c r="E64" s="24">
        <v>46</v>
      </c>
      <c r="F64" s="636"/>
      <c r="G64" s="675"/>
      <c r="H64" s="507" t="s">
        <v>3</v>
      </c>
      <c r="I64" s="507"/>
      <c r="J64" s="507"/>
      <c r="K64" s="507"/>
      <c r="L64" s="42">
        <f>VLOOKUP($A64&amp;L$77,決統データ!$A$3:$DE$2059,$E64+19,FALSE)</f>
        <v>3</v>
      </c>
      <c r="M64" s="42">
        <f>VLOOKUP($A64&amp;M$77,決統データ!$A$3:$DE$2059,$E64+19,FALSE)</f>
        <v>0</v>
      </c>
      <c r="N64" s="42">
        <f>VLOOKUP($A64&amp;N$77,決統データ!$A$3:$DE$2059,$E64+19,FALSE)</f>
        <v>3</v>
      </c>
      <c r="O64" s="334">
        <f>SUM(L64:N64)/COUNTIF(L64:N64,"&gt;0")</f>
        <v>3</v>
      </c>
    </row>
    <row r="65" spans="1:15" s="1" customFormat="1" ht="16" customHeight="1">
      <c r="A65" s="27" t="str">
        <f t="shared" si="6"/>
        <v>1753301</v>
      </c>
      <c r="B65" s="28" t="s">
        <v>234</v>
      </c>
      <c r="C65" s="29">
        <v>33</v>
      </c>
      <c r="D65" s="28" t="s">
        <v>790</v>
      </c>
      <c r="E65" s="24">
        <v>47</v>
      </c>
      <c r="F65" s="636"/>
      <c r="G65" s="675"/>
      <c r="H65" s="507" t="s">
        <v>2</v>
      </c>
      <c r="I65" s="507"/>
      <c r="J65" s="507"/>
      <c r="K65" s="507"/>
      <c r="L65" s="42">
        <f>VLOOKUP($A65&amp;L$77,決統データ!$A$3:$DE$2059,$E65+19,FALSE)</f>
        <v>330</v>
      </c>
      <c r="M65" s="42">
        <f>VLOOKUP($A65&amp;M$77,決統データ!$A$3:$DE$2059,$E65+19,FALSE)</f>
        <v>0</v>
      </c>
      <c r="N65" s="42">
        <f>VLOOKUP($A65&amp;N$77,決統データ!$A$3:$DE$2059,$E65+19,FALSE)</f>
        <v>400</v>
      </c>
      <c r="O65" s="334">
        <f>SUM(L65:N65)/COUNTIF(L65:N65,"&gt;0")</f>
        <v>365</v>
      </c>
    </row>
    <row r="66" spans="1:15" s="1" customFormat="1" ht="16" customHeight="1">
      <c r="A66" s="27" t="str">
        <f t="shared" si="6"/>
        <v>1753301</v>
      </c>
      <c r="B66" s="28" t="s">
        <v>234</v>
      </c>
      <c r="C66" s="29">
        <v>33</v>
      </c>
      <c r="D66" s="28" t="s">
        <v>790</v>
      </c>
      <c r="E66" s="24">
        <v>48</v>
      </c>
      <c r="F66" s="636"/>
      <c r="G66" s="675"/>
      <c r="H66" s="468" t="s">
        <v>1</v>
      </c>
      <c r="I66" s="484"/>
      <c r="J66" s="484"/>
      <c r="K66" s="469"/>
      <c r="L66" s="42">
        <f>VLOOKUP($A66&amp;L$77,決統データ!$A$3:$DE$2059,$E66+19,FALSE)</f>
        <v>0</v>
      </c>
      <c r="M66" s="42">
        <f>VLOOKUP($A66&amp;M$77,決統データ!$A$3:$DE$2059,$E66+19,FALSE)</f>
        <v>1000000</v>
      </c>
      <c r="N66" s="42">
        <f>VLOOKUP($A66&amp;N$77,決統データ!$A$3:$DE$2059,$E66+19,FALSE)</f>
        <v>0</v>
      </c>
      <c r="O66" s="334">
        <f>SUM(L66:N66)/COUNTIF(L66:N66,"&gt;0")</f>
        <v>1000000</v>
      </c>
    </row>
    <row r="67" spans="1:15" s="3" customFormat="1" ht="16" customHeight="1">
      <c r="A67" s="27" t="str">
        <f t="shared" si="6"/>
        <v>1753301</v>
      </c>
      <c r="B67" s="28" t="s">
        <v>234</v>
      </c>
      <c r="C67" s="29">
        <v>33</v>
      </c>
      <c r="D67" s="28" t="s">
        <v>790</v>
      </c>
      <c r="E67" s="24">
        <v>49</v>
      </c>
      <c r="F67" s="636"/>
      <c r="G67" s="675"/>
      <c r="H67" s="921" t="s">
        <v>0</v>
      </c>
      <c r="I67" s="922"/>
      <c r="J67" s="922"/>
      <c r="K67" s="923"/>
      <c r="L67" s="437">
        <f>VLOOKUP($A67&amp;L$77,決統データ!$A$3:$DE$2059,$E67+19,FALSE)</f>
        <v>3581220</v>
      </c>
      <c r="M67" s="437">
        <f>VLOOKUP($A67&amp;M$77,決統データ!$A$3:$DE$2059,$E67+19,FALSE)</f>
        <v>4171011</v>
      </c>
      <c r="N67" s="437">
        <f>VLOOKUP($A67&amp;N$77,決統データ!$A$3:$DE$2059,$E67+19,FALSE)</f>
        <v>4180301</v>
      </c>
      <c r="O67" s="306"/>
    </row>
    <row r="68" spans="1:15" s="1" customFormat="1" ht="16" customHeight="1">
      <c r="A68" s="27" t="str">
        <f t="shared" si="6"/>
        <v>1753301</v>
      </c>
      <c r="B68" s="28" t="s">
        <v>234</v>
      </c>
      <c r="C68" s="29">
        <v>33</v>
      </c>
      <c r="D68" s="28" t="s">
        <v>790</v>
      </c>
      <c r="E68" s="24">
        <v>50</v>
      </c>
      <c r="F68" s="636"/>
      <c r="G68" s="676"/>
      <c r="H68" s="507" t="s">
        <v>1349</v>
      </c>
      <c r="I68" s="507"/>
      <c r="J68" s="507"/>
      <c r="K68" s="507"/>
      <c r="L68" s="42">
        <f>VLOOKUP($A68&amp;L$77,決統データ!$A$3:$DE$2059,$E68+19,FALSE)</f>
        <v>2624</v>
      </c>
      <c r="M68" s="42">
        <f>VLOOKUP($A68&amp;M$77,決統データ!$A$3:$DE$2059,$E68+19,FALSE)</f>
        <v>0</v>
      </c>
      <c r="N68" s="42">
        <f>VLOOKUP($A68&amp;N$77,決統データ!$A$3:$DE$2059,$E68+19,FALSE)</f>
        <v>0</v>
      </c>
      <c r="O68" s="274">
        <f t="shared" ref="O68:O73" si="7">SUM(L68:N68)</f>
        <v>2624</v>
      </c>
    </row>
    <row r="69" spans="1:15" s="1" customFormat="1" ht="16" customHeight="1">
      <c r="A69" s="27" t="str">
        <f t="shared" si="6"/>
        <v>1753301</v>
      </c>
      <c r="B69" s="28" t="s">
        <v>234</v>
      </c>
      <c r="C69" s="29">
        <v>33</v>
      </c>
      <c r="D69" s="28" t="s">
        <v>790</v>
      </c>
      <c r="E69" s="24">
        <v>51</v>
      </c>
      <c r="F69" s="636"/>
      <c r="G69" s="915" t="s">
        <v>1348</v>
      </c>
      <c r="H69" s="928"/>
      <c r="I69" s="916"/>
      <c r="J69" s="507" t="s">
        <v>1347</v>
      </c>
      <c r="K69" s="507"/>
      <c r="L69" s="42">
        <f>VLOOKUP($A69&amp;L$77,決統データ!$A$3:$DE$2059,$E69+19,FALSE)</f>
        <v>0</v>
      </c>
      <c r="M69" s="42">
        <f>VLOOKUP($A69&amp;M$77,決統データ!$A$3:$DE$2059,$E69+19,FALSE)</f>
        <v>0</v>
      </c>
      <c r="N69" s="42">
        <f>VLOOKUP($A69&amp;N$77,決統データ!$A$3:$DE$2059,$E69+19,FALSE)</f>
        <v>0</v>
      </c>
      <c r="O69" s="274">
        <f t="shared" si="7"/>
        <v>0</v>
      </c>
    </row>
    <row r="70" spans="1:15" s="1" customFormat="1" ht="16" customHeight="1">
      <c r="A70" s="27" t="str">
        <f t="shared" si="6"/>
        <v>1753301</v>
      </c>
      <c r="B70" s="28" t="s">
        <v>234</v>
      </c>
      <c r="C70" s="29">
        <v>33</v>
      </c>
      <c r="D70" s="28" t="s">
        <v>790</v>
      </c>
      <c r="E70" s="24">
        <v>52</v>
      </c>
      <c r="F70" s="636"/>
      <c r="G70" s="919"/>
      <c r="H70" s="929"/>
      <c r="I70" s="920"/>
      <c r="J70" s="507" t="s">
        <v>1346</v>
      </c>
      <c r="K70" s="507"/>
      <c r="L70" s="42">
        <f>VLOOKUP($A70&amp;L$77,決統データ!$A$3:$DE$2059,$E70+19,FALSE)</f>
        <v>0</v>
      </c>
      <c r="M70" s="42">
        <f>VLOOKUP($A70&amp;M$77,決統データ!$A$3:$DE$2059,$E70+19,FALSE)</f>
        <v>0</v>
      </c>
      <c r="N70" s="42">
        <f>VLOOKUP($A70&amp;N$77,決統データ!$A$3:$DE$2059,$E70+19,FALSE)</f>
        <v>0</v>
      </c>
      <c r="O70" s="274">
        <f t="shared" si="7"/>
        <v>0</v>
      </c>
    </row>
    <row r="71" spans="1:15" s="1" customFormat="1" ht="16" customHeight="1">
      <c r="A71" s="27" t="str">
        <f t="shared" si="6"/>
        <v>1753301</v>
      </c>
      <c r="B71" s="28" t="s">
        <v>234</v>
      </c>
      <c r="C71" s="29">
        <v>33</v>
      </c>
      <c r="D71" s="28" t="s">
        <v>790</v>
      </c>
      <c r="E71" s="24">
        <v>53</v>
      </c>
      <c r="F71" s="636"/>
      <c r="G71" s="468" t="s">
        <v>1345</v>
      </c>
      <c r="H71" s="484"/>
      <c r="I71" s="484"/>
      <c r="J71" s="484"/>
      <c r="K71" s="469"/>
      <c r="L71" s="42">
        <f>VLOOKUP($A71&amp;L$77,決統データ!$A$3:$DE$2059,$E71+19,FALSE)</f>
        <v>0</v>
      </c>
      <c r="M71" s="42">
        <f>VLOOKUP($A71&amp;M$77,決統データ!$A$3:$DE$2059,$E71+19,FALSE)</f>
        <v>0</v>
      </c>
      <c r="N71" s="42">
        <f>VLOOKUP($A71&amp;N$77,決統データ!$A$3:$DE$2059,$E71+19,FALSE)</f>
        <v>0</v>
      </c>
      <c r="O71" s="274">
        <f t="shared" si="7"/>
        <v>0</v>
      </c>
    </row>
    <row r="72" spans="1:15" s="1" customFormat="1" ht="16" customHeight="1">
      <c r="A72" s="27" t="str">
        <f t="shared" si="6"/>
        <v>1753301</v>
      </c>
      <c r="B72" s="28" t="s">
        <v>234</v>
      </c>
      <c r="C72" s="29">
        <v>33</v>
      </c>
      <c r="D72" s="28" t="s">
        <v>790</v>
      </c>
      <c r="E72" s="24">
        <v>54</v>
      </c>
      <c r="F72" s="637"/>
      <c r="G72" s="507" t="s">
        <v>1344</v>
      </c>
      <c r="H72" s="507"/>
      <c r="I72" s="507"/>
      <c r="J72" s="507"/>
      <c r="K72" s="507"/>
      <c r="L72" s="42">
        <f>VLOOKUP($A72&amp;L$77,決統データ!$A$3:$DE$2059,$E72+19,FALSE)</f>
        <v>2624</v>
      </c>
      <c r="M72" s="42">
        <f>VLOOKUP($A72&amp;M$77,決統データ!$A$3:$DE$2059,$E72+19,FALSE)</f>
        <v>0</v>
      </c>
      <c r="N72" s="42">
        <f>VLOOKUP($A72&amp;N$77,決統データ!$A$3:$DE$2059,$E72+19,FALSE)</f>
        <v>0</v>
      </c>
      <c r="O72" s="274">
        <f t="shared" si="7"/>
        <v>2624</v>
      </c>
    </row>
    <row r="73" spans="1:15" s="1" customFormat="1" ht="16" customHeight="1">
      <c r="A73" s="27" t="str">
        <f t="shared" si="6"/>
        <v>1753302</v>
      </c>
      <c r="B73" s="28" t="s">
        <v>234</v>
      </c>
      <c r="C73" s="29">
        <v>33</v>
      </c>
      <c r="D73" s="28" t="s">
        <v>796</v>
      </c>
      <c r="E73" s="24">
        <v>5</v>
      </c>
      <c r="F73" s="507" t="s">
        <v>1343</v>
      </c>
      <c r="G73" s="507"/>
      <c r="H73" s="507"/>
      <c r="I73" s="507"/>
      <c r="J73" s="507"/>
      <c r="K73" s="507"/>
      <c r="L73" s="42">
        <f>VLOOKUP($A73&amp;L$77,決統データ!$A$3:$DE$2059,$E73+19,FALSE)</f>
        <v>0</v>
      </c>
      <c r="M73" s="42">
        <f>VLOOKUP($A73&amp;M$77,決統データ!$A$3:$DE$2059,$E73+19,FALSE)</f>
        <v>0</v>
      </c>
      <c r="N73" s="42">
        <f>VLOOKUP($A73&amp;N$77,決統データ!$A$3:$DE$2059,$E73+19,FALSE)</f>
        <v>0</v>
      </c>
      <c r="O73" s="274">
        <f t="shared" si="7"/>
        <v>0</v>
      </c>
    </row>
    <row r="74" spans="1:15">
      <c r="F74" s="9" t="s">
        <v>1342</v>
      </c>
    </row>
    <row r="77" spans="1:15">
      <c r="L77" s="12" t="str">
        <f>+L78&amp;"000"</f>
        <v>262013000</v>
      </c>
      <c r="M77" s="12" t="str">
        <f t="shared" ref="M77:N77" si="8">+M78&amp;"000"</f>
        <v>264075000</v>
      </c>
      <c r="N77" s="12" t="str">
        <f t="shared" si="8"/>
        <v>264652000</v>
      </c>
    </row>
    <row r="78" spans="1:15">
      <c r="L78" s="12" t="s">
        <v>584</v>
      </c>
      <c r="M78" s="12" t="s">
        <v>595</v>
      </c>
      <c r="N78" s="12" t="s">
        <v>598</v>
      </c>
    </row>
    <row r="79" spans="1:15">
      <c r="L79" s="12" t="s">
        <v>463</v>
      </c>
      <c r="M79" s="12" t="s">
        <v>596</v>
      </c>
      <c r="N79" s="12" t="s">
        <v>599</v>
      </c>
    </row>
  </sheetData>
  <customSheetViews>
    <customSheetView guid="{247A5D4D-80F1-4466-92F7-7A3BC78E450F}" showPageBreaks="1" printArea="1">
      <pane xSplit="11" ySplit="2" topLeftCell="L15" activePane="bottomRight" state="frozen"/>
      <selection pane="bottomRight" activeCell="C43" sqref="C43"/>
      <pageMargins left="0.78740157480314965" right="0.78740157480314965" top="0.78740157480314965" bottom="0.78740157480314965" header="0.51181102362204722" footer="0.51181102362204722"/>
      <pageSetup paperSize="9" scale="63" orientation="portrait" blackAndWhite="1" horizontalDpi="4294967293" verticalDpi="4294967293"/>
      <headerFooter alignWithMargins="0"/>
    </customSheetView>
  </customSheetViews>
  <mergeCells count="90">
    <mergeCell ref="H65:K65"/>
    <mergeCell ref="H68:K68"/>
    <mergeCell ref="H66:K66"/>
    <mergeCell ref="H67:K67"/>
    <mergeCell ref="F73:K73"/>
    <mergeCell ref="G71:K71"/>
    <mergeCell ref="G72:K72"/>
    <mergeCell ref="F61:F72"/>
    <mergeCell ref="G61:G68"/>
    <mergeCell ref="H61:K61"/>
    <mergeCell ref="H62:I63"/>
    <mergeCell ref="J63:K63"/>
    <mergeCell ref="H64:K64"/>
    <mergeCell ref="G69:I70"/>
    <mergeCell ref="J69:K69"/>
    <mergeCell ref="J70:K70"/>
    <mergeCell ref="G51:H53"/>
    <mergeCell ref="I51:K51"/>
    <mergeCell ref="I52:K52"/>
    <mergeCell ref="I53:K53"/>
    <mergeCell ref="F54:F60"/>
    <mergeCell ref="G54:H56"/>
    <mergeCell ref="I54:K54"/>
    <mergeCell ref="I55:K55"/>
    <mergeCell ref="I56:K56"/>
    <mergeCell ref="G57:K57"/>
    <mergeCell ref="G58:H59"/>
    <mergeCell ref="I58:K58"/>
    <mergeCell ref="I59:K59"/>
    <mergeCell ref="G60:K60"/>
    <mergeCell ref="G46:G47"/>
    <mergeCell ref="H46:K46"/>
    <mergeCell ref="H47:K47"/>
    <mergeCell ref="G48:G50"/>
    <mergeCell ref="H48:I49"/>
    <mergeCell ref="J49:K49"/>
    <mergeCell ref="H50:K50"/>
    <mergeCell ref="G40:G45"/>
    <mergeCell ref="H40:K40"/>
    <mergeCell ref="H41:K41"/>
    <mergeCell ref="H42:K42"/>
    <mergeCell ref="H43:K43"/>
    <mergeCell ref="H44:K44"/>
    <mergeCell ref="H45:K45"/>
    <mergeCell ref="G32:K32"/>
    <mergeCell ref="G33:K33"/>
    <mergeCell ref="G34:G39"/>
    <mergeCell ref="H34:K34"/>
    <mergeCell ref="H35:K35"/>
    <mergeCell ref="H36:K36"/>
    <mergeCell ref="H37:K37"/>
    <mergeCell ref="H38:K38"/>
    <mergeCell ref="H39:K39"/>
    <mergeCell ref="G15:G18"/>
    <mergeCell ref="I29:K29"/>
    <mergeCell ref="I30:K30"/>
    <mergeCell ref="I31:K31"/>
    <mergeCell ref="G19:G21"/>
    <mergeCell ref="H19:K19"/>
    <mergeCell ref="H20:K20"/>
    <mergeCell ref="H21:K21"/>
    <mergeCell ref="G22:G31"/>
    <mergeCell ref="I22:K22"/>
    <mergeCell ref="I23:K23"/>
    <mergeCell ref="I26:K26"/>
    <mergeCell ref="H28:H31"/>
    <mergeCell ref="I28:K28"/>
    <mergeCell ref="H22:H27"/>
    <mergeCell ref="H11:K11"/>
    <mergeCell ref="H12:K12"/>
    <mergeCell ref="H13:K13"/>
    <mergeCell ref="G9:G14"/>
    <mergeCell ref="H9:K9"/>
    <mergeCell ref="H10:K10"/>
    <mergeCell ref="F2:K2"/>
    <mergeCell ref="F3:F53"/>
    <mergeCell ref="G3:G8"/>
    <mergeCell ref="H3:H7"/>
    <mergeCell ref="I3:K3"/>
    <mergeCell ref="I4:K4"/>
    <mergeCell ref="I5:K5"/>
    <mergeCell ref="I6:K6"/>
    <mergeCell ref="I7:K7"/>
    <mergeCell ref="H8:K8"/>
    <mergeCell ref="I24:K24"/>
    <mergeCell ref="H14:K14"/>
    <mergeCell ref="H15:K15"/>
    <mergeCell ref="H16:K16"/>
    <mergeCell ref="H17:K17"/>
    <mergeCell ref="H18:K18"/>
  </mergeCells>
  <phoneticPr fontId="3"/>
  <pageMargins left="0.78740157480314965" right="0.78740157480314965" top="0.78740157480314965" bottom="0.78740157480314965" header="0.51181102362204722" footer="0.51181102362204722"/>
  <pageSetup paperSize="9" scale="64" fitToWidth="0"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pageSetUpPr fitToPage="1"/>
  </sheetPr>
  <dimension ref="A1:N144"/>
  <sheetViews>
    <sheetView showWhiteSpace="0" view="pageBreakPreview" zoomScaleNormal="60" zoomScaleSheetLayoutView="100" zoomScalePageLayoutView="60" workbookViewId="0"/>
  </sheetViews>
  <sheetFormatPr defaultColWidth="9" defaultRowHeight="14"/>
  <cols>
    <col min="1" max="1" width="9.75" style="1" customWidth="1"/>
    <col min="2" max="2" width="4.33203125" style="1" customWidth="1"/>
    <col min="3" max="4" width="3.33203125" style="1" customWidth="1"/>
    <col min="5" max="5" width="7.08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4" width="11.58203125" style="152" customWidth="1"/>
    <col min="15" max="16384" width="9" style="1"/>
  </cols>
  <sheetData>
    <row r="1" spans="1:14">
      <c r="F1" s="1" t="s">
        <v>103</v>
      </c>
      <c r="N1" s="161" t="s">
        <v>523</v>
      </c>
    </row>
    <row r="2" spans="1:14" ht="29.25" customHeight="1">
      <c r="A2" s="26"/>
      <c r="B2" s="67" t="s">
        <v>786</v>
      </c>
      <c r="C2" s="26" t="s">
        <v>787</v>
      </c>
      <c r="D2" s="26" t="s">
        <v>788</v>
      </c>
      <c r="E2" s="30" t="s">
        <v>789</v>
      </c>
      <c r="F2" s="671"/>
      <c r="G2" s="930"/>
      <c r="H2" s="930"/>
      <c r="I2" s="930"/>
      <c r="J2" s="931"/>
      <c r="K2" s="142" t="s">
        <v>463</v>
      </c>
      <c r="L2" s="142" t="s">
        <v>193</v>
      </c>
      <c r="M2" s="142" t="s">
        <v>602</v>
      </c>
      <c r="N2" s="165" t="s">
        <v>609</v>
      </c>
    </row>
    <row r="3" spans="1:14" ht="15.75" customHeight="1">
      <c r="A3" s="27" t="str">
        <f>+B3&amp;C3&amp;D3</f>
        <v>1754001</v>
      </c>
      <c r="B3" s="28" t="s">
        <v>234</v>
      </c>
      <c r="C3" s="29">
        <v>40</v>
      </c>
      <c r="D3" s="28" t="s">
        <v>790</v>
      </c>
      <c r="E3" s="24">
        <v>1</v>
      </c>
      <c r="F3" s="590" t="s">
        <v>978</v>
      </c>
      <c r="G3" s="734" t="s">
        <v>102</v>
      </c>
      <c r="H3" s="736" t="s">
        <v>1480</v>
      </c>
      <c r="I3" s="737"/>
      <c r="J3" s="211" t="s">
        <v>605</v>
      </c>
      <c r="K3" s="42">
        <f>VLOOKUP($A3&amp;K$109,決統データ!$A$3:$DE$2059,$E3+19,FALSE)</f>
        <v>0</v>
      </c>
      <c r="L3" s="42">
        <f>VLOOKUP($A3&amp;L$109,決統データ!$A$3:$DE$2059,$E3+19,FALSE)</f>
        <v>0</v>
      </c>
      <c r="M3" s="42">
        <f>VLOOKUP($A3&amp;M$109,決統データ!$A$3:$DE$2059,$E3+19,FALSE)</f>
        <v>0</v>
      </c>
      <c r="N3" s="274">
        <f t="shared" ref="N3:N45" si="0">SUM(K3:M3)</f>
        <v>0</v>
      </c>
    </row>
    <row r="4" spans="1:14" ht="15.75" customHeight="1">
      <c r="A4" s="27" t="str">
        <f t="shared" ref="A4:A80" si="1">+B4&amp;C4&amp;D4</f>
        <v>1754001</v>
      </c>
      <c r="B4" s="28" t="s">
        <v>234</v>
      </c>
      <c r="C4" s="29">
        <v>40</v>
      </c>
      <c r="D4" s="28" t="s">
        <v>790</v>
      </c>
      <c r="E4" s="24">
        <v>2</v>
      </c>
      <c r="F4" s="591"/>
      <c r="G4" s="735"/>
      <c r="H4" s="738"/>
      <c r="I4" s="739"/>
      <c r="J4" s="211" t="s">
        <v>824</v>
      </c>
      <c r="K4" s="42">
        <f>VLOOKUP($A4&amp;K$109,決統データ!$A$3:$DE$2059,$E4+19,FALSE)</f>
        <v>0</v>
      </c>
      <c r="L4" s="42">
        <f>VLOOKUP($A4&amp;L$109,決統データ!$A$3:$DE$2059,$E4+19,FALSE)</f>
        <v>0</v>
      </c>
      <c r="M4" s="42">
        <f>VLOOKUP($A4&amp;M$109,決統データ!$A$3:$DE$2059,$E4+19,FALSE)</f>
        <v>0</v>
      </c>
      <c r="N4" s="274">
        <f t="shared" si="0"/>
        <v>0</v>
      </c>
    </row>
    <row r="5" spans="1:14" ht="15.75" customHeight="1">
      <c r="A5" s="27" t="str">
        <f t="shared" si="1"/>
        <v>1754001</v>
      </c>
      <c r="B5" s="28" t="s">
        <v>234</v>
      </c>
      <c r="C5" s="29">
        <v>40</v>
      </c>
      <c r="D5" s="28" t="s">
        <v>790</v>
      </c>
      <c r="E5" s="24">
        <v>3</v>
      </c>
      <c r="F5" s="591"/>
      <c r="G5" s="590" t="s">
        <v>989</v>
      </c>
      <c r="H5" s="730" t="s">
        <v>977</v>
      </c>
      <c r="I5" s="731"/>
      <c r="J5" s="211" t="s">
        <v>605</v>
      </c>
      <c r="K5" s="42">
        <f>VLOOKUP($A5&amp;K$109,決統データ!$A$3:$DE$2059,$E5+19,FALSE)</f>
        <v>223099</v>
      </c>
      <c r="L5" s="42">
        <f>VLOOKUP($A5&amp;L$109,決統データ!$A$3:$DE$2059,$E5+19,FALSE)</f>
        <v>172209</v>
      </c>
      <c r="M5" s="42">
        <f>VLOOKUP($A5&amp;M$109,決統データ!$A$3:$DE$2059,$E5+19,FALSE)</f>
        <v>21611</v>
      </c>
      <c r="N5" s="274">
        <f t="shared" si="0"/>
        <v>416919</v>
      </c>
    </row>
    <row r="6" spans="1:14" ht="15.75" customHeight="1">
      <c r="A6" s="27" t="str">
        <f t="shared" si="1"/>
        <v>1754001</v>
      </c>
      <c r="B6" s="28" t="s">
        <v>234</v>
      </c>
      <c r="C6" s="29">
        <v>40</v>
      </c>
      <c r="D6" s="28" t="s">
        <v>790</v>
      </c>
      <c r="E6" s="24">
        <v>4</v>
      </c>
      <c r="F6" s="591"/>
      <c r="G6" s="591"/>
      <c r="H6" s="732"/>
      <c r="I6" s="733"/>
      <c r="J6" s="211" t="s">
        <v>824</v>
      </c>
      <c r="K6" s="42">
        <f>VLOOKUP($A6&amp;K$109,決統データ!$A$3:$DE$2059,$E6+19,FALSE)</f>
        <v>223291</v>
      </c>
      <c r="L6" s="42">
        <f>VLOOKUP($A6&amp;L$109,決統データ!$A$3:$DE$2059,$E6+19,FALSE)</f>
        <v>187523</v>
      </c>
      <c r="M6" s="42">
        <f>VLOOKUP($A6&amp;M$109,決統データ!$A$3:$DE$2059,$E6+19,FALSE)</f>
        <v>22161</v>
      </c>
      <c r="N6" s="274">
        <f t="shared" si="0"/>
        <v>432975</v>
      </c>
    </row>
    <row r="7" spans="1:14" ht="15.75" customHeight="1">
      <c r="A7" s="27" t="str">
        <f t="shared" si="1"/>
        <v>1754001</v>
      </c>
      <c r="B7" s="28" t="s">
        <v>234</v>
      </c>
      <c r="C7" s="29">
        <v>40</v>
      </c>
      <c r="D7" s="28" t="s">
        <v>790</v>
      </c>
      <c r="E7" s="24">
        <v>5</v>
      </c>
      <c r="F7" s="591"/>
      <c r="G7" s="591"/>
      <c r="H7" s="590" t="s">
        <v>650</v>
      </c>
      <c r="I7" s="604" t="s">
        <v>1333</v>
      </c>
      <c r="J7" s="211" t="s">
        <v>605</v>
      </c>
      <c r="K7" s="42">
        <f>VLOOKUP($A7&amp;K$109,決統データ!$A$3:$DE$2059,$E7+19,FALSE)</f>
        <v>0</v>
      </c>
      <c r="L7" s="42">
        <f>VLOOKUP($A7&amp;L$109,決統データ!$A$3:$DE$2059,$E7+19,FALSE)</f>
        <v>0</v>
      </c>
      <c r="M7" s="42">
        <f>VLOOKUP($A7&amp;M$109,決統データ!$A$3:$DE$2059,$E7+19,FALSE)</f>
        <v>0</v>
      </c>
      <c r="N7" s="274">
        <f t="shared" si="0"/>
        <v>0</v>
      </c>
    </row>
    <row r="8" spans="1:14" ht="15.75" customHeight="1">
      <c r="A8" s="27" t="str">
        <f t="shared" si="1"/>
        <v>1754001</v>
      </c>
      <c r="B8" s="28" t="s">
        <v>234</v>
      </c>
      <c r="C8" s="29">
        <v>40</v>
      </c>
      <c r="D8" s="28" t="s">
        <v>790</v>
      </c>
      <c r="E8" s="24">
        <v>6</v>
      </c>
      <c r="F8" s="591"/>
      <c r="G8" s="591"/>
      <c r="H8" s="591"/>
      <c r="I8" s="606"/>
      <c r="J8" s="211" t="s">
        <v>824</v>
      </c>
      <c r="K8" s="42">
        <f>VLOOKUP($A8&amp;K$109,決統データ!$A$3:$DE$2059,$E8+19,FALSE)</f>
        <v>0</v>
      </c>
      <c r="L8" s="42">
        <f>VLOOKUP($A8&amp;L$109,決統データ!$A$3:$DE$2059,$E8+19,FALSE)</f>
        <v>0</v>
      </c>
      <c r="M8" s="42">
        <f>VLOOKUP($A8&amp;M$109,決統データ!$A$3:$DE$2059,$E8+19,FALSE)</f>
        <v>0</v>
      </c>
      <c r="N8" s="274">
        <f t="shared" si="0"/>
        <v>0</v>
      </c>
    </row>
    <row r="9" spans="1:14" ht="15.75" customHeight="1">
      <c r="A9" s="27" t="str">
        <f t="shared" si="1"/>
        <v>1754001</v>
      </c>
      <c r="B9" s="28" t="s">
        <v>234</v>
      </c>
      <c r="C9" s="29">
        <v>40</v>
      </c>
      <c r="D9" s="28" t="s">
        <v>790</v>
      </c>
      <c r="E9" s="24">
        <v>7</v>
      </c>
      <c r="F9" s="591"/>
      <c r="G9" s="591"/>
      <c r="H9" s="591"/>
      <c r="I9" s="602" t="s">
        <v>1332</v>
      </c>
      <c r="J9" s="211" t="s">
        <v>605</v>
      </c>
      <c r="K9" s="42">
        <f>VLOOKUP($A9&amp;K$109,決統データ!$A$3:$DE$2059,$E9+19,FALSE)</f>
        <v>0</v>
      </c>
      <c r="L9" s="42">
        <f>VLOOKUP($A9&amp;L$109,決統データ!$A$3:$DE$2059,$E9+19,FALSE)</f>
        <v>0</v>
      </c>
      <c r="M9" s="42">
        <f>VLOOKUP($A9&amp;M$109,決統データ!$A$3:$DE$2059,$E9+19,FALSE)</f>
        <v>0</v>
      </c>
      <c r="N9" s="274">
        <f t="shared" si="0"/>
        <v>0</v>
      </c>
    </row>
    <row r="10" spans="1:14" ht="15.75" customHeight="1">
      <c r="A10" s="27" t="str">
        <f t="shared" si="1"/>
        <v>1754001</v>
      </c>
      <c r="B10" s="28" t="s">
        <v>234</v>
      </c>
      <c r="C10" s="29">
        <v>40</v>
      </c>
      <c r="D10" s="28" t="s">
        <v>790</v>
      </c>
      <c r="E10" s="24">
        <v>8</v>
      </c>
      <c r="F10" s="591"/>
      <c r="G10" s="591"/>
      <c r="H10" s="591"/>
      <c r="I10" s="603"/>
      <c r="J10" s="211" t="s">
        <v>824</v>
      </c>
      <c r="K10" s="42">
        <f>VLOOKUP($A10&amp;K$109,決統データ!$A$3:$DE$2059,$E10+19,FALSE)</f>
        <v>0</v>
      </c>
      <c r="L10" s="42">
        <f>VLOOKUP($A10&amp;L$109,決統データ!$A$3:$DE$2059,$E10+19,FALSE)</f>
        <v>0</v>
      </c>
      <c r="M10" s="42">
        <f>VLOOKUP($A10&amp;M$109,決統データ!$A$3:$DE$2059,$E10+19,FALSE)</f>
        <v>0</v>
      </c>
      <c r="N10" s="274">
        <f t="shared" si="0"/>
        <v>0</v>
      </c>
    </row>
    <row r="11" spans="1:14" ht="15.75" customHeight="1">
      <c r="A11" s="27" t="str">
        <f t="shared" si="1"/>
        <v>1754001</v>
      </c>
      <c r="B11" s="28" t="s">
        <v>234</v>
      </c>
      <c r="C11" s="29">
        <v>40</v>
      </c>
      <c r="D11" s="28" t="s">
        <v>790</v>
      </c>
      <c r="E11" s="24">
        <v>9</v>
      </c>
      <c r="F11" s="591"/>
      <c r="G11" s="591"/>
      <c r="H11" s="591"/>
      <c r="I11" s="604" t="s">
        <v>1331</v>
      </c>
      <c r="J11" s="211" t="s">
        <v>605</v>
      </c>
      <c r="K11" s="42">
        <f>VLOOKUP($A11&amp;K$109,決統データ!$A$3:$DE$2059,$E11+19,FALSE)</f>
        <v>36714</v>
      </c>
      <c r="L11" s="42">
        <f>VLOOKUP($A11&amp;L$109,決統データ!$A$3:$DE$2059,$E11+19,FALSE)</f>
        <v>0</v>
      </c>
      <c r="M11" s="42">
        <f>VLOOKUP($A11&amp;M$109,決統データ!$A$3:$DE$2059,$E11+19,FALSE)</f>
        <v>0</v>
      </c>
      <c r="N11" s="274">
        <f t="shared" si="0"/>
        <v>36714</v>
      </c>
    </row>
    <row r="12" spans="1:14" ht="15.75" customHeight="1">
      <c r="A12" s="27" t="str">
        <f t="shared" si="1"/>
        <v>1754001</v>
      </c>
      <c r="B12" s="28" t="s">
        <v>234</v>
      </c>
      <c r="C12" s="29">
        <v>40</v>
      </c>
      <c r="D12" s="28" t="s">
        <v>790</v>
      </c>
      <c r="E12" s="24">
        <v>10</v>
      </c>
      <c r="F12" s="591"/>
      <c r="G12" s="591"/>
      <c r="H12" s="591"/>
      <c r="I12" s="606"/>
      <c r="J12" s="211" t="s">
        <v>824</v>
      </c>
      <c r="K12" s="42">
        <f>VLOOKUP($A12&amp;K$109,決統データ!$A$3:$DE$2059,$E12+19,FALSE)</f>
        <v>36714</v>
      </c>
      <c r="L12" s="42">
        <f>VLOOKUP($A12&amp;L$109,決統データ!$A$3:$DE$2059,$E12+19,FALSE)</f>
        <v>0</v>
      </c>
      <c r="M12" s="42">
        <f>VLOOKUP($A12&amp;M$109,決統データ!$A$3:$DE$2059,$E12+19,FALSE)</f>
        <v>0</v>
      </c>
      <c r="N12" s="274">
        <f t="shared" si="0"/>
        <v>36714</v>
      </c>
    </row>
    <row r="13" spans="1:14" ht="15.75" customHeight="1">
      <c r="A13" s="27" t="str">
        <f t="shared" si="1"/>
        <v>1754001</v>
      </c>
      <c r="B13" s="28" t="s">
        <v>234</v>
      </c>
      <c r="C13" s="29">
        <v>40</v>
      </c>
      <c r="D13" s="28" t="s">
        <v>790</v>
      </c>
      <c r="E13" s="24">
        <v>11</v>
      </c>
      <c r="F13" s="591"/>
      <c r="G13" s="591"/>
      <c r="H13" s="591"/>
      <c r="I13" s="763" t="s">
        <v>101</v>
      </c>
      <c r="J13" s="211" t="s">
        <v>605</v>
      </c>
      <c r="K13" s="42">
        <f>VLOOKUP($A13&amp;K$109,決統データ!$A$3:$DE$2059,$E13+19,FALSE)</f>
        <v>0</v>
      </c>
      <c r="L13" s="42">
        <f>VLOOKUP($A13&amp;L$109,決統データ!$A$3:$DE$2059,$E13+19,FALSE)</f>
        <v>0</v>
      </c>
      <c r="M13" s="42">
        <f>VLOOKUP($A13&amp;M$109,決統データ!$A$3:$DE$2059,$E13+19,FALSE)</f>
        <v>0</v>
      </c>
      <c r="N13" s="274">
        <f t="shared" si="0"/>
        <v>0</v>
      </c>
    </row>
    <row r="14" spans="1:14" ht="15.75" customHeight="1">
      <c r="A14" s="27" t="str">
        <f t="shared" si="1"/>
        <v>1754001</v>
      </c>
      <c r="B14" s="28" t="s">
        <v>234</v>
      </c>
      <c r="C14" s="29">
        <v>40</v>
      </c>
      <c r="D14" s="28" t="s">
        <v>790</v>
      </c>
      <c r="E14" s="24">
        <v>12</v>
      </c>
      <c r="F14" s="591"/>
      <c r="G14" s="591"/>
      <c r="H14" s="591"/>
      <c r="I14" s="764"/>
      <c r="J14" s="211" t="s">
        <v>824</v>
      </c>
      <c r="K14" s="42">
        <f>VLOOKUP($A14&amp;K$109,決統データ!$A$3:$DE$2059,$E14+19,FALSE)</f>
        <v>0</v>
      </c>
      <c r="L14" s="42">
        <f>VLOOKUP($A14&amp;L$109,決統データ!$A$3:$DE$2059,$E14+19,FALSE)</f>
        <v>0</v>
      </c>
      <c r="M14" s="42">
        <f>VLOOKUP($A14&amp;M$109,決統データ!$A$3:$DE$2059,$E14+19,FALSE)</f>
        <v>0</v>
      </c>
      <c r="N14" s="274">
        <f t="shared" si="0"/>
        <v>0</v>
      </c>
    </row>
    <row r="15" spans="1:14" ht="15.75" customHeight="1">
      <c r="A15" s="27" t="str">
        <f t="shared" si="1"/>
        <v>1754001</v>
      </c>
      <c r="B15" s="28" t="s">
        <v>234</v>
      </c>
      <c r="C15" s="29">
        <v>40</v>
      </c>
      <c r="D15" s="28" t="s">
        <v>790</v>
      </c>
      <c r="E15" s="24">
        <v>13</v>
      </c>
      <c r="F15" s="591"/>
      <c r="G15" s="591"/>
      <c r="H15" s="591"/>
      <c r="I15" s="604" t="s">
        <v>1325</v>
      </c>
      <c r="J15" s="211" t="s">
        <v>605</v>
      </c>
      <c r="K15" s="42">
        <f>VLOOKUP($A15&amp;K$109,決統データ!$A$3:$DE$2059,$E15+19,FALSE)</f>
        <v>115228</v>
      </c>
      <c r="L15" s="42">
        <f>VLOOKUP($A15&amp;L$109,決統データ!$A$3:$DE$2059,$E15+19,FALSE)</f>
        <v>0</v>
      </c>
      <c r="M15" s="42">
        <f>VLOOKUP($A15&amp;M$109,決統データ!$A$3:$DE$2059,$E15+19,FALSE)</f>
        <v>0</v>
      </c>
      <c r="N15" s="274">
        <f t="shared" si="0"/>
        <v>115228</v>
      </c>
    </row>
    <row r="16" spans="1:14" ht="15.75" customHeight="1">
      <c r="A16" s="27" t="str">
        <f t="shared" si="1"/>
        <v>1754001</v>
      </c>
      <c r="B16" s="28" t="s">
        <v>234</v>
      </c>
      <c r="C16" s="29">
        <v>40</v>
      </c>
      <c r="D16" s="28" t="s">
        <v>790</v>
      </c>
      <c r="E16" s="24">
        <v>14</v>
      </c>
      <c r="F16" s="591"/>
      <c r="G16" s="591"/>
      <c r="H16" s="591"/>
      <c r="I16" s="606"/>
      <c r="J16" s="211" t="s">
        <v>824</v>
      </c>
      <c r="K16" s="42">
        <f>VLOOKUP($A16&amp;K$109,決統データ!$A$3:$DE$2059,$E16+19,FALSE)</f>
        <v>115228</v>
      </c>
      <c r="L16" s="42">
        <f>VLOOKUP($A16&amp;L$109,決統データ!$A$3:$DE$2059,$E16+19,FALSE)</f>
        <v>0</v>
      </c>
      <c r="M16" s="42">
        <f>VLOOKUP($A16&amp;M$109,決統データ!$A$3:$DE$2059,$E16+19,FALSE)</f>
        <v>0</v>
      </c>
      <c r="N16" s="274">
        <f t="shared" si="0"/>
        <v>115228</v>
      </c>
    </row>
    <row r="17" spans="1:14" ht="15.75" customHeight="1">
      <c r="A17" s="27" t="str">
        <f t="shared" si="1"/>
        <v>1754001</v>
      </c>
      <c r="B17" s="28" t="s">
        <v>234</v>
      </c>
      <c r="C17" s="29">
        <v>40</v>
      </c>
      <c r="D17" s="28" t="s">
        <v>790</v>
      </c>
      <c r="E17" s="24">
        <v>15</v>
      </c>
      <c r="F17" s="591"/>
      <c r="G17" s="591"/>
      <c r="H17" s="591"/>
      <c r="I17" s="604" t="s">
        <v>985</v>
      </c>
      <c r="J17" s="211" t="s">
        <v>605</v>
      </c>
      <c r="K17" s="42">
        <f>VLOOKUP($A17&amp;K$109,決統データ!$A$3:$DE$2059,$E17+19,FALSE)</f>
        <v>28</v>
      </c>
      <c r="L17" s="42">
        <f>VLOOKUP($A17&amp;L$109,決統データ!$A$3:$DE$2059,$E17+19,FALSE)</f>
        <v>0</v>
      </c>
      <c r="M17" s="42">
        <f>VLOOKUP($A17&amp;M$109,決統データ!$A$3:$DE$2059,$E17+19,FALSE)</f>
        <v>0</v>
      </c>
      <c r="N17" s="274">
        <f t="shared" si="0"/>
        <v>28</v>
      </c>
    </row>
    <row r="18" spans="1:14" ht="15.75" customHeight="1">
      <c r="A18" s="27" t="str">
        <f t="shared" si="1"/>
        <v>1754001</v>
      </c>
      <c r="B18" s="28" t="s">
        <v>234</v>
      </c>
      <c r="C18" s="29">
        <v>40</v>
      </c>
      <c r="D18" s="28" t="s">
        <v>790</v>
      </c>
      <c r="E18" s="24">
        <v>16</v>
      </c>
      <c r="F18" s="591"/>
      <c r="G18" s="591"/>
      <c r="H18" s="591"/>
      <c r="I18" s="606"/>
      <c r="J18" s="211" t="s">
        <v>824</v>
      </c>
      <c r="K18" s="42">
        <f>VLOOKUP($A18&amp;K$109,決統データ!$A$3:$DE$2059,$E18+19,FALSE)</f>
        <v>28</v>
      </c>
      <c r="L18" s="42">
        <f>VLOOKUP($A18&amp;L$109,決統データ!$A$3:$DE$2059,$E18+19,FALSE)</f>
        <v>0</v>
      </c>
      <c r="M18" s="42">
        <f>VLOOKUP($A18&amp;M$109,決統データ!$A$3:$DE$2059,$E18+19,FALSE)</f>
        <v>0</v>
      </c>
      <c r="N18" s="274">
        <f t="shared" si="0"/>
        <v>28</v>
      </c>
    </row>
    <row r="19" spans="1:14" ht="15.75" customHeight="1">
      <c r="A19" s="27" t="str">
        <f t="shared" si="1"/>
        <v>1754001</v>
      </c>
      <c r="B19" s="28" t="s">
        <v>234</v>
      </c>
      <c r="C19" s="29">
        <v>40</v>
      </c>
      <c r="D19" s="28" t="s">
        <v>790</v>
      </c>
      <c r="E19" s="24">
        <v>17</v>
      </c>
      <c r="F19" s="591"/>
      <c r="G19" s="591"/>
      <c r="H19" s="591"/>
      <c r="I19" s="604" t="s">
        <v>100</v>
      </c>
      <c r="J19" s="211" t="s">
        <v>605</v>
      </c>
      <c r="K19" s="42">
        <f>VLOOKUP($A19&amp;K$109,決統データ!$A$3:$DE$2059,$E19+19,FALSE)</f>
        <v>298</v>
      </c>
      <c r="L19" s="42">
        <f>VLOOKUP($A19&amp;L$109,決統データ!$A$3:$DE$2059,$E19+19,FALSE)</f>
        <v>35405</v>
      </c>
      <c r="M19" s="42">
        <f>VLOOKUP($A19&amp;M$109,決統データ!$A$3:$DE$2059,$E19+19,FALSE)</f>
        <v>0</v>
      </c>
      <c r="N19" s="274">
        <f t="shared" si="0"/>
        <v>35703</v>
      </c>
    </row>
    <row r="20" spans="1:14" ht="15.75" customHeight="1">
      <c r="A20" s="27" t="str">
        <f t="shared" si="1"/>
        <v>1754001</v>
      </c>
      <c r="B20" s="28" t="s">
        <v>234</v>
      </c>
      <c r="C20" s="29">
        <v>40</v>
      </c>
      <c r="D20" s="28" t="s">
        <v>790</v>
      </c>
      <c r="E20" s="24">
        <v>18</v>
      </c>
      <c r="F20" s="591"/>
      <c r="G20" s="591"/>
      <c r="H20" s="591"/>
      <c r="I20" s="606"/>
      <c r="J20" s="211" t="s">
        <v>824</v>
      </c>
      <c r="K20" s="42">
        <f>VLOOKUP($A20&amp;K$109,決統データ!$A$3:$DE$2059,$E20+19,FALSE)</f>
        <v>298</v>
      </c>
      <c r="L20" s="42">
        <f>VLOOKUP($A20&amp;L$109,決統データ!$A$3:$DE$2059,$E20+19,FALSE)</f>
        <v>35405</v>
      </c>
      <c r="M20" s="42">
        <f>VLOOKUP($A20&amp;M$109,決統データ!$A$3:$DE$2059,$E20+19,FALSE)</f>
        <v>0</v>
      </c>
      <c r="N20" s="274">
        <f t="shared" si="0"/>
        <v>35703</v>
      </c>
    </row>
    <row r="21" spans="1:14" ht="15.75" customHeight="1">
      <c r="A21" s="27" t="str">
        <f t="shared" si="1"/>
        <v>1754001</v>
      </c>
      <c r="B21" s="28" t="s">
        <v>234</v>
      </c>
      <c r="C21" s="29">
        <v>40</v>
      </c>
      <c r="D21" s="28" t="s">
        <v>790</v>
      </c>
      <c r="E21" s="24">
        <v>19</v>
      </c>
      <c r="F21" s="591"/>
      <c r="G21" s="591"/>
      <c r="H21" s="591"/>
      <c r="I21" s="602" t="s">
        <v>84</v>
      </c>
      <c r="J21" s="211" t="s">
        <v>605</v>
      </c>
      <c r="K21" s="42">
        <f>VLOOKUP($A21&amp;K$109,決統データ!$A$3:$DE$2059,$E21+19,FALSE)</f>
        <v>0</v>
      </c>
      <c r="L21" s="42">
        <f>VLOOKUP($A21&amp;L$109,決統データ!$A$3:$DE$2059,$E21+19,FALSE)</f>
        <v>0</v>
      </c>
      <c r="M21" s="42">
        <f>VLOOKUP($A21&amp;M$109,決統データ!$A$3:$DE$2059,$E21+19,FALSE)</f>
        <v>0</v>
      </c>
      <c r="N21" s="274">
        <f t="shared" si="0"/>
        <v>0</v>
      </c>
    </row>
    <row r="22" spans="1:14" ht="15.75" customHeight="1">
      <c r="A22" s="27" t="str">
        <f t="shared" si="1"/>
        <v>1754001</v>
      </c>
      <c r="B22" s="28" t="s">
        <v>234</v>
      </c>
      <c r="C22" s="29">
        <v>40</v>
      </c>
      <c r="D22" s="28" t="s">
        <v>790</v>
      </c>
      <c r="E22" s="24">
        <v>20</v>
      </c>
      <c r="F22" s="591"/>
      <c r="G22" s="591"/>
      <c r="H22" s="591"/>
      <c r="I22" s="603"/>
      <c r="J22" s="211" t="s">
        <v>824</v>
      </c>
      <c r="K22" s="42">
        <f>VLOOKUP($A22&amp;K$109,決統データ!$A$3:$DE$2059,$E22+19,FALSE)</f>
        <v>0</v>
      </c>
      <c r="L22" s="42">
        <f>VLOOKUP($A22&amp;L$109,決統データ!$A$3:$DE$2059,$E22+19,FALSE)</f>
        <v>0</v>
      </c>
      <c r="M22" s="42">
        <f>VLOOKUP($A22&amp;M$109,決統データ!$A$3:$DE$2059,$E22+19,FALSE)</f>
        <v>0</v>
      </c>
      <c r="N22" s="274">
        <f t="shared" si="0"/>
        <v>0</v>
      </c>
    </row>
    <row r="23" spans="1:14" ht="15.75" customHeight="1">
      <c r="A23" s="27" t="str">
        <f t="shared" si="1"/>
        <v>1754001</v>
      </c>
      <c r="B23" s="28" t="s">
        <v>234</v>
      </c>
      <c r="C23" s="29">
        <v>40</v>
      </c>
      <c r="D23" s="28" t="s">
        <v>790</v>
      </c>
      <c r="E23" s="24">
        <v>21</v>
      </c>
      <c r="F23" s="591"/>
      <c r="G23" s="591"/>
      <c r="H23" s="591"/>
      <c r="I23" s="596" t="s">
        <v>83</v>
      </c>
      <c r="J23" s="211" t="s">
        <v>605</v>
      </c>
      <c r="K23" s="42">
        <f>VLOOKUP($A23&amp;K$109,決統データ!$A$3:$DE$2059,$E23+19,FALSE)</f>
        <v>11396</v>
      </c>
      <c r="L23" s="42">
        <f>VLOOKUP($A23&amp;L$109,決統データ!$A$3:$DE$2059,$E23+19,FALSE)</f>
        <v>19556</v>
      </c>
      <c r="M23" s="42">
        <f>VLOOKUP($A23&amp;M$109,決統データ!$A$3:$DE$2059,$E23+19,FALSE)</f>
        <v>0</v>
      </c>
      <c r="N23" s="274">
        <f t="shared" si="0"/>
        <v>30952</v>
      </c>
    </row>
    <row r="24" spans="1:14" ht="15.75" customHeight="1">
      <c r="A24" s="27" t="str">
        <f t="shared" si="1"/>
        <v>1754001</v>
      </c>
      <c r="B24" s="28" t="s">
        <v>234</v>
      </c>
      <c r="C24" s="29">
        <v>40</v>
      </c>
      <c r="D24" s="28" t="s">
        <v>790</v>
      </c>
      <c r="E24" s="24">
        <v>22</v>
      </c>
      <c r="F24" s="591"/>
      <c r="G24" s="591"/>
      <c r="H24" s="591"/>
      <c r="I24" s="598"/>
      <c r="J24" s="211" t="s">
        <v>824</v>
      </c>
      <c r="K24" s="42">
        <f>VLOOKUP($A24&amp;K$109,決統データ!$A$3:$DE$2059,$E24+19,FALSE)</f>
        <v>11396</v>
      </c>
      <c r="L24" s="42">
        <f>VLOOKUP($A24&amp;L$109,決統データ!$A$3:$DE$2059,$E24+19,FALSE)</f>
        <v>19556</v>
      </c>
      <c r="M24" s="42">
        <f>VLOOKUP($A24&amp;M$109,決統データ!$A$3:$DE$2059,$E24+19,FALSE)</f>
        <v>0</v>
      </c>
      <c r="N24" s="274">
        <f t="shared" si="0"/>
        <v>30952</v>
      </c>
    </row>
    <row r="25" spans="1:14" ht="15.75" customHeight="1">
      <c r="A25" s="27" t="str">
        <f t="shared" si="1"/>
        <v>1754001</v>
      </c>
      <c r="B25" s="28" t="s">
        <v>234</v>
      </c>
      <c r="C25" s="29">
        <v>40</v>
      </c>
      <c r="D25" s="28" t="s">
        <v>790</v>
      </c>
      <c r="E25" s="24">
        <v>23</v>
      </c>
      <c r="F25" s="591"/>
      <c r="G25" s="591"/>
      <c r="H25" s="591"/>
      <c r="I25" s="596" t="s">
        <v>1321</v>
      </c>
      <c r="J25" s="211" t="s">
        <v>605</v>
      </c>
      <c r="K25" s="42">
        <f>VLOOKUP($A25&amp;K$109,決統データ!$A$3:$DE$2059,$E25+19,FALSE)</f>
        <v>59435</v>
      </c>
      <c r="L25" s="42">
        <f>VLOOKUP($A25&amp;L$109,決統データ!$A$3:$DE$2059,$E25+19,FALSE)</f>
        <v>117140</v>
      </c>
      <c r="M25" s="42">
        <f>VLOOKUP($A25&amp;M$109,決統データ!$A$3:$DE$2059,$E25+19,FALSE)</f>
        <v>21611</v>
      </c>
      <c r="N25" s="274">
        <f t="shared" si="0"/>
        <v>198186</v>
      </c>
    </row>
    <row r="26" spans="1:14" ht="15.75" customHeight="1">
      <c r="A26" s="27" t="str">
        <f t="shared" si="1"/>
        <v>1754001</v>
      </c>
      <c r="B26" s="28" t="s">
        <v>234</v>
      </c>
      <c r="C26" s="29">
        <v>40</v>
      </c>
      <c r="D26" s="28" t="s">
        <v>790</v>
      </c>
      <c r="E26" s="24">
        <v>24</v>
      </c>
      <c r="F26" s="591"/>
      <c r="G26" s="591"/>
      <c r="H26" s="591"/>
      <c r="I26" s="598"/>
      <c r="J26" s="211" t="s">
        <v>824</v>
      </c>
      <c r="K26" s="42">
        <f>VLOOKUP($A26&amp;K$109,決統データ!$A$3:$DE$2059,$E26+19,FALSE)</f>
        <v>59435</v>
      </c>
      <c r="L26" s="42">
        <f>VLOOKUP($A26&amp;L$109,決統データ!$A$3:$DE$2059,$E26+19,FALSE)</f>
        <v>117140</v>
      </c>
      <c r="M26" s="42">
        <f>VLOOKUP($A26&amp;M$109,決統データ!$A$3:$DE$2059,$E26+19,FALSE)</f>
        <v>21611</v>
      </c>
      <c r="N26" s="274">
        <f t="shared" si="0"/>
        <v>198186</v>
      </c>
    </row>
    <row r="27" spans="1:14" ht="15.75" customHeight="1">
      <c r="A27" s="27" t="str">
        <f t="shared" si="1"/>
        <v>1754001</v>
      </c>
      <c r="B27" s="28" t="s">
        <v>234</v>
      </c>
      <c r="C27" s="29">
        <v>40</v>
      </c>
      <c r="D27" s="28" t="s">
        <v>790</v>
      </c>
      <c r="E27" s="24">
        <v>25</v>
      </c>
      <c r="F27" s="591"/>
      <c r="G27" s="591"/>
      <c r="H27" s="591"/>
      <c r="I27" s="602" t="s">
        <v>80</v>
      </c>
      <c r="J27" s="211" t="s">
        <v>605</v>
      </c>
      <c r="K27" s="42">
        <f>VLOOKUP($A27&amp;K$109,決統データ!$A$3:$DE$2059,$E27+19,FALSE)</f>
        <v>0</v>
      </c>
      <c r="L27" s="42">
        <f>VLOOKUP($A27&amp;L$109,決統データ!$A$3:$DE$2059,$E27+19,FALSE)</f>
        <v>0</v>
      </c>
      <c r="M27" s="42">
        <f>VLOOKUP($A27&amp;M$109,決統データ!$A$3:$DE$2059,$E27+19,FALSE)</f>
        <v>0</v>
      </c>
      <c r="N27" s="274">
        <f t="shared" si="0"/>
        <v>0</v>
      </c>
    </row>
    <row r="28" spans="1:14" ht="15.75" customHeight="1">
      <c r="A28" s="27" t="str">
        <f t="shared" si="1"/>
        <v>1754001</v>
      </c>
      <c r="B28" s="28" t="s">
        <v>234</v>
      </c>
      <c r="C28" s="29">
        <v>40</v>
      </c>
      <c r="D28" s="28" t="s">
        <v>790</v>
      </c>
      <c r="E28" s="24">
        <v>26</v>
      </c>
      <c r="F28" s="591"/>
      <c r="G28" s="591"/>
      <c r="H28" s="591"/>
      <c r="I28" s="603"/>
      <c r="J28" s="211" t="s">
        <v>824</v>
      </c>
      <c r="K28" s="42">
        <f>VLOOKUP($A28&amp;K$109,決統データ!$A$3:$DE$2059,$E28+19,FALSE)</f>
        <v>0</v>
      </c>
      <c r="L28" s="42">
        <f>VLOOKUP($A28&amp;L$109,決統データ!$A$3:$DE$2059,$E28+19,FALSE)</f>
        <v>0</v>
      </c>
      <c r="M28" s="42">
        <f>VLOOKUP($A28&amp;M$109,決統データ!$A$3:$DE$2059,$E28+19,FALSE)</f>
        <v>0</v>
      </c>
      <c r="N28" s="274">
        <f t="shared" si="0"/>
        <v>0</v>
      </c>
    </row>
    <row r="29" spans="1:14" ht="15.75" customHeight="1">
      <c r="A29" s="27" t="str">
        <f t="shared" si="1"/>
        <v>1754001</v>
      </c>
      <c r="B29" s="28" t="s">
        <v>234</v>
      </c>
      <c r="C29" s="29">
        <v>40</v>
      </c>
      <c r="D29" s="28" t="s">
        <v>790</v>
      </c>
      <c r="E29" s="24">
        <v>27</v>
      </c>
      <c r="F29" s="591"/>
      <c r="G29" s="591"/>
      <c r="H29" s="591"/>
      <c r="I29" s="604" t="s">
        <v>737</v>
      </c>
      <c r="J29" s="211" t="s">
        <v>605</v>
      </c>
      <c r="K29" s="42">
        <f>VLOOKUP($A29&amp;K$109,決統データ!$A$3:$DE$2059,$E29+19,FALSE)</f>
        <v>0</v>
      </c>
      <c r="L29" s="42">
        <f>VLOOKUP($A29&amp;L$109,決統データ!$A$3:$DE$2059,$E29+19,FALSE)</f>
        <v>108</v>
      </c>
      <c r="M29" s="42">
        <f>VLOOKUP($A29&amp;M$109,決統データ!$A$3:$DE$2059,$E29+19,FALSE)</f>
        <v>0</v>
      </c>
      <c r="N29" s="274">
        <f t="shared" si="0"/>
        <v>108</v>
      </c>
    </row>
    <row r="30" spans="1:14" ht="15.75" customHeight="1">
      <c r="A30" s="27" t="str">
        <f t="shared" si="1"/>
        <v>1754001</v>
      </c>
      <c r="B30" s="28" t="s">
        <v>234</v>
      </c>
      <c r="C30" s="29">
        <v>40</v>
      </c>
      <c r="D30" s="28" t="s">
        <v>790</v>
      </c>
      <c r="E30" s="24">
        <v>28</v>
      </c>
      <c r="F30" s="740"/>
      <c r="G30" s="740"/>
      <c r="H30" s="740"/>
      <c r="I30" s="606"/>
      <c r="J30" s="211" t="s">
        <v>824</v>
      </c>
      <c r="K30" s="42">
        <f>VLOOKUP($A30&amp;K$109,決統データ!$A$3:$DE$2059,$E30+19,FALSE)</f>
        <v>192</v>
      </c>
      <c r="L30" s="42">
        <f>VLOOKUP($A30&amp;L$109,決統データ!$A$3:$DE$2059,$E30+19,FALSE)</f>
        <v>15422</v>
      </c>
      <c r="M30" s="42">
        <f>VLOOKUP($A30&amp;M$109,決統データ!$A$3:$DE$2059,$E30+19,FALSE)</f>
        <v>550</v>
      </c>
      <c r="N30" s="274">
        <f t="shared" si="0"/>
        <v>16164</v>
      </c>
    </row>
    <row r="31" spans="1:14" ht="15.75" customHeight="1">
      <c r="A31" s="27" t="str">
        <f t="shared" si="1"/>
        <v>1754001</v>
      </c>
      <c r="B31" s="28" t="s">
        <v>234</v>
      </c>
      <c r="C31" s="29">
        <v>40</v>
      </c>
      <c r="D31" s="28" t="s">
        <v>790</v>
      </c>
      <c r="E31" s="24">
        <v>31</v>
      </c>
      <c r="F31" s="590" t="s">
        <v>976</v>
      </c>
      <c r="G31" s="723" t="s">
        <v>974</v>
      </c>
      <c r="H31" s="599"/>
      <c r="I31" s="599"/>
      <c r="J31" s="211" t="s">
        <v>605</v>
      </c>
      <c r="K31" s="42">
        <f>VLOOKUP($A31&amp;K$109,決統データ!$A$3:$DE$2059,$E31+19,FALSE)</f>
        <v>315629</v>
      </c>
      <c r="L31" s="42">
        <f>VLOOKUP($A31&amp;L$109,決統データ!$A$3:$DE$2059,$E31+19,FALSE)</f>
        <v>9879</v>
      </c>
      <c r="M31" s="42">
        <f>VLOOKUP($A31&amp;M$109,決統データ!$A$3:$DE$2059,$E31+19,FALSE)</f>
        <v>0</v>
      </c>
      <c r="N31" s="274">
        <f t="shared" si="0"/>
        <v>325508</v>
      </c>
    </row>
    <row r="32" spans="1:14" ht="15.75" customHeight="1">
      <c r="A32" s="27" t="str">
        <f t="shared" si="1"/>
        <v>1754001</v>
      </c>
      <c r="B32" s="28" t="s">
        <v>234</v>
      </c>
      <c r="C32" s="29">
        <v>40</v>
      </c>
      <c r="D32" s="28" t="s">
        <v>790</v>
      </c>
      <c r="E32" s="24">
        <v>32</v>
      </c>
      <c r="F32" s="591"/>
      <c r="G32" s="723"/>
      <c r="H32" s="599"/>
      <c r="I32" s="599"/>
      <c r="J32" s="211" t="s">
        <v>824</v>
      </c>
      <c r="K32" s="42">
        <f>VLOOKUP($A32&amp;K$109,決統データ!$A$3:$DE$2059,$E32+19,FALSE)</f>
        <v>316638</v>
      </c>
      <c r="L32" s="42">
        <f>VLOOKUP($A32&amp;L$109,決統データ!$A$3:$DE$2059,$E32+19,FALSE)</f>
        <v>14952</v>
      </c>
      <c r="M32" s="42">
        <f>VLOOKUP($A32&amp;M$109,決統データ!$A$3:$DE$2059,$E32+19,FALSE)</f>
        <v>4952</v>
      </c>
      <c r="N32" s="274">
        <f t="shared" si="0"/>
        <v>336542</v>
      </c>
    </row>
    <row r="33" spans="1:14" ht="15.75" customHeight="1">
      <c r="A33" s="27" t="str">
        <f t="shared" si="1"/>
        <v>1754001</v>
      </c>
      <c r="B33" s="28" t="s">
        <v>234</v>
      </c>
      <c r="C33" s="29">
        <v>40</v>
      </c>
      <c r="D33" s="28" t="s">
        <v>790</v>
      </c>
      <c r="E33" s="24">
        <v>33</v>
      </c>
      <c r="F33" s="591"/>
      <c r="G33" s="212"/>
      <c r="H33" s="746" t="s">
        <v>1481</v>
      </c>
      <c r="I33" s="674"/>
      <c r="J33" s="211" t="s">
        <v>605</v>
      </c>
      <c r="K33" s="42">
        <f>VLOOKUP($A33&amp;K$109,決統データ!$A$3:$DE$2059,$E33+19,FALSE)</f>
        <v>0</v>
      </c>
      <c r="L33" s="42">
        <f>VLOOKUP($A33&amp;L$109,決統データ!$A$3:$DE$2059,$E33+19,FALSE)</f>
        <v>0</v>
      </c>
      <c r="M33" s="42">
        <f>VLOOKUP($A33&amp;M$109,決統データ!$A$3:$DE$2059,$E33+19,FALSE)</f>
        <v>0</v>
      </c>
      <c r="N33" s="274">
        <f t="shared" si="0"/>
        <v>0</v>
      </c>
    </row>
    <row r="34" spans="1:14" ht="15.75" customHeight="1">
      <c r="A34" s="27" t="str">
        <f t="shared" si="1"/>
        <v>1754001</v>
      </c>
      <c r="B34" s="28" t="s">
        <v>234</v>
      </c>
      <c r="C34" s="29">
        <v>40</v>
      </c>
      <c r="D34" s="28" t="s">
        <v>790</v>
      </c>
      <c r="E34" s="24">
        <v>34</v>
      </c>
      <c r="F34" s="591"/>
      <c r="G34" s="213"/>
      <c r="H34" s="746"/>
      <c r="I34" s="674"/>
      <c r="J34" s="211" t="s">
        <v>824</v>
      </c>
      <c r="K34" s="42">
        <f>VLOOKUP($A34&amp;K$109,決統データ!$A$3:$DE$2059,$E34+19,FALSE)</f>
        <v>0</v>
      </c>
      <c r="L34" s="42">
        <f>VLOOKUP($A34&amp;L$109,決統データ!$A$3:$DE$2059,$E34+19,FALSE)</f>
        <v>0</v>
      </c>
      <c r="M34" s="42">
        <f>VLOOKUP($A34&amp;M$109,決統データ!$A$3:$DE$2059,$E34+19,FALSE)</f>
        <v>0</v>
      </c>
      <c r="N34" s="274">
        <f t="shared" si="0"/>
        <v>0</v>
      </c>
    </row>
    <row r="35" spans="1:14" ht="15.75" customHeight="1">
      <c r="A35" s="27" t="str">
        <f t="shared" si="1"/>
        <v>1754001</v>
      </c>
      <c r="B35" s="28" t="s">
        <v>234</v>
      </c>
      <c r="C35" s="29">
        <v>40</v>
      </c>
      <c r="D35" s="28" t="s">
        <v>790</v>
      </c>
      <c r="E35" s="24">
        <v>35</v>
      </c>
      <c r="F35" s="591"/>
      <c r="G35" s="212"/>
      <c r="H35" s="747" t="s">
        <v>367</v>
      </c>
      <c r="I35" s="748"/>
      <c r="J35" s="211" t="s">
        <v>605</v>
      </c>
      <c r="K35" s="42">
        <f>VLOOKUP($A35&amp;K$109,決統データ!$A$3:$DE$2059,$E35+19,FALSE)</f>
        <v>310698</v>
      </c>
      <c r="L35" s="42">
        <f>VLOOKUP($A35&amp;L$109,決統データ!$A$3:$DE$2059,$E35+19,FALSE)</f>
        <v>3658</v>
      </c>
      <c r="M35" s="42">
        <f>VLOOKUP($A35&amp;M$109,決統データ!$A$3:$DE$2059,$E35+19,FALSE)</f>
        <v>0</v>
      </c>
      <c r="N35" s="274">
        <f t="shared" si="0"/>
        <v>314356</v>
      </c>
    </row>
    <row r="36" spans="1:14" ht="15.75" customHeight="1">
      <c r="A36" s="27" t="str">
        <f t="shared" si="1"/>
        <v>1754001</v>
      </c>
      <c r="B36" s="28" t="s">
        <v>234</v>
      </c>
      <c r="C36" s="29">
        <v>40</v>
      </c>
      <c r="D36" s="28" t="s">
        <v>790</v>
      </c>
      <c r="E36" s="24">
        <v>36</v>
      </c>
      <c r="F36" s="591"/>
      <c r="G36" s="213"/>
      <c r="H36" s="749"/>
      <c r="I36" s="750"/>
      <c r="J36" s="211" t="s">
        <v>824</v>
      </c>
      <c r="K36" s="42">
        <f>VLOOKUP($A36&amp;K$109,決統データ!$A$3:$DE$2059,$E36+19,FALSE)</f>
        <v>310698</v>
      </c>
      <c r="L36" s="42">
        <f>VLOOKUP($A36&amp;L$109,決統データ!$A$3:$DE$2059,$E36+19,FALSE)</f>
        <v>3658</v>
      </c>
      <c r="M36" s="42">
        <f>VLOOKUP($A36&amp;M$109,決統データ!$A$3:$DE$2059,$E36+19,FALSE)</f>
        <v>0</v>
      </c>
      <c r="N36" s="274">
        <f t="shared" si="0"/>
        <v>314356</v>
      </c>
    </row>
    <row r="37" spans="1:14" ht="15.75" customHeight="1">
      <c r="A37" s="27" t="str">
        <f t="shared" si="1"/>
        <v>1754001</v>
      </c>
      <c r="B37" s="28" t="s">
        <v>234</v>
      </c>
      <c r="C37" s="29">
        <v>40</v>
      </c>
      <c r="D37" s="28" t="s">
        <v>790</v>
      </c>
      <c r="E37" s="24">
        <v>37</v>
      </c>
      <c r="F37" s="591"/>
      <c r="G37" s="212"/>
      <c r="H37" s="723" t="s">
        <v>985</v>
      </c>
      <c r="I37" s="599"/>
      <c r="J37" s="211" t="s">
        <v>605</v>
      </c>
      <c r="K37" s="42">
        <f>VLOOKUP($A37&amp;K$109,決統データ!$A$3:$DE$2059,$E37+19,FALSE)</f>
        <v>1678</v>
      </c>
      <c r="L37" s="42">
        <f>VLOOKUP($A37&amp;L$109,決統データ!$A$3:$DE$2059,$E37+19,FALSE)</f>
        <v>0</v>
      </c>
      <c r="M37" s="42">
        <f>VLOOKUP($A37&amp;M$109,決統データ!$A$3:$DE$2059,$E37+19,FALSE)</f>
        <v>0</v>
      </c>
      <c r="N37" s="274">
        <f t="shared" si="0"/>
        <v>1678</v>
      </c>
    </row>
    <row r="38" spans="1:14" ht="15.75" customHeight="1">
      <c r="A38" s="27" t="str">
        <f t="shared" si="1"/>
        <v>1754001</v>
      </c>
      <c r="B38" s="28" t="s">
        <v>234</v>
      </c>
      <c r="C38" s="29">
        <v>40</v>
      </c>
      <c r="D38" s="28" t="s">
        <v>790</v>
      </c>
      <c r="E38" s="24">
        <v>38</v>
      </c>
      <c r="F38" s="591"/>
      <c r="G38" s="213"/>
      <c r="H38" s="723"/>
      <c r="I38" s="599"/>
      <c r="J38" s="211" t="s">
        <v>824</v>
      </c>
      <c r="K38" s="42">
        <f>VLOOKUP($A38&amp;K$109,決統データ!$A$3:$DE$2059,$E38+19,FALSE)</f>
        <v>1678</v>
      </c>
      <c r="L38" s="42">
        <f>VLOOKUP($A38&amp;L$109,決統データ!$A$3:$DE$2059,$E38+19,FALSE)</f>
        <v>0</v>
      </c>
      <c r="M38" s="42">
        <f>VLOOKUP($A38&amp;M$109,決統データ!$A$3:$DE$2059,$E38+19,FALSE)</f>
        <v>0</v>
      </c>
      <c r="N38" s="274">
        <f t="shared" si="0"/>
        <v>1678</v>
      </c>
    </row>
    <row r="39" spans="1:14" ht="15.75" customHeight="1">
      <c r="A39" s="27" t="str">
        <f t="shared" si="1"/>
        <v>1754001</v>
      </c>
      <c r="B39" s="28" t="s">
        <v>234</v>
      </c>
      <c r="C39" s="29">
        <v>40</v>
      </c>
      <c r="D39" s="28" t="s">
        <v>790</v>
      </c>
      <c r="E39" s="24">
        <v>39</v>
      </c>
      <c r="F39" s="591"/>
      <c r="G39" s="212"/>
      <c r="H39" s="746" t="s">
        <v>86</v>
      </c>
      <c r="I39" s="674"/>
      <c r="J39" s="211" t="s">
        <v>605</v>
      </c>
      <c r="K39" s="42">
        <f>VLOOKUP($A39&amp;K$109,決統データ!$A$3:$DE$2059,$E39+19,FALSE)</f>
        <v>3253</v>
      </c>
      <c r="L39" s="42">
        <f>VLOOKUP($A39&amp;L$109,決統データ!$A$3:$DE$2059,$E39+19,FALSE)</f>
        <v>6221</v>
      </c>
      <c r="M39" s="42">
        <f>VLOOKUP($A39&amp;M$109,決統データ!$A$3:$DE$2059,$E39+19,FALSE)</f>
        <v>0</v>
      </c>
      <c r="N39" s="274">
        <f t="shared" si="0"/>
        <v>9474</v>
      </c>
    </row>
    <row r="40" spans="1:14" ht="15.75" customHeight="1">
      <c r="A40" s="27" t="str">
        <f t="shared" si="1"/>
        <v>1754001</v>
      </c>
      <c r="B40" s="28" t="s">
        <v>234</v>
      </c>
      <c r="C40" s="29">
        <v>40</v>
      </c>
      <c r="D40" s="28" t="s">
        <v>790</v>
      </c>
      <c r="E40" s="24">
        <v>40</v>
      </c>
      <c r="F40" s="591"/>
      <c r="G40" s="213"/>
      <c r="H40" s="746"/>
      <c r="I40" s="674"/>
      <c r="J40" s="211" t="s">
        <v>824</v>
      </c>
      <c r="K40" s="42">
        <f>VLOOKUP($A40&amp;K$109,決統データ!$A$3:$DE$2059,$E40+19,FALSE)</f>
        <v>3253</v>
      </c>
      <c r="L40" s="42">
        <f>VLOOKUP($A40&amp;L$109,決統データ!$A$3:$DE$2059,$E40+19,FALSE)</f>
        <v>6221</v>
      </c>
      <c r="M40" s="42">
        <f>VLOOKUP($A40&amp;M$109,決統データ!$A$3:$DE$2059,$E40+19,FALSE)</f>
        <v>0</v>
      </c>
      <c r="N40" s="274">
        <f t="shared" si="0"/>
        <v>9474</v>
      </c>
    </row>
    <row r="41" spans="1:14" ht="15.75" customHeight="1">
      <c r="A41" s="27" t="str">
        <f t="shared" si="1"/>
        <v>1754001</v>
      </c>
      <c r="B41" s="28" t="s">
        <v>234</v>
      </c>
      <c r="C41" s="29">
        <v>40</v>
      </c>
      <c r="D41" s="28" t="s">
        <v>790</v>
      </c>
      <c r="E41" s="24">
        <v>41</v>
      </c>
      <c r="F41" s="740"/>
      <c r="G41" s="214"/>
      <c r="H41" s="723" t="s">
        <v>737</v>
      </c>
      <c r="I41" s="599"/>
      <c r="J41" s="211" t="s">
        <v>824</v>
      </c>
      <c r="K41" s="42">
        <f>VLOOKUP($A41&amp;K$109,決統データ!$A$3:$DE$2059,$E41+19,FALSE)</f>
        <v>1009</v>
      </c>
      <c r="L41" s="42">
        <f>VLOOKUP($A41&amp;L$109,決統データ!$A$3:$DE$2059,$E41+19,FALSE)</f>
        <v>5073</v>
      </c>
      <c r="M41" s="42">
        <f>VLOOKUP($A41&amp;M$109,決統データ!$A$3:$DE$2059,$E41+19,FALSE)</f>
        <v>4952</v>
      </c>
      <c r="N41" s="274">
        <f t="shared" si="0"/>
        <v>11034</v>
      </c>
    </row>
    <row r="42" spans="1:14" ht="15.75" customHeight="1">
      <c r="A42" s="27" t="str">
        <f t="shared" si="1"/>
        <v>1754001</v>
      </c>
      <c r="B42" s="28" t="s">
        <v>234</v>
      </c>
      <c r="C42" s="29">
        <v>40</v>
      </c>
      <c r="D42" s="28" t="s">
        <v>790</v>
      </c>
      <c r="E42" s="24">
        <v>42</v>
      </c>
      <c r="F42" s="599" t="s">
        <v>99</v>
      </c>
      <c r="G42" s="599"/>
      <c r="H42" s="599"/>
      <c r="I42" s="599"/>
      <c r="J42" s="211" t="s">
        <v>605</v>
      </c>
      <c r="K42" s="42">
        <f>VLOOKUP($A42&amp;K$109,決統データ!$A$3:$DE$2059,$E42+19,FALSE)</f>
        <v>538728</v>
      </c>
      <c r="L42" s="42">
        <f>VLOOKUP($A42&amp;L$109,決統データ!$A$3:$DE$2059,$E42+19,FALSE)</f>
        <v>182088</v>
      </c>
      <c r="M42" s="42">
        <f>VLOOKUP($A42&amp;M$109,決統データ!$A$3:$DE$2059,$E42+19,FALSE)</f>
        <v>21611</v>
      </c>
      <c r="N42" s="274">
        <f t="shared" si="0"/>
        <v>742427</v>
      </c>
    </row>
    <row r="43" spans="1:14" ht="15.75" customHeight="1">
      <c r="A43" s="27" t="str">
        <f t="shared" si="1"/>
        <v>1754001</v>
      </c>
      <c r="B43" s="28" t="s">
        <v>234</v>
      </c>
      <c r="C43" s="29">
        <v>40</v>
      </c>
      <c r="D43" s="28" t="s">
        <v>790</v>
      </c>
      <c r="E43" s="24">
        <v>43</v>
      </c>
      <c r="F43" s="599"/>
      <c r="G43" s="599"/>
      <c r="H43" s="599"/>
      <c r="I43" s="599"/>
      <c r="J43" s="211" t="s">
        <v>824</v>
      </c>
      <c r="K43" s="42">
        <f>VLOOKUP($A43&amp;K$109,決統データ!$A$3:$DE$2059,$E43+19,FALSE)</f>
        <v>539929</v>
      </c>
      <c r="L43" s="42">
        <f>VLOOKUP($A43&amp;L$109,決統データ!$A$3:$DE$2059,$E43+19,FALSE)</f>
        <v>202475</v>
      </c>
      <c r="M43" s="42">
        <f>VLOOKUP($A43&amp;M$109,決統データ!$A$3:$DE$2059,$E43+19,FALSE)</f>
        <v>27113</v>
      </c>
      <c r="N43" s="274">
        <f t="shared" si="0"/>
        <v>769517</v>
      </c>
    </row>
    <row r="44" spans="1:14" ht="15.75" customHeight="1">
      <c r="A44" s="27" t="str">
        <f t="shared" si="1"/>
        <v>1754001</v>
      </c>
      <c r="B44" s="28" t="s">
        <v>234</v>
      </c>
      <c r="C44" s="29">
        <v>40</v>
      </c>
      <c r="D44" s="28" t="s">
        <v>790</v>
      </c>
      <c r="E44" s="24">
        <v>44</v>
      </c>
      <c r="F44" s="755" t="s">
        <v>979</v>
      </c>
      <c r="G44" s="756"/>
      <c r="H44" s="761" t="s">
        <v>978</v>
      </c>
      <c r="I44" s="748"/>
      <c r="J44" s="215" t="s">
        <v>98</v>
      </c>
      <c r="K44" s="42">
        <f>VLOOKUP($A44&amp;K$109,決統データ!$A$3:$DE$2059,$E44+19,FALSE)</f>
        <v>0</v>
      </c>
      <c r="L44" s="42">
        <f>VLOOKUP($A44&amp;L$109,決統データ!$A$3:$DE$2059,$E44+19,FALSE)</f>
        <v>0</v>
      </c>
      <c r="M44" s="42">
        <f>VLOOKUP($A44&amp;M$109,決統データ!$A$3:$DE$2059,$E44+19,FALSE)</f>
        <v>0</v>
      </c>
      <c r="N44" s="274">
        <f t="shared" si="0"/>
        <v>0</v>
      </c>
    </row>
    <row r="45" spans="1:14" ht="15.75" customHeight="1">
      <c r="A45" s="27" t="str">
        <f t="shared" si="1"/>
        <v>1754001</v>
      </c>
      <c r="B45" s="28" t="s">
        <v>234</v>
      </c>
      <c r="C45" s="29">
        <v>40</v>
      </c>
      <c r="D45" s="28" t="s">
        <v>790</v>
      </c>
      <c r="E45" s="24">
        <v>45</v>
      </c>
      <c r="F45" s="757"/>
      <c r="G45" s="758"/>
      <c r="H45" s="762"/>
      <c r="I45" s="750"/>
      <c r="J45" s="216" t="s">
        <v>977</v>
      </c>
      <c r="K45" s="42">
        <f>VLOOKUP($A45&amp;K$109,決統データ!$A$3:$DE$2059,$E45+19,FALSE)</f>
        <v>192</v>
      </c>
      <c r="L45" s="42">
        <f>VLOOKUP($A45&amp;L$109,決統データ!$A$3:$DE$2059,$E45+19,FALSE)</f>
        <v>15314</v>
      </c>
      <c r="M45" s="42">
        <f>VLOOKUP($A45&amp;M$109,決統データ!$A$3:$DE$2059,$E45+19,FALSE)</f>
        <v>550</v>
      </c>
      <c r="N45" s="274">
        <f t="shared" si="0"/>
        <v>16056</v>
      </c>
    </row>
    <row r="46" spans="1:14" ht="15.75" customHeight="1">
      <c r="A46" s="27" t="str">
        <f t="shared" si="1"/>
        <v>1754001</v>
      </c>
      <c r="B46" s="28" t="s">
        <v>234</v>
      </c>
      <c r="C46" s="29">
        <v>40</v>
      </c>
      <c r="D46" s="28" t="s">
        <v>790</v>
      </c>
      <c r="E46" s="24">
        <v>46</v>
      </c>
      <c r="F46" s="757"/>
      <c r="G46" s="758"/>
      <c r="H46" s="751" t="s">
        <v>976</v>
      </c>
      <c r="I46" s="752"/>
      <c r="J46" s="450"/>
      <c r="K46" s="451"/>
      <c r="L46" s="451"/>
      <c r="M46" s="451"/>
      <c r="N46" s="452"/>
    </row>
    <row r="47" spans="1:14" ht="15.75" customHeight="1">
      <c r="A47" s="27" t="str">
        <f t="shared" si="1"/>
        <v>1754001</v>
      </c>
      <c r="B47" s="28" t="s">
        <v>234</v>
      </c>
      <c r="C47" s="29">
        <v>40</v>
      </c>
      <c r="D47" s="28" t="s">
        <v>790</v>
      </c>
      <c r="E47" s="24">
        <v>47</v>
      </c>
      <c r="F47" s="757"/>
      <c r="G47" s="758"/>
      <c r="H47" s="753"/>
      <c r="I47" s="754"/>
      <c r="J47" s="211" t="s">
        <v>974</v>
      </c>
      <c r="K47" s="42">
        <f>VLOOKUP($A47&amp;K$109,決統データ!$A$3:$DE$2059,$E47+19,FALSE)</f>
        <v>1009</v>
      </c>
      <c r="L47" s="42">
        <f>VLOOKUP($A47&amp;L$109,決統データ!$A$3:$DE$2059,$E47+19,FALSE)</f>
        <v>5073</v>
      </c>
      <c r="M47" s="42">
        <f>VLOOKUP($A47&amp;M$109,決統データ!$A$3:$DE$2059,$E47+19,FALSE)</f>
        <v>4952</v>
      </c>
      <c r="N47" s="274">
        <f t="shared" ref="N47:N78" si="2">SUM(K47:M47)</f>
        <v>11034</v>
      </c>
    </row>
    <row r="48" spans="1:14" ht="15.75" customHeight="1">
      <c r="A48" s="27" t="str">
        <f t="shared" si="1"/>
        <v>1754001</v>
      </c>
      <c r="B48" s="28" t="s">
        <v>234</v>
      </c>
      <c r="C48" s="29">
        <v>40</v>
      </c>
      <c r="D48" s="28" t="s">
        <v>790</v>
      </c>
      <c r="E48" s="24">
        <v>48</v>
      </c>
      <c r="F48" s="759"/>
      <c r="G48" s="760"/>
      <c r="H48" s="174" t="s">
        <v>97</v>
      </c>
      <c r="I48" s="175"/>
      <c r="J48" s="217"/>
      <c r="K48" s="42">
        <f>VLOOKUP($A48&amp;K$109,決統データ!$A$3:$DE$2059,$E48+19,FALSE)</f>
        <v>1201</v>
      </c>
      <c r="L48" s="42">
        <f>VLOOKUP($A48&amp;L$109,決統データ!$A$3:$DE$2059,$E48+19,FALSE)</f>
        <v>20387</v>
      </c>
      <c r="M48" s="42">
        <f>VLOOKUP($A48&amp;M$109,決統データ!$A$3:$DE$2059,$E48+19,FALSE)</f>
        <v>5502</v>
      </c>
      <c r="N48" s="274">
        <f t="shared" si="2"/>
        <v>27090</v>
      </c>
    </row>
    <row r="49" spans="1:14" ht="15.75" customHeight="1">
      <c r="A49" s="27" t="str">
        <f t="shared" si="1"/>
        <v>1754001</v>
      </c>
      <c r="B49" s="28" t="s">
        <v>234</v>
      </c>
      <c r="C49" s="29">
        <v>40</v>
      </c>
      <c r="D49" s="28" t="s">
        <v>790</v>
      </c>
      <c r="E49" s="24">
        <v>49</v>
      </c>
      <c r="F49" s="600" t="s">
        <v>96</v>
      </c>
      <c r="G49" s="600"/>
      <c r="H49" s="600"/>
      <c r="I49" s="175" t="s">
        <v>970</v>
      </c>
      <c r="J49" s="217"/>
      <c r="K49" s="42">
        <f>VLOOKUP($A49&amp;K$109,決統データ!$A$3:$DE$2059,$E49+19,FALSE)</f>
        <v>0</v>
      </c>
      <c r="L49" s="42">
        <f>VLOOKUP($A49&amp;L$109,決統データ!$A$3:$DE$2059,$E49+19,FALSE)</f>
        <v>0</v>
      </c>
      <c r="M49" s="42">
        <f>VLOOKUP($A49&amp;M$109,決統データ!$A$3:$DE$2059,$E49+19,FALSE)</f>
        <v>0</v>
      </c>
      <c r="N49" s="274">
        <f t="shared" si="2"/>
        <v>0</v>
      </c>
    </row>
    <row r="50" spans="1:14" ht="15.75" customHeight="1">
      <c r="A50" s="27" t="str">
        <f t="shared" si="1"/>
        <v>1754001</v>
      </c>
      <c r="B50" s="28" t="s">
        <v>234</v>
      </c>
      <c r="C50" s="29">
        <v>40</v>
      </c>
      <c r="D50" s="28" t="s">
        <v>790</v>
      </c>
      <c r="E50" s="24">
        <v>50</v>
      </c>
      <c r="F50" s="600"/>
      <c r="G50" s="600"/>
      <c r="H50" s="600"/>
      <c r="I50" s="175" t="s">
        <v>95</v>
      </c>
      <c r="J50" s="217"/>
      <c r="K50" s="42">
        <f>VLOOKUP($A50&amp;K$109,決統データ!$A$3:$DE$2059,$E50+19,FALSE)</f>
        <v>0</v>
      </c>
      <c r="L50" s="42">
        <f>VLOOKUP($A50&amp;L$109,決統データ!$A$3:$DE$2059,$E50+19,FALSE)</f>
        <v>0</v>
      </c>
      <c r="M50" s="42">
        <f>VLOOKUP($A50&amp;M$109,決統データ!$A$3:$DE$2059,$E50+19,FALSE)</f>
        <v>0</v>
      </c>
      <c r="N50" s="274">
        <f t="shared" si="2"/>
        <v>0</v>
      </c>
    </row>
    <row r="51" spans="1:14" ht="15.75" customHeight="1">
      <c r="A51" s="27" t="str">
        <f t="shared" si="1"/>
        <v>1754001</v>
      </c>
      <c r="B51" s="28" t="s">
        <v>234</v>
      </c>
      <c r="C51" s="29">
        <v>40</v>
      </c>
      <c r="D51" s="28" t="s">
        <v>790</v>
      </c>
      <c r="E51" s="24">
        <v>51</v>
      </c>
      <c r="F51" s="600" t="s">
        <v>94</v>
      </c>
      <c r="G51" s="600"/>
      <c r="H51" s="600"/>
      <c r="I51" s="175" t="s">
        <v>970</v>
      </c>
      <c r="J51" s="217"/>
      <c r="K51" s="42">
        <f>VLOOKUP($A51&amp;K$109,決統データ!$A$3:$DE$2059,$E51+19,FALSE)</f>
        <v>0</v>
      </c>
      <c r="L51" s="42">
        <f>VLOOKUP($A51&amp;L$109,決統データ!$A$3:$DE$2059,$E51+19,FALSE)</f>
        <v>0</v>
      </c>
      <c r="M51" s="42">
        <f>VLOOKUP($A51&amp;M$109,決統データ!$A$3:$DE$2059,$E51+19,FALSE)</f>
        <v>0</v>
      </c>
      <c r="N51" s="274">
        <f t="shared" si="2"/>
        <v>0</v>
      </c>
    </row>
    <row r="52" spans="1:14" ht="15.75" customHeight="1">
      <c r="A52" s="27" t="str">
        <f t="shared" si="1"/>
        <v>1754001</v>
      </c>
      <c r="B52" s="28" t="s">
        <v>234</v>
      </c>
      <c r="C52" s="29">
        <v>40</v>
      </c>
      <c r="D52" s="28" t="s">
        <v>790</v>
      </c>
      <c r="E52" s="24">
        <v>52</v>
      </c>
      <c r="F52" s="600"/>
      <c r="G52" s="600"/>
      <c r="H52" s="600"/>
      <c r="I52" s="175" t="s">
        <v>93</v>
      </c>
      <c r="J52" s="217"/>
      <c r="K52" s="42">
        <f>VLOOKUP($A52&amp;K$109,決統データ!$A$3:$DE$2059,$E52+19,FALSE)</f>
        <v>0</v>
      </c>
      <c r="L52" s="42">
        <f>VLOOKUP($A52&amp;L$109,決統データ!$A$3:$DE$2059,$E52+19,FALSE)</f>
        <v>0</v>
      </c>
      <c r="M52" s="42">
        <f>VLOOKUP($A52&amp;M$109,決統データ!$A$3:$DE$2059,$E52+19,FALSE)</f>
        <v>0</v>
      </c>
      <c r="N52" s="274">
        <f t="shared" si="2"/>
        <v>0</v>
      </c>
    </row>
    <row r="53" spans="1:14" ht="15.75" customHeight="1">
      <c r="A53" s="27" t="str">
        <f t="shared" si="1"/>
        <v>1754001</v>
      </c>
      <c r="B53" s="28" t="s">
        <v>234</v>
      </c>
      <c r="C53" s="29">
        <v>40</v>
      </c>
      <c r="D53" s="28" t="s">
        <v>790</v>
      </c>
      <c r="E53" s="24">
        <v>53</v>
      </c>
      <c r="F53" s="174" t="s">
        <v>92</v>
      </c>
      <c r="G53" s="174"/>
      <c r="H53" s="174"/>
      <c r="I53" s="175"/>
      <c r="J53" s="217"/>
      <c r="K53" s="42">
        <f>VLOOKUP($A53&amp;K$109,決統データ!$A$3:$DE$2059,$E53+19,FALSE)</f>
        <v>1201</v>
      </c>
      <c r="L53" s="42">
        <f>VLOOKUP($A53&amp;L$109,決統データ!$A$3:$DE$2059,$E53+19,FALSE)</f>
        <v>20387</v>
      </c>
      <c r="M53" s="42">
        <f>VLOOKUP($A53&amp;M$109,決統データ!$A$3:$DE$2059,$E53+19,FALSE)</f>
        <v>5502</v>
      </c>
      <c r="N53" s="274">
        <f t="shared" si="2"/>
        <v>27090</v>
      </c>
    </row>
    <row r="54" spans="1:14" ht="15.75" customHeight="1">
      <c r="A54" s="27" t="str">
        <f t="shared" si="1"/>
        <v>1754001</v>
      </c>
      <c r="B54" s="28" t="s">
        <v>234</v>
      </c>
      <c r="C54" s="29">
        <v>40</v>
      </c>
      <c r="D54" s="28" t="s">
        <v>790</v>
      </c>
      <c r="E54" s="24">
        <v>54</v>
      </c>
      <c r="F54" s="730" t="s">
        <v>91</v>
      </c>
      <c r="G54" s="741"/>
      <c r="H54" s="731"/>
      <c r="I54" s="604" t="s">
        <v>89</v>
      </c>
      <c r="J54" s="211" t="s">
        <v>605</v>
      </c>
      <c r="K54" s="42">
        <f>VLOOKUP($A54&amp;K$109,決統データ!$A$3:$DE$2059,$E54+19,FALSE)</f>
        <v>0</v>
      </c>
      <c r="L54" s="42">
        <f>VLOOKUP($A54&amp;L$109,決統データ!$A$3:$DE$2059,$E54+19,FALSE)</f>
        <v>0</v>
      </c>
      <c r="M54" s="42">
        <f>VLOOKUP($A54&amp;M$109,決統データ!$A$3:$DE$2059,$E54+19,FALSE)</f>
        <v>0</v>
      </c>
      <c r="N54" s="274">
        <f t="shared" si="2"/>
        <v>0</v>
      </c>
    </row>
    <row r="55" spans="1:14" ht="15.75" customHeight="1">
      <c r="A55" s="27" t="str">
        <f t="shared" si="1"/>
        <v>1754001</v>
      </c>
      <c r="B55" s="28" t="s">
        <v>234</v>
      </c>
      <c r="C55" s="29">
        <v>40</v>
      </c>
      <c r="D55" s="28" t="s">
        <v>790</v>
      </c>
      <c r="E55" s="24">
        <v>55</v>
      </c>
      <c r="F55" s="742"/>
      <c r="G55" s="743"/>
      <c r="H55" s="744"/>
      <c r="I55" s="606"/>
      <c r="J55" s="211" t="s">
        <v>824</v>
      </c>
      <c r="K55" s="42">
        <f>VLOOKUP($A55&amp;K$109,決統データ!$A$3:$DE$2059,$E55+19,FALSE)</f>
        <v>0</v>
      </c>
      <c r="L55" s="42">
        <f>VLOOKUP($A55&amp;L$109,決統データ!$A$3:$DE$2059,$E55+19,FALSE)</f>
        <v>0</v>
      </c>
      <c r="M55" s="42">
        <f>VLOOKUP($A55&amp;M$109,決統データ!$A$3:$DE$2059,$E55+19,FALSE)</f>
        <v>0</v>
      </c>
      <c r="N55" s="274">
        <f t="shared" si="2"/>
        <v>0</v>
      </c>
    </row>
    <row r="56" spans="1:14" ht="15.75" customHeight="1">
      <c r="A56" s="27" t="str">
        <f t="shared" si="1"/>
        <v>1754001</v>
      </c>
      <c r="B56" s="28" t="s">
        <v>234</v>
      </c>
      <c r="C56" s="29">
        <v>40</v>
      </c>
      <c r="D56" s="28" t="s">
        <v>790</v>
      </c>
      <c r="E56" s="24">
        <v>56</v>
      </c>
      <c r="F56" s="742"/>
      <c r="G56" s="743"/>
      <c r="H56" s="744"/>
      <c r="I56" s="604" t="s">
        <v>88</v>
      </c>
      <c r="J56" s="211" t="s">
        <v>605</v>
      </c>
      <c r="K56" s="42">
        <f>VLOOKUP($A56&amp;K$109,決統データ!$A$3:$DE$2059,$E56+19,FALSE)</f>
        <v>0</v>
      </c>
      <c r="L56" s="42">
        <f>VLOOKUP($A56&amp;L$109,決統データ!$A$3:$DE$2059,$E56+19,FALSE)</f>
        <v>0</v>
      </c>
      <c r="M56" s="42">
        <f>VLOOKUP($A56&amp;M$109,決統データ!$A$3:$DE$2059,$E56+19,FALSE)</f>
        <v>0</v>
      </c>
      <c r="N56" s="274">
        <f t="shared" si="2"/>
        <v>0</v>
      </c>
    </row>
    <row r="57" spans="1:14" ht="15.75" customHeight="1">
      <c r="A57" s="27" t="str">
        <f t="shared" si="1"/>
        <v>1754001</v>
      </c>
      <c r="B57" s="28" t="s">
        <v>234</v>
      </c>
      <c r="C57" s="29">
        <v>40</v>
      </c>
      <c r="D57" s="28" t="s">
        <v>790</v>
      </c>
      <c r="E57" s="24">
        <v>57</v>
      </c>
      <c r="F57" s="732"/>
      <c r="G57" s="745"/>
      <c r="H57" s="733"/>
      <c r="I57" s="606"/>
      <c r="J57" s="211" t="s">
        <v>824</v>
      </c>
      <c r="K57" s="42">
        <f>VLOOKUP($A57&amp;K$109,決統データ!$A$3:$DE$2059,$E57+19,FALSE)</f>
        <v>0</v>
      </c>
      <c r="L57" s="42">
        <f>VLOOKUP($A57&amp;L$109,決統データ!$A$3:$DE$2059,$E57+19,FALSE)</f>
        <v>0</v>
      </c>
      <c r="M57" s="42">
        <f>VLOOKUP($A57&amp;M$109,決統データ!$A$3:$DE$2059,$E57+19,FALSE)</f>
        <v>0</v>
      </c>
      <c r="N57" s="274">
        <f t="shared" si="2"/>
        <v>0</v>
      </c>
    </row>
    <row r="58" spans="1:14" ht="15.75" customHeight="1">
      <c r="A58" s="27" t="str">
        <f t="shared" si="1"/>
        <v>1754001</v>
      </c>
      <c r="B58" s="28" t="s">
        <v>234</v>
      </c>
      <c r="C58" s="29">
        <v>40</v>
      </c>
      <c r="D58" s="28" t="s">
        <v>790</v>
      </c>
      <c r="E58" s="24">
        <v>58</v>
      </c>
      <c r="F58" s="674" t="s">
        <v>90</v>
      </c>
      <c r="G58" s="674"/>
      <c r="H58" s="674"/>
      <c r="I58" s="599" t="s">
        <v>89</v>
      </c>
      <c r="J58" s="211" t="s">
        <v>605</v>
      </c>
      <c r="K58" s="42">
        <f>VLOOKUP($A58&amp;K$109,決統データ!$A$3:$DE$2059,$E58+19,FALSE)</f>
        <v>0</v>
      </c>
      <c r="L58" s="42">
        <f>VLOOKUP($A58&amp;L$109,決統データ!$A$3:$DE$2059,$E58+19,FALSE)</f>
        <v>0</v>
      </c>
      <c r="M58" s="42">
        <f>VLOOKUP($A58&amp;M$109,決統データ!$A$3:$DE$2059,$E58+19,FALSE)</f>
        <v>0</v>
      </c>
      <c r="N58" s="274">
        <f t="shared" si="2"/>
        <v>0</v>
      </c>
    </row>
    <row r="59" spans="1:14" ht="15.75" customHeight="1">
      <c r="A59" s="27" t="str">
        <f t="shared" si="1"/>
        <v>1754001</v>
      </c>
      <c r="B59" s="28" t="s">
        <v>234</v>
      </c>
      <c r="C59" s="29">
        <v>40</v>
      </c>
      <c r="D59" s="28" t="s">
        <v>790</v>
      </c>
      <c r="E59" s="24">
        <v>59</v>
      </c>
      <c r="F59" s="674"/>
      <c r="G59" s="674"/>
      <c r="H59" s="674"/>
      <c r="I59" s="599"/>
      <c r="J59" s="211" t="s">
        <v>824</v>
      </c>
      <c r="K59" s="42">
        <f>VLOOKUP($A59&amp;K$109,決統データ!$A$3:$DE$2059,$E59+19,FALSE)</f>
        <v>0</v>
      </c>
      <c r="L59" s="42">
        <f>VLOOKUP($A59&amp;L$109,決統データ!$A$3:$DE$2059,$E59+19,FALSE)</f>
        <v>0</v>
      </c>
      <c r="M59" s="42">
        <f>VLOOKUP($A59&amp;M$109,決統データ!$A$3:$DE$2059,$E59+19,FALSE)</f>
        <v>0</v>
      </c>
      <c r="N59" s="274">
        <f t="shared" si="2"/>
        <v>0</v>
      </c>
    </row>
    <row r="60" spans="1:14" ht="15.75" customHeight="1">
      <c r="A60" s="27" t="str">
        <f t="shared" si="1"/>
        <v>1754001</v>
      </c>
      <c r="B60" s="28" t="s">
        <v>234</v>
      </c>
      <c r="C60" s="29">
        <v>40</v>
      </c>
      <c r="D60" s="28" t="s">
        <v>790</v>
      </c>
      <c r="E60" s="24">
        <v>60</v>
      </c>
      <c r="F60" s="674"/>
      <c r="G60" s="674"/>
      <c r="H60" s="674"/>
      <c r="I60" s="599" t="s">
        <v>88</v>
      </c>
      <c r="J60" s="211" t="s">
        <v>605</v>
      </c>
      <c r="K60" s="42">
        <f>VLOOKUP($A60&amp;K$109,決統データ!$A$3:$DE$2059,$E60+19,FALSE)</f>
        <v>0</v>
      </c>
      <c r="L60" s="42">
        <f>VLOOKUP($A60&amp;L$109,決統データ!$A$3:$DE$2059,$E60+19,FALSE)</f>
        <v>0</v>
      </c>
      <c r="M60" s="42">
        <f>VLOOKUP($A60&amp;M$109,決統データ!$A$3:$DE$2059,$E60+19,FALSE)</f>
        <v>0</v>
      </c>
      <c r="N60" s="274">
        <f t="shared" si="2"/>
        <v>0</v>
      </c>
    </row>
    <row r="61" spans="1:14" ht="15.75" customHeight="1">
      <c r="A61" s="27" t="str">
        <f t="shared" si="1"/>
        <v>1754001</v>
      </c>
      <c r="B61" s="28" t="s">
        <v>234</v>
      </c>
      <c r="C61" s="29">
        <v>40</v>
      </c>
      <c r="D61" s="28" t="s">
        <v>790</v>
      </c>
      <c r="E61" s="24">
        <v>61</v>
      </c>
      <c r="F61" s="674"/>
      <c r="G61" s="674"/>
      <c r="H61" s="674"/>
      <c r="I61" s="599"/>
      <c r="J61" s="211" t="s">
        <v>824</v>
      </c>
      <c r="K61" s="42">
        <f>VLOOKUP($A61&amp;K$109,決統データ!$A$3:$DE$2059,$E61+19,FALSE)</f>
        <v>0</v>
      </c>
      <c r="L61" s="42">
        <f>VLOOKUP($A61&amp;L$109,決統データ!$A$3:$DE$2059,$E61+19,FALSE)</f>
        <v>0</v>
      </c>
      <c r="M61" s="42">
        <f>VLOOKUP($A61&amp;M$109,決統データ!$A$3:$DE$2059,$E61+19,FALSE)</f>
        <v>0</v>
      </c>
      <c r="N61" s="274">
        <f t="shared" si="2"/>
        <v>0</v>
      </c>
    </row>
    <row r="62" spans="1:14" ht="15.75" customHeight="1">
      <c r="A62" s="27" t="str">
        <f t="shared" si="1"/>
        <v>1754001</v>
      </c>
      <c r="B62" s="28" t="s">
        <v>234</v>
      </c>
      <c r="C62" s="29">
        <v>40</v>
      </c>
      <c r="D62" s="28" t="s">
        <v>790</v>
      </c>
      <c r="E62" s="24">
        <v>62</v>
      </c>
      <c r="F62" s="721" t="s">
        <v>87</v>
      </c>
      <c r="G62" s="722"/>
      <c r="H62" s="722"/>
      <c r="I62" s="722"/>
      <c r="J62" s="723"/>
      <c r="K62" s="42">
        <f>VLOOKUP($A62&amp;K$109,決統データ!$A$3:$DE$2059,$E62+19,FALSE)</f>
        <v>0</v>
      </c>
      <c r="L62" s="42">
        <f>VLOOKUP($A62&amp;L$109,決統データ!$A$3:$DE$2059,$E62+19,FALSE)</f>
        <v>0</v>
      </c>
      <c r="M62" s="42">
        <f>VLOOKUP($A62&amp;M$109,決統データ!$A$3:$DE$2059,$E62+19,FALSE)</f>
        <v>0</v>
      </c>
      <c r="N62" s="274">
        <f t="shared" si="2"/>
        <v>0</v>
      </c>
    </row>
    <row r="63" spans="1:14" ht="15.75" customHeight="1">
      <c r="A63" s="27" t="str">
        <f t="shared" si="1"/>
        <v>1754002</v>
      </c>
      <c r="B63" s="28" t="s">
        <v>234</v>
      </c>
      <c r="C63" s="29">
        <v>40</v>
      </c>
      <c r="D63" s="28" t="s">
        <v>796</v>
      </c>
      <c r="E63" s="24">
        <v>1</v>
      </c>
      <c r="F63" s="772" t="s">
        <v>371</v>
      </c>
      <c r="G63" s="773"/>
      <c r="H63" s="724" t="s">
        <v>368</v>
      </c>
      <c r="I63" s="726"/>
      <c r="J63" s="218" t="s">
        <v>605</v>
      </c>
      <c r="K63" s="42">
        <f>VLOOKUP($A63&amp;K$109,決統データ!$A$3:$DE$2059,$E63+19,FALSE)</f>
        <v>0</v>
      </c>
      <c r="L63" s="42">
        <f>VLOOKUP($A63&amp;L$109,決統データ!$A$3:$DE$2059,$E63+19,FALSE)</f>
        <v>0</v>
      </c>
      <c r="M63" s="42">
        <f>VLOOKUP($A63&amp;M$109,決統データ!$A$3:$DE$2059,$E63+19,FALSE)</f>
        <v>0</v>
      </c>
      <c r="N63" s="274">
        <f t="shared" si="2"/>
        <v>0</v>
      </c>
    </row>
    <row r="64" spans="1:14" ht="15.75" customHeight="1">
      <c r="A64" s="27" t="str">
        <f t="shared" si="1"/>
        <v>1754002</v>
      </c>
      <c r="B64" s="28" t="s">
        <v>234</v>
      </c>
      <c r="C64" s="29">
        <v>40</v>
      </c>
      <c r="D64" s="28" t="s">
        <v>796</v>
      </c>
      <c r="E64" s="24">
        <v>2</v>
      </c>
      <c r="F64" s="774"/>
      <c r="G64" s="775"/>
      <c r="H64" s="727"/>
      <c r="I64" s="729"/>
      <c r="J64" s="211" t="s">
        <v>824</v>
      </c>
      <c r="K64" s="42">
        <f>VLOOKUP($A64&amp;K$109,決統データ!$A$3:$DE$2059,$E64+19,FALSE)</f>
        <v>0</v>
      </c>
      <c r="L64" s="42">
        <f>VLOOKUP($A64&amp;L$109,決統データ!$A$3:$DE$2059,$E64+19,FALSE)</f>
        <v>0</v>
      </c>
      <c r="M64" s="42">
        <f>VLOOKUP($A64&amp;M$109,決統データ!$A$3:$DE$2059,$E64+19,FALSE)</f>
        <v>0</v>
      </c>
      <c r="N64" s="274">
        <f t="shared" si="2"/>
        <v>0</v>
      </c>
    </row>
    <row r="65" spans="1:14" ht="15.75" customHeight="1">
      <c r="A65" s="27" t="str">
        <f t="shared" si="1"/>
        <v>1754002</v>
      </c>
      <c r="B65" s="28" t="s">
        <v>234</v>
      </c>
      <c r="C65" s="29">
        <v>40</v>
      </c>
      <c r="D65" s="28" t="s">
        <v>796</v>
      </c>
      <c r="E65" s="24">
        <v>3</v>
      </c>
      <c r="F65" s="774"/>
      <c r="G65" s="775"/>
      <c r="H65" s="779" t="s">
        <v>369</v>
      </c>
      <c r="I65" s="780"/>
      <c r="J65" s="211" t="s">
        <v>605</v>
      </c>
      <c r="K65" s="42">
        <f>VLOOKUP($A65&amp;K$109,決統データ!$A$3:$DE$2059,$E65+19,FALSE)</f>
        <v>0</v>
      </c>
      <c r="L65" s="42">
        <f>VLOOKUP($A65&amp;L$109,決統データ!$A$3:$DE$2059,$E65+19,FALSE)</f>
        <v>0</v>
      </c>
      <c r="M65" s="42">
        <f>VLOOKUP($A65&amp;M$109,決統データ!$A$3:$DE$2059,$E65+19,FALSE)</f>
        <v>0</v>
      </c>
      <c r="N65" s="274">
        <f t="shared" si="2"/>
        <v>0</v>
      </c>
    </row>
    <row r="66" spans="1:14" ht="15.75" customHeight="1">
      <c r="A66" s="27" t="str">
        <f t="shared" si="1"/>
        <v>1754002</v>
      </c>
      <c r="B66" s="28" t="s">
        <v>234</v>
      </c>
      <c r="C66" s="29">
        <v>40</v>
      </c>
      <c r="D66" s="28" t="s">
        <v>796</v>
      </c>
      <c r="E66" s="24">
        <v>4</v>
      </c>
      <c r="F66" s="774"/>
      <c r="G66" s="775"/>
      <c r="H66" s="727"/>
      <c r="I66" s="729"/>
      <c r="J66" s="211" t="s">
        <v>824</v>
      </c>
      <c r="K66" s="42">
        <f>VLOOKUP($A66&amp;K$109,決統データ!$A$3:$DE$2059,$E66+19,FALSE)</f>
        <v>0</v>
      </c>
      <c r="L66" s="42">
        <f>VLOOKUP($A66&amp;L$109,決統データ!$A$3:$DE$2059,$E66+19,FALSE)</f>
        <v>0</v>
      </c>
      <c r="M66" s="42">
        <f>VLOOKUP($A66&amp;M$109,決統データ!$A$3:$DE$2059,$E66+19,FALSE)</f>
        <v>0</v>
      </c>
      <c r="N66" s="274">
        <f t="shared" si="2"/>
        <v>0</v>
      </c>
    </row>
    <row r="67" spans="1:14" ht="15.75" customHeight="1">
      <c r="A67" s="27" t="str">
        <f t="shared" si="1"/>
        <v>1754002</v>
      </c>
      <c r="B67" s="28" t="s">
        <v>234</v>
      </c>
      <c r="C67" s="29">
        <v>40</v>
      </c>
      <c r="D67" s="28" t="s">
        <v>796</v>
      </c>
      <c r="E67" s="24">
        <v>5</v>
      </c>
      <c r="F67" s="774"/>
      <c r="G67" s="775"/>
      <c r="H67" s="778" t="s">
        <v>370</v>
      </c>
      <c r="I67" s="771"/>
      <c r="J67" s="211" t="s">
        <v>605</v>
      </c>
      <c r="K67" s="42">
        <f>VLOOKUP($A67&amp;K$109,決統データ!$A$3:$DE$2059,$E67+19,FALSE)</f>
        <v>0</v>
      </c>
      <c r="L67" s="42">
        <f>VLOOKUP($A67&amp;L$109,決統データ!$A$3:$DE$2059,$E67+19,FALSE)</f>
        <v>0</v>
      </c>
      <c r="M67" s="42">
        <f>VLOOKUP($A67&amp;M$109,決統データ!$A$3:$DE$2059,$E67+19,FALSE)</f>
        <v>0</v>
      </c>
      <c r="N67" s="274">
        <f t="shared" si="2"/>
        <v>0</v>
      </c>
    </row>
    <row r="68" spans="1:14" ht="15.75" customHeight="1">
      <c r="A68" s="27" t="str">
        <f t="shared" si="1"/>
        <v>1754002</v>
      </c>
      <c r="B68" s="28" t="s">
        <v>234</v>
      </c>
      <c r="C68" s="29">
        <v>40</v>
      </c>
      <c r="D68" s="28" t="s">
        <v>796</v>
      </c>
      <c r="E68" s="24">
        <v>6</v>
      </c>
      <c r="F68" s="774"/>
      <c r="G68" s="775"/>
      <c r="H68" s="778"/>
      <c r="I68" s="771"/>
      <c r="J68" s="211" t="s">
        <v>824</v>
      </c>
      <c r="K68" s="42">
        <f>VLOOKUP($A68&amp;K$109,決統データ!$A$3:$DE$2059,$E68+19,FALSE)</f>
        <v>0</v>
      </c>
      <c r="L68" s="42">
        <f>VLOOKUP($A68&amp;L$109,決統データ!$A$3:$DE$2059,$E68+19,FALSE)</f>
        <v>0</v>
      </c>
      <c r="M68" s="42">
        <f>VLOOKUP($A68&amp;M$109,決統データ!$A$3:$DE$2059,$E68+19,FALSE)</f>
        <v>0</v>
      </c>
      <c r="N68" s="274">
        <f t="shared" si="2"/>
        <v>0</v>
      </c>
    </row>
    <row r="69" spans="1:14" ht="15.75" customHeight="1">
      <c r="A69" s="27" t="str">
        <f t="shared" si="1"/>
        <v>1754002</v>
      </c>
      <c r="B69" s="28" t="s">
        <v>234</v>
      </c>
      <c r="C69" s="29">
        <v>40</v>
      </c>
      <c r="D69" s="28" t="s">
        <v>796</v>
      </c>
      <c r="E69" s="24">
        <v>7</v>
      </c>
      <c r="F69" s="774"/>
      <c r="G69" s="775"/>
      <c r="H69" s="746" t="s">
        <v>85</v>
      </c>
      <c r="I69" s="674"/>
      <c r="J69" s="211" t="s">
        <v>605</v>
      </c>
      <c r="K69" s="42">
        <f>VLOOKUP($A69&amp;K$109,決統データ!$A$3:$DE$2059,$E69+19,FALSE)</f>
        <v>0</v>
      </c>
      <c r="L69" s="42">
        <f>VLOOKUP($A69&amp;L$109,決統データ!$A$3:$DE$2059,$E69+19,FALSE)</f>
        <v>0</v>
      </c>
      <c r="M69" s="42">
        <f>VLOOKUP($A69&amp;M$109,決統データ!$A$3:$DE$2059,$E69+19,FALSE)</f>
        <v>0</v>
      </c>
      <c r="N69" s="274">
        <f t="shared" si="2"/>
        <v>0</v>
      </c>
    </row>
    <row r="70" spans="1:14" ht="15.75" customHeight="1">
      <c r="A70" s="27" t="str">
        <f t="shared" si="1"/>
        <v>1754002</v>
      </c>
      <c r="B70" s="28" t="s">
        <v>234</v>
      </c>
      <c r="C70" s="29">
        <v>40</v>
      </c>
      <c r="D70" s="28" t="s">
        <v>796</v>
      </c>
      <c r="E70" s="24">
        <v>8</v>
      </c>
      <c r="F70" s="774"/>
      <c r="G70" s="775"/>
      <c r="H70" s="746"/>
      <c r="I70" s="674"/>
      <c r="J70" s="211" t="s">
        <v>824</v>
      </c>
      <c r="K70" s="42">
        <f>VLOOKUP($A70&amp;K$109,決統データ!$A$3:$DE$2059,$E70+19,FALSE)</f>
        <v>0</v>
      </c>
      <c r="L70" s="42">
        <f>VLOOKUP($A70&amp;L$109,決統データ!$A$3:$DE$2059,$E70+19,FALSE)</f>
        <v>0</v>
      </c>
      <c r="M70" s="42">
        <f>VLOOKUP($A70&amp;M$109,決統データ!$A$3:$DE$2059,$E70+19,FALSE)</f>
        <v>0</v>
      </c>
      <c r="N70" s="274">
        <f t="shared" si="2"/>
        <v>0</v>
      </c>
    </row>
    <row r="71" spans="1:14" ht="15.75" customHeight="1">
      <c r="A71" s="27" t="str">
        <f t="shared" si="1"/>
        <v>1754002</v>
      </c>
      <c r="B71" s="28" t="s">
        <v>234</v>
      </c>
      <c r="C71" s="29">
        <v>40</v>
      </c>
      <c r="D71" s="28" t="s">
        <v>796</v>
      </c>
      <c r="E71" s="24">
        <v>9</v>
      </c>
      <c r="F71" s="774"/>
      <c r="G71" s="775"/>
      <c r="H71" s="746" t="s">
        <v>84</v>
      </c>
      <c r="I71" s="674"/>
      <c r="J71" s="211" t="s">
        <v>605</v>
      </c>
      <c r="K71" s="42">
        <f>VLOOKUP($A71&amp;K$109,決統データ!$A$3:$DE$2059,$E71+19,FALSE)</f>
        <v>0</v>
      </c>
      <c r="L71" s="42">
        <f>VLOOKUP($A71&amp;L$109,決統データ!$A$3:$DE$2059,$E71+19,FALSE)</f>
        <v>0</v>
      </c>
      <c r="M71" s="42">
        <f>VLOOKUP($A71&amp;M$109,決統データ!$A$3:$DE$2059,$E71+19,FALSE)</f>
        <v>0</v>
      </c>
      <c r="N71" s="274">
        <f t="shared" si="2"/>
        <v>0</v>
      </c>
    </row>
    <row r="72" spans="1:14" ht="15.75" customHeight="1">
      <c r="A72" s="27" t="str">
        <f t="shared" si="1"/>
        <v>1754002</v>
      </c>
      <c r="B72" s="28" t="s">
        <v>234</v>
      </c>
      <c r="C72" s="29">
        <v>40</v>
      </c>
      <c r="D72" s="28" t="s">
        <v>796</v>
      </c>
      <c r="E72" s="24">
        <v>10</v>
      </c>
      <c r="F72" s="774"/>
      <c r="G72" s="775"/>
      <c r="H72" s="746"/>
      <c r="I72" s="674"/>
      <c r="J72" s="211" t="s">
        <v>824</v>
      </c>
      <c r="K72" s="42">
        <f>VLOOKUP($A72&amp;K$109,決統データ!$A$3:$DE$2059,$E72+19,FALSE)</f>
        <v>0</v>
      </c>
      <c r="L72" s="42">
        <f>VLOOKUP($A72&amp;L$109,決統データ!$A$3:$DE$2059,$E72+19,FALSE)</f>
        <v>0</v>
      </c>
      <c r="M72" s="42">
        <f>VLOOKUP($A72&amp;M$109,決統データ!$A$3:$DE$2059,$E72+19,FALSE)</f>
        <v>0</v>
      </c>
      <c r="N72" s="274">
        <f t="shared" si="2"/>
        <v>0</v>
      </c>
    </row>
    <row r="73" spans="1:14" ht="15.75" customHeight="1">
      <c r="A73" s="27" t="str">
        <f t="shared" si="1"/>
        <v>1754002</v>
      </c>
      <c r="B73" s="28" t="s">
        <v>234</v>
      </c>
      <c r="C73" s="29">
        <v>40</v>
      </c>
      <c r="D73" s="28" t="s">
        <v>796</v>
      </c>
      <c r="E73" s="24">
        <v>11</v>
      </c>
      <c r="F73" s="774"/>
      <c r="G73" s="775"/>
      <c r="H73" s="679" t="s">
        <v>83</v>
      </c>
      <c r="I73" s="657"/>
      <c r="J73" s="211" t="s">
        <v>605</v>
      </c>
      <c r="K73" s="42">
        <f>VLOOKUP($A73&amp;K$109,決統データ!$A$3:$DE$2059,$E73+19,FALSE)</f>
        <v>55700</v>
      </c>
      <c r="L73" s="42">
        <f>VLOOKUP($A73&amp;L$109,決統データ!$A$3:$DE$2059,$E73+19,FALSE)</f>
        <v>3550</v>
      </c>
      <c r="M73" s="42">
        <f>VLOOKUP($A73&amp;M$109,決統データ!$A$3:$DE$2059,$E73+19,FALSE)</f>
        <v>0</v>
      </c>
      <c r="N73" s="274">
        <f t="shared" si="2"/>
        <v>59250</v>
      </c>
    </row>
    <row r="74" spans="1:14" ht="15.75" customHeight="1">
      <c r="A74" s="27" t="str">
        <f t="shared" si="1"/>
        <v>1754002</v>
      </c>
      <c r="B74" s="28" t="s">
        <v>234</v>
      </c>
      <c r="C74" s="29">
        <v>40</v>
      </c>
      <c r="D74" s="28" t="s">
        <v>796</v>
      </c>
      <c r="E74" s="24">
        <v>12</v>
      </c>
      <c r="F74" s="774"/>
      <c r="G74" s="775"/>
      <c r="H74" s="679"/>
      <c r="I74" s="657"/>
      <c r="J74" s="211" t="s">
        <v>824</v>
      </c>
      <c r="K74" s="42">
        <f>VLOOKUP($A74&amp;K$109,決統データ!$A$3:$DE$2059,$E74+19,FALSE)</f>
        <v>55700</v>
      </c>
      <c r="L74" s="42">
        <f>VLOOKUP($A74&amp;L$109,決統データ!$A$3:$DE$2059,$E74+19,FALSE)</f>
        <v>3550</v>
      </c>
      <c r="M74" s="42">
        <f>VLOOKUP($A74&amp;M$109,決統データ!$A$3:$DE$2059,$E74+19,FALSE)</f>
        <v>0</v>
      </c>
      <c r="N74" s="274">
        <f t="shared" si="2"/>
        <v>59250</v>
      </c>
    </row>
    <row r="75" spans="1:14" ht="15.75" customHeight="1">
      <c r="A75" s="27" t="str">
        <f>+B75&amp;C75&amp;D75</f>
        <v>1754002</v>
      </c>
      <c r="B75" s="28" t="s">
        <v>234</v>
      </c>
      <c r="C75" s="29">
        <v>40</v>
      </c>
      <c r="D75" s="28" t="s">
        <v>140</v>
      </c>
      <c r="E75" s="378">
        <v>13</v>
      </c>
      <c r="F75" s="774"/>
      <c r="G75" s="775"/>
      <c r="H75" s="679" t="s">
        <v>1359</v>
      </c>
      <c r="I75" s="657"/>
      <c r="J75" s="211" t="s">
        <v>605</v>
      </c>
      <c r="K75" s="42">
        <f>VLOOKUP($A75&amp;K$109,決統データ!$A$3:$DE$2059,$E75+19,FALSE)</f>
        <v>0</v>
      </c>
      <c r="L75" s="42">
        <f>VLOOKUP($A75&amp;L$109,決統データ!$A$3:$DE$2059,$E75+19,FALSE)</f>
        <v>108</v>
      </c>
      <c r="M75" s="42">
        <f>VLOOKUP($A75&amp;M$109,決統データ!$A$3:$DE$2059,$E75+19,FALSE)</f>
        <v>0</v>
      </c>
      <c r="N75" s="274">
        <f t="shared" si="2"/>
        <v>108</v>
      </c>
    </row>
    <row r="76" spans="1:14" ht="15.75" customHeight="1">
      <c r="A76" s="27" t="str">
        <f>+B76&amp;C76&amp;D76</f>
        <v>1754002</v>
      </c>
      <c r="B76" s="28" t="s">
        <v>234</v>
      </c>
      <c r="C76" s="29">
        <v>40</v>
      </c>
      <c r="D76" s="28" t="s">
        <v>140</v>
      </c>
      <c r="E76" s="378">
        <v>14</v>
      </c>
      <c r="F76" s="774"/>
      <c r="G76" s="775"/>
      <c r="H76" s="679"/>
      <c r="I76" s="657"/>
      <c r="J76" s="211" t="s">
        <v>824</v>
      </c>
      <c r="K76" s="42">
        <f>VLOOKUP($A76&amp;K$109,決統データ!$A$3:$DE$2059,$E76+19,FALSE)</f>
        <v>0</v>
      </c>
      <c r="L76" s="42">
        <f>VLOOKUP($A76&amp;L$109,決統データ!$A$3:$DE$2059,$E76+19,FALSE)</f>
        <v>108</v>
      </c>
      <c r="M76" s="42">
        <f>VLOOKUP($A76&amp;M$109,決統データ!$A$3:$DE$2059,$E76+19,FALSE)</f>
        <v>0</v>
      </c>
      <c r="N76" s="274">
        <f t="shared" si="2"/>
        <v>108</v>
      </c>
    </row>
    <row r="77" spans="1:14" ht="15.75" customHeight="1">
      <c r="A77" s="27" t="str">
        <f t="shared" si="1"/>
        <v>1754002</v>
      </c>
      <c r="B77" s="28" t="s">
        <v>234</v>
      </c>
      <c r="C77" s="29">
        <v>40</v>
      </c>
      <c r="D77" s="28" t="s">
        <v>796</v>
      </c>
      <c r="E77" s="24">
        <v>15</v>
      </c>
      <c r="F77" s="774"/>
      <c r="G77" s="775"/>
      <c r="H77" s="746" t="s">
        <v>82</v>
      </c>
      <c r="I77" s="674"/>
      <c r="J77" s="211" t="s">
        <v>605</v>
      </c>
      <c r="K77" s="42">
        <f>VLOOKUP($A77&amp;K$109,決統データ!$A$3:$DE$2059,$E77+19,FALSE)</f>
        <v>0</v>
      </c>
      <c r="L77" s="42">
        <f>VLOOKUP($A77&amp;L$109,決統データ!$A$3:$DE$2059,$E77+19,FALSE)</f>
        <v>0</v>
      </c>
      <c r="M77" s="42">
        <f>VLOOKUP($A77&amp;M$109,決統データ!$A$3:$DE$2059,$E77+19,FALSE)</f>
        <v>0</v>
      </c>
      <c r="N77" s="274">
        <f t="shared" si="2"/>
        <v>0</v>
      </c>
    </row>
    <row r="78" spans="1:14" ht="15.75" customHeight="1">
      <c r="A78" s="27" t="str">
        <f t="shared" si="1"/>
        <v>1754002</v>
      </c>
      <c r="B78" s="28" t="s">
        <v>234</v>
      </c>
      <c r="C78" s="29">
        <v>40</v>
      </c>
      <c r="D78" s="28" t="s">
        <v>796</v>
      </c>
      <c r="E78" s="24">
        <v>16</v>
      </c>
      <c r="F78" s="774"/>
      <c r="G78" s="775"/>
      <c r="H78" s="746"/>
      <c r="I78" s="674"/>
      <c r="J78" s="211" t="s">
        <v>824</v>
      </c>
      <c r="K78" s="42">
        <f>VLOOKUP($A78&amp;K$109,決統データ!$A$3:$DE$2059,$E78+19,FALSE)</f>
        <v>0</v>
      </c>
      <c r="L78" s="42">
        <f>VLOOKUP($A78&amp;L$109,決統データ!$A$3:$DE$2059,$E78+19,FALSE)</f>
        <v>0</v>
      </c>
      <c r="M78" s="42">
        <f>VLOOKUP($A78&amp;M$109,決統データ!$A$3:$DE$2059,$E78+19,FALSE)</f>
        <v>0</v>
      </c>
      <c r="N78" s="274">
        <f t="shared" si="2"/>
        <v>0</v>
      </c>
    </row>
    <row r="79" spans="1:14" ht="15.75" customHeight="1">
      <c r="A79" s="27" t="str">
        <f t="shared" si="1"/>
        <v>1754002</v>
      </c>
      <c r="B79" s="28" t="s">
        <v>234</v>
      </c>
      <c r="C79" s="29">
        <v>40</v>
      </c>
      <c r="D79" s="28" t="s">
        <v>796</v>
      </c>
      <c r="E79" s="24">
        <v>17</v>
      </c>
      <c r="F79" s="774"/>
      <c r="G79" s="775"/>
      <c r="H79" s="781" t="s">
        <v>81</v>
      </c>
      <c r="I79" s="595"/>
      <c r="J79" s="211" t="s">
        <v>605</v>
      </c>
      <c r="K79" s="42">
        <f>VLOOKUP($A79&amp;K$109,決統データ!$A$3:$DE$2059,$E79+19,FALSE)</f>
        <v>254998</v>
      </c>
      <c r="L79" s="42">
        <f>VLOOKUP($A79&amp;L$109,決統データ!$A$3:$DE$2059,$E79+19,FALSE)</f>
        <v>0</v>
      </c>
      <c r="M79" s="42">
        <f>VLOOKUP($A79&amp;M$109,決統データ!$A$3:$DE$2059,$E79+19,FALSE)</f>
        <v>0</v>
      </c>
      <c r="N79" s="274">
        <f t="shared" ref="N79:N104" si="3">SUM(K79:M79)</f>
        <v>254998</v>
      </c>
    </row>
    <row r="80" spans="1:14" ht="15.75" customHeight="1">
      <c r="A80" s="27" t="str">
        <f t="shared" si="1"/>
        <v>1754002</v>
      </c>
      <c r="B80" s="28" t="s">
        <v>234</v>
      </c>
      <c r="C80" s="29">
        <v>40</v>
      </c>
      <c r="D80" s="28" t="s">
        <v>796</v>
      </c>
      <c r="E80" s="24">
        <v>18</v>
      </c>
      <c r="F80" s="774"/>
      <c r="G80" s="775"/>
      <c r="H80" s="781"/>
      <c r="I80" s="595"/>
      <c r="J80" s="211" t="s">
        <v>824</v>
      </c>
      <c r="K80" s="42">
        <f>VLOOKUP($A80&amp;K$109,決統データ!$A$3:$DE$2059,$E80+19,FALSE)</f>
        <v>254998</v>
      </c>
      <c r="L80" s="42">
        <f>VLOOKUP($A80&amp;L$109,決統データ!$A$3:$DE$2059,$E80+19,FALSE)</f>
        <v>0</v>
      </c>
      <c r="M80" s="42">
        <f>VLOOKUP($A80&amp;M$109,決統データ!$A$3:$DE$2059,$E80+19,FALSE)</f>
        <v>0</v>
      </c>
      <c r="N80" s="274">
        <f t="shared" si="3"/>
        <v>254998</v>
      </c>
    </row>
    <row r="81" spans="1:14" ht="15.75" customHeight="1">
      <c r="A81" s="27" t="str">
        <f t="shared" ref="A81:A88" si="4">+B81&amp;C81&amp;D81</f>
        <v>1754002</v>
      </c>
      <c r="B81" s="28" t="s">
        <v>1485</v>
      </c>
      <c r="C81" s="29">
        <v>40</v>
      </c>
      <c r="D81" s="28" t="s">
        <v>561</v>
      </c>
      <c r="E81" s="426">
        <v>19</v>
      </c>
      <c r="F81" s="774"/>
      <c r="G81" s="775"/>
      <c r="H81" s="674" t="s">
        <v>373</v>
      </c>
      <c r="I81" s="674"/>
      <c r="J81" s="211" t="s">
        <v>605</v>
      </c>
      <c r="K81" s="42">
        <f>VLOOKUP($A81&amp;K$109,決統データ!$A$3:$DE$2059,$E81+19,FALSE)</f>
        <v>0</v>
      </c>
      <c r="L81" s="42">
        <f>VLOOKUP($A81&amp;L$109,決統データ!$A$3:$DE$2059,$E81+19,FALSE)</f>
        <v>0</v>
      </c>
      <c r="M81" s="42">
        <f>VLOOKUP($A81&amp;M$109,決統データ!$A$3:$DE$2059,$E81+19,FALSE)</f>
        <v>0</v>
      </c>
      <c r="N81" s="274">
        <f t="shared" si="3"/>
        <v>0</v>
      </c>
    </row>
    <row r="82" spans="1:14" ht="15.75" customHeight="1">
      <c r="A82" s="27" t="str">
        <f t="shared" si="4"/>
        <v>1754002</v>
      </c>
      <c r="B82" s="28" t="s">
        <v>1485</v>
      </c>
      <c r="C82" s="29">
        <v>40</v>
      </c>
      <c r="D82" s="28" t="s">
        <v>561</v>
      </c>
      <c r="E82" s="426">
        <v>20</v>
      </c>
      <c r="F82" s="774"/>
      <c r="G82" s="775"/>
      <c r="H82" s="674"/>
      <c r="I82" s="674"/>
      <c r="J82" s="211" t="s">
        <v>824</v>
      </c>
      <c r="K82" s="42">
        <f>VLOOKUP($A82&amp;K$109,決統データ!$A$3:$DE$2059,$E82+19,FALSE)</f>
        <v>0</v>
      </c>
      <c r="L82" s="42">
        <f>VLOOKUP($A82&amp;L$109,決統データ!$A$3:$DE$2059,$E82+19,FALSE)</f>
        <v>0</v>
      </c>
      <c r="M82" s="42">
        <f>VLOOKUP($A82&amp;M$109,決統データ!$A$3:$DE$2059,$E82+19,FALSE)</f>
        <v>0</v>
      </c>
      <c r="N82" s="274">
        <f t="shared" si="3"/>
        <v>0</v>
      </c>
    </row>
    <row r="83" spans="1:14" ht="15.75" customHeight="1">
      <c r="A83" s="27" t="str">
        <f t="shared" si="4"/>
        <v>1754002</v>
      </c>
      <c r="B83" s="28" t="s">
        <v>1485</v>
      </c>
      <c r="C83" s="29">
        <v>40</v>
      </c>
      <c r="D83" s="28" t="s">
        <v>561</v>
      </c>
      <c r="E83" s="426">
        <v>21</v>
      </c>
      <c r="F83" s="774"/>
      <c r="G83" s="775"/>
      <c r="H83" s="761" t="s">
        <v>1631</v>
      </c>
      <c r="I83" s="748"/>
      <c r="J83" s="211" t="s">
        <v>605</v>
      </c>
      <c r="K83" s="42">
        <f>VLOOKUP($A83&amp;K$109,決統データ!$A$3:$DE$2059,$E83+19,FALSE)</f>
        <v>0</v>
      </c>
      <c r="L83" s="42">
        <f>VLOOKUP($A83&amp;L$109,決統データ!$A$3:$DE$2059,$E83+19,FALSE)</f>
        <v>0</v>
      </c>
      <c r="M83" s="42">
        <f>VLOOKUP($A83&amp;M$109,決統データ!$A$3:$DE$2059,$E83+19,FALSE)</f>
        <v>0</v>
      </c>
      <c r="N83" s="274">
        <f t="shared" si="3"/>
        <v>0</v>
      </c>
    </row>
    <row r="84" spans="1:14" ht="15.75" customHeight="1">
      <c r="A84" s="27" t="str">
        <f t="shared" si="4"/>
        <v>1754002</v>
      </c>
      <c r="B84" s="28" t="s">
        <v>1485</v>
      </c>
      <c r="C84" s="29">
        <v>40</v>
      </c>
      <c r="D84" s="28" t="s">
        <v>561</v>
      </c>
      <c r="E84" s="426">
        <v>22</v>
      </c>
      <c r="F84" s="774"/>
      <c r="G84" s="775"/>
      <c r="H84" s="762"/>
      <c r="I84" s="750"/>
      <c r="J84" s="211" t="s">
        <v>824</v>
      </c>
      <c r="K84" s="42">
        <f>VLOOKUP($A84&amp;K$109,決統データ!$A$3:$DE$2059,$E84+19,FALSE)</f>
        <v>0</v>
      </c>
      <c r="L84" s="42">
        <f>VLOOKUP($A84&amp;L$109,決統データ!$A$3:$DE$2059,$E84+19,FALSE)</f>
        <v>0</v>
      </c>
      <c r="M84" s="42">
        <f>VLOOKUP($A84&amp;M$109,決統データ!$A$3:$DE$2059,$E84+19,FALSE)</f>
        <v>0</v>
      </c>
      <c r="N84" s="274">
        <f t="shared" si="3"/>
        <v>0</v>
      </c>
    </row>
    <row r="85" spans="1:14" ht="15.75" customHeight="1">
      <c r="A85" s="27" t="str">
        <f t="shared" si="4"/>
        <v>1754002</v>
      </c>
      <c r="B85" s="28" t="s">
        <v>1485</v>
      </c>
      <c r="C85" s="29">
        <v>40</v>
      </c>
      <c r="D85" s="28" t="s">
        <v>561</v>
      </c>
      <c r="E85" s="426">
        <v>23</v>
      </c>
      <c r="F85" s="774"/>
      <c r="G85" s="775"/>
      <c r="H85" s="761" t="s">
        <v>1483</v>
      </c>
      <c r="I85" s="748"/>
      <c r="J85" s="211" t="s">
        <v>605</v>
      </c>
      <c r="K85" s="42">
        <f>VLOOKUP($A85&amp;K$109,決統データ!$A$3:$DE$2059,$E85+19,FALSE)</f>
        <v>0</v>
      </c>
      <c r="L85" s="42">
        <f>VLOOKUP($A85&amp;L$109,決統データ!$A$3:$DE$2059,$E85+19,FALSE)</f>
        <v>0</v>
      </c>
      <c r="M85" s="42">
        <f>VLOOKUP($A85&amp;M$109,決統データ!$A$3:$DE$2059,$E85+19,FALSE)</f>
        <v>0</v>
      </c>
      <c r="N85" s="274">
        <f t="shared" si="3"/>
        <v>0</v>
      </c>
    </row>
    <row r="86" spans="1:14" ht="15.75" customHeight="1">
      <c r="A86" s="27" t="str">
        <f t="shared" si="4"/>
        <v>1754002</v>
      </c>
      <c r="B86" s="28" t="s">
        <v>1485</v>
      </c>
      <c r="C86" s="29">
        <v>40</v>
      </c>
      <c r="D86" s="28" t="s">
        <v>561</v>
      </c>
      <c r="E86" s="426">
        <v>24</v>
      </c>
      <c r="F86" s="774"/>
      <c r="G86" s="775"/>
      <c r="H86" s="762"/>
      <c r="I86" s="750"/>
      <c r="J86" s="211" t="s">
        <v>824</v>
      </c>
      <c r="K86" s="42">
        <f>VLOOKUP($A86&amp;K$109,決統データ!$A$3:$DE$2059,$E86+19,FALSE)</f>
        <v>0</v>
      </c>
      <c r="L86" s="42">
        <f>VLOOKUP($A86&amp;L$109,決統データ!$A$3:$DE$2059,$E86+19,FALSE)</f>
        <v>0</v>
      </c>
      <c r="M86" s="42">
        <f>VLOOKUP($A86&amp;M$109,決統データ!$A$3:$DE$2059,$E86+19,FALSE)</f>
        <v>0</v>
      </c>
      <c r="N86" s="274">
        <f t="shared" si="3"/>
        <v>0</v>
      </c>
    </row>
    <row r="87" spans="1:14" ht="15.75" customHeight="1">
      <c r="A87" s="27" t="str">
        <f t="shared" si="4"/>
        <v>1754002</v>
      </c>
      <c r="B87" s="28" t="s">
        <v>1485</v>
      </c>
      <c r="C87" s="29">
        <v>40</v>
      </c>
      <c r="D87" s="28" t="s">
        <v>561</v>
      </c>
      <c r="E87" s="426">
        <v>25</v>
      </c>
      <c r="F87" s="774"/>
      <c r="G87" s="775"/>
      <c r="H87" s="746" t="s">
        <v>80</v>
      </c>
      <c r="I87" s="674"/>
      <c r="J87" s="211" t="s">
        <v>605</v>
      </c>
      <c r="K87" s="42">
        <f>VLOOKUP($A87&amp;K$109,決統データ!$A$3:$DE$2059,$E87+19,FALSE)</f>
        <v>0</v>
      </c>
      <c r="L87" s="42">
        <f>VLOOKUP($A87&amp;L$109,決統データ!$A$3:$DE$2059,$E87+19,FALSE)</f>
        <v>0</v>
      </c>
      <c r="M87" s="42">
        <f>VLOOKUP($A87&amp;M$109,決統データ!$A$3:$DE$2059,$E87+19,FALSE)</f>
        <v>0</v>
      </c>
      <c r="N87" s="274">
        <f t="shared" si="3"/>
        <v>0</v>
      </c>
    </row>
    <row r="88" spans="1:14" ht="15.75" customHeight="1">
      <c r="A88" s="27" t="str">
        <f t="shared" si="4"/>
        <v>1754002</v>
      </c>
      <c r="B88" s="28" t="s">
        <v>1485</v>
      </c>
      <c r="C88" s="29">
        <v>40</v>
      </c>
      <c r="D88" s="28" t="s">
        <v>561</v>
      </c>
      <c r="E88" s="426">
        <v>26</v>
      </c>
      <c r="F88" s="776"/>
      <c r="G88" s="777"/>
      <c r="H88" s="746"/>
      <c r="I88" s="674"/>
      <c r="J88" s="211" t="s">
        <v>824</v>
      </c>
      <c r="K88" s="42">
        <f>VLOOKUP($A88&amp;K$109,決統データ!$A$3:$DE$2059,$E88+19,FALSE)</f>
        <v>0</v>
      </c>
      <c r="L88" s="42">
        <f>VLOOKUP($A88&amp;L$109,決統データ!$A$3:$DE$2059,$E88+19,FALSE)</f>
        <v>0</v>
      </c>
      <c r="M88" s="42">
        <f>VLOOKUP($A88&amp;M$109,決統データ!$A$3:$DE$2059,$E88+19,FALSE)</f>
        <v>0</v>
      </c>
      <c r="N88" s="274">
        <f t="shared" si="3"/>
        <v>0</v>
      </c>
    </row>
    <row r="89" spans="1:14" ht="15.75" customHeight="1">
      <c r="A89" s="27" t="str">
        <f t="shared" ref="A89:A94" si="5">+B89&amp;C89&amp;D89</f>
        <v>1754002</v>
      </c>
      <c r="B89" s="28" t="s">
        <v>1485</v>
      </c>
      <c r="C89" s="29">
        <v>40</v>
      </c>
      <c r="D89" s="28" t="s">
        <v>561</v>
      </c>
      <c r="E89" s="426">
        <v>27</v>
      </c>
      <c r="F89" s="765" t="s">
        <v>372</v>
      </c>
      <c r="G89" s="766"/>
      <c r="H89" s="771" t="s">
        <v>369</v>
      </c>
      <c r="I89" s="771"/>
      <c r="J89" s="211" t="s">
        <v>605</v>
      </c>
      <c r="K89" s="42">
        <f>VLOOKUP($A89&amp;K$109,決統データ!$A$3:$DE$2059,$E89+19,FALSE)</f>
        <v>0</v>
      </c>
      <c r="L89" s="42">
        <f>VLOOKUP($A89&amp;L$109,決統データ!$A$3:$DE$2059,$E89+19,FALSE)</f>
        <v>0</v>
      </c>
      <c r="M89" s="42">
        <f>VLOOKUP($A89&amp;M$109,決統データ!$A$3:$DE$2059,$E89+19,FALSE)</f>
        <v>0</v>
      </c>
      <c r="N89" s="274">
        <f t="shared" si="3"/>
        <v>0</v>
      </c>
    </row>
    <row r="90" spans="1:14" ht="15.75" customHeight="1">
      <c r="A90" s="27" t="str">
        <f t="shared" si="5"/>
        <v>1754002</v>
      </c>
      <c r="B90" s="28" t="s">
        <v>1485</v>
      </c>
      <c r="C90" s="29">
        <v>40</v>
      </c>
      <c r="D90" s="28" t="s">
        <v>561</v>
      </c>
      <c r="E90" s="426">
        <v>28</v>
      </c>
      <c r="F90" s="767"/>
      <c r="G90" s="768"/>
      <c r="H90" s="771"/>
      <c r="I90" s="771"/>
      <c r="J90" s="211" t="s">
        <v>824</v>
      </c>
      <c r="K90" s="42">
        <f>VLOOKUP($A90&amp;K$109,決統データ!$A$3:$DE$2059,$E90+19,FALSE)</f>
        <v>0</v>
      </c>
      <c r="L90" s="42">
        <f>VLOOKUP($A90&amp;L$109,決統データ!$A$3:$DE$2059,$E90+19,FALSE)</f>
        <v>0</v>
      </c>
      <c r="M90" s="42">
        <f>VLOOKUP($A90&amp;M$109,決統データ!$A$3:$DE$2059,$E90+19,FALSE)</f>
        <v>0</v>
      </c>
      <c r="N90" s="274">
        <f t="shared" si="3"/>
        <v>0</v>
      </c>
    </row>
    <row r="91" spans="1:14" ht="15.75" customHeight="1">
      <c r="A91" s="27" t="str">
        <f t="shared" si="5"/>
        <v>1754002</v>
      </c>
      <c r="B91" s="28" t="s">
        <v>1485</v>
      </c>
      <c r="C91" s="29">
        <v>40</v>
      </c>
      <c r="D91" s="28" t="s">
        <v>561</v>
      </c>
      <c r="E91" s="426">
        <v>29</v>
      </c>
      <c r="F91" s="767"/>
      <c r="G91" s="768"/>
      <c r="H91" s="674" t="s">
        <v>370</v>
      </c>
      <c r="I91" s="674"/>
      <c r="J91" s="211" t="s">
        <v>605</v>
      </c>
      <c r="K91" s="42">
        <f>VLOOKUP($A91&amp;K$109,決統データ!$A$3:$DE$2059,$E91+19,FALSE)</f>
        <v>0</v>
      </c>
      <c r="L91" s="42">
        <f>VLOOKUP($A91&amp;L$109,決統データ!$A$3:$DE$2059,$E91+19,FALSE)</f>
        <v>0</v>
      </c>
      <c r="M91" s="42">
        <f>VLOOKUP($A91&amp;M$109,決統データ!$A$3:$DE$2059,$E91+19,FALSE)</f>
        <v>0</v>
      </c>
      <c r="N91" s="274">
        <f t="shared" si="3"/>
        <v>0</v>
      </c>
    </row>
    <row r="92" spans="1:14" ht="15.75" customHeight="1">
      <c r="A92" s="27" t="str">
        <f t="shared" si="5"/>
        <v>1754002</v>
      </c>
      <c r="B92" s="28" t="s">
        <v>1485</v>
      </c>
      <c r="C92" s="29">
        <v>40</v>
      </c>
      <c r="D92" s="28" t="s">
        <v>561</v>
      </c>
      <c r="E92" s="426">
        <v>30</v>
      </c>
      <c r="F92" s="767"/>
      <c r="G92" s="768"/>
      <c r="H92" s="674"/>
      <c r="I92" s="674"/>
      <c r="J92" s="211" t="s">
        <v>824</v>
      </c>
      <c r="K92" s="42">
        <f>VLOOKUP($A92&amp;K$109,決統データ!$A$3:$DE$2059,$E92+19,FALSE)</f>
        <v>0</v>
      </c>
      <c r="L92" s="42">
        <f>VLOOKUP($A92&amp;L$109,決統データ!$A$3:$DE$2059,$E92+19,FALSE)</f>
        <v>0</v>
      </c>
      <c r="M92" s="42">
        <f>VLOOKUP($A92&amp;M$109,決統データ!$A$3:$DE$2059,$E92+19,FALSE)</f>
        <v>0</v>
      </c>
      <c r="N92" s="274">
        <f t="shared" si="3"/>
        <v>0</v>
      </c>
    </row>
    <row r="93" spans="1:14" ht="15.75" customHeight="1">
      <c r="A93" s="27" t="str">
        <f t="shared" si="5"/>
        <v>1754002</v>
      </c>
      <c r="B93" s="28" t="s">
        <v>1485</v>
      </c>
      <c r="C93" s="29">
        <v>40</v>
      </c>
      <c r="D93" s="28" t="s">
        <v>561</v>
      </c>
      <c r="E93" s="426">
        <v>31</v>
      </c>
      <c r="F93" s="767"/>
      <c r="G93" s="768"/>
      <c r="H93" s="674" t="s">
        <v>373</v>
      </c>
      <c r="I93" s="674"/>
      <c r="J93" s="211" t="s">
        <v>605</v>
      </c>
      <c r="K93" s="42">
        <f>VLOOKUP($A93&amp;K$109,決統データ!$A$3:$DE$2059,$E93+19,FALSE)</f>
        <v>0</v>
      </c>
      <c r="L93" s="42">
        <f>VLOOKUP($A93&amp;L$109,決統データ!$A$3:$DE$2059,$E93+19,FALSE)</f>
        <v>0</v>
      </c>
      <c r="M93" s="42">
        <f>VLOOKUP($A93&amp;M$109,決統データ!$A$3:$DE$2059,$E93+19,FALSE)</f>
        <v>0</v>
      </c>
      <c r="N93" s="274">
        <f t="shared" si="3"/>
        <v>0</v>
      </c>
    </row>
    <row r="94" spans="1:14" ht="15.75" customHeight="1">
      <c r="A94" s="27" t="str">
        <f t="shared" si="5"/>
        <v>1754002</v>
      </c>
      <c r="B94" s="28" t="s">
        <v>1485</v>
      </c>
      <c r="C94" s="29">
        <v>40</v>
      </c>
      <c r="D94" s="28" t="s">
        <v>561</v>
      </c>
      <c r="E94" s="426">
        <v>32</v>
      </c>
      <c r="F94" s="767"/>
      <c r="G94" s="768"/>
      <c r="H94" s="674"/>
      <c r="I94" s="674"/>
      <c r="J94" s="211" t="s">
        <v>824</v>
      </c>
      <c r="K94" s="42">
        <f>VLOOKUP($A94&amp;K$109,決統データ!$A$3:$DE$2059,$E94+19,FALSE)</f>
        <v>0</v>
      </c>
      <c r="L94" s="42">
        <f>VLOOKUP($A94&amp;L$109,決統データ!$A$3:$DE$2059,$E94+19,FALSE)</f>
        <v>0</v>
      </c>
      <c r="M94" s="42">
        <f>VLOOKUP($A94&amp;M$109,決統データ!$A$3:$DE$2059,$E94+19,FALSE)</f>
        <v>0</v>
      </c>
      <c r="N94" s="274">
        <f t="shared" si="3"/>
        <v>0</v>
      </c>
    </row>
    <row r="95" spans="1:14" ht="15.75" customHeight="1">
      <c r="A95" s="27" t="str">
        <f t="shared" ref="A95:A104" si="6">+B95&amp;C95&amp;D95</f>
        <v>1754002</v>
      </c>
      <c r="B95" s="28" t="s">
        <v>1485</v>
      </c>
      <c r="C95" s="29">
        <v>40</v>
      </c>
      <c r="D95" s="28" t="s">
        <v>561</v>
      </c>
      <c r="E95" s="426">
        <v>33</v>
      </c>
      <c r="F95" s="767"/>
      <c r="G95" s="768"/>
      <c r="H95" s="761" t="s">
        <v>1630</v>
      </c>
      <c r="I95" s="748"/>
      <c r="J95" s="211" t="s">
        <v>605</v>
      </c>
      <c r="K95" s="42">
        <f>VLOOKUP($A95&amp;K$109,決統データ!$A$3:$DE$2059,$E95+19,FALSE)</f>
        <v>0</v>
      </c>
      <c r="L95" s="42">
        <f>VLOOKUP($A95&amp;L$109,決統データ!$A$3:$DE$2059,$E95+19,FALSE)</f>
        <v>0</v>
      </c>
      <c r="M95" s="42">
        <f>VLOOKUP($A95&amp;M$109,決統データ!$A$3:$DE$2059,$E95+19,FALSE)</f>
        <v>0</v>
      </c>
      <c r="N95" s="274">
        <f t="shared" si="3"/>
        <v>0</v>
      </c>
    </row>
    <row r="96" spans="1:14" ht="15.75" customHeight="1">
      <c r="A96" s="27" t="str">
        <f t="shared" si="6"/>
        <v>1754002</v>
      </c>
      <c r="B96" s="28" t="s">
        <v>1485</v>
      </c>
      <c r="C96" s="29">
        <v>40</v>
      </c>
      <c r="D96" s="28" t="s">
        <v>561</v>
      </c>
      <c r="E96" s="426">
        <v>34</v>
      </c>
      <c r="F96" s="767"/>
      <c r="G96" s="768"/>
      <c r="H96" s="762"/>
      <c r="I96" s="750"/>
      <c r="J96" s="211" t="s">
        <v>824</v>
      </c>
      <c r="K96" s="42">
        <f>VLOOKUP($A96&amp;K$109,決統データ!$A$3:$DE$2059,$E96+19,FALSE)</f>
        <v>0</v>
      </c>
      <c r="L96" s="42">
        <f>VLOOKUP($A96&amp;L$109,決統データ!$A$3:$DE$2059,$E96+19,FALSE)</f>
        <v>0</v>
      </c>
      <c r="M96" s="42">
        <f>VLOOKUP($A96&amp;M$109,決統データ!$A$3:$DE$2059,$E96+19,FALSE)</f>
        <v>0</v>
      </c>
      <c r="N96" s="274">
        <f t="shared" si="3"/>
        <v>0</v>
      </c>
    </row>
    <row r="97" spans="1:14" ht="15.75" customHeight="1">
      <c r="A97" s="27" t="str">
        <f t="shared" si="6"/>
        <v>1754002</v>
      </c>
      <c r="B97" s="28" t="s">
        <v>1485</v>
      </c>
      <c r="C97" s="29">
        <v>40</v>
      </c>
      <c r="D97" s="28" t="s">
        <v>561</v>
      </c>
      <c r="E97" s="426">
        <v>35</v>
      </c>
      <c r="F97" s="767"/>
      <c r="G97" s="768"/>
      <c r="H97" s="761" t="s">
        <v>1483</v>
      </c>
      <c r="I97" s="748"/>
      <c r="J97" s="211" t="s">
        <v>605</v>
      </c>
      <c r="K97" s="42">
        <f>VLOOKUP($A97&amp;K$109,決統データ!$A$3:$DE$2059,$E97+19,FALSE)</f>
        <v>0</v>
      </c>
      <c r="L97" s="42">
        <f>VLOOKUP($A97&amp;L$109,決統データ!$A$3:$DE$2059,$E97+19,FALSE)</f>
        <v>0</v>
      </c>
      <c r="M97" s="42">
        <f>VLOOKUP($A97&amp;M$109,決統データ!$A$3:$DE$2059,$E97+19,FALSE)</f>
        <v>0</v>
      </c>
      <c r="N97" s="274">
        <f t="shared" si="3"/>
        <v>0</v>
      </c>
    </row>
    <row r="98" spans="1:14" ht="15.75" customHeight="1">
      <c r="A98" s="27" t="str">
        <f t="shared" si="6"/>
        <v>1754002</v>
      </c>
      <c r="B98" s="28" t="s">
        <v>1485</v>
      </c>
      <c r="C98" s="29">
        <v>40</v>
      </c>
      <c r="D98" s="28" t="s">
        <v>561</v>
      </c>
      <c r="E98" s="426">
        <v>36</v>
      </c>
      <c r="F98" s="767"/>
      <c r="G98" s="768"/>
      <c r="H98" s="762"/>
      <c r="I98" s="750"/>
      <c r="J98" s="211" t="s">
        <v>824</v>
      </c>
      <c r="K98" s="42">
        <f>VLOOKUP($A98&amp;K$109,決統データ!$A$3:$DE$2059,$E98+19,FALSE)</f>
        <v>0</v>
      </c>
      <c r="L98" s="42">
        <f>VLOOKUP($A98&amp;L$109,決統データ!$A$3:$DE$2059,$E98+19,FALSE)</f>
        <v>0</v>
      </c>
      <c r="M98" s="42">
        <f>VLOOKUP($A98&amp;M$109,決統データ!$A$3:$DE$2059,$E98+19,FALSE)</f>
        <v>0</v>
      </c>
      <c r="N98" s="274">
        <f t="shared" si="3"/>
        <v>0</v>
      </c>
    </row>
    <row r="99" spans="1:14" ht="15.75" customHeight="1">
      <c r="A99" s="27" t="str">
        <f t="shared" si="6"/>
        <v>1754002</v>
      </c>
      <c r="B99" s="28" t="s">
        <v>1485</v>
      </c>
      <c r="C99" s="29">
        <v>40</v>
      </c>
      <c r="D99" s="28" t="s">
        <v>561</v>
      </c>
      <c r="E99" s="426">
        <v>37</v>
      </c>
      <c r="F99" s="767"/>
      <c r="G99" s="768"/>
      <c r="H99" s="657" t="s">
        <v>1359</v>
      </c>
      <c r="I99" s="657"/>
      <c r="J99" s="211" t="s">
        <v>605</v>
      </c>
      <c r="K99" s="42">
        <f>VLOOKUP($A99&amp;K$109,決統データ!$A$3:$DE$2059,$E99+19,FALSE)</f>
        <v>0</v>
      </c>
      <c r="L99" s="42">
        <f>VLOOKUP($A99&amp;L$109,決統データ!$A$3:$DE$2059,$E99+19,FALSE)</f>
        <v>108</v>
      </c>
      <c r="M99" s="42">
        <f>VLOOKUP($A99&amp;M$109,決統データ!$A$3:$DE$2059,$E99+19,FALSE)</f>
        <v>0</v>
      </c>
      <c r="N99" s="274">
        <f t="shared" si="3"/>
        <v>108</v>
      </c>
    </row>
    <row r="100" spans="1:14" ht="15.75" customHeight="1">
      <c r="A100" s="27" t="str">
        <f t="shared" si="6"/>
        <v>1754002</v>
      </c>
      <c r="B100" s="28" t="s">
        <v>1485</v>
      </c>
      <c r="C100" s="29">
        <v>40</v>
      </c>
      <c r="D100" s="28" t="s">
        <v>561</v>
      </c>
      <c r="E100" s="426">
        <v>38</v>
      </c>
      <c r="F100" s="767"/>
      <c r="G100" s="768"/>
      <c r="H100" s="657"/>
      <c r="I100" s="657"/>
      <c r="J100" s="211" t="s">
        <v>824</v>
      </c>
      <c r="K100" s="42">
        <f>VLOOKUP($A100&amp;K$109,決統データ!$A$3:$DE$2059,$E100+19,FALSE)</f>
        <v>0</v>
      </c>
      <c r="L100" s="42">
        <f>VLOOKUP($A100&amp;L$109,決統データ!$A$3:$DE$2059,$E100+19,FALSE)</f>
        <v>108</v>
      </c>
      <c r="M100" s="42">
        <f>VLOOKUP($A100&amp;M$109,決統データ!$A$3:$DE$2059,$E100+19,FALSE)</f>
        <v>0</v>
      </c>
      <c r="N100" s="274">
        <f t="shared" si="3"/>
        <v>108</v>
      </c>
    </row>
    <row r="101" spans="1:14" ht="15.75" customHeight="1">
      <c r="A101" s="27" t="str">
        <f t="shared" si="6"/>
        <v>1754002</v>
      </c>
      <c r="B101" s="28" t="s">
        <v>1485</v>
      </c>
      <c r="C101" s="29">
        <v>40</v>
      </c>
      <c r="D101" s="28" t="s">
        <v>561</v>
      </c>
      <c r="E101" s="426">
        <v>39</v>
      </c>
      <c r="F101" s="767"/>
      <c r="G101" s="768"/>
      <c r="H101" s="674" t="s">
        <v>368</v>
      </c>
      <c r="I101" s="674"/>
      <c r="J101" s="211" t="s">
        <v>605</v>
      </c>
      <c r="K101" s="42">
        <f>VLOOKUP($A101&amp;K$109,決統データ!$A$3:$DE$2059,$E101+19,FALSE)</f>
        <v>0</v>
      </c>
      <c r="L101" s="42">
        <f>VLOOKUP($A101&amp;L$109,決統データ!$A$3:$DE$2059,$E101+19,FALSE)</f>
        <v>0</v>
      </c>
      <c r="M101" s="42">
        <f>VLOOKUP($A101&amp;M$109,決統データ!$A$3:$DE$2059,$E101+19,FALSE)</f>
        <v>0</v>
      </c>
      <c r="N101" s="274">
        <f t="shared" si="3"/>
        <v>0</v>
      </c>
    </row>
    <row r="102" spans="1:14" ht="15.75" customHeight="1">
      <c r="A102" s="27" t="str">
        <f t="shared" si="6"/>
        <v>1754002</v>
      </c>
      <c r="B102" s="28" t="s">
        <v>1485</v>
      </c>
      <c r="C102" s="29">
        <v>40</v>
      </c>
      <c r="D102" s="28" t="s">
        <v>561</v>
      </c>
      <c r="E102" s="426">
        <v>40</v>
      </c>
      <c r="F102" s="767"/>
      <c r="G102" s="768"/>
      <c r="H102" s="674"/>
      <c r="I102" s="674"/>
      <c r="J102" s="211" t="s">
        <v>824</v>
      </c>
      <c r="K102" s="42">
        <f>VLOOKUP($A102&amp;K$109,決統データ!$A$3:$DE$2059,$E102+19,FALSE)</f>
        <v>0</v>
      </c>
      <c r="L102" s="42">
        <f>VLOOKUP($A102&amp;L$109,決統データ!$A$3:$DE$2059,$E102+19,FALSE)</f>
        <v>0</v>
      </c>
      <c r="M102" s="42">
        <f>VLOOKUP($A102&amp;M$109,決統データ!$A$3:$DE$2059,$E102+19,FALSE)</f>
        <v>0</v>
      </c>
      <c r="N102" s="274">
        <f t="shared" si="3"/>
        <v>0</v>
      </c>
    </row>
    <row r="103" spans="1:14" ht="15.75" customHeight="1">
      <c r="A103" s="27" t="str">
        <f t="shared" si="6"/>
        <v>1754002</v>
      </c>
      <c r="B103" s="28" t="s">
        <v>1485</v>
      </c>
      <c r="C103" s="29">
        <v>40</v>
      </c>
      <c r="D103" s="28" t="s">
        <v>561</v>
      </c>
      <c r="E103" s="426">
        <v>41</v>
      </c>
      <c r="F103" s="767"/>
      <c r="G103" s="768"/>
      <c r="H103" s="674" t="s">
        <v>737</v>
      </c>
      <c r="I103" s="674"/>
      <c r="J103" s="211" t="s">
        <v>605</v>
      </c>
      <c r="K103" s="42">
        <f>VLOOKUP($A103&amp;K$109,決統データ!$A$3:$DE$2059,$E103+19,FALSE)</f>
        <v>0</v>
      </c>
      <c r="L103" s="42">
        <f>VLOOKUP($A103&amp;L$109,決統データ!$A$3:$DE$2059,$E103+19,FALSE)</f>
        <v>0</v>
      </c>
      <c r="M103" s="42">
        <f>VLOOKUP($A103&amp;M$109,決統データ!$A$3:$DE$2059,$E103+19,FALSE)</f>
        <v>0</v>
      </c>
      <c r="N103" s="274">
        <f t="shared" si="3"/>
        <v>0</v>
      </c>
    </row>
    <row r="104" spans="1:14" ht="15.75" customHeight="1">
      <c r="A104" s="27" t="str">
        <f t="shared" si="6"/>
        <v>1754002</v>
      </c>
      <c r="B104" s="28" t="s">
        <v>1485</v>
      </c>
      <c r="C104" s="29">
        <v>40</v>
      </c>
      <c r="D104" s="28" t="s">
        <v>561</v>
      </c>
      <c r="E104" s="426">
        <v>42</v>
      </c>
      <c r="F104" s="769"/>
      <c r="G104" s="770"/>
      <c r="H104" s="674"/>
      <c r="I104" s="674"/>
      <c r="J104" s="211" t="s">
        <v>824</v>
      </c>
      <c r="K104" s="42">
        <f>VLOOKUP($A104&amp;K$109,決統データ!$A$3:$DE$2059,$E104+19,FALSE)</f>
        <v>192</v>
      </c>
      <c r="L104" s="42">
        <f>VLOOKUP($A104&amp;L$109,決統データ!$A$3:$DE$2059,$E104+19,FALSE)</f>
        <v>15314</v>
      </c>
      <c r="M104" s="42">
        <f>VLOOKUP($A104&amp;M$109,決統データ!$A$3:$DE$2059,$E104+19,FALSE)</f>
        <v>550</v>
      </c>
      <c r="N104" s="274">
        <f t="shared" si="3"/>
        <v>16056</v>
      </c>
    </row>
    <row r="105" spans="1:14" ht="14.25" customHeight="1">
      <c r="F105" s="163"/>
    </row>
    <row r="106" spans="1:14">
      <c r="F106" s="163"/>
    </row>
    <row r="107" spans="1:14">
      <c r="F107" s="163"/>
    </row>
    <row r="109" spans="1:14">
      <c r="K109" s="12" t="str">
        <f>+K110&amp;"000"</f>
        <v>262013000</v>
      </c>
      <c r="L109" s="12" t="str">
        <f t="shared" ref="L109:M109" si="7">+L110&amp;"000"</f>
        <v>264075000</v>
      </c>
      <c r="M109" s="12" t="str">
        <f t="shared" si="7"/>
        <v>264652000</v>
      </c>
    </row>
    <row r="110" spans="1:14">
      <c r="K110" s="12" t="s">
        <v>584</v>
      </c>
      <c r="L110" s="12" t="s">
        <v>595</v>
      </c>
      <c r="M110" s="12" t="s">
        <v>598</v>
      </c>
    </row>
    <row r="111" spans="1:14">
      <c r="K111" s="12" t="s">
        <v>463</v>
      </c>
      <c r="L111" s="12" t="s">
        <v>596</v>
      </c>
      <c r="M111" s="12" t="s">
        <v>599</v>
      </c>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sheetData>
  <customSheetViews>
    <customSheetView guid="{247A5D4D-80F1-4466-92F7-7A3BC78E450F}" showPageBreaks="1" fitToPage="1" printArea="1" topLeftCell="A13">
      <selection activeCell="C43" sqref="C43"/>
      <pageMargins left="0.78740157480314965" right="0.78740157480314965" top="0.70866141732283472" bottom="0.59055118110236227" header="0.51181102362204722" footer="0.51181102362204722"/>
      <pageSetup paperSize="9" scale="49" fitToWidth="0" orientation="portrait" blackAndWhite="1" horizontalDpi="4294967293" verticalDpi="4294967293"/>
      <headerFooter alignWithMargins="0"/>
    </customSheetView>
  </customSheetViews>
  <mergeCells count="62">
    <mergeCell ref="H85:I86"/>
    <mergeCell ref="H83:I84"/>
    <mergeCell ref="H81:I82"/>
    <mergeCell ref="H97:I98"/>
    <mergeCell ref="H95:I96"/>
    <mergeCell ref="H87:I88"/>
    <mergeCell ref="H89:I90"/>
    <mergeCell ref="F63:G88"/>
    <mergeCell ref="H63:I64"/>
    <mergeCell ref="H65:I66"/>
    <mergeCell ref="F89:G104"/>
    <mergeCell ref="H91:I92"/>
    <mergeCell ref="H93:I94"/>
    <mergeCell ref="H99:I100"/>
    <mergeCell ref="H101:I102"/>
    <mergeCell ref="H103:I104"/>
    <mergeCell ref="H67:I68"/>
    <mergeCell ref="H69:I70"/>
    <mergeCell ref="H71:I72"/>
    <mergeCell ref="H73:I74"/>
    <mergeCell ref="H75:I76"/>
    <mergeCell ref="H77:I78"/>
    <mergeCell ref="H79:I80"/>
    <mergeCell ref="F2:J2"/>
    <mergeCell ref="G3:G4"/>
    <mergeCell ref="H3:I4"/>
    <mergeCell ref="H5:I6"/>
    <mergeCell ref="F3:F30"/>
    <mergeCell ref="G5:G30"/>
    <mergeCell ref="H7:H30"/>
    <mergeCell ref="I17:I18"/>
    <mergeCell ref="I19:I20"/>
    <mergeCell ref="I21:I22"/>
    <mergeCell ref="I23:I24"/>
    <mergeCell ref="I25:I26"/>
    <mergeCell ref="F44:G48"/>
    <mergeCell ref="I54:I55"/>
    <mergeCell ref="I56:I57"/>
    <mergeCell ref="F49:H50"/>
    <mergeCell ref="I27:I28"/>
    <mergeCell ref="I29:I30"/>
    <mergeCell ref="H33:I34"/>
    <mergeCell ref="H35:I36"/>
    <mergeCell ref="F31:F41"/>
    <mergeCell ref="H41:I41"/>
    <mergeCell ref="H39:I40"/>
    <mergeCell ref="F62:J62"/>
    <mergeCell ref="F58:H61"/>
    <mergeCell ref="I58:I59"/>
    <mergeCell ref="I60:I61"/>
    <mergeCell ref="I7:I8"/>
    <mergeCell ref="F42:I43"/>
    <mergeCell ref="F54:H57"/>
    <mergeCell ref="F51:H52"/>
    <mergeCell ref="G31:I32"/>
    <mergeCell ref="H37:I38"/>
    <mergeCell ref="I9:I10"/>
    <mergeCell ref="I11:I12"/>
    <mergeCell ref="I13:I14"/>
    <mergeCell ref="I15:I16"/>
    <mergeCell ref="H46:I47"/>
    <mergeCell ref="H44:I45"/>
  </mergeCells>
  <phoneticPr fontId="3"/>
  <pageMargins left="0.78740157480314965" right="0.78740157480314965" top="0.70866141732283472" bottom="0.59055118110236227" header="0.51181102362204722" footer="0.51181102362204722"/>
  <pageSetup paperSize="9" scale="48" fitToWidth="0"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M44"/>
  <sheetViews>
    <sheetView view="pageBreakPreview" zoomScaleNormal="100" zoomScaleSheetLayoutView="100" workbookViewId="0"/>
  </sheetViews>
  <sheetFormatPr defaultColWidth="9" defaultRowHeight="14" outlineLevelRow="1"/>
  <cols>
    <col min="1" max="1" width="9.75" style="1" customWidth="1"/>
    <col min="2" max="2" width="4.33203125" style="1" customWidth="1"/>
    <col min="3" max="4" width="3.33203125" style="1" customWidth="1"/>
    <col min="5" max="5" width="7.08203125" style="24" customWidth="1"/>
    <col min="6" max="6" width="5.25" style="1" customWidth="1"/>
    <col min="7" max="7" width="6" style="1" customWidth="1"/>
    <col min="8" max="8" width="4.83203125" style="1" customWidth="1"/>
    <col min="9" max="9" width="28.25" style="1" customWidth="1"/>
    <col min="10" max="13" width="13.25" style="152" customWidth="1"/>
    <col min="14" max="16384" width="9" style="1"/>
  </cols>
  <sheetData>
    <row r="1" spans="1:13" ht="20.25" customHeight="1">
      <c r="F1" s="1" t="s">
        <v>132</v>
      </c>
      <c r="J1" s="255"/>
      <c r="L1" s="255"/>
      <c r="M1" s="255" t="s">
        <v>523</v>
      </c>
    </row>
    <row r="2" spans="1:13" ht="30" customHeight="1">
      <c r="A2" s="26"/>
      <c r="B2" s="67" t="s">
        <v>786</v>
      </c>
      <c r="C2" s="26" t="s">
        <v>787</v>
      </c>
      <c r="D2" s="26" t="s">
        <v>788</v>
      </c>
      <c r="E2" s="30" t="s">
        <v>789</v>
      </c>
      <c r="F2" s="583"/>
      <c r="G2" s="584"/>
      <c r="H2" s="584"/>
      <c r="I2" s="584"/>
      <c r="J2" s="165" t="s">
        <v>131</v>
      </c>
      <c r="K2" s="165" t="s">
        <v>193</v>
      </c>
      <c r="L2" s="165" t="s">
        <v>602</v>
      </c>
      <c r="M2" s="165" t="s">
        <v>609</v>
      </c>
    </row>
    <row r="3" spans="1:13" ht="19.5" customHeight="1">
      <c r="A3" s="27" t="str">
        <f>+B3&amp;C3&amp;D3</f>
        <v>1755201</v>
      </c>
      <c r="B3" s="28" t="s">
        <v>234</v>
      </c>
      <c r="C3" s="29">
        <v>52</v>
      </c>
      <c r="D3" s="28" t="s">
        <v>790</v>
      </c>
      <c r="E3" s="24">
        <v>1</v>
      </c>
      <c r="F3" s="785" t="s">
        <v>128</v>
      </c>
      <c r="G3" s="786"/>
      <c r="H3" s="786"/>
      <c r="I3" s="787"/>
      <c r="J3" s="42">
        <f>VLOOKUP($A3&amp;J$42,決統データ!$A$3:$DE$2059,$E3+19,FALSE)</f>
        <v>437979</v>
      </c>
      <c r="K3" s="42">
        <f>VLOOKUP($A3&amp;K$42,決統データ!$A$3:$DE$2059,$E3+19,FALSE)</f>
        <v>222920</v>
      </c>
      <c r="L3" s="42">
        <f>VLOOKUP($A3&amp;L$42,決統データ!$A$3:$DE$2059,$E3+19,FALSE)</f>
        <v>24743</v>
      </c>
      <c r="M3" s="274">
        <f t="shared" ref="M3:M36" si="0">SUM(J3:L3)</f>
        <v>685642</v>
      </c>
    </row>
    <row r="4" spans="1:13" ht="19.5" customHeight="1">
      <c r="A4" s="27" t="str">
        <f t="shared" ref="A4:A36" si="1">+B4&amp;C4&amp;D4</f>
        <v>1755201</v>
      </c>
      <c r="B4" s="28" t="s">
        <v>234</v>
      </c>
      <c r="C4" s="29">
        <v>52</v>
      </c>
      <c r="D4" s="28" t="s">
        <v>790</v>
      </c>
      <c r="E4" s="198">
        <v>2</v>
      </c>
      <c r="F4" s="200"/>
      <c r="G4" s="782" t="s">
        <v>233</v>
      </c>
      <c r="H4" s="201" t="s">
        <v>124</v>
      </c>
      <c r="I4" s="202"/>
      <c r="J4" s="42">
        <f>VLOOKUP($A4&amp;J$42,決統データ!$A$3:$DE$2059,$E4+19,FALSE)</f>
        <v>0</v>
      </c>
      <c r="K4" s="42">
        <f>VLOOKUP($A4&amp;K$42,決統データ!$A$3:$DE$2059,$E4+19,FALSE)</f>
        <v>0</v>
      </c>
      <c r="L4" s="42">
        <f>VLOOKUP($A4&amp;L$42,決統データ!$A$3:$DE$2059,$E4+19,FALSE)</f>
        <v>0</v>
      </c>
      <c r="M4" s="274">
        <f t="shared" si="0"/>
        <v>0</v>
      </c>
    </row>
    <row r="5" spans="1:13" ht="19.5" customHeight="1">
      <c r="A5" s="27" t="str">
        <f t="shared" si="1"/>
        <v>1755201</v>
      </c>
      <c r="B5" s="28" t="s">
        <v>234</v>
      </c>
      <c r="C5" s="29">
        <v>52</v>
      </c>
      <c r="D5" s="28" t="s">
        <v>790</v>
      </c>
      <c r="E5" s="198">
        <v>3</v>
      </c>
      <c r="F5" s="200"/>
      <c r="G5" s="783"/>
      <c r="H5" s="203" t="s">
        <v>123</v>
      </c>
      <c r="I5" s="203"/>
      <c r="J5" s="42">
        <f>VLOOKUP($A5&amp;J$42,決統データ!$A$3:$DE$2059,$E5+19,FALSE)</f>
        <v>0</v>
      </c>
      <c r="K5" s="42">
        <f>VLOOKUP($A5&amp;K$42,決統データ!$A$3:$DE$2059,$E5+19,FALSE)</f>
        <v>8189</v>
      </c>
      <c r="L5" s="42">
        <f>VLOOKUP($A5&amp;L$42,決統データ!$A$3:$DE$2059,$E5+19,FALSE)</f>
        <v>0</v>
      </c>
      <c r="M5" s="274">
        <f t="shared" si="0"/>
        <v>8189</v>
      </c>
    </row>
    <row r="6" spans="1:13" ht="19.5" customHeight="1">
      <c r="A6" s="27" t="str">
        <f t="shared" si="1"/>
        <v>1755201</v>
      </c>
      <c r="B6" s="28" t="s">
        <v>234</v>
      </c>
      <c r="C6" s="29">
        <v>52</v>
      </c>
      <c r="D6" s="28" t="s">
        <v>790</v>
      </c>
      <c r="E6" s="198">
        <v>4</v>
      </c>
      <c r="F6" s="200"/>
      <c r="G6" s="783"/>
      <c r="H6" s="201" t="s">
        <v>122</v>
      </c>
      <c r="I6" s="202"/>
      <c r="J6" s="42">
        <f>VLOOKUP($A6&amp;J$42,決統データ!$A$3:$DE$2059,$E6+19,FALSE)</f>
        <v>0</v>
      </c>
      <c r="K6" s="42">
        <f>VLOOKUP($A6&amp;K$42,決統データ!$A$3:$DE$2059,$E6+19,FALSE)</f>
        <v>0</v>
      </c>
      <c r="L6" s="42">
        <f>VLOOKUP($A6&amp;L$42,決統データ!$A$3:$DE$2059,$E6+19,FALSE)</f>
        <v>0</v>
      </c>
      <c r="M6" s="274">
        <f t="shared" si="0"/>
        <v>0</v>
      </c>
    </row>
    <row r="7" spans="1:13" ht="19.5" customHeight="1">
      <c r="A7" s="27" t="str">
        <f t="shared" si="1"/>
        <v>1755201</v>
      </c>
      <c r="B7" s="28" t="s">
        <v>234</v>
      </c>
      <c r="C7" s="29">
        <v>52</v>
      </c>
      <c r="D7" s="28" t="s">
        <v>790</v>
      </c>
      <c r="E7" s="198">
        <v>5</v>
      </c>
      <c r="F7" s="204"/>
      <c r="G7" s="783"/>
      <c r="H7" s="201" t="s">
        <v>121</v>
      </c>
      <c r="I7" s="202"/>
      <c r="J7" s="42">
        <f>VLOOKUP($A7&amp;J$42,決統データ!$A$3:$DE$2059,$E7+19,FALSE)</f>
        <v>55700</v>
      </c>
      <c r="K7" s="42">
        <f>VLOOKUP($A7&amp;K$42,決統データ!$A$3:$DE$2059,$E7+19,FALSE)</f>
        <v>3550</v>
      </c>
      <c r="L7" s="42">
        <f>VLOOKUP($A7&amp;L$42,決統データ!$A$3:$DE$2059,$E7+19,FALSE)</f>
        <v>0</v>
      </c>
      <c r="M7" s="274">
        <f t="shared" si="0"/>
        <v>59250</v>
      </c>
    </row>
    <row r="8" spans="1:13" ht="19.5" customHeight="1">
      <c r="A8" s="27" t="str">
        <f t="shared" si="1"/>
        <v>1755201</v>
      </c>
      <c r="B8" s="28" t="s">
        <v>234</v>
      </c>
      <c r="C8" s="29">
        <v>52</v>
      </c>
      <c r="D8" s="28" t="s">
        <v>790</v>
      </c>
      <c r="E8" s="198">
        <v>6</v>
      </c>
      <c r="F8" s="205"/>
      <c r="G8" s="783"/>
      <c r="H8" s="201" t="s">
        <v>120</v>
      </c>
      <c r="I8" s="202"/>
      <c r="J8" s="42">
        <f>VLOOKUP($A8&amp;J$42,決統データ!$A$3:$DE$2059,$E8+19,FALSE)</f>
        <v>0</v>
      </c>
      <c r="K8" s="42">
        <f>VLOOKUP($A8&amp;K$42,決統データ!$A$3:$DE$2059,$E8+19,FALSE)</f>
        <v>0</v>
      </c>
      <c r="L8" s="42">
        <f>VLOOKUP($A8&amp;L$42,決統データ!$A$3:$DE$2059,$E8+19,FALSE)</f>
        <v>6860</v>
      </c>
      <c r="M8" s="274">
        <f t="shared" si="0"/>
        <v>6860</v>
      </c>
    </row>
    <row r="9" spans="1:13" ht="19.5" customHeight="1">
      <c r="A9" s="27" t="str">
        <f t="shared" si="1"/>
        <v>1755201</v>
      </c>
      <c r="B9" s="28" t="s">
        <v>234</v>
      </c>
      <c r="C9" s="29">
        <v>52</v>
      </c>
      <c r="D9" s="28" t="s">
        <v>790</v>
      </c>
      <c r="E9" s="198">
        <v>7</v>
      </c>
      <c r="F9" s="205"/>
      <c r="G9" s="783"/>
      <c r="H9" s="203" t="s">
        <v>1566</v>
      </c>
      <c r="I9" s="203"/>
      <c r="J9" s="42">
        <f>VLOOKUP($A9&amp;J$42,決統データ!$A$3:$DE$2059,$E9+19,FALSE)</f>
        <v>0</v>
      </c>
      <c r="K9" s="42">
        <f>VLOOKUP($A9&amp;K$42,決統データ!$A$3:$DE$2059,$E9+19,FALSE)</f>
        <v>0</v>
      </c>
      <c r="L9" s="42">
        <f>VLOOKUP($A9&amp;L$42,決統データ!$A$3:$DE$2059,$E9+19,FALSE)</f>
        <v>0</v>
      </c>
      <c r="M9" s="274">
        <f t="shared" si="0"/>
        <v>0</v>
      </c>
    </row>
    <row r="10" spans="1:13" ht="19.5" customHeight="1">
      <c r="A10" s="27" t="str">
        <f t="shared" si="1"/>
        <v>1755201</v>
      </c>
      <c r="B10" s="28" t="s">
        <v>234</v>
      </c>
      <c r="C10" s="29">
        <v>52</v>
      </c>
      <c r="D10" s="28" t="s">
        <v>790</v>
      </c>
      <c r="E10" s="198">
        <v>8</v>
      </c>
      <c r="F10" s="205"/>
      <c r="G10" s="783"/>
      <c r="H10" s="201" t="s">
        <v>119</v>
      </c>
      <c r="I10" s="202"/>
      <c r="J10" s="42">
        <f>VLOOKUP($A10&amp;J$42,決統データ!$A$3:$DE$2059,$E10+19,FALSE)</f>
        <v>3253</v>
      </c>
      <c r="K10" s="42">
        <f>VLOOKUP($A10&amp;K$42,決統データ!$A$3:$DE$2059,$E10+19,FALSE)</f>
        <v>6221</v>
      </c>
      <c r="L10" s="42">
        <f>VLOOKUP($A10&amp;L$42,決統データ!$A$3:$DE$2059,$E10+19,FALSE)</f>
        <v>0</v>
      </c>
      <c r="M10" s="274">
        <f t="shared" si="0"/>
        <v>9474</v>
      </c>
    </row>
    <row r="11" spans="1:13" ht="19.5" customHeight="1">
      <c r="A11" s="27" t="str">
        <f t="shared" si="1"/>
        <v>1755201</v>
      </c>
      <c r="B11" s="28" t="s">
        <v>234</v>
      </c>
      <c r="C11" s="29">
        <v>52</v>
      </c>
      <c r="D11" s="28" t="s">
        <v>790</v>
      </c>
      <c r="E11" s="198">
        <v>9</v>
      </c>
      <c r="F11" s="205"/>
      <c r="G11" s="783"/>
      <c r="H11" s="201" t="s">
        <v>118</v>
      </c>
      <c r="I11" s="202"/>
      <c r="J11" s="42">
        <f>VLOOKUP($A11&amp;J$42,決統データ!$A$3:$DE$2059,$E11+19,FALSE)</f>
        <v>0</v>
      </c>
      <c r="K11" s="42">
        <f>VLOOKUP($A11&amp;K$42,決統データ!$A$3:$DE$2059,$E11+19,FALSE)</f>
        <v>0</v>
      </c>
      <c r="L11" s="42">
        <f>VLOOKUP($A11&amp;L$42,決統データ!$A$3:$DE$2059,$E11+19,FALSE)</f>
        <v>0</v>
      </c>
      <c r="M11" s="274">
        <f t="shared" si="0"/>
        <v>0</v>
      </c>
    </row>
    <row r="12" spans="1:13" ht="19.5" customHeight="1">
      <c r="A12" s="27" t="str">
        <f t="shared" si="1"/>
        <v>1755201</v>
      </c>
      <c r="B12" s="28" t="s">
        <v>234</v>
      </c>
      <c r="C12" s="29">
        <v>52</v>
      </c>
      <c r="D12" s="28" t="s">
        <v>790</v>
      </c>
      <c r="E12" s="198">
        <v>10</v>
      </c>
      <c r="F12" s="204"/>
      <c r="G12" s="783"/>
      <c r="H12" s="201" t="s">
        <v>117</v>
      </c>
      <c r="I12" s="202"/>
      <c r="J12" s="42">
        <f>VLOOKUP($A12&amp;J$42,決統データ!$A$3:$DE$2059,$E12+19,FALSE)</f>
        <v>105484</v>
      </c>
      <c r="K12" s="42">
        <f>VLOOKUP($A12&amp;K$42,決統データ!$A$3:$DE$2059,$E12+19,FALSE)</f>
        <v>48306</v>
      </c>
      <c r="L12" s="42">
        <f>VLOOKUP($A12&amp;L$42,決統データ!$A$3:$DE$2059,$E12+19,FALSE)</f>
        <v>11238</v>
      </c>
      <c r="M12" s="274">
        <f t="shared" si="0"/>
        <v>165028</v>
      </c>
    </row>
    <row r="13" spans="1:13" ht="19.5" customHeight="1">
      <c r="A13" s="27" t="str">
        <f t="shared" si="1"/>
        <v>1755201</v>
      </c>
      <c r="B13" s="28" t="s">
        <v>234</v>
      </c>
      <c r="C13" s="29">
        <v>52</v>
      </c>
      <c r="D13" s="28" t="s">
        <v>790</v>
      </c>
      <c r="E13" s="198">
        <v>11</v>
      </c>
      <c r="F13" s="206"/>
      <c r="G13" s="783"/>
      <c r="H13" s="203" t="s">
        <v>116</v>
      </c>
      <c r="I13" s="203"/>
      <c r="J13" s="42">
        <f>VLOOKUP($A13&amp;J$42,決統データ!$A$3:$DE$2059,$E13+19,FALSE)</f>
        <v>0</v>
      </c>
      <c r="K13" s="42">
        <f>VLOOKUP($A13&amp;K$42,決統データ!$A$3:$DE$2059,$E13+19,FALSE)</f>
        <v>0</v>
      </c>
      <c r="L13" s="42">
        <f>VLOOKUP($A13&amp;L$42,決統データ!$A$3:$DE$2059,$E13+19,FALSE)</f>
        <v>0</v>
      </c>
      <c r="M13" s="274">
        <f t="shared" si="0"/>
        <v>0</v>
      </c>
    </row>
    <row r="14" spans="1:13" ht="19.5" customHeight="1">
      <c r="A14" s="27" t="str">
        <f t="shared" si="1"/>
        <v>1755201</v>
      </c>
      <c r="B14" s="28" t="s">
        <v>234</v>
      </c>
      <c r="C14" s="29">
        <v>52</v>
      </c>
      <c r="D14" s="28" t="s">
        <v>790</v>
      </c>
      <c r="E14" s="198">
        <v>12</v>
      </c>
      <c r="F14" s="206"/>
      <c r="G14" s="783"/>
      <c r="H14" s="207" t="s">
        <v>80</v>
      </c>
      <c r="I14" s="207"/>
      <c r="J14" s="42">
        <f>VLOOKUP($A14&amp;J$42,決統データ!$A$3:$DE$2059,$E14+19,FALSE)</f>
        <v>0</v>
      </c>
      <c r="K14" s="42">
        <f>VLOOKUP($A14&amp;K$42,決統データ!$A$3:$DE$2059,$E14+19,FALSE)</f>
        <v>0</v>
      </c>
      <c r="L14" s="42">
        <f>VLOOKUP($A14&amp;L$42,決統データ!$A$3:$DE$2059,$E14+19,FALSE)</f>
        <v>0</v>
      </c>
      <c r="M14" s="274">
        <f t="shared" si="0"/>
        <v>0</v>
      </c>
    </row>
    <row r="15" spans="1:13" ht="19.5" customHeight="1" outlineLevel="1">
      <c r="A15" s="27" t="str">
        <f t="shared" si="1"/>
        <v>1755201</v>
      </c>
      <c r="B15" s="28" t="s">
        <v>234</v>
      </c>
      <c r="C15" s="29">
        <v>52</v>
      </c>
      <c r="D15" s="28" t="s">
        <v>790</v>
      </c>
      <c r="E15" s="198">
        <v>13</v>
      </c>
      <c r="F15" s="206"/>
      <c r="G15" s="784"/>
      <c r="H15" s="207" t="s">
        <v>192</v>
      </c>
      <c r="I15" s="207"/>
      <c r="J15" s="42">
        <f>VLOOKUP($A15&amp;J$42,決統データ!$A$3:$DE$2059,$E15+19,FALSE)</f>
        <v>0</v>
      </c>
      <c r="K15" s="42">
        <f>VLOOKUP($A15&amp;K$42,決統データ!$A$3:$DE$2059,$E15+19,FALSE)</f>
        <v>0</v>
      </c>
      <c r="L15" s="42">
        <f>VLOOKUP($A15&amp;L$42,決統データ!$A$3:$DE$2059,$E15+19,FALSE)</f>
        <v>0</v>
      </c>
      <c r="M15" s="274">
        <f t="shared" si="0"/>
        <v>0</v>
      </c>
    </row>
    <row r="16" spans="1:13" ht="19.5" customHeight="1">
      <c r="A16" s="27" t="str">
        <f t="shared" si="1"/>
        <v>1755201</v>
      </c>
      <c r="B16" s="28" t="s">
        <v>234</v>
      </c>
      <c r="C16" s="29">
        <v>52</v>
      </c>
      <c r="D16" s="28" t="s">
        <v>790</v>
      </c>
      <c r="E16" s="198">
        <v>15</v>
      </c>
      <c r="F16" s="785" t="s">
        <v>1567</v>
      </c>
      <c r="G16" s="786"/>
      <c r="H16" s="786"/>
      <c r="I16" s="787"/>
      <c r="J16" s="42">
        <f>VLOOKUP($A16&amp;J$42,決統データ!$A$3:$DE$2059,$E16+19,FALSE)</f>
        <v>71528</v>
      </c>
      <c r="K16" s="42">
        <f>VLOOKUP($A16&amp;K$42,決統データ!$A$3:$DE$2059,$E16+19,FALSE)</f>
        <v>35452</v>
      </c>
      <c r="L16" s="42">
        <f>VLOOKUP($A16&amp;L$42,決統データ!$A$3:$DE$2059,$E16+19,FALSE)</f>
        <v>2468</v>
      </c>
      <c r="M16" s="274">
        <f t="shared" si="0"/>
        <v>109448</v>
      </c>
    </row>
    <row r="17" spans="1:13" ht="19.5" customHeight="1">
      <c r="A17" s="27" t="str">
        <f t="shared" si="1"/>
        <v>1755201</v>
      </c>
      <c r="B17" s="28" t="s">
        <v>234</v>
      </c>
      <c r="C17" s="29">
        <v>52</v>
      </c>
      <c r="D17" s="28" t="s">
        <v>790</v>
      </c>
      <c r="E17" s="198">
        <v>16</v>
      </c>
      <c r="F17" s="200"/>
      <c r="G17" s="782" t="s">
        <v>233</v>
      </c>
      <c r="H17" s="210" t="s">
        <v>124</v>
      </c>
      <c r="I17" s="202"/>
      <c r="J17" s="42">
        <f>VLOOKUP($A17&amp;J$42,決統データ!$A$3:$DE$2059,$E17+19,FALSE)</f>
        <v>0</v>
      </c>
      <c r="K17" s="42">
        <f>VLOOKUP($A17&amp;K$42,決統データ!$A$3:$DE$2059,$E17+19,FALSE)</f>
        <v>0</v>
      </c>
      <c r="L17" s="42">
        <f>VLOOKUP($A17&amp;L$42,決統データ!$A$3:$DE$2059,$E17+19,FALSE)</f>
        <v>0</v>
      </c>
      <c r="M17" s="274">
        <f t="shared" si="0"/>
        <v>0</v>
      </c>
    </row>
    <row r="18" spans="1:13" ht="19.5" customHeight="1">
      <c r="A18" s="27" t="str">
        <f t="shared" si="1"/>
        <v>1755201</v>
      </c>
      <c r="B18" s="28" t="s">
        <v>234</v>
      </c>
      <c r="C18" s="29">
        <v>52</v>
      </c>
      <c r="D18" s="28" t="s">
        <v>790</v>
      </c>
      <c r="E18" s="198">
        <v>17</v>
      </c>
      <c r="F18" s="200"/>
      <c r="G18" s="783"/>
      <c r="H18" s="202" t="s">
        <v>123</v>
      </c>
      <c r="I18" s="203"/>
      <c r="J18" s="42">
        <f>VLOOKUP($A18&amp;J$42,決統データ!$A$3:$DE$2059,$E18+19,FALSE)</f>
        <v>0</v>
      </c>
      <c r="K18" s="42">
        <f>VLOOKUP($A18&amp;K$42,決統データ!$A$3:$DE$2059,$E18+19,FALSE)</f>
        <v>1959</v>
      </c>
      <c r="L18" s="42">
        <f>VLOOKUP($A18&amp;L$42,決統データ!$A$3:$DE$2059,$E18+19,FALSE)</f>
        <v>0</v>
      </c>
      <c r="M18" s="274">
        <f t="shared" si="0"/>
        <v>1959</v>
      </c>
    </row>
    <row r="19" spans="1:13" ht="19.5" customHeight="1">
      <c r="A19" s="27" t="str">
        <f t="shared" si="1"/>
        <v>1755201</v>
      </c>
      <c r="B19" s="28" t="s">
        <v>234</v>
      </c>
      <c r="C19" s="29">
        <v>52</v>
      </c>
      <c r="D19" s="28" t="s">
        <v>790</v>
      </c>
      <c r="E19" s="198">
        <v>18</v>
      </c>
      <c r="F19" s="200"/>
      <c r="G19" s="783"/>
      <c r="H19" s="210" t="s">
        <v>122</v>
      </c>
      <c r="I19" s="202"/>
      <c r="J19" s="42">
        <f>VLOOKUP($A19&amp;J$42,決統データ!$A$3:$DE$2059,$E19+19,FALSE)</f>
        <v>0</v>
      </c>
      <c r="K19" s="42">
        <f>VLOOKUP($A19&amp;K$42,決統データ!$A$3:$DE$2059,$E19+19,FALSE)</f>
        <v>0</v>
      </c>
      <c r="L19" s="42">
        <f>VLOOKUP($A19&amp;L$42,決統データ!$A$3:$DE$2059,$E19+19,FALSE)</f>
        <v>0</v>
      </c>
      <c r="M19" s="274">
        <f t="shared" si="0"/>
        <v>0</v>
      </c>
    </row>
    <row r="20" spans="1:13" ht="19.5" customHeight="1">
      <c r="A20" s="27" t="str">
        <f t="shared" si="1"/>
        <v>1755201</v>
      </c>
      <c r="B20" s="28" t="s">
        <v>234</v>
      </c>
      <c r="C20" s="29">
        <v>52</v>
      </c>
      <c r="D20" s="28" t="s">
        <v>790</v>
      </c>
      <c r="E20" s="198">
        <v>19</v>
      </c>
      <c r="F20" s="204"/>
      <c r="G20" s="783"/>
      <c r="H20" s="210" t="s">
        <v>121</v>
      </c>
      <c r="I20" s="202"/>
      <c r="J20" s="42">
        <f>VLOOKUP($A20&amp;J$42,決統データ!$A$3:$DE$2059,$E20+19,FALSE)</f>
        <v>11396</v>
      </c>
      <c r="K20" s="42">
        <f>VLOOKUP($A20&amp;K$42,決統データ!$A$3:$DE$2059,$E20+19,FALSE)</f>
        <v>19556</v>
      </c>
      <c r="L20" s="42">
        <f>VLOOKUP($A20&amp;L$42,決統データ!$A$3:$DE$2059,$E20+19,FALSE)</f>
        <v>0</v>
      </c>
      <c r="M20" s="274">
        <f t="shared" si="0"/>
        <v>30952</v>
      </c>
    </row>
    <row r="21" spans="1:13" ht="19.5" customHeight="1">
      <c r="A21" s="27" t="str">
        <f t="shared" si="1"/>
        <v>1755201</v>
      </c>
      <c r="B21" s="28" t="s">
        <v>234</v>
      </c>
      <c r="C21" s="29">
        <v>52</v>
      </c>
      <c r="D21" s="28" t="s">
        <v>790</v>
      </c>
      <c r="E21" s="198">
        <v>20</v>
      </c>
      <c r="F21" s="205"/>
      <c r="G21" s="783"/>
      <c r="H21" s="210" t="s">
        <v>120</v>
      </c>
      <c r="I21" s="202"/>
      <c r="J21" s="42">
        <f>VLOOKUP($A21&amp;J$42,決統データ!$A$3:$DE$2059,$E21+19,FALSE)</f>
        <v>0</v>
      </c>
      <c r="K21" s="42">
        <f>VLOOKUP($A21&amp;K$42,決統データ!$A$3:$DE$2059,$E21+19,FALSE)</f>
        <v>0</v>
      </c>
      <c r="L21" s="42">
        <f>VLOOKUP($A21&amp;L$42,決統データ!$A$3:$DE$2059,$E21+19,FALSE)</f>
        <v>56</v>
      </c>
      <c r="M21" s="274">
        <f t="shared" si="0"/>
        <v>56</v>
      </c>
    </row>
    <row r="22" spans="1:13" ht="19.5" customHeight="1">
      <c r="A22" s="27" t="str">
        <f t="shared" si="1"/>
        <v>1755201</v>
      </c>
      <c r="B22" s="28" t="s">
        <v>234</v>
      </c>
      <c r="C22" s="29">
        <v>52</v>
      </c>
      <c r="D22" s="28" t="s">
        <v>790</v>
      </c>
      <c r="E22" s="198">
        <v>21</v>
      </c>
      <c r="F22" s="205"/>
      <c r="G22" s="783"/>
      <c r="H22" s="210" t="s">
        <v>119</v>
      </c>
      <c r="I22" s="202"/>
      <c r="J22" s="42">
        <f>VLOOKUP($A22&amp;J$42,決統データ!$A$3:$DE$2059,$E22+19,FALSE)</f>
        <v>298</v>
      </c>
      <c r="K22" s="42">
        <f>VLOOKUP($A22&amp;K$42,決統データ!$A$3:$DE$2059,$E22+19,FALSE)</f>
        <v>0</v>
      </c>
      <c r="L22" s="42">
        <f>VLOOKUP($A22&amp;L$42,決統データ!$A$3:$DE$2059,$E22+19,FALSE)</f>
        <v>0</v>
      </c>
      <c r="M22" s="274">
        <f t="shared" si="0"/>
        <v>298</v>
      </c>
    </row>
    <row r="23" spans="1:13" ht="19.5" customHeight="1">
      <c r="A23" s="27" t="str">
        <f t="shared" si="1"/>
        <v>1755201</v>
      </c>
      <c r="B23" s="28" t="s">
        <v>234</v>
      </c>
      <c r="C23" s="29">
        <v>52</v>
      </c>
      <c r="D23" s="28" t="s">
        <v>790</v>
      </c>
      <c r="E23" s="198">
        <v>22</v>
      </c>
      <c r="F23" s="205"/>
      <c r="G23" s="783"/>
      <c r="H23" s="210" t="s">
        <v>118</v>
      </c>
      <c r="I23" s="202"/>
      <c r="J23" s="42">
        <f>VLOOKUP($A23&amp;J$42,決統データ!$A$3:$DE$2059,$E23+19,FALSE)</f>
        <v>0</v>
      </c>
      <c r="K23" s="42">
        <f>VLOOKUP($A23&amp;K$42,決統データ!$A$3:$DE$2059,$E23+19,FALSE)</f>
        <v>0</v>
      </c>
      <c r="L23" s="42">
        <f>VLOOKUP($A23&amp;L$42,決統データ!$A$3:$DE$2059,$E23+19,FALSE)</f>
        <v>0</v>
      </c>
      <c r="M23" s="274">
        <f t="shared" si="0"/>
        <v>0</v>
      </c>
    </row>
    <row r="24" spans="1:13" ht="19.5" customHeight="1">
      <c r="A24" s="27" t="str">
        <f t="shared" si="1"/>
        <v>1755201</v>
      </c>
      <c r="B24" s="28" t="s">
        <v>234</v>
      </c>
      <c r="C24" s="29">
        <v>52</v>
      </c>
      <c r="D24" s="28" t="s">
        <v>790</v>
      </c>
      <c r="E24" s="198">
        <v>23</v>
      </c>
      <c r="F24" s="204"/>
      <c r="G24" s="783"/>
      <c r="H24" s="210" t="s">
        <v>117</v>
      </c>
      <c r="I24" s="202"/>
      <c r="J24" s="42">
        <f>VLOOKUP($A24&amp;J$42,決統データ!$A$3:$DE$2059,$E24+19,FALSE)</f>
        <v>10269</v>
      </c>
      <c r="K24" s="42">
        <f>VLOOKUP($A24&amp;K$42,決統データ!$A$3:$DE$2059,$E24+19,FALSE)</f>
        <v>4676</v>
      </c>
      <c r="L24" s="42">
        <f>VLOOKUP($A24&amp;L$42,決統データ!$A$3:$DE$2059,$E24+19,FALSE)</f>
        <v>266</v>
      </c>
      <c r="M24" s="274">
        <f t="shared" si="0"/>
        <v>15211</v>
      </c>
    </row>
    <row r="25" spans="1:13" ht="19.5" customHeight="1">
      <c r="A25" s="27" t="str">
        <f t="shared" si="1"/>
        <v>1755201</v>
      </c>
      <c r="B25" s="28" t="s">
        <v>234</v>
      </c>
      <c r="C25" s="29">
        <v>52</v>
      </c>
      <c r="D25" s="28" t="s">
        <v>790</v>
      </c>
      <c r="E25" s="198">
        <v>24</v>
      </c>
      <c r="F25" s="205"/>
      <c r="G25" s="783"/>
      <c r="H25" s="202" t="s">
        <v>116</v>
      </c>
      <c r="I25" s="203"/>
      <c r="J25" s="42">
        <f>VLOOKUP($A25&amp;J$42,決統データ!$A$3:$DE$2059,$E25+19,FALSE)</f>
        <v>0</v>
      </c>
      <c r="K25" s="42">
        <f>VLOOKUP($A25&amp;K$42,決統データ!$A$3:$DE$2059,$E25+19,FALSE)</f>
        <v>0</v>
      </c>
      <c r="L25" s="42">
        <f>VLOOKUP($A25&amp;L$42,決統データ!$A$3:$DE$2059,$E25+19,FALSE)</f>
        <v>0</v>
      </c>
      <c r="M25" s="274">
        <f t="shared" si="0"/>
        <v>0</v>
      </c>
    </row>
    <row r="26" spans="1:13" ht="19.5" customHeight="1">
      <c r="A26" s="27" t="str">
        <f t="shared" si="1"/>
        <v>1755201</v>
      </c>
      <c r="B26" s="28" t="s">
        <v>234</v>
      </c>
      <c r="C26" s="29">
        <v>52</v>
      </c>
      <c r="D26" s="28" t="s">
        <v>790</v>
      </c>
      <c r="E26" s="198">
        <v>25</v>
      </c>
      <c r="F26" s="206"/>
      <c r="G26" s="784"/>
      <c r="H26" s="207" t="s">
        <v>80</v>
      </c>
      <c r="I26" s="207"/>
      <c r="J26" s="42">
        <f>VLOOKUP($A26&amp;J$42,決統データ!$A$3:$DE$2059,$E26+19,FALSE)</f>
        <v>0</v>
      </c>
      <c r="K26" s="42">
        <f>VLOOKUP($A26&amp;K$42,決統データ!$A$3:$DE$2059,$E26+19,FALSE)</f>
        <v>0</v>
      </c>
      <c r="L26" s="42">
        <f>VLOOKUP($A26&amp;L$42,決統データ!$A$3:$DE$2059,$E26+19,FALSE)</f>
        <v>0</v>
      </c>
      <c r="M26" s="274">
        <f t="shared" si="0"/>
        <v>0</v>
      </c>
    </row>
    <row r="27" spans="1:13" ht="19.5" customHeight="1">
      <c r="A27" s="27" t="str">
        <f t="shared" si="1"/>
        <v>1755201</v>
      </c>
      <c r="B27" s="28" t="s">
        <v>234</v>
      </c>
      <c r="C27" s="29">
        <v>52</v>
      </c>
      <c r="D27" s="28" t="s">
        <v>790</v>
      </c>
      <c r="E27" s="198">
        <v>33</v>
      </c>
      <c r="F27" s="788" t="s">
        <v>115</v>
      </c>
      <c r="G27" s="788" t="s">
        <v>114</v>
      </c>
      <c r="H27" s="789" t="s">
        <v>113</v>
      </c>
      <c r="I27" s="790"/>
      <c r="J27" s="42">
        <f>VLOOKUP($A27&amp;J$42,決統データ!$A$3:$DE$2059,$E27+19,FALSE)</f>
        <v>437979</v>
      </c>
      <c r="K27" s="42">
        <f>VLOOKUP($A27&amp;K$42,決統データ!$A$3:$DE$2059,$E27+19,FALSE)</f>
        <v>222920</v>
      </c>
      <c r="L27" s="42">
        <f>VLOOKUP($A27&amp;L$42,決統データ!$A$3:$DE$2059,$E27+19,FALSE)</f>
        <v>24743</v>
      </c>
      <c r="M27" s="274">
        <f t="shared" si="0"/>
        <v>685642</v>
      </c>
    </row>
    <row r="28" spans="1:13" ht="19.5" customHeight="1">
      <c r="A28" s="27" t="str">
        <f t="shared" si="1"/>
        <v>1755201</v>
      </c>
      <c r="B28" s="28" t="s">
        <v>234</v>
      </c>
      <c r="C28" s="29">
        <v>52</v>
      </c>
      <c r="D28" s="28" t="s">
        <v>790</v>
      </c>
      <c r="E28" s="198">
        <v>34</v>
      </c>
      <c r="F28" s="788"/>
      <c r="G28" s="788"/>
      <c r="H28" s="788" t="s">
        <v>233</v>
      </c>
      <c r="I28" s="202" t="s">
        <v>112</v>
      </c>
      <c r="J28" s="42">
        <f>VLOOKUP($A28&amp;J$42,決統データ!$A$3:$DE$2059,$E28+19,FALSE)</f>
        <v>55700</v>
      </c>
      <c r="K28" s="42">
        <f>VLOOKUP($A28&amp;K$42,決統データ!$A$3:$DE$2059,$E28+19,FALSE)</f>
        <v>3550</v>
      </c>
      <c r="L28" s="42">
        <f>VLOOKUP($A28&amp;L$42,決統データ!$A$3:$DE$2059,$E28+19,FALSE)</f>
        <v>0</v>
      </c>
      <c r="M28" s="274">
        <f t="shared" si="0"/>
        <v>59250</v>
      </c>
    </row>
    <row r="29" spans="1:13" ht="19.5" customHeight="1">
      <c r="A29" s="27" t="str">
        <f t="shared" si="1"/>
        <v>1755201</v>
      </c>
      <c r="B29" s="28" t="s">
        <v>234</v>
      </c>
      <c r="C29" s="29">
        <v>52</v>
      </c>
      <c r="D29" s="28" t="s">
        <v>790</v>
      </c>
      <c r="E29" s="198">
        <v>35</v>
      </c>
      <c r="F29" s="788"/>
      <c r="G29" s="788"/>
      <c r="H29" s="788"/>
      <c r="I29" s="202" t="s">
        <v>105</v>
      </c>
      <c r="J29" s="42">
        <f>VLOOKUP($A29&amp;J$42,決統データ!$A$3:$DE$2059,$E29+19,FALSE)</f>
        <v>116200</v>
      </c>
      <c r="K29" s="42">
        <f>VLOOKUP($A29&amp;K$42,決統データ!$A$3:$DE$2059,$E29+19,FALSE)</f>
        <v>76500</v>
      </c>
      <c r="L29" s="42">
        <f>VLOOKUP($A29&amp;L$42,決統データ!$A$3:$DE$2059,$E29+19,FALSE)</f>
        <v>5600</v>
      </c>
      <c r="M29" s="274">
        <f t="shared" si="0"/>
        <v>198300</v>
      </c>
    </row>
    <row r="30" spans="1:13" ht="19.5" customHeight="1">
      <c r="A30" s="27" t="str">
        <f t="shared" si="1"/>
        <v>1755201</v>
      </c>
      <c r="B30" s="28" t="s">
        <v>234</v>
      </c>
      <c r="C30" s="29">
        <v>52</v>
      </c>
      <c r="D30" s="28" t="s">
        <v>790</v>
      </c>
      <c r="E30" s="198">
        <v>37</v>
      </c>
      <c r="F30" s="788"/>
      <c r="G30" s="788"/>
      <c r="H30" s="788"/>
      <c r="I30" s="202" t="s">
        <v>111</v>
      </c>
      <c r="J30" s="42">
        <f>VLOOKUP($A30&amp;J$42,決統データ!$A$3:$DE$2059,$E30+19,FALSE)</f>
        <v>0</v>
      </c>
      <c r="K30" s="42">
        <f>VLOOKUP($A30&amp;K$42,決統データ!$A$3:$DE$2059,$E30+19,FALSE)</f>
        <v>0</v>
      </c>
      <c r="L30" s="42">
        <f>VLOOKUP($A30&amp;L$42,決統データ!$A$3:$DE$2059,$E30+19,FALSE)</f>
        <v>0</v>
      </c>
      <c r="M30" s="274">
        <f t="shared" si="0"/>
        <v>0</v>
      </c>
    </row>
    <row r="31" spans="1:13" ht="19.5" customHeight="1">
      <c r="A31" s="27" t="str">
        <f t="shared" si="1"/>
        <v>1755201</v>
      </c>
      <c r="B31" s="28" t="s">
        <v>234</v>
      </c>
      <c r="C31" s="29">
        <v>52</v>
      </c>
      <c r="D31" s="28" t="s">
        <v>790</v>
      </c>
      <c r="E31" s="198">
        <v>38</v>
      </c>
      <c r="F31" s="788"/>
      <c r="G31" s="788"/>
      <c r="H31" s="788"/>
      <c r="I31" s="202" t="s">
        <v>110</v>
      </c>
      <c r="J31" s="42">
        <f>VLOOKUP($A31&amp;J$42,決統データ!$A$3:$DE$2059,$E31+19,FALSE)</f>
        <v>3253</v>
      </c>
      <c r="K31" s="42">
        <f>VLOOKUP($A31&amp;K$42,決統データ!$A$3:$DE$2059,$E31+19,FALSE)</f>
        <v>6221</v>
      </c>
      <c r="L31" s="42">
        <f>VLOOKUP($A31&amp;L$42,決統データ!$A$3:$DE$2059,$E31+19,FALSE)</f>
        <v>0</v>
      </c>
      <c r="M31" s="274">
        <f t="shared" si="0"/>
        <v>9474</v>
      </c>
    </row>
    <row r="32" spans="1:13" ht="19.5" customHeight="1">
      <c r="A32" s="27" t="str">
        <f t="shared" si="1"/>
        <v>1755201</v>
      </c>
      <c r="B32" s="28" t="s">
        <v>234</v>
      </c>
      <c r="C32" s="29">
        <v>52</v>
      </c>
      <c r="D32" s="28" t="s">
        <v>790</v>
      </c>
      <c r="E32" s="198">
        <v>39</v>
      </c>
      <c r="F32" s="788"/>
      <c r="G32" s="788"/>
      <c r="H32" s="788"/>
      <c r="I32" s="64" t="s">
        <v>109</v>
      </c>
      <c r="J32" s="42">
        <f>VLOOKUP($A32&amp;J$42,決統データ!$A$3:$DE$2059,$E32+19,FALSE)</f>
        <v>0</v>
      </c>
      <c r="K32" s="42">
        <f>VLOOKUP($A32&amp;K$42,決統データ!$A$3:$DE$2059,$E32+19,FALSE)</f>
        <v>0</v>
      </c>
      <c r="L32" s="42">
        <f>VLOOKUP($A32&amp;L$42,決統データ!$A$3:$DE$2059,$E32+19,FALSE)</f>
        <v>0</v>
      </c>
      <c r="M32" s="274">
        <f t="shared" si="0"/>
        <v>0</v>
      </c>
    </row>
    <row r="33" spans="1:13" ht="19.5" customHeight="1">
      <c r="A33" s="27" t="str">
        <f t="shared" si="1"/>
        <v>1755201</v>
      </c>
      <c r="B33" s="28" t="s">
        <v>234</v>
      </c>
      <c r="C33" s="29">
        <v>52</v>
      </c>
      <c r="D33" s="28" t="s">
        <v>790</v>
      </c>
      <c r="E33" s="198">
        <v>41</v>
      </c>
      <c r="F33" s="788"/>
      <c r="G33" s="788"/>
      <c r="H33" s="624" t="s">
        <v>108</v>
      </c>
      <c r="I33" s="791"/>
      <c r="J33" s="42">
        <f>VLOOKUP($A33&amp;J$42,決統データ!$A$3:$DE$2059,$E33+19,FALSE)</f>
        <v>71528</v>
      </c>
      <c r="K33" s="42">
        <f>VLOOKUP($A33&amp;K$42,決統データ!$A$3:$DE$2059,$E33+19,FALSE)</f>
        <v>35452</v>
      </c>
      <c r="L33" s="42">
        <f>VLOOKUP($A33&amp;L$42,決統データ!$A$3:$DE$2059,$E33+19,FALSE)</f>
        <v>2468</v>
      </c>
      <c r="M33" s="274">
        <f t="shared" si="0"/>
        <v>109448</v>
      </c>
    </row>
    <row r="34" spans="1:13" ht="19.5" customHeight="1">
      <c r="A34" s="27" t="str">
        <f t="shared" si="1"/>
        <v>1755201</v>
      </c>
      <c r="B34" s="28" t="s">
        <v>234</v>
      </c>
      <c r="C34" s="29">
        <v>52</v>
      </c>
      <c r="D34" s="28" t="s">
        <v>790</v>
      </c>
      <c r="E34" s="198">
        <v>42</v>
      </c>
      <c r="F34" s="788"/>
      <c r="G34" s="788"/>
      <c r="H34" s="611" t="s">
        <v>233</v>
      </c>
      <c r="I34" s="64" t="s">
        <v>106</v>
      </c>
      <c r="J34" s="42">
        <f>VLOOKUP($A34&amp;J$42,決統データ!$A$3:$DE$2059,$E34+19,FALSE)</f>
        <v>11396</v>
      </c>
      <c r="K34" s="42">
        <f>VLOOKUP($A34&amp;K$42,決統データ!$A$3:$DE$2059,$E34+19,FALSE)</f>
        <v>19556</v>
      </c>
      <c r="L34" s="42">
        <f>VLOOKUP($A34&amp;L$42,決統データ!$A$3:$DE$2059,$E34+19,FALSE)</f>
        <v>0</v>
      </c>
      <c r="M34" s="274">
        <f t="shared" si="0"/>
        <v>30952</v>
      </c>
    </row>
    <row r="35" spans="1:13" ht="19.5" customHeight="1">
      <c r="A35" s="27" t="str">
        <f t="shared" si="1"/>
        <v>1755201</v>
      </c>
      <c r="B35" s="28" t="s">
        <v>234</v>
      </c>
      <c r="C35" s="29">
        <v>52</v>
      </c>
      <c r="D35" s="28" t="s">
        <v>790</v>
      </c>
      <c r="E35" s="198">
        <v>43</v>
      </c>
      <c r="F35" s="788"/>
      <c r="G35" s="788"/>
      <c r="H35" s="612"/>
      <c r="I35" s="64" t="s">
        <v>105</v>
      </c>
      <c r="J35" s="42">
        <f>VLOOKUP($A35&amp;J$42,決統データ!$A$3:$DE$2059,$E35+19,FALSE)</f>
        <v>0</v>
      </c>
      <c r="K35" s="42">
        <f>VLOOKUP($A35&amp;K$42,決統データ!$A$3:$DE$2059,$E35+19,FALSE)</f>
        <v>0</v>
      </c>
      <c r="L35" s="42">
        <f>VLOOKUP($A35&amp;L$42,決統データ!$A$3:$DE$2059,$E35+19,FALSE)</f>
        <v>1400</v>
      </c>
      <c r="M35" s="274">
        <f t="shared" si="0"/>
        <v>1400</v>
      </c>
    </row>
    <row r="36" spans="1:13" ht="19.5" customHeight="1">
      <c r="A36" s="27" t="str">
        <f t="shared" si="1"/>
        <v>1755201</v>
      </c>
      <c r="B36" s="28" t="s">
        <v>234</v>
      </c>
      <c r="C36" s="29">
        <v>52</v>
      </c>
      <c r="D36" s="28" t="s">
        <v>790</v>
      </c>
      <c r="E36" s="198">
        <v>45</v>
      </c>
      <c r="F36" s="788"/>
      <c r="G36" s="788"/>
      <c r="H36" s="613"/>
      <c r="I36" s="64" t="s">
        <v>104</v>
      </c>
      <c r="J36" s="42">
        <f>VLOOKUP($A36&amp;J$42,決統データ!$A$3:$DE$2059,$E36+19,FALSE)</f>
        <v>298</v>
      </c>
      <c r="K36" s="42">
        <f>VLOOKUP($A36&amp;K$42,決統データ!$A$3:$DE$2059,$E36+19,FALSE)</f>
        <v>0</v>
      </c>
      <c r="L36" s="42">
        <f>VLOOKUP($A36&amp;L$42,決統データ!$A$3:$DE$2059,$E36+19,FALSE)</f>
        <v>0</v>
      </c>
      <c r="M36" s="274">
        <f t="shared" si="0"/>
        <v>298</v>
      </c>
    </row>
    <row r="42" spans="1:13">
      <c r="J42" s="12" t="str">
        <f>+J43&amp;"000"</f>
        <v>262013000</v>
      </c>
      <c r="K42" s="12" t="str">
        <f t="shared" ref="K42:L42" si="2">+K43&amp;"000"</f>
        <v>264075000</v>
      </c>
      <c r="L42" s="12" t="str">
        <f t="shared" si="2"/>
        <v>264652000</v>
      </c>
    </row>
    <row r="43" spans="1:13">
      <c r="J43" s="12" t="s">
        <v>584</v>
      </c>
      <c r="K43" s="12" t="s">
        <v>595</v>
      </c>
      <c r="L43" s="12" t="s">
        <v>598</v>
      </c>
    </row>
    <row r="44" spans="1:13">
      <c r="J44" s="12" t="s">
        <v>463</v>
      </c>
      <c r="K44" s="12" t="s">
        <v>596</v>
      </c>
      <c r="L44" s="12" t="s">
        <v>599</v>
      </c>
    </row>
  </sheetData>
  <customSheetViews>
    <customSheetView guid="{247A5D4D-80F1-4466-92F7-7A3BC78E450F}" showPageBreaks="1" printArea="1" topLeftCell="A10">
      <selection activeCell="C43" sqref="C43"/>
      <pageMargins left="1.1811023622047245"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11">
    <mergeCell ref="F2:I2"/>
    <mergeCell ref="F3:I3"/>
    <mergeCell ref="F16:I16"/>
    <mergeCell ref="G4:G15"/>
    <mergeCell ref="G17:G26"/>
    <mergeCell ref="F27:F36"/>
    <mergeCell ref="G27:G36"/>
    <mergeCell ref="H27:I27"/>
    <mergeCell ref="H28:H32"/>
    <mergeCell ref="H33:I33"/>
    <mergeCell ref="H34:H36"/>
  </mergeCells>
  <phoneticPr fontId="3"/>
  <pageMargins left="1.1811023622047245" right="0.78740157480314965" top="0.78740157480314965" bottom="0.78740157480314965" header="0.51181102362204722" footer="0.51181102362204722"/>
  <pageSetup paperSize="9" scale="60" orientation="landscape"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J90"/>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33203125" style="1" customWidth="1"/>
    <col min="7" max="7" width="7.5" style="1" customWidth="1"/>
    <col min="8" max="8" width="25.5" style="1" customWidth="1"/>
    <col min="9" max="9" width="14.58203125" style="152" customWidth="1"/>
    <col min="10" max="10" width="14.58203125" style="1" customWidth="1"/>
    <col min="11" max="16384" width="9" style="1"/>
  </cols>
  <sheetData>
    <row r="1" spans="1:10" ht="19">
      <c r="F1" s="8" t="s">
        <v>245</v>
      </c>
    </row>
    <row r="2" spans="1:10">
      <c r="F2" s="1" t="s">
        <v>1300</v>
      </c>
    </row>
    <row r="3" spans="1:10" ht="34.5" customHeight="1">
      <c r="A3" s="26"/>
      <c r="B3" s="67" t="s">
        <v>786</v>
      </c>
      <c r="C3" s="26" t="s">
        <v>787</v>
      </c>
      <c r="D3" s="26" t="s">
        <v>788</v>
      </c>
      <c r="E3" s="30" t="s">
        <v>789</v>
      </c>
      <c r="F3" s="583"/>
      <c r="G3" s="584"/>
      <c r="H3" s="585"/>
      <c r="I3" s="165" t="s">
        <v>472</v>
      </c>
      <c r="J3" s="11" t="s">
        <v>609</v>
      </c>
    </row>
    <row r="4" spans="1:10" s="99" customFormat="1">
      <c r="A4" s="27" t="str">
        <f>+B4&amp;C4&amp;D4</f>
        <v>1761001</v>
      </c>
      <c r="B4" s="28" t="s">
        <v>267</v>
      </c>
      <c r="C4" s="29">
        <v>10</v>
      </c>
      <c r="D4" s="28" t="s">
        <v>790</v>
      </c>
      <c r="E4" s="24">
        <v>1</v>
      </c>
      <c r="F4" s="263" t="s">
        <v>1295</v>
      </c>
      <c r="G4" s="263"/>
      <c r="H4" s="264"/>
      <c r="I4" s="35">
        <f>VLOOKUP($A4&amp;I$88,決統データ!$A$3:$DE$2059,$E4+19,FALSE)</f>
        <v>4090224</v>
      </c>
      <c r="J4" s="275"/>
    </row>
    <row r="5" spans="1:10" s="99" customFormat="1">
      <c r="A5" s="27" t="str">
        <f t="shared" ref="A5:A68" si="0">+B5&amp;C5&amp;D5</f>
        <v>1761001</v>
      </c>
      <c r="B5" s="28" t="s">
        <v>267</v>
      </c>
      <c r="C5" s="29">
        <v>10</v>
      </c>
      <c r="D5" s="28" t="s">
        <v>790</v>
      </c>
      <c r="E5" s="249">
        <v>2</v>
      </c>
      <c r="F5" s="263" t="s">
        <v>1294</v>
      </c>
      <c r="G5" s="263"/>
      <c r="H5" s="264"/>
      <c r="I5" s="35">
        <f>VLOOKUP($A5&amp;I$88,決統データ!$A$3:$DE$2059,$E5+19,FALSE)</f>
        <v>4110701</v>
      </c>
      <c r="J5" s="275"/>
    </row>
    <row r="6" spans="1:10" s="99" customFormat="1">
      <c r="A6" s="27" t="str">
        <f t="shared" si="0"/>
        <v>1761001</v>
      </c>
      <c r="B6" s="28" t="s">
        <v>267</v>
      </c>
      <c r="C6" s="29">
        <v>10</v>
      </c>
      <c r="D6" s="28" t="s">
        <v>790</v>
      </c>
      <c r="E6" s="249">
        <v>3</v>
      </c>
      <c r="F6" s="263" t="s">
        <v>1293</v>
      </c>
      <c r="G6" s="104"/>
      <c r="H6" s="265"/>
      <c r="I6" s="35">
        <f>VLOOKUP($A6&amp;I$88,決統データ!$A$3:$DE$2059,$E6+19,FALSE)</f>
        <v>4080401</v>
      </c>
      <c r="J6" s="275"/>
    </row>
    <row r="7" spans="1:10">
      <c r="A7" s="27" t="str">
        <f t="shared" si="0"/>
        <v>1761001</v>
      </c>
      <c r="B7" s="28" t="s">
        <v>267</v>
      </c>
      <c r="C7" s="29">
        <v>10</v>
      </c>
      <c r="D7" s="28" t="s">
        <v>790</v>
      </c>
      <c r="E7" s="24">
        <v>4</v>
      </c>
      <c r="F7" s="174" t="s">
        <v>1292</v>
      </c>
      <c r="G7" s="65"/>
      <c r="H7" s="62"/>
      <c r="I7" s="35">
        <f>VLOOKUP($A7&amp;I$88,決統データ!$A$3:$DE$2059,$E7+19,FALSE)</f>
        <v>1</v>
      </c>
      <c r="J7" s="278">
        <f t="shared" ref="J7:J18" si="1">SUM(I7:I7)</f>
        <v>1</v>
      </c>
    </row>
    <row r="8" spans="1:10">
      <c r="A8" s="27" t="str">
        <f t="shared" si="0"/>
        <v>1761001</v>
      </c>
      <c r="B8" s="28" t="s">
        <v>267</v>
      </c>
      <c r="C8" s="29">
        <v>10</v>
      </c>
      <c r="D8" s="28" t="s">
        <v>790</v>
      </c>
      <c r="E8" s="24">
        <v>7</v>
      </c>
      <c r="F8" s="590" t="s">
        <v>1291</v>
      </c>
      <c r="G8" s="174" t="s">
        <v>1290</v>
      </c>
      <c r="H8" s="175"/>
      <c r="I8" s="42">
        <f>VLOOKUP($A8&amp;I$88,決統データ!$A$3:$DE$2059,$E8+19,FALSE)</f>
        <v>2012</v>
      </c>
      <c r="J8" s="278">
        <f t="shared" si="1"/>
        <v>2012</v>
      </c>
    </row>
    <row r="9" spans="1:10">
      <c r="A9" s="27" t="str">
        <f t="shared" si="0"/>
        <v>1761001</v>
      </c>
      <c r="B9" s="28" t="s">
        <v>267</v>
      </c>
      <c r="C9" s="29">
        <v>10</v>
      </c>
      <c r="D9" s="28" t="s">
        <v>790</v>
      </c>
      <c r="E9" s="24">
        <v>8</v>
      </c>
      <c r="F9" s="591"/>
      <c r="G9" s="174" t="s">
        <v>1289</v>
      </c>
      <c r="H9" s="175"/>
      <c r="I9" s="42">
        <f>VLOOKUP($A9&amp;I$88,決統データ!$A$3:$DE$2059,$E9+19,FALSE)</f>
        <v>0</v>
      </c>
      <c r="J9" s="278">
        <f t="shared" si="1"/>
        <v>0</v>
      </c>
    </row>
    <row r="10" spans="1:10">
      <c r="A10" s="27" t="str">
        <f t="shared" si="0"/>
        <v>1761001</v>
      </c>
      <c r="B10" s="28" t="s">
        <v>267</v>
      </c>
      <c r="C10" s="29">
        <v>10</v>
      </c>
      <c r="D10" s="28" t="s">
        <v>790</v>
      </c>
      <c r="E10" s="24">
        <v>9</v>
      </c>
      <c r="F10" s="591"/>
      <c r="G10" s="174" t="s">
        <v>1288</v>
      </c>
      <c r="H10" s="175"/>
      <c r="I10" s="42">
        <f>VLOOKUP($A10&amp;I$88,決統データ!$A$3:$DE$2059,$E10+19,FALSE)</f>
        <v>2670</v>
      </c>
      <c r="J10" s="278">
        <f t="shared" si="1"/>
        <v>2670</v>
      </c>
    </row>
    <row r="11" spans="1:10">
      <c r="A11" s="27" t="str">
        <f t="shared" si="0"/>
        <v>1761001</v>
      </c>
      <c r="B11" s="28" t="s">
        <v>267</v>
      </c>
      <c r="C11" s="29">
        <v>10</v>
      </c>
      <c r="D11" s="28" t="s">
        <v>790</v>
      </c>
      <c r="E11" s="24">
        <v>10</v>
      </c>
      <c r="F11" s="591"/>
      <c r="G11" s="174" t="s">
        <v>1287</v>
      </c>
      <c r="H11" s="175"/>
      <c r="I11" s="42">
        <f>VLOOKUP($A11&amp;I$88,決統データ!$A$3:$DE$2059,$E11+19,FALSE)</f>
        <v>1108</v>
      </c>
      <c r="J11" s="278">
        <f t="shared" si="1"/>
        <v>1108</v>
      </c>
    </row>
    <row r="12" spans="1:10">
      <c r="A12" s="27" t="str">
        <f t="shared" si="0"/>
        <v>1761001</v>
      </c>
      <c r="B12" s="28" t="s">
        <v>267</v>
      </c>
      <c r="C12" s="29">
        <v>10</v>
      </c>
      <c r="D12" s="28" t="s">
        <v>790</v>
      </c>
      <c r="E12" s="24">
        <v>11</v>
      </c>
      <c r="F12" s="591"/>
      <c r="G12" s="174" t="s">
        <v>1286</v>
      </c>
      <c r="H12" s="175"/>
      <c r="I12" s="42">
        <f>VLOOKUP($A12&amp;I$88,決統データ!$A$3:$DE$2059,$E12+19,FALSE)</f>
        <v>1108</v>
      </c>
      <c r="J12" s="278">
        <f t="shared" si="1"/>
        <v>1108</v>
      </c>
    </row>
    <row r="13" spans="1:10">
      <c r="A13" s="27" t="str">
        <f t="shared" si="0"/>
        <v>1761001</v>
      </c>
      <c r="B13" s="28" t="s">
        <v>267</v>
      </c>
      <c r="C13" s="29">
        <v>10</v>
      </c>
      <c r="D13" s="28" t="s">
        <v>790</v>
      </c>
      <c r="E13" s="24">
        <v>12</v>
      </c>
      <c r="F13" s="591"/>
      <c r="G13" s="176" t="s">
        <v>1285</v>
      </c>
      <c r="H13" s="175"/>
      <c r="I13" s="42">
        <f>VLOOKUP($A13&amp;I$88,決統データ!$A$3:$DE$2059,$E13+19,FALSE)</f>
        <v>953</v>
      </c>
      <c r="J13" s="278">
        <f t="shared" si="1"/>
        <v>953</v>
      </c>
    </row>
    <row r="14" spans="1:10">
      <c r="A14" s="27" t="str">
        <f t="shared" si="0"/>
        <v>1761001</v>
      </c>
      <c r="B14" s="28" t="s">
        <v>267</v>
      </c>
      <c r="C14" s="29">
        <v>10</v>
      </c>
      <c r="D14" s="28" t="s">
        <v>790</v>
      </c>
      <c r="E14" s="24">
        <v>13</v>
      </c>
      <c r="F14" s="591"/>
      <c r="G14" s="174" t="s">
        <v>1284</v>
      </c>
      <c r="H14" s="175"/>
      <c r="I14" s="42">
        <f>VLOOKUP($A14&amp;I$88,決統データ!$A$3:$DE$2059,$E14+19,FALSE)</f>
        <v>6199</v>
      </c>
      <c r="J14" s="278">
        <f t="shared" si="1"/>
        <v>6199</v>
      </c>
    </row>
    <row r="15" spans="1:10">
      <c r="A15" s="27" t="str">
        <f t="shared" si="0"/>
        <v>1761001</v>
      </c>
      <c r="B15" s="28" t="s">
        <v>267</v>
      </c>
      <c r="C15" s="29">
        <v>10</v>
      </c>
      <c r="D15" s="28" t="s">
        <v>790</v>
      </c>
      <c r="E15" s="24">
        <v>14</v>
      </c>
      <c r="F15" s="591"/>
      <c r="G15" s="174" t="s">
        <v>1283</v>
      </c>
      <c r="H15" s="175"/>
      <c r="I15" s="42">
        <f>VLOOKUP($A15&amp;I$88,決統データ!$A$3:$DE$2059,$E15+19,FALSE)</f>
        <v>0</v>
      </c>
      <c r="J15" s="278">
        <f t="shared" si="1"/>
        <v>0</v>
      </c>
    </row>
    <row r="16" spans="1:10">
      <c r="A16" s="27" t="str">
        <f t="shared" si="0"/>
        <v>1761001</v>
      </c>
      <c r="B16" s="28" t="s">
        <v>267</v>
      </c>
      <c r="C16" s="29">
        <v>10</v>
      </c>
      <c r="D16" s="28" t="s">
        <v>790</v>
      </c>
      <c r="E16" s="24">
        <v>15</v>
      </c>
      <c r="F16" s="591"/>
      <c r="G16" s="174" t="s">
        <v>1282</v>
      </c>
      <c r="H16" s="175"/>
      <c r="I16" s="42">
        <f>VLOOKUP($A16&amp;I$88,決統データ!$A$3:$DE$2059,$E16+19,FALSE)</f>
        <v>75</v>
      </c>
      <c r="J16" s="278">
        <f t="shared" si="1"/>
        <v>75</v>
      </c>
    </row>
    <row r="17" spans="1:10">
      <c r="A17" s="27" t="str">
        <f t="shared" si="0"/>
        <v>1761001</v>
      </c>
      <c r="B17" s="28" t="s">
        <v>267</v>
      </c>
      <c r="C17" s="29">
        <v>10</v>
      </c>
      <c r="D17" s="28" t="s">
        <v>790</v>
      </c>
      <c r="E17" s="24">
        <v>16</v>
      </c>
      <c r="F17" s="591"/>
      <c r="G17" s="174" t="s">
        <v>1281</v>
      </c>
      <c r="H17" s="175"/>
      <c r="I17" s="42">
        <f>VLOOKUP($A17&amp;I$88,決統データ!$A$3:$DE$2059,$E17+19,FALSE)</f>
        <v>75</v>
      </c>
      <c r="J17" s="278">
        <f t="shared" si="1"/>
        <v>75</v>
      </c>
    </row>
    <row r="18" spans="1:10">
      <c r="A18" s="27" t="str">
        <f t="shared" si="0"/>
        <v>1761001</v>
      </c>
      <c r="B18" s="28" t="s">
        <v>267</v>
      </c>
      <c r="C18" s="29">
        <v>10</v>
      </c>
      <c r="D18" s="28" t="s">
        <v>790</v>
      </c>
      <c r="E18" s="24">
        <v>17</v>
      </c>
      <c r="F18" s="591"/>
      <c r="G18" s="174" t="s">
        <v>1280</v>
      </c>
      <c r="H18" s="175"/>
      <c r="I18" s="42">
        <f>VLOOKUP($A18&amp;I$88,決統データ!$A$3:$DE$2059,$E18+19,FALSE)</f>
        <v>75</v>
      </c>
      <c r="J18" s="278">
        <f t="shared" si="1"/>
        <v>75</v>
      </c>
    </row>
    <row r="19" spans="1:10">
      <c r="A19" s="27"/>
      <c r="B19" s="28"/>
      <c r="C19" s="29"/>
      <c r="D19" s="28"/>
      <c r="F19" s="591"/>
      <c r="G19" s="592" t="s">
        <v>494</v>
      </c>
      <c r="H19" s="177" t="s">
        <v>244</v>
      </c>
      <c r="I19" s="166">
        <f>I12/I8*100</f>
        <v>55.069582504970185</v>
      </c>
      <c r="J19" s="273">
        <f>J12/J8*100</f>
        <v>55.069582504970185</v>
      </c>
    </row>
    <row r="20" spans="1:10">
      <c r="A20" s="27"/>
      <c r="B20" s="28"/>
      <c r="C20" s="29"/>
      <c r="D20" s="28"/>
      <c r="F20" s="591"/>
      <c r="G20" s="593"/>
      <c r="H20" s="177" t="s">
        <v>243</v>
      </c>
      <c r="I20" s="166">
        <f>I12/I10*100</f>
        <v>41.49812734082397</v>
      </c>
      <c r="J20" s="273">
        <f>J12/J10*100</f>
        <v>41.49812734082397</v>
      </c>
    </row>
    <row r="21" spans="1:10">
      <c r="A21" s="27"/>
      <c r="B21" s="28"/>
      <c r="C21" s="29"/>
      <c r="D21" s="28"/>
      <c r="F21" s="591"/>
      <c r="G21" s="593"/>
      <c r="H21" s="177" t="s">
        <v>242</v>
      </c>
      <c r="I21" s="166">
        <f>I13/I12*100</f>
        <v>86.010830324909747</v>
      </c>
      <c r="J21" s="273">
        <f>J13/J12*100</f>
        <v>86.010830324909747</v>
      </c>
    </row>
    <row r="22" spans="1:10">
      <c r="A22" s="27"/>
      <c r="B22" s="28"/>
      <c r="C22" s="29"/>
      <c r="D22" s="28"/>
      <c r="F22" s="591"/>
      <c r="G22" s="593"/>
      <c r="H22" s="177" t="s">
        <v>241</v>
      </c>
      <c r="I22" s="166">
        <f>I18/I14*100</f>
        <v>1.2098725600903371</v>
      </c>
      <c r="J22" s="273">
        <f>J18/J14*100</f>
        <v>1.2098725600903371</v>
      </c>
    </row>
    <row r="23" spans="1:10">
      <c r="A23" s="27"/>
      <c r="B23" s="28"/>
      <c r="C23" s="29"/>
      <c r="D23" s="28"/>
      <c r="F23" s="591"/>
      <c r="G23" s="593"/>
      <c r="H23" s="177" t="s">
        <v>240</v>
      </c>
      <c r="I23" s="166">
        <f>I18/I16*100</f>
        <v>100</v>
      </c>
      <c r="J23" s="273">
        <f>J18/J16*100</f>
        <v>100</v>
      </c>
    </row>
    <row r="24" spans="1:10">
      <c r="A24" s="27" t="str">
        <f t="shared" si="0"/>
        <v>1761001</v>
      </c>
      <c r="B24" s="28" t="s">
        <v>267</v>
      </c>
      <c r="C24" s="29">
        <v>10</v>
      </c>
      <c r="D24" s="28" t="s">
        <v>790</v>
      </c>
      <c r="E24" s="24">
        <v>19</v>
      </c>
      <c r="F24" s="594" t="s">
        <v>1274</v>
      </c>
      <c r="G24" s="174" t="s">
        <v>239</v>
      </c>
      <c r="H24" s="175"/>
      <c r="I24" s="42">
        <f>VLOOKUP($A24&amp;I$88,決統データ!$A$3:$DE$2059,$E24+19,FALSE)</f>
        <v>2667239</v>
      </c>
      <c r="J24" s="278">
        <f t="shared" ref="J24:J57" si="2">SUM(I24:I24)</f>
        <v>2667239</v>
      </c>
    </row>
    <row r="25" spans="1:10" ht="25">
      <c r="A25" s="27" t="str">
        <f t="shared" si="0"/>
        <v>1761001</v>
      </c>
      <c r="B25" s="28" t="s">
        <v>267</v>
      </c>
      <c r="C25" s="29">
        <v>10</v>
      </c>
      <c r="D25" s="28" t="s">
        <v>790</v>
      </c>
      <c r="E25" s="24">
        <v>20</v>
      </c>
      <c r="F25" s="594"/>
      <c r="G25" s="595" t="s">
        <v>1272</v>
      </c>
      <c r="H25" s="178" t="s">
        <v>1271</v>
      </c>
      <c r="I25" s="42">
        <f>VLOOKUP($A25&amp;I$88,決統データ!$A$3:$DE$2059,$E25+19,FALSE)</f>
        <v>1221135</v>
      </c>
      <c r="J25" s="278">
        <f t="shared" si="2"/>
        <v>1221135</v>
      </c>
    </row>
    <row r="26" spans="1:10">
      <c r="A26" s="27" t="str">
        <f t="shared" si="0"/>
        <v>1761001</v>
      </c>
      <c r="B26" s="28" t="s">
        <v>267</v>
      </c>
      <c r="C26" s="29">
        <v>10</v>
      </c>
      <c r="D26" s="28" t="s">
        <v>790</v>
      </c>
      <c r="E26" s="24">
        <v>21</v>
      </c>
      <c r="F26" s="594"/>
      <c r="G26" s="595"/>
      <c r="H26" s="175" t="s">
        <v>238</v>
      </c>
      <c r="I26" s="42">
        <f>VLOOKUP($A26&amp;I$88,決統データ!$A$3:$DE$2059,$E26+19,FALSE)</f>
        <v>1236790</v>
      </c>
      <c r="J26" s="278">
        <f t="shared" si="2"/>
        <v>1236790</v>
      </c>
    </row>
    <row r="27" spans="1:10">
      <c r="A27" s="27" t="str">
        <f t="shared" si="0"/>
        <v>1761001</v>
      </c>
      <c r="B27" s="28" t="s">
        <v>267</v>
      </c>
      <c r="C27" s="29">
        <v>10</v>
      </c>
      <c r="D27" s="28" t="s">
        <v>790</v>
      </c>
      <c r="E27" s="24">
        <v>22</v>
      </c>
      <c r="F27" s="594"/>
      <c r="G27" s="595"/>
      <c r="H27" s="175" t="s">
        <v>1269</v>
      </c>
      <c r="I27" s="42">
        <f>VLOOKUP($A27&amp;I$88,決統データ!$A$3:$DE$2059,$E27+19,FALSE)</f>
        <v>111245</v>
      </c>
      <c r="J27" s="278">
        <f t="shared" si="2"/>
        <v>111245</v>
      </c>
    </row>
    <row r="28" spans="1:10">
      <c r="A28" s="27" t="str">
        <f t="shared" si="0"/>
        <v>1761001</v>
      </c>
      <c r="B28" s="28" t="s">
        <v>267</v>
      </c>
      <c r="C28" s="29">
        <v>10</v>
      </c>
      <c r="D28" s="28" t="s">
        <v>790</v>
      </c>
      <c r="E28" s="24">
        <v>23</v>
      </c>
      <c r="F28" s="594"/>
      <c r="G28" s="595"/>
      <c r="H28" s="179" t="s">
        <v>1264</v>
      </c>
      <c r="I28" s="42">
        <f>VLOOKUP($A28&amp;I$88,決統データ!$A$3:$DE$2059,$E28+19,FALSE)</f>
        <v>0</v>
      </c>
      <c r="J28" s="278">
        <f t="shared" si="2"/>
        <v>0</v>
      </c>
    </row>
    <row r="29" spans="1:10">
      <c r="A29" s="27" t="str">
        <f t="shared" si="0"/>
        <v>1761001</v>
      </c>
      <c r="B29" s="28" t="s">
        <v>267</v>
      </c>
      <c r="C29" s="29">
        <v>10</v>
      </c>
      <c r="D29" s="28" t="s">
        <v>790</v>
      </c>
      <c r="E29" s="24">
        <v>24</v>
      </c>
      <c r="F29" s="594"/>
      <c r="G29" s="595"/>
      <c r="H29" s="175" t="s">
        <v>1263</v>
      </c>
      <c r="I29" s="42">
        <f>VLOOKUP($A29&amp;I$88,決統データ!$A$3:$DE$2059,$E29+19,FALSE)</f>
        <v>98069</v>
      </c>
      <c r="J29" s="278">
        <f t="shared" si="2"/>
        <v>98069</v>
      </c>
    </row>
    <row r="30" spans="1:10">
      <c r="A30" s="27" t="str">
        <f t="shared" si="0"/>
        <v>1761001</v>
      </c>
      <c r="B30" s="28" t="s">
        <v>267</v>
      </c>
      <c r="C30" s="29">
        <v>10</v>
      </c>
      <c r="D30" s="28" t="s">
        <v>790</v>
      </c>
      <c r="E30" s="24">
        <v>25</v>
      </c>
      <c r="F30" s="594"/>
      <c r="G30" s="595" t="s">
        <v>1268</v>
      </c>
      <c r="H30" s="175" t="s">
        <v>1267</v>
      </c>
      <c r="I30" s="42">
        <f>VLOOKUP($A30&amp;I$88,決統データ!$A$3:$DE$2059,$E30+19,FALSE)</f>
        <v>1651743</v>
      </c>
      <c r="J30" s="278">
        <f t="shared" si="2"/>
        <v>1651743</v>
      </c>
    </row>
    <row r="31" spans="1:10">
      <c r="A31" s="27" t="str">
        <f t="shared" si="0"/>
        <v>1761001</v>
      </c>
      <c r="B31" s="28" t="s">
        <v>267</v>
      </c>
      <c r="C31" s="29">
        <v>10</v>
      </c>
      <c r="D31" s="28" t="s">
        <v>790</v>
      </c>
      <c r="E31" s="24">
        <v>26</v>
      </c>
      <c r="F31" s="594"/>
      <c r="G31" s="595"/>
      <c r="H31" s="175" t="s">
        <v>1266</v>
      </c>
      <c r="I31" s="42">
        <f>VLOOKUP($A31&amp;I$88,決統データ!$A$3:$DE$2059,$E31+19,FALSE)</f>
        <v>0</v>
      </c>
      <c r="J31" s="278">
        <f t="shared" si="2"/>
        <v>0</v>
      </c>
    </row>
    <row r="32" spans="1:10">
      <c r="A32" s="27" t="str">
        <f t="shared" si="0"/>
        <v>1761001</v>
      </c>
      <c r="B32" s="28" t="s">
        <v>267</v>
      </c>
      <c r="C32" s="29">
        <v>10</v>
      </c>
      <c r="D32" s="28" t="s">
        <v>790</v>
      </c>
      <c r="E32" s="24">
        <v>27</v>
      </c>
      <c r="F32" s="594"/>
      <c r="G32" s="595"/>
      <c r="H32" s="175" t="s">
        <v>1265</v>
      </c>
      <c r="I32" s="42">
        <f>VLOOKUP($A32&amp;I$88,決統データ!$A$3:$DE$2059,$E32+19,FALSE)</f>
        <v>788259</v>
      </c>
      <c r="J32" s="278">
        <f t="shared" si="2"/>
        <v>788259</v>
      </c>
    </row>
    <row r="33" spans="1:10">
      <c r="A33" s="27" t="str">
        <f t="shared" si="0"/>
        <v>1761001</v>
      </c>
      <c r="B33" s="28" t="s">
        <v>267</v>
      </c>
      <c r="C33" s="29">
        <v>10</v>
      </c>
      <c r="D33" s="28" t="s">
        <v>790</v>
      </c>
      <c r="E33" s="24">
        <v>28</v>
      </c>
      <c r="F33" s="594"/>
      <c r="G33" s="595"/>
      <c r="H33" s="179" t="s">
        <v>1264</v>
      </c>
      <c r="I33" s="42">
        <f>VLOOKUP($A33&amp;I$88,決統データ!$A$3:$DE$2059,$E33+19,FALSE)</f>
        <v>0</v>
      </c>
      <c r="J33" s="278">
        <f t="shared" si="2"/>
        <v>0</v>
      </c>
    </row>
    <row r="34" spans="1:10">
      <c r="A34" s="27" t="str">
        <f t="shared" si="0"/>
        <v>1761001</v>
      </c>
      <c r="B34" s="28" t="s">
        <v>267</v>
      </c>
      <c r="C34" s="29">
        <v>10</v>
      </c>
      <c r="D34" s="28" t="s">
        <v>790</v>
      </c>
      <c r="E34" s="24">
        <v>29</v>
      </c>
      <c r="F34" s="594"/>
      <c r="G34" s="595"/>
      <c r="H34" s="175" t="s">
        <v>1263</v>
      </c>
      <c r="I34" s="42">
        <f>VLOOKUP($A34&amp;I$88,決統データ!$A$3:$DE$2059,$E34+19,FALSE)</f>
        <v>227237</v>
      </c>
      <c r="J34" s="278">
        <f t="shared" si="2"/>
        <v>227237</v>
      </c>
    </row>
    <row r="35" spans="1:10">
      <c r="A35" s="27" t="str">
        <f t="shared" si="0"/>
        <v>1761001</v>
      </c>
      <c r="B35" s="28" t="s">
        <v>267</v>
      </c>
      <c r="C35" s="29">
        <v>10</v>
      </c>
      <c r="D35" s="28" t="s">
        <v>790</v>
      </c>
      <c r="E35" s="24">
        <v>30</v>
      </c>
      <c r="F35" s="594"/>
      <c r="G35" s="174" t="s">
        <v>1262</v>
      </c>
      <c r="H35" s="175"/>
      <c r="I35" s="42">
        <f>VLOOKUP($A35&amp;I$88,決統データ!$A$3:$DE$2059,$E35+19,FALSE)</f>
        <v>2371995</v>
      </c>
      <c r="J35" s="278">
        <f t="shared" si="2"/>
        <v>2371995</v>
      </c>
    </row>
    <row r="36" spans="1:10">
      <c r="A36" s="27" t="str">
        <f t="shared" si="0"/>
        <v>1761001</v>
      </c>
      <c r="B36" s="28" t="s">
        <v>267</v>
      </c>
      <c r="C36" s="29">
        <v>10</v>
      </c>
      <c r="D36" s="28" t="s">
        <v>790</v>
      </c>
      <c r="E36" s="24">
        <v>31</v>
      </c>
      <c r="F36" s="594" t="s">
        <v>1261</v>
      </c>
      <c r="G36" s="174" t="s">
        <v>1260</v>
      </c>
      <c r="H36" s="175"/>
      <c r="I36" s="42">
        <f>VLOOKUP($A36&amp;I$88,決統データ!$A$3:$DE$2059,$E36+19,FALSE)</f>
        <v>14</v>
      </c>
      <c r="J36" s="278">
        <f t="shared" si="2"/>
        <v>14</v>
      </c>
    </row>
    <row r="37" spans="1:10">
      <c r="A37" s="27" t="str">
        <f t="shared" si="0"/>
        <v>1761001</v>
      </c>
      <c r="B37" s="28" t="s">
        <v>267</v>
      </c>
      <c r="C37" s="29">
        <v>10</v>
      </c>
      <c r="D37" s="28" t="s">
        <v>790</v>
      </c>
      <c r="E37" s="24">
        <v>32</v>
      </c>
      <c r="F37" s="594"/>
      <c r="G37" s="674" t="s">
        <v>1259</v>
      </c>
      <c r="H37" s="175" t="s">
        <v>1257</v>
      </c>
      <c r="I37" s="42">
        <f>VLOOKUP($A37&amp;I$88,決統データ!$A$3:$DE$2059,$E37+19,FALSE)</f>
        <v>13</v>
      </c>
      <c r="J37" s="278">
        <f t="shared" si="2"/>
        <v>13</v>
      </c>
    </row>
    <row r="38" spans="1:10">
      <c r="A38" s="27" t="str">
        <f t="shared" si="0"/>
        <v>1761001</v>
      </c>
      <c r="B38" s="28" t="s">
        <v>267</v>
      </c>
      <c r="C38" s="29">
        <v>10</v>
      </c>
      <c r="D38" s="28" t="s">
        <v>790</v>
      </c>
      <c r="E38" s="24">
        <v>33</v>
      </c>
      <c r="F38" s="594"/>
      <c r="G38" s="674"/>
      <c r="H38" s="175" t="s">
        <v>1256</v>
      </c>
      <c r="I38" s="42">
        <f>VLOOKUP($A38&amp;I$88,決統データ!$A$3:$DE$2059,$E38+19,FALSE)</f>
        <v>1</v>
      </c>
      <c r="J38" s="278">
        <f t="shared" si="2"/>
        <v>1</v>
      </c>
    </row>
    <row r="39" spans="1:10">
      <c r="A39" s="27" t="str">
        <f t="shared" si="0"/>
        <v>1761001</v>
      </c>
      <c r="B39" s="28" t="s">
        <v>267</v>
      </c>
      <c r="C39" s="29">
        <v>10</v>
      </c>
      <c r="D39" s="28" t="s">
        <v>790</v>
      </c>
      <c r="E39" s="24">
        <v>34</v>
      </c>
      <c r="F39" s="594"/>
      <c r="G39" s="674"/>
      <c r="H39" s="175" t="s">
        <v>1255</v>
      </c>
      <c r="I39" s="42">
        <f>VLOOKUP($A39&amp;I$88,決統データ!$A$3:$DE$2059,$E39+19,FALSE)</f>
        <v>0</v>
      </c>
      <c r="J39" s="278">
        <f t="shared" si="2"/>
        <v>0</v>
      </c>
    </row>
    <row r="40" spans="1:10">
      <c r="A40" s="27" t="str">
        <f t="shared" si="0"/>
        <v>1761001</v>
      </c>
      <c r="B40" s="28" t="s">
        <v>267</v>
      </c>
      <c r="C40" s="29">
        <v>10</v>
      </c>
      <c r="D40" s="28" t="s">
        <v>790</v>
      </c>
      <c r="E40" s="24">
        <v>35</v>
      </c>
      <c r="F40" s="594"/>
      <c r="G40" s="674" t="s">
        <v>1258</v>
      </c>
      <c r="H40" s="175" t="s">
        <v>1257</v>
      </c>
      <c r="I40" s="42">
        <f>VLOOKUP($A40&amp;I$88,決統データ!$A$3:$DE$2059,$E40+19,FALSE)</f>
        <v>0</v>
      </c>
      <c r="J40" s="278">
        <f t="shared" si="2"/>
        <v>0</v>
      </c>
    </row>
    <row r="41" spans="1:10">
      <c r="A41" s="27" t="str">
        <f t="shared" si="0"/>
        <v>1761001</v>
      </c>
      <c r="B41" s="28" t="s">
        <v>267</v>
      </c>
      <c r="C41" s="29">
        <v>10</v>
      </c>
      <c r="D41" s="28" t="s">
        <v>790</v>
      </c>
      <c r="E41" s="24">
        <v>36</v>
      </c>
      <c r="F41" s="594"/>
      <c r="G41" s="674"/>
      <c r="H41" s="175" t="s">
        <v>1256</v>
      </c>
      <c r="I41" s="42">
        <f>VLOOKUP($A41&amp;I$88,決統データ!$A$3:$DE$2059,$E41+19,FALSE)</f>
        <v>0</v>
      </c>
      <c r="J41" s="278">
        <f t="shared" si="2"/>
        <v>0</v>
      </c>
    </row>
    <row r="42" spans="1:10">
      <c r="A42" s="27" t="str">
        <f t="shared" si="0"/>
        <v>1761001</v>
      </c>
      <c r="B42" s="28" t="s">
        <v>267</v>
      </c>
      <c r="C42" s="29">
        <v>10</v>
      </c>
      <c r="D42" s="28" t="s">
        <v>790</v>
      </c>
      <c r="E42" s="24">
        <v>37</v>
      </c>
      <c r="F42" s="594"/>
      <c r="G42" s="674"/>
      <c r="H42" s="175" t="s">
        <v>1255</v>
      </c>
      <c r="I42" s="42">
        <f>VLOOKUP($A42&amp;I$88,決統データ!$A$3:$DE$2059,$E42+19,FALSE)</f>
        <v>0</v>
      </c>
      <c r="J42" s="278">
        <f t="shared" si="2"/>
        <v>0</v>
      </c>
    </row>
    <row r="43" spans="1:10">
      <c r="A43" s="27" t="str">
        <f t="shared" si="0"/>
        <v>1761001</v>
      </c>
      <c r="B43" s="28" t="s">
        <v>267</v>
      </c>
      <c r="C43" s="29">
        <v>10</v>
      </c>
      <c r="D43" s="28" t="s">
        <v>790</v>
      </c>
      <c r="E43" s="24">
        <v>38</v>
      </c>
      <c r="F43" s="594" t="s">
        <v>1254</v>
      </c>
      <c r="G43" s="174" t="s">
        <v>1253</v>
      </c>
      <c r="H43" s="175"/>
      <c r="I43" s="42">
        <f>VLOOKUP($A43&amp;I$88,決統データ!$A$3:$DE$2059,$E43+19,FALSE)</f>
        <v>4</v>
      </c>
      <c r="J43" s="278">
        <f t="shared" si="2"/>
        <v>4</v>
      </c>
    </row>
    <row r="44" spans="1:10">
      <c r="A44" s="27" t="str">
        <f t="shared" si="0"/>
        <v>1761001</v>
      </c>
      <c r="B44" s="28" t="s">
        <v>267</v>
      </c>
      <c r="C44" s="29">
        <v>10</v>
      </c>
      <c r="D44" s="28" t="s">
        <v>790</v>
      </c>
      <c r="E44" s="24">
        <v>39</v>
      </c>
      <c r="F44" s="594"/>
      <c r="G44" s="595" t="s">
        <v>1252</v>
      </c>
      <c r="H44" s="175" t="s">
        <v>1251</v>
      </c>
      <c r="I44" s="42">
        <f>VLOOKUP($A44&amp;I$88,決統データ!$A$3:$DE$2059,$E44+19,FALSE)</f>
        <v>0</v>
      </c>
      <c r="J44" s="278">
        <f t="shared" si="2"/>
        <v>0</v>
      </c>
    </row>
    <row r="45" spans="1:10">
      <c r="A45" s="27" t="str">
        <f t="shared" si="0"/>
        <v>1761001</v>
      </c>
      <c r="B45" s="28" t="s">
        <v>267</v>
      </c>
      <c r="C45" s="29">
        <v>10</v>
      </c>
      <c r="D45" s="28" t="s">
        <v>790</v>
      </c>
      <c r="E45" s="24">
        <v>40</v>
      </c>
      <c r="F45" s="594"/>
      <c r="G45" s="595"/>
      <c r="H45" s="175" t="s">
        <v>1250</v>
      </c>
      <c r="I45" s="42">
        <f>VLOOKUP($A45&amp;I$88,決統データ!$A$3:$DE$2059,$E45+19,FALSE)</f>
        <v>4</v>
      </c>
      <c r="J45" s="278">
        <f t="shared" si="2"/>
        <v>4</v>
      </c>
    </row>
    <row r="46" spans="1:10">
      <c r="A46" s="27" t="str">
        <f t="shared" si="0"/>
        <v>1761001</v>
      </c>
      <c r="B46" s="28" t="s">
        <v>267</v>
      </c>
      <c r="C46" s="29">
        <v>10</v>
      </c>
      <c r="D46" s="28" t="s">
        <v>790</v>
      </c>
      <c r="E46" s="24">
        <v>41</v>
      </c>
      <c r="F46" s="594"/>
      <c r="G46" s="595"/>
      <c r="H46" s="175" t="s">
        <v>1249</v>
      </c>
      <c r="I46" s="42">
        <f>VLOOKUP($A46&amp;I$88,決統データ!$A$3:$DE$2059,$E46+19,FALSE)</f>
        <v>0</v>
      </c>
      <c r="J46" s="278">
        <f t="shared" si="2"/>
        <v>0</v>
      </c>
    </row>
    <row r="47" spans="1:10">
      <c r="A47" s="27" t="str">
        <f t="shared" si="0"/>
        <v>1761001</v>
      </c>
      <c r="B47" s="28" t="s">
        <v>267</v>
      </c>
      <c r="C47" s="29">
        <v>10</v>
      </c>
      <c r="D47" s="28" t="s">
        <v>790</v>
      </c>
      <c r="E47" s="24">
        <v>42</v>
      </c>
      <c r="F47" s="594"/>
      <c r="G47" s="595"/>
      <c r="H47" s="175" t="s">
        <v>1248</v>
      </c>
      <c r="I47" s="42">
        <f>VLOOKUP($A47&amp;I$88,決統データ!$A$3:$DE$2059,$E47+19,FALSE)</f>
        <v>0</v>
      </c>
      <c r="J47" s="278">
        <f t="shared" si="2"/>
        <v>0</v>
      </c>
    </row>
    <row r="48" spans="1:10">
      <c r="A48" s="27" t="str">
        <f t="shared" si="0"/>
        <v>1761001</v>
      </c>
      <c r="B48" s="28" t="s">
        <v>267</v>
      </c>
      <c r="C48" s="29">
        <v>10</v>
      </c>
      <c r="D48" s="28" t="s">
        <v>790</v>
      </c>
      <c r="E48" s="24">
        <v>43</v>
      </c>
      <c r="F48" s="594"/>
      <c r="G48" s="174" t="s">
        <v>152</v>
      </c>
      <c r="H48" s="175"/>
      <c r="I48" s="42">
        <f>VLOOKUP($A48&amp;I$88,決統データ!$A$3:$DE$2059,$E48+19,FALSE)</f>
        <v>764</v>
      </c>
      <c r="J48" s="278">
        <f t="shared" si="2"/>
        <v>764</v>
      </c>
    </row>
    <row r="49" spans="1:10">
      <c r="A49" s="27" t="str">
        <f t="shared" si="0"/>
        <v>1761001</v>
      </c>
      <c r="B49" s="28" t="s">
        <v>267</v>
      </c>
      <c r="C49" s="29">
        <v>10</v>
      </c>
      <c r="D49" s="28" t="s">
        <v>790</v>
      </c>
      <c r="E49" s="24">
        <v>44</v>
      </c>
      <c r="F49" s="594"/>
      <c r="G49" s="595" t="s">
        <v>1246</v>
      </c>
      <c r="H49" s="175" t="s">
        <v>151</v>
      </c>
      <c r="I49" s="42">
        <f>VLOOKUP($A49&amp;I$88,決統データ!$A$3:$DE$2059,$E49+19,FALSE)</f>
        <v>764</v>
      </c>
      <c r="J49" s="278">
        <f t="shared" si="2"/>
        <v>764</v>
      </c>
    </row>
    <row r="50" spans="1:10">
      <c r="A50" s="27" t="str">
        <f t="shared" si="0"/>
        <v>1761001</v>
      </c>
      <c r="B50" s="28" t="s">
        <v>267</v>
      </c>
      <c r="C50" s="29">
        <v>10</v>
      </c>
      <c r="D50" s="28" t="s">
        <v>790</v>
      </c>
      <c r="E50" s="24">
        <v>45</v>
      </c>
      <c r="F50" s="594"/>
      <c r="G50" s="595"/>
      <c r="H50" s="175" t="s">
        <v>150</v>
      </c>
      <c r="I50" s="42">
        <f>VLOOKUP($A50&amp;I$88,決統データ!$A$3:$DE$2059,$E50+19,FALSE)</f>
        <v>0</v>
      </c>
      <c r="J50" s="278">
        <f t="shared" si="2"/>
        <v>0</v>
      </c>
    </row>
    <row r="51" spans="1:10">
      <c r="A51" s="27" t="str">
        <f t="shared" si="0"/>
        <v>1761001</v>
      </c>
      <c r="B51" s="28" t="s">
        <v>267</v>
      </c>
      <c r="C51" s="29">
        <v>10</v>
      </c>
      <c r="D51" s="28" t="s">
        <v>790</v>
      </c>
      <c r="E51" s="24">
        <v>46</v>
      </c>
      <c r="F51" s="594"/>
      <c r="G51" s="589" t="s">
        <v>1243</v>
      </c>
      <c r="H51" s="175" t="s">
        <v>149</v>
      </c>
      <c r="I51" s="42">
        <f>VLOOKUP($A51&amp;I$88,決統データ!$A$3:$DE$2059,$E51+19,FALSE)</f>
        <v>423</v>
      </c>
      <c r="J51" s="278">
        <f t="shared" si="2"/>
        <v>423</v>
      </c>
    </row>
    <row r="52" spans="1:10">
      <c r="A52" s="27" t="str">
        <f t="shared" si="0"/>
        <v>1761001</v>
      </c>
      <c r="B52" s="28" t="s">
        <v>267</v>
      </c>
      <c r="C52" s="29">
        <v>10</v>
      </c>
      <c r="D52" s="28" t="s">
        <v>790</v>
      </c>
      <c r="E52" s="24">
        <v>47</v>
      </c>
      <c r="F52" s="594"/>
      <c r="G52" s="589"/>
      <c r="H52" s="175" t="s">
        <v>148</v>
      </c>
      <c r="I52" s="42">
        <f>VLOOKUP($A52&amp;I$88,決統データ!$A$3:$DE$2059,$E52+19,FALSE)</f>
        <v>0</v>
      </c>
      <c r="J52" s="278">
        <f t="shared" si="2"/>
        <v>0</v>
      </c>
    </row>
    <row r="53" spans="1:10">
      <c r="A53" s="27" t="str">
        <f t="shared" si="0"/>
        <v>1761001</v>
      </c>
      <c r="B53" s="28" t="s">
        <v>267</v>
      </c>
      <c r="C53" s="29">
        <v>10</v>
      </c>
      <c r="D53" s="28" t="s">
        <v>790</v>
      </c>
      <c r="E53" s="24">
        <v>48</v>
      </c>
      <c r="F53" s="594"/>
      <c r="G53" s="176" t="s">
        <v>147</v>
      </c>
      <c r="H53" s="175"/>
      <c r="I53" s="42">
        <f>VLOOKUP($A53&amp;I$88,決統データ!$A$3:$DE$2059,$E53+19,FALSE)</f>
        <v>284</v>
      </c>
      <c r="J53" s="278">
        <f t="shared" si="2"/>
        <v>284</v>
      </c>
    </row>
    <row r="54" spans="1:10">
      <c r="A54" s="27" t="str">
        <f t="shared" si="0"/>
        <v>1761001</v>
      </c>
      <c r="B54" s="28" t="s">
        <v>267</v>
      </c>
      <c r="C54" s="29">
        <v>10</v>
      </c>
      <c r="D54" s="28" t="s">
        <v>790</v>
      </c>
      <c r="E54" s="24">
        <v>49</v>
      </c>
      <c r="F54" s="594"/>
      <c r="G54" s="174" t="s">
        <v>1239</v>
      </c>
      <c r="H54" s="175"/>
      <c r="I54" s="42">
        <f>VLOOKUP($A54&amp;I$88,決統データ!$A$3:$DE$2059,$E54+19,FALSE)</f>
        <v>100806</v>
      </c>
      <c r="J54" s="278">
        <f t="shared" si="2"/>
        <v>100806</v>
      </c>
    </row>
    <row r="55" spans="1:10">
      <c r="A55" s="27" t="str">
        <f t="shared" si="0"/>
        <v>1761001</v>
      </c>
      <c r="B55" s="28" t="s">
        <v>267</v>
      </c>
      <c r="C55" s="29">
        <v>10</v>
      </c>
      <c r="D55" s="28" t="s">
        <v>790</v>
      </c>
      <c r="E55" s="24">
        <v>50</v>
      </c>
      <c r="F55" s="594"/>
      <c r="G55" s="599" t="s">
        <v>650</v>
      </c>
      <c r="H55" s="175" t="s">
        <v>1238</v>
      </c>
      <c r="I55" s="42">
        <f>VLOOKUP($A55&amp;I$88,決統データ!$A$3:$DE$2059,$E55+19,FALSE)</f>
        <v>100806</v>
      </c>
      <c r="J55" s="278">
        <f t="shared" si="2"/>
        <v>100806</v>
      </c>
    </row>
    <row r="56" spans="1:10">
      <c r="A56" s="27" t="str">
        <f t="shared" si="0"/>
        <v>1761001</v>
      </c>
      <c r="B56" s="28" t="s">
        <v>267</v>
      </c>
      <c r="C56" s="29">
        <v>10</v>
      </c>
      <c r="D56" s="28" t="s">
        <v>790</v>
      </c>
      <c r="E56" s="24">
        <v>51</v>
      </c>
      <c r="F56" s="594"/>
      <c r="G56" s="599"/>
      <c r="H56" s="175" t="s">
        <v>1237</v>
      </c>
      <c r="I56" s="42">
        <f>VLOOKUP($A56&amp;I$88,決統データ!$A$3:$DE$2059,$E56+19,FALSE)</f>
        <v>0</v>
      </c>
      <c r="J56" s="278">
        <f t="shared" si="2"/>
        <v>0</v>
      </c>
    </row>
    <row r="57" spans="1:10">
      <c r="A57" s="27" t="str">
        <f t="shared" si="0"/>
        <v>1761001</v>
      </c>
      <c r="B57" s="28" t="s">
        <v>267</v>
      </c>
      <c r="C57" s="29">
        <v>10</v>
      </c>
      <c r="D57" s="28" t="s">
        <v>790</v>
      </c>
      <c r="E57" s="24">
        <v>52</v>
      </c>
      <c r="F57" s="594"/>
      <c r="G57" s="180" t="s">
        <v>1236</v>
      </c>
      <c r="H57" s="175"/>
      <c r="I57" s="42">
        <f>VLOOKUP($A57&amp;I$88,決統データ!$A$3:$DE$2059,$E57+19,FALSE)</f>
        <v>95663</v>
      </c>
      <c r="J57" s="278">
        <f t="shared" si="2"/>
        <v>95663</v>
      </c>
    </row>
    <row r="58" spans="1:10">
      <c r="A58" s="27"/>
      <c r="B58" s="28"/>
      <c r="C58" s="29"/>
      <c r="D58" s="28"/>
      <c r="F58" s="594"/>
      <c r="G58" s="181"/>
      <c r="H58" s="175" t="s">
        <v>1235</v>
      </c>
      <c r="I58" s="166">
        <f>I57/I55*100</f>
        <v>94.898121143582728</v>
      </c>
      <c r="J58" s="273">
        <f>J57/J55*100</f>
        <v>94.898121143582728</v>
      </c>
    </row>
    <row r="59" spans="1:10">
      <c r="A59" s="27" t="str">
        <f t="shared" si="0"/>
        <v>1761001</v>
      </c>
      <c r="B59" s="28" t="s">
        <v>267</v>
      </c>
      <c r="C59" s="29">
        <v>10</v>
      </c>
      <c r="D59" s="28" t="s">
        <v>790</v>
      </c>
      <c r="E59" s="24">
        <v>53</v>
      </c>
      <c r="F59" s="594"/>
      <c r="G59" s="600" t="s">
        <v>1234</v>
      </c>
      <c r="H59" s="175" t="s">
        <v>237</v>
      </c>
      <c r="I59" s="42">
        <f>VLOOKUP($A59&amp;I$88,決統データ!$A$3:$DE$2059,$E59+19,FALSE)</f>
        <v>0</v>
      </c>
      <c r="J59" s="278">
        <f>SUM(I59:I59)</f>
        <v>0</v>
      </c>
    </row>
    <row r="60" spans="1:10">
      <c r="A60" s="27" t="str">
        <f t="shared" si="0"/>
        <v>1761001</v>
      </c>
      <c r="B60" s="28" t="s">
        <v>267</v>
      </c>
      <c r="C60" s="29">
        <v>10</v>
      </c>
      <c r="D60" s="28" t="s">
        <v>790</v>
      </c>
      <c r="E60" s="24">
        <v>54</v>
      </c>
      <c r="F60" s="594"/>
      <c r="G60" s="600"/>
      <c r="H60" s="175" t="s">
        <v>145</v>
      </c>
      <c r="I60" s="42">
        <f>VLOOKUP($A60&amp;I$88,決統データ!$A$3:$DE$2059,$E60+19,FALSE)</f>
        <v>0</v>
      </c>
      <c r="J60" s="278"/>
    </row>
    <row r="61" spans="1:10">
      <c r="A61" s="27" t="str">
        <f t="shared" si="0"/>
        <v>1761001</v>
      </c>
      <c r="B61" s="28" t="s">
        <v>267</v>
      </c>
      <c r="C61" s="29">
        <v>10</v>
      </c>
      <c r="D61" s="28" t="s">
        <v>790</v>
      </c>
      <c r="E61" s="24">
        <v>55</v>
      </c>
      <c r="F61" s="594"/>
      <c r="G61" s="174" t="s">
        <v>1231</v>
      </c>
      <c r="H61" s="175"/>
      <c r="I61" s="42">
        <f>VLOOKUP($A61&amp;I$88,決統データ!$A$3:$DE$2059,$E61+19,FALSE)</f>
        <v>46</v>
      </c>
      <c r="J61" s="278">
        <f t="shared" ref="J61:J71" si="3">SUM(I61:I61)</f>
        <v>46</v>
      </c>
    </row>
    <row r="62" spans="1:10">
      <c r="A62" s="27" t="str">
        <f t="shared" si="0"/>
        <v>1761001</v>
      </c>
      <c r="B62" s="28" t="s">
        <v>267</v>
      </c>
      <c r="C62" s="29">
        <v>10</v>
      </c>
      <c r="D62" s="28" t="s">
        <v>790</v>
      </c>
      <c r="E62" s="24">
        <v>56</v>
      </c>
      <c r="F62" s="601" t="s">
        <v>1230</v>
      </c>
      <c r="G62" s="174" t="s">
        <v>1229</v>
      </c>
      <c r="H62" s="175"/>
      <c r="I62" s="42">
        <f>VLOOKUP($A62&amp;I$88,決統データ!$A$3:$DE$2059,$E62+19,FALSE)</f>
        <v>0</v>
      </c>
      <c r="J62" s="278">
        <f t="shared" si="3"/>
        <v>0</v>
      </c>
    </row>
    <row r="63" spans="1:10">
      <c r="A63" s="27" t="str">
        <f t="shared" si="0"/>
        <v>1761001</v>
      </c>
      <c r="B63" s="28" t="s">
        <v>267</v>
      </c>
      <c r="C63" s="29">
        <v>10</v>
      </c>
      <c r="D63" s="28" t="s">
        <v>790</v>
      </c>
      <c r="E63" s="24">
        <v>57</v>
      </c>
      <c r="F63" s="601"/>
      <c r="G63" s="674" t="s">
        <v>1228</v>
      </c>
      <c r="H63" s="175" t="s">
        <v>144</v>
      </c>
      <c r="I63" s="42">
        <f>VLOOKUP($A63&amp;I$88,決統データ!$A$3:$DE$2059,$E63+19,FALSE)</f>
        <v>0</v>
      </c>
      <c r="J63" s="278">
        <f t="shared" si="3"/>
        <v>0</v>
      </c>
    </row>
    <row r="64" spans="1:10">
      <c r="A64" s="27" t="str">
        <f t="shared" si="0"/>
        <v>1761001</v>
      </c>
      <c r="B64" s="28" t="s">
        <v>267</v>
      </c>
      <c r="C64" s="29">
        <v>10</v>
      </c>
      <c r="D64" s="28" t="s">
        <v>790</v>
      </c>
      <c r="E64" s="24">
        <v>58</v>
      </c>
      <c r="F64" s="601"/>
      <c r="G64" s="674"/>
      <c r="H64" s="175" t="s">
        <v>143</v>
      </c>
      <c r="I64" s="42">
        <f>VLOOKUP($A64&amp;I$88,決統データ!$A$3:$DE$2059,$E64+19,FALSE)</f>
        <v>0</v>
      </c>
      <c r="J64" s="278">
        <f t="shared" si="3"/>
        <v>0</v>
      </c>
    </row>
    <row r="65" spans="1:10">
      <c r="A65" s="27" t="str">
        <f t="shared" si="0"/>
        <v>1761001</v>
      </c>
      <c r="B65" s="28" t="s">
        <v>267</v>
      </c>
      <c r="C65" s="29">
        <v>10</v>
      </c>
      <c r="D65" s="28" t="s">
        <v>790</v>
      </c>
      <c r="E65" s="24">
        <v>59</v>
      </c>
      <c r="F65" s="594" t="s">
        <v>1116</v>
      </c>
      <c r="G65" s="174" t="s">
        <v>1225</v>
      </c>
      <c r="H65" s="175"/>
      <c r="I65" s="42">
        <f>VLOOKUP($A65&amp;I$88,決統データ!$A$3:$DE$2059,$E65+19,FALSE)</f>
        <v>0</v>
      </c>
      <c r="J65" s="278">
        <f t="shared" si="3"/>
        <v>0</v>
      </c>
    </row>
    <row r="66" spans="1:10">
      <c r="A66" s="27" t="str">
        <f t="shared" si="0"/>
        <v>1761001</v>
      </c>
      <c r="B66" s="28" t="s">
        <v>267</v>
      </c>
      <c r="C66" s="29">
        <v>10</v>
      </c>
      <c r="D66" s="28" t="s">
        <v>790</v>
      </c>
      <c r="E66" s="24">
        <v>60</v>
      </c>
      <c r="F66" s="594"/>
      <c r="G66" s="599" t="s">
        <v>650</v>
      </c>
      <c r="H66" s="175" t="s">
        <v>1224</v>
      </c>
      <c r="I66" s="42">
        <f>VLOOKUP($A66&amp;I$88,決統データ!$A$3:$DE$2059,$E66+19,FALSE)</f>
        <v>0</v>
      </c>
      <c r="J66" s="278">
        <f t="shared" si="3"/>
        <v>0</v>
      </c>
    </row>
    <row r="67" spans="1:10">
      <c r="A67" s="27" t="str">
        <f t="shared" si="0"/>
        <v>1761002</v>
      </c>
      <c r="B67" s="28" t="s">
        <v>267</v>
      </c>
      <c r="C67" s="29">
        <v>10</v>
      </c>
      <c r="D67" s="28" t="s">
        <v>796</v>
      </c>
      <c r="E67" s="24">
        <v>1</v>
      </c>
      <c r="F67" s="594"/>
      <c r="G67" s="599"/>
      <c r="H67" s="175" t="s">
        <v>1223</v>
      </c>
      <c r="I67" s="42">
        <f>VLOOKUP($A67&amp;I$88,決統データ!$A$3:$DE$2059,$E67+19,FALSE)</f>
        <v>0</v>
      </c>
      <c r="J67" s="278">
        <f t="shared" si="3"/>
        <v>0</v>
      </c>
    </row>
    <row r="68" spans="1:10">
      <c r="A68" s="27" t="str">
        <f t="shared" si="0"/>
        <v>1761002</v>
      </c>
      <c r="B68" s="28" t="s">
        <v>267</v>
      </c>
      <c r="C68" s="29">
        <v>10</v>
      </c>
      <c r="D68" s="28" t="s">
        <v>796</v>
      </c>
      <c r="E68" s="24">
        <v>2</v>
      </c>
      <c r="F68" s="594"/>
      <c r="G68" s="599"/>
      <c r="H68" s="175" t="s">
        <v>1222</v>
      </c>
      <c r="I68" s="42">
        <f>VLOOKUP($A68&amp;I$88,決統データ!$A$3:$DE$2059,$E68+19,FALSE)</f>
        <v>0</v>
      </c>
      <c r="J68" s="278">
        <f t="shared" si="3"/>
        <v>0</v>
      </c>
    </row>
    <row r="69" spans="1:10">
      <c r="A69" s="27" t="str">
        <f>+B69&amp;C69&amp;D69</f>
        <v>1761002</v>
      </c>
      <c r="B69" s="28" t="s">
        <v>267</v>
      </c>
      <c r="C69" s="29">
        <v>10</v>
      </c>
      <c r="D69" s="28" t="s">
        <v>796</v>
      </c>
      <c r="E69" s="24">
        <v>3</v>
      </c>
      <c r="F69" s="594"/>
      <c r="G69" s="599"/>
      <c r="H69" s="175" t="s">
        <v>1221</v>
      </c>
      <c r="I69" s="42">
        <f>VLOOKUP($A69&amp;I$88,決統データ!$A$3:$DE$2059,$E69+19,FALSE)</f>
        <v>0</v>
      </c>
      <c r="J69" s="278">
        <f t="shared" si="3"/>
        <v>0</v>
      </c>
    </row>
    <row r="70" spans="1:10">
      <c r="A70" s="27" t="str">
        <f>+B70&amp;C70&amp;D70</f>
        <v>1761002</v>
      </c>
      <c r="B70" s="28" t="s">
        <v>267</v>
      </c>
      <c r="C70" s="29">
        <v>10</v>
      </c>
      <c r="D70" s="28" t="s">
        <v>796</v>
      </c>
      <c r="E70" s="24">
        <v>4</v>
      </c>
      <c r="F70" s="594"/>
      <c r="G70" s="174" t="s">
        <v>1220</v>
      </c>
      <c r="H70" s="175"/>
      <c r="I70" s="42">
        <f>VLOOKUP($A70&amp;I$88,決統データ!$A$3:$DE$2059,$E70+19,FALSE)</f>
        <v>0</v>
      </c>
      <c r="J70" s="278">
        <f t="shared" si="3"/>
        <v>0</v>
      </c>
    </row>
    <row r="71" spans="1:10">
      <c r="A71" s="27" t="str">
        <f>+B71&amp;C71&amp;D71</f>
        <v>1761002</v>
      </c>
      <c r="B71" s="28" t="s">
        <v>267</v>
      </c>
      <c r="C71" s="29">
        <v>10</v>
      </c>
      <c r="D71" s="28" t="s">
        <v>796</v>
      </c>
      <c r="E71" s="24">
        <v>5</v>
      </c>
      <c r="F71" s="594"/>
      <c r="G71" s="174" t="s">
        <v>1219</v>
      </c>
      <c r="H71" s="175"/>
      <c r="I71" s="42">
        <f>VLOOKUP($A71&amp;I$88,決統データ!$A$3:$DE$2059,$E71+19,FALSE)</f>
        <v>0</v>
      </c>
      <c r="J71" s="278">
        <f t="shared" si="3"/>
        <v>0</v>
      </c>
    </row>
    <row r="72" spans="1:10" ht="14.25" customHeight="1">
      <c r="F72" s="611" t="s">
        <v>1218</v>
      </c>
      <c r="G72" s="468" t="s">
        <v>1217</v>
      </c>
      <c r="H72" s="469"/>
      <c r="I72" s="166">
        <f>IF(I49=0,0,I51/I49*100)</f>
        <v>55.366492146596855</v>
      </c>
      <c r="J72" s="273">
        <f t="shared" ref="J72:J73" si="4">IF(J49=0,0,J51/J49*100)</f>
        <v>55.366492146596855</v>
      </c>
    </row>
    <row r="73" spans="1:10">
      <c r="F73" s="612"/>
      <c r="G73" s="468" t="s">
        <v>1216</v>
      </c>
      <c r="H73" s="469"/>
      <c r="I73" s="230">
        <f>IF(I50=0,0,I52/I50*100)</f>
        <v>0</v>
      </c>
      <c r="J73" s="337">
        <f t="shared" si="4"/>
        <v>0</v>
      </c>
    </row>
    <row r="74" spans="1:10">
      <c r="F74" s="612"/>
      <c r="G74" s="468" t="s">
        <v>1215</v>
      </c>
      <c r="H74" s="469"/>
      <c r="I74" s="166">
        <f>IF(I49=0,0,I53/I49*100)</f>
        <v>37.172774869109951</v>
      </c>
      <c r="J74" s="273">
        <f>IF(J49=0,0,J53/J49*100)</f>
        <v>37.172774869109951</v>
      </c>
    </row>
    <row r="75" spans="1:10">
      <c r="F75" s="612"/>
      <c r="G75" s="614" t="s">
        <v>1214</v>
      </c>
      <c r="H75" s="615"/>
      <c r="I75" s="250">
        <f>IF(I65=0,0,I55/I65)</f>
        <v>0</v>
      </c>
      <c r="J75" s="344">
        <f>IF(J65=0,0,J55/J65)</f>
        <v>0</v>
      </c>
    </row>
    <row r="76" spans="1:10">
      <c r="F76" s="612"/>
      <c r="G76" s="616" t="s">
        <v>1213</v>
      </c>
      <c r="H76" s="617"/>
      <c r="I76" s="168">
        <f>漁2!K5/漁1!I57*1000</f>
        <v>198.40481690935891</v>
      </c>
      <c r="J76" s="332">
        <f>漁2!L5/漁1!J57*1000</f>
        <v>198.40481690935891</v>
      </c>
    </row>
    <row r="77" spans="1:10">
      <c r="F77" s="612"/>
      <c r="G77" s="616" t="s">
        <v>1212</v>
      </c>
      <c r="H77" s="617"/>
      <c r="I77" s="168">
        <f>(漁4!J76)/漁1!I57*1000</f>
        <v>1008.613570554969</v>
      </c>
      <c r="J77" s="332">
        <f>(漁4!K76)/漁1!J57*1000</f>
        <v>1008.613570554969</v>
      </c>
    </row>
    <row r="78" spans="1:10">
      <c r="F78" s="612"/>
      <c r="G78" s="609" t="s">
        <v>236</v>
      </c>
      <c r="H78" s="182" t="s">
        <v>1211</v>
      </c>
      <c r="I78" s="168">
        <f>漁4!J46/漁1!I57*1000</f>
        <v>218.19303178867483</v>
      </c>
      <c r="J78" s="332">
        <f>漁4!K46/漁1!J57*1000</f>
        <v>218.19303178867483</v>
      </c>
    </row>
    <row r="79" spans="1:10">
      <c r="F79" s="612"/>
      <c r="G79" s="610"/>
      <c r="H79" s="182" t="s">
        <v>1210</v>
      </c>
      <c r="I79" s="168">
        <f>(漁4!J69)/漁1!I57*1000</f>
        <v>790.42053876629416</v>
      </c>
      <c r="J79" s="332">
        <f>(漁4!K69)/漁1!J57*1000</f>
        <v>790.42053876629416</v>
      </c>
    </row>
    <row r="80" spans="1:10">
      <c r="F80" s="612"/>
      <c r="G80" s="607" t="s">
        <v>1209</v>
      </c>
      <c r="H80" s="608"/>
      <c r="I80" s="166">
        <f>漁2!K5/(漁4!J76)*100</f>
        <v>19.671043767554178</v>
      </c>
      <c r="J80" s="273">
        <f>漁2!L5/(漁4!K76)*100</f>
        <v>19.671043767554178</v>
      </c>
    </row>
    <row r="81" spans="6:10">
      <c r="F81" s="613"/>
      <c r="G81" s="60" t="s">
        <v>236</v>
      </c>
      <c r="H81" s="60" t="s">
        <v>1207</v>
      </c>
      <c r="I81" s="166">
        <f>I80*漁4!J46/(漁4!J76)</f>
        <v>4.2554302295662456</v>
      </c>
      <c r="J81" s="273">
        <f>J80*漁4!K46/(漁4!K76)</f>
        <v>4.2554302295662456</v>
      </c>
    </row>
    <row r="82" spans="6:10">
      <c r="G82" s="153" t="s">
        <v>1206</v>
      </c>
    </row>
    <row r="83" spans="6:10">
      <c r="G83" s="153" t="s">
        <v>1205</v>
      </c>
    </row>
    <row r="84" spans="6:10">
      <c r="G84" s="113" t="s">
        <v>1204</v>
      </c>
    </row>
    <row r="85" spans="6:10">
      <c r="G85" s="113" t="s">
        <v>1203</v>
      </c>
    </row>
    <row r="86" spans="6:10">
      <c r="G86" s="113" t="s">
        <v>1202</v>
      </c>
    </row>
    <row r="88" spans="6:10">
      <c r="I88" s="262" t="str">
        <f>+I89&amp;"000"</f>
        <v>264636000</v>
      </c>
    </row>
    <row r="89" spans="6:10">
      <c r="I89" s="262" t="s">
        <v>597</v>
      </c>
    </row>
    <row r="90" spans="6:10">
      <c r="I90" s="262" t="s">
        <v>472</v>
      </c>
    </row>
  </sheetData>
  <customSheetViews>
    <customSheetView guid="{247A5D4D-80F1-4466-92F7-7A3BC78E450F}" showPageBreaks="1" printArea="1">
      <selection activeCell="J21" sqref="J21"/>
      <pageMargins left="0.78740157480314965" right="1.1811023622047245" top="0.78740157480314965" bottom="0.78740157480314965" header="0.51181102362204722" footer="0.51181102362204722"/>
      <pageSetup paperSize="9" scale="62" orientation="portrait" blackAndWhite="1" horizontalDpi="300" verticalDpi="300"/>
      <headerFooter alignWithMargins="0"/>
    </customSheetView>
  </customSheetViews>
  <mergeCells count="28">
    <mergeCell ref="F72:F81"/>
    <mergeCell ref="G78:G79"/>
    <mergeCell ref="G74:H74"/>
    <mergeCell ref="G75:H75"/>
    <mergeCell ref="G80:H80"/>
    <mergeCell ref="G72:H72"/>
    <mergeCell ref="G73:H73"/>
    <mergeCell ref="G51:G52"/>
    <mergeCell ref="G55:G56"/>
    <mergeCell ref="G59:G60"/>
    <mergeCell ref="G76:H76"/>
    <mergeCell ref="G77:H77"/>
    <mergeCell ref="F62:F64"/>
    <mergeCell ref="G63:G64"/>
    <mergeCell ref="F65:F71"/>
    <mergeCell ref="G66:G69"/>
    <mergeCell ref="F3:H3"/>
    <mergeCell ref="F8:F23"/>
    <mergeCell ref="G19:G23"/>
    <mergeCell ref="F24:F35"/>
    <mergeCell ref="G25:G29"/>
    <mergeCell ref="G30:G34"/>
    <mergeCell ref="F36:F42"/>
    <mergeCell ref="G37:G39"/>
    <mergeCell ref="G40:G42"/>
    <mergeCell ref="F43:F61"/>
    <mergeCell ref="G44:G47"/>
    <mergeCell ref="G49:G50"/>
  </mergeCells>
  <phoneticPr fontId="3"/>
  <pageMargins left="0.78740157480314965" right="1.1811023622047245" top="0.78740157480314965" bottom="0.78740157480314965" header="0.51181102362204722" footer="0.51181102362204722"/>
  <pageSetup paperSize="9" scale="62"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pageSetUpPr fitToPage="1"/>
  </sheetPr>
  <dimension ref="A1:L111"/>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3.5" style="9" customWidth="1"/>
    <col min="7" max="7" width="5.08203125" style="9" customWidth="1"/>
    <col min="8" max="8" width="5" style="9" customWidth="1"/>
    <col min="9" max="9" width="4.08203125" style="9" customWidth="1"/>
    <col min="10" max="10" width="28.5" style="9" customWidth="1"/>
    <col min="11" max="12" width="14.58203125" style="156" customWidth="1"/>
    <col min="13" max="16384" width="9" style="9"/>
  </cols>
  <sheetData>
    <row r="1" spans="1:12">
      <c r="F1" s="9" t="s">
        <v>896</v>
      </c>
      <c r="L1" s="159" t="s">
        <v>256</v>
      </c>
    </row>
    <row r="2" spans="1:12" ht="33.75" customHeight="1">
      <c r="A2" s="26"/>
      <c r="B2" s="67" t="s">
        <v>786</v>
      </c>
      <c r="C2" s="26" t="s">
        <v>787</v>
      </c>
      <c r="D2" s="26" t="s">
        <v>788</v>
      </c>
      <c r="E2" s="30" t="s">
        <v>789</v>
      </c>
      <c r="F2" s="482"/>
      <c r="G2" s="641"/>
      <c r="H2" s="641"/>
      <c r="I2" s="641"/>
      <c r="J2" s="642"/>
      <c r="K2" s="183" t="s">
        <v>472</v>
      </c>
      <c r="L2" s="183" t="s">
        <v>609</v>
      </c>
    </row>
    <row r="3" spans="1:12" s="1" customFormat="1">
      <c r="A3" s="27" t="str">
        <f>+B3&amp;C3&amp;D3</f>
        <v>1762601</v>
      </c>
      <c r="B3" s="28" t="s">
        <v>267</v>
      </c>
      <c r="C3" s="29">
        <v>26</v>
      </c>
      <c r="D3" s="28" t="s">
        <v>790</v>
      </c>
      <c r="E3" s="24">
        <v>1</v>
      </c>
      <c r="F3" s="636" t="s">
        <v>895</v>
      </c>
      <c r="G3" s="638" t="s">
        <v>894</v>
      </c>
      <c r="H3" s="638"/>
      <c r="I3" s="638"/>
      <c r="J3" s="638"/>
      <c r="K3" s="43">
        <f>VLOOKUP($A3&amp;K$109,決統データ!$A$3:$DE$2059,$E3+19,FALSE)</f>
        <v>37781</v>
      </c>
      <c r="L3" s="311">
        <f t="shared" ref="L3:L34" si="0">SUM(K3:K3)</f>
        <v>37781</v>
      </c>
    </row>
    <row r="4" spans="1:12" s="1" customFormat="1">
      <c r="A4" s="27" t="str">
        <f t="shared" ref="A4:A67" si="1">+B4&amp;C4&amp;D4</f>
        <v>1762601</v>
      </c>
      <c r="B4" s="28" t="s">
        <v>267</v>
      </c>
      <c r="C4" s="29">
        <v>26</v>
      </c>
      <c r="D4" s="28" t="s">
        <v>790</v>
      </c>
      <c r="E4" s="24">
        <v>2</v>
      </c>
      <c r="F4" s="636"/>
      <c r="G4" s="507" t="s">
        <v>893</v>
      </c>
      <c r="H4" s="507"/>
      <c r="I4" s="507"/>
      <c r="J4" s="507"/>
      <c r="K4" s="43">
        <f>VLOOKUP($A4&amp;K$109,決統データ!$A$3:$DE$2059,$E4+19,FALSE)</f>
        <v>19093</v>
      </c>
      <c r="L4" s="311">
        <f t="shared" si="0"/>
        <v>19093</v>
      </c>
    </row>
    <row r="5" spans="1:12" s="1" customFormat="1">
      <c r="A5" s="27" t="str">
        <f t="shared" si="1"/>
        <v>1762601</v>
      </c>
      <c r="B5" s="28" t="s">
        <v>267</v>
      </c>
      <c r="C5" s="29">
        <v>26</v>
      </c>
      <c r="D5" s="28" t="s">
        <v>790</v>
      </c>
      <c r="E5" s="24">
        <v>3</v>
      </c>
      <c r="F5" s="636"/>
      <c r="G5" s="507" t="s">
        <v>892</v>
      </c>
      <c r="H5" s="507"/>
      <c r="I5" s="507"/>
      <c r="J5" s="507"/>
      <c r="K5" s="43">
        <f>VLOOKUP($A5&amp;K$109,決統データ!$A$3:$DE$2059,$E5+19,FALSE)</f>
        <v>18980</v>
      </c>
      <c r="L5" s="311">
        <f t="shared" si="0"/>
        <v>18980</v>
      </c>
    </row>
    <row r="6" spans="1:12" s="1" customFormat="1">
      <c r="A6" s="27" t="str">
        <f t="shared" si="1"/>
        <v>1762601</v>
      </c>
      <c r="B6" s="28" t="s">
        <v>267</v>
      </c>
      <c r="C6" s="29">
        <v>26</v>
      </c>
      <c r="D6" s="28" t="s">
        <v>790</v>
      </c>
      <c r="E6" s="24">
        <v>4</v>
      </c>
      <c r="F6" s="636"/>
      <c r="G6" s="507" t="s">
        <v>1312</v>
      </c>
      <c r="H6" s="507"/>
      <c r="I6" s="507"/>
      <c r="J6" s="507"/>
      <c r="K6" s="43">
        <f>VLOOKUP($A6&amp;K$109,決統データ!$A$3:$DE$2059,$E6+19,FALSE)</f>
        <v>113</v>
      </c>
      <c r="L6" s="311">
        <f t="shared" si="0"/>
        <v>113</v>
      </c>
    </row>
    <row r="7" spans="1:12" s="1" customFormat="1">
      <c r="A7" s="27" t="str">
        <f t="shared" si="1"/>
        <v>1762601</v>
      </c>
      <c r="B7" s="28" t="s">
        <v>267</v>
      </c>
      <c r="C7" s="29">
        <v>26</v>
      </c>
      <c r="D7" s="28" t="s">
        <v>790</v>
      </c>
      <c r="E7" s="24">
        <v>5</v>
      </c>
      <c r="F7" s="636"/>
      <c r="G7" s="507" t="s">
        <v>1311</v>
      </c>
      <c r="H7" s="507"/>
      <c r="I7" s="507"/>
      <c r="J7" s="507"/>
      <c r="K7" s="43">
        <f>VLOOKUP($A7&amp;K$109,決統データ!$A$3:$DE$2059,$E7+19,FALSE)</f>
        <v>0</v>
      </c>
      <c r="L7" s="311">
        <f t="shared" si="0"/>
        <v>0</v>
      </c>
    </row>
    <row r="8" spans="1:12" s="1" customFormat="1">
      <c r="A8" s="27" t="str">
        <f t="shared" si="1"/>
        <v>1762601</v>
      </c>
      <c r="B8" s="28" t="s">
        <v>267</v>
      </c>
      <c r="C8" s="29">
        <v>26</v>
      </c>
      <c r="D8" s="28" t="s">
        <v>790</v>
      </c>
      <c r="E8" s="24">
        <v>6</v>
      </c>
      <c r="F8" s="636"/>
      <c r="G8" s="507" t="s">
        <v>923</v>
      </c>
      <c r="H8" s="507"/>
      <c r="I8" s="507"/>
      <c r="J8" s="507"/>
      <c r="K8" s="43">
        <f>VLOOKUP($A8&amp;K$109,決統データ!$A$3:$DE$2059,$E8+19,FALSE)</f>
        <v>0</v>
      </c>
      <c r="L8" s="311">
        <f t="shared" si="0"/>
        <v>0</v>
      </c>
    </row>
    <row r="9" spans="1:12" s="1" customFormat="1">
      <c r="A9" s="27" t="str">
        <f t="shared" si="1"/>
        <v>1762601</v>
      </c>
      <c r="B9" s="28" t="s">
        <v>267</v>
      </c>
      <c r="C9" s="29">
        <v>26</v>
      </c>
      <c r="D9" s="28" t="s">
        <v>790</v>
      </c>
      <c r="E9" s="24">
        <v>7</v>
      </c>
      <c r="F9" s="636"/>
      <c r="G9" s="507" t="s">
        <v>890</v>
      </c>
      <c r="H9" s="507"/>
      <c r="I9" s="507"/>
      <c r="J9" s="507"/>
      <c r="K9" s="43">
        <f>VLOOKUP($A9&amp;K$109,決統データ!$A$3:$DE$2059,$E9+19,FALSE)</f>
        <v>18688</v>
      </c>
      <c r="L9" s="311">
        <f t="shared" si="0"/>
        <v>18688</v>
      </c>
    </row>
    <row r="10" spans="1:12" s="1" customFormat="1">
      <c r="A10" s="27" t="str">
        <f t="shared" si="1"/>
        <v>1762601</v>
      </c>
      <c r="B10" s="28" t="s">
        <v>267</v>
      </c>
      <c r="C10" s="29">
        <v>26</v>
      </c>
      <c r="D10" s="28" t="s">
        <v>790</v>
      </c>
      <c r="E10" s="24">
        <v>8</v>
      </c>
      <c r="F10" s="636"/>
      <c r="G10" s="507" t="s">
        <v>889</v>
      </c>
      <c r="H10" s="507"/>
      <c r="I10" s="507"/>
      <c r="J10" s="507"/>
      <c r="K10" s="43">
        <f>VLOOKUP($A10&amp;K$109,決統データ!$A$3:$DE$2059,$E10+19,FALSE)</f>
        <v>0</v>
      </c>
      <c r="L10" s="311">
        <f t="shared" si="0"/>
        <v>0</v>
      </c>
    </row>
    <row r="11" spans="1:12" s="1" customFormat="1">
      <c r="A11" s="27" t="str">
        <f t="shared" si="1"/>
        <v>1762601</v>
      </c>
      <c r="B11" s="28" t="s">
        <v>267</v>
      </c>
      <c r="C11" s="29">
        <v>26</v>
      </c>
      <c r="D11" s="28" t="s">
        <v>790</v>
      </c>
      <c r="E11" s="24">
        <v>9</v>
      </c>
      <c r="F11" s="636"/>
      <c r="G11" s="507" t="s">
        <v>255</v>
      </c>
      <c r="H11" s="507"/>
      <c r="I11" s="507"/>
      <c r="J11" s="507"/>
      <c r="K11" s="43">
        <f>VLOOKUP($A11&amp;K$109,決統データ!$A$3:$DE$2059,$E11+19,FALSE)</f>
        <v>0</v>
      </c>
      <c r="L11" s="311">
        <f t="shared" si="0"/>
        <v>0</v>
      </c>
    </row>
    <row r="12" spans="1:12" s="1" customFormat="1">
      <c r="A12" s="27" t="str">
        <f t="shared" si="1"/>
        <v>1762601</v>
      </c>
      <c r="B12" s="28" t="s">
        <v>267</v>
      </c>
      <c r="C12" s="29">
        <v>26</v>
      </c>
      <c r="D12" s="28" t="s">
        <v>790</v>
      </c>
      <c r="E12" s="24">
        <v>10</v>
      </c>
      <c r="F12" s="636"/>
      <c r="G12" s="507" t="s">
        <v>924</v>
      </c>
      <c r="H12" s="507"/>
      <c r="I12" s="507"/>
      <c r="J12" s="507"/>
      <c r="K12" s="43">
        <f>VLOOKUP($A12&amp;K$109,決統データ!$A$3:$DE$2059,$E12+19,FALSE)</f>
        <v>18686</v>
      </c>
      <c r="L12" s="311">
        <f t="shared" si="0"/>
        <v>18686</v>
      </c>
    </row>
    <row r="13" spans="1:12" s="1" customFormat="1">
      <c r="A13" s="27" t="str">
        <f t="shared" si="1"/>
        <v>1762601</v>
      </c>
      <c r="B13" s="28" t="s">
        <v>267</v>
      </c>
      <c r="C13" s="29">
        <v>26</v>
      </c>
      <c r="D13" s="28" t="s">
        <v>790</v>
      </c>
      <c r="E13" s="24">
        <v>11</v>
      </c>
      <c r="F13" s="636"/>
      <c r="G13" s="507" t="s">
        <v>923</v>
      </c>
      <c r="H13" s="507"/>
      <c r="I13" s="507"/>
      <c r="J13" s="507"/>
      <c r="K13" s="43">
        <f>VLOOKUP($A13&amp;K$109,決統データ!$A$3:$DE$2059,$E13+19,FALSE)</f>
        <v>2</v>
      </c>
      <c r="L13" s="311">
        <f t="shared" si="0"/>
        <v>2</v>
      </c>
    </row>
    <row r="14" spans="1:12" s="1" customFormat="1">
      <c r="A14" s="27" t="str">
        <f t="shared" si="1"/>
        <v>1762601</v>
      </c>
      <c r="B14" s="28" t="s">
        <v>267</v>
      </c>
      <c r="C14" s="29">
        <v>26</v>
      </c>
      <c r="D14" s="28" t="s">
        <v>790</v>
      </c>
      <c r="E14" s="24">
        <v>12</v>
      </c>
      <c r="F14" s="636"/>
      <c r="G14" s="507" t="s">
        <v>886</v>
      </c>
      <c r="H14" s="507"/>
      <c r="I14" s="507"/>
      <c r="J14" s="507"/>
      <c r="K14" s="43">
        <f>VLOOKUP($A14&amp;K$109,決統データ!$A$3:$DE$2059,$E14+19,FALSE)</f>
        <v>28541</v>
      </c>
      <c r="L14" s="311">
        <f t="shared" si="0"/>
        <v>28541</v>
      </c>
    </row>
    <row r="15" spans="1:12" s="1" customFormat="1">
      <c r="A15" s="27" t="str">
        <f t="shared" si="1"/>
        <v>1762601</v>
      </c>
      <c r="B15" s="28" t="s">
        <v>267</v>
      </c>
      <c r="C15" s="29">
        <v>26</v>
      </c>
      <c r="D15" s="28" t="s">
        <v>790</v>
      </c>
      <c r="E15" s="24">
        <v>13</v>
      </c>
      <c r="F15" s="636"/>
      <c r="G15" s="507" t="s">
        <v>885</v>
      </c>
      <c r="H15" s="507"/>
      <c r="I15" s="507"/>
      <c r="J15" s="507"/>
      <c r="K15" s="43">
        <f>VLOOKUP($A15&amp;K$109,決統データ!$A$3:$DE$2059,$E15+19,FALSE)</f>
        <v>20369</v>
      </c>
      <c r="L15" s="311">
        <f t="shared" si="0"/>
        <v>20369</v>
      </c>
    </row>
    <row r="16" spans="1:12" s="1" customFormat="1">
      <c r="A16" s="27" t="str">
        <f t="shared" si="1"/>
        <v>1762601</v>
      </c>
      <c r="B16" s="28" t="s">
        <v>267</v>
      </c>
      <c r="C16" s="29">
        <v>26</v>
      </c>
      <c r="D16" s="28" t="s">
        <v>790</v>
      </c>
      <c r="E16" s="24">
        <v>14</v>
      </c>
      <c r="F16" s="636"/>
      <c r="G16" s="507" t="s">
        <v>884</v>
      </c>
      <c r="H16" s="507"/>
      <c r="I16" s="507"/>
      <c r="J16" s="507"/>
      <c r="K16" s="43">
        <f>VLOOKUP($A16&amp;K$109,決統データ!$A$3:$DE$2059,$E16+19,FALSE)</f>
        <v>3347</v>
      </c>
      <c r="L16" s="311">
        <f t="shared" si="0"/>
        <v>3347</v>
      </c>
    </row>
    <row r="17" spans="1:12" s="1" customFormat="1">
      <c r="A17" s="27" t="str">
        <f t="shared" si="1"/>
        <v>1762601</v>
      </c>
      <c r="B17" s="28" t="s">
        <v>267</v>
      </c>
      <c r="C17" s="29">
        <v>26</v>
      </c>
      <c r="D17" s="28" t="s">
        <v>790</v>
      </c>
      <c r="E17" s="24">
        <v>15</v>
      </c>
      <c r="F17" s="636"/>
      <c r="G17" s="507" t="s">
        <v>883</v>
      </c>
      <c r="H17" s="507"/>
      <c r="I17" s="507"/>
      <c r="J17" s="507"/>
      <c r="K17" s="43">
        <f>VLOOKUP($A17&amp;K$109,決統データ!$A$3:$DE$2059,$E17+19,FALSE)</f>
        <v>0</v>
      </c>
      <c r="L17" s="311">
        <f t="shared" si="0"/>
        <v>0</v>
      </c>
    </row>
    <row r="18" spans="1:12" s="1" customFormat="1">
      <c r="A18" s="27" t="str">
        <f t="shared" si="1"/>
        <v>1762601</v>
      </c>
      <c r="B18" s="28" t="s">
        <v>267</v>
      </c>
      <c r="C18" s="29">
        <v>26</v>
      </c>
      <c r="D18" s="28" t="s">
        <v>790</v>
      </c>
      <c r="E18" s="24">
        <v>16</v>
      </c>
      <c r="F18" s="636"/>
      <c r="G18" s="507" t="s">
        <v>882</v>
      </c>
      <c r="H18" s="507"/>
      <c r="I18" s="507"/>
      <c r="J18" s="507"/>
      <c r="K18" s="43">
        <f>VLOOKUP($A18&amp;K$109,決統データ!$A$3:$DE$2059,$E18+19,FALSE)</f>
        <v>17022</v>
      </c>
      <c r="L18" s="311">
        <f t="shared" si="0"/>
        <v>17022</v>
      </c>
    </row>
    <row r="19" spans="1:12" s="1" customFormat="1">
      <c r="A19" s="27" t="str">
        <f t="shared" si="1"/>
        <v>1762601</v>
      </c>
      <c r="B19" s="28" t="s">
        <v>267</v>
      </c>
      <c r="C19" s="29">
        <v>26</v>
      </c>
      <c r="D19" s="28" t="s">
        <v>790</v>
      </c>
      <c r="E19" s="24">
        <v>17</v>
      </c>
      <c r="F19" s="636"/>
      <c r="G19" s="507" t="s">
        <v>881</v>
      </c>
      <c r="H19" s="507"/>
      <c r="I19" s="507"/>
      <c r="J19" s="507"/>
      <c r="K19" s="43">
        <f>VLOOKUP($A19&amp;K$109,決統データ!$A$3:$DE$2059,$E19+19,FALSE)</f>
        <v>8172</v>
      </c>
      <c r="L19" s="311">
        <f t="shared" si="0"/>
        <v>8172</v>
      </c>
    </row>
    <row r="20" spans="1:12" s="1" customFormat="1">
      <c r="A20" s="27" t="str">
        <f t="shared" si="1"/>
        <v>1762601</v>
      </c>
      <c r="B20" s="28" t="s">
        <v>267</v>
      </c>
      <c r="C20" s="29">
        <v>26</v>
      </c>
      <c r="D20" s="28" t="s">
        <v>790</v>
      </c>
      <c r="E20" s="24">
        <v>18</v>
      </c>
      <c r="F20" s="636"/>
      <c r="G20" s="507" t="s">
        <v>880</v>
      </c>
      <c r="H20" s="507"/>
      <c r="I20" s="507"/>
      <c r="J20" s="507"/>
      <c r="K20" s="43">
        <f>VLOOKUP($A20&amp;K$109,決統データ!$A$3:$DE$2059,$E20+19,FALSE)</f>
        <v>7668</v>
      </c>
      <c r="L20" s="311">
        <f t="shared" si="0"/>
        <v>7668</v>
      </c>
    </row>
    <row r="21" spans="1:12" s="1" customFormat="1">
      <c r="A21" s="27" t="str">
        <f t="shared" si="1"/>
        <v>1762601</v>
      </c>
      <c r="B21" s="28" t="s">
        <v>267</v>
      </c>
      <c r="C21" s="29">
        <v>26</v>
      </c>
      <c r="D21" s="28" t="s">
        <v>790</v>
      </c>
      <c r="E21" s="24">
        <v>19</v>
      </c>
      <c r="F21" s="636"/>
      <c r="G21" s="507" t="s">
        <v>879</v>
      </c>
      <c r="H21" s="507"/>
      <c r="I21" s="507"/>
      <c r="J21" s="507"/>
      <c r="K21" s="43">
        <f>VLOOKUP($A21&amp;K$109,決統データ!$A$3:$DE$2059,$E21+19,FALSE)</f>
        <v>7668</v>
      </c>
      <c r="L21" s="311">
        <f t="shared" si="0"/>
        <v>7668</v>
      </c>
    </row>
    <row r="22" spans="1:12" s="1" customFormat="1">
      <c r="A22" s="27" t="str">
        <f t="shared" si="1"/>
        <v>1762601</v>
      </c>
      <c r="B22" s="28" t="s">
        <v>267</v>
      </c>
      <c r="C22" s="29">
        <v>26</v>
      </c>
      <c r="D22" s="28" t="s">
        <v>790</v>
      </c>
      <c r="E22" s="24">
        <v>20</v>
      </c>
      <c r="F22" s="636"/>
      <c r="G22" s="507" t="s">
        <v>878</v>
      </c>
      <c r="H22" s="507"/>
      <c r="I22" s="507"/>
      <c r="J22" s="507"/>
      <c r="K22" s="43">
        <f>VLOOKUP($A22&amp;K$109,決統データ!$A$3:$DE$2059,$E22+19,FALSE)</f>
        <v>0</v>
      </c>
      <c r="L22" s="311">
        <f t="shared" si="0"/>
        <v>0</v>
      </c>
    </row>
    <row r="23" spans="1:12" s="1" customFormat="1">
      <c r="A23" s="27" t="str">
        <f t="shared" si="1"/>
        <v>1762601</v>
      </c>
      <c r="B23" s="28" t="s">
        <v>267</v>
      </c>
      <c r="C23" s="29">
        <v>26</v>
      </c>
      <c r="D23" s="28" t="s">
        <v>790</v>
      </c>
      <c r="E23" s="24">
        <v>21</v>
      </c>
      <c r="F23" s="636"/>
      <c r="G23" s="507" t="s">
        <v>877</v>
      </c>
      <c r="H23" s="507"/>
      <c r="I23" s="507"/>
      <c r="J23" s="507"/>
      <c r="K23" s="43">
        <f>VLOOKUP($A23&amp;K$109,決統データ!$A$3:$DE$2059,$E23+19,FALSE)</f>
        <v>504</v>
      </c>
      <c r="L23" s="311">
        <f t="shared" si="0"/>
        <v>504</v>
      </c>
    </row>
    <row r="24" spans="1:12" s="1" customFormat="1">
      <c r="A24" s="27" t="str">
        <f t="shared" si="1"/>
        <v>1762601</v>
      </c>
      <c r="B24" s="28" t="s">
        <v>267</v>
      </c>
      <c r="C24" s="29">
        <v>26</v>
      </c>
      <c r="D24" s="28" t="s">
        <v>790</v>
      </c>
      <c r="E24" s="24">
        <v>22</v>
      </c>
      <c r="F24" s="637"/>
      <c r="G24" s="507" t="s">
        <v>254</v>
      </c>
      <c r="H24" s="507"/>
      <c r="I24" s="507"/>
      <c r="J24" s="507"/>
      <c r="K24" s="43">
        <f>VLOOKUP($A24&amp;K$109,決統データ!$A$3:$DE$2059,$E24+19,FALSE)</f>
        <v>9240</v>
      </c>
      <c r="L24" s="311">
        <f t="shared" si="0"/>
        <v>9240</v>
      </c>
    </row>
    <row r="25" spans="1:12" s="1" customFormat="1">
      <c r="A25" s="27" t="str">
        <f t="shared" si="1"/>
        <v>1762601</v>
      </c>
      <c r="B25" s="28" t="s">
        <v>267</v>
      </c>
      <c r="C25" s="29">
        <v>26</v>
      </c>
      <c r="D25" s="28" t="s">
        <v>790</v>
      </c>
      <c r="E25" s="24">
        <v>23</v>
      </c>
      <c r="F25" s="659" t="s">
        <v>875</v>
      </c>
      <c r="G25" s="507" t="s">
        <v>217</v>
      </c>
      <c r="H25" s="507"/>
      <c r="I25" s="507"/>
      <c r="J25" s="507"/>
      <c r="K25" s="43">
        <f>VLOOKUP($A25&amp;K$109,決統データ!$A$3:$DE$2059,$E25+19,FALSE)</f>
        <v>81906</v>
      </c>
      <c r="L25" s="311">
        <f t="shared" si="0"/>
        <v>81906</v>
      </c>
    </row>
    <row r="26" spans="1:12" s="1" customFormat="1">
      <c r="A26" s="27" t="str">
        <f t="shared" si="1"/>
        <v>1762601</v>
      </c>
      <c r="B26" s="28" t="s">
        <v>267</v>
      </c>
      <c r="C26" s="29">
        <v>26</v>
      </c>
      <c r="D26" s="28" t="s">
        <v>790</v>
      </c>
      <c r="E26" s="24">
        <v>24</v>
      </c>
      <c r="F26" s="636"/>
      <c r="G26" s="507" t="s">
        <v>873</v>
      </c>
      <c r="H26" s="507"/>
      <c r="I26" s="507"/>
      <c r="J26" s="507"/>
      <c r="K26" s="43">
        <f>VLOOKUP($A26&amp;K$109,決統データ!$A$3:$DE$2059,$E26+19,FALSE)</f>
        <v>12900</v>
      </c>
      <c r="L26" s="311">
        <f t="shared" si="0"/>
        <v>12900</v>
      </c>
    </row>
    <row r="27" spans="1:12" s="1" customFormat="1">
      <c r="A27" s="27" t="str">
        <f t="shared" si="1"/>
        <v>1762601</v>
      </c>
      <c r="B27" s="28" t="s">
        <v>267</v>
      </c>
      <c r="C27" s="29">
        <v>26</v>
      </c>
      <c r="D27" s="28" t="s">
        <v>790</v>
      </c>
      <c r="E27" s="24">
        <v>25</v>
      </c>
      <c r="F27" s="636"/>
      <c r="G27" s="507" t="s">
        <v>872</v>
      </c>
      <c r="H27" s="507"/>
      <c r="I27" s="507"/>
      <c r="J27" s="507"/>
      <c r="K27" s="43">
        <f>VLOOKUP($A27&amp;K$109,決統データ!$A$3:$DE$2059,$E27+19,FALSE)</f>
        <v>0</v>
      </c>
      <c r="L27" s="311">
        <f t="shared" si="0"/>
        <v>0</v>
      </c>
    </row>
    <row r="28" spans="1:12" s="1" customFormat="1">
      <c r="A28" s="27" t="str">
        <f t="shared" si="1"/>
        <v>1762601</v>
      </c>
      <c r="B28" s="28" t="s">
        <v>267</v>
      </c>
      <c r="C28" s="29">
        <v>26</v>
      </c>
      <c r="D28" s="28" t="s">
        <v>790</v>
      </c>
      <c r="E28" s="24">
        <v>26</v>
      </c>
      <c r="F28" s="636"/>
      <c r="G28" s="507" t="s">
        <v>871</v>
      </c>
      <c r="H28" s="507"/>
      <c r="I28" s="507"/>
      <c r="J28" s="507"/>
      <c r="K28" s="43">
        <f>VLOOKUP($A28&amp;K$109,決統データ!$A$3:$DE$2059,$E28+19,FALSE)</f>
        <v>42222</v>
      </c>
      <c r="L28" s="311">
        <f t="shared" si="0"/>
        <v>42222</v>
      </c>
    </row>
    <row r="29" spans="1:12" s="1" customFormat="1">
      <c r="A29" s="27" t="str">
        <f t="shared" si="1"/>
        <v>1762601</v>
      </c>
      <c r="B29" s="28" t="s">
        <v>267</v>
      </c>
      <c r="C29" s="29">
        <v>26</v>
      </c>
      <c r="D29" s="28" t="s">
        <v>790</v>
      </c>
      <c r="E29" s="24">
        <v>27</v>
      </c>
      <c r="F29" s="636"/>
      <c r="G29" s="507" t="s">
        <v>870</v>
      </c>
      <c r="H29" s="507"/>
      <c r="I29" s="507"/>
      <c r="J29" s="507"/>
      <c r="K29" s="43">
        <f>VLOOKUP($A29&amp;K$109,決統データ!$A$3:$DE$2059,$E29+19,FALSE)</f>
        <v>0</v>
      </c>
      <c r="L29" s="311">
        <f t="shared" si="0"/>
        <v>0</v>
      </c>
    </row>
    <row r="30" spans="1:12" s="1" customFormat="1">
      <c r="A30" s="27" t="str">
        <f t="shared" si="1"/>
        <v>1762601</v>
      </c>
      <c r="B30" s="28" t="s">
        <v>267</v>
      </c>
      <c r="C30" s="29">
        <v>26</v>
      </c>
      <c r="D30" s="28" t="s">
        <v>790</v>
      </c>
      <c r="E30" s="24">
        <v>28</v>
      </c>
      <c r="F30" s="636"/>
      <c r="G30" s="507" t="s">
        <v>869</v>
      </c>
      <c r="H30" s="507"/>
      <c r="I30" s="507"/>
      <c r="J30" s="507"/>
      <c r="K30" s="43">
        <f>VLOOKUP($A30&amp;K$109,決統データ!$A$3:$DE$2059,$E30+19,FALSE)</f>
        <v>0</v>
      </c>
      <c r="L30" s="311">
        <f t="shared" si="0"/>
        <v>0</v>
      </c>
    </row>
    <row r="31" spans="1:12" s="1" customFormat="1">
      <c r="A31" s="27" t="str">
        <f t="shared" si="1"/>
        <v>1762601</v>
      </c>
      <c r="B31" s="28" t="s">
        <v>267</v>
      </c>
      <c r="C31" s="29">
        <v>26</v>
      </c>
      <c r="D31" s="28" t="s">
        <v>790</v>
      </c>
      <c r="E31" s="24">
        <v>29</v>
      </c>
      <c r="F31" s="636"/>
      <c r="G31" s="507" t="s">
        <v>868</v>
      </c>
      <c r="H31" s="507"/>
      <c r="I31" s="507"/>
      <c r="J31" s="507"/>
      <c r="K31" s="43">
        <f>VLOOKUP($A31&amp;K$109,決統データ!$A$3:$DE$2059,$E31+19,FALSE)</f>
        <v>0</v>
      </c>
      <c r="L31" s="311">
        <f t="shared" si="0"/>
        <v>0</v>
      </c>
    </row>
    <row r="32" spans="1:12" s="1" customFormat="1">
      <c r="A32" s="27" t="str">
        <f t="shared" si="1"/>
        <v>1762601</v>
      </c>
      <c r="B32" s="28" t="s">
        <v>267</v>
      </c>
      <c r="C32" s="29">
        <v>26</v>
      </c>
      <c r="D32" s="28" t="s">
        <v>790</v>
      </c>
      <c r="E32" s="24">
        <v>30</v>
      </c>
      <c r="F32" s="636"/>
      <c r="G32" s="507" t="s">
        <v>253</v>
      </c>
      <c r="H32" s="507"/>
      <c r="I32" s="507"/>
      <c r="J32" s="507"/>
      <c r="K32" s="43">
        <f>VLOOKUP($A32&amp;K$109,決統データ!$A$3:$DE$2059,$E32+19,FALSE)</f>
        <v>6500</v>
      </c>
      <c r="L32" s="311">
        <f t="shared" si="0"/>
        <v>6500</v>
      </c>
    </row>
    <row r="33" spans="1:12" s="1" customFormat="1">
      <c r="A33" s="27" t="str">
        <f t="shared" si="1"/>
        <v>1762601</v>
      </c>
      <c r="B33" s="28" t="s">
        <v>267</v>
      </c>
      <c r="C33" s="29">
        <v>26</v>
      </c>
      <c r="D33" s="28" t="s">
        <v>790</v>
      </c>
      <c r="E33" s="24">
        <v>31</v>
      </c>
      <c r="F33" s="636"/>
      <c r="G33" s="507" t="s">
        <v>866</v>
      </c>
      <c r="H33" s="507"/>
      <c r="I33" s="507"/>
      <c r="J33" s="507"/>
      <c r="K33" s="43">
        <f>VLOOKUP($A33&amp;K$109,決統データ!$A$3:$DE$2059,$E33+19,FALSE)</f>
        <v>1900</v>
      </c>
      <c r="L33" s="311">
        <f t="shared" si="0"/>
        <v>1900</v>
      </c>
    </row>
    <row r="34" spans="1:12" s="1" customFormat="1">
      <c r="A34" s="27" t="str">
        <f t="shared" si="1"/>
        <v>1762601</v>
      </c>
      <c r="B34" s="28" t="s">
        <v>267</v>
      </c>
      <c r="C34" s="29">
        <v>26</v>
      </c>
      <c r="D34" s="28" t="s">
        <v>790</v>
      </c>
      <c r="E34" s="24">
        <v>32</v>
      </c>
      <c r="F34" s="636"/>
      <c r="G34" s="507" t="s">
        <v>865</v>
      </c>
      <c r="H34" s="507"/>
      <c r="I34" s="507"/>
      <c r="J34" s="507"/>
      <c r="K34" s="43">
        <f>VLOOKUP($A34&amp;K$109,決統データ!$A$3:$DE$2059,$E34+19,FALSE)</f>
        <v>18384</v>
      </c>
      <c r="L34" s="311">
        <f t="shared" si="0"/>
        <v>18384</v>
      </c>
    </row>
    <row r="35" spans="1:12" s="1" customFormat="1">
      <c r="A35" s="27" t="str">
        <f t="shared" si="1"/>
        <v>1762601</v>
      </c>
      <c r="B35" s="28" t="s">
        <v>267</v>
      </c>
      <c r="C35" s="29">
        <v>26</v>
      </c>
      <c r="D35" s="28" t="s">
        <v>790</v>
      </c>
      <c r="E35" s="24">
        <v>33</v>
      </c>
      <c r="F35" s="636"/>
      <c r="G35" s="507" t="s">
        <v>864</v>
      </c>
      <c r="H35" s="507"/>
      <c r="I35" s="507"/>
      <c r="J35" s="507"/>
      <c r="K35" s="43">
        <f>VLOOKUP($A35&amp;K$109,決統データ!$A$3:$DE$2059,$E35+19,FALSE)</f>
        <v>88528</v>
      </c>
      <c r="L35" s="311">
        <f t="shared" ref="L35:L66" si="2">SUM(K35:K35)</f>
        <v>88528</v>
      </c>
    </row>
    <row r="36" spans="1:12" s="1" customFormat="1">
      <c r="A36" s="27" t="str">
        <f t="shared" si="1"/>
        <v>1762601</v>
      </c>
      <c r="B36" s="28" t="s">
        <v>267</v>
      </c>
      <c r="C36" s="29">
        <v>26</v>
      </c>
      <c r="D36" s="28" t="s">
        <v>790</v>
      </c>
      <c r="E36" s="24">
        <v>34</v>
      </c>
      <c r="F36" s="636"/>
      <c r="G36" s="646" t="s">
        <v>863</v>
      </c>
      <c r="H36" s="646"/>
      <c r="I36" s="507"/>
      <c r="J36" s="507"/>
      <c r="K36" s="43">
        <f>VLOOKUP($A36&amp;K$109,決統データ!$A$3:$DE$2059,$E36+19,FALSE)</f>
        <v>19427</v>
      </c>
      <c r="L36" s="311">
        <f t="shared" si="2"/>
        <v>19427</v>
      </c>
    </row>
    <row r="37" spans="1:12" s="1" customFormat="1">
      <c r="A37" s="27" t="str">
        <f t="shared" si="1"/>
        <v>1762601</v>
      </c>
      <c r="B37" s="28" t="s">
        <v>267</v>
      </c>
      <c r="C37" s="29">
        <v>26</v>
      </c>
      <c r="D37" s="28" t="s">
        <v>790</v>
      </c>
      <c r="E37" s="24">
        <v>35</v>
      </c>
      <c r="F37" s="636"/>
      <c r="G37" s="934" t="s">
        <v>236</v>
      </c>
      <c r="H37" s="903"/>
      <c r="I37" s="484" t="s">
        <v>862</v>
      </c>
      <c r="J37" s="469"/>
      <c r="K37" s="43">
        <f>VLOOKUP($A37&amp;K$109,決統データ!$A$3:$DE$2059,$E37+19,FALSE)</f>
        <v>360</v>
      </c>
      <c r="L37" s="311">
        <f t="shared" si="2"/>
        <v>360</v>
      </c>
    </row>
    <row r="38" spans="1:12" s="1" customFormat="1">
      <c r="A38" s="27" t="str">
        <f t="shared" si="1"/>
        <v>1762601</v>
      </c>
      <c r="B38" s="28" t="s">
        <v>267</v>
      </c>
      <c r="C38" s="29">
        <v>26</v>
      </c>
      <c r="D38" s="28" t="s">
        <v>790</v>
      </c>
      <c r="E38" s="24">
        <v>36</v>
      </c>
      <c r="F38" s="636"/>
      <c r="G38" s="904"/>
      <c r="H38" s="905"/>
      <c r="I38" s="484" t="s">
        <v>861</v>
      </c>
      <c r="J38" s="469"/>
      <c r="K38" s="43">
        <f>VLOOKUP($A38&amp;K$109,決統データ!$A$3:$DE$2059,$E38+19,FALSE)</f>
        <v>0</v>
      </c>
      <c r="L38" s="311">
        <f t="shared" si="2"/>
        <v>0</v>
      </c>
    </row>
    <row r="39" spans="1:12" s="1" customFormat="1">
      <c r="A39" s="27" t="str">
        <f t="shared" si="1"/>
        <v>1762601</v>
      </c>
      <c r="B39" s="28" t="s">
        <v>267</v>
      </c>
      <c r="C39" s="29">
        <v>26</v>
      </c>
      <c r="D39" s="28" t="s">
        <v>790</v>
      </c>
      <c r="E39" s="24">
        <v>37</v>
      </c>
      <c r="F39" s="636"/>
      <c r="G39" s="865" t="s">
        <v>509</v>
      </c>
      <c r="H39" s="638" t="s">
        <v>860</v>
      </c>
      <c r="I39" s="507"/>
      <c r="J39" s="507"/>
      <c r="K39" s="43">
        <f>VLOOKUP($A39&amp;K$109,決統データ!$A$3:$DE$2059,$E39+19,FALSE)</f>
        <v>13000</v>
      </c>
      <c r="L39" s="311">
        <f t="shared" si="2"/>
        <v>13000</v>
      </c>
    </row>
    <row r="40" spans="1:12" s="1" customFormat="1">
      <c r="A40" s="27" t="str">
        <f t="shared" si="1"/>
        <v>1762601</v>
      </c>
      <c r="B40" s="28" t="s">
        <v>267</v>
      </c>
      <c r="C40" s="29">
        <v>26</v>
      </c>
      <c r="D40" s="28" t="s">
        <v>790</v>
      </c>
      <c r="E40" s="24">
        <v>38</v>
      </c>
      <c r="F40" s="636"/>
      <c r="G40" s="906"/>
      <c r="H40" s="507" t="s">
        <v>858</v>
      </c>
      <c r="I40" s="507"/>
      <c r="J40" s="507"/>
      <c r="K40" s="43">
        <f>VLOOKUP($A40&amp;K$109,決統データ!$A$3:$DE$2059,$E40+19,FALSE)</f>
        <v>6500</v>
      </c>
      <c r="L40" s="311">
        <f t="shared" si="2"/>
        <v>6500</v>
      </c>
    </row>
    <row r="41" spans="1:12" s="1" customFormat="1">
      <c r="A41" s="27" t="str">
        <f t="shared" si="1"/>
        <v>1762601</v>
      </c>
      <c r="B41" s="28" t="s">
        <v>267</v>
      </c>
      <c r="C41" s="29">
        <v>26</v>
      </c>
      <c r="D41" s="28" t="s">
        <v>790</v>
      </c>
      <c r="E41" s="24">
        <v>39</v>
      </c>
      <c r="F41" s="636"/>
      <c r="G41" s="906"/>
      <c r="H41" s="507" t="s">
        <v>859</v>
      </c>
      <c r="I41" s="507"/>
      <c r="J41" s="507"/>
      <c r="K41" s="43">
        <f>VLOOKUP($A41&amp;K$109,決統データ!$A$3:$DE$2059,$E41+19,FALSE)</f>
        <v>6427</v>
      </c>
      <c r="L41" s="311">
        <f t="shared" si="2"/>
        <v>6427</v>
      </c>
    </row>
    <row r="42" spans="1:12" s="1" customFormat="1">
      <c r="A42" s="27" t="str">
        <f t="shared" si="1"/>
        <v>1762601</v>
      </c>
      <c r="B42" s="28" t="s">
        <v>267</v>
      </c>
      <c r="C42" s="29">
        <v>26</v>
      </c>
      <c r="D42" s="28" t="s">
        <v>790</v>
      </c>
      <c r="E42" s="24">
        <v>40</v>
      </c>
      <c r="F42" s="636"/>
      <c r="G42" s="906"/>
      <c r="H42" s="507" t="s">
        <v>858</v>
      </c>
      <c r="I42" s="507"/>
      <c r="J42" s="507"/>
      <c r="K42" s="43">
        <f>VLOOKUP($A42&amp;K$109,決統データ!$A$3:$DE$2059,$E42+19,FALSE)</f>
        <v>6400</v>
      </c>
      <c r="L42" s="311">
        <f t="shared" si="2"/>
        <v>6400</v>
      </c>
    </row>
    <row r="43" spans="1:12" s="1" customFormat="1">
      <c r="A43" s="27" t="str">
        <f t="shared" si="1"/>
        <v>1762601</v>
      </c>
      <c r="B43" s="28" t="s">
        <v>267</v>
      </c>
      <c r="C43" s="29">
        <v>26</v>
      </c>
      <c r="D43" s="28" t="s">
        <v>790</v>
      </c>
      <c r="E43" s="24">
        <v>41</v>
      </c>
      <c r="F43" s="636"/>
      <c r="G43" s="906" t="s">
        <v>857</v>
      </c>
      <c r="H43" s="907" t="s">
        <v>836</v>
      </c>
      <c r="I43" s="643" t="s">
        <v>650</v>
      </c>
      <c r="J43" s="60" t="s">
        <v>382</v>
      </c>
      <c r="K43" s="43">
        <f>VLOOKUP($A43&amp;K$109,決統データ!$A$3:$DE$2059,$E43+19,FALSE)</f>
        <v>0</v>
      </c>
      <c r="L43" s="311">
        <f t="shared" si="2"/>
        <v>0</v>
      </c>
    </row>
    <row r="44" spans="1:12" s="1" customFormat="1">
      <c r="A44" s="27" t="str">
        <f t="shared" si="1"/>
        <v>1762601</v>
      </c>
      <c r="B44" s="28" t="s">
        <v>267</v>
      </c>
      <c r="C44" s="29">
        <v>26</v>
      </c>
      <c r="D44" s="28" t="s">
        <v>790</v>
      </c>
      <c r="E44" s="24">
        <v>42</v>
      </c>
      <c r="F44" s="636"/>
      <c r="G44" s="906"/>
      <c r="H44" s="908"/>
      <c r="I44" s="644"/>
      <c r="J44" s="60" t="s">
        <v>360</v>
      </c>
      <c r="K44" s="43">
        <f>VLOOKUP($A44&amp;K$109,決統データ!$A$3:$DE$2059,$E44+19,FALSE)</f>
        <v>12900</v>
      </c>
      <c r="L44" s="311">
        <f t="shared" si="2"/>
        <v>12900</v>
      </c>
    </row>
    <row r="45" spans="1:12" s="1" customFormat="1">
      <c r="A45" s="27" t="str">
        <f t="shared" si="1"/>
        <v>1762601</v>
      </c>
      <c r="B45" s="28" t="s">
        <v>267</v>
      </c>
      <c r="C45" s="29">
        <v>26</v>
      </c>
      <c r="D45" s="28" t="s">
        <v>790</v>
      </c>
      <c r="E45" s="24">
        <v>43</v>
      </c>
      <c r="F45" s="636"/>
      <c r="G45" s="906"/>
      <c r="H45" s="638"/>
      <c r="I45" s="645"/>
      <c r="J45" s="60" t="s">
        <v>737</v>
      </c>
      <c r="K45" s="43">
        <f>VLOOKUP($A45&amp;K$109,決統データ!$A$3:$DE$2059,$E45+19,FALSE)</f>
        <v>0</v>
      </c>
      <c r="L45" s="311">
        <f t="shared" si="2"/>
        <v>0</v>
      </c>
    </row>
    <row r="46" spans="1:12" s="1" customFormat="1">
      <c r="A46" s="27" t="str">
        <f t="shared" si="1"/>
        <v>1762601</v>
      </c>
      <c r="B46" s="28" t="s">
        <v>267</v>
      </c>
      <c r="C46" s="29">
        <v>26</v>
      </c>
      <c r="D46" s="28" t="s">
        <v>790</v>
      </c>
      <c r="E46" s="24">
        <v>44</v>
      </c>
      <c r="F46" s="636"/>
      <c r="G46" s="906"/>
      <c r="H46" s="507" t="s">
        <v>856</v>
      </c>
      <c r="I46" s="507"/>
      <c r="J46" s="507"/>
      <c r="K46" s="43">
        <f>VLOOKUP($A46&amp;K$109,決統データ!$A$3:$DE$2059,$E46+19,FALSE)</f>
        <v>0</v>
      </c>
      <c r="L46" s="311">
        <f t="shared" si="2"/>
        <v>0</v>
      </c>
    </row>
    <row r="47" spans="1:12" s="1" customFormat="1">
      <c r="A47" s="27" t="str">
        <f t="shared" si="1"/>
        <v>1762601</v>
      </c>
      <c r="B47" s="28" t="s">
        <v>267</v>
      </c>
      <c r="C47" s="29">
        <v>26</v>
      </c>
      <c r="D47" s="28" t="s">
        <v>790</v>
      </c>
      <c r="E47" s="24">
        <v>45</v>
      </c>
      <c r="F47" s="636"/>
      <c r="G47" s="906"/>
      <c r="H47" s="507" t="s">
        <v>252</v>
      </c>
      <c r="I47" s="507"/>
      <c r="J47" s="507"/>
      <c r="K47" s="43">
        <f>VLOOKUP($A47&amp;K$109,決統データ!$A$3:$DE$2059,$E47+19,FALSE)</f>
        <v>6500</v>
      </c>
      <c r="L47" s="311">
        <f t="shared" si="2"/>
        <v>6500</v>
      </c>
    </row>
    <row r="48" spans="1:12" s="1" customFormat="1">
      <c r="A48" s="27" t="str">
        <f t="shared" si="1"/>
        <v>1762601</v>
      </c>
      <c r="B48" s="28" t="s">
        <v>267</v>
      </c>
      <c r="C48" s="29">
        <v>26</v>
      </c>
      <c r="D48" s="28" t="s">
        <v>790</v>
      </c>
      <c r="E48" s="24">
        <v>46</v>
      </c>
      <c r="F48" s="636"/>
      <c r="G48" s="906"/>
      <c r="H48" s="507" t="s">
        <v>854</v>
      </c>
      <c r="I48" s="507"/>
      <c r="J48" s="507"/>
      <c r="K48" s="43">
        <f>VLOOKUP($A48&amp;K$109,決統データ!$A$3:$DE$2059,$E48+19,FALSE)</f>
        <v>0</v>
      </c>
      <c r="L48" s="311">
        <f t="shared" si="2"/>
        <v>0</v>
      </c>
    </row>
    <row r="49" spans="1:12" s="1" customFormat="1">
      <c r="A49" s="27" t="str">
        <f t="shared" si="1"/>
        <v>1762601</v>
      </c>
      <c r="B49" s="28" t="s">
        <v>267</v>
      </c>
      <c r="C49" s="29">
        <v>26</v>
      </c>
      <c r="D49" s="28" t="s">
        <v>790</v>
      </c>
      <c r="E49" s="24">
        <v>47</v>
      </c>
      <c r="F49" s="636"/>
      <c r="G49" s="906"/>
      <c r="H49" s="507" t="s">
        <v>853</v>
      </c>
      <c r="I49" s="507"/>
      <c r="J49" s="507"/>
      <c r="K49" s="43">
        <f>VLOOKUP($A49&amp;K$109,決統データ!$A$3:$DE$2059,$E49+19,FALSE)</f>
        <v>27</v>
      </c>
      <c r="L49" s="311">
        <f t="shared" si="2"/>
        <v>27</v>
      </c>
    </row>
    <row r="50" spans="1:12" s="1" customFormat="1">
      <c r="A50" s="27" t="str">
        <f t="shared" si="1"/>
        <v>1762601</v>
      </c>
      <c r="B50" s="28" t="s">
        <v>267</v>
      </c>
      <c r="C50" s="29">
        <v>26</v>
      </c>
      <c r="D50" s="28" t="s">
        <v>790</v>
      </c>
      <c r="E50" s="24">
        <v>48</v>
      </c>
      <c r="F50" s="636"/>
      <c r="G50" s="906"/>
      <c r="H50" s="507" t="s">
        <v>737</v>
      </c>
      <c r="I50" s="507"/>
      <c r="J50" s="507"/>
      <c r="K50" s="43">
        <f>VLOOKUP($A50&amp;K$109,決統データ!$A$3:$DE$2059,$E50+19,FALSE)</f>
        <v>0</v>
      </c>
      <c r="L50" s="311">
        <f t="shared" si="2"/>
        <v>0</v>
      </c>
    </row>
    <row r="51" spans="1:12" s="1" customFormat="1">
      <c r="A51" s="27" t="str">
        <f t="shared" si="1"/>
        <v>1762601</v>
      </c>
      <c r="B51" s="28" t="s">
        <v>267</v>
      </c>
      <c r="C51" s="29">
        <v>26</v>
      </c>
      <c r="D51" s="28" t="s">
        <v>790</v>
      </c>
      <c r="E51" s="24">
        <v>49</v>
      </c>
      <c r="F51" s="636"/>
      <c r="G51" s="507" t="s">
        <v>852</v>
      </c>
      <c r="H51" s="507"/>
      <c r="I51" s="507"/>
      <c r="J51" s="507"/>
      <c r="K51" s="43">
        <f>VLOOKUP($A51&amp;K$109,決統データ!$A$3:$DE$2059,$E51+19,FALSE)</f>
        <v>69101</v>
      </c>
      <c r="L51" s="311">
        <f t="shared" si="2"/>
        <v>69101</v>
      </c>
    </row>
    <row r="52" spans="1:12" s="1" customFormat="1">
      <c r="A52" s="27" t="str">
        <f t="shared" si="1"/>
        <v>1762601</v>
      </c>
      <c r="B52" s="28" t="s">
        <v>267</v>
      </c>
      <c r="C52" s="29">
        <v>26</v>
      </c>
      <c r="D52" s="28" t="s">
        <v>790</v>
      </c>
      <c r="E52" s="24">
        <v>50</v>
      </c>
      <c r="F52" s="636"/>
      <c r="G52" s="654" t="s">
        <v>251</v>
      </c>
      <c r="H52" s="507" t="s">
        <v>850</v>
      </c>
      <c r="I52" s="507"/>
      <c r="J52" s="507"/>
      <c r="K52" s="43">
        <f>VLOOKUP($A52&amp;K$109,決統データ!$A$3:$DE$2059,$E52+19,FALSE)</f>
        <v>0</v>
      </c>
      <c r="L52" s="311">
        <f t="shared" si="2"/>
        <v>0</v>
      </c>
    </row>
    <row r="53" spans="1:12" s="1" customFormat="1">
      <c r="A53" s="27" t="str">
        <f t="shared" si="1"/>
        <v>1762601</v>
      </c>
      <c r="B53" s="28" t="s">
        <v>267</v>
      </c>
      <c r="C53" s="29">
        <v>26</v>
      </c>
      <c r="D53" s="28" t="s">
        <v>790</v>
      </c>
      <c r="E53" s="24">
        <v>51</v>
      </c>
      <c r="F53" s="636"/>
      <c r="G53" s="655"/>
      <c r="H53" s="507" t="s">
        <v>383</v>
      </c>
      <c r="I53" s="507"/>
      <c r="J53" s="507"/>
      <c r="K53" s="43">
        <f>VLOOKUP($A53&amp;K$109,決統データ!$A$3:$DE$2059,$E53+19,FALSE)</f>
        <v>0</v>
      </c>
      <c r="L53" s="311">
        <f t="shared" si="2"/>
        <v>0</v>
      </c>
    </row>
    <row r="54" spans="1:12" s="1" customFormat="1">
      <c r="A54" s="27" t="str">
        <f t="shared" si="1"/>
        <v>1762601</v>
      </c>
      <c r="B54" s="28" t="s">
        <v>267</v>
      </c>
      <c r="C54" s="29">
        <v>26</v>
      </c>
      <c r="D54" s="28" t="s">
        <v>790</v>
      </c>
      <c r="E54" s="24">
        <v>52</v>
      </c>
      <c r="F54" s="636"/>
      <c r="G54" s="656"/>
      <c r="H54" s="507" t="s">
        <v>849</v>
      </c>
      <c r="I54" s="507"/>
      <c r="J54" s="507"/>
      <c r="K54" s="43">
        <f>VLOOKUP($A54&amp;K$109,決統データ!$A$3:$DE$2059,$E54+19,FALSE)</f>
        <v>0</v>
      </c>
      <c r="L54" s="311">
        <f t="shared" si="2"/>
        <v>0</v>
      </c>
    </row>
    <row r="55" spans="1:12" s="1" customFormat="1">
      <c r="A55" s="27" t="str">
        <f t="shared" si="1"/>
        <v>1762601</v>
      </c>
      <c r="B55" s="28" t="s">
        <v>267</v>
      </c>
      <c r="C55" s="29">
        <v>26</v>
      </c>
      <c r="D55" s="28" t="s">
        <v>790</v>
      </c>
      <c r="E55" s="24">
        <v>53</v>
      </c>
      <c r="F55" s="636"/>
      <c r="G55" s="507" t="s">
        <v>848</v>
      </c>
      <c r="H55" s="507"/>
      <c r="I55" s="507"/>
      <c r="J55" s="507"/>
      <c r="K55" s="43">
        <f>VLOOKUP($A55&amp;K$109,決統データ!$A$3:$DE$2059,$E55+19,FALSE)</f>
        <v>0</v>
      </c>
      <c r="L55" s="311">
        <f t="shared" si="2"/>
        <v>0</v>
      </c>
    </row>
    <row r="56" spans="1:12" s="1" customFormat="1">
      <c r="A56" s="27" t="str">
        <f t="shared" si="1"/>
        <v>1762601</v>
      </c>
      <c r="B56" s="28" t="s">
        <v>267</v>
      </c>
      <c r="C56" s="29">
        <v>26</v>
      </c>
      <c r="D56" s="28" t="s">
        <v>790</v>
      </c>
      <c r="E56" s="24">
        <v>54</v>
      </c>
      <c r="F56" s="636"/>
      <c r="G56" s="507" t="s">
        <v>847</v>
      </c>
      <c r="H56" s="507"/>
      <c r="I56" s="507"/>
      <c r="J56" s="507"/>
      <c r="K56" s="43">
        <f>VLOOKUP($A56&amp;K$109,決統データ!$A$3:$DE$2059,$E56+19,FALSE)</f>
        <v>0</v>
      </c>
      <c r="L56" s="311">
        <f t="shared" si="2"/>
        <v>0</v>
      </c>
    </row>
    <row r="57" spans="1:12" s="1" customFormat="1">
      <c r="A57" s="27" t="str">
        <f t="shared" si="1"/>
        <v>1762601</v>
      </c>
      <c r="B57" s="28" t="s">
        <v>267</v>
      </c>
      <c r="C57" s="29">
        <v>26</v>
      </c>
      <c r="D57" s="28" t="s">
        <v>790</v>
      </c>
      <c r="E57" s="24">
        <v>55</v>
      </c>
      <c r="F57" s="636"/>
      <c r="G57" s="507" t="s">
        <v>846</v>
      </c>
      <c r="H57" s="507"/>
      <c r="I57" s="507"/>
      <c r="J57" s="507"/>
      <c r="K57" s="43">
        <f>VLOOKUP($A57&amp;K$109,決統データ!$A$3:$DE$2059,$E57+19,FALSE)</f>
        <v>0</v>
      </c>
      <c r="L57" s="311">
        <f t="shared" si="2"/>
        <v>0</v>
      </c>
    </row>
    <row r="58" spans="1:12" s="1" customFormat="1">
      <c r="A58" s="27" t="str">
        <f t="shared" si="1"/>
        <v>1762601</v>
      </c>
      <c r="B58" s="28" t="s">
        <v>267</v>
      </c>
      <c r="C58" s="29">
        <v>26</v>
      </c>
      <c r="D58" s="28" t="s">
        <v>790</v>
      </c>
      <c r="E58" s="24">
        <v>56</v>
      </c>
      <c r="F58" s="637"/>
      <c r="G58" s="507" t="s">
        <v>250</v>
      </c>
      <c r="H58" s="507"/>
      <c r="I58" s="507"/>
      <c r="J58" s="507"/>
      <c r="K58" s="43">
        <f>VLOOKUP($A58&amp;K$109,決統データ!$A$3:$DE$2059,$E58+19,FALSE)</f>
        <v>-6622</v>
      </c>
      <c r="L58" s="311">
        <f t="shared" si="2"/>
        <v>-6622</v>
      </c>
    </row>
    <row r="59" spans="1:12" s="1" customFormat="1">
      <c r="A59" s="27" t="str">
        <f t="shared" si="1"/>
        <v>1762601</v>
      </c>
      <c r="B59" s="28" t="s">
        <v>267</v>
      </c>
      <c r="C59" s="29">
        <v>26</v>
      </c>
      <c r="D59" s="28" t="s">
        <v>790</v>
      </c>
      <c r="E59" s="24">
        <v>57</v>
      </c>
      <c r="F59" s="507" t="s">
        <v>844</v>
      </c>
      <c r="G59" s="507"/>
      <c r="H59" s="507"/>
      <c r="I59" s="507"/>
      <c r="J59" s="507"/>
      <c r="K59" s="43">
        <f>VLOOKUP($A59&amp;K$109,決統データ!$A$3:$DE$2059,$E59+19,FALSE)</f>
        <v>2618</v>
      </c>
      <c r="L59" s="311">
        <f t="shared" si="2"/>
        <v>2618</v>
      </c>
    </row>
    <row r="60" spans="1:12" s="1" customFormat="1">
      <c r="A60" s="27" t="str">
        <f t="shared" si="1"/>
        <v>1762601</v>
      </c>
      <c r="B60" s="28" t="s">
        <v>267</v>
      </c>
      <c r="C60" s="29">
        <v>26</v>
      </c>
      <c r="D60" s="28" t="s">
        <v>790</v>
      </c>
      <c r="E60" s="24">
        <v>58</v>
      </c>
      <c r="F60" s="507" t="s">
        <v>843</v>
      </c>
      <c r="G60" s="507"/>
      <c r="H60" s="507"/>
      <c r="I60" s="507"/>
      <c r="J60" s="507"/>
      <c r="K60" s="43">
        <f>VLOOKUP($A60&amp;K$109,決統データ!$A$3:$DE$2059,$E60+19,FALSE)</f>
        <v>2273</v>
      </c>
      <c r="L60" s="311">
        <f t="shared" si="2"/>
        <v>2273</v>
      </c>
    </row>
    <row r="61" spans="1:12" s="1" customFormat="1">
      <c r="A61" s="27" t="str">
        <f t="shared" si="1"/>
        <v>1762601</v>
      </c>
      <c r="B61" s="28" t="s">
        <v>267</v>
      </c>
      <c r="C61" s="29">
        <v>26</v>
      </c>
      <c r="D61" s="28" t="s">
        <v>790</v>
      </c>
      <c r="E61" s="24">
        <v>59</v>
      </c>
      <c r="F61" s="646"/>
      <c r="G61" s="65" t="s">
        <v>249</v>
      </c>
      <c r="H61" s="65"/>
      <c r="I61" s="65"/>
      <c r="J61" s="62"/>
      <c r="K61" s="43">
        <f>VLOOKUP($A61&amp;K$109,決統データ!$A$3:$DE$2059,$E61+19,FALSE)</f>
        <v>34</v>
      </c>
      <c r="L61" s="311">
        <f t="shared" si="2"/>
        <v>34</v>
      </c>
    </row>
    <row r="62" spans="1:12" s="1" customFormat="1">
      <c r="A62" s="27" t="str">
        <f t="shared" si="1"/>
        <v>1762601</v>
      </c>
      <c r="B62" s="28" t="s">
        <v>267</v>
      </c>
      <c r="C62" s="29">
        <v>26</v>
      </c>
      <c r="D62" s="28" t="s">
        <v>790</v>
      </c>
      <c r="E62" s="24">
        <v>60</v>
      </c>
      <c r="F62" s="638"/>
      <c r="G62" s="469" t="s">
        <v>841</v>
      </c>
      <c r="H62" s="507"/>
      <c r="I62" s="507"/>
      <c r="J62" s="507"/>
      <c r="K62" s="43">
        <f>VLOOKUP($A62&amp;K$109,決統データ!$A$3:$DE$2059,$E62+19,FALSE)</f>
        <v>0</v>
      </c>
      <c r="L62" s="311">
        <f t="shared" si="2"/>
        <v>0</v>
      </c>
    </row>
    <row r="63" spans="1:12" s="1" customFormat="1">
      <c r="A63" s="27" t="str">
        <f t="shared" si="1"/>
        <v>1762602</v>
      </c>
      <c r="B63" s="28" t="s">
        <v>267</v>
      </c>
      <c r="C63" s="29">
        <v>26</v>
      </c>
      <c r="D63" s="28" t="s">
        <v>796</v>
      </c>
      <c r="E63" s="24">
        <v>1</v>
      </c>
      <c r="F63" s="507" t="s">
        <v>840</v>
      </c>
      <c r="G63" s="507"/>
      <c r="H63" s="507"/>
      <c r="I63" s="507"/>
      <c r="J63" s="507"/>
      <c r="K63" s="43">
        <f>VLOOKUP($A63&amp;K$109,決統データ!$A$3:$DE$2059,$E63+19,FALSE)</f>
        <v>0</v>
      </c>
      <c r="L63" s="311">
        <f t="shared" si="2"/>
        <v>0</v>
      </c>
    </row>
    <row r="64" spans="1:12" s="1" customFormat="1">
      <c r="A64" s="27" t="str">
        <f t="shared" si="1"/>
        <v>1762602</v>
      </c>
      <c r="B64" s="28" t="s">
        <v>267</v>
      </c>
      <c r="C64" s="29">
        <v>26</v>
      </c>
      <c r="D64" s="28" t="s">
        <v>796</v>
      </c>
      <c r="E64" s="24">
        <v>2</v>
      </c>
      <c r="F64" s="507" t="s">
        <v>839</v>
      </c>
      <c r="G64" s="507"/>
      <c r="H64" s="507"/>
      <c r="I64" s="507"/>
      <c r="J64" s="507"/>
      <c r="K64" s="43">
        <f>VLOOKUP($A64&amp;K$109,決統データ!$A$3:$DE$2059,$E64+19,FALSE)</f>
        <v>379</v>
      </c>
      <c r="L64" s="311">
        <f t="shared" si="2"/>
        <v>379</v>
      </c>
    </row>
    <row r="65" spans="1:12" s="1" customFormat="1">
      <c r="A65" s="27" t="str">
        <f t="shared" si="1"/>
        <v>1762602</v>
      </c>
      <c r="B65" s="28" t="s">
        <v>267</v>
      </c>
      <c r="C65" s="29">
        <v>26</v>
      </c>
      <c r="D65" s="28" t="s">
        <v>796</v>
      </c>
      <c r="E65" s="24">
        <v>3</v>
      </c>
      <c r="F65" s="507" t="s">
        <v>838</v>
      </c>
      <c r="G65" s="507"/>
      <c r="H65" s="507"/>
      <c r="I65" s="507"/>
      <c r="J65" s="507"/>
      <c r="K65" s="43">
        <f>VLOOKUP($A65&amp;K$109,決統データ!$A$3:$DE$2059,$E65+19,FALSE)</f>
        <v>0</v>
      </c>
      <c r="L65" s="311">
        <f t="shared" si="2"/>
        <v>0</v>
      </c>
    </row>
    <row r="66" spans="1:12" s="1" customFormat="1">
      <c r="A66" s="27" t="str">
        <f t="shared" si="1"/>
        <v>1762602</v>
      </c>
      <c r="B66" s="28" t="s">
        <v>267</v>
      </c>
      <c r="C66" s="29">
        <v>26</v>
      </c>
      <c r="D66" s="28" t="s">
        <v>796</v>
      </c>
      <c r="E66" s="24">
        <v>4</v>
      </c>
      <c r="F66" s="659" t="s">
        <v>650</v>
      </c>
      <c r="G66" s="507" t="s">
        <v>837</v>
      </c>
      <c r="H66" s="507"/>
      <c r="I66" s="507"/>
      <c r="J66" s="507"/>
      <c r="K66" s="43">
        <f>VLOOKUP($A66&amp;K$109,決統データ!$A$3:$DE$2059,$E66+19,FALSE)</f>
        <v>0</v>
      </c>
      <c r="L66" s="311">
        <f t="shared" si="2"/>
        <v>0</v>
      </c>
    </row>
    <row r="67" spans="1:12" s="1" customFormat="1">
      <c r="A67" s="27" t="str">
        <f t="shared" si="1"/>
        <v>1762602</v>
      </c>
      <c r="B67" s="28" t="s">
        <v>267</v>
      </c>
      <c r="C67" s="29">
        <v>26</v>
      </c>
      <c r="D67" s="28" t="s">
        <v>796</v>
      </c>
      <c r="E67" s="24">
        <v>5</v>
      </c>
      <c r="F67" s="636"/>
      <c r="G67" s="507" t="s">
        <v>836</v>
      </c>
      <c r="H67" s="507"/>
      <c r="I67" s="507"/>
      <c r="J67" s="507"/>
      <c r="K67" s="43">
        <f>VLOOKUP($A67&amp;K$109,決統データ!$A$3:$DE$2059,$E67+19,FALSE)</f>
        <v>0</v>
      </c>
      <c r="L67" s="311">
        <f t="shared" ref="L67:L78" si="3">SUM(K67:K67)</f>
        <v>0</v>
      </c>
    </row>
    <row r="68" spans="1:12" s="1" customFormat="1">
      <c r="A68" s="27" t="str">
        <f t="shared" ref="A68:A98" si="4">+B68&amp;C68&amp;D68</f>
        <v>1762602</v>
      </c>
      <c r="B68" s="28" t="s">
        <v>267</v>
      </c>
      <c r="C68" s="29">
        <v>26</v>
      </c>
      <c r="D68" s="28" t="s">
        <v>796</v>
      </c>
      <c r="E68" s="24">
        <v>6</v>
      </c>
      <c r="F68" s="637"/>
      <c r="G68" s="507" t="s">
        <v>737</v>
      </c>
      <c r="H68" s="507"/>
      <c r="I68" s="507"/>
      <c r="J68" s="507"/>
      <c r="K68" s="43">
        <f>VLOOKUP($A68&amp;K$109,決統データ!$A$3:$DE$2059,$E68+19,FALSE)</f>
        <v>0</v>
      </c>
      <c r="L68" s="311">
        <f t="shared" si="3"/>
        <v>0</v>
      </c>
    </row>
    <row r="69" spans="1:12" s="1" customFormat="1">
      <c r="A69" s="27" t="str">
        <f t="shared" si="4"/>
        <v>1762602</v>
      </c>
      <c r="B69" s="28" t="s">
        <v>267</v>
      </c>
      <c r="C69" s="29">
        <v>26</v>
      </c>
      <c r="D69" s="28" t="s">
        <v>796</v>
      </c>
      <c r="E69" s="24">
        <v>7</v>
      </c>
      <c r="F69" s="507" t="s">
        <v>835</v>
      </c>
      <c r="G69" s="507"/>
      <c r="H69" s="507"/>
      <c r="I69" s="507"/>
      <c r="J69" s="507"/>
      <c r="K69" s="43">
        <f>VLOOKUP($A69&amp;K$109,決統データ!$A$3:$DE$2059,$E69+19,FALSE)</f>
        <v>345</v>
      </c>
      <c r="L69" s="311">
        <f t="shared" si="3"/>
        <v>345</v>
      </c>
    </row>
    <row r="70" spans="1:12" s="1" customFormat="1">
      <c r="A70" s="27" t="str">
        <f t="shared" si="4"/>
        <v>1762602</v>
      </c>
      <c r="B70" s="28" t="s">
        <v>267</v>
      </c>
      <c r="C70" s="29">
        <v>26</v>
      </c>
      <c r="D70" s="28" t="s">
        <v>796</v>
      </c>
      <c r="E70" s="24">
        <v>8</v>
      </c>
      <c r="F70" s="660" t="s">
        <v>834</v>
      </c>
      <c r="G70" s="661"/>
      <c r="H70" s="661"/>
      <c r="I70" s="662"/>
      <c r="J70" s="60" t="s">
        <v>833</v>
      </c>
      <c r="K70" s="43">
        <f>VLOOKUP($A70&amp;K$109,決統データ!$A$3:$DE$2059,$E70+19,FALSE)</f>
        <v>34</v>
      </c>
      <c r="L70" s="311">
        <f t="shared" si="3"/>
        <v>34</v>
      </c>
    </row>
    <row r="71" spans="1:12" s="1" customFormat="1">
      <c r="A71" s="27" t="str">
        <f t="shared" si="4"/>
        <v>1762602</v>
      </c>
      <c r="B71" s="28" t="s">
        <v>267</v>
      </c>
      <c r="C71" s="29">
        <v>26</v>
      </c>
      <c r="D71" s="28" t="s">
        <v>796</v>
      </c>
      <c r="E71" s="24">
        <v>9</v>
      </c>
      <c r="F71" s="663"/>
      <c r="G71" s="664"/>
      <c r="H71" s="664"/>
      <c r="I71" s="665"/>
      <c r="J71" s="60" t="s">
        <v>832</v>
      </c>
      <c r="K71" s="43">
        <f>VLOOKUP($A71&amp;K$109,決統データ!$A$3:$DE$2059,$E71+19,FALSE)</f>
        <v>0</v>
      </c>
      <c r="L71" s="311">
        <f t="shared" si="3"/>
        <v>0</v>
      </c>
    </row>
    <row r="72" spans="1:12" s="1" customFormat="1">
      <c r="A72" s="27" t="str">
        <f t="shared" si="4"/>
        <v>1762602</v>
      </c>
      <c r="B72" s="28" t="s">
        <v>267</v>
      </c>
      <c r="C72" s="29">
        <v>26</v>
      </c>
      <c r="D72" s="28" t="s">
        <v>796</v>
      </c>
      <c r="E72" s="24">
        <v>21</v>
      </c>
      <c r="F72" s="507" t="s">
        <v>831</v>
      </c>
      <c r="G72" s="507"/>
      <c r="H72" s="507"/>
      <c r="I72" s="507"/>
      <c r="J72" s="507"/>
      <c r="K72" s="43">
        <f>VLOOKUP($A72&amp;K$109,決統データ!$A$3:$DE$2059,$E72+19,FALSE)</f>
        <v>0</v>
      </c>
      <c r="L72" s="311">
        <f t="shared" si="3"/>
        <v>0</v>
      </c>
    </row>
    <row r="73" spans="1:12" s="1" customFormat="1">
      <c r="A73" s="27" t="str">
        <f t="shared" si="4"/>
        <v>1762602</v>
      </c>
      <c r="B73" s="28" t="s">
        <v>267</v>
      </c>
      <c r="C73" s="29">
        <v>26</v>
      </c>
      <c r="D73" s="28" t="s">
        <v>796</v>
      </c>
      <c r="E73" s="24">
        <v>22</v>
      </c>
      <c r="F73" s="507" t="s">
        <v>830</v>
      </c>
      <c r="G73" s="507"/>
      <c r="H73" s="507"/>
      <c r="I73" s="507"/>
      <c r="J73" s="507"/>
      <c r="K73" s="43">
        <f>VLOOKUP($A73&amp;K$109,決統データ!$A$3:$DE$2059,$E73+19,FALSE)</f>
        <v>0</v>
      </c>
      <c r="L73" s="311">
        <f t="shared" si="3"/>
        <v>0</v>
      </c>
    </row>
    <row r="74" spans="1:12" s="1" customFormat="1">
      <c r="A74" s="27" t="str">
        <f t="shared" si="4"/>
        <v>1762602</v>
      </c>
      <c r="B74" s="28" t="s">
        <v>267</v>
      </c>
      <c r="C74" s="29">
        <v>26</v>
      </c>
      <c r="D74" s="28" t="s">
        <v>796</v>
      </c>
      <c r="E74" s="24">
        <v>49</v>
      </c>
      <c r="F74" s="932" t="s">
        <v>169</v>
      </c>
      <c r="G74" s="933"/>
      <c r="H74" s="638" t="s">
        <v>168</v>
      </c>
      <c r="I74" s="638"/>
      <c r="J74" s="638"/>
      <c r="K74" s="43">
        <f>VLOOKUP($A74&amp;K$109,決統データ!$A$3:$DE$2059,$E74+19,FALSE)</f>
        <v>9900</v>
      </c>
      <c r="L74" s="311">
        <f t="shared" si="3"/>
        <v>9900</v>
      </c>
    </row>
    <row r="75" spans="1:12" s="1" customFormat="1">
      <c r="A75" s="27" t="str">
        <f t="shared" si="4"/>
        <v>1762602</v>
      </c>
      <c r="B75" s="28" t="s">
        <v>267</v>
      </c>
      <c r="C75" s="29">
        <v>26</v>
      </c>
      <c r="D75" s="28" t="s">
        <v>796</v>
      </c>
      <c r="E75" s="24">
        <v>50</v>
      </c>
      <c r="F75" s="911"/>
      <c r="G75" s="912"/>
      <c r="H75" s="507" t="s">
        <v>167</v>
      </c>
      <c r="I75" s="507"/>
      <c r="J75" s="507"/>
      <c r="K75" s="43">
        <f>VLOOKUP($A75&amp;K$109,決統データ!$A$3:$DE$2059,$E75+19,FALSE)</f>
        <v>9527</v>
      </c>
      <c r="L75" s="311">
        <f t="shared" si="3"/>
        <v>9527</v>
      </c>
    </row>
    <row r="76" spans="1:12" s="1" customFormat="1">
      <c r="A76" s="27" t="str">
        <f t="shared" si="4"/>
        <v>1762602</v>
      </c>
      <c r="B76" s="28" t="s">
        <v>267</v>
      </c>
      <c r="C76" s="29">
        <v>26</v>
      </c>
      <c r="D76" s="28" t="s">
        <v>796</v>
      </c>
      <c r="E76" s="24">
        <v>45</v>
      </c>
      <c r="F76" s="936" t="s">
        <v>1307</v>
      </c>
      <c r="G76" s="937"/>
      <c r="H76" s="937"/>
      <c r="I76" s="937"/>
      <c r="J76" s="938"/>
      <c r="K76" s="43">
        <f>VLOOKUP($A76&amp;K$109,決統データ!$A$3:$DE$2059,$E76+19,FALSE)</f>
        <v>0</v>
      </c>
      <c r="L76" s="311">
        <f t="shared" si="3"/>
        <v>0</v>
      </c>
    </row>
    <row r="77" spans="1:12" s="1" customFormat="1">
      <c r="A77" s="27" t="str">
        <f t="shared" si="4"/>
        <v>1762602</v>
      </c>
      <c r="B77" s="28" t="s">
        <v>267</v>
      </c>
      <c r="C77" s="29">
        <v>26</v>
      </c>
      <c r="D77" s="28" t="s">
        <v>796</v>
      </c>
      <c r="E77" s="24">
        <v>46</v>
      </c>
      <c r="F77" s="626" t="s">
        <v>1306</v>
      </c>
      <c r="G77" s="627"/>
      <c r="H77" s="627"/>
      <c r="I77" s="627"/>
      <c r="J77" s="186" t="s">
        <v>248</v>
      </c>
      <c r="K77" s="43">
        <f>VLOOKUP($A77&amp;K$109,決統データ!$A$3:$DE$2059,$E77+19,FALSE)</f>
        <v>0</v>
      </c>
      <c r="L77" s="311">
        <f t="shared" si="3"/>
        <v>0</v>
      </c>
    </row>
    <row r="78" spans="1:12" s="1" customFormat="1">
      <c r="A78" s="27" t="str">
        <f t="shared" si="4"/>
        <v>1762602</v>
      </c>
      <c r="B78" s="28" t="s">
        <v>267</v>
      </c>
      <c r="C78" s="29">
        <v>26</v>
      </c>
      <c r="D78" s="28" t="s">
        <v>796</v>
      </c>
      <c r="E78" s="24">
        <v>47</v>
      </c>
      <c r="F78" s="628"/>
      <c r="G78" s="629"/>
      <c r="H78" s="629"/>
      <c r="I78" s="629"/>
      <c r="J78" s="186" t="s">
        <v>247</v>
      </c>
      <c r="K78" s="43">
        <f>VLOOKUP($A78&amp;K$109,決統データ!$A$3:$DE$2059,$E78+19,FALSE)</f>
        <v>0</v>
      </c>
      <c r="L78" s="311">
        <f t="shared" si="3"/>
        <v>0</v>
      </c>
    </row>
    <row r="79" spans="1:12" s="1" customFormat="1">
      <c r="A79" s="27"/>
      <c r="B79" s="28"/>
      <c r="C79" s="29"/>
      <c r="D79" s="28"/>
      <c r="E79" s="24"/>
      <c r="F79" s="468" t="s">
        <v>829</v>
      </c>
      <c r="G79" s="484"/>
      <c r="H79" s="484"/>
      <c r="I79" s="484"/>
      <c r="J79" s="469"/>
      <c r="K79" s="82"/>
      <c r="L79" s="311"/>
    </row>
    <row r="80" spans="1:12" s="1" customFormat="1">
      <c r="A80" s="27" t="str">
        <f t="shared" si="4"/>
        <v>1762602</v>
      </c>
      <c r="B80" s="28" t="s">
        <v>267</v>
      </c>
      <c r="C80" s="29">
        <v>26</v>
      </c>
      <c r="D80" s="28" t="s">
        <v>796</v>
      </c>
      <c r="E80" s="24">
        <v>51</v>
      </c>
      <c r="F80" s="468" t="s">
        <v>827</v>
      </c>
      <c r="G80" s="484"/>
      <c r="H80" s="484"/>
      <c r="I80" s="484"/>
      <c r="J80" s="469"/>
      <c r="K80" s="42">
        <f>VLOOKUP($A80&amp;K$109,決統データ!$A$3:$DE$2059,$E80+19,FALSE)</f>
        <v>14820</v>
      </c>
      <c r="L80" s="311">
        <f>SUM(K80:K80)</f>
        <v>14820</v>
      </c>
    </row>
    <row r="81" spans="1:12" s="1" customFormat="1">
      <c r="A81" s="27" t="str">
        <f t="shared" si="4"/>
        <v>1762602</v>
      </c>
      <c r="B81" s="28" t="s">
        <v>267</v>
      </c>
      <c r="C81" s="29">
        <v>26</v>
      </c>
      <c r="D81" s="28" t="s">
        <v>796</v>
      </c>
      <c r="E81" s="24">
        <v>52</v>
      </c>
      <c r="F81" s="468" t="s">
        <v>826</v>
      </c>
      <c r="G81" s="484"/>
      <c r="H81" s="484"/>
      <c r="I81" s="484"/>
      <c r="J81" s="469"/>
      <c r="K81" s="42">
        <f>VLOOKUP($A81&amp;K$109,決統データ!$A$3:$DE$2059,$E81+19,FALSE)</f>
        <v>3979</v>
      </c>
      <c r="L81" s="311">
        <f>SUM(K81:K81)</f>
        <v>3979</v>
      </c>
    </row>
    <row r="82" spans="1:12" s="1" customFormat="1">
      <c r="A82" s="27"/>
      <c r="B82" s="28"/>
      <c r="C82" s="29"/>
      <c r="D82" s="28"/>
      <c r="E82" s="24"/>
      <c r="F82" s="468" t="s">
        <v>828</v>
      </c>
      <c r="G82" s="484"/>
      <c r="H82" s="484"/>
      <c r="I82" s="484"/>
      <c r="J82" s="469"/>
      <c r="K82" s="82"/>
      <c r="L82" s="311"/>
    </row>
    <row r="83" spans="1:12" s="1" customFormat="1">
      <c r="A83" s="27" t="str">
        <f t="shared" si="4"/>
        <v>1762602</v>
      </c>
      <c r="B83" s="28" t="s">
        <v>267</v>
      </c>
      <c r="C83" s="29">
        <v>26</v>
      </c>
      <c r="D83" s="28" t="s">
        <v>796</v>
      </c>
      <c r="E83" s="24">
        <v>53</v>
      </c>
      <c r="F83" s="60" t="s">
        <v>827</v>
      </c>
      <c r="G83" s="60"/>
      <c r="H83" s="60"/>
      <c r="I83" s="60"/>
      <c r="J83" s="60"/>
      <c r="K83" s="42">
        <f>VLOOKUP($A83&amp;K$109,決統データ!$A$3:$DE$2059,$E83+19,FALSE)</f>
        <v>1042</v>
      </c>
      <c r="L83" s="311">
        <f t="shared" ref="L83:L98" si="5">SUM(K83:K83)</f>
        <v>1042</v>
      </c>
    </row>
    <row r="84" spans="1:12" s="1" customFormat="1" ht="14.25" customHeight="1">
      <c r="A84" s="27" t="str">
        <f t="shared" si="4"/>
        <v>1762602</v>
      </c>
      <c r="B84" s="28" t="s">
        <v>267</v>
      </c>
      <c r="C84" s="29">
        <v>26</v>
      </c>
      <c r="D84" s="28" t="s">
        <v>796</v>
      </c>
      <c r="E84" s="24">
        <v>54</v>
      </c>
      <c r="F84" s="60" t="s">
        <v>826</v>
      </c>
      <c r="G84" s="60"/>
      <c r="H84" s="60"/>
      <c r="I84" s="60"/>
      <c r="J84" s="60"/>
      <c r="K84" s="42">
        <f>VLOOKUP($A84&amp;K$109,決統データ!$A$3:$DE$2059,$E84+19,FALSE)</f>
        <v>41180</v>
      </c>
      <c r="L84" s="311">
        <f t="shared" si="5"/>
        <v>41180</v>
      </c>
    </row>
    <row r="85" spans="1:12" s="1" customFormat="1" ht="14.25" customHeight="1">
      <c r="A85" s="27" t="str">
        <f t="shared" si="4"/>
        <v>1762602</v>
      </c>
      <c r="B85" s="28" t="s">
        <v>267</v>
      </c>
      <c r="C85" s="29">
        <v>26</v>
      </c>
      <c r="D85" s="28" t="s">
        <v>796</v>
      </c>
      <c r="E85" s="24">
        <v>55</v>
      </c>
      <c r="F85" s="896" t="s">
        <v>825</v>
      </c>
      <c r="G85" s="897"/>
      <c r="H85" s="897"/>
      <c r="I85" s="898"/>
      <c r="J85" s="60" t="s">
        <v>605</v>
      </c>
      <c r="K85" s="42">
        <f>VLOOKUP($A85&amp;K$109,決統データ!$A$3:$DE$2059,$E85+19,FALSE)</f>
        <v>0</v>
      </c>
      <c r="L85" s="311">
        <f t="shared" si="5"/>
        <v>0</v>
      </c>
    </row>
    <row r="86" spans="1:12" s="1" customFormat="1" ht="14.25" customHeight="1">
      <c r="A86" s="27" t="str">
        <f t="shared" si="4"/>
        <v>1762602</v>
      </c>
      <c r="B86" s="28" t="s">
        <v>267</v>
      </c>
      <c r="C86" s="29">
        <v>26</v>
      </c>
      <c r="D86" s="28" t="s">
        <v>796</v>
      </c>
      <c r="E86" s="24">
        <v>56</v>
      </c>
      <c r="F86" s="899"/>
      <c r="G86" s="900"/>
      <c r="H86" s="900"/>
      <c r="I86" s="901"/>
      <c r="J86" s="60" t="s">
        <v>824</v>
      </c>
      <c r="K86" s="42">
        <f>VLOOKUP($A86&amp;K$109,決統データ!$A$3:$DE$2059,$E86+19,FALSE)</f>
        <v>41153</v>
      </c>
      <c r="L86" s="311">
        <f t="shared" si="5"/>
        <v>41153</v>
      </c>
    </row>
    <row r="87" spans="1:12" s="1" customFormat="1" ht="14.25" customHeight="1">
      <c r="A87" s="27" t="str">
        <f t="shared" si="4"/>
        <v>1762602</v>
      </c>
      <c r="B87" s="28" t="s">
        <v>267</v>
      </c>
      <c r="C87" s="29">
        <v>26</v>
      </c>
      <c r="D87" s="28" t="s">
        <v>796</v>
      </c>
      <c r="E87" s="24">
        <v>57</v>
      </c>
      <c r="F87" s="896" t="s">
        <v>604</v>
      </c>
      <c r="G87" s="897"/>
      <c r="H87" s="897"/>
      <c r="I87" s="898"/>
      <c r="J87" s="60" t="s">
        <v>605</v>
      </c>
      <c r="K87" s="42">
        <f>VLOOKUP($A87&amp;K$109,決統データ!$A$3:$DE$2059,$E87+19,FALSE)</f>
        <v>0</v>
      </c>
      <c r="L87" s="311">
        <f t="shared" si="5"/>
        <v>0</v>
      </c>
    </row>
    <row r="88" spans="1:12" s="1" customFormat="1" ht="14.25" customHeight="1">
      <c r="A88" s="27" t="str">
        <f t="shared" si="4"/>
        <v>1762602</v>
      </c>
      <c r="B88" s="28" t="s">
        <v>267</v>
      </c>
      <c r="C88" s="29">
        <v>26</v>
      </c>
      <c r="D88" s="28" t="s">
        <v>796</v>
      </c>
      <c r="E88" s="24">
        <v>58</v>
      </c>
      <c r="F88" s="899"/>
      <c r="G88" s="900"/>
      <c r="H88" s="900"/>
      <c r="I88" s="901"/>
      <c r="J88" s="60" t="s">
        <v>824</v>
      </c>
      <c r="K88" s="42">
        <f>VLOOKUP($A88&amp;K$109,決統データ!$A$3:$DE$2059,$E88+19,FALSE)</f>
        <v>3979</v>
      </c>
      <c r="L88" s="311">
        <f t="shared" si="5"/>
        <v>3979</v>
      </c>
    </row>
    <row r="89" spans="1:12" s="1" customFormat="1" ht="14.25" customHeight="1">
      <c r="A89" s="27" t="str">
        <f t="shared" si="4"/>
        <v>1762602</v>
      </c>
      <c r="B89" s="28" t="s">
        <v>267</v>
      </c>
      <c r="C89" s="29">
        <v>26</v>
      </c>
      <c r="D89" s="28" t="s">
        <v>796</v>
      </c>
      <c r="E89" s="24">
        <v>59</v>
      </c>
      <c r="F89" s="888" t="s">
        <v>607</v>
      </c>
      <c r="G89" s="890" t="s">
        <v>608</v>
      </c>
      <c r="H89" s="891"/>
      <c r="I89" s="892"/>
      <c r="J89" s="60" t="s">
        <v>605</v>
      </c>
      <c r="K89" s="42">
        <f>VLOOKUP($A89&amp;K$109,決統データ!$A$3:$DE$2059,$E89+19,FALSE)</f>
        <v>0</v>
      </c>
      <c r="L89" s="311">
        <f t="shared" si="5"/>
        <v>0</v>
      </c>
    </row>
    <row r="90" spans="1:12" s="1" customFormat="1">
      <c r="A90" s="27" t="str">
        <f t="shared" si="4"/>
        <v>1762602</v>
      </c>
      <c r="B90" s="28" t="s">
        <v>267</v>
      </c>
      <c r="C90" s="29">
        <v>26</v>
      </c>
      <c r="D90" s="28" t="s">
        <v>796</v>
      </c>
      <c r="E90" s="24">
        <v>60</v>
      </c>
      <c r="F90" s="889"/>
      <c r="G90" s="893"/>
      <c r="H90" s="894"/>
      <c r="I90" s="895"/>
      <c r="J90" s="60" t="s">
        <v>824</v>
      </c>
      <c r="K90" s="42">
        <f>VLOOKUP($A90&amp;K$109,決統データ!$A$3:$DE$2059,$E90+19,FALSE)</f>
        <v>45132</v>
      </c>
      <c r="L90" s="311">
        <f t="shared" si="5"/>
        <v>45132</v>
      </c>
    </row>
    <row r="91" spans="1:12" s="1" customFormat="1">
      <c r="A91" s="27" t="str">
        <f t="shared" si="4"/>
        <v>1762602</v>
      </c>
      <c r="B91" s="28" t="s">
        <v>267</v>
      </c>
      <c r="C91" s="29">
        <v>26</v>
      </c>
      <c r="D91" s="28" t="s">
        <v>796</v>
      </c>
      <c r="E91" s="24">
        <v>63</v>
      </c>
      <c r="F91" s="935" t="s">
        <v>730</v>
      </c>
      <c r="G91" s="624"/>
      <c r="H91" s="187" t="s">
        <v>731</v>
      </c>
      <c r="I91" s="188"/>
      <c r="J91" s="60"/>
      <c r="K91" s="42">
        <f>VLOOKUP($A91&amp;K$109,決統データ!$A$3:$DE$2059,$E91+19,FALSE)</f>
        <v>0</v>
      </c>
      <c r="L91" s="312">
        <f t="shared" si="5"/>
        <v>0</v>
      </c>
    </row>
    <row r="92" spans="1:12" s="1" customFormat="1">
      <c r="A92" s="27" t="str">
        <f t="shared" si="4"/>
        <v>1762602</v>
      </c>
      <c r="B92" s="28" t="s">
        <v>267</v>
      </c>
      <c r="C92" s="29">
        <v>26</v>
      </c>
      <c r="D92" s="28" t="s">
        <v>796</v>
      </c>
      <c r="E92" s="24">
        <v>64</v>
      </c>
      <c r="F92" s="624"/>
      <c r="G92" s="624"/>
      <c r="H92" s="187" t="s">
        <v>732</v>
      </c>
      <c r="I92" s="187"/>
      <c r="J92" s="187"/>
      <c r="K92" s="42">
        <f>VLOOKUP($A92&amp;K$109,決統データ!$A$3:$DE$2059,$E92+19,FALSE)</f>
        <v>0</v>
      </c>
      <c r="L92" s="312">
        <f t="shared" si="5"/>
        <v>0</v>
      </c>
    </row>
    <row r="93" spans="1:12" s="1" customFormat="1">
      <c r="A93" s="27" t="str">
        <f t="shared" si="4"/>
        <v>1762602</v>
      </c>
      <c r="B93" s="28" t="s">
        <v>267</v>
      </c>
      <c r="C93" s="29">
        <v>26</v>
      </c>
      <c r="D93" s="28" t="s">
        <v>796</v>
      </c>
      <c r="E93" s="24">
        <v>65</v>
      </c>
      <c r="F93" s="624"/>
      <c r="G93" s="624"/>
      <c r="H93" s="632" t="s">
        <v>246</v>
      </c>
      <c r="I93" s="187" t="s">
        <v>734</v>
      </c>
      <c r="J93" s="187"/>
      <c r="K93" s="42">
        <f>VLOOKUP($A93&amp;K$109,決統データ!$A$3:$DE$2059,$E93+19,FALSE)</f>
        <v>0</v>
      </c>
      <c r="L93" s="312">
        <f t="shared" si="5"/>
        <v>0</v>
      </c>
    </row>
    <row r="94" spans="1:12">
      <c r="A94" s="27" t="str">
        <f t="shared" si="4"/>
        <v>1762602</v>
      </c>
      <c r="B94" s="28" t="s">
        <v>267</v>
      </c>
      <c r="C94" s="29">
        <v>26</v>
      </c>
      <c r="D94" s="28" t="s">
        <v>796</v>
      </c>
      <c r="E94" s="24">
        <v>66</v>
      </c>
      <c r="F94" s="624"/>
      <c r="G94" s="624"/>
      <c r="H94" s="632"/>
      <c r="I94" s="187" t="s">
        <v>735</v>
      </c>
      <c r="J94" s="187"/>
      <c r="K94" s="42">
        <f>VLOOKUP($A94&amp;K$109,決統データ!$A$3:$DE$2059,$E94+19,FALSE)</f>
        <v>0</v>
      </c>
      <c r="L94" s="312">
        <f t="shared" si="5"/>
        <v>0</v>
      </c>
    </row>
    <row r="95" spans="1:12">
      <c r="A95" s="27" t="str">
        <f t="shared" si="4"/>
        <v>1762602</v>
      </c>
      <c r="B95" s="28" t="s">
        <v>267</v>
      </c>
      <c r="C95" s="29">
        <v>26</v>
      </c>
      <c r="D95" s="28" t="s">
        <v>796</v>
      </c>
      <c r="E95" s="24">
        <v>67</v>
      </c>
      <c r="F95" s="624"/>
      <c r="G95" s="624"/>
      <c r="H95" s="632"/>
      <c r="I95" s="187" t="s">
        <v>736</v>
      </c>
      <c r="J95" s="187"/>
      <c r="K95" s="42">
        <f>VLOOKUP($A95&amp;K$109,決統データ!$A$3:$DE$2059,$E95+19,FALSE)</f>
        <v>0</v>
      </c>
      <c r="L95" s="312">
        <f t="shared" si="5"/>
        <v>0</v>
      </c>
    </row>
    <row r="96" spans="1:12">
      <c r="A96" s="27" t="str">
        <f t="shared" si="4"/>
        <v>1762602</v>
      </c>
      <c r="B96" s="28" t="s">
        <v>267</v>
      </c>
      <c r="C96" s="29">
        <v>26</v>
      </c>
      <c r="D96" s="28" t="s">
        <v>796</v>
      </c>
      <c r="E96" s="38">
        <v>68</v>
      </c>
      <c r="F96" s="624"/>
      <c r="G96" s="624"/>
      <c r="H96" s="632"/>
      <c r="I96" s="187" t="s">
        <v>737</v>
      </c>
      <c r="J96" s="187"/>
      <c r="K96" s="42">
        <f>VLOOKUP($A96&amp;K$109,決統データ!$A$3:$DE$2059,$E96+19,FALSE)</f>
        <v>0</v>
      </c>
      <c r="L96" s="312">
        <f t="shared" si="5"/>
        <v>0</v>
      </c>
    </row>
    <row r="97" spans="1:12" ht="14.25" customHeight="1">
      <c r="A97" s="27" t="str">
        <f t="shared" si="4"/>
        <v>1762602</v>
      </c>
      <c r="B97" s="28" t="s">
        <v>267</v>
      </c>
      <c r="C97" s="29">
        <v>26</v>
      </c>
      <c r="D97" s="28" t="s">
        <v>796</v>
      </c>
      <c r="E97" s="38">
        <v>69</v>
      </c>
      <c r="F97" s="657" t="s">
        <v>1478</v>
      </c>
      <c r="G97" s="657"/>
      <c r="H97" s="657"/>
      <c r="I97" s="657"/>
      <c r="J97" s="657"/>
      <c r="K97" s="42">
        <f>VLOOKUP($A97&amp;K$109,決統データ!$A$3:$DE$2059,$E97+19,FALSE)</f>
        <v>17255</v>
      </c>
      <c r="L97" s="312">
        <f t="shared" si="5"/>
        <v>17255</v>
      </c>
    </row>
    <row r="98" spans="1:12">
      <c r="A98" s="27" t="str">
        <f t="shared" si="4"/>
        <v>1762602</v>
      </c>
      <c r="B98" s="28" t="s">
        <v>267</v>
      </c>
      <c r="C98" s="29">
        <v>26</v>
      </c>
      <c r="D98" s="28" t="s">
        <v>796</v>
      </c>
      <c r="E98" s="38">
        <v>70</v>
      </c>
      <c r="F98" s="658" t="s">
        <v>1479</v>
      </c>
      <c r="G98" s="658"/>
      <c r="H98" s="658"/>
      <c r="I98" s="658"/>
      <c r="J98" s="658"/>
      <c r="K98" s="42">
        <f>VLOOKUP($A98&amp;K$109,決統データ!$A$3:$DE$2059,$E98+19,FALSE)</f>
        <v>18980</v>
      </c>
      <c r="L98" s="312">
        <f t="shared" si="5"/>
        <v>18980</v>
      </c>
    </row>
    <row r="99" spans="1:12">
      <c r="E99" s="24"/>
      <c r="F99" s="559" t="s">
        <v>510</v>
      </c>
      <c r="G99" s="60" t="s">
        <v>513</v>
      </c>
      <c r="H99" s="60"/>
      <c r="I99" s="64"/>
      <c r="J99" s="62"/>
      <c r="K99" s="242">
        <f>K3/K14*100</f>
        <v>132.37447881994325</v>
      </c>
      <c r="L99" s="276">
        <f>L3/L14*100</f>
        <v>132.37447881994325</v>
      </c>
    </row>
    <row r="100" spans="1:12">
      <c r="E100" s="24"/>
      <c r="F100" s="559"/>
      <c r="G100" s="60" t="s">
        <v>511</v>
      </c>
      <c r="H100" s="60"/>
      <c r="I100" s="64"/>
      <c r="J100" s="62"/>
      <c r="K100" s="242">
        <f>K3/(K14+K51)*100</f>
        <v>38.693390139489154</v>
      </c>
      <c r="L100" s="276">
        <f>L3/(L14+L51)*100</f>
        <v>38.693390139489154</v>
      </c>
    </row>
    <row r="101" spans="1:12">
      <c r="E101" s="24"/>
      <c r="F101" s="559"/>
      <c r="G101" s="60" t="s">
        <v>514</v>
      </c>
      <c r="H101" s="60"/>
      <c r="I101" s="64"/>
      <c r="J101" s="62"/>
      <c r="K101" s="242">
        <f>(K4-K7)/(K15-K17)*100</f>
        <v>93.73557857528597</v>
      </c>
      <c r="L101" s="276">
        <f>(L4-L7)/(L15-L17)*100</f>
        <v>93.73557857528597</v>
      </c>
    </row>
    <row r="102" spans="1:12">
      <c r="E102" s="24"/>
      <c r="F102" s="559"/>
      <c r="G102" s="60" t="s">
        <v>512</v>
      </c>
      <c r="H102" s="64"/>
      <c r="I102" s="65"/>
      <c r="J102" s="62"/>
      <c r="K102" s="242">
        <f>K71/(K4-K7)*100</f>
        <v>0</v>
      </c>
      <c r="L102" s="276">
        <f>L71/(L4-L7)*100</f>
        <v>0</v>
      </c>
    </row>
    <row r="103" spans="1:12">
      <c r="E103" s="24"/>
      <c r="F103" s="559"/>
      <c r="G103" s="60" t="s">
        <v>522</v>
      </c>
      <c r="H103" s="64"/>
      <c r="I103" s="65"/>
      <c r="J103" s="62"/>
      <c r="K103" s="242">
        <f>(K12+K27+K28)/(K3+K25)*100</f>
        <v>50.889403193329265</v>
      </c>
      <c r="L103" s="276">
        <f>(L12+L27+L28)/(L3+L25)*100</f>
        <v>50.889403193329265</v>
      </c>
    </row>
    <row r="109" spans="1:12">
      <c r="K109" s="262" t="str">
        <f>+K110&amp;"000"</f>
        <v>264636000</v>
      </c>
    </row>
    <row r="110" spans="1:12">
      <c r="K110" s="262" t="s">
        <v>597</v>
      </c>
    </row>
    <row r="111" spans="1:12">
      <c r="K111" s="262" t="s">
        <v>472</v>
      </c>
    </row>
  </sheetData>
  <customSheetViews>
    <customSheetView guid="{247A5D4D-80F1-4466-92F7-7A3BC78E450F}" showPageBreaks="1" fitToPage="1" printArea="1" topLeftCell="A64">
      <selection activeCell="K79" sqref="K79"/>
      <pageMargins left="0.78740157480314965" right="1.5748031496062993" top="0.78740157480314965" bottom="0.59055118110236227" header="0.51181102362204722" footer="0.51181102362204722"/>
      <pageSetup paperSize="9" scale="50" fitToWidth="0" orientation="portrait" blackAndWhite="1" horizontalDpi="300" verticalDpi="300"/>
      <headerFooter alignWithMargins="0"/>
    </customSheetView>
  </customSheetViews>
  <mergeCells count="95">
    <mergeCell ref="F76:J76"/>
    <mergeCell ref="F80:J80"/>
    <mergeCell ref="F81:J81"/>
    <mergeCell ref="F82:J82"/>
    <mergeCell ref="F77:I78"/>
    <mergeCell ref="F99:F103"/>
    <mergeCell ref="F91:G96"/>
    <mergeCell ref="H93:H96"/>
    <mergeCell ref="F79:J79"/>
    <mergeCell ref="F85:I86"/>
    <mergeCell ref="F89:F90"/>
    <mergeCell ref="F87:I88"/>
    <mergeCell ref="G89:I90"/>
    <mergeCell ref="F97:J97"/>
    <mergeCell ref="F98:J98"/>
    <mergeCell ref="F2:J2"/>
    <mergeCell ref="F3:F24"/>
    <mergeCell ref="G3:J3"/>
    <mergeCell ref="G4:J4"/>
    <mergeCell ref="G5:J5"/>
    <mergeCell ref="G6:J6"/>
    <mergeCell ref="G7:J7"/>
    <mergeCell ref="G12:J12"/>
    <mergeCell ref="G13:J13"/>
    <mergeCell ref="G14:J14"/>
    <mergeCell ref="G15:J15"/>
    <mergeCell ref="G8:J8"/>
    <mergeCell ref="G9:J9"/>
    <mergeCell ref="G10:J10"/>
    <mergeCell ref="G11:J11"/>
    <mergeCell ref="G20:J20"/>
    <mergeCell ref="G21:J21"/>
    <mergeCell ref="G22:J22"/>
    <mergeCell ref="G23:J23"/>
    <mergeCell ref="G16:J16"/>
    <mergeCell ref="G17:J17"/>
    <mergeCell ref="G18:J18"/>
    <mergeCell ref="G19:J19"/>
    <mergeCell ref="G24:J24"/>
    <mergeCell ref="G35:J35"/>
    <mergeCell ref="G36:J36"/>
    <mergeCell ref="G37:H38"/>
    <mergeCell ref="I37:J37"/>
    <mergeCell ref="I38:J38"/>
    <mergeCell ref="G33:J33"/>
    <mergeCell ref="G34:J34"/>
    <mergeCell ref="G29:J29"/>
    <mergeCell ref="G30:J30"/>
    <mergeCell ref="G31:J31"/>
    <mergeCell ref="G32:J32"/>
    <mergeCell ref="H49:J49"/>
    <mergeCell ref="H50:J50"/>
    <mergeCell ref="G39:G42"/>
    <mergeCell ref="H39:J39"/>
    <mergeCell ref="H40:J40"/>
    <mergeCell ref="H41:J41"/>
    <mergeCell ref="H42:J42"/>
    <mergeCell ref="G43:G50"/>
    <mergeCell ref="H43:H45"/>
    <mergeCell ref="I43:I45"/>
    <mergeCell ref="H46:J46"/>
    <mergeCell ref="F60:J60"/>
    <mergeCell ref="G62:J62"/>
    <mergeCell ref="F61:F62"/>
    <mergeCell ref="F63:J63"/>
    <mergeCell ref="F59:J59"/>
    <mergeCell ref="F25:F58"/>
    <mergeCell ref="G25:J25"/>
    <mergeCell ref="G26:J26"/>
    <mergeCell ref="G27:J27"/>
    <mergeCell ref="G28:J28"/>
    <mergeCell ref="G57:J57"/>
    <mergeCell ref="G58:J58"/>
    <mergeCell ref="G51:J51"/>
    <mergeCell ref="G52:G54"/>
    <mergeCell ref="H52:J52"/>
    <mergeCell ref="H53:J53"/>
    <mergeCell ref="H54:J54"/>
    <mergeCell ref="G55:J55"/>
    <mergeCell ref="G56:J56"/>
    <mergeCell ref="H47:J47"/>
    <mergeCell ref="H48:J48"/>
    <mergeCell ref="F64:J64"/>
    <mergeCell ref="F65:J65"/>
    <mergeCell ref="F66:F68"/>
    <mergeCell ref="G66:J66"/>
    <mergeCell ref="G67:J67"/>
    <mergeCell ref="G68:J68"/>
    <mergeCell ref="F74:G75"/>
    <mergeCell ref="H74:J74"/>
    <mergeCell ref="H75:J75"/>
    <mergeCell ref="F69:J69"/>
    <mergeCell ref="F70:I71"/>
    <mergeCell ref="F72:J72"/>
    <mergeCell ref="F73:J73"/>
  </mergeCells>
  <phoneticPr fontId="3"/>
  <pageMargins left="0.78740157480314965" right="1.5748031496062993" top="0.78740157480314965" bottom="0.59055118110236227" header="0.51181102362204722" footer="0.51181102362204722"/>
  <pageSetup paperSize="9" scale="52" fitToWidth="0"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J58"/>
  <sheetViews>
    <sheetView view="pageBreakPreview" zoomScaleNormal="9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3.75" style="1" customWidth="1"/>
    <col min="8" max="8" width="26.58203125" style="1" customWidth="1"/>
    <col min="9" max="10" width="14.58203125" style="1" customWidth="1"/>
    <col min="11" max="16384" width="9" style="1"/>
  </cols>
  <sheetData>
    <row r="1" spans="1:10">
      <c r="F1" s="1" t="s">
        <v>1199</v>
      </c>
      <c r="J1" s="160"/>
    </row>
    <row r="2" spans="1:10" ht="29.25" customHeight="1">
      <c r="A2" s="26"/>
      <c r="B2" s="67" t="s">
        <v>786</v>
      </c>
      <c r="C2" s="26" t="s">
        <v>787</v>
      </c>
      <c r="D2" s="26" t="s">
        <v>788</v>
      </c>
      <c r="E2" s="30" t="s">
        <v>789</v>
      </c>
      <c r="F2" s="803"/>
      <c r="G2" s="803"/>
      <c r="H2" s="803"/>
      <c r="I2" s="165" t="s">
        <v>472</v>
      </c>
      <c r="J2" s="11" t="s">
        <v>609</v>
      </c>
    </row>
    <row r="3" spans="1:10" ht="22" customHeight="1">
      <c r="A3" s="27" t="str">
        <f>+B3&amp;C3&amp;D3</f>
        <v>1762101</v>
      </c>
      <c r="B3" s="28" t="s">
        <v>267</v>
      </c>
      <c r="C3" s="29">
        <v>21</v>
      </c>
      <c r="D3" s="28" t="s">
        <v>790</v>
      </c>
      <c r="E3" s="24">
        <v>1</v>
      </c>
      <c r="F3" s="559" t="s">
        <v>1198</v>
      </c>
      <c r="G3" s="637" t="s">
        <v>862</v>
      </c>
      <c r="H3" s="95" t="s">
        <v>1191</v>
      </c>
      <c r="I3" s="43">
        <f>VLOOKUP($A3&amp;I$56,決統データ!$A$3:$DE$2059,$E3+19,FALSE)</f>
        <v>2247</v>
      </c>
      <c r="J3" s="274">
        <f t="shared" ref="J3:J26" si="0">SUM(I3:I3)</f>
        <v>2247</v>
      </c>
    </row>
    <row r="4" spans="1:10" ht="22" customHeight="1">
      <c r="A4" s="27" t="str">
        <f t="shared" ref="A4:A26" si="1">+B4&amp;C4&amp;D4</f>
        <v>1762101</v>
      </c>
      <c r="B4" s="28" t="s">
        <v>267</v>
      </c>
      <c r="C4" s="29">
        <v>21</v>
      </c>
      <c r="D4" s="28" t="s">
        <v>790</v>
      </c>
      <c r="E4" s="24">
        <v>2</v>
      </c>
      <c r="F4" s="559"/>
      <c r="G4" s="670"/>
      <c r="H4" s="60" t="s">
        <v>1190</v>
      </c>
      <c r="I4" s="43">
        <f>VLOOKUP($A4&amp;I$56,決統データ!$A$3:$DE$2059,$E4+19,FALSE)</f>
        <v>191</v>
      </c>
      <c r="J4" s="274">
        <f t="shared" si="0"/>
        <v>191</v>
      </c>
    </row>
    <row r="5" spans="1:10" ht="22" customHeight="1">
      <c r="A5" s="27" t="str">
        <f t="shared" si="1"/>
        <v>1762101</v>
      </c>
      <c r="B5" s="28" t="s">
        <v>267</v>
      </c>
      <c r="C5" s="29">
        <v>21</v>
      </c>
      <c r="D5" s="28" t="s">
        <v>790</v>
      </c>
      <c r="E5" s="24">
        <v>3</v>
      </c>
      <c r="F5" s="559"/>
      <c r="G5" s="670"/>
      <c r="H5" s="60" t="s">
        <v>1628</v>
      </c>
      <c r="I5" s="43">
        <f>VLOOKUP($A5&amp;I$56,決統データ!$A$3:$DE$2059,$E5+19,FALSE)</f>
        <v>0</v>
      </c>
      <c r="J5" s="274">
        <f t="shared" si="0"/>
        <v>0</v>
      </c>
    </row>
    <row r="6" spans="1:10" ht="22" customHeight="1">
      <c r="A6" s="27" t="str">
        <f t="shared" si="1"/>
        <v>1762101</v>
      </c>
      <c r="B6" s="28" t="s">
        <v>267</v>
      </c>
      <c r="C6" s="29">
        <v>21</v>
      </c>
      <c r="D6" s="28" t="s">
        <v>790</v>
      </c>
      <c r="E6" s="24">
        <v>4</v>
      </c>
      <c r="F6" s="559"/>
      <c r="G6" s="670"/>
      <c r="H6" s="60" t="s">
        <v>1188</v>
      </c>
      <c r="I6" s="43">
        <f>VLOOKUP($A6&amp;I$56,決統データ!$A$3:$DE$2059,$E6+19,FALSE)</f>
        <v>339</v>
      </c>
      <c r="J6" s="274">
        <f t="shared" si="0"/>
        <v>339</v>
      </c>
    </row>
    <row r="7" spans="1:10" ht="22" customHeight="1">
      <c r="A7" s="27" t="str">
        <f t="shared" si="1"/>
        <v>1762101</v>
      </c>
      <c r="B7" s="28" t="s">
        <v>267</v>
      </c>
      <c r="C7" s="29">
        <v>21</v>
      </c>
      <c r="D7" s="28" t="s">
        <v>790</v>
      </c>
      <c r="E7" s="24">
        <v>5</v>
      </c>
      <c r="F7" s="559"/>
      <c r="G7" s="670"/>
      <c r="H7" s="60" t="s">
        <v>1187</v>
      </c>
      <c r="I7" s="43">
        <f>VLOOKUP($A7&amp;I$56,決統データ!$A$3:$DE$2059,$E7+19,FALSE)</f>
        <v>570</v>
      </c>
      <c r="J7" s="274">
        <f t="shared" si="0"/>
        <v>570</v>
      </c>
    </row>
    <row r="8" spans="1:10" ht="22" customHeight="1">
      <c r="A8" s="27" t="str">
        <f t="shared" si="1"/>
        <v>1762101</v>
      </c>
      <c r="B8" s="28" t="s">
        <v>267</v>
      </c>
      <c r="C8" s="29">
        <v>21</v>
      </c>
      <c r="D8" s="28" t="s">
        <v>790</v>
      </c>
      <c r="E8" s="24">
        <v>6</v>
      </c>
      <c r="F8" s="559"/>
      <c r="G8" s="670"/>
      <c r="H8" s="60" t="s">
        <v>799</v>
      </c>
      <c r="I8" s="43">
        <f>VLOOKUP($A8&amp;I$56,決統データ!$A$3:$DE$2059,$E8+19,FALSE)</f>
        <v>3347</v>
      </c>
      <c r="J8" s="274">
        <f t="shared" si="0"/>
        <v>3347</v>
      </c>
    </row>
    <row r="9" spans="1:10" ht="22" customHeight="1">
      <c r="A9" s="27" t="str">
        <f t="shared" si="1"/>
        <v>1762101</v>
      </c>
      <c r="B9" s="28" t="s">
        <v>267</v>
      </c>
      <c r="C9" s="29">
        <v>21</v>
      </c>
      <c r="D9" s="28" t="s">
        <v>790</v>
      </c>
      <c r="E9" s="24">
        <v>7</v>
      </c>
      <c r="F9" s="559"/>
      <c r="G9" s="507" t="s">
        <v>1186</v>
      </c>
      <c r="H9" s="507"/>
      <c r="I9" s="43">
        <f>VLOOKUP($A9&amp;I$56,決統データ!$A$3:$DE$2059,$E9+19,FALSE)</f>
        <v>7668</v>
      </c>
      <c r="J9" s="274">
        <f t="shared" si="0"/>
        <v>7668</v>
      </c>
    </row>
    <row r="10" spans="1:10" ht="22" customHeight="1">
      <c r="A10" s="27" t="str">
        <f t="shared" si="1"/>
        <v>1762101</v>
      </c>
      <c r="B10" s="28" t="s">
        <v>267</v>
      </c>
      <c r="C10" s="29">
        <v>21</v>
      </c>
      <c r="D10" s="28" t="s">
        <v>790</v>
      </c>
      <c r="E10" s="24">
        <v>8</v>
      </c>
      <c r="F10" s="559"/>
      <c r="G10" s="670" t="s">
        <v>650</v>
      </c>
      <c r="H10" s="60" t="s">
        <v>1469</v>
      </c>
      <c r="I10" s="43">
        <f>VLOOKUP($A10&amp;I$56,決統データ!$A$3:$DE$2059,$E10+19,FALSE)</f>
        <v>7668</v>
      </c>
      <c r="J10" s="274">
        <f t="shared" si="0"/>
        <v>7668</v>
      </c>
    </row>
    <row r="11" spans="1:10" ht="22" customHeight="1">
      <c r="A11" s="27" t="str">
        <f t="shared" si="1"/>
        <v>1762101</v>
      </c>
      <c r="B11" s="28" t="s">
        <v>267</v>
      </c>
      <c r="C11" s="29">
        <v>21</v>
      </c>
      <c r="D11" s="28" t="s">
        <v>790</v>
      </c>
      <c r="E11" s="24">
        <v>9</v>
      </c>
      <c r="F11" s="559"/>
      <c r="G11" s="670"/>
      <c r="H11" s="60" t="s">
        <v>1464</v>
      </c>
      <c r="I11" s="43">
        <f>VLOOKUP($A11&amp;I$56,決統データ!$A$3:$DE$2059,$E11+19,FALSE)</f>
        <v>0</v>
      </c>
      <c r="J11" s="274">
        <f t="shared" si="0"/>
        <v>0</v>
      </c>
    </row>
    <row r="12" spans="1:10" ht="22" customHeight="1">
      <c r="A12" s="27" t="str">
        <f t="shared" si="1"/>
        <v>1762101</v>
      </c>
      <c r="B12" s="28" t="s">
        <v>267</v>
      </c>
      <c r="C12" s="29">
        <v>21</v>
      </c>
      <c r="D12" s="28" t="s">
        <v>790</v>
      </c>
      <c r="E12" s="24">
        <v>10</v>
      </c>
      <c r="F12" s="559"/>
      <c r="G12" s="670"/>
      <c r="H12" s="60" t="s">
        <v>1183</v>
      </c>
      <c r="I12" s="43">
        <f>VLOOKUP($A12&amp;I$56,決統データ!$A$3:$DE$2059,$E12+19,FALSE)</f>
        <v>0</v>
      </c>
      <c r="J12" s="274">
        <f t="shared" si="0"/>
        <v>0</v>
      </c>
    </row>
    <row r="13" spans="1:10" ht="22" customHeight="1">
      <c r="A13" s="27" t="str">
        <f t="shared" si="1"/>
        <v>1762101</v>
      </c>
      <c r="B13" s="28" t="s">
        <v>267</v>
      </c>
      <c r="C13" s="29">
        <v>21</v>
      </c>
      <c r="D13" s="28" t="s">
        <v>790</v>
      </c>
      <c r="E13" s="24">
        <v>12</v>
      </c>
      <c r="F13" s="559"/>
      <c r="G13" s="507" t="s">
        <v>1318</v>
      </c>
      <c r="H13" s="507"/>
      <c r="I13" s="43">
        <f>VLOOKUP($A13&amp;I$56,決統データ!$A$3:$DE$2059,$E13+19,FALSE)</f>
        <v>6566</v>
      </c>
      <c r="J13" s="274">
        <f t="shared" si="0"/>
        <v>6566</v>
      </c>
    </row>
    <row r="14" spans="1:10" ht="22" customHeight="1">
      <c r="A14" s="27" t="str">
        <f t="shared" si="1"/>
        <v>1762101</v>
      </c>
      <c r="B14" s="28" t="s">
        <v>267</v>
      </c>
      <c r="C14" s="29">
        <v>21</v>
      </c>
      <c r="D14" s="28" t="s">
        <v>790</v>
      </c>
      <c r="E14" s="24">
        <v>13</v>
      </c>
      <c r="F14" s="559"/>
      <c r="G14" s="507" t="s">
        <v>1182</v>
      </c>
      <c r="H14" s="507"/>
      <c r="I14" s="43">
        <f>VLOOKUP($A14&amp;I$56,決統データ!$A$3:$DE$2059,$E14+19,FALSE)</f>
        <v>75</v>
      </c>
      <c r="J14" s="274">
        <f t="shared" si="0"/>
        <v>75</v>
      </c>
    </row>
    <row r="15" spans="1:10" ht="22" customHeight="1">
      <c r="A15" s="27" t="str">
        <f t="shared" si="1"/>
        <v>1762101</v>
      </c>
      <c r="B15" s="28" t="s">
        <v>267</v>
      </c>
      <c r="C15" s="29">
        <v>21</v>
      </c>
      <c r="D15" s="28" t="s">
        <v>790</v>
      </c>
      <c r="E15" s="24">
        <v>14</v>
      </c>
      <c r="F15" s="559"/>
      <c r="G15" s="507" t="s">
        <v>1181</v>
      </c>
      <c r="H15" s="507"/>
      <c r="I15" s="43">
        <f>VLOOKUP($A15&amp;I$56,決統データ!$A$3:$DE$2059,$E15+19,FALSE)</f>
        <v>519</v>
      </c>
      <c r="J15" s="274">
        <f t="shared" si="0"/>
        <v>519</v>
      </c>
    </row>
    <row r="16" spans="1:10" ht="22" customHeight="1">
      <c r="A16" s="27" t="str">
        <f t="shared" si="1"/>
        <v>1762101</v>
      </c>
      <c r="B16" s="28" t="s">
        <v>267</v>
      </c>
      <c r="C16" s="29">
        <v>21</v>
      </c>
      <c r="D16" s="28" t="s">
        <v>790</v>
      </c>
      <c r="E16" s="24">
        <v>15</v>
      </c>
      <c r="F16" s="559"/>
      <c r="G16" s="507" t="s">
        <v>1180</v>
      </c>
      <c r="H16" s="507"/>
      <c r="I16" s="43">
        <f>VLOOKUP($A16&amp;I$56,決統データ!$A$3:$DE$2059,$E16+19,FALSE)</f>
        <v>686</v>
      </c>
      <c r="J16" s="274">
        <f t="shared" si="0"/>
        <v>686</v>
      </c>
    </row>
    <row r="17" spans="1:10" ht="22" customHeight="1">
      <c r="A17" s="27" t="str">
        <f t="shared" si="1"/>
        <v>1762101</v>
      </c>
      <c r="B17" s="28" t="s">
        <v>267</v>
      </c>
      <c r="C17" s="29">
        <v>21</v>
      </c>
      <c r="D17" s="28" t="s">
        <v>790</v>
      </c>
      <c r="E17" s="24">
        <v>16</v>
      </c>
      <c r="F17" s="559"/>
      <c r="G17" s="507" t="s">
        <v>1177</v>
      </c>
      <c r="H17" s="507"/>
      <c r="I17" s="43">
        <f>VLOOKUP($A17&amp;I$56,決統データ!$A$3:$DE$2059,$E17+19,FALSE)</f>
        <v>136</v>
      </c>
      <c r="J17" s="274">
        <f t="shared" si="0"/>
        <v>136</v>
      </c>
    </row>
    <row r="18" spans="1:10" ht="22" customHeight="1">
      <c r="A18" s="27" t="str">
        <f t="shared" si="1"/>
        <v>1762101</v>
      </c>
      <c r="B18" s="28" t="s">
        <v>267</v>
      </c>
      <c r="C18" s="29">
        <v>21</v>
      </c>
      <c r="D18" s="28" t="s">
        <v>790</v>
      </c>
      <c r="E18" s="24">
        <v>17</v>
      </c>
      <c r="F18" s="559"/>
      <c r="G18" s="507" t="s">
        <v>1317</v>
      </c>
      <c r="H18" s="507"/>
      <c r="I18" s="43">
        <f>VLOOKUP($A18&amp;I$56,決統データ!$A$3:$DE$2059,$E18+19,FALSE)</f>
        <v>0</v>
      </c>
      <c r="J18" s="274">
        <f t="shared" si="0"/>
        <v>0</v>
      </c>
    </row>
    <row r="19" spans="1:10" ht="22" customHeight="1">
      <c r="A19" s="27" t="str">
        <f t="shared" si="1"/>
        <v>1762101</v>
      </c>
      <c r="B19" s="28" t="s">
        <v>267</v>
      </c>
      <c r="C19" s="29">
        <v>21</v>
      </c>
      <c r="D19" s="28" t="s">
        <v>790</v>
      </c>
      <c r="E19" s="24">
        <v>18</v>
      </c>
      <c r="F19" s="559"/>
      <c r="G19" s="507" t="s">
        <v>1316</v>
      </c>
      <c r="H19" s="507"/>
      <c r="I19" s="43">
        <f>VLOOKUP($A19&amp;I$56,決統データ!$A$3:$DE$2059,$E19+19,FALSE)</f>
        <v>0</v>
      </c>
      <c r="J19" s="274">
        <f t="shared" si="0"/>
        <v>0</v>
      </c>
    </row>
    <row r="20" spans="1:10" ht="22" customHeight="1">
      <c r="A20" s="27" t="str">
        <f t="shared" si="1"/>
        <v>1762101</v>
      </c>
      <c r="B20" s="28" t="s">
        <v>267</v>
      </c>
      <c r="C20" s="29">
        <v>21</v>
      </c>
      <c r="D20" s="28" t="s">
        <v>790</v>
      </c>
      <c r="E20" s="24">
        <v>19</v>
      </c>
      <c r="F20" s="559"/>
      <c r="G20" s="507" t="s">
        <v>1178</v>
      </c>
      <c r="H20" s="507"/>
      <c r="I20" s="43">
        <f>VLOOKUP($A20&amp;I$56,決統データ!$A$3:$DE$2059,$E20+19,FALSE)</f>
        <v>8861</v>
      </c>
      <c r="J20" s="274">
        <f t="shared" si="0"/>
        <v>8861</v>
      </c>
    </row>
    <row r="21" spans="1:10" ht="21.75" customHeight="1">
      <c r="A21" s="27" t="str">
        <f t="shared" si="1"/>
        <v>1762101</v>
      </c>
      <c r="B21" s="28" t="s">
        <v>267</v>
      </c>
      <c r="C21" s="29">
        <v>21</v>
      </c>
      <c r="D21" s="28" t="s">
        <v>790</v>
      </c>
      <c r="E21" s="24">
        <v>27</v>
      </c>
      <c r="F21" s="559"/>
      <c r="G21" s="468" t="s">
        <v>1315</v>
      </c>
      <c r="H21" s="469"/>
      <c r="I21" s="43">
        <f>VLOOKUP($A21&amp;I$56,決統データ!$A$3:$DE$2059,$E21+19,FALSE)</f>
        <v>0</v>
      </c>
      <c r="J21" s="274">
        <f t="shared" si="0"/>
        <v>0</v>
      </c>
    </row>
    <row r="22" spans="1:10" ht="22" customHeight="1">
      <c r="A22" s="27" t="str">
        <f t="shared" si="1"/>
        <v>1762101</v>
      </c>
      <c r="B22" s="28" t="s">
        <v>267</v>
      </c>
      <c r="C22" s="29">
        <v>21</v>
      </c>
      <c r="D22" s="28" t="s">
        <v>790</v>
      </c>
      <c r="E22" s="24">
        <v>28</v>
      </c>
      <c r="F22" s="559"/>
      <c r="G22" s="507" t="s">
        <v>737</v>
      </c>
      <c r="H22" s="507"/>
      <c r="I22" s="43">
        <f>VLOOKUP($A22&amp;I$56,決統データ!$A$3:$DE$2059,$E22+19,FALSE)</f>
        <v>683</v>
      </c>
      <c r="J22" s="274">
        <f t="shared" si="0"/>
        <v>683</v>
      </c>
    </row>
    <row r="23" spans="1:10" ht="22" customHeight="1">
      <c r="A23" s="27" t="str">
        <f t="shared" si="1"/>
        <v>1762101</v>
      </c>
      <c r="B23" s="28" t="s">
        <v>267</v>
      </c>
      <c r="C23" s="29">
        <v>21</v>
      </c>
      <c r="D23" s="28" t="s">
        <v>790</v>
      </c>
      <c r="E23" s="24">
        <v>29</v>
      </c>
      <c r="F23" s="559"/>
      <c r="G23" s="507" t="s">
        <v>1314</v>
      </c>
      <c r="H23" s="507"/>
      <c r="I23" s="43">
        <f>VLOOKUP($A23&amp;I$56,決統データ!$A$3:$DE$2059,$E23+19,FALSE)</f>
        <v>28541</v>
      </c>
      <c r="J23" s="274">
        <f t="shared" si="0"/>
        <v>28541</v>
      </c>
    </row>
    <row r="24" spans="1:10" ht="22" customHeight="1">
      <c r="A24" s="27" t="str">
        <f t="shared" si="1"/>
        <v>1762101</v>
      </c>
      <c r="B24" s="28" t="s">
        <v>267</v>
      </c>
      <c r="C24" s="29">
        <v>21</v>
      </c>
      <c r="D24" s="28" t="s">
        <v>790</v>
      </c>
      <c r="E24" s="24">
        <v>30</v>
      </c>
      <c r="F24" s="559"/>
      <c r="G24" s="507" t="s">
        <v>1313</v>
      </c>
      <c r="H24" s="507"/>
      <c r="I24" s="43">
        <f>VLOOKUP($A24&amp;I$56,決統データ!$A$3:$DE$2059,$E24+19,FALSE)</f>
        <v>0</v>
      </c>
      <c r="J24" s="274">
        <f t="shared" si="0"/>
        <v>0</v>
      </c>
    </row>
    <row r="25" spans="1:10" ht="22" customHeight="1">
      <c r="A25" s="27" t="str">
        <f t="shared" si="1"/>
        <v>1762101</v>
      </c>
      <c r="B25" s="28" t="s">
        <v>267</v>
      </c>
      <c r="C25" s="29">
        <v>21</v>
      </c>
      <c r="D25" s="28" t="s">
        <v>790</v>
      </c>
      <c r="E25" s="24">
        <v>31</v>
      </c>
      <c r="F25" s="559"/>
      <c r="G25" s="507" t="s">
        <v>1173</v>
      </c>
      <c r="H25" s="507"/>
      <c r="I25" s="43">
        <f>VLOOKUP($A25&amp;I$56,決統データ!$A$3:$DE$2059,$E25+19,FALSE)</f>
        <v>0</v>
      </c>
      <c r="J25" s="274">
        <f t="shared" si="0"/>
        <v>0</v>
      </c>
    </row>
    <row r="26" spans="1:10" ht="22" customHeight="1">
      <c r="A26" s="27" t="str">
        <f t="shared" si="1"/>
        <v>1762101</v>
      </c>
      <c r="B26" s="28" t="s">
        <v>267</v>
      </c>
      <c r="C26" s="29">
        <v>21</v>
      </c>
      <c r="D26" s="28" t="s">
        <v>790</v>
      </c>
      <c r="E26" s="24">
        <v>32</v>
      </c>
      <c r="F26" s="559"/>
      <c r="G26" s="507" t="s">
        <v>1172</v>
      </c>
      <c r="H26" s="507"/>
      <c r="I26" s="43">
        <f>VLOOKUP($A26&amp;I$56,決統データ!$A$3:$DE$2059,$E26+19,FALSE)</f>
        <v>28541</v>
      </c>
      <c r="J26" s="274">
        <f t="shared" si="0"/>
        <v>28541</v>
      </c>
    </row>
    <row r="27" spans="1:10" ht="22" customHeight="1">
      <c r="F27" s="670" t="s">
        <v>1319</v>
      </c>
      <c r="G27" s="637" t="s">
        <v>862</v>
      </c>
      <c r="H27" s="95" t="s">
        <v>1191</v>
      </c>
      <c r="I27" s="166">
        <f>I3/$I$26*100</f>
        <v>7.8728846221225597</v>
      </c>
      <c r="J27" s="273">
        <f t="shared" ref="J27:J50" si="2">J3/$J$26*100</f>
        <v>7.8728846221225597</v>
      </c>
    </row>
    <row r="28" spans="1:10" ht="22" customHeight="1">
      <c r="F28" s="670"/>
      <c r="G28" s="670"/>
      <c r="H28" s="60" t="s">
        <v>1190</v>
      </c>
      <c r="I28" s="166">
        <f t="shared" ref="I28:I50" si="3">I4/$I$26*100</f>
        <v>0.66921271153778772</v>
      </c>
      <c r="J28" s="273">
        <f t="shared" si="2"/>
        <v>0.66921271153778772</v>
      </c>
    </row>
    <row r="29" spans="1:10" ht="22" customHeight="1">
      <c r="F29" s="670"/>
      <c r="G29" s="670"/>
      <c r="H29" s="60" t="s">
        <v>1628</v>
      </c>
      <c r="I29" s="166">
        <f t="shared" si="3"/>
        <v>0</v>
      </c>
      <c r="J29" s="273">
        <f t="shared" si="2"/>
        <v>0</v>
      </c>
    </row>
    <row r="30" spans="1:10" ht="22" customHeight="1">
      <c r="F30" s="670"/>
      <c r="G30" s="670"/>
      <c r="H30" s="60" t="s">
        <v>1188</v>
      </c>
      <c r="I30" s="166">
        <f t="shared" si="3"/>
        <v>1.1877649696927228</v>
      </c>
      <c r="J30" s="273">
        <f t="shared" si="2"/>
        <v>1.1877649696927228</v>
      </c>
    </row>
    <row r="31" spans="1:10" ht="22" customHeight="1">
      <c r="F31" s="670"/>
      <c r="G31" s="670"/>
      <c r="H31" s="60" t="s">
        <v>1187</v>
      </c>
      <c r="I31" s="166">
        <f t="shared" si="3"/>
        <v>1.9971269401913037</v>
      </c>
      <c r="J31" s="273">
        <f t="shared" si="2"/>
        <v>1.9971269401913037</v>
      </c>
    </row>
    <row r="32" spans="1:10" ht="22" customHeight="1">
      <c r="F32" s="670"/>
      <c r="G32" s="670"/>
      <c r="H32" s="60" t="s">
        <v>799</v>
      </c>
      <c r="I32" s="166">
        <f t="shared" si="3"/>
        <v>11.726989243544375</v>
      </c>
      <c r="J32" s="273">
        <f t="shared" si="2"/>
        <v>11.726989243544375</v>
      </c>
    </row>
    <row r="33" spans="6:10" ht="22" customHeight="1">
      <c r="F33" s="670"/>
      <c r="G33" s="507" t="s">
        <v>1186</v>
      </c>
      <c r="H33" s="507"/>
      <c r="I33" s="166">
        <f t="shared" si="3"/>
        <v>26.866612942784062</v>
      </c>
      <c r="J33" s="273">
        <f t="shared" si="2"/>
        <v>26.866612942784062</v>
      </c>
    </row>
    <row r="34" spans="6:10" ht="22" customHeight="1">
      <c r="F34" s="670"/>
      <c r="G34" s="670" t="s">
        <v>650</v>
      </c>
      <c r="H34" s="432" t="s">
        <v>1465</v>
      </c>
      <c r="I34" s="166">
        <f t="shared" si="3"/>
        <v>26.866612942784062</v>
      </c>
      <c r="J34" s="273">
        <f t="shared" si="2"/>
        <v>26.866612942784062</v>
      </c>
    </row>
    <row r="35" spans="6:10" ht="22" customHeight="1">
      <c r="F35" s="670"/>
      <c r="G35" s="670"/>
      <c r="H35" s="432" t="s">
        <v>1464</v>
      </c>
      <c r="I35" s="166">
        <f t="shared" si="3"/>
        <v>0</v>
      </c>
      <c r="J35" s="273">
        <f t="shared" si="2"/>
        <v>0</v>
      </c>
    </row>
    <row r="36" spans="6:10" ht="22" customHeight="1">
      <c r="F36" s="670"/>
      <c r="G36" s="670"/>
      <c r="H36" s="60" t="s">
        <v>1183</v>
      </c>
      <c r="I36" s="166">
        <f t="shared" si="3"/>
        <v>0</v>
      </c>
      <c r="J36" s="273">
        <f t="shared" si="2"/>
        <v>0</v>
      </c>
    </row>
    <row r="37" spans="6:10" ht="22" customHeight="1">
      <c r="F37" s="670"/>
      <c r="G37" s="507" t="s">
        <v>1318</v>
      </c>
      <c r="H37" s="507"/>
      <c r="I37" s="166">
        <f t="shared" si="3"/>
        <v>23.005500858414209</v>
      </c>
      <c r="J37" s="273">
        <f t="shared" si="2"/>
        <v>23.005500858414209</v>
      </c>
    </row>
    <row r="38" spans="6:10" ht="22" customHeight="1">
      <c r="F38" s="670"/>
      <c r="G38" s="507" t="s">
        <v>1182</v>
      </c>
      <c r="H38" s="507"/>
      <c r="I38" s="166">
        <f t="shared" si="3"/>
        <v>0.26277986055148733</v>
      </c>
      <c r="J38" s="273">
        <f t="shared" si="2"/>
        <v>0.26277986055148733</v>
      </c>
    </row>
    <row r="39" spans="6:10" ht="22" customHeight="1">
      <c r="F39" s="670"/>
      <c r="G39" s="507" t="s">
        <v>1181</v>
      </c>
      <c r="H39" s="507"/>
      <c r="I39" s="166">
        <f t="shared" si="3"/>
        <v>1.8184366350162924</v>
      </c>
      <c r="J39" s="273">
        <f t="shared" si="2"/>
        <v>1.8184366350162924</v>
      </c>
    </row>
    <row r="40" spans="6:10" ht="22" customHeight="1">
      <c r="F40" s="670"/>
      <c r="G40" s="507" t="s">
        <v>1180</v>
      </c>
      <c r="H40" s="507"/>
      <c r="I40" s="166">
        <f t="shared" si="3"/>
        <v>2.4035597911776043</v>
      </c>
      <c r="J40" s="273">
        <f t="shared" si="2"/>
        <v>2.4035597911776043</v>
      </c>
    </row>
    <row r="41" spans="6:10" ht="22" customHeight="1">
      <c r="F41" s="670"/>
      <c r="G41" s="507" t="s">
        <v>1177</v>
      </c>
      <c r="H41" s="507"/>
      <c r="I41" s="166">
        <f t="shared" si="3"/>
        <v>0.47650748046669705</v>
      </c>
      <c r="J41" s="273">
        <f t="shared" si="2"/>
        <v>0.47650748046669705</v>
      </c>
    </row>
    <row r="42" spans="6:10" ht="22" customHeight="1">
      <c r="F42" s="670"/>
      <c r="G42" s="507" t="s">
        <v>1317</v>
      </c>
      <c r="H42" s="507"/>
      <c r="I42" s="166">
        <f t="shared" si="3"/>
        <v>0</v>
      </c>
      <c r="J42" s="273">
        <f t="shared" si="2"/>
        <v>0</v>
      </c>
    </row>
    <row r="43" spans="6:10" ht="22" customHeight="1">
      <c r="F43" s="670"/>
      <c r="G43" s="507" t="s">
        <v>1316</v>
      </c>
      <c r="H43" s="507"/>
      <c r="I43" s="166">
        <f t="shared" si="3"/>
        <v>0</v>
      </c>
      <c r="J43" s="273">
        <f t="shared" si="2"/>
        <v>0</v>
      </c>
    </row>
    <row r="44" spans="6:10" ht="22" customHeight="1">
      <c r="F44" s="670"/>
      <c r="G44" s="507" t="s">
        <v>1178</v>
      </c>
      <c r="H44" s="507"/>
      <c r="I44" s="166">
        <f t="shared" si="3"/>
        <v>31.046564591289723</v>
      </c>
      <c r="J44" s="273">
        <f t="shared" si="2"/>
        <v>31.046564591289723</v>
      </c>
    </row>
    <row r="45" spans="6:10" ht="22" customHeight="1">
      <c r="F45" s="670"/>
      <c r="G45" s="668" t="s">
        <v>1315</v>
      </c>
      <c r="H45" s="669"/>
      <c r="I45" s="166">
        <f t="shared" si="3"/>
        <v>0</v>
      </c>
      <c r="J45" s="273">
        <f t="shared" si="2"/>
        <v>0</v>
      </c>
    </row>
    <row r="46" spans="6:10" ht="22" customHeight="1">
      <c r="F46" s="670"/>
      <c r="G46" s="507" t="s">
        <v>737</v>
      </c>
      <c r="H46" s="507"/>
      <c r="I46" s="166">
        <f t="shared" si="3"/>
        <v>2.3930485967555448</v>
      </c>
      <c r="J46" s="273">
        <f t="shared" si="2"/>
        <v>2.3930485967555448</v>
      </c>
    </row>
    <row r="47" spans="6:10" ht="22" customHeight="1">
      <c r="F47" s="670"/>
      <c r="G47" s="507" t="s">
        <v>1314</v>
      </c>
      <c r="H47" s="507"/>
      <c r="I47" s="166">
        <f t="shared" si="3"/>
        <v>100</v>
      </c>
      <c r="J47" s="273">
        <f t="shared" si="2"/>
        <v>100</v>
      </c>
    </row>
    <row r="48" spans="6:10" ht="22" customHeight="1">
      <c r="F48" s="670"/>
      <c r="G48" s="507" t="s">
        <v>1313</v>
      </c>
      <c r="H48" s="507"/>
      <c r="I48" s="166">
        <f t="shared" si="3"/>
        <v>0</v>
      </c>
      <c r="J48" s="273">
        <f t="shared" si="2"/>
        <v>0</v>
      </c>
    </row>
    <row r="49" spans="6:10" ht="22" customHeight="1">
      <c r="F49" s="670"/>
      <c r="G49" s="507" t="s">
        <v>1173</v>
      </c>
      <c r="H49" s="507"/>
      <c r="I49" s="166">
        <f t="shared" si="3"/>
        <v>0</v>
      </c>
      <c r="J49" s="273">
        <f t="shared" si="2"/>
        <v>0</v>
      </c>
    </row>
    <row r="50" spans="6:10" ht="22" customHeight="1">
      <c r="F50" s="670"/>
      <c r="G50" s="507" t="s">
        <v>1172</v>
      </c>
      <c r="H50" s="507"/>
      <c r="I50" s="166">
        <f t="shared" si="3"/>
        <v>100</v>
      </c>
      <c r="J50" s="273">
        <f t="shared" si="2"/>
        <v>100</v>
      </c>
    </row>
    <row r="56" spans="6:10">
      <c r="I56" s="262" t="str">
        <f>+I57&amp;"000"</f>
        <v>264636000</v>
      </c>
    </row>
    <row r="57" spans="6:10">
      <c r="I57" s="262" t="s">
        <v>597</v>
      </c>
    </row>
    <row r="58" spans="6:10">
      <c r="I58" s="262" t="s">
        <v>472</v>
      </c>
    </row>
  </sheetData>
  <customSheetViews>
    <customSheetView guid="{247A5D4D-80F1-4466-92F7-7A3BC78E450F}" showPageBreaks="1" printArea="1">
      <selection activeCell="C43" sqref="C43"/>
      <pageMargins left="0.78740157480314965"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37">
    <mergeCell ref="F2:H2"/>
    <mergeCell ref="F3:F26"/>
    <mergeCell ref="G3:G8"/>
    <mergeCell ref="G9:H9"/>
    <mergeCell ref="G10:G12"/>
    <mergeCell ref="G13:H13"/>
    <mergeCell ref="G14:H14"/>
    <mergeCell ref="G15:H15"/>
    <mergeCell ref="G18:H18"/>
    <mergeCell ref="G19:H19"/>
    <mergeCell ref="G20:H20"/>
    <mergeCell ref="G21:H21"/>
    <mergeCell ref="G22:H22"/>
    <mergeCell ref="G23:H23"/>
    <mergeCell ref="G16:H16"/>
    <mergeCell ref="G17:H17"/>
    <mergeCell ref="F27:F50"/>
    <mergeCell ref="G27:G32"/>
    <mergeCell ref="G33:H33"/>
    <mergeCell ref="G34:G36"/>
    <mergeCell ref="G37:H37"/>
    <mergeCell ref="G38:H38"/>
    <mergeCell ref="G40:H40"/>
    <mergeCell ref="G41:H41"/>
    <mergeCell ref="G44:H44"/>
    <mergeCell ref="G50:H50"/>
    <mergeCell ref="G46:H46"/>
    <mergeCell ref="G47:H47"/>
    <mergeCell ref="G48:H48"/>
    <mergeCell ref="G49:H49"/>
    <mergeCell ref="G45:H45"/>
    <mergeCell ref="G43:H43"/>
    <mergeCell ref="G24:H24"/>
    <mergeCell ref="G25:H25"/>
    <mergeCell ref="G26:H26"/>
    <mergeCell ref="G39:H39"/>
    <mergeCell ref="G42:H42"/>
  </mergeCells>
  <phoneticPr fontId="3"/>
  <pageMargins left="0.78740157480314965" right="1.5748031496062993" top="0.78740157480314965" bottom="0.78740157480314965" header="0.51181102362204722" footer="0.51181102362204722"/>
  <pageSetup paperSize="9" scale="60"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A1:K85"/>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5.75" style="1" customWidth="1"/>
    <col min="10" max="11" width="14.58203125" style="152" customWidth="1"/>
    <col min="12" max="16384" width="9" style="1"/>
  </cols>
  <sheetData>
    <row r="1" spans="1:11">
      <c r="F1" s="1" t="s">
        <v>1341</v>
      </c>
      <c r="K1" s="227" t="s">
        <v>523</v>
      </c>
    </row>
    <row r="2" spans="1:11" ht="34.5" customHeight="1">
      <c r="A2" s="26"/>
      <c r="B2" s="67" t="s">
        <v>786</v>
      </c>
      <c r="C2" s="26" t="s">
        <v>787</v>
      </c>
      <c r="D2" s="26" t="s">
        <v>788</v>
      </c>
      <c r="E2" s="30" t="s">
        <v>789</v>
      </c>
      <c r="F2" s="671"/>
      <c r="G2" s="672"/>
      <c r="H2" s="672"/>
      <c r="I2" s="673"/>
      <c r="J2" s="165" t="s">
        <v>472</v>
      </c>
      <c r="K2" s="11" t="s">
        <v>609</v>
      </c>
    </row>
    <row r="3" spans="1:11" ht="18" customHeight="1">
      <c r="A3" s="27" t="str">
        <f>+B3&amp;C3&amp;D3</f>
        <v>1763201</v>
      </c>
      <c r="B3" s="28" t="s">
        <v>267</v>
      </c>
      <c r="C3" s="29">
        <v>32</v>
      </c>
      <c r="D3" s="28" t="s">
        <v>790</v>
      </c>
      <c r="E3" s="24">
        <v>1</v>
      </c>
      <c r="F3" s="594" t="s">
        <v>1339</v>
      </c>
      <c r="G3" s="594" t="s">
        <v>1338</v>
      </c>
      <c r="H3" s="175" t="s">
        <v>862</v>
      </c>
      <c r="I3" s="191"/>
      <c r="J3" s="43">
        <f>VLOOKUP($A3&amp;J$83,決統データ!$A$3:$DE$2059,$E3+19,FALSE)</f>
        <v>0</v>
      </c>
      <c r="K3" s="274">
        <f t="shared" ref="K3:K34" si="0">SUM(J3:J3)</f>
        <v>0</v>
      </c>
    </row>
    <row r="4" spans="1:11" ht="18" customHeight="1">
      <c r="A4" s="27" t="str">
        <f t="shared" ref="A4:A76" si="1">+B4&amp;C4&amp;D4</f>
        <v>1763201</v>
      </c>
      <c r="B4" s="28" t="s">
        <v>267</v>
      </c>
      <c r="C4" s="29">
        <v>32</v>
      </c>
      <c r="D4" s="28" t="s">
        <v>790</v>
      </c>
      <c r="E4" s="24">
        <v>2</v>
      </c>
      <c r="F4" s="594"/>
      <c r="G4" s="594"/>
      <c r="H4" s="175" t="s">
        <v>1180</v>
      </c>
      <c r="I4" s="191"/>
      <c r="J4" s="43">
        <f>VLOOKUP($A4&amp;J$83,決統データ!$A$3:$DE$2059,$E4+19,FALSE)</f>
        <v>0</v>
      </c>
      <c r="K4" s="274">
        <f t="shared" si="0"/>
        <v>0</v>
      </c>
    </row>
    <row r="5" spans="1:11" ht="18" customHeight="1">
      <c r="A5" s="27" t="str">
        <f t="shared" si="1"/>
        <v>1763201</v>
      </c>
      <c r="B5" s="28" t="s">
        <v>267</v>
      </c>
      <c r="C5" s="29">
        <v>32</v>
      </c>
      <c r="D5" s="28" t="s">
        <v>790</v>
      </c>
      <c r="E5" s="24">
        <v>3</v>
      </c>
      <c r="F5" s="594"/>
      <c r="G5" s="594"/>
      <c r="H5" s="175" t="s">
        <v>1177</v>
      </c>
      <c r="I5" s="191"/>
      <c r="J5" s="43">
        <f>VLOOKUP($A5&amp;J$83,決統データ!$A$3:$DE$2059,$E5+19,FALSE)</f>
        <v>0</v>
      </c>
      <c r="K5" s="274">
        <f t="shared" si="0"/>
        <v>0</v>
      </c>
    </row>
    <row r="6" spans="1:11" ht="18" customHeight="1">
      <c r="A6" s="27" t="str">
        <f t="shared" si="1"/>
        <v>1763201</v>
      </c>
      <c r="B6" s="28" t="s">
        <v>267</v>
      </c>
      <c r="C6" s="29">
        <v>32</v>
      </c>
      <c r="D6" s="28" t="s">
        <v>790</v>
      </c>
      <c r="E6" s="24">
        <v>4</v>
      </c>
      <c r="F6" s="594"/>
      <c r="G6" s="594"/>
      <c r="H6" s="175" t="s">
        <v>1337</v>
      </c>
      <c r="I6" s="191"/>
      <c r="J6" s="43">
        <f>VLOOKUP($A6&amp;J$83,決統データ!$A$3:$DE$2059,$E6+19,FALSE)</f>
        <v>0</v>
      </c>
      <c r="K6" s="274">
        <f t="shared" si="0"/>
        <v>0</v>
      </c>
    </row>
    <row r="7" spans="1:11" ht="18" customHeight="1">
      <c r="A7" s="27" t="str">
        <f t="shared" si="1"/>
        <v>1763201</v>
      </c>
      <c r="B7" s="28" t="s">
        <v>267</v>
      </c>
      <c r="C7" s="29">
        <v>32</v>
      </c>
      <c r="D7" s="28" t="s">
        <v>790</v>
      </c>
      <c r="E7" s="24">
        <v>5</v>
      </c>
      <c r="F7" s="594"/>
      <c r="G7" s="594"/>
      <c r="H7" s="175" t="s">
        <v>1178</v>
      </c>
      <c r="I7" s="191"/>
      <c r="J7" s="43">
        <f>VLOOKUP($A7&amp;J$83,決統データ!$A$3:$DE$2059,$E7+19,FALSE)</f>
        <v>0</v>
      </c>
      <c r="K7" s="274">
        <f t="shared" si="0"/>
        <v>0</v>
      </c>
    </row>
    <row r="8" spans="1:11" ht="18" customHeight="1">
      <c r="A8" s="27" t="str">
        <f t="shared" si="1"/>
        <v>1763201</v>
      </c>
      <c r="B8" s="28" t="s">
        <v>267</v>
      </c>
      <c r="C8" s="29">
        <v>32</v>
      </c>
      <c r="D8" s="28" t="s">
        <v>790</v>
      </c>
      <c r="E8" s="24">
        <v>6</v>
      </c>
      <c r="F8" s="594"/>
      <c r="G8" s="594"/>
      <c r="H8" s="175" t="s">
        <v>737</v>
      </c>
      <c r="I8" s="191"/>
      <c r="J8" s="43">
        <f>VLOOKUP($A8&amp;J$83,決統データ!$A$3:$DE$2059,$E8+19,FALSE)</f>
        <v>0</v>
      </c>
      <c r="K8" s="274">
        <f t="shared" si="0"/>
        <v>0</v>
      </c>
    </row>
    <row r="9" spans="1:11" ht="18" customHeight="1">
      <c r="A9" s="27" t="str">
        <f t="shared" si="1"/>
        <v>1763201</v>
      </c>
      <c r="B9" s="28" t="s">
        <v>267</v>
      </c>
      <c r="C9" s="29">
        <v>32</v>
      </c>
      <c r="D9" s="28" t="s">
        <v>790</v>
      </c>
      <c r="E9" s="24">
        <v>7</v>
      </c>
      <c r="F9" s="594"/>
      <c r="G9" s="594"/>
      <c r="H9" s="175" t="s">
        <v>799</v>
      </c>
      <c r="I9" s="191"/>
      <c r="J9" s="43">
        <f>VLOOKUP($A9&amp;J$83,決統データ!$A$3:$DE$2059,$E9+19,FALSE)</f>
        <v>0</v>
      </c>
      <c r="K9" s="274">
        <f t="shared" si="0"/>
        <v>0</v>
      </c>
    </row>
    <row r="10" spans="1:11" ht="18" customHeight="1">
      <c r="A10" s="27" t="str">
        <f t="shared" si="1"/>
        <v>1763201</v>
      </c>
      <c r="B10" s="28" t="s">
        <v>267</v>
      </c>
      <c r="C10" s="29">
        <v>32</v>
      </c>
      <c r="D10" s="28" t="s">
        <v>790</v>
      </c>
      <c r="E10" s="24">
        <v>8</v>
      </c>
      <c r="F10" s="594"/>
      <c r="G10" s="594"/>
      <c r="H10" s="594" t="s">
        <v>650</v>
      </c>
      <c r="I10" s="174" t="s">
        <v>1323</v>
      </c>
      <c r="J10" s="43">
        <f>VLOOKUP($A10&amp;J$83,決統データ!$A$3:$DE$2059,$E10+19,FALSE)</f>
        <v>0</v>
      </c>
      <c r="K10" s="274">
        <f t="shared" si="0"/>
        <v>0</v>
      </c>
    </row>
    <row r="11" spans="1:11" ht="18" customHeight="1">
      <c r="A11" s="27" t="str">
        <f t="shared" si="1"/>
        <v>1763201</v>
      </c>
      <c r="B11" s="28" t="s">
        <v>267</v>
      </c>
      <c r="C11" s="29">
        <v>32</v>
      </c>
      <c r="D11" s="28" t="s">
        <v>790</v>
      </c>
      <c r="E11" s="24">
        <v>9</v>
      </c>
      <c r="F11" s="594"/>
      <c r="G11" s="594"/>
      <c r="H11" s="594"/>
      <c r="I11" s="174" t="s">
        <v>1322</v>
      </c>
      <c r="J11" s="43">
        <f>VLOOKUP($A11&amp;J$83,決統データ!$A$3:$DE$2059,$E11+19,FALSE)</f>
        <v>0</v>
      </c>
      <c r="K11" s="274">
        <f t="shared" si="0"/>
        <v>0</v>
      </c>
    </row>
    <row r="12" spans="1:11" ht="18" customHeight="1">
      <c r="A12" s="27" t="str">
        <f t="shared" si="1"/>
        <v>1763201</v>
      </c>
      <c r="B12" s="28" t="s">
        <v>267</v>
      </c>
      <c r="C12" s="29">
        <v>32</v>
      </c>
      <c r="D12" s="28" t="s">
        <v>790</v>
      </c>
      <c r="E12" s="24">
        <v>10</v>
      </c>
      <c r="F12" s="594"/>
      <c r="G12" s="594"/>
      <c r="H12" s="594"/>
      <c r="I12" s="174" t="s">
        <v>737</v>
      </c>
      <c r="J12" s="43">
        <f>VLOOKUP($A12&amp;J$83,決統データ!$A$3:$DE$2059,$E12+19,FALSE)</f>
        <v>0</v>
      </c>
      <c r="K12" s="274">
        <f t="shared" si="0"/>
        <v>0</v>
      </c>
    </row>
    <row r="13" spans="1:11" ht="18" customHeight="1">
      <c r="A13" s="27" t="str">
        <f t="shared" si="1"/>
        <v>1763201</v>
      </c>
      <c r="B13" s="28" t="s">
        <v>267</v>
      </c>
      <c r="C13" s="29">
        <v>32</v>
      </c>
      <c r="D13" s="28" t="s">
        <v>790</v>
      </c>
      <c r="E13" s="24">
        <v>11</v>
      </c>
      <c r="F13" s="594"/>
      <c r="G13" s="594" t="s">
        <v>1309</v>
      </c>
      <c r="H13" s="174" t="s">
        <v>862</v>
      </c>
      <c r="I13" s="174"/>
      <c r="J13" s="43">
        <f>VLOOKUP($A13&amp;J$83,決統データ!$A$3:$DE$2059,$E13+19,FALSE)</f>
        <v>0</v>
      </c>
      <c r="K13" s="274">
        <f t="shared" si="0"/>
        <v>0</v>
      </c>
    </row>
    <row r="14" spans="1:11" ht="18" customHeight="1">
      <c r="A14" s="27" t="str">
        <f t="shared" si="1"/>
        <v>1763201</v>
      </c>
      <c r="B14" s="28" t="s">
        <v>267</v>
      </c>
      <c r="C14" s="29">
        <v>32</v>
      </c>
      <c r="D14" s="28" t="s">
        <v>790</v>
      </c>
      <c r="E14" s="24">
        <v>12</v>
      </c>
      <c r="F14" s="594"/>
      <c r="G14" s="594"/>
      <c r="H14" s="174" t="s">
        <v>1336</v>
      </c>
      <c r="I14" s="174"/>
      <c r="J14" s="43">
        <f>VLOOKUP($A14&amp;J$83,決統データ!$A$3:$DE$2059,$E14+19,FALSE)</f>
        <v>0</v>
      </c>
      <c r="K14" s="274">
        <f t="shared" si="0"/>
        <v>0</v>
      </c>
    </row>
    <row r="15" spans="1:11" ht="18" customHeight="1">
      <c r="A15" s="27" t="str">
        <f t="shared" si="1"/>
        <v>1763201</v>
      </c>
      <c r="B15" s="28" t="s">
        <v>267</v>
      </c>
      <c r="C15" s="29">
        <v>32</v>
      </c>
      <c r="D15" s="28" t="s">
        <v>790</v>
      </c>
      <c r="E15" s="24">
        <v>13</v>
      </c>
      <c r="F15" s="594"/>
      <c r="G15" s="594"/>
      <c r="H15" s="175"/>
      <c r="I15" s="191" t="s">
        <v>1335</v>
      </c>
      <c r="J15" s="43">
        <f>VLOOKUP($A15&amp;J$83,決統データ!$A$3:$DE$2059,$E15+19,FALSE)</f>
        <v>0</v>
      </c>
      <c r="K15" s="274">
        <f t="shared" si="0"/>
        <v>0</v>
      </c>
    </row>
    <row r="16" spans="1:11" ht="18" customHeight="1">
      <c r="A16" s="27" t="str">
        <f t="shared" si="1"/>
        <v>1763201</v>
      </c>
      <c r="B16" s="28" t="s">
        <v>267</v>
      </c>
      <c r="C16" s="29">
        <v>32</v>
      </c>
      <c r="D16" s="28" t="s">
        <v>790</v>
      </c>
      <c r="E16" s="24">
        <v>14</v>
      </c>
      <c r="F16" s="594"/>
      <c r="G16" s="594"/>
      <c r="H16" s="174" t="s">
        <v>1180</v>
      </c>
      <c r="I16" s="174"/>
      <c r="J16" s="43">
        <f>VLOOKUP($A16&amp;J$83,決統データ!$A$3:$DE$2059,$E16+19,FALSE)</f>
        <v>0</v>
      </c>
      <c r="K16" s="274">
        <f t="shared" si="0"/>
        <v>0</v>
      </c>
    </row>
    <row r="17" spans="1:11" ht="18" customHeight="1">
      <c r="A17" s="27" t="str">
        <f t="shared" si="1"/>
        <v>1763201</v>
      </c>
      <c r="B17" s="28" t="s">
        <v>267</v>
      </c>
      <c r="C17" s="29">
        <v>32</v>
      </c>
      <c r="D17" s="28" t="s">
        <v>790</v>
      </c>
      <c r="E17" s="24">
        <v>15</v>
      </c>
      <c r="F17" s="594"/>
      <c r="G17" s="594"/>
      <c r="H17" s="174" t="s">
        <v>1177</v>
      </c>
      <c r="I17" s="174"/>
      <c r="J17" s="43">
        <f>VLOOKUP($A17&amp;J$83,決統データ!$A$3:$DE$2059,$E17+19,FALSE)</f>
        <v>0</v>
      </c>
      <c r="K17" s="274">
        <f t="shared" si="0"/>
        <v>0</v>
      </c>
    </row>
    <row r="18" spans="1:11" ht="18" customHeight="1">
      <c r="A18" s="27" t="str">
        <f t="shared" si="1"/>
        <v>1763201</v>
      </c>
      <c r="B18" s="28" t="s">
        <v>267</v>
      </c>
      <c r="C18" s="29">
        <v>32</v>
      </c>
      <c r="D18" s="28" t="s">
        <v>790</v>
      </c>
      <c r="E18" s="24">
        <v>16</v>
      </c>
      <c r="F18" s="594"/>
      <c r="G18" s="594"/>
      <c r="H18" s="174" t="s">
        <v>1317</v>
      </c>
      <c r="I18" s="174"/>
      <c r="J18" s="43">
        <f>VLOOKUP($A18&amp;J$83,決統データ!$A$3:$DE$2059,$E18+19,FALSE)</f>
        <v>0</v>
      </c>
      <c r="K18" s="274">
        <f t="shared" si="0"/>
        <v>0</v>
      </c>
    </row>
    <row r="19" spans="1:11" ht="18" customHeight="1">
      <c r="A19" s="27" t="str">
        <f t="shared" si="1"/>
        <v>1763201</v>
      </c>
      <c r="B19" s="28" t="s">
        <v>267</v>
      </c>
      <c r="C19" s="29">
        <v>32</v>
      </c>
      <c r="D19" s="28" t="s">
        <v>790</v>
      </c>
      <c r="E19" s="24">
        <v>17</v>
      </c>
      <c r="F19" s="594"/>
      <c r="G19" s="594"/>
      <c r="H19" s="174" t="s">
        <v>1178</v>
      </c>
      <c r="I19" s="174"/>
      <c r="J19" s="43">
        <f>VLOOKUP($A19&amp;J$83,決統データ!$A$3:$DE$2059,$E19+19,FALSE)</f>
        <v>0</v>
      </c>
      <c r="K19" s="274">
        <f t="shared" si="0"/>
        <v>0</v>
      </c>
    </row>
    <row r="20" spans="1:11" ht="18" customHeight="1">
      <c r="A20" s="27" t="str">
        <f t="shared" si="1"/>
        <v>1763201</v>
      </c>
      <c r="B20" s="28" t="s">
        <v>267</v>
      </c>
      <c r="C20" s="29">
        <v>32</v>
      </c>
      <c r="D20" s="28" t="s">
        <v>790</v>
      </c>
      <c r="E20" s="24">
        <v>18</v>
      </c>
      <c r="F20" s="594"/>
      <c r="G20" s="594"/>
      <c r="H20" s="174" t="s">
        <v>737</v>
      </c>
      <c r="I20" s="174"/>
      <c r="J20" s="43">
        <f>VLOOKUP($A20&amp;J$83,決統データ!$A$3:$DE$2059,$E20+19,FALSE)</f>
        <v>0</v>
      </c>
      <c r="K20" s="274">
        <f t="shared" si="0"/>
        <v>0</v>
      </c>
    </row>
    <row r="21" spans="1:11" ht="18" customHeight="1">
      <c r="A21" s="27" t="str">
        <f t="shared" si="1"/>
        <v>1763201</v>
      </c>
      <c r="B21" s="28" t="s">
        <v>267</v>
      </c>
      <c r="C21" s="29">
        <v>32</v>
      </c>
      <c r="D21" s="28" t="s">
        <v>790</v>
      </c>
      <c r="E21" s="24">
        <v>19</v>
      </c>
      <c r="F21" s="594"/>
      <c r="G21" s="594"/>
      <c r="H21" s="175" t="s">
        <v>799</v>
      </c>
      <c r="I21" s="191"/>
      <c r="J21" s="43">
        <f>VLOOKUP($A21&amp;J$83,決統データ!$A$3:$DE$2059,$E21+19,FALSE)</f>
        <v>0</v>
      </c>
      <c r="K21" s="274">
        <f t="shared" si="0"/>
        <v>0</v>
      </c>
    </row>
    <row r="22" spans="1:11" ht="18" customHeight="1">
      <c r="A22" s="27" t="str">
        <f t="shared" si="1"/>
        <v>1763201</v>
      </c>
      <c r="B22" s="28" t="s">
        <v>267</v>
      </c>
      <c r="C22" s="29">
        <v>32</v>
      </c>
      <c r="D22" s="28" t="s">
        <v>790</v>
      </c>
      <c r="E22" s="24">
        <v>20</v>
      </c>
      <c r="F22" s="594"/>
      <c r="G22" s="594"/>
      <c r="H22" s="594" t="s">
        <v>650</v>
      </c>
      <c r="I22" s="174" t="s">
        <v>1323</v>
      </c>
      <c r="J22" s="43">
        <f>VLOOKUP($A22&amp;J$83,決統データ!$A$3:$DE$2059,$E22+19,FALSE)</f>
        <v>0</v>
      </c>
      <c r="K22" s="274">
        <f t="shared" si="0"/>
        <v>0</v>
      </c>
    </row>
    <row r="23" spans="1:11" ht="18" customHeight="1">
      <c r="A23" s="27" t="str">
        <f t="shared" si="1"/>
        <v>1763201</v>
      </c>
      <c r="B23" s="28" t="s">
        <v>267</v>
      </c>
      <c r="C23" s="29">
        <v>32</v>
      </c>
      <c r="D23" s="28" t="s">
        <v>790</v>
      </c>
      <c r="E23" s="24">
        <v>21</v>
      </c>
      <c r="F23" s="594"/>
      <c r="G23" s="594"/>
      <c r="H23" s="594"/>
      <c r="I23" s="174" t="s">
        <v>1322</v>
      </c>
      <c r="J23" s="43">
        <f>VLOOKUP($A23&amp;J$83,決統データ!$A$3:$DE$2059,$E23+19,FALSE)</f>
        <v>0</v>
      </c>
      <c r="K23" s="274">
        <f t="shared" si="0"/>
        <v>0</v>
      </c>
    </row>
    <row r="24" spans="1:11" ht="18" customHeight="1">
      <c r="A24" s="27" t="str">
        <f t="shared" si="1"/>
        <v>1763201</v>
      </c>
      <c r="B24" s="28" t="s">
        <v>267</v>
      </c>
      <c r="C24" s="29">
        <v>32</v>
      </c>
      <c r="D24" s="28" t="s">
        <v>790</v>
      </c>
      <c r="E24" s="24">
        <v>22</v>
      </c>
      <c r="F24" s="594"/>
      <c r="G24" s="594"/>
      <c r="H24" s="594"/>
      <c r="I24" s="174" t="s">
        <v>737</v>
      </c>
      <c r="J24" s="43">
        <f>VLOOKUP($A24&amp;J$83,決統データ!$A$3:$DE$2059,$E24+19,FALSE)</f>
        <v>0</v>
      </c>
      <c r="K24" s="274">
        <f t="shared" si="0"/>
        <v>0</v>
      </c>
    </row>
    <row r="25" spans="1:11" ht="18" customHeight="1">
      <c r="A25" s="27" t="str">
        <f t="shared" si="1"/>
        <v>1763201</v>
      </c>
      <c r="B25" s="28" t="s">
        <v>267</v>
      </c>
      <c r="C25" s="29">
        <v>32</v>
      </c>
      <c r="D25" s="28" t="s">
        <v>790</v>
      </c>
      <c r="E25" s="24">
        <v>23</v>
      </c>
      <c r="F25" s="594"/>
      <c r="G25" s="594" t="s">
        <v>1308</v>
      </c>
      <c r="H25" s="174" t="s">
        <v>862</v>
      </c>
      <c r="I25" s="174"/>
      <c r="J25" s="43">
        <f>VLOOKUP($A25&amp;J$83,決統データ!$A$3:$DE$2059,$E25+19,FALSE)</f>
        <v>0</v>
      </c>
      <c r="K25" s="274">
        <f t="shared" si="0"/>
        <v>0</v>
      </c>
    </row>
    <row r="26" spans="1:11" ht="18" customHeight="1">
      <c r="A26" s="27" t="str">
        <f t="shared" si="1"/>
        <v>1763201</v>
      </c>
      <c r="B26" s="28" t="s">
        <v>267</v>
      </c>
      <c r="C26" s="29">
        <v>32</v>
      </c>
      <c r="D26" s="28" t="s">
        <v>790</v>
      </c>
      <c r="E26" s="24">
        <v>24</v>
      </c>
      <c r="F26" s="594"/>
      <c r="G26" s="594"/>
      <c r="H26" s="174" t="s">
        <v>1336</v>
      </c>
      <c r="I26" s="174"/>
      <c r="J26" s="43">
        <f>VLOOKUP($A26&amp;J$83,決統データ!$A$3:$DE$2059,$E26+19,FALSE)</f>
        <v>6566</v>
      </c>
      <c r="K26" s="274">
        <f t="shared" si="0"/>
        <v>6566</v>
      </c>
    </row>
    <row r="27" spans="1:11" ht="18" customHeight="1">
      <c r="A27" s="27" t="str">
        <f t="shared" si="1"/>
        <v>1763201</v>
      </c>
      <c r="B27" s="28" t="s">
        <v>267</v>
      </c>
      <c r="C27" s="29">
        <v>32</v>
      </c>
      <c r="D27" s="28" t="s">
        <v>790</v>
      </c>
      <c r="E27" s="24">
        <v>25</v>
      </c>
      <c r="F27" s="594"/>
      <c r="G27" s="594"/>
      <c r="H27" s="175"/>
      <c r="I27" s="191" t="s">
        <v>1335</v>
      </c>
      <c r="J27" s="43">
        <f>VLOOKUP($A27&amp;J$83,決統データ!$A$3:$DE$2059,$E27+19,FALSE)</f>
        <v>6566</v>
      </c>
      <c r="K27" s="274">
        <f t="shared" si="0"/>
        <v>6566</v>
      </c>
    </row>
    <row r="28" spans="1:11" ht="18" customHeight="1">
      <c r="A28" s="27" t="str">
        <f t="shared" si="1"/>
        <v>1763201</v>
      </c>
      <c r="B28" s="28" t="s">
        <v>267</v>
      </c>
      <c r="C28" s="29">
        <v>32</v>
      </c>
      <c r="D28" s="28" t="s">
        <v>790</v>
      </c>
      <c r="E28" s="24">
        <v>26</v>
      </c>
      <c r="F28" s="594"/>
      <c r="G28" s="594"/>
      <c r="H28" s="174" t="s">
        <v>1180</v>
      </c>
      <c r="I28" s="174"/>
      <c r="J28" s="43">
        <f>VLOOKUP($A28&amp;J$83,決統データ!$A$3:$DE$2059,$E28+19,FALSE)</f>
        <v>686</v>
      </c>
      <c r="K28" s="274">
        <f t="shared" si="0"/>
        <v>686</v>
      </c>
    </row>
    <row r="29" spans="1:11" ht="18" customHeight="1">
      <c r="A29" s="27" t="str">
        <f t="shared" si="1"/>
        <v>1763201</v>
      </c>
      <c r="B29" s="28" t="s">
        <v>267</v>
      </c>
      <c r="C29" s="29">
        <v>32</v>
      </c>
      <c r="D29" s="28" t="s">
        <v>790</v>
      </c>
      <c r="E29" s="24">
        <v>27</v>
      </c>
      <c r="F29" s="594"/>
      <c r="G29" s="594"/>
      <c r="H29" s="174" t="s">
        <v>1177</v>
      </c>
      <c r="I29" s="174"/>
      <c r="J29" s="43">
        <f>VLOOKUP($A29&amp;J$83,決統データ!$A$3:$DE$2059,$E29+19,FALSE)</f>
        <v>136</v>
      </c>
      <c r="K29" s="274">
        <f t="shared" si="0"/>
        <v>136</v>
      </c>
    </row>
    <row r="30" spans="1:11" ht="18" customHeight="1">
      <c r="A30" s="27" t="str">
        <f t="shared" si="1"/>
        <v>1763201</v>
      </c>
      <c r="B30" s="28" t="s">
        <v>267</v>
      </c>
      <c r="C30" s="29">
        <v>32</v>
      </c>
      <c r="D30" s="28" t="s">
        <v>790</v>
      </c>
      <c r="E30" s="24">
        <v>28</v>
      </c>
      <c r="F30" s="594"/>
      <c r="G30" s="594"/>
      <c r="H30" s="174" t="s">
        <v>1317</v>
      </c>
      <c r="I30" s="174"/>
      <c r="J30" s="43">
        <f>VLOOKUP($A30&amp;J$83,決統データ!$A$3:$DE$2059,$E30+19,FALSE)</f>
        <v>0</v>
      </c>
      <c r="K30" s="274">
        <f t="shared" si="0"/>
        <v>0</v>
      </c>
    </row>
    <row r="31" spans="1:11" ht="18" customHeight="1">
      <c r="A31" s="27" t="str">
        <f t="shared" si="1"/>
        <v>1763201</v>
      </c>
      <c r="B31" s="28" t="s">
        <v>267</v>
      </c>
      <c r="C31" s="29">
        <v>32</v>
      </c>
      <c r="D31" s="28" t="s">
        <v>790</v>
      </c>
      <c r="E31" s="24">
        <v>29</v>
      </c>
      <c r="F31" s="594"/>
      <c r="G31" s="594"/>
      <c r="H31" s="174" t="s">
        <v>1178</v>
      </c>
      <c r="I31" s="174"/>
      <c r="J31" s="43">
        <f>VLOOKUP($A31&amp;J$83,決統データ!$A$3:$DE$2059,$E31+19,FALSE)</f>
        <v>8861</v>
      </c>
      <c r="K31" s="274">
        <f t="shared" si="0"/>
        <v>8861</v>
      </c>
    </row>
    <row r="32" spans="1:11" ht="18" customHeight="1">
      <c r="A32" s="27" t="str">
        <f t="shared" si="1"/>
        <v>1763201</v>
      </c>
      <c r="B32" s="28" t="s">
        <v>267</v>
      </c>
      <c r="C32" s="29">
        <v>32</v>
      </c>
      <c r="D32" s="28" t="s">
        <v>790</v>
      </c>
      <c r="E32" s="24">
        <v>30</v>
      </c>
      <c r="F32" s="594"/>
      <c r="G32" s="594"/>
      <c r="H32" s="174" t="s">
        <v>737</v>
      </c>
      <c r="I32" s="174"/>
      <c r="J32" s="43">
        <f>VLOOKUP($A32&amp;J$83,決統データ!$A$3:$DE$2059,$E32+19,FALSE)</f>
        <v>75</v>
      </c>
      <c r="K32" s="274">
        <f t="shared" si="0"/>
        <v>75</v>
      </c>
    </row>
    <row r="33" spans="1:11" ht="18" customHeight="1">
      <c r="A33" s="27" t="str">
        <f t="shared" si="1"/>
        <v>1763201</v>
      </c>
      <c r="B33" s="28" t="s">
        <v>267</v>
      </c>
      <c r="C33" s="29">
        <v>32</v>
      </c>
      <c r="D33" s="28" t="s">
        <v>790</v>
      </c>
      <c r="E33" s="24">
        <v>31</v>
      </c>
      <c r="F33" s="594"/>
      <c r="G33" s="594"/>
      <c r="H33" s="175" t="s">
        <v>799</v>
      </c>
      <c r="I33" s="191"/>
      <c r="J33" s="43">
        <f>VLOOKUP($A33&amp;J$83,決統データ!$A$3:$DE$2059,$E33+19,FALSE)</f>
        <v>16324</v>
      </c>
      <c r="K33" s="274">
        <f t="shared" si="0"/>
        <v>16324</v>
      </c>
    </row>
    <row r="34" spans="1:11" ht="18" customHeight="1">
      <c r="A34" s="27" t="str">
        <f t="shared" si="1"/>
        <v>1763201</v>
      </c>
      <c r="B34" s="28" t="s">
        <v>267</v>
      </c>
      <c r="C34" s="29">
        <v>32</v>
      </c>
      <c r="D34" s="28" t="s">
        <v>790</v>
      </c>
      <c r="E34" s="24">
        <v>32</v>
      </c>
      <c r="F34" s="594"/>
      <c r="G34" s="594"/>
      <c r="H34" s="594" t="s">
        <v>650</v>
      </c>
      <c r="I34" s="174" t="s">
        <v>1323</v>
      </c>
      <c r="J34" s="43">
        <f>VLOOKUP($A34&amp;J$83,決統データ!$A$3:$DE$2059,$E34+19,FALSE)</f>
        <v>16324</v>
      </c>
      <c r="K34" s="274">
        <f t="shared" si="0"/>
        <v>16324</v>
      </c>
    </row>
    <row r="35" spans="1:11" ht="18" customHeight="1">
      <c r="A35" s="27" t="str">
        <f t="shared" si="1"/>
        <v>1763201</v>
      </c>
      <c r="B35" s="28" t="s">
        <v>267</v>
      </c>
      <c r="C35" s="29">
        <v>32</v>
      </c>
      <c r="D35" s="28" t="s">
        <v>790</v>
      </c>
      <c r="E35" s="24">
        <v>33</v>
      </c>
      <c r="F35" s="594"/>
      <c r="G35" s="594"/>
      <c r="H35" s="594"/>
      <c r="I35" s="174" t="s">
        <v>1322</v>
      </c>
      <c r="J35" s="43">
        <f>VLOOKUP($A35&amp;J$83,決統データ!$A$3:$DE$2059,$E35+19,FALSE)</f>
        <v>0</v>
      </c>
      <c r="K35" s="274">
        <f t="shared" ref="K35:K66" si="2">SUM(J35:J35)</f>
        <v>0</v>
      </c>
    </row>
    <row r="36" spans="1:11" ht="18" customHeight="1">
      <c r="A36" s="27" t="str">
        <f t="shared" si="1"/>
        <v>1763201</v>
      </c>
      <c r="B36" s="28" t="s">
        <v>267</v>
      </c>
      <c r="C36" s="29">
        <v>32</v>
      </c>
      <c r="D36" s="28" t="s">
        <v>790</v>
      </c>
      <c r="E36" s="24">
        <v>34</v>
      </c>
      <c r="F36" s="594"/>
      <c r="G36" s="594"/>
      <c r="H36" s="594"/>
      <c r="I36" s="174" t="s">
        <v>737</v>
      </c>
      <c r="J36" s="43">
        <f>VLOOKUP($A36&amp;J$83,決統データ!$A$3:$DE$2059,$E36+19,FALSE)</f>
        <v>0</v>
      </c>
      <c r="K36" s="274">
        <f t="shared" si="2"/>
        <v>0</v>
      </c>
    </row>
    <row r="37" spans="1:11" ht="18" customHeight="1">
      <c r="A37" s="27" t="str">
        <f t="shared" si="1"/>
        <v>1763201</v>
      </c>
      <c r="B37" s="28" t="s">
        <v>267</v>
      </c>
      <c r="C37" s="29">
        <v>32</v>
      </c>
      <c r="D37" s="28" t="s">
        <v>790</v>
      </c>
      <c r="E37" s="24">
        <v>35</v>
      </c>
      <c r="F37" s="594"/>
      <c r="G37" s="594" t="s">
        <v>737</v>
      </c>
      <c r="H37" s="174" t="s">
        <v>862</v>
      </c>
      <c r="I37" s="174"/>
      <c r="J37" s="43">
        <f>VLOOKUP($A37&amp;J$83,決統データ!$A$3:$DE$2059,$E37+19,FALSE)</f>
        <v>3347</v>
      </c>
      <c r="K37" s="274">
        <f t="shared" si="2"/>
        <v>3347</v>
      </c>
    </row>
    <row r="38" spans="1:11" ht="18" customHeight="1">
      <c r="A38" s="27" t="str">
        <f t="shared" si="1"/>
        <v>1763201</v>
      </c>
      <c r="B38" s="28" t="s">
        <v>267</v>
      </c>
      <c r="C38" s="29">
        <v>32</v>
      </c>
      <c r="D38" s="28" t="s">
        <v>790</v>
      </c>
      <c r="E38" s="24">
        <v>36</v>
      </c>
      <c r="F38" s="594"/>
      <c r="G38" s="594"/>
      <c r="H38" s="600" t="s">
        <v>1315</v>
      </c>
      <c r="I38" s="600"/>
      <c r="J38" s="43">
        <f>VLOOKUP($A38&amp;J$83,決統データ!$A$3:$DE$2059,$E38+19,FALSE)</f>
        <v>0</v>
      </c>
      <c r="K38" s="274">
        <f t="shared" si="2"/>
        <v>0</v>
      </c>
    </row>
    <row r="39" spans="1:11" ht="18" customHeight="1">
      <c r="A39" s="27" t="str">
        <f t="shared" si="1"/>
        <v>1763201</v>
      </c>
      <c r="B39" s="28" t="s">
        <v>267</v>
      </c>
      <c r="C39" s="29">
        <v>32</v>
      </c>
      <c r="D39" s="28" t="s">
        <v>790</v>
      </c>
      <c r="E39" s="24">
        <v>37</v>
      </c>
      <c r="F39" s="594"/>
      <c r="G39" s="594"/>
      <c r="H39" s="174" t="s">
        <v>1178</v>
      </c>
      <c r="I39" s="174"/>
      <c r="J39" s="43">
        <f>VLOOKUP($A39&amp;J$83,決統データ!$A$3:$DE$2059,$E39+19,FALSE)</f>
        <v>0</v>
      </c>
      <c r="K39" s="274">
        <f t="shared" si="2"/>
        <v>0</v>
      </c>
    </row>
    <row r="40" spans="1:11" ht="18" customHeight="1">
      <c r="A40" s="27" t="str">
        <f t="shared" si="1"/>
        <v>1763201</v>
      </c>
      <c r="B40" s="28" t="s">
        <v>267</v>
      </c>
      <c r="C40" s="29">
        <v>32</v>
      </c>
      <c r="D40" s="28" t="s">
        <v>790</v>
      </c>
      <c r="E40" s="24">
        <v>38</v>
      </c>
      <c r="F40" s="594"/>
      <c r="G40" s="594"/>
      <c r="H40" s="174" t="s">
        <v>737</v>
      </c>
      <c r="I40" s="174"/>
      <c r="J40" s="43">
        <f>VLOOKUP($A40&amp;J$83,決統データ!$A$3:$DE$2059,$E40+19,FALSE)</f>
        <v>1202</v>
      </c>
      <c r="K40" s="274">
        <f t="shared" si="2"/>
        <v>1202</v>
      </c>
    </row>
    <row r="41" spans="1:11" ht="18" customHeight="1">
      <c r="A41" s="27" t="str">
        <f t="shared" si="1"/>
        <v>1763201</v>
      </c>
      <c r="B41" s="28" t="s">
        <v>267</v>
      </c>
      <c r="C41" s="29">
        <v>32</v>
      </c>
      <c r="D41" s="28" t="s">
        <v>790</v>
      </c>
      <c r="E41" s="24">
        <v>39</v>
      </c>
      <c r="F41" s="594"/>
      <c r="G41" s="594"/>
      <c r="H41" s="175" t="s">
        <v>799</v>
      </c>
      <c r="I41" s="191"/>
      <c r="J41" s="43">
        <f>VLOOKUP($A41&amp;J$83,決統データ!$A$3:$DE$2059,$E41+19,FALSE)</f>
        <v>4549</v>
      </c>
      <c r="K41" s="274">
        <f t="shared" si="2"/>
        <v>4549</v>
      </c>
    </row>
    <row r="42" spans="1:11" ht="18" customHeight="1">
      <c r="A42" s="27" t="str">
        <f t="shared" si="1"/>
        <v>1763201</v>
      </c>
      <c r="B42" s="28" t="s">
        <v>267</v>
      </c>
      <c r="C42" s="29">
        <v>32</v>
      </c>
      <c r="D42" s="28" t="s">
        <v>790</v>
      </c>
      <c r="E42" s="24">
        <v>40</v>
      </c>
      <c r="F42" s="594"/>
      <c r="G42" s="594"/>
      <c r="H42" s="594" t="s">
        <v>650</v>
      </c>
      <c r="I42" s="174" t="s">
        <v>1323</v>
      </c>
      <c r="J42" s="43">
        <f>VLOOKUP($A42&amp;J$83,決統データ!$A$3:$DE$2059,$E42+19,FALSE)</f>
        <v>4549</v>
      </c>
      <c r="K42" s="274">
        <f t="shared" si="2"/>
        <v>4549</v>
      </c>
    </row>
    <row r="43" spans="1:11" ht="18" customHeight="1">
      <c r="A43" s="27" t="str">
        <f t="shared" si="1"/>
        <v>1763201</v>
      </c>
      <c r="B43" s="28" t="s">
        <v>267</v>
      </c>
      <c r="C43" s="29">
        <v>32</v>
      </c>
      <c r="D43" s="28" t="s">
        <v>790</v>
      </c>
      <c r="E43" s="24">
        <v>41</v>
      </c>
      <c r="F43" s="594"/>
      <c r="G43" s="594"/>
      <c r="H43" s="594"/>
      <c r="I43" s="174" t="s">
        <v>1322</v>
      </c>
      <c r="J43" s="43">
        <f>VLOOKUP($A43&amp;J$83,決統データ!$A$3:$DE$2059,$E43+19,FALSE)</f>
        <v>0</v>
      </c>
      <c r="K43" s="274">
        <f t="shared" si="2"/>
        <v>0</v>
      </c>
    </row>
    <row r="44" spans="1:11" ht="18" customHeight="1">
      <c r="A44" s="27" t="str">
        <f t="shared" si="1"/>
        <v>1763201</v>
      </c>
      <c r="B44" s="28" t="s">
        <v>267</v>
      </c>
      <c r="C44" s="29">
        <v>32</v>
      </c>
      <c r="D44" s="28" t="s">
        <v>790</v>
      </c>
      <c r="E44" s="24">
        <v>42</v>
      </c>
      <c r="F44" s="594"/>
      <c r="G44" s="594"/>
      <c r="H44" s="594"/>
      <c r="I44" s="174" t="s">
        <v>737</v>
      </c>
      <c r="J44" s="43">
        <f>VLOOKUP($A44&amp;J$83,決統データ!$A$3:$DE$2059,$E44+19,FALSE)</f>
        <v>0</v>
      </c>
      <c r="K44" s="274">
        <f t="shared" si="2"/>
        <v>0</v>
      </c>
    </row>
    <row r="45" spans="1:11" ht="18" customHeight="1">
      <c r="A45" s="27" t="str">
        <f t="shared" si="1"/>
        <v>1763201</v>
      </c>
      <c r="B45" s="28" t="s">
        <v>267</v>
      </c>
      <c r="C45" s="29">
        <v>32</v>
      </c>
      <c r="D45" s="28" t="s">
        <v>790</v>
      </c>
      <c r="E45" s="24">
        <v>43</v>
      </c>
      <c r="F45" s="594"/>
      <c r="G45" s="174" t="s">
        <v>497</v>
      </c>
      <c r="H45" s="175"/>
      <c r="I45" s="191"/>
      <c r="J45" s="43">
        <f>VLOOKUP($A45&amp;J$83,決統データ!$A$3:$DE$2059,$E45+19,FALSE)</f>
        <v>20873</v>
      </c>
      <c r="K45" s="274">
        <f t="shared" si="2"/>
        <v>20873</v>
      </c>
    </row>
    <row r="46" spans="1:11" ht="18" customHeight="1">
      <c r="A46" s="27" t="str">
        <f t="shared" si="1"/>
        <v>1763201</v>
      </c>
      <c r="B46" s="28" t="s">
        <v>267</v>
      </c>
      <c r="C46" s="29">
        <v>32</v>
      </c>
      <c r="D46" s="28" t="s">
        <v>790</v>
      </c>
      <c r="E46" s="24">
        <v>44</v>
      </c>
      <c r="F46" s="594"/>
      <c r="G46" s="594" t="s">
        <v>650</v>
      </c>
      <c r="H46" s="174" t="s">
        <v>1323</v>
      </c>
      <c r="I46" s="174"/>
      <c r="J46" s="43">
        <f>VLOOKUP($A46&amp;J$83,決統データ!$A$3:$DE$2059,$E46+19,FALSE)</f>
        <v>20873</v>
      </c>
      <c r="K46" s="274">
        <f t="shared" si="2"/>
        <v>20873</v>
      </c>
    </row>
    <row r="47" spans="1:11" ht="18" customHeight="1">
      <c r="A47" s="27" t="str">
        <f t="shared" si="1"/>
        <v>1763201</v>
      </c>
      <c r="B47" s="28" t="s">
        <v>267</v>
      </c>
      <c r="C47" s="29">
        <v>32</v>
      </c>
      <c r="D47" s="28" t="s">
        <v>790</v>
      </c>
      <c r="E47" s="24">
        <v>45</v>
      </c>
      <c r="F47" s="594"/>
      <c r="G47" s="594"/>
      <c r="H47" s="174" t="s">
        <v>1322</v>
      </c>
      <c r="I47" s="174"/>
      <c r="J47" s="43">
        <f>VLOOKUP($A47&amp;J$83,決統データ!$A$3:$DE$2059,$E47+19,FALSE)</f>
        <v>0</v>
      </c>
      <c r="K47" s="274">
        <f t="shared" si="2"/>
        <v>0</v>
      </c>
    </row>
    <row r="48" spans="1:11" ht="18" customHeight="1">
      <c r="A48" s="27" t="str">
        <f t="shared" si="1"/>
        <v>1763201</v>
      </c>
      <c r="B48" s="28" t="s">
        <v>267</v>
      </c>
      <c r="C48" s="29">
        <v>32</v>
      </c>
      <c r="D48" s="28" t="s">
        <v>790</v>
      </c>
      <c r="E48" s="24">
        <v>46</v>
      </c>
      <c r="F48" s="594"/>
      <c r="G48" s="594"/>
      <c r="H48" s="174" t="s">
        <v>1333</v>
      </c>
      <c r="I48" s="174"/>
      <c r="J48" s="43">
        <f>VLOOKUP($A48&amp;J$83,決統データ!$A$3:$DE$2059,$E48+19,FALSE)</f>
        <v>0</v>
      </c>
      <c r="K48" s="274">
        <f t="shared" si="2"/>
        <v>0</v>
      </c>
    </row>
    <row r="49" spans="1:11" ht="18" customHeight="1">
      <c r="A49" s="27" t="str">
        <f t="shared" si="1"/>
        <v>1763201</v>
      </c>
      <c r="B49" s="28" t="s">
        <v>267</v>
      </c>
      <c r="C49" s="29">
        <v>32</v>
      </c>
      <c r="D49" s="28" t="s">
        <v>790</v>
      </c>
      <c r="E49" s="24">
        <v>47</v>
      </c>
      <c r="F49" s="594"/>
      <c r="G49" s="594"/>
      <c r="H49" s="174" t="s">
        <v>1332</v>
      </c>
      <c r="I49" s="174"/>
      <c r="J49" s="43">
        <f>VLOOKUP($A49&amp;J$83,決統データ!$A$3:$DE$2059,$E49+19,FALSE)</f>
        <v>0</v>
      </c>
      <c r="K49" s="274">
        <f t="shared" si="2"/>
        <v>0</v>
      </c>
    </row>
    <row r="50" spans="1:11" ht="18" customHeight="1">
      <c r="A50" s="27" t="str">
        <f t="shared" si="1"/>
        <v>1763201</v>
      </c>
      <c r="B50" s="28" t="s">
        <v>267</v>
      </c>
      <c r="C50" s="29">
        <v>32</v>
      </c>
      <c r="D50" s="28" t="s">
        <v>790</v>
      </c>
      <c r="E50" s="24">
        <v>48</v>
      </c>
      <c r="F50" s="594"/>
      <c r="G50" s="594"/>
      <c r="H50" s="174" t="s">
        <v>1331</v>
      </c>
      <c r="I50" s="174"/>
      <c r="J50" s="43">
        <f>VLOOKUP($A50&amp;J$83,決統データ!$A$3:$DE$2059,$E50+19,FALSE)</f>
        <v>0</v>
      </c>
      <c r="K50" s="274">
        <f t="shared" si="2"/>
        <v>0</v>
      </c>
    </row>
    <row r="51" spans="1:11" ht="18" customHeight="1">
      <c r="A51" s="27" t="str">
        <f t="shared" si="1"/>
        <v>1763201</v>
      </c>
      <c r="B51" s="28" t="s">
        <v>267</v>
      </c>
      <c r="C51" s="29">
        <v>32</v>
      </c>
      <c r="D51" s="28" t="s">
        <v>790</v>
      </c>
      <c r="E51" s="24">
        <v>49</v>
      </c>
      <c r="F51" s="594"/>
      <c r="G51" s="594"/>
      <c r="H51" s="174" t="s">
        <v>1326</v>
      </c>
      <c r="I51" s="174"/>
      <c r="J51" s="43">
        <f>VLOOKUP($A51&amp;J$83,決統データ!$A$3:$DE$2059,$E51+19,FALSE)</f>
        <v>0</v>
      </c>
      <c r="K51" s="274">
        <f t="shared" si="2"/>
        <v>0</v>
      </c>
    </row>
    <row r="52" spans="1:11" ht="18" customHeight="1">
      <c r="A52" s="27" t="str">
        <f t="shared" si="1"/>
        <v>1763201</v>
      </c>
      <c r="B52" s="28" t="s">
        <v>267</v>
      </c>
      <c r="C52" s="29">
        <v>32</v>
      </c>
      <c r="D52" s="28" t="s">
        <v>790</v>
      </c>
      <c r="E52" s="24">
        <v>50</v>
      </c>
      <c r="F52" s="594"/>
      <c r="G52" s="594"/>
      <c r="H52" s="174" t="s">
        <v>737</v>
      </c>
      <c r="I52" s="174"/>
      <c r="J52" s="43">
        <f>VLOOKUP($A52&amp;J$83,決統データ!$A$3:$DE$2059,$E52+19,FALSE)</f>
        <v>0</v>
      </c>
      <c r="K52" s="274">
        <f t="shared" si="2"/>
        <v>0</v>
      </c>
    </row>
    <row r="53" spans="1:11" ht="18" customHeight="1">
      <c r="A53" s="27" t="str">
        <f t="shared" si="1"/>
        <v>1763201</v>
      </c>
      <c r="B53" s="28" t="s">
        <v>267</v>
      </c>
      <c r="C53" s="29">
        <v>32</v>
      </c>
      <c r="D53" s="28" t="s">
        <v>790</v>
      </c>
      <c r="E53" s="24">
        <v>51</v>
      </c>
      <c r="F53" s="594" t="s">
        <v>1330</v>
      </c>
      <c r="G53" s="174" t="s">
        <v>365</v>
      </c>
      <c r="H53" s="174"/>
      <c r="I53" s="174"/>
      <c r="J53" s="43">
        <f>VLOOKUP($A53&amp;J$83,決統データ!$A$3:$DE$2059,$E53+19,FALSE)</f>
        <v>7668</v>
      </c>
      <c r="K53" s="274">
        <f t="shared" si="2"/>
        <v>7668</v>
      </c>
    </row>
    <row r="54" spans="1:11" ht="18" customHeight="1">
      <c r="A54" s="27" t="str">
        <f t="shared" si="1"/>
        <v>1763201</v>
      </c>
      <c r="B54" s="28" t="s">
        <v>267</v>
      </c>
      <c r="C54" s="29">
        <v>32</v>
      </c>
      <c r="D54" s="28" t="s">
        <v>790</v>
      </c>
      <c r="E54" s="24">
        <v>52</v>
      </c>
      <c r="F54" s="594"/>
      <c r="G54" s="594" t="s">
        <v>650</v>
      </c>
      <c r="H54" s="174" t="s">
        <v>1323</v>
      </c>
      <c r="I54" s="174"/>
      <c r="J54" s="43">
        <f>VLOOKUP($A54&amp;J$83,決統データ!$A$3:$DE$2059,$E54+19,FALSE)</f>
        <v>7555</v>
      </c>
      <c r="K54" s="274">
        <f t="shared" si="2"/>
        <v>7555</v>
      </c>
    </row>
    <row r="55" spans="1:11" ht="18" customHeight="1">
      <c r="A55" s="27" t="str">
        <f t="shared" si="1"/>
        <v>1763201</v>
      </c>
      <c r="B55" s="28" t="s">
        <v>267</v>
      </c>
      <c r="C55" s="29">
        <v>32</v>
      </c>
      <c r="D55" s="28" t="s">
        <v>790</v>
      </c>
      <c r="E55" s="24">
        <v>53</v>
      </c>
      <c r="F55" s="594"/>
      <c r="G55" s="594"/>
      <c r="H55" s="174" t="s">
        <v>1322</v>
      </c>
      <c r="I55" s="174"/>
      <c r="J55" s="43">
        <f>VLOOKUP($A55&amp;J$83,決統データ!$A$3:$DE$2059,$E55+19,FALSE)</f>
        <v>113</v>
      </c>
      <c r="K55" s="274">
        <f t="shared" si="2"/>
        <v>113</v>
      </c>
    </row>
    <row r="56" spans="1:11" ht="18" customHeight="1">
      <c r="A56" s="27" t="str">
        <f t="shared" si="1"/>
        <v>1763201</v>
      </c>
      <c r="B56" s="28" t="s">
        <v>267</v>
      </c>
      <c r="C56" s="29">
        <v>32</v>
      </c>
      <c r="D56" s="28" t="s">
        <v>790</v>
      </c>
      <c r="E56" s="24">
        <v>54</v>
      </c>
      <c r="F56" s="594"/>
      <c r="G56" s="594"/>
      <c r="H56" s="174" t="s">
        <v>1326</v>
      </c>
      <c r="I56" s="174"/>
      <c r="J56" s="43">
        <f>VLOOKUP($A56&amp;J$83,決統データ!$A$3:$DE$2059,$E56+19,FALSE)</f>
        <v>0</v>
      </c>
      <c r="K56" s="274">
        <f t="shared" si="2"/>
        <v>0</v>
      </c>
    </row>
    <row r="57" spans="1:11" ht="18" customHeight="1">
      <c r="A57" s="27" t="str">
        <f t="shared" si="1"/>
        <v>1763201</v>
      </c>
      <c r="B57" s="28" t="s">
        <v>267</v>
      </c>
      <c r="C57" s="29">
        <v>32</v>
      </c>
      <c r="D57" s="28" t="s">
        <v>790</v>
      </c>
      <c r="E57" s="24">
        <v>55</v>
      </c>
      <c r="F57" s="594"/>
      <c r="G57" s="594"/>
      <c r="H57" s="174" t="s">
        <v>1325</v>
      </c>
      <c r="I57" s="174"/>
      <c r="J57" s="43">
        <f>VLOOKUP($A57&amp;J$83,決統データ!$A$3:$DE$2059,$E57+19,FALSE)</f>
        <v>0</v>
      </c>
      <c r="K57" s="274">
        <f t="shared" si="2"/>
        <v>0</v>
      </c>
    </row>
    <row r="58" spans="1:11" ht="18" customHeight="1">
      <c r="A58" s="27" t="str">
        <f t="shared" si="1"/>
        <v>1763201</v>
      </c>
      <c r="B58" s="28" t="s">
        <v>267</v>
      </c>
      <c r="C58" s="29">
        <v>32</v>
      </c>
      <c r="D58" s="28" t="s">
        <v>790</v>
      </c>
      <c r="E58" s="24">
        <v>56</v>
      </c>
      <c r="F58" s="594"/>
      <c r="G58" s="594"/>
      <c r="H58" s="174" t="s">
        <v>1321</v>
      </c>
      <c r="I58" s="174"/>
      <c r="J58" s="43">
        <f>VLOOKUP($A58&amp;J$83,決統データ!$A$3:$DE$2059,$E58+19,FALSE)</f>
        <v>0</v>
      </c>
      <c r="K58" s="274">
        <f t="shared" si="2"/>
        <v>0</v>
      </c>
    </row>
    <row r="59" spans="1:11" ht="18" customHeight="1">
      <c r="A59" s="27" t="str">
        <f t="shared" si="1"/>
        <v>1763201</v>
      </c>
      <c r="B59" s="28" t="s">
        <v>267</v>
      </c>
      <c r="C59" s="29">
        <v>32</v>
      </c>
      <c r="D59" s="28" t="s">
        <v>790</v>
      </c>
      <c r="E59" s="24">
        <v>57</v>
      </c>
      <c r="F59" s="594"/>
      <c r="G59" s="594"/>
      <c r="H59" s="174" t="s">
        <v>737</v>
      </c>
      <c r="I59" s="174"/>
      <c r="J59" s="43">
        <f>VLOOKUP($A59&amp;J$83,決統データ!$A$3:$DE$2059,$E59+19,FALSE)</f>
        <v>0</v>
      </c>
      <c r="K59" s="274">
        <f t="shared" si="2"/>
        <v>0</v>
      </c>
    </row>
    <row r="60" spans="1:11" ht="18" customHeight="1">
      <c r="A60" s="27" t="str">
        <f t="shared" si="1"/>
        <v>1763201</v>
      </c>
      <c r="B60" s="28" t="s">
        <v>267</v>
      </c>
      <c r="C60" s="29">
        <v>32</v>
      </c>
      <c r="D60" s="28" t="s">
        <v>790</v>
      </c>
      <c r="E60" s="24">
        <v>58</v>
      </c>
      <c r="F60" s="594"/>
      <c r="G60" s="174" t="s">
        <v>1328</v>
      </c>
      <c r="H60" s="174"/>
      <c r="I60" s="174"/>
      <c r="J60" s="43">
        <f>VLOOKUP($A60&amp;J$83,決統データ!$A$3:$DE$2059,$E60+19,FALSE)</f>
        <v>69101</v>
      </c>
      <c r="K60" s="274">
        <f t="shared" si="2"/>
        <v>69101</v>
      </c>
    </row>
    <row r="61" spans="1:11" ht="18" customHeight="1">
      <c r="A61" s="27" t="str">
        <f t="shared" ref="A61:A69" si="3">+B61&amp;C61&amp;D61</f>
        <v>1763201</v>
      </c>
      <c r="B61" s="28" t="s">
        <v>267</v>
      </c>
      <c r="C61" s="29">
        <v>32</v>
      </c>
      <c r="D61" s="28" t="s">
        <v>790</v>
      </c>
      <c r="E61" s="24">
        <v>59</v>
      </c>
      <c r="F61" s="594"/>
      <c r="G61" s="586" t="s">
        <v>650</v>
      </c>
      <c r="H61" s="174" t="s">
        <v>1323</v>
      </c>
      <c r="I61" s="174"/>
      <c r="J61" s="43">
        <f>VLOOKUP($A61&amp;J$83,決統データ!$A$3:$DE$2059,$E61+19,FALSE)</f>
        <v>68059</v>
      </c>
      <c r="K61" s="274">
        <f t="shared" si="2"/>
        <v>68059</v>
      </c>
    </row>
    <row r="62" spans="1:11" ht="18" customHeight="1">
      <c r="A62" s="27" t="str">
        <f t="shared" si="3"/>
        <v>1763201</v>
      </c>
      <c r="B62" s="28" t="s">
        <v>267</v>
      </c>
      <c r="C62" s="29">
        <v>32</v>
      </c>
      <c r="D62" s="28" t="s">
        <v>790</v>
      </c>
      <c r="E62" s="24">
        <v>60</v>
      </c>
      <c r="F62" s="594"/>
      <c r="G62" s="587"/>
      <c r="H62" s="174" t="s">
        <v>1322</v>
      </c>
      <c r="I62" s="174"/>
      <c r="J62" s="43">
        <f>VLOOKUP($A62&amp;J$83,決統データ!$A$3:$DE$2059,$E62+19,FALSE)</f>
        <v>1042</v>
      </c>
      <c r="K62" s="274">
        <f t="shared" si="2"/>
        <v>1042</v>
      </c>
    </row>
    <row r="63" spans="1:11" ht="18" customHeight="1">
      <c r="A63" s="27" t="str">
        <f t="shared" si="3"/>
        <v>1763202</v>
      </c>
      <c r="B63" s="28" t="s">
        <v>267</v>
      </c>
      <c r="C63" s="29">
        <v>32</v>
      </c>
      <c r="D63" s="28" t="s">
        <v>796</v>
      </c>
      <c r="E63" s="24">
        <v>1</v>
      </c>
      <c r="F63" s="594"/>
      <c r="G63" s="587"/>
      <c r="H63" s="174" t="s">
        <v>1326</v>
      </c>
      <c r="I63" s="174"/>
      <c r="J63" s="43">
        <f>VLOOKUP($A63&amp;J$83,決統データ!$A$3:$DE$2059,$E63+19,FALSE)</f>
        <v>0</v>
      </c>
      <c r="K63" s="274">
        <f t="shared" si="2"/>
        <v>0</v>
      </c>
    </row>
    <row r="64" spans="1:11" ht="18" customHeight="1">
      <c r="A64" s="27" t="str">
        <f t="shared" si="3"/>
        <v>1763202</v>
      </c>
      <c r="B64" s="28" t="s">
        <v>267</v>
      </c>
      <c r="C64" s="29">
        <v>32</v>
      </c>
      <c r="D64" s="28" t="s">
        <v>796</v>
      </c>
      <c r="E64" s="24">
        <v>2</v>
      </c>
      <c r="F64" s="594"/>
      <c r="G64" s="587"/>
      <c r="H64" s="174" t="s">
        <v>1325</v>
      </c>
      <c r="I64" s="174"/>
      <c r="J64" s="43">
        <f>VLOOKUP($A64&amp;J$83,決統データ!$A$3:$DE$2059,$E64+19,FALSE)</f>
        <v>0</v>
      </c>
      <c r="K64" s="274">
        <f t="shared" si="2"/>
        <v>0</v>
      </c>
    </row>
    <row r="65" spans="1:11" ht="18" customHeight="1">
      <c r="A65" s="27" t="str">
        <f t="shared" si="3"/>
        <v>1763202</v>
      </c>
      <c r="B65" s="28" t="s">
        <v>267</v>
      </c>
      <c r="C65" s="29">
        <v>32</v>
      </c>
      <c r="D65" s="28" t="s">
        <v>796</v>
      </c>
      <c r="E65" s="24">
        <v>3</v>
      </c>
      <c r="F65" s="594"/>
      <c r="G65" s="587"/>
      <c r="H65" s="174" t="s">
        <v>1321</v>
      </c>
      <c r="I65" s="174"/>
      <c r="J65" s="43">
        <f>VLOOKUP($A65&amp;J$83,決統データ!$A$3:$DE$2059,$E65+19,FALSE)</f>
        <v>0</v>
      </c>
      <c r="K65" s="274">
        <f t="shared" si="2"/>
        <v>0</v>
      </c>
    </row>
    <row r="66" spans="1:11" ht="18" customHeight="1">
      <c r="A66" s="27" t="str">
        <f t="shared" si="3"/>
        <v>1763202</v>
      </c>
      <c r="B66" s="28" t="s">
        <v>267</v>
      </c>
      <c r="C66" s="29">
        <v>32</v>
      </c>
      <c r="D66" s="28" t="s">
        <v>561</v>
      </c>
      <c r="E66" s="24">
        <v>4</v>
      </c>
      <c r="F66" s="594"/>
      <c r="G66" s="587"/>
      <c r="H66" s="175" t="s">
        <v>737</v>
      </c>
      <c r="I66" s="191"/>
      <c r="J66" s="43">
        <f>VLOOKUP($A66&amp;J$83,決統データ!$A$3:$DE$2059,$E66+19,FALSE)</f>
        <v>0</v>
      </c>
      <c r="K66" s="274">
        <f t="shared" si="2"/>
        <v>0</v>
      </c>
    </row>
    <row r="67" spans="1:11" ht="18" customHeight="1">
      <c r="A67" s="27" t="str">
        <f t="shared" si="3"/>
        <v>1763202</v>
      </c>
      <c r="B67" s="28" t="s">
        <v>267</v>
      </c>
      <c r="C67" s="29">
        <v>32</v>
      </c>
      <c r="D67" s="28" t="s">
        <v>561</v>
      </c>
      <c r="E67" s="24">
        <v>6</v>
      </c>
      <c r="F67" s="594"/>
      <c r="G67" s="174" t="s">
        <v>376</v>
      </c>
      <c r="H67" s="175"/>
      <c r="I67" s="191"/>
      <c r="J67" s="43">
        <f>VLOOKUP($A67&amp;J$83,決統データ!$A$3:$DE$2059,$E67+19,FALSE)</f>
        <v>0</v>
      </c>
      <c r="K67" s="274">
        <f t="shared" ref="K67:K78" si="4">SUM(J67:J67)</f>
        <v>0</v>
      </c>
    </row>
    <row r="68" spans="1:11" ht="18" customHeight="1">
      <c r="A68" s="27" t="str">
        <f t="shared" si="3"/>
        <v>1763202</v>
      </c>
      <c r="B68" s="28" t="s">
        <v>267</v>
      </c>
      <c r="C68" s="29">
        <v>32</v>
      </c>
      <c r="D68" s="28" t="s">
        <v>561</v>
      </c>
      <c r="E68" s="24">
        <v>7</v>
      </c>
      <c r="F68" s="594"/>
      <c r="G68" s="174" t="s">
        <v>1327</v>
      </c>
      <c r="H68" s="175"/>
      <c r="I68" s="191"/>
      <c r="J68" s="43">
        <f>VLOOKUP($A68&amp;J$83,決統データ!$A$3:$DE$2059,$E68+19,FALSE)</f>
        <v>76769</v>
      </c>
      <c r="K68" s="274">
        <f t="shared" si="4"/>
        <v>76769</v>
      </c>
    </row>
    <row r="69" spans="1:11" ht="18" customHeight="1">
      <c r="A69" s="27" t="str">
        <f t="shared" si="3"/>
        <v>1763202</v>
      </c>
      <c r="B69" s="28" t="s">
        <v>267</v>
      </c>
      <c r="C69" s="29">
        <v>32</v>
      </c>
      <c r="D69" s="28" t="s">
        <v>561</v>
      </c>
      <c r="E69" s="24">
        <v>8</v>
      </c>
      <c r="F69" s="594"/>
      <c r="G69" s="594" t="s">
        <v>650</v>
      </c>
      <c r="H69" s="175" t="s">
        <v>1323</v>
      </c>
      <c r="I69" s="191"/>
      <c r="J69" s="43">
        <f>VLOOKUP($A69&amp;J$83,決統データ!$A$3:$DE$2059,$E69+19,FALSE)</f>
        <v>75614</v>
      </c>
      <c r="K69" s="274">
        <f t="shared" si="4"/>
        <v>75614</v>
      </c>
    </row>
    <row r="70" spans="1:11" ht="18" customHeight="1">
      <c r="A70" s="27" t="str">
        <f t="shared" si="1"/>
        <v>1763202</v>
      </c>
      <c r="B70" s="28" t="s">
        <v>267</v>
      </c>
      <c r="C70" s="29">
        <v>32</v>
      </c>
      <c r="D70" s="28" t="s">
        <v>561</v>
      </c>
      <c r="E70" s="24">
        <v>9</v>
      </c>
      <c r="F70" s="594"/>
      <c r="G70" s="594"/>
      <c r="H70" s="175" t="s">
        <v>1322</v>
      </c>
      <c r="I70" s="191"/>
      <c r="J70" s="43">
        <f>VLOOKUP($A70&amp;J$83,決統データ!$A$3:$DE$2059,$E70+19,FALSE)</f>
        <v>1155</v>
      </c>
      <c r="K70" s="274">
        <f t="shared" si="4"/>
        <v>1155</v>
      </c>
    </row>
    <row r="71" spans="1:11" ht="18" customHeight="1">
      <c r="A71" s="27" t="str">
        <f t="shared" si="1"/>
        <v>1763202</v>
      </c>
      <c r="B71" s="28" t="s">
        <v>267</v>
      </c>
      <c r="C71" s="29">
        <v>32</v>
      </c>
      <c r="D71" s="28" t="s">
        <v>561</v>
      </c>
      <c r="E71" s="24">
        <v>10</v>
      </c>
      <c r="F71" s="594"/>
      <c r="G71" s="594"/>
      <c r="H71" s="175" t="s">
        <v>1326</v>
      </c>
      <c r="I71" s="191"/>
      <c r="J71" s="43">
        <f>VLOOKUP($A71&amp;J$83,決統データ!$A$3:$DE$2059,$E71+19,FALSE)</f>
        <v>0</v>
      </c>
      <c r="K71" s="274">
        <f t="shared" si="4"/>
        <v>0</v>
      </c>
    </row>
    <row r="72" spans="1:11" ht="18" customHeight="1">
      <c r="A72" s="27" t="str">
        <f t="shared" si="1"/>
        <v>1763202</v>
      </c>
      <c r="B72" s="28" t="s">
        <v>267</v>
      </c>
      <c r="C72" s="29">
        <v>32</v>
      </c>
      <c r="D72" s="28" t="s">
        <v>561</v>
      </c>
      <c r="E72" s="24">
        <v>11</v>
      </c>
      <c r="F72" s="594"/>
      <c r="G72" s="594"/>
      <c r="H72" s="175" t="s">
        <v>1325</v>
      </c>
      <c r="I72" s="191"/>
      <c r="J72" s="43">
        <f>VLOOKUP($A72&amp;J$83,決統データ!$A$3:$DE$2059,$E72+19,FALSE)</f>
        <v>0</v>
      </c>
      <c r="K72" s="274">
        <f t="shared" si="4"/>
        <v>0</v>
      </c>
    </row>
    <row r="73" spans="1:11" ht="18" customHeight="1">
      <c r="A73" s="27" t="str">
        <f t="shared" si="1"/>
        <v>1763202</v>
      </c>
      <c r="B73" s="28" t="s">
        <v>267</v>
      </c>
      <c r="C73" s="29">
        <v>32</v>
      </c>
      <c r="D73" s="28" t="s">
        <v>796</v>
      </c>
      <c r="E73" s="24">
        <v>12</v>
      </c>
      <c r="F73" s="594"/>
      <c r="G73" s="594"/>
      <c r="H73" s="174" t="s">
        <v>1321</v>
      </c>
      <c r="I73" s="174"/>
      <c r="J73" s="43">
        <f>VLOOKUP($A73&amp;J$83,決統データ!$A$3:$DE$2059,$E73+19,FALSE)</f>
        <v>0</v>
      </c>
      <c r="K73" s="274">
        <f t="shared" si="4"/>
        <v>0</v>
      </c>
    </row>
    <row r="74" spans="1:11" ht="18" customHeight="1">
      <c r="A74" s="27" t="str">
        <f t="shared" si="1"/>
        <v>1763202</v>
      </c>
      <c r="B74" s="28" t="s">
        <v>267</v>
      </c>
      <c r="C74" s="29">
        <v>32</v>
      </c>
      <c r="D74" s="28" t="s">
        <v>561</v>
      </c>
      <c r="E74" s="24">
        <v>13</v>
      </c>
      <c r="F74" s="594"/>
      <c r="G74" s="594"/>
      <c r="H74" s="175" t="s">
        <v>737</v>
      </c>
      <c r="I74" s="191"/>
      <c r="J74" s="43">
        <f>VLOOKUP($A74&amp;J$83,決統データ!$A$3:$DE$2059,$E74+19,FALSE)</f>
        <v>0</v>
      </c>
      <c r="K74" s="274">
        <f t="shared" si="4"/>
        <v>0</v>
      </c>
    </row>
    <row r="75" spans="1:11" ht="18" customHeight="1">
      <c r="A75" s="27" t="str">
        <f t="shared" si="1"/>
        <v>1763202</v>
      </c>
      <c r="B75" s="28" t="s">
        <v>267</v>
      </c>
      <c r="C75" s="29">
        <v>32</v>
      </c>
      <c r="D75" s="28" t="s">
        <v>561</v>
      </c>
      <c r="E75" s="24">
        <v>15</v>
      </c>
      <c r="F75" s="174" t="s">
        <v>1324</v>
      </c>
      <c r="G75" s="174"/>
      <c r="H75" s="175"/>
      <c r="I75" s="191"/>
      <c r="J75" s="43">
        <f>VLOOKUP($A75&amp;J$83,決統データ!$A$3:$DE$2059,$E75+19,FALSE)</f>
        <v>97642</v>
      </c>
      <c r="K75" s="274">
        <f t="shared" si="4"/>
        <v>97642</v>
      </c>
    </row>
    <row r="76" spans="1:11" ht="18" customHeight="1">
      <c r="A76" s="27" t="str">
        <f t="shared" si="1"/>
        <v>1763202</v>
      </c>
      <c r="B76" s="28" t="s">
        <v>267</v>
      </c>
      <c r="C76" s="29">
        <v>32</v>
      </c>
      <c r="D76" s="28" t="s">
        <v>561</v>
      </c>
      <c r="E76" s="24">
        <v>16</v>
      </c>
      <c r="F76" s="586" t="s">
        <v>650</v>
      </c>
      <c r="G76" s="191" t="s">
        <v>1323</v>
      </c>
      <c r="H76" s="175"/>
      <c r="I76" s="191"/>
      <c r="J76" s="43">
        <f>VLOOKUP($A76&amp;J$83,決統データ!$A$3:$DE$2059,$E76+19,FALSE)</f>
        <v>96487</v>
      </c>
      <c r="K76" s="274">
        <f t="shared" si="4"/>
        <v>96487</v>
      </c>
    </row>
    <row r="77" spans="1:11" ht="18" customHeight="1">
      <c r="A77" s="27" t="str">
        <f>+B77&amp;C77&amp;D77</f>
        <v>1763202</v>
      </c>
      <c r="B77" s="28" t="s">
        <v>267</v>
      </c>
      <c r="C77" s="29">
        <v>32</v>
      </c>
      <c r="D77" s="28" t="s">
        <v>561</v>
      </c>
      <c r="E77" s="24">
        <v>17</v>
      </c>
      <c r="F77" s="587"/>
      <c r="G77" s="191" t="s">
        <v>1322</v>
      </c>
      <c r="H77" s="175"/>
      <c r="I77" s="191"/>
      <c r="J77" s="43">
        <f>VLOOKUP($A77&amp;J$83,決統データ!$A$3:$DE$2059,$E77+19,FALSE)</f>
        <v>1155</v>
      </c>
      <c r="K77" s="274">
        <f t="shared" si="4"/>
        <v>1155</v>
      </c>
    </row>
    <row r="78" spans="1:11" ht="18" customHeight="1">
      <c r="A78" s="27" t="str">
        <f>+B78&amp;C78&amp;D78</f>
        <v>1763202</v>
      </c>
      <c r="B78" s="28" t="s">
        <v>267</v>
      </c>
      <c r="C78" s="29">
        <v>32</v>
      </c>
      <c r="D78" s="28" t="s">
        <v>561</v>
      </c>
      <c r="E78" s="24">
        <v>18</v>
      </c>
      <c r="F78" s="588"/>
      <c r="G78" s="191" t="s">
        <v>737</v>
      </c>
      <c r="H78" s="175"/>
      <c r="I78" s="191"/>
      <c r="J78" s="43">
        <f>VLOOKUP($A78&amp;J$83,決統データ!$A$3:$DE$2059,$E78+19,FALSE)</f>
        <v>0</v>
      </c>
      <c r="K78" s="274">
        <f t="shared" si="4"/>
        <v>0</v>
      </c>
    </row>
    <row r="79" spans="1:11">
      <c r="F79" s="152"/>
      <c r="G79" s="152"/>
      <c r="H79" s="152"/>
      <c r="I79" s="152"/>
    </row>
    <row r="80" spans="1:11">
      <c r="F80" s="152"/>
      <c r="G80" s="152"/>
      <c r="H80" s="152"/>
      <c r="I80" s="152"/>
    </row>
    <row r="81" spans="6:10">
      <c r="F81" s="152"/>
      <c r="G81" s="152"/>
      <c r="H81" s="152"/>
      <c r="I81" s="152"/>
    </row>
    <row r="82" spans="6:10">
      <c r="F82" s="152"/>
      <c r="G82" s="152"/>
      <c r="H82" s="152"/>
      <c r="I82" s="152"/>
    </row>
    <row r="83" spans="6:10">
      <c r="J83" s="262" t="str">
        <f>+J84&amp;"000"</f>
        <v>264636000</v>
      </c>
    </row>
    <row r="84" spans="6:10">
      <c r="J84" s="262" t="s">
        <v>597</v>
      </c>
    </row>
    <row r="85" spans="6:10">
      <c r="J85" s="262" t="s">
        <v>472</v>
      </c>
    </row>
  </sheetData>
  <customSheetViews>
    <customSheetView guid="{247A5D4D-80F1-4466-92F7-7A3BC78E450F}" showPageBreaks="1" fitToPage="1" printArea="1" topLeftCell="A16">
      <selection activeCell="C43" sqref="C43"/>
      <pageMargins left="0.78740157480314965" right="1.5748031496062993" top="0.78740157480314965" bottom="0.78740157480314965" header="0.51181102362204722" footer="0.51181102362204722"/>
      <pageSetup paperSize="9" scale="54" fitToWidth="0" orientation="portrait" blackAndWhite="1" horizontalDpi="300" verticalDpi="300"/>
      <headerFooter alignWithMargins="0"/>
    </customSheetView>
  </customSheetViews>
  <mergeCells count="17">
    <mergeCell ref="F2:I2"/>
    <mergeCell ref="F3:F52"/>
    <mergeCell ref="G3:G12"/>
    <mergeCell ref="H10:H12"/>
    <mergeCell ref="G13:G24"/>
    <mergeCell ref="H22:H24"/>
    <mergeCell ref="G25:G36"/>
    <mergeCell ref="H34:H36"/>
    <mergeCell ref="H42:H44"/>
    <mergeCell ref="G69:G74"/>
    <mergeCell ref="H38:I38"/>
    <mergeCell ref="G37:G44"/>
    <mergeCell ref="G46:G52"/>
    <mergeCell ref="F76:F78"/>
    <mergeCell ref="F53:F74"/>
    <mergeCell ref="G54:G59"/>
    <mergeCell ref="G61:G66"/>
  </mergeCells>
  <phoneticPr fontId="3"/>
  <pageMargins left="0.78740157480314965" right="1.5748031496062993" top="0.78740157480314965" bottom="0.78740157480314965" header="0.51181102362204722" footer="0.51181102362204722"/>
  <pageSetup paperSize="9" scale="54" fitToWidth="0"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M80"/>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9.75" style="9" customWidth="1"/>
    <col min="12" max="13" width="14.58203125" style="9" customWidth="1"/>
    <col min="14" max="16384" width="9" style="9"/>
  </cols>
  <sheetData>
    <row r="1" spans="1:13">
      <c r="F1" s="9" t="s">
        <v>79</v>
      </c>
    </row>
    <row r="2" spans="1:13" ht="34.5" customHeight="1">
      <c r="A2" s="26"/>
      <c r="B2" s="67" t="s">
        <v>786</v>
      </c>
      <c r="C2" s="26" t="s">
        <v>787</v>
      </c>
      <c r="D2" s="26" t="s">
        <v>788</v>
      </c>
      <c r="E2" s="30" t="s">
        <v>789</v>
      </c>
      <c r="F2" s="482"/>
      <c r="G2" s="641"/>
      <c r="H2" s="641"/>
      <c r="I2" s="641"/>
      <c r="J2" s="641"/>
      <c r="K2" s="642"/>
      <c r="L2" s="165" t="s">
        <v>472</v>
      </c>
      <c r="M2" s="11" t="s">
        <v>609</v>
      </c>
    </row>
    <row r="3" spans="1:13" s="1" customFormat="1" ht="16" customHeight="1">
      <c r="A3" s="27" t="str">
        <f t="shared" ref="A3:A8" si="0">+B3&amp;C3&amp;D3</f>
        <v>1763301</v>
      </c>
      <c r="B3" s="28" t="s">
        <v>267</v>
      </c>
      <c r="C3" s="29">
        <v>33</v>
      </c>
      <c r="D3" s="28" t="s">
        <v>790</v>
      </c>
      <c r="E3" s="24">
        <v>1</v>
      </c>
      <c r="F3" s="636" t="s">
        <v>78</v>
      </c>
      <c r="G3" s="675" t="s">
        <v>77</v>
      </c>
      <c r="H3" s="852" t="s">
        <v>76</v>
      </c>
      <c r="I3" s="638" t="s">
        <v>75</v>
      </c>
      <c r="J3" s="638"/>
      <c r="K3" s="638"/>
      <c r="L3" s="269"/>
      <c r="M3" s="272">
        <f>(COUNTIF(L3:L3,"○"))</f>
        <v>0</v>
      </c>
    </row>
    <row r="4" spans="1:13" s="1" customFormat="1" ht="16" customHeight="1">
      <c r="A4" s="27" t="str">
        <f t="shared" si="0"/>
        <v>1763301</v>
      </c>
      <c r="B4" s="28" t="s">
        <v>267</v>
      </c>
      <c r="C4" s="29">
        <v>33</v>
      </c>
      <c r="D4" s="28" t="s">
        <v>790</v>
      </c>
      <c r="E4" s="24">
        <v>1</v>
      </c>
      <c r="F4" s="636"/>
      <c r="G4" s="675"/>
      <c r="H4" s="852"/>
      <c r="I4" s="507" t="s">
        <v>187</v>
      </c>
      <c r="J4" s="507"/>
      <c r="K4" s="507"/>
      <c r="L4" s="267"/>
      <c r="M4" s="272">
        <f>(COUNTIF(L4:L4,"○"))</f>
        <v>0</v>
      </c>
    </row>
    <row r="5" spans="1:13" s="1" customFormat="1" ht="16" customHeight="1">
      <c r="A5" s="27" t="str">
        <f t="shared" si="0"/>
        <v>1763301</v>
      </c>
      <c r="B5" s="28" t="s">
        <v>267</v>
      </c>
      <c r="C5" s="29">
        <v>33</v>
      </c>
      <c r="D5" s="28" t="s">
        <v>790</v>
      </c>
      <c r="E5" s="24">
        <v>1</v>
      </c>
      <c r="F5" s="636"/>
      <c r="G5" s="675"/>
      <c r="H5" s="852"/>
      <c r="I5" s="507" t="s">
        <v>186</v>
      </c>
      <c r="J5" s="507"/>
      <c r="K5" s="507"/>
      <c r="L5" s="269"/>
      <c r="M5" s="272">
        <f>(COUNTIF(L5:L5,"○"))</f>
        <v>0</v>
      </c>
    </row>
    <row r="6" spans="1:13" s="1" customFormat="1" ht="16" customHeight="1">
      <c r="A6" s="27" t="str">
        <f t="shared" si="0"/>
        <v>1763301</v>
      </c>
      <c r="B6" s="28" t="s">
        <v>267</v>
      </c>
      <c r="C6" s="29">
        <v>33</v>
      </c>
      <c r="D6" s="28" t="s">
        <v>790</v>
      </c>
      <c r="E6" s="24">
        <v>1</v>
      </c>
      <c r="F6" s="636"/>
      <c r="G6" s="675"/>
      <c r="H6" s="852"/>
      <c r="I6" s="507" t="s">
        <v>72</v>
      </c>
      <c r="J6" s="507"/>
      <c r="K6" s="507"/>
      <c r="L6" s="377" t="s">
        <v>1577</v>
      </c>
      <c r="M6" s="272">
        <f>(COUNTIF(L6:L6,"○"))</f>
        <v>1</v>
      </c>
    </row>
    <row r="7" spans="1:13" s="1" customFormat="1" ht="16" customHeight="1">
      <c r="A7" s="27" t="str">
        <f t="shared" si="0"/>
        <v>1763301</v>
      </c>
      <c r="B7" s="28" t="s">
        <v>267</v>
      </c>
      <c r="C7" s="29">
        <v>33</v>
      </c>
      <c r="D7" s="28" t="s">
        <v>790</v>
      </c>
      <c r="E7" s="24">
        <v>1</v>
      </c>
      <c r="F7" s="636"/>
      <c r="G7" s="675"/>
      <c r="H7" s="853"/>
      <c r="I7" s="507" t="s">
        <v>71</v>
      </c>
      <c r="J7" s="507"/>
      <c r="K7" s="507"/>
      <c r="L7" s="267"/>
      <c r="M7" s="272">
        <f>(COUNTIF(L7:L7,"○"))</f>
        <v>0</v>
      </c>
    </row>
    <row r="8" spans="1:13" s="1" customFormat="1" ht="16" customHeight="1">
      <c r="A8" s="27" t="str">
        <f t="shared" si="0"/>
        <v>1763301</v>
      </c>
      <c r="B8" s="28" t="s">
        <v>267</v>
      </c>
      <c r="C8" s="29">
        <v>33</v>
      </c>
      <c r="D8" s="28" t="s">
        <v>790</v>
      </c>
      <c r="E8" s="24">
        <v>2</v>
      </c>
      <c r="F8" s="636"/>
      <c r="G8" s="676"/>
      <c r="H8" s="507" t="s">
        <v>70</v>
      </c>
      <c r="I8" s="507"/>
      <c r="J8" s="507"/>
      <c r="K8" s="507"/>
      <c r="L8" s="193">
        <f>VLOOKUP($A8&amp;L$78,決統データ!$A$3:$DE$2059,$E8+19,FALSE)/10</f>
        <v>0</v>
      </c>
      <c r="M8" s="273">
        <v>0</v>
      </c>
    </row>
    <row r="9" spans="1:13" s="1" customFormat="1" ht="16" customHeight="1">
      <c r="E9" s="24"/>
      <c r="F9" s="636"/>
      <c r="G9" s="689" t="s">
        <v>69</v>
      </c>
      <c r="H9" s="507" t="s">
        <v>68</v>
      </c>
      <c r="I9" s="507"/>
      <c r="J9" s="507"/>
      <c r="K9" s="507"/>
      <c r="L9" s="266"/>
      <c r="M9" s="272">
        <f t="shared" ref="M9:M14" si="1">COUNTA(L9:L9)</f>
        <v>0</v>
      </c>
    </row>
    <row r="10" spans="1:13" s="1" customFormat="1" ht="16" customHeight="1">
      <c r="E10" s="24"/>
      <c r="F10" s="636"/>
      <c r="G10" s="690"/>
      <c r="H10" s="507" t="s">
        <v>67</v>
      </c>
      <c r="I10" s="507"/>
      <c r="J10" s="507"/>
      <c r="K10" s="507"/>
      <c r="L10" s="267" t="s">
        <v>263</v>
      </c>
      <c r="M10" s="272">
        <f t="shared" si="1"/>
        <v>1</v>
      </c>
    </row>
    <row r="11" spans="1:13" s="1" customFormat="1" ht="16" customHeight="1">
      <c r="E11" s="24"/>
      <c r="F11" s="636"/>
      <c r="G11" s="690"/>
      <c r="H11" s="507" t="s">
        <v>64</v>
      </c>
      <c r="I11" s="507"/>
      <c r="J11" s="507"/>
      <c r="K11" s="507"/>
      <c r="L11" s="267" t="s">
        <v>263</v>
      </c>
      <c r="M11" s="272">
        <f t="shared" si="1"/>
        <v>1</v>
      </c>
    </row>
    <row r="12" spans="1:13" s="1" customFormat="1" ht="16" customHeight="1">
      <c r="E12" s="24"/>
      <c r="F12" s="636"/>
      <c r="G12" s="690"/>
      <c r="H12" s="507" t="s">
        <v>66</v>
      </c>
      <c r="I12" s="507"/>
      <c r="J12" s="507"/>
      <c r="K12" s="507"/>
      <c r="L12" s="267"/>
      <c r="M12" s="272">
        <f t="shared" si="1"/>
        <v>0</v>
      </c>
    </row>
    <row r="13" spans="1:13" s="1" customFormat="1" ht="16" customHeight="1">
      <c r="E13" s="24"/>
      <c r="F13" s="636"/>
      <c r="G13" s="690"/>
      <c r="H13" s="507" t="s">
        <v>65</v>
      </c>
      <c r="I13" s="507"/>
      <c r="J13" s="507"/>
      <c r="K13" s="507"/>
      <c r="L13" s="267"/>
      <c r="M13" s="272">
        <f t="shared" si="1"/>
        <v>0</v>
      </c>
    </row>
    <row r="14" spans="1:13" s="1" customFormat="1" ht="16" customHeight="1">
      <c r="E14" s="24"/>
      <c r="F14" s="636"/>
      <c r="G14" s="691"/>
      <c r="H14" s="507" t="s">
        <v>737</v>
      </c>
      <c r="I14" s="507"/>
      <c r="J14" s="507"/>
      <c r="K14" s="507"/>
      <c r="L14" s="267"/>
      <c r="M14" s="272">
        <f t="shared" si="1"/>
        <v>0</v>
      </c>
    </row>
    <row r="15" spans="1:13" s="1" customFormat="1" ht="16" customHeight="1">
      <c r="A15" s="27" t="str">
        <f>+B15&amp;C15&amp;D15</f>
        <v>1763301</v>
      </c>
      <c r="B15" s="28" t="s">
        <v>267</v>
      </c>
      <c r="C15" s="29">
        <v>33</v>
      </c>
      <c r="D15" s="28" t="s">
        <v>790</v>
      </c>
      <c r="E15" s="24">
        <v>4</v>
      </c>
      <c r="F15" s="636"/>
      <c r="G15" s="684" t="s">
        <v>64</v>
      </c>
      <c r="H15" s="507" t="s">
        <v>63</v>
      </c>
      <c r="I15" s="507"/>
      <c r="J15" s="507"/>
      <c r="K15" s="507"/>
      <c r="L15" s="42">
        <f>VLOOKUP($A15&amp;L$78,決統データ!$A$3:$DE$2059,$E15+19,FALSE)</f>
        <v>4</v>
      </c>
      <c r="M15" s="274">
        <f>SUM(L15:L15)/COUNTIF(L15:L15,"&gt;0")</f>
        <v>4</v>
      </c>
    </row>
    <row r="16" spans="1:13" s="1" customFormat="1" ht="16" customHeight="1">
      <c r="A16" s="27" t="str">
        <f>+B16&amp;C16&amp;D16</f>
        <v>1763301</v>
      </c>
      <c r="B16" s="28" t="s">
        <v>267</v>
      </c>
      <c r="C16" s="29">
        <v>33</v>
      </c>
      <c r="D16" s="28" t="s">
        <v>790</v>
      </c>
      <c r="E16" s="24">
        <v>5</v>
      </c>
      <c r="F16" s="636"/>
      <c r="G16" s="675"/>
      <c r="H16" s="954" t="s">
        <v>265</v>
      </c>
      <c r="I16" s="955"/>
      <c r="J16" s="955"/>
      <c r="K16" s="956"/>
      <c r="L16" s="42">
        <f>VLOOKUP($A16&amp;L$78,決統データ!$A$3:$DE$2059,$E16+19,FALSE)</f>
        <v>150</v>
      </c>
      <c r="M16" s="274">
        <f>SUM(L16:L16)/COUNTIF(L16:L16,"&gt;0")</f>
        <v>150</v>
      </c>
    </row>
    <row r="17" spans="1:13" s="1" customFormat="1" ht="16" customHeight="1">
      <c r="A17" s="27" t="str">
        <f>+B17&amp;C17&amp;D17</f>
        <v>1763301</v>
      </c>
      <c r="B17" s="28" t="s">
        <v>267</v>
      </c>
      <c r="C17" s="29">
        <v>33</v>
      </c>
      <c r="D17" s="28" t="s">
        <v>790</v>
      </c>
      <c r="E17" s="24">
        <v>6</v>
      </c>
      <c r="F17" s="636"/>
      <c r="G17" s="675"/>
      <c r="H17" s="954" t="s">
        <v>264</v>
      </c>
      <c r="I17" s="955"/>
      <c r="J17" s="955"/>
      <c r="K17" s="956"/>
      <c r="L17" s="42">
        <f>VLOOKUP($A17&amp;L$78,決統データ!$A$3:$DE$2059,$E17+19,FALSE)</f>
        <v>220</v>
      </c>
      <c r="M17" s="274">
        <f>SUM(L17:L17)/COUNTIF(L17:L17,"&gt;0")</f>
        <v>220</v>
      </c>
    </row>
    <row r="18" spans="1:13" s="1" customFormat="1" ht="16" customHeight="1">
      <c r="A18" s="27" t="str">
        <f>+B18&amp;C18&amp;D18</f>
        <v>1763301</v>
      </c>
      <c r="B18" s="28" t="s">
        <v>267</v>
      </c>
      <c r="C18" s="29">
        <v>33</v>
      </c>
      <c r="D18" s="28" t="s">
        <v>790</v>
      </c>
      <c r="E18" s="24">
        <v>7</v>
      </c>
      <c r="F18" s="636"/>
      <c r="G18" s="676"/>
      <c r="H18" s="507" t="s">
        <v>60</v>
      </c>
      <c r="I18" s="507"/>
      <c r="J18" s="507"/>
      <c r="K18" s="507"/>
      <c r="L18" s="42">
        <f>VLOOKUP($A18&amp;L$78,決統データ!$A$3:$DE$2059,$E18+19,FALSE)</f>
        <v>15</v>
      </c>
      <c r="M18" s="274">
        <f>SUM(L18:L18)/COUNTIF(L18:L18,"&gt;0")</f>
        <v>15</v>
      </c>
    </row>
    <row r="19" spans="1:13" s="1" customFormat="1" ht="16" customHeight="1">
      <c r="E19" s="24"/>
      <c r="F19" s="636"/>
      <c r="G19" s="685" t="s">
        <v>59</v>
      </c>
      <c r="H19" s="507" t="s">
        <v>58</v>
      </c>
      <c r="I19" s="507"/>
      <c r="J19" s="507"/>
      <c r="K19" s="507"/>
      <c r="L19" s="268"/>
      <c r="M19" s="272">
        <f t="shared" ref="M19:M26" si="2">COUNTA(L19:L19)</f>
        <v>0</v>
      </c>
    </row>
    <row r="20" spans="1:13" s="1" customFormat="1" ht="16" customHeight="1">
      <c r="E20" s="24"/>
      <c r="F20" s="636"/>
      <c r="G20" s="685"/>
      <c r="H20" s="507" t="s">
        <v>57</v>
      </c>
      <c r="I20" s="507"/>
      <c r="J20" s="507"/>
      <c r="K20" s="507"/>
      <c r="L20" s="267" t="s">
        <v>263</v>
      </c>
      <c r="M20" s="272">
        <f t="shared" si="2"/>
        <v>1</v>
      </c>
    </row>
    <row r="21" spans="1:13" s="1" customFormat="1" ht="16" customHeight="1">
      <c r="E21" s="24"/>
      <c r="F21" s="636"/>
      <c r="G21" s="685"/>
      <c r="H21" s="507" t="s">
        <v>737</v>
      </c>
      <c r="I21" s="507"/>
      <c r="J21" s="507"/>
      <c r="K21" s="507"/>
      <c r="L21" s="267"/>
      <c r="M21" s="272">
        <f t="shared" si="2"/>
        <v>0</v>
      </c>
    </row>
    <row r="22" spans="1:13" s="1" customFormat="1" ht="16" customHeight="1">
      <c r="E22" s="24"/>
      <c r="F22" s="636"/>
      <c r="G22" s="684" t="s">
        <v>56</v>
      </c>
      <c r="H22" s="689" t="s">
        <v>55</v>
      </c>
      <c r="I22" s="468" t="s">
        <v>54</v>
      </c>
      <c r="J22" s="484"/>
      <c r="K22" s="469"/>
      <c r="L22" s="266"/>
      <c r="M22" s="272">
        <f t="shared" si="2"/>
        <v>0</v>
      </c>
    </row>
    <row r="23" spans="1:13" s="1" customFormat="1" ht="16" customHeight="1">
      <c r="E23" s="24"/>
      <c r="F23" s="636"/>
      <c r="G23" s="675"/>
      <c r="H23" s="690"/>
      <c r="I23" s="468" t="s">
        <v>53</v>
      </c>
      <c r="J23" s="484"/>
      <c r="K23" s="469"/>
      <c r="L23" s="267" t="s">
        <v>263</v>
      </c>
      <c r="M23" s="272">
        <f t="shared" si="2"/>
        <v>1</v>
      </c>
    </row>
    <row r="24" spans="1:13" s="1" customFormat="1" ht="16" customHeight="1">
      <c r="E24" s="24"/>
      <c r="F24" s="636"/>
      <c r="G24" s="675"/>
      <c r="H24" s="690"/>
      <c r="I24" s="468" t="s">
        <v>52</v>
      </c>
      <c r="J24" s="484"/>
      <c r="K24" s="469"/>
      <c r="L24" s="267" t="s">
        <v>263</v>
      </c>
      <c r="M24" s="272">
        <f t="shared" si="2"/>
        <v>1</v>
      </c>
    </row>
    <row r="25" spans="1:13" s="1" customFormat="1" ht="16" customHeight="1">
      <c r="E25" s="24"/>
      <c r="F25" s="636"/>
      <c r="G25" s="675"/>
      <c r="H25" s="690"/>
      <c r="I25" s="64" t="s">
        <v>377</v>
      </c>
      <c r="J25" s="65"/>
      <c r="K25" s="62"/>
      <c r="L25" s="267"/>
      <c r="M25" s="272">
        <f t="shared" si="2"/>
        <v>0</v>
      </c>
    </row>
    <row r="26" spans="1:13" s="1" customFormat="1" ht="16" customHeight="1">
      <c r="E26" s="24"/>
      <c r="F26" s="636"/>
      <c r="G26" s="675"/>
      <c r="H26" s="690"/>
      <c r="I26" s="468" t="s">
        <v>364</v>
      </c>
      <c r="J26" s="484"/>
      <c r="K26" s="469"/>
      <c r="L26" s="267"/>
      <c r="M26" s="272">
        <f t="shared" si="2"/>
        <v>0</v>
      </c>
    </row>
    <row r="27" spans="1:13" s="1" customFormat="1" ht="16" customHeight="1">
      <c r="E27" s="445"/>
      <c r="F27" s="636"/>
      <c r="G27" s="675"/>
      <c r="H27" s="691"/>
      <c r="I27" s="442" t="s">
        <v>1611</v>
      </c>
      <c r="J27" s="444"/>
      <c r="K27" s="443"/>
      <c r="L27" s="267"/>
      <c r="M27" s="272">
        <f>COUNTA(#REF!)</f>
        <v>1</v>
      </c>
    </row>
    <row r="28" spans="1:13" s="1" customFormat="1" ht="16" customHeight="1">
      <c r="E28" s="24"/>
      <c r="F28" s="636"/>
      <c r="G28" s="675"/>
      <c r="H28" s="654" t="s">
        <v>51</v>
      </c>
      <c r="I28" s="468" t="s">
        <v>50</v>
      </c>
      <c r="J28" s="484"/>
      <c r="K28" s="469"/>
      <c r="L28" s="267" t="s">
        <v>263</v>
      </c>
      <c r="M28" s="272">
        <f>COUNTA(L28:L28)</f>
        <v>1</v>
      </c>
    </row>
    <row r="29" spans="1:13" s="1" customFormat="1" ht="16" customHeight="1">
      <c r="E29" s="24"/>
      <c r="F29" s="636"/>
      <c r="G29" s="675"/>
      <c r="H29" s="655"/>
      <c r="I29" s="468" t="s">
        <v>49</v>
      </c>
      <c r="J29" s="484"/>
      <c r="K29" s="469"/>
      <c r="L29" s="270"/>
      <c r="M29" s="272">
        <f>COUNTA(L29:L29)</f>
        <v>0</v>
      </c>
    </row>
    <row r="30" spans="1:13" s="1" customFormat="1" ht="16" customHeight="1">
      <c r="E30" s="24"/>
      <c r="F30" s="636"/>
      <c r="G30" s="675"/>
      <c r="H30" s="655"/>
      <c r="I30" s="468" t="s">
        <v>48</v>
      </c>
      <c r="J30" s="484"/>
      <c r="K30" s="469"/>
      <c r="L30" s="270"/>
      <c r="M30" s="272">
        <f>COUNTA(L30:L30)</f>
        <v>0</v>
      </c>
    </row>
    <row r="31" spans="1:13" s="1" customFormat="1" ht="16" customHeight="1">
      <c r="E31" s="24"/>
      <c r="F31" s="636"/>
      <c r="G31" s="676"/>
      <c r="H31" s="656"/>
      <c r="I31" s="468" t="s">
        <v>47</v>
      </c>
      <c r="J31" s="484"/>
      <c r="K31" s="469"/>
      <c r="L31" s="269"/>
      <c r="M31" s="272">
        <f>COUNTA(L31:L31)</f>
        <v>0</v>
      </c>
    </row>
    <row r="32" spans="1:13" s="99" customFormat="1" ht="16" customHeight="1">
      <c r="A32" s="27" t="str">
        <f t="shared" ref="A32:A50" si="3">+B32&amp;C32&amp;D32</f>
        <v>1763301</v>
      </c>
      <c r="B32" s="28" t="s">
        <v>267</v>
      </c>
      <c r="C32" s="29">
        <v>33</v>
      </c>
      <c r="D32" s="28" t="s">
        <v>790</v>
      </c>
      <c r="E32" s="249">
        <v>11</v>
      </c>
      <c r="F32" s="636"/>
      <c r="G32" s="951" t="s">
        <v>46</v>
      </c>
      <c r="H32" s="952"/>
      <c r="I32" s="952"/>
      <c r="J32" s="952"/>
      <c r="K32" s="953"/>
      <c r="L32" s="35">
        <f>VLOOKUP($A32&amp;L$78,決統データ!$A$3:$DE$2059,$E32+19,FALSE)</f>
        <v>4280401</v>
      </c>
      <c r="M32" s="275"/>
    </row>
    <row r="33" spans="1:13" s="99" customFormat="1" ht="16" customHeight="1">
      <c r="A33" s="27" t="str">
        <f t="shared" si="3"/>
        <v>1763301</v>
      </c>
      <c r="B33" s="28" t="s">
        <v>267</v>
      </c>
      <c r="C33" s="29">
        <v>33</v>
      </c>
      <c r="D33" s="28" t="s">
        <v>790</v>
      </c>
      <c r="E33" s="249">
        <v>12</v>
      </c>
      <c r="F33" s="636"/>
      <c r="G33" s="951" t="s">
        <v>45</v>
      </c>
      <c r="H33" s="952"/>
      <c r="I33" s="952"/>
      <c r="J33" s="952"/>
      <c r="K33" s="953"/>
      <c r="L33" s="35">
        <f>VLOOKUP($A33&amp;L$78,決統データ!$A$3:$DE$2059,$E33+19,FALSE)</f>
        <v>4180401</v>
      </c>
      <c r="M33" s="275"/>
    </row>
    <row r="34" spans="1:13" s="1" customFormat="1" ht="16" customHeight="1">
      <c r="A34" s="27" t="str">
        <f t="shared" si="3"/>
        <v>1763301</v>
      </c>
      <c r="B34" s="28" t="s">
        <v>267</v>
      </c>
      <c r="C34" s="29">
        <v>33</v>
      </c>
      <c r="D34" s="28" t="s">
        <v>790</v>
      </c>
      <c r="E34" s="24">
        <v>13</v>
      </c>
      <c r="F34" s="636"/>
      <c r="G34" s="667" t="s">
        <v>44</v>
      </c>
      <c r="H34" s="692" t="s">
        <v>43</v>
      </c>
      <c r="I34" s="692"/>
      <c r="J34" s="692"/>
      <c r="K34" s="692"/>
      <c r="L34" s="440">
        <f>VLOOKUP($A34&amp;L$78,決統データ!$A$3:$DE$2059,$E34+19,FALSE)</f>
        <v>3500</v>
      </c>
      <c r="M34" s="274">
        <f>SUM(L34:L34)/COUNTIF(L34:L34,"&gt;0")</f>
        <v>3500</v>
      </c>
    </row>
    <row r="35" spans="1:13" s="1" customFormat="1" ht="16" customHeight="1">
      <c r="A35" s="27" t="str">
        <f t="shared" si="3"/>
        <v>1763301</v>
      </c>
      <c r="B35" s="28" t="s">
        <v>267</v>
      </c>
      <c r="C35" s="29">
        <v>33</v>
      </c>
      <c r="D35" s="28" t="s">
        <v>790</v>
      </c>
      <c r="E35" s="24">
        <v>14</v>
      </c>
      <c r="F35" s="636"/>
      <c r="G35" s="667"/>
      <c r="H35" s="692" t="s">
        <v>42</v>
      </c>
      <c r="I35" s="692"/>
      <c r="J35" s="692"/>
      <c r="K35" s="692"/>
      <c r="L35" s="440">
        <f>VLOOKUP($A35&amp;L$78,決統データ!$A$3:$DE$2059,$E35+19,FALSE)</f>
        <v>0</v>
      </c>
      <c r="M35" s="274">
        <v>0</v>
      </c>
    </row>
    <row r="36" spans="1:13" s="1" customFormat="1" ht="16" customHeight="1">
      <c r="A36" s="27" t="str">
        <f t="shared" si="3"/>
        <v>1763301</v>
      </c>
      <c r="B36" s="28" t="s">
        <v>267</v>
      </c>
      <c r="C36" s="29">
        <v>33</v>
      </c>
      <c r="D36" s="28" t="s">
        <v>790</v>
      </c>
      <c r="E36" s="24">
        <v>15</v>
      </c>
      <c r="F36" s="636"/>
      <c r="G36" s="667"/>
      <c r="H36" s="692" t="s">
        <v>262</v>
      </c>
      <c r="I36" s="692"/>
      <c r="J36" s="692"/>
      <c r="K36" s="692"/>
      <c r="L36" s="440">
        <f>VLOOKUP($A36&amp;L$78,決統データ!$A$3:$DE$2059,$E36+19,FALSE)</f>
        <v>0</v>
      </c>
      <c r="M36" s="274">
        <v>0</v>
      </c>
    </row>
    <row r="37" spans="1:13" s="1" customFormat="1" ht="16" customHeight="1">
      <c r="A37" s="27" t="str">
        <f t="shared" si="3"/>
        <v>1763301</v>
      </c>
      <c r="B37" s="28" t="s">
        <v>267</v>
      </c>
      <c r="C37" s="29">
        <v>33</v>
      </c>
      <c r="D37" s="28" t="s">
        <v>790</v>
      </c>
      <c r="E37" s="24">
        <v>16</v>
      </c>
      <c r="F37" s="636"/>
      <c r="G37" s="667"/>
      <c r="H37" s="692" t="s">
        <v>261</v>
      </c>
      <c r="I37" s="692"/>
      <c r="J37" s="692"/>
      <c r="K37" s="692"/>
      <c r="L37" s="440">
        <f>VLOOKUP($A37&amp;L$78,決統データ!$A$3:$DE$2059,$E37+19,FALSE)</f>
        <v>0</v>
      </c>
      <c r="M37" s="274">
        <v>0</v>
      </c>
    </row>
    <row r="38" spans="1:13" s="1" customFormat="1" ht="16" customHeight="1">
      <c r="A38" s="27" t="str">
        <f t="shared" si="3"/>
        <v>1763301</v>
      </c>
      <c r="B38" s="28" t="s">
        <v>267</v>
      </c>
      <c r="C38" s="29">
        <v>33</v>
      </c>
      <c r="D38" s="28" t="s">
        <v>790</v>
      </c>
      <c r="E38" s="24">
        <v>17</v>
      </c>
      <c r="F38" s="636"/>
      <c r="G38" s="667"/>
      <c r="H38" s="692" t="s">
        <v>260</v>
      </c>
      <c r="I38" s="692"/>
      <c r="J38" s="692"/>
      <c r="K38" s="692"/>
      <c r="L38" s="440">
        <f>VLOOKUP($A38&amp;L$78,決統データ!$A$3:$DE$2059,$E38+19,FALSE)</f>
        <v>0</v>
      </c>
      <c r="M38" s="274">
        <v>0</v>
      </c>
    </row>
    <row r="39" spans="1:13" s="1" customFormat="1" ht="16" customHeight="1">
      <c r="A39" s="27" t="str">
        <f t="shared" si="3"/>
        <v>1763301</v>
      </c>
      <c r="B39" s="28" t="s">
        <v>267</v>
      </c>
      <c r="C39" s="29">
        <v>33</v>
      </c>
      <c r="D39" s="28" t="s">
        <v>790</v>
      </c>
      <c r="E39" s="24">
        <v>18</v>
      </c>
      <c r="F39" s="636"/>
      <c r="G39" s="667"/>
      <c r="H39" s="692" t="s">
        <v>259</v>
      </c>
      <c r="I39" s="692"/>
      <c r="J39" s="692"/>
      <c r="K39" s="692"/>
      <c r="L39" s="440">
        <f>VLOOKUP($A39&amp;L$78,決統データ!$A$3:$DE$2059,$E39+19,FALSE)</f>
        <v>0</v>
      </c>
      <c r="M39" s="274">
        <v>0</v>
      </c>
    </row>
    <row r="40" spans="1:13" s="1" customFormat="1" ht="16" customHeight="1">
      <c r="A40" s="27" t="str">
        <f t="shared" si="3"/>
        <v>1763301</v>
      </c>
      <c r="B40" s="28" t="s">
        <v>267</v>
      </c>
      <c r="C40" s="29">
        <v>33</v>
      </c>
      <c r="D40" s="28" t="s">
        <v>790</v>
      </c>
      <c r="E40" s="24">
        <v>19</v>
      </c>
      <c r="F40" s="636"/>
      <c r="G40" s="857" t="s">
        <v>37</v>
      </c>
      <c r="H40" s="507" t="s">
        <v>36</v>
      </c>
      <c r="I40" s="507"/>
      <c r="J40" s="507"/>
      <c r="K40" s="507"/>
      <c r="L40" s="440">
        <f>VLOOKUP($A40&amp;L$78,決統データ!$A$3:$DE$2059,$E40+19,FALSE)</f>
        <v>41225</v>
      </c>
      <c r="M40" s="274">
        <f>SUM(L40:L40)/COUNTIF(L40:L40,"&gt;0")</f>
        <v>41225</v>
      </c>
    </row>
    <row r="41" spans="1:13" s="1" customFormat="1" ht="16" customHeight="1">
      <c r="A41" s="27" t="str">
        <f t="shared" si="3"/>
        <v>1763301</v>
      </c>
      <c r="B41" s="28" t="s">
        <v>267</v>
      </c>
      <c r="C41" s="29">
        <v>33</v>
      </c>
      <c r="D41" s="28" t="s">
        <v>790</v>
      </c>
      <c r="E41" s="24">
        <v>20</v>
      </c>
      <c r="F41" s="636"/>
      <c r="G41" s="857"/>
      <c r="H41" s="507" t="s">
        <v>35</v>
      </c>
      <c r="I41" s="507"/>
      <c r="J41" s="507"/>
      <c r="K41" s="507"/>
      <c r="L41" s="440">
        <f>VLOOKUP($A41&amp;L$78,決統データ!$A$3:$DE$2059,$E41+19,FALSE)</f>
        <v>49023</v>
      </c>
      <c r="M41" s="274">
        <f>SUM(L41:L41)/COUNTIF(L41:L41,"&gt;0")</f>
        <v>49023</v>
      </c>
    </row>
    <row r="42" spans="1:13" s="1" customFormat="1" ht="16" customHeight="1">
      <c r="A42" s="27" t="str">
        <f t="shared" si="3"/>
        <v>1763301</v>
      </c>
      <c r="B42" s="28" t="s">
        <v>267</v>
      </c>
      <c r="C42" s="29">
        <v>33</v>
      </c>
      <c r="D42" s="28" t="s">
        <v>790</v>
      </c>
      <c r="E42" s="24">
        <v>21</v>
      </c>
      <c r="F42" s="636"/>
      <c r="G42" s="857"/>
      <c r="H42" s="507" t="s">
        <v>34</v>
      </c>
      <c r="I42" s="507"/>
      <c r="J42" s="507"/>
      <c r="K42" s="507"/>
      <c r="L42" s="440">
        <f>VLOOKUP($A42&amp;L$78,決統データ!$A$3:$DE$2059,$E42+19,FALSE)</f>
        <v>4361</v>
      </c>
      <c r="M42" s="274">
        <f>SUM(L42:L42)/COUNTIF(L42:L42,"&gt;0")</f>
        <v>4361</v>
      </c>
    </row>
    <row r="43" spans="1:13" s="1" customFormat="1" ht="16" customHeight="1">
      <c r="A43" s="27" t="str">
        <f t="shared" si="3"/>
        <v>1763301</v>
      </c>
      <c r="B43" s="28" t="s">
        <v>267</v>
      </c>
      <c r="C43" s="29">
        <v>33</v>
      </c>
      <c r="D43" s="28" t="s">
        <v>790</v>
      </c>
      <c r="E43" s="24">
        <v>22</v>
      </c>
      <c r="F43" s="636"/>
      <c r="G43" s="857"/>
      <c r="H43" s="507" t="s">
        <v>33</v>
      </c>
      <c r="I43" s="507"/>
      <c r="J43" s="507"/>
      <c r="K43" s="507"/>
      <c r="L43" s="440">
        <f>VLOOKUP($A43&amp;L$78,決統データ!$A$3:$DE$2059,$E43+19,FALSE)</f>
        <v>1054</v>
      </c>
      <c r="M43" s="274">
        <f>SUM(L43:L43)/COUNTIF(L43:L43,"&gt;0")</f>
        <v>1054</v>
      </c>
    </row>
    <row r="44" spans="1:13" s="1" customFormat="1" ht="16" customHeight="1">
      <c r="A44" s="27" t="str">
        <f t="shared" si="3"/>
        <v>1763301</v>
      </c>
      <c r="B44" s="28" t="s">
        <v>267</v>
      </c>
      <c r="C44" s="29">
        <v>33</v>
      </c>
      <c r="D44" s="28" t="s">
        <v>790</v>
      </c>
      <c r="E44" s="24">
        <v>23</v>
      </c>
      <c r="F44" s="636"/>
      <c r="G44" s="857"/>
      <c r="H44" s="507" t="s">
        <v>32</v>
      </c>
      <c r="I44" s="507"/>
      <c r="J44" s="507"/>
      <c r="K44" s="507"/>
      <c r="L44" s="440">
        <f>VLOOKUP($A44&amp;L$78,決統データ!$A$3:$DE$2059,$E44+19,FALSE)</f>
        <v>0</v>
      </c>
      <c r="M44" s="274">
        <v>0</v>
      </c>
    </row>
    <row r="45" spans="1:13" s="1" customFormat="1" ht="16" customHeight="1">
      <c r="A45" s="27" t="str">
        <f t="shared" si="3"/>
        <v>1763301</v>
      </c>
      <c r="B45" s="28" t="s">
        <v>267</v>
      </c>
      <c r="C45" s="29">
        <v>33</v>
      </c>
      <c r="D45" s="28" t="s">
        <v>790</v>
      </c>
      <c r="E45" s="24">
        <v>24</v>
      </c>
      <c r="F45" s="636"/>
      <c r="G45" s="858"/>
      <c r="H45" s="507" t="s">
        <v>31</v>
      </c>
      <c r="I45" s="507"/>
      <c r="J45" s="507"/>
      <c r="K45" s="507"/>
      <c r="L45" s="440">
        <f>VLOOKUP($A45&amp;L$78,決統データ!$A$3:$DE$2059,$E45+19,FALSE)</f>
        <v>0</v>
      </c>
      <c r="M45" s="274">
        <v>0</v>
      </c>
    </row>
    <row r="46" spans="1:13" s="1" customFormat="1" ht="16" customHeight="1">
      <c r="A46" s="27" t="str">
        <f t="shared" si="3"/>
        <v>1763301</v>
      </c>
      <c r="B46" s="28" t="s">
        <v>267</v>
      </c>
      <c r="C46" s="29">
        <v>33</v>
      </c>
      <c r="D46" s="28" t="s">
        <v>790</v>
      </c>
      <c r="E46" s="24">
        <v>25</v>
      </c>
      <c r="F46" s="686"/>
      <c r="G46" s="948" t="s">
        <v>258</v>
      </c>
      <c r="H46" s="469" t="s">
        <v>29</v>
      </c>
      <c r="I46" s="507"/>
      <c r="J46" s="507"/>
      <c r="K46" s="507"/>
      <c r="L46" s="440">
        <f>VLOOKUP($A46&amp;L$78,決統データ!$A$3:$DE$2059,$E46+19,FALSE)</f>
        <v>0</v>
      </c>
      <c r="M46" s="274">
        <v>0</v>
      </c>
    </row>
    <row r="47" spans="1:13" s="1" customFormat="1" ht="16" customHeight="1">
      <c r="A47" s="27" t="str">
        <f t="shared" si="3"/>
        <v>1763301</v>
      </c>
      <c r="B47" s="28" t="s">
        <v>267</v>
      </c>
      <c r="C47" s="29">
        <v>33</v>
      </c>
      <c r="D47" s="28" t="s">
        <v>790</v>
      </c>
      <c r="E47" s="24">
        <v>26</v>
      </c>
      <c r="F47" s="686"/>
      <c r="G47" s="949"/>
      <c r="H47" s="469" t="s">
        <v>28</v>
      </c>
      <c r="I47" s="507"/>
      <c r="J47" s="507"/>
      <c r="K47" s="507"/>
      <c r="L47" s="440">
        <f>VLOOKUP($A47&amp;L$78,決統データ!$A$3:$DE$2059,$E47+19,FALSE)</f>
        <v>0</v>
      </c>
      <c r="M47" s="274">
        <v>0</v>
      </c>
    </row>
    <row r="48" spans="1:13" s="1" customFormat="1" ht="16" customHeight="1">
      <c r="A48" s="27" t="str">
        <f t="shared" si="3"/>
        <v>1763301</v>
      </c>
      <c r="B48" s="28" t="s">
        <v>267</v>
      </c>
      <c r="C48" s="29">
        <v>33</v>
      </c>
      <c r="D48" s="28" t="s">
        <v>790</v>
      </c>
      <c r="E48" s="24">
        <v>32</v>
      </c>
      <c r="F48" s="636"/>
      <c r="G48" s="950" t="s">
        <v>224</v>
      </c>
      <c r="H48" s="704" t="s">
        <v>26</v>
      </c>
      <c r="I48" s="704"/>
      <c r="J48" s="60" t="s">
        <v>25</v>
      </c>
      <c r="K48" s="60"/>
      <c r="L48" s="118">
        <f>VLOOKUP($A48&amp;L$78,決統データ!$A$3:$DE$2059,$E48+19,FALSE)/10</f>
        <v>0</v>
      </c>
      <c r="M48" s="276">
        <v>0</v>
      </c>
    </row>
    <row r="49" spans="1:13" s="1" customFormat="1" ht="16" customHeight="1">
      <c r="A49" s="27" t="str">
        <f t="shared" si="3"/>
        <v>1763301</v>
      </c>
      <c r="B49" s="28" t="s">
        <v>267</v>
      </c>
      <c r="C49" s="29">
        <v>33</v>
      </c>
      <c r="D49" s="28" t="s">
        <v>790</v>
      </c>
      <c r="E49" s="24">
        <v>33</v>
      </c>
      <c r="F49" s="636"/>
      <c r="G49" s="861"/>
      <c r="H49" s="704"/>
      <c r="I49" s="704"/>
      <c r="J49" s="468" t="s">
        <v>24</v>
      </c>
      <c r="K49" s="469"/>
      <c r="L49" s="118">
        <f>VLOOKUP($A49&amp;L$78,決統データ!$A$3:$DE$2059,$E49+19,FALSE)/10</f>
        <v>0</v>
      </c>
      <c r="M49" s="276">
        <v>0</v>
      </c>
    </row>
    <row r="50" spans="1:13" s="1" customFormat="1" ht="16" customHeight="1">
      <c r="A50" s="27" t="str">
        <f t="shared" si="3"/>
        <v>1763301</v>
      </c>
      <c r="B50" s="28" t="s">
        <v>267</v>
      </c>
      <c r="C50" s="29">
        <v>33</v>
      </c>
      <c r="D50" s="28" t="s">
        <v>790</v>
      </c>
      <c r="E50" s="24">
        <v>34</v>
      </c>
      <c r="F50" s="636"/>
      <c r="G50" s="862"/>
      <c r="H50" s="507" t="s">
        <v>23</v>
      </c>
      <c r="I50" s="507"/>
      <c r="J50" s="507"/>
      <c r="K50" s="507"/>
      <c r="L50" s="42">
        <f>VLOOKUP($A50&amp;L$78,決統データ!$A$3:$DE$2059,$E50+19,FALSE)</f>
        <v>0</v>
      </c>
      <c r="M50" s="274">
        <v>0</v>
      </c>
    </row>
    <row r="51" spans="1:13" s="1" customFormat="1" ht="16" customHeight="1">
      <c r="A51" s="27" t="str">
        <f>+B51&amp;C51&amp;D51</f>
        <v>1763301</v>
      </c>
      <c r="B51" s="28" t="s">
        <v>267</v>
      </c>
      <c r="C51" s="29">
        <v>33</v>
      </c>
      <c r="D51" s="28" t="s">
        <v>790</v>
      </c>
      <c r="E51" s="24">
        <v>35</v>
      </c>
      <c r="F51" s="636"/>
      <c r="G51" s="708" t="s">
        <v>22</v>
      </c>
      <c r="H51" s="709"/>
      <c r="I51" s="507" t="s">
        <v>362</v>
      </c>
      <c r="J51" s="507"/>
      <c r="K51" s="507"/>
      <c r="L51" s="269" t="s">
        <v>19</v>
      </c>
      <c r="M51" s="272">
        <f t="shared" ref="M51:M56" si="4">(COUNTIF(L51:L51,"○"))</f>
        <v>1</v>
      </c>
    </row>
    <row r="52" spans="1:13" s="1" customFormat="1" ht="16" customHeight="1">
      <c r="A52" s="27" t="str">
        <f>+B52&amp;C52&amp;D52</f>
        <v>1763301</v>
      </c>
      <c r="B52" s="28" t="s">
        <v>267</v>
      </c>
      <c r="C52" s="29">
        <v>33</v>
      </c>
      <c r="D52" s="28" t="s">
        <v>790</v>
      </c>
      <c r="E52" s="24">
        <v>35</v>
      </c>
      <c r="F52" s="636"/>
      <c r="G52" s="710"/>
      <c r="H52" s="711"/>
      <c r="I52" s="507" t="s">
        <v>21</v>
      </c>
      <c r="J52" s="507"/>
      <c r="K52" s="507"/>
      <c r="L52" s="269"/>
      <c r="M52" s="272">
        <f t="shared" si="4"/>
        <v>0</v>
      </c>
    </row>
    <row r="53" spans="1:13" s="1" customFormat="1" ht="16" customHeight="1">
      <c r="A53" s="27" t="str">
        <f>+B53&amp;C53&amp;D53</f>
        <v>1763301</v>
      </c>
      <c r="B53" s="28" t="s">
        <v>267</v>
      </c>
      <c r="C53" s="29">
        <v>33</v>
      </c>
      <c r="D53" s="28" t="s">
        <v>790</v>
      </c>
      <c r="E53" s="24">
        <v>35</v>
      </c>
      <c r="F53" s="637"/>
      <c r="G53" s="712"/>
      <c r="H53" s="713"/>
      <c r="I53" s="507" t="s">
        <v>20</v>
      </c>
      <c r="J53" s="507"/>
      <c r="K53" s="507"/>
      <c r="L53" s="269"/>
      <c r="M53" s="272">
        <f t="shared" si="4"/>
        <v>0</v>
      </c>
    </row>
    <row r="54" spans="1:13" s="1" customFormat="1" ht="16" customHeight="1">
      <c r="E54" s="24"/>
      <c r="F54" s="705" t="s">
        <v>223</v>
      </c>
      <c r="G54" s="915" t="s">
        <v>222</v>
      </c>
      <c r="H54" s="916"/>
      <c r="I54" s="507" t="s">
        <v>16</v>
      </c>
      <c r="J54" s="507"/>
      <c r="K54" s="507"/>
      <c r="L54" s="266"/>
      <c r="M54" s="272">
        <f t="shared" si="4"/>
        <v>0</v>
      </c>
    </row>
    <row r="55" spans="1:13" s="1" customFormat="1" ht="16" customHeight="1">
      <c r="E55" s="24"/>
      <c r="F55" s="913"/>
      <c r="G55" s="917"/>
      <c r="H55" s="918"/>
      <c r="I55" s="507" t="s">
        <v>15</v>
      </c>
      <c r="J55" s="507"/>
      <c r="K55" s="507"/>
      <c r="L55" s="266"/>
      <c r="M55" s="272">
        <f t="shared" si="4"/>
        <v>0</v>
      </c>
    </row>
    <row r="56" spans="1:13" s="1" customFormat="1" ht="16" customHeight="1">
      <c r="E56" s="24"/>
      <c r="F56" s="913"/>
      <c r="G56" s="919"/>
      <c r="H56" s="920"/>
      <c r="I56" s="507" t="s">
        <v>737</v>
      </c>
      <c r="J56" s="507"/>
      <c r="K56" s="507"/>
      <c r="L56" s="266"/>
      <c r="M56" s="272">
        <f t="shared" si="4"/>
        <v>0</v>
      </c>
    </row>
    <row r="57" spans="1:13" s="1" customFormat="1" ht="16" customHeight="1">
      <c r="A57" s="27" t="str">
        <f t="shared" ref="A57:A73" si="5">+B57&amp;C57&amp;D57</f>
        <v>1763301</v>
      </c>
      <c r="B57" s="28" t="s">
        <v>267</v>
      </c>
      <c r="C57" s="29">
        <v>33</v>
      </c>
      <c r="D57" s="28" t="s">
        <v>790</v>
      </c>
      <c r="E57" s="24">
        <v>39</v>
      </c>
      <c r="F57" s="913"/>
      <c r="G57" s="468" t="s">
        <v>14</v>
      </c>
      <c r="H57" s="484"/>
      <c r="I57" s="484"/>
      <c r="J57" s="484"/>
      <c r="K57" s="469"/>
      <c r="L57" s="42">
        <f>VLOOKUP($A57&amp;L$78,決統データ!$A$3:$DE$2059,$E57+19,FALSE)</f>
        <v>0</v>
      </c>
      <c r="M57" s="272">
        <v>0</v>
      </c>
    </row>
    <row r="58" spans="1:13" s="1" customFormat="1" ht="16" customHeight="1">
      <c r="A58" s="27" t="str">
        <f t="shared" si="5"/>
        <v>1763301</v>
      </c>
      <c r="B58" s="28" t="s">
        <v>267</v>
      </c>
      <c r="C58" s="29">
        <v>33</v>
      </c>
      <c r="D58" s="28" t="s">
        <v>790</v>
      </c>
      <c r="E58" s="24">
        <v>40</v>
      </c>
      <c r="F58" s="913"/>
      <c r="G58" s="657" t="s">
        <v>221</v>
      </c>
      <c r="H58" s="657"/>
      <c r="I58" s="507" t="s">
        <v>12</v>
      </c>
      <c r="J58" s="507"/>
      <c r="K58" s="507"/>
      <c r="L58" s="118">
        <f>VLOOKUP($A58&amp;L$78,決統データ!$A$3:$DE$2059,$E58+19,FALSE)</f>
        <v>0</v>
      </c>
      <c r="M58" s="457">
        <v>0</v>
      </c>
    </row>
    <row r="59" spans="1:13" s="1" customFormat="1" ht="16" customHeight="1">
      <c r="A59" s="27" t="str">
        <f t="shared" si="5"/>
        <v>1763301</v>
      </c>
      <c r="B59" s="28" t="s">
        <v>267</v>
      </c>
      <c r="C59" s="29">
        <v>33</v>
      </c>
      <c r="D59" s="28" t="s">
        <v>790</v>
      </c>
      <c r="E59" s="24">
        <v>41</v>
      </c>
      <c r="F59" s="913"/>
      <c r="G59" s="657"/>
      <c r="H59" s="657"/>
      <c r="I59" s="507" t="s">
        <v>11</v>
      </c>
      <c r="J59" s="507"/>
      <c r="K59" s="507"/>
      <c r="L59" s="42">
        <f>VLOOKUP($A59&amp;L$78,決統データ!$A$3:$DE$2059,$E59+19,FALSE)</f>
        <v>0</v>
      </c>
      <c r="M59" s="272">
        <v>0</v>
      </c>
    </row>
    <row r="60" spans="1:13" s="1" customFormat="1" ht="16" customHeight="1">
      <c r="A60" s="27" t="str">
        <f t="shared" si="5"/>
        <v>1763301</v>
      </c>
      <c r="B60" s="28" t="s">
        <v>267</v>
      </c>
      <c r="C60" s="29">
        <v>33</v>
      </c>
      <c r="D60" s="28" t="s">
        <v>790</v>
      </c>
      <c r="E60" s="24">
        <v>42</v>
      </c>
      <c r="F60" s="914"/>
      <c r="G60" s="507" t="s">
        <v>10</v>
      </c>
      <c r="H60" s="507"/>
      <c r="I60" s="507"/>
      <c r="J60" s="507"/>
      <c r="K60" s="507"/>
      <c r="L60" s="42">
        <f>VLOOKUP($A60&amp;L$78,決統データ!$A$3:$DE$2059,$E60+19,FALSE)</f>
        <v>0</v>
      </c>
      <c r="M60" s="272">
        <f>SUM(L60:L60)</f>
        <v>0</v>
      </c>
    </row>
    <row r="61" spans="1:13" s="99" customFormat="1" ht="16" customHeight="1">
      <c r="A61" s="27" t="str">
        <f t="shared" si="5"/>
        <v>1763301</v>
      </c>
      <c r="B61" s="28" t="s">
        <v>267</v>
      </c>
      <c r="C61" s="29">
        <v>33</v>
      </c>
      <c r="D61" s="28" t="s">
        <v>790</v>
      </c>
      <c r="E61" s="24">
        <v>43</v>
      </c>
      <c r="F61" s="659" t="s">
        <v>9</v>
      </c>
      <c r="G61" s="684" t="s">
        <v>8</v>
      </c>
      <c r="H61" s="939" t="s">
        <v>7</v>
      </c>
      <c r="I61" s="940"/>
      <c r="J61" s="940"/>
      <c r="K61" s="941"/>
      <c r="L61" s="35">
        <f>VLOOKUP($A61&amp;L$78,決統データ!$A$3:$DE$2059,$E61+19,FALSE)</f>
        <v>4070401</v>
      </c>
      <c r="M61" s="275"/>
    </row>
    <row r="62" spans="1:13" s="1" customFormat="1" ht="16" customHeight="1">
      <c r="A62" s="27" t="str">
        <f t="shared" si="5"/>
        <v>1763301</v>
      </c>
      <c r="B62" s="28" t="s">
        <v>267</v>
      </c>
      <c r="C62" s="29">
        <v>33</v>
      </c>
      <c r="D62" s="28" t="s">
        <v>790</v>
      </c>
      <c r="E62" s="24">
        <v>44</v>
      </c>
      <c r="F62" s="636"/>
      <c r="G62" s="675"/>
      <c r="H62" s="507" t="s">
        <v>6</v>
      </c>
      <c r="I62" s="507"/>
      <c r="J62" s="64" t="s">
        <v>5</v>
      </c>
      <c r="K62" s="62"/>
      <c r="L62" s="118">
        <f>VLOOKUP($A62&amp;L$78,決統データ!$A$3:$DE$2059,$E62+19,FALSE)/10</f>
        <v>5</v>
      </c>
      <c r="M62" s="273">
        <f>SUM(I62:L62)/COUNTIF(I62:L62,"&gt;0")</f>
        <v>5</v>
      </c>
    </row>
    <row r="63" spans="1:13" s="1" customFormat="1" ht="16" customHeight="1">
      <c r="A63" s="27" t="str">
        <f t="shared" si="5"/>
        <v>1763301</v>
      </c>
      <c r="B63" s="28" t="s">
        <v>267</v>
      </c>
      <c r="C63" s="29">
        <v>33</v>
      </c>
      <c r="D63" s="28" t="s">
        <v>790</v>
      </c>
      <c r="E63" s="24">
        <v>45</v>
      </c>
      <c r="F63" s="636"/>
      <c r="G63" s="675"/>
      <c r="H63" s="507"/>
      <c r="I63" s="507"/>
      <c r="J63" s="468" t="s">
        <v>4</v>
      </c>
      <c r="K63" s="469"/>
      <c r="L63" s="118">
        <f>VLOOKUP($A63&amp;L$78,決統データ!$A$3:$DE$2059,$E63+19,FALSE)/10</f>
        <v>0</v>
      </c>
      <c r="M63" s="273">
        <v>0</v>
      </c>
    </row>
    <row r="64" spans="1:13" s="1" customFormat="1" ht="16" customHeight="1">
      <c r="A64" s="27" t="str">
        <f t="shared" si="5"/>
        <v>1763301</v>
      </c>
      <c r="B64" s="28" t="s">
        <v>267</v>
      </c>
      <c r="C64" s="29">
        <v>33</v>
      </c>
      <c r="D64" s="28" t="s">
        <v>790</v>
      </c>
      <c r="E64" s="24">
        <v>46</v>
      </c>
      <c r="F64" s="636"/>
      <c r="G64" s="675"/>
      <c r="H64" s="507" t="s">
        <v>3</v>
      </c>
      <c r="I64" s="507"/>
      <c r="J64" s="507"/>
      <c r="K64" s="507"/>
      <c r="L64" s="42">
        <f>VLOOKUP($A64&amp;L$78,決統データ!$A$3:$DE$2059,$E64+19,FALSE)</f>
        <v>0</v>
      </c>
      <c r="M64" s="334">
        <v>0</v>
      </c>
    </row>
    <row r="65" spans="1:13" s="1" customFormat="1" ht="16" customHeight="1">
      <c r="A65" s="27" t="str">
        <f t="shared" si="5"/>
        <v>1763301</v>
      </c>
      <c r="B65" s="28" t="s">
        <v>267</v>
      </c>
      <c r="C65" s="29">
        <v>33</v>
      </c>
      <c r="D65" s="28" t="s">
        <v>790</v>
      </c>
      <c r="E65" s="24">
        <v>47</v>
      </c>
      <c r="F65" s="636"/>
      <c r="G65" s="675"/>
      <c r="H65" s="507" t="s">
        <v>176</v>
      </c>
      <c r="I65" s="507"/>
      <c r="J65" s="507"/>
      <c r="K65" s="507"/>
      <c r="L65" s="42">
        <f>VLOOKUP($A65&amp;L$78,決統データ!$A$3:$DE$2059,$E65+19,FALSE)</f>
        <v>0</v>
      </c>
      <c r="M65" s="334">
        <v>0</v>
      </c>
    </row>
    <row r="66" spans="1:13" s="1" customFormat="1" ht="16" customHeight="1">
      <c r="A66" s="27" t="str">
        <f t="shared" si="5"/>
        <v>1763301</v>
      </c>
      <c r="B66" s="28" t="s">
        <v>267</v>
      </c>
      <c r="C66" s="29">
        <v>33</v>
      </c>
      <c r="D66" s="28" t="s">
        <v>790</v>
      </c>
      <c r="E66" s="24">
        <v>48</v>
      </c>
      <c r="F66" s="636"/>
      <c r="G66" s="675"/>
      <c r="H66" s="468" t="s">
        <v>1</v>
      </c>
      <c r="I66" s="484"/>
      <c r="J66" s="484"/>
      <c r="K66" s="469"/>
      <c r="L66" s="42">
        <f>VLOOKUP($A66&amp;L$78,決統データ!$A$3:$DE$2059,$E66+19,FALSE)</f>
        <v>300000</v>
      </c>
      <c r="M66" s="334">
        <f>SUM(I66:L66)/COUNTIF(I66:L66,"&gt;0")</f>
        <v>300000</v>
      </c>
    </row>
    <row r="67" spans="1:13" s="99" customFormat="1" ht="16" customHeight="1">
      <c r="A67" s="27" t="str">
        <f t="shared" si="5"/>
        <v>1763301</v>
      </c>
      <c r="B67" s="28" t="s">
        <v>267</v>
      </c>
      <c r="C67" s="29">
        <v>33</v>
      </c>
      <c r="D67" s="28" t="s">
        <v>790</v>
      </c>
      <c r="E67" s="24">
        <v>49</v>
      </c>
      <c r="F67" s="636"/>
      <c r="G67" s="675"/>
      <c r="H67" s="868" t="s">
        <v>0</v>
      </c>
      <c r="I67" s="869"/>
      <c r="J67" s="869"/>
      <c r="K67" s="870"/>
      <c r="L67" s="42">
        <f>VLOOKUP($A67&amp;L$78,決統データ!$A$3:$DE$2059,$E67+19,FALSE)</f>
        <v>0</v>
      </c>
      <c r="M67" s="274"/>
    </row>
    <row r="68" spans="1:13" s="1" customFormat="1" ht="16" customHeight="1">
      <c r="A68" s="27" t="str">
        <f t="shared" si="5"/>
        <v>1763301</v>
      </c>
      <c r="B68" s="28" t="s">
        <v>267</v>
      </c>
      <c r="C68" s="29">
        <v>33</v>
      </c>
      <c r="D68" s="28" t="s">
        <v>790</v>
      </c>
      <c r="E68" s="24">
        <v>50</v>
      </c>
      <c r="F68" s="636"/>
      <c r="G68" s="676"/>
      <c r="H68" s="507" t="s">
        <v>1349</v>
      </c>
      <c r="I68" s="507"/>
      <c r="J68" s="507"/>
      <c r="K68" s="507"/>
      <c r="L68" s="42">
        <f>VLOOKUP($A68&amp;L$78,決統データ!$A$3:$DE$2059,$E68+19,FALSE)</f>
        <v>1900</v>
      </c>
      <c r="M68" s="274">
        <f t="shared" ref="M68:M73" si="6">SUM(L68:L68)</f>
        <v>1900</v>
      </c>
    </row>
    <row r="69" spans="1:13" s="1" customFormat="1" ht="16" customHeight="1">
      <c r="A69" s="27" t="str">
        <f t="shared" si="5"/>
        <v>1763301</v>
      </c>
      <c r="B69" s="28" t="s">
        <v>267</v>
      </c>
      <c r="C69" s="29">
        <v>33</v>
      </c>
      <c r="D69" s="28" t="s">
        <v>790</v>
      </c>
      <c r="E69" s="24">
        <v>51</v>
      </c>
      <c r="F69" s="636"/>
      <c r="G69" s="942" t="s">
        <v>257</v>
      </c>
      <c r="H69" s="943"/>
      <c r="I69" s="944"/>
      <c r="J69" s="507" t="s">
        <v>1347</v>
      </c>
      <c r="K69" s="507"/>
      <c r="L69" s="42">
        <f>VLOOKUP($A69&amp;L$78,決統データ!$A$3:$DE$2059,$E69+19,FALSE)</f>
        <v>0</v>
      </c>
      <c r="M69" s="274">
        <f t="shared" si="6"/>
        <v>0</v>
      </c>
    </row>
    <row r="70" spans="1:13" s="1" customFormat="1" ht="16" customHeight="1">
      <c r="A70" s="27" t="str">
        <f t="shared" si="5"/>
        <v>1763301</v>
      </c>
      <c r="B70" s="28" t="s">
        <v>267</v>
      </c>
      <c r="C70" s="29">
        <v>33</v>
      </c>
      <c r="D70" s="28" t="s">
        <v>790</v>
      </c>
      <c r="E70" s="24">
        <v>52</v>
      </c>
      <c r="F70" s="636"/>
      <c r="G70" s="945"/>
      <c r="H70" s="946"/>
      <c r="I70" s="947"/>
      <c r="J70" s="507" t="s">
        <v>1346</v>
      </c>
      <c r="K70" s="507"/>
      <c r="L70" s="42">
        <f>VLOOKUP($A70&amp;L$78,決統データ!$A$3:$DE$2059,$E70+19,FALSE)</f>
        <v>0</v>
      </c>
      <c r="M70" s="274">
        <f t="shared" si="6"/>
        <v>0</v>
      </c>
    </row>
    <row r="71" spans="1:13" s="1" customFormat="1" ht="16" customHeight="1">
      <c r="A71" s="27" t="str">
        <f t="shared" si="5"/>
        <v>1763301</v>
      </c>
      <c r="B71" s="28" t="s">
        <v>267</v>
      </c>
      <c r="C71" s="29">
        <v>33</v>
      </c>
      <c r="D71" s="28" t="s">
        <v>790</v>
      </c>
      <c r="E71" s="24">
        <v>53</v>
      </c>
      <c r="F71" s="636"/>
      <c r="G71" s="468" t="s">
        <v>1345</v>
      </c>
      <c r="H71" s="484"/>
      <c r="I71" s="484"/>
      <c r="J71" s="484"/>
      <c r="K71" s="469"/>
      <c r="L71" s="42">
        <f>VLOOKUP($A71&amp;L$78,決統データ!$A$3:$DE$2059,$E71+19,FALSE)</f>
        <v>0</v>
      </c>
      <c r="M71" s="274">
        <f t="shared" si="6"/>
        <v>0</v>
      </c>
    </row>
    <row r="72" spans="1:13" s="1" customFormat="1" ht="16" customHeight="1">
      <c r="A72" s="27" t="str">
        <f t="shared" si="5"/>
        <v>1763301</v>
      </c>
      <c r="B72" s="28" t="s">
        <v>267</v>
      </c>
      <c r="C72" s="29">
        <v>33</v>
      </c>
      <c r="D72" s="28" t="s">
        <v>790</v>
      </c>
      <c r="E72" s="24">
        <v>54</v>
      </c>
      <c r="F72" s="637"/>
      <c r="G72" s="507" t="s">
        <v>1344</v>
      </c>
      <c r="H72" s="507"/>
      <c r="I72" s="507"/>
      <c r="J72" s="507"/>
      <c r="K72" s="507"/>
      <c r="L72" s="42">
        <f>VLOOKUP($A72&amp;L$78,決統データ!$A$3:$DE$2059,$E72+19,FALSE)</f>
        <v>1900</v>
      </c>
      <c r="M72" s="274">
        <f t="shared" si="6"/>
        <v>1900</v>
      </c>
    </row>
    <row r="73" spans="1:13" s="1" customFormat="1" ht="16" customHeight="1">
      <c r="A73" s="27" t="str">
        <f t="shared" si="5"/>
        <v>1763302</v>
      </c>
      <c r="B73" s="28" t="s">
        <v>267</v>
      </c>
      <c r="C73" s="29">
        <v>33</v>
      </c>
      <c r="D73" s="28" t="s">
        <v>796</v>
      </c>
      <c r="E73" s="24">
        <v>5</v>
      </c>
      <c r="F73" s="507" t="s">
        <v>1343</v>
      </c>
      <c r="G73" s="507"/>
      <c r="H73" s="507"/>
      <c r="I73" s="507"/>
      <c r="J73" s="507"/>
      <c r="K73" s="507"/>
      <c r="L73" s="42">
        <f>VLOOKUP($A73&amp;L$78,決統データ!$A$3:$DE$2059,$E73+19,FALSE)</f>
        <v>0</v>
      </c>
      <c r="M73" s="274">
        <f t="shared" si="6"/>
        <v>0</v>
      </c>
    </row>
    <row r="74" spans="1:13">
      <c r="F74" s="9" t="s">
        <v>1342</v>
      </c>
    </row>
    <row r="78" spans="1:13">
      <c r="L78" s="262" t="str">
        <f>+L79&amp;"000"</f>
        <v>264636000</v>
      </c>
    </row>
    <row r="79" spans="1:13">
      <c r="L79" s="262" t="s">
        <v>597</v>
      </c>
    </row>
    <row r="80" spans="1:13">
      <c r="L80" s="262" t="s">
        <v>472</v>
      </c>
    </row>
  </sheetData>
  <customSheetViews>
    <customSheetView guid="{247A5D4D-80F1-4466-92F7-7A3BC78E450F}" showPageBreaks="1" printArea="1" topLeftCell="A22">
      <selection activeCell="L10" sqref="L10"/>
      <pageMargins left="0.78740157480314965"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90">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 ref="H13:K13"/>
    <mergeCell ref="H14:K14"/>
    <mergeCell ref="G19:G21"/>
    <mergeCell ref="H19:K19"/>
    <mergeCell ref="H20:K20"/>
    <mergeCell ref="H21:K21"/>
    <mergeCell ref="G15:G18"/>
    <mergeCell ref="H15:K15"/>
    <mergeCell ref="H16:K16"/>
    <mergeCell ref="H17:K17"/>
    <mergeCell ref="H18:K18"/>
    <mergeCell ref="G22:G31"/>
    <mergeCell ref="I22:K22"/>
    <mergeCell ref="I23:K23"/>
    <mergeCell ref="I26:K26"/>
    <mergeCell ref="H28:H31"/>
    <mergeCell ref="I28:K28"/>
    <mergeCell ref="I29:K29"/>
    <mergeCell ref="I30:K30"/>
    <mergeCell ref="I31:K31"/>
    <mergeCell ref="I24:K24"/>
    <mergeCell ref="H22:H27"/>
    <mergeCell ref="G32:K32"/>
    <mergeCell ref="G33:K33"/>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G51:H53"/>
    <mergeCell ref="I51:K51"/>
    <mergeCell ref="I52:K52"/>
    <mergeCell ref="I53:K53"/>
    <mergeCell ref="G46:G47"/>
    <mergeCell ref="H46:K46"/>
    <mergeCell ref="H47:K47"/>
    <mergeCell ref="G48:G50"/>
    <mergeCell ref="H48:I49"/>
    <mergeCell ref="J49:K49"/>
    <mergeCell ref="H50:K50"/>
    <mergeCell ref="I54:K54"/>
    <mergeCell ref="H67:K67"/>
    <mergeCell ref="F54:F60"/>
    <mergeCell ref="G54:H56"/>
    <mergeCell ref="I55:K55"/>
    <mergeCell ref="I56:K56"/>
    <mergeCell ref="G57:K57"/>
    <mergeCell ref="G58:H59"/>
    <mergeCell ref="I58:K58"/>
    <mergeCell ref="I59:K59"/>
    <mergeCell ref="F73:K73"/>
    <mergeCell ref="G71:K71"/>
    <mergeCell ref="G72:K72"/>
    <mergeCell ref="G60:K60"/>
    <mergeCell ref="F61:F72"/>
    <mergeCell ref="G61:G68"/>
    <mergeCell ref="H61:K61"/>
    <mergeCell ref="H62:I63"/>
    <mergeCell ref="J63:K63"/>
    <mergeCell ref="H64:K64"/>
    <mergeCell ref="H65:K65"/>
    <mergeCell ref="H68:K68"/>
    <mergeCell ref="G69:I70"/>
    <mergeCell ref="J69:K69"/>
    <mergeCell ref="J70:K70"/>
    <mergeCell ref="H66:K66"/>
  </mergeCells>
  <phoneticPr fontId="3"/>
  <pageMargins left="0.78740157480314965" right="1.5748031496062993" top="0.78740157480314965" bottom="0.78740157480314965" header="0.51181102362204722" footer="0.51181102362204722"/>
  <pageSetup paperSize="9" scale="60"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pageSetUpPr fitToPage="1"/>
  </sheetPr>
  <dimension ref="A1:L144"/>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2" width="14.58203125" style="152" customWidth="1"/>
    <col min="13" max="16384" width="9" style="1"/>
  </cols>
  <sheetData>
    <row r="1" spans="1:12">
      <c r="F1" s="1" t="s">
        <v>103</v>
      </c>
      <c r="L1" s="161" t="s">
        <v>523</v>
      </c>
    </row>
    <row r="2" spans="1:12" ht="29.25" customHeight="1">
      <c r="A2" s="26"/>
      <c r="B2" s="67" t="s">
        <v>786</v>
      </c>
      <c r="C2" s="26" t="s">
        <v>787</v>
      </c>
      <c r="D2" s="26" t="s">
        <v>788</v>
      </c>
      <c r="E2" s="30" t="s">
        <v>789</v>
      </c>
      <c r="F2" s="583"/>
      <c r="G2" s="583"/>
      <c r="H2" s="583"/>
      <c r="I2" s="583"/>
      <c r="J2" s="583"/>
      <c r="K2" s="165" t="s">
        <v>472</v>
      </c>
      <c r="L2" s="277" t="s">
        <v>609</v>
      </c>
    </row>
    <row r="3" spans="1:12" ht="15.75" customHeight="1">
      <c r="A3" s="27" t="str">
        <f>+B3&amp;C3&amp;D3</f>
        <v>1764001</v>
      </c>
      <c r="B3" s="28" t="s">
        <v>267</v>
      </c>
      <c r="C3" s="29">
        <v>40</v>
      </c>
      <c r="D3" s="28" t="s">
        <v>790</v>
      </c>
      <c r="E3" s="24">
        <v>1</v>
      </c>
      <c r="F3" s="590" t="s">
        <v>978</v>
      </c>
      <c r="G3" s="734" t="s">
        <v>102</v>
      </c>
      <c r="H3" s="736" t="s">
        <v>1480</v>
      </c>
      <c r="I3" s="737"/>
      <c r="J3" s="211" t="s">
        <v>605</v>
      </c>
      <c r="K3" s="42">
        <f>VLOOKUP($A3&amp;K$109,決統データ!$A$3:$DE$2059,$E3+19,FALSE)</f>
        <v>113</v>
      </c>
      <c r="L3" s="274">
        <f t="shared" ref="L3:L45" si="0">SUM(K3:K3)</f>
        <v>113</v>
      </c>
    </row>
    <row r="4" spans="1:12" ht="15.75" customHeight="1">
      <c r="A4" s="27" t="str">
        <f t="shared" ref="A4:A80" si="1">+B4&amp;C4&amp;D4</f>
        <v>1764001</v>
      </c>
      <c r="B4" s="28" t="s">
        <v>267</v>
      </c>
      <c r="C4" s="29">
        <v>40</v>
      </c>
      <c r="D4" s="28" t="s">
        <v>790</v>
      </c>
      <c r="E4" s="24">
        <v>2</v>
      </c>
      <c r="F4" s="591"/>
      <c r="G4" s="735"/>
      <c r="H4" s="738"/>
      <c r="I4" s="739"/>
      <c r="J4" s="211" t="s">
        <v>824</v>
      </c>
      <c r="K4" s="42">
        <f>VLOOKUP($A4&amp;K$109,決統データ!$A$3:$DE$2059,$E4+19,FALSE)</f>
        <v>113</v>
      </c>
      <c r="L4" s="274">
        <f t="shared" si="0"/>
        <v>113</v>
      </c>
    </row>
    <row r="5" spans="1:12" ht="15.75" customHeight="1">
      <c r="A5" s="27" t="str">
        <f t="shared" si="1"/>
        <v>1764001</v>
      </c>
      <c r="B5" s="28" t="s">
        <v>267</v>
      </c>
      <c r="C5" s="29">
        <v>40</v>
      </c>
      <c r="D5" s="28" t="s">
        <v>790</v>
      </c>
      <c r="E5" s="24">
        <v>3</v>
      </c>
      <c r="F5" s="591"/>
      <c r="G5" s="590" t="s">
        <v>989</v>
      </c>
      <c r="H5" s="761" t="s">
        <v>977</v>
      </c>
      <c r="I5" s="748"/>
      <c r="J5" s="211" t="s">
        <v>605</v>
      </c>
      <c r="K5" s="42">
        <f>VLOOKUP($A5&amp;K$109,決統データ!$A$3:$DE$2059,$E5+19,FALSE)</f>
        <v>14707</v>
      </c>
      <c r="L5" s="274">
        <f t="shared" si="0"/>
        <v>14707</v>
      </c>
    </row>
    <row r="6" spans="1:12" ht="15.75" customHeight="1">
      <c r="A6" s="27" t="str">
        <f t="shared" si="1"/>
        <v>1764001</v>
      </c>
      <c r="B6" s="28" t="s">
        <v>267</v>
      </c>
      <c r="C6" s="29">
        <v>40</v>
      </c>
      <c r="D6" s="28" t="s">
        <v>790</v>
      </c>
      <c r="E6" s="24">
        <v>4</v>
      </c>
      <c r="F6" s="591"/>
      <c r="G6" s="591"/>
      <c r="H6" s="762"/>
      <c r="I6" s="750"/>
      <c r="J6" s="211" t="s">
        <v>824</v>
      </c>
      <c r="K6" s="42">
        <f>VLOOKUP($A6&amp;K$109,決統データ!$A$3:$DE$2059,$E6+19,FALSE)</f>
        <v>18686</v>
      </c>
      <c r="L6" s="274">
        <f t="shared" si="0"/>
        <v>18686</v>
      </c>
    </row>
    <row r="7" spans="1:12" ht="15.75" customHeight="1">
      <c r="A7" s="27" t="str">
        <f t="shared" si="1"/>
        <v>1764001</v>
      </c>
      <c r="B7" s="28" t="s">
        <v>267</v>
      </c>
      <c r="C7" s="29">
        <v>40</v>
      </c>
      <c r="D7" s="28" t="s">
        <v>790</v>
      </c>
      <c r="E7" s="24">
        <v>5</v>
      </c>
      <c r="F7" s="591"/>
      <c r="G7" s="591"/>
      <c r="H7" s="590" t="s">
        <v>650</v>
      </c>
      <c r="I7" s="604" t="s">
        <v>1333</v>
      </c>
      <c r="J7" s="211" t="s">
        <v>605</v>
      </c>
      <c r="K7" s="42">
        <f>VLOOKUP($A7&amp;K$109,決統データ!$A$3:$DE$2059,$E7+19,FALSE)</f>
        <v>0</v>
      </c>
      <c r="L7" s="274">
        <f t="shared" si="0"/>
        <v>0</v>
      </c>
    </row>
    <row r="8" spans="1:12" ht="15.75" customHeight="1">
      <c r="A8" s="27" t="str">
        <f t="shared" si="1"/>
        <v>1764001</v>
      </c>
      <c r="B8" s="28" t="s">
        <v>267</v>
      </c>
      <c r="C8" s="29">
        <v>40</v>
      </c>
      <c r="D8" s="28" t="s">
        <v>790</v>
      </c>
      <c r="E8" s="24">
        <v>6</v>
      </c>
      <c r="F8" s="591"/>
      <c r="G8" s="591"/>
      <c r="H8" s="591"/>
      <c r="I8" s="606"/>
      <c r="J8" s="211" t="s">
        <v>824</v>
      </c>
      <c r="K8" s="42">
        <f>VLOOKUP($A8&amp;K$109,決統データ!$A$3:$DE$2059,$E8+19,FALSE)</f>
        <v>0</v>
      </c>
      <c r="L8" s="274">
        <f t="shared" si="0"/>
        <v>0</v>
      </c>
    </row>
    <row r="9" spans="1:12" ht="15.75" customHeight="1">
      <c r="A9" s="27" t="str">
        <f t="shared" si="1"/>
        <v>1764001</v>
      </c>
      <c r="B9" s="28" t="s">
        <v>267</v>
      </c>
      <c r="C9" s="29">
        <v>40</v>
      </c>
      <c r="D9" s="28" t="s">
        <v>790</v>
      </c>
      <c r="E9" s="24">
        <v>7</v>
      </c>
      <c r="F9" s="591"/>
      <c r="G9" s="591"/>
      <c r="H9" s="591"/>
      <c r="I9" s="602" t="s">
        <v>1332</v>
      </c>
      <c r="J9" s="211" t="s">
        <v>605</v>
      </c>
      <c r="K9" s="42">
        <f>VLOOKUP($A9&amp;K$109,決統データ!$A$3:$DE$2059,$E9+19,FALSE)</f>
        <v>0</v>
      </c>
      <c r="L9" s="274">
        <f t="shared" si="0"/>
        <v>0</v>
      </c>
    </row>
    <row r="10" spans="1:12" ht="15.75" customHeight="1">
      <c r="A10" s="27" t="str">
        <f t="shared" si="1"/>
        <v>1764001</v>
      </c>
      <c r="B10" s="28" t="s">
        <v>267</v>
      </c>
      <c r="C10" s="29">
        <v>40</v>
      </c>
      <c r="D10" s="28" t="s">
        <v>790</v>
      </c>
      <c r="E10" s="24">
        <v>8</v>
      </c>
      <c r="F10" s="591"/>
      <c r="G10" s="591"/>
      <c r="H10" s="591"/>
      <c r="I10" s="603"/>
      <c r="J10" s="211" t="s">
        <v>824</v>
      </c>
      <c r="K10" s="42">
        <f>VLOOKUP($A10&amp;K$109,決統データ!$A$3:$DE$2059,$E10+19,FALSE)</f>
        <v>0</v>
      </c>
      <c r="L10" s="274">
        <f t="shared" si="0"/>
        <v>0</v>
      </c>
    </row>
    <row r="11" spans="1:12" ht="15.75" customHeight="1">
      <c r="A11" s="27" t="str">
        <f t="shared" si="1"/>
        <v>1764001</v>
      </c>
      <c r="B11" s="28" t="s">
        <v>267</v>
      </c>
      <c r="C11" s="29">
        <v>40</v>
      </c>
      <c r="D11" s="28" t="s">
        <v>790</v>
      </c>
      <c r="E11" s="24">
        <v>9</v>
      </c>
      <c r="F11" s="591"/>
      <c r="G11" s="591"/>
      <c r="H11" s="591"/>
      <c r="I11" s="604" t="s">
        <v>1331</v>
      </c>
      <c r="J11" s="211" t="s">
        <v>605</v>
      </c>
      <c r="K11" s="42">
        <f>VLOOKUP($A11&amp;K$109,決統データ!$A$3:$DE$2059,$E11+19,FALSE)</f>
        <v>0</v>
      </c>
      <c r="L11" s="274">
        <f t="shared" si="0"/>
        <v>0</v>
      </c>
    </row>
    <row r="12" spans="1:12" ht="15.75" customHeight="1">
      <c r="A12" s="27" t="str">
        <f t="shared" si="1"/>
        <v>1764001</v>
      </c>
      <c r="B12" s="28" t="s">
        <v>267</v>
      </c>
      <c r="C12" s="29">
        <v>40</v>
      </c>
      <c r="D12" s="28" t="s">
        <v>790</v>
      </c>
      <c r="E12" s="24">
        <v>10</v>
      </c>
      <c r="F12" s="591"/>
      <c r="G12" s="591"/>
      <c r="H12" s="591"/>
      <c r="I12" s="606"/>
      <c r="J12" s="211" t="s">
        <v>824</v>
      </c>
      <c r="K12" s="42">
        <f>VLOOKUP($A12&amp;K$109,決統データ!$A$3:$DE$2059,$E12+19,FALSE)</f>
        <v>0</v>
      </c>
      <c r="L12" s="274">
        <f t="shared" si="0"/>
        <v>0</v>
      </c>
    </row>
    <row r="13" spans="1:12" ht="15.75" customHeight="1">
      <c r="A13" s="27" t="str">
        <f t="shared" si="1"/>
        <v>1764001</v>
      </c>
      <c r="B13" s="28" t="s">
        <v>267</v>
      </c>
      <c r="C13" s="29">
        <v>40</v>
      </c>
      <c r="D13" s="28" t="s">
        <v>790</v>
      </c>
      <c r="E13" s="24">
        <v>11</v>
      </c>
      <c r="F13" s="591"/>
      <c r="G13" s="591"/>
      <c r="H13" s="591"/>
      <c r="I13" s="763" t="s">
        <v>101</v>
      </c>
      <c r="J13" s="211" t="s">
        <v>605</v>
      </c>
      <c r="K13" s="42">
        <f>VLOOKUP($A13&amp;K$109,決統データ!$A$3:$DE$2059,$E13+19,FALSE)</f>
        <v>0</v>
      </c>
      <c r="L13" s="274">
        <f t="shared" si="0"/>
        <v>0</v>
      </c>
    </row>
    <row r="14" spans="1:12" ht="15.75" customHeight="1">
      <c r="A14" s="27" t="str">
        <f t="shared" si="1"/>
        <v>1764001</v>
      </c>
      <c r="B14" s="28" t="s">
        <v>267</v>
      </c>
      <c r="C14" s="29">
        <v>40</v>
      </c>
      <c r="D14" s="28" t="s">
        <v>790</v>
      </c>
      <c r="E14" s="24">
        <v>12</v>
      </c>
      <c r="F14" s="591"/>
      <c r="G14" s="591"/>
      <c r="H14" s="591"/>
      <c r="I14" s="764"/>
      <c r="J14" s="211" t="s">
        <v>824</v>
      </c>
      <c r="K14" s="42">
        <f>VLOOKUP($A14&amp;K$109,決統データ!$A$3:$DE$2059,$E14+19,FALSE)</f>
        <v>0</v>
      </c>
      <c r="L14" s="274">
        <f t="shared" si="0"/>
        <v>0</v>
      </c>
    </row>
    <row r="15" spans="1:12" ht="15.75" customHeight="1">
      <c r="A15" s="27" t="str">
        <f t="shared" si="1"/>
        <v>1764001</v>
      </c>
      <c r="B15" s="28" t="s">
        <v>267</v>
      </c>
      <c r="C15" s="29">
        <v>40</v>
      </c>
      <c r="D15" s="28" t="s">
        <v>790</v>
      </c>
      <c r="E15" s="24">
        <v>13</v>
      </c>
      <c r="F15" s="591"/>
      <c r="G15" s="591"/>
      <c r="H15" s="591"/>
      <c r="I15" s="604" t="s">
        <v>1325</v>
      </c>
      <c r="J15" s="211" t="s">
        <v>605</v>
      </c>
      <c r="K15" s="42">
        <f>VLOOKUP($A15&amp;K$109,決統データ!$A$3:$DE$2059,$E15+19,FALSE)</f>
        <v>14707</v>
      </c>
      <c r="L15" s="274">
        <f t="shared" si="0"/>
        <v>14707</v>
      </c>
    </row>
    <row r="16" spans="1:12" ht="15.75" customHeight="1">
      <c r="A16" s="27" t="str">
        <f t="shared" si="1"/>
        <v>1764001</v>
      </c>
      <c r="B16" s="28" t="s">
        <v>267</v>
      </c>
      <c r="C16" s="29">
        <v>40</v>
      </c>
      <c r="D16" s="28" t="s">
        <v>790</v>
      </c>
      <c r="E16" s="24">
        <v>14</v>
      </c>
      <c r="F16" s="591"/>
      <c r="G16" s="591"/>
      <c r="H16" s="591"/>
      <c r="I16" s="606"/>
      <c r="J16" s="211" t="s">
        <v>824</v>
      </c>
      <c r="K16" s="42">
        <f>VLOOKUP($A16&amp;K$109,決統データ!$A$3:$DE$2059,$E16+19,FALSE)</f>
        <v>14707</v>
      </c>
      <c r="L16" s="274">
        <f t="shared" si="0"/>
        <v>14707</v>
      </c>
    </row>
    <row r="17" spans="1:12" ht="15.75" customHeight="1">
      <c r="A17" s="27" t="str">
        <f t="shared" si="1"/>
        <v>1764001</v>
      </c>
      <c r="B17" s="28" t="s">
        <v>267</v>
      </c>
      <c r="C17" s="29">
        <v>40</v>
      </c>
      <c r="D17" s="28" t="s">
        <v>790</v>
      </c>
      <c r="E17" s="24">
        <v>15</v>
      </c>
      <c r="F17" s="591"/>
      <c r="G17" s="591"/>
      <c r="H17" s="591"/>
      <c r="I17" s="604" t="s">
        <v>985</v>
      </c>
      <c r="J17" s="211" t="s">
        <v>605</v>
      </c>
      <c r="K17" s="42">
        <f>VLOOKUP($A17&amp;K$109,決統データ!$A$3:$DE$2059,$E17+19,FALSE)</f>
        <v>0</v>
      </c>
      <c r="L17" s="274">
        <f t="shared" si="0"/>
        <v>0</v>
      </c>
    </row>
    <row r="18" spans="1:12" ht="15.75" customHeight="1">
      <c r="A18" s="27" t="str">
        <f t="shared" si="1"/>
        <v>1764001</v>
      </c>
      <c r="B18" s="28" t="s">
        <v>267</v>
      </c>
      <c r="C18" s="29">
        <v>40</v>
      </c>
      <c r="D18" s="28" t="s">
        <v>790</v>
      </c>
      <c r="E18" s="24">
        <v>16</v>
      </c>
      <c r="F18" s="591"/>
      <c r="G18" s="591"/>
      <c r="H18" s="591"/>
      <c r="I18" s="606"/>
      <c r="J18" s="211" t="s">
        <v>824</v>
      </c>
      <c r="K18" s="42">
        <f>VLOOKUP($A18&amp;K$109,決統データ!$A$3:$DE$2059,$E18+19,FALSE)</f>
        <v>0</v>
      </c>
      <c r="L18" s="274">
        <f t="shared" si="0"/>
        <v>0</v>
      </c>
    </row>
    <row r="19" spans="1:12" ht="15.75" customHeight="1">
      <c r="A19" s="27" t="str">
        <f t="shared" si="1"/>
        <v>1764001</v>
      </c>
      <c r="B19" s="28" t="s">
        <v>267</v>
      </c>
      <c r="C19" s="29">
        <v>40</v>
      </c>
      <c r="D19" s="28" t="s">
        <v>790</v>
      </c>
      <c r="E19" s="24">
        <v>17</v>
      </c>
      <c r="F19" s="591"/>
      <c r="G19" s="591"/>
      <c r="H19" s="591"/>
      <c r="I19" s="604" t="s">
        <v>100</v>
      </c>
      <c r="J19" s="211" t="s">
        <v>605</v>
      </c>
      <c r="K19" s="42">
        <f>VLOOKUP($A19&amp;K$109,決統データ!$A$3:$DE$2059,$E19+19,FALSE)</f>
        <v>0</v>
      </c>
      <c r="L19" s="274">
        <f t="shared" si="0"/>
        <v>0</v>
      </c>
    </row>
    <row r="20" spans="1:12" ht="15.75" customHeight="1">
      <c r="A20" s="27" t="str">
        <f t="shared" si="1"/>
        <v>1764001</v>
      </c>
      <c r="B20" s="28" t="s">
        <v>267</v>
      </c>
      <c r="C20" s="29">
        <v>40</v>
      </c>
      <c r="D20" s="28" t="s">
        <v>790</v>
      </c>
      <c r="E20" s="24">
        <v>18</v>
      </c>
      <c r="F20" s="591"/>
      <c r="G20" s="591"/>
      <c r="H20" s="591"/>
      <c r="I20" s="606"/>
      <c r="J20" s="211" t="s">
        <v>824</v>
      </c>
      <c r="K20" s="42">
        <f>VLOOKUP($A20&amp;K$109,決統データ!$A$3:$DE$2059,$E20+19,FALSE)</f>
        <v>0</v>
      </c>
      <c r="L20" s="274">
        <f t="shared" si="0"/>
        <v>0</v>
      </c>
    </row>
    <row r="21" spans="1:12" ht="15.75" customHeight="1">
      <c r="A21" s="27" t="str">
        <f t="shared" si="1"/>
        <v>1764001</v>
      </c>
      <c r="B21" s="28" t="s">
        <v>267</v>
      </c>
      <c r="C21" s="29">
        <v>40</v>
      </c>
      <c r="D21" s="28" t="s">
        <v>790</v>
      </c>
      <c r="E21" s="24">
        <v>19</v>
      </c>
      <c r="F21" s="591"/>
      <c r="G21" s="591"/>
      <c r="H21" s="591"/>
      <c r="I21" s="602" t="s">
        <v>84</v>
      </c>
      <c r="J21" s="211" t="s">
        <v>605</v>
      </c>
      <c r="K21" s="42">
        <f>VLOOKUP($A21&amp;K$109,決統データ!$A$3:$DE$2059,$E21+19,FALSE)</f>
        <v>0</v>
      </c>
      <c r="L21" s="274">
        <f t="shared" si="0"/>
        <v>0</v>
      </c>
    </row>
    <row r="22" spans="1:12" ht="15.75" customHeight="1">
      <c r="A22" s="27" t="str">
        <f t="shared" si="1"/>
        <v>1764001</v>
      </c>
      <c r="B22" s="28" t="s">
        <v>267</v>
      </c>
      <c r="C22" s="29">
        <v>40</v>
      </c>
      <c r="D22" s="28" t="s">
        <v>790</v>
      </c>
      <c r="E22" s="24">
        <v>20</v>
      </c>
      <c r="F22" s="591"/>
      <c r="G22" s="591"/>
      <c r="H22" s="591"/>
      <c r="I22" s="603"/>
      <c r="J22" s="211" t="s">
        <v>824</v>
      </c>
      <c r="K22" s="42">
        <f>VLOOKUP($A22&amp;K$109,決統データ!$A$3:$DE$2059,$E22+19,FALSE)</f>
        <v>0</v>
      </c>
      <c r="L22" s="274">
        <f t="shared" si="0"/>
        <v>0</v>
      </c>
    </row>
    <row r="23" spans="1:12" ht="15.75" customHeight="1">
      <c r="A23" s="27" t="str">
        <f t="shared" si="1"/>
        <v>1764001</v>
      </c>
      <c r="B23" s="28" t="s">
        <v>267</v>
      </c>
      <c r="C23" s="29">
        <v>40</v>
      </c>
      <c r="D23" s="28" t="s">
        <v>790</v>
      </c>
      <c r="E23" s="24">
        <v>21</v>
      </c>
      <c r="F23" s="591"/>
      <c r="G23" s="591"/>
      <c r="H23" s="591"/>
      <c r="I23" s="596" t="s">
        <v>83</v>
      </c>
      <c r="J23" s="211" t="s">
        <v>605</v>
      </c>
      <c r="K23" s="42">
        <f>VLOOKUP($A23&amp;K$109,決統データ!$A$3:$DE$2059,$E23+19,FALSE)</f>
        <v>0</v>
      </c>
      <c r="L23" s="274">
        <f t="shared" si="0"/>
        <v>0</v>
      </c>
    </row>
    <row r="24" spans="1:12" ht="15.75" customHeight="1">
      <c r="A24" s="27" t="str">
        <f t="shared" si="1"/>
        <v>1764001</v>
      </c>
      <c r="B24" s="28" t="s">
        <v>267</v>
      </c>
      <c r="C24" s="29">
        <v>40</v>
      </c>
      <c r="D24" s="28" t="s">
        <v>790</v>
      </c>
      <c r="E24" s="24">
        <v>22</v>
      </c>
      <c r="F24" s="591"/>
      <c r="G24" s="591"/>
      <c r="H24" s="591"/>
      <c r="I24" s="598"/>
      <c r="J24" s="211" t="s">
        <v>824</v>
      </c>
      <c r="K24" s="42">
        <f>VLOOKUP($A24&amp;K$109,決統データ!$A$3:$DE$2059,$E24+19,FALSE)</f>
        <v>0</v>
      </c>
      <c r="L24" s="274">
        <f t="shared" si="0"/>
        <v>0</v>
      </c>
    </row>
    <row r="25" spans="1:12" ht="15.75" customHeight="1">
      <c r="A25" s="27" t="str">
        <f t="shared" si="1"/>
        <v>1764001</v>
      </c>
      <c r="B25" s="28" t="s">
        <v>267</v>
      </c>
      <c r="C25" s="29">
        <v>40</v>
      </c>
      <c r="D25" s="28" t="s">
        <v>790</v>
      </c>
      <c r="E25" s="24">
        <v>23</v>
      </c>
      <c r="F25" s="591"/>
      <c r="G25" s="591"/>
      <c r="H25" s="591"/>
      <c r="I25" s="596" t="s">
        <v>1321</v>
      </c>
      <c r="J25" s="211" t="s">
        <v>605</v>
      </c>
      <c r="K25" s="42">
        <f>VLOOKUP($A25&amp;K$109,決統データ!$A$3:$DE$2059,$E25+19,FALSE)</f>
        <v>0</v>
      </c>
      <c r="L25" s="274">
        <f t="shared" si="0"/>
        <v>0</v>
      </c>
    </row>
    <row r="26" spans="1:12" ht="15.75" customHeight="1">
      <c r="A26" s="27" t="str">
        <f t="shared" si="1"/>
        <v>1764001</v>
      </c>
      <c r="B26" s="28" t="s">
        <v>267</v>
      </c>
      <c r="C26" s="29">
        <v>40</v>
      </c>
      <c r="D26" s="28" t="s">
        <v>790</v>
      </c>
      <c r="E26" s="24">
        <v>24</v>
      </c>
      <c r="F26" s="591"/>
      <c r="G26" s="591"/>
      <c r="H26" s="591"/>
      <c r="I26" s="598"/>
      <c r="J26" s="211" t="s">
        <v>824</v>
      </c>
      <c r="K26" s="42">
        <f>VLOOKUP($A26&amp;K$109,決統データ!$A$3:$DE$2059,$E26+19,FALSE)</f>
        <v>0</v>
      </c>
      <c r="L26" s="274">
        <f t="shared" si="0"/>
        <v>0</v>
      </c>
    </row>
    <row r="27" spans="1:12" ht="15.75" customHeight="1">
      <c r="A27" s="27" t="str">
        <f t="shared" si="1"/>
        <v>1764001</v>
      </c>
      <c r="B27" s="28" t="s">
        <v>267</v>
      </c>
      <c r="C27" s="29">
        <v>40</v>
      </c>
      <c r="D27" s="28" t="s">
        <v>790</v>
      </c>
      <c r="E27" s="24">
        <v>25</v>
      </c>
      <c r="F27" s="591"/>
      <c r="G27" s="591"/>
      <c r="H27" s="591"/>
      <c r="I27" s="602" t="s">
        <v>80</v>
      </c>
      <c r="J27" s="211" t="s">
        <v>605</v>
      </c>
      <c r="K27" s="42">
        <f>VLOOKUP($A27&amp;K$109,決統データ!$A$3:$DE$2059,$E27+19,FALSE)</f>
        <v>0</v>
      </c>
      <c r="L27" s="274">
        <f t="shared" si="0"/>
        <v>0</v>
      </c>
    </row>
    <row r="28" spans="1:12" ht="15.75" customHeight="1">
      <c r="A28" s="27" t="str">
        <f t="shared" si="1"/>
        <v>1764001</v>
      </c>
      <c r="B28" s="28" t="s">
        <v>267</v>
      </c>
      <c r="C28" s="29">
        <v>40</v>
      </c>
      <c r="D28" s="28" t="s">
        <v>790</v>
      </c>
      <c r="E28" s="24">
        <v>26</v>
      </c>
      <c r="F28" s="591"/>
      <c r="G28" s="591"/>
      <c r="H28" s="591"/>
      <c r="I28" s="603"/>
      <c r="J28" s="211" t="s">
        <v>824</v>
      </c>
      <c r="K28" s="42">
        <f>VLOOKUP($A28&amp;K$109,決統データ!$A$3:$DE$2059,$E28+19,FALSE)</f>
        <v>0</v>
      </c>
      <c r="L28" s="274">
        <f t="shared" si="0"/>
        <v>0</v>
      </c>
    </row>
    <row r="29" spans="1:12" ht="15.75" customHeight="1">
      <c r="A29" s="27" t="str">
        <f t="shared" si="1"/>
        <v>1764001</v>
      </c>
      <c r="B29" s="28" t="s">
        <v>267</v>
      </c>
      <c r="C29" s="29">
        <v>40</v>
      </c>
      <c r="D29" s="28" t="s">
        <v>790</v>
      </c>
      <c r="E29" s="24">
        <v>27</v>
      </c>
      <c r="F29" s="591"/>
      <c r="G29" s="591"/>
      <c r="H29" s="591"/>
      <c r="I29" s="604" t="s">
        <v>737</v>
      </c>
      <c r="J29" s="211" t="s">
        <v>605</v>
      </c>
      <c r="K29" s="42">
        <f>VLOOKUP($A29&amp;K$109,決統データ!$A$3:$DE$2059,$E29+19,FALSE)</f>
        <v>0</v>
      </c>
      <c r="L29" s="274">
        <f t="shared" si="0"/>
        <v>0</v>
      </c>
    </row>
    <row r="30" spans="1:12" ht="15.75" customHeight="1">
      <c r="A30" s="27" t="str">
        <f t="shared" si="1"/>
        <v>1764001</v>
      </c>
      <c r="B30" s="28" t="s">
        <v>267</v>
      </c>
      <c r="C30" s="29">
        <v>40</v>
      </c>
      <c r="D30" s="28" t="s">
        <v>790</v>
      </c>
      <c r="E30" s="24">
        <v>28</v>
      </c>
      <c r="F30" s="740"/>
      <c r="G30" s="740"/>
      <c r="H30" s="740"/>
      <c r="I30" s="606"/>
      <c r="J30" s="211" t="s">
        <v>824</v>
      </c>
      <c r="K30" s="42">
        <f>VLOOKUP($A30&amp;K$109,決統データ!$A$3:$DE$2059,$E30+19,FALSE)</f>
        <v>3979</v>
      </c>
      <c r="L30" s="274">
        <f t="shared" si="0"/>
        <v>3979</v>
      </c>
    </row>
    <row r="31" spans="1:12" ht="15.75" customHeight="1">
      <c r="A31" s="27" t="str">
        <f t="shared" si="1"/>
        <v>1764001</v>
      </c>
      <c r="B31" s="28" t="s">
        <v>267</v>
      </c>
      <c r="C31" s="29">
        <v>40</v>
      </c>
      <c r="D31" s="28" t="s">
        <v>790</v>
      </c>
      <c r="E31" s="24">
        <v>31</v>
      </c>
      <c r="F31" s="590" t="s">
        <v>976</v>
      </c>
      <c r="G31" s="723" t="s">
        <v>974</v>
      </c>
      <c r="H31" s="599"/>
      <c r="I31" s="599"/>
      <c r="J31" s="211" t="s">
        <v>605</v>
      </c>
      <c r="K31" s="42">
        <f>VLOOKUP($A31&amp;K$109,決統データ!$A$3:$DE$2059,$E31+19,FALSE)</f>
        <v>1042</v>
      </c>
      <c r="L31" s="274">
        <f t="shared" si="0"/>
        <v>1042</v>
      </c>
    </row>
    <row r="32" spans="1:12" ht="15.75" customHeight="1">
      <c r="A32" s="27" t="str">
        <f t="shared" si="1"/>
        <v>1764001</v>
      </c>
      <c r="B32" s="28" t="s">
        <v>267</v>
      </c>
      <c r="C32" s="29">
        <v>40</v>
      </c>
      <c r="D32" s="28" t="s">
        <v>790</v>
      </c>
      <c r="E32" s="24">
        <v>32</v>
      </c>
      <c r="F32" s="591"/>
      <c r="G32" s="723"/>
      <c r="H32" s="599"/>
      <c r="I32" s="599"/>
      <c r="J32" s="211" t="s">
        <v>824</v>
      </c>
      <c r="K32" s="42">
        <f>VLOOKUP($A32&amp;K$109,決統データ!$A$3:$DE$2059,$E32+19,FALSE)</f>
        <v>42222</v>
      </c>
      <c r="L32" s="274">
        <f t="shared" si="0"/>
        <v>42222</v>
      </c>
    </row>
    <row r="33" spans="1:12" ht="15.75" customHeight="1">
      <c r="A33" s="27" t="str">
        <f t="shared" si="1"/>
        <v>1764001</v>
      </c>
      <c r="B33" s="28" t="s">
        <v>267</v>
      </c>
      <c r="C33" s="29">
        <v>40</v>
      </c>
      <c r="D33" s="28" t="s">
        <v>790</v>
      </c>
      <c r="E33" s="24">
        <v>33</v>
      </c>
      <c r="F33" s="591"/>
      <c r="G33" s="212"/>
      <c r="H33" s="746" t="s">
        <v>1481</v>
      </c>
      <c r="I33" s="674"/>
      <c r="J33" s="211" t="s">
        <v>605</v>
      </c>
      <c r="K33" s="42">
        <f>VLOOKUP($A33&amp;K$109,決統データ!$A$3:$DE$2059,$E33+19,FALSE)</f>
        <v>1042</v>
      </c>
      <c r="L33" s="274">
        <f t="shared" si="0"/>
        <v>1042</v>
      </c>
    </row>
    <row r="34" spans="1:12" ht="15.75" customHeight="1">
      <c r="A34" s="27" t="str">
        <f t="shared" si="1"/>
        <v>1764001</v>
      </c>
      <c r="B34" s="28" t="s">
        <v>267</v>
      </c>
      <c r="C34" s="29">
        <v>40</v>
      </c>
      <c r="D34" s="28" t="s">
        <v>790</v>
      </c>
      <c r="E34" s="24">
        <v>34</v>
      </c>
      <c r="F34" s="591"/>
      <c r="G34" s="213"/>
      <c r="H34" s="746"/>
      <c r="I34" s="674"/>
      <c r="J34" s="211" t="s">
        <v>824</v>
      </c>
      <c r="K34" s="42">
        <f>VLOOKUP($A34&amp;K$109,決統データ!$A$3:$DE$2059,$E34+19,FALSE)</f>
        <v>1042</v>
      </c>
      <c r="L34" s="274">
        <f t="shared" si="0"/>
        <v>1042</v>
      </c>
    </row>
    <row r="35" spans="1:12" ht="15.75" customHeight="1">
      <c r="A35" s="27" t="str">
        <f t="shared" si="1"/>
        <v>1764001</v>
      </c>
      <c r="B35" s="28" t="s">
        <v>267</v>
      </c>
      <c r="C35" s="29">
        <v>40</v>
      </c>
      <c r="D35" s="28" t="s">
        <v>790</v>
      </c>
      <c r="E35" s="24">
        <v>35</v>
      </c>
      <c r="F35" s="591"/>
      <c r="G35" s="212"/>
      <c r="H35" s="747" t="s">
        <v>367</v>
      </c>
      <c r="I35" s="748"/>
      <c r="J35" s="211" t="s">
        <v>605</v>
      </c>
      <c r="K35" s="42">
        <f>VLOOKUP($A35&amp;K$109,決統データ!$A$3:$DE$2059,$E35+19,FALSE)</f>
        <v>0</v>
      </c>
      <c r="L35" s="274">
        <f t="shared" si="0"/>
        <v>0</v>
      </c>
    </row>
    <row r="36" spans="1:12" ht="15.75" customHeight="1">
      <c r="A36" s="27" t="str">
        <f t="shared" si="1"/>
        <v>1764001</v>
      </c>
      <c r="B36" s="28" t="s">
        <v>267</v>
      </c>
      <c r="C36" s="29">
        <v>40</v>
      </c>
      <c r="D36" s="28" t="s">
        <v>790</v>
      </c>
      <c r="E36" s="24">
        <v>36</v>
      </c>
      <c r="F36" s="591"/>
      <c r="G36" s="213"/>
      <c r="H36" s="749"/>
      <c r="I36" s="750"/>
      <c r="J36" s="211" t="s">
        <v>824</v>
      </c>
      <c r="K36" s="42">
        <f>VLOOKUP($A36&amp;K$109,決統データ!$A$3:$DE$2059,$E36+19,FALSE)</f>
        <v>0</v>
      </c>
      <c r="L36" s="274">
        <f t="shared" si="0"/>
        <v>0</v>
      </c>
    </row>
    <row r="37" spans="1:12" ht="15.75" customHeight="1">
      <c r="A37" s="27" t="str">
        <f t="shared" si="1"/>
        <v>1764001</v>
      </c>
      <c r="B37" s="28" t="s">
        <v>267</v>
      </c>
      <c r="C37" s="29">
        <v>40</v>
      </c>
      <c r="D37" s="28" t="s">
        <v>790</v>
      </c>
      <c r="E37" s="24">
        <v>37</v>
      </c>
      <c r="F37" s="591"/>
      <c r="G37" s="212"/>
      <c r="H37" s="723" t="s">
        <v>985</v>
      </c>
      <c r="I37" s="599"/>
      <c r="J37" s="211" t="s">
        <v>605</v>
      </c>
      <c r="K37" s="42">
        <f>VLOOKUP($A37&amp;K$109,決統データ!$A$3:$DE$2059,$E37+19,FALSE)</f>
        <v>0</v>
      </c>
      <c r="L37" s="274">
        <f t="shared" si="0"/>
        <v>0</v>
      </c>
    </row>
    <row r="38" spans="1:12" ht="15.75" customHeight="1">
      <c r="A38" s="27" t="str">
        <f t="shared" si="1"/>
        <v>1764001</v>
      </c>
      <c r="B38" s="28" t="s">
        <v>267</v>
      </c>
      <c r="C38" s="29">
        <v>40</v>
      </c>
      <c r="D38" s="28" t="s">
        <v>790</v>
      </c>
      <c r="E38" s="24">
        <v>38</v>
      </c>
      <c r="F38" s="591"/>
      <c r="G38" s="213"/>
      <c r="H38" s="723"/>
      <c r="I38" s="599"/>
      <c r="J38" s="211" t="s">
        <v>824</v>
      </c>
      <c r="K38" s="42">
        <f>VLOOKUP($A38&amp;K$109,決統データ!$A$3:$DE$2059,$E38+19,FALSE)</f>
        <v>0</v>
      </c>
      <c r="L38" s="274">
        <f t="shared" si="0"/>
        <v>0</v>
      </c>
    </row>
    <row r="39" spans="1:12" ht="15.75" customHeight="1">
      <c r="A39" s="27" t="str">
        <f t="shared" si="1"/>
        <v>1764001</v>
      </c>
      <c r="B39" s="28" t="s">
        <v>267</v>
      </c>
      <c r="C39" s="29">
        <v>40</v>
      </c>
      <c r="D39" s="28" t="s">
        <v>790</v>
      </c>
      <c r="E39" s="24">
        <v>39</v>
      </c>
      <c r="F39" s="591"/>
      <c r="G39" s="212"/>
      <c r="H39" s="746" t="s">
        <v>86</v>
      </c>
      <c r="I39" s="674"/>
      <c r="J39" s="211" t="s">
        <v>605</v>
      </c>
      <c r="K39" s="42">
        <f>VLOOKUP($A39&amp;K$109,決統データ!$A$3:$DE$2059,$E39+19,FALSE)</f>
        <v>0</v>
      </c>
      <c r="L39" s="274">
        <f t="shared" si="0"/>
        <v>0</v>
      </c>
    </row>
    <row r="40" spans="1:12" ht="15.75" customHeight="1">
      <c r="A40" s="27" t="str">
        <f t="shared" si="1"/>
        <v>1764001</v>
      </c>
      <c r="B40" s="28" t="s">
        <v>267</v>
      </c>
      <c r="C40" s="29">
        <v>40</v>
      </c>
      <c r="D40" s="28" t="s">
        <v>790</v>
      </c>
      <c r="E40" s="24">
        <v>40</v>
      </c>
      <c r="F40" s="591"/>
      <c r="G40" s="213"/>
      <c r="H40" s="746"/>
      <c r="I40" s="674"/>
      <c r="J40" s="211" t="s">
        <v>824</v>
      </c>
      <c r="K40" s="42">
        <f>VLOOKUP($A40&amp;K$109,決統データ!$A$3:$DE$2059,$E40+19,FALSE)</f>
        <v>0</v>
      </c>
      <c r="L40" s="274">
        <f t="shared" si="0"/>
        <v>0</v>
      </c>
    </row>
    <row r="41" spans="1:12" ht="15.75" customHeight="1">
      <c r="A41" s="27" t="str">
        <f t="shared" si="1"/>
        <v>1764001</v>
      </c>
      <c r="B41" s="28" t="s">
        <v>267</v>
      </c>
      <c r="C41" s="29">
        <v>40</v>
      </c>
      <c r="D41" s="28" t="s">
        <v>790</v>
      </c>
      <c r="E41" s="24">
        <v>41</v>
      </c>
      <c r="F41" s="740"/>
      <c r="G41" s="214"/>
      <c r="H41" s="723" t="s">
        <v>737</v>
      </c>
      <c r="I41" s="599"/>
      <c r="J41" s="211" t="s">
        <v>824</v>
      </c>
      <c r="K41" s="42">
        <f>VLOOKUP($A41&amp;K$109,決統データ!$A$3:$DE$2059,$E41+19,FALSE)</f>
        <v>41180</v>
      </c>
      <c r="L41" s="274">
        <f t="shared" si="0"/>
        <v>41180</v>
      </c>
    </row>
    <row r="42" spans="1:12" ht="15.75" customHeight="1">
      <c r="A42" s="27" t="str">
        <f t="shared" si="1"/>
        <v>1764001</v>
      </c>
      <c r="B42" s="28" t="s">
        <v>267</v>
      </c>
      <c r="C42" s="29">
        <v>40</v>
      </c>
      <c r="D42" s="28" t="s">
        <v>790</v>
      </c>
      <c r="E42" s="24">
        <v>42</v>
      </c>
      <c r="F42" s="599" t="s">
        <v>99</v>
      </c>
      <c r="G42" s="599"/>
      <c r="H42" s="599"/>
      <c r="I42" s="599"/>
      <c r="J42" s="211" t="s">
        <v>605</v>
      </c>
      <c r="K42" s="42">
        <f>VLOOKUP($A42&amp;K$109,決統データ!$A$3:$DE$2059,$E42+19,FALSE)</f>
        <v>15862</v>
      </c>
      <c r="L42" s="274">
        <f t="shared" si="0"/>
        <v>15862</v>
      </c>
    </row>
    <row r="43" spans="1:12" ht="15.75" customHeight="1">
      <c r="A43" s="27" t="str">
        <f t="shared" si="1"/>
        <v>1764001</v>
      </c>
      <c r="B43" s="28" t="s">
        <v>267</v>
      </c>
      <c r="C43" s="29">
        <v>40</v>
      </c>
      <c r="D43" s="28" t="s">
        <v>790</v>
      </c>
      <c r="E43" s="24">
        <v>43</v>
      </c>
      <c r="F43" s="599"/>
      <c r="G43" s="599"/>
      <c r="H43" s="599"/>
      <c r="I43" s="599"/>
      <c r="J43" s="211" t="s">
        <v>824</v>
      </c>
      <c r="K43" s="42">
        <f>VLOOKUP($A43&amp;K$109,決統データ!$A$3:$DE$2059,$E43+19,FALSE)</f>
        <v>61021</v>
      </c>
      <c r="L43" s="274">
        <f t="shared" si="0"/>
        <v>61021</v>
      </c>
    </row>
    <row r="44" spans="1:12" ht="15.75" customHeight="1">
      <c r="A44" s="27" t="str">
        <f t="shared" si="1"/>
        <v>1764001</v>
      </c>
      <c r="B44" s="28" t="s">
        <v>267</v>
      </c>
      <c r="C44" s="29">
        <v>40</v>
      </c>
      <c r="D44" s="28" t="s">
        <v>790</v>
      </c>
      <c r="E44" s="24">
        <v>44</v>
      </c>
      <c r="F44" s="755" t="s">
        <v>979</v>
      </c>
      <c r="G44" s="756"/>
      <c r="H44" s="761" t="s">
        <v>978</v>
      </c>
      <c r="I44" s="748"/>
      <c r="J44" s="215" t="s">
        <v>98</v>
      </c>
      <c r="K44" s="42">
        <f>VLOOKUP($A44&amp;K$109,決統データ!$A$3:$DE$2059,$E44+19,FALSE)</f>
        <v>0</v>
      </c>
      <c r="L44" s="274">
        <f t="shared" si="0"/>
        <v>0</v>
      </c>
    </row>
    <row r="45" spans="1:12" ht="15.75" customHeight="1">
      <c r="A45" s="27" t="str">
        <f t="shared" si="1"/>
        <v>1764001</v>
      </c>
      <c r="B45" s="28" t="s">
        <v>267</v>
      </c>
      <c r="C45" s="29">
        <v>40</v>
      </c>
      <c r="D45" s="28" t="s">
        <v>790</v>
      </c>
      <c r="E45" s="24">
        <v>45</v>
      </c>
      <c r="F45" s="757"/>
      <c r="G45" s="758"/>
      <c r="H45" s="762"/>
      <c r="I45" s="750"/>
      <c r="J45" s="216" t="s">
        <v>977</v>
      </c>
      <c r="K45" s="42">
        <f>VLOOKUP($A45&amp;K$109,決統データ!$A$3:$DE$2059,$E45+19,FALSE)</f>
        <v>3979</v>
      </c>
      <c r="L45" s="274">
        <f t="shared" si="0"/>
        <v>3979</v>
      </c>
    </row>
    <row r="46" spans="1:12" ht="15.75" customHeight="1">
      <c r="A46" s="27" t="str">
        <f t="shared" si="1"/>
        <v>1764001</v>
      </c>
      <c r="B46" s="28" t="s">
        <v>267</v>
      </c>
      <c r="C46" s="29">
        <v>40</v>
      </c>
      <c r="D46" s="28" t="s">
        <v>790</v>
      </c>
      <c r="E46" s="24">
        <v>46</v>
      </c>
      <c r="F46" s="757"/>
      <c r="G46" s="758"/>
      <c r="H46" s="751" t="s">
        <v>976</v>
      </c>
      <c r="I46" s="752"/>
      <c r="J46" s="450"/>
      <c r="K46" s="451"/>
      <c r="L46" s="452"/>
    </row>
    <row r="47" spans="1:12" ht="15.75" customHeight="1">
      <c r="A47" s="27" t="str">
        <f t="shared" si="1"/>
        <v>1764001</v>
      </c>
      <c r="B47" s="28" t="s">
        <v>267</v>
      </c>
      <c r="C47" s="29">
        <v>40</v>
      </c>
      <c r="D47" s="28" t="s">
        <v>790</v>
      </c>
      <c r="E47" s="24">
        <v>47</v>
      </c>
      <c r="F47" s="757"/>
      <c r="G47" s="758"/>
      <c r="H47" s="753"/>
      <c r="I47" s="754"/>
      <c r="J47" s="211" t="s">
        <v>974</v>
      </c>
      <c r="K47" s="42">
        <f>VLOOKUP($A47&amp;K$109,決統データ!$A$3:$DE$2059,$E47+19,FALSE)</f>
        <v>41180</v>
      </c>
      <c r="L47" s="274">
        <f t="shared" ref="L47:L78" si="2">SUM(K47:K47)</f>
        <v>41180</v>
      </c>
    </row>
    <row r="48" spans="1:12" ht="15.75" customHeight="1">
      <c r="A48" s="27" t="str">
        <f t="shared" si="1"/>
        <v>1764001</v>
      </c>
      <c r="B48" s="28" t="s">
        <v>267</v>
      </c>
      <c r="C48" s="29">
        <v>40</v>
      </c>
      <c r="D48" s="28" t="s">
        <v>790</v>
      </c>
      <c r="E48" s="24">
        <v>48</v>
      </c>
      <c r="F48" s="759"/>
      <c r="G48" s="760"/>
      <c r="H48" s="174" t="s">
        <v>97</v>
      </c>
      <c r="I48" s="175"/>
      <c r="J48" s="217"/>
      <c r="K48" s="42">
        <f>VLOOKUP($A48&amp;K$109,決統データ!$A$3:$DE$2059,$E48+19,FALSE)</f>
        <v>45159</v>
      </c>
      <c r="L48" s="274">
        <f t="shared" si="2"/>
        <v>45159</v>
      </c>
    </row>
    <row r="49" spans="1:12" ht="15.75" customHeight="1">
      <c r="A49" s="27" t="str">
        <f t="shared" si="1"/>
        <v>1764001</v>
      </c>
      <c r="B49" s="28" t="s">
        <v>267</v>
      </c>
      <c r="C49" s="29">
        <v>40</v>
      </c>
      <c r="D49" s="28" t="s">
        <v>790</v>
      </c>
      <c r="E49" s="24">
        <v>49</v>
      </c>
      <c r="F49" s="600" t="s">
        <v>96</v>
      </c>
      <c r="G49" s="600"/>
      <c r="H49" s="600"/>
      <c r="I49" s="175" t="s">
        <v>970</v>
      </c>
      <c r="J49" s="217"/>
      <c r="K49" s="42">
        <f>VLOOKUP($A49&amp;K$109,決統データ!$A$3:$DE$2059,$E49+19,FALSE)</f>
        <v>0</v>
      </c>
      <c r="L49" s="274">
        <f t="shared" si="2"/>
        <v>0</v>
      </c>
    </row>
    <row r="50" spans="1:12" ht="15.75" customHeight="1">
      <c r="A50" s="27" t="str">
        <f t="shared" si="1"/>
        <v>1764001</v>
      </c>
      <c r="B50" s="28" t="s">
        <v>267</v>
      </c>
      <c r="C50" s="29">
        <v>40</v>
      </c>
      <c r="D50" s="28" t="s">
        <v>790</v>
      </c>
      <c r="E50" s="24">
        <v>50</v>
      </c>
      <c r="F50" s="600"/>
      <c r="G50" s="600"/>
      <c r="H50" s="600"/>
      <c r="I50" s="175" t="s">
        <v>95</v>
      </c>
      <c r="J50" s="217"/>
      <c r="K50" s="42">
        <f>VLOOKUP($A50&amp;K$109,決統データ!$A$3:$DE$2059,$E50+19,FALSE)</f>
        <v>0</v>
      </c>
      <c r="L50" s="274">
        <f t="shared" si="2"/>
        <v>0</v>
      </c>
    </row>
    <row r="51" spans="1:12" ht="15.75" customHeight="1">
      <c r="A51" s="27" t="str">
        <f t="shared" si="1"/>
        <v>1764001</v>
      </c>
      <c r="B51" s="28" t="s">
        <v>267</v>
      </c>
      <c r="C51" s="29">
        <v>40</v>
      </c>
      <c r="D51" s="28" t="s">
        <v>790</v>
      </c>
      <c r="E51" s="24">
        <v>51</v>
      </c>
      <c r="F51" s="600" t="s">
        <v>94</v>
      </c>
      <c r="G51" s="600"/>
      <c r="H51" s="600"/>
      <c r="I51" s="175" t="s">
        <v>970</v>
      </c>
      <c r="J51" s="217"/>
      <c r="K51" s="42">
        <f>VLOOKUP($A51&amp;K$109,決統データ!$A$3:$DE$2059,$E51+19,FALSE)</f>
        <v>0</v>
      </c>
      <c r="L51" s="274">
        <f t="shared" si="2"/>
        <v>0</v>
      </c>
    </row>
    <row r="52" spans="1:12" ht="15.75" customHeight="1">
      <c r="A52" s="27" t="str">
        <f t="shared" si="1"/>
        <v>1764001</v>
      </c>
      <c r="B52" s="28" t="s">
        <v>267</v>
      </c>
      <c r="C52" s="29">
        <v>40</v>
      </c>
      <c r="D52" s="28" t="s">
        <v>790</v>
      </c>
      <c r="E52" s="24">
        <v>52</v>
      </c>
      <c r="F52" s="600"/>
      <c r="G52" s="600"/>
      <c r="H52" s="600"/>
      <c r="I52" s="175" t="s">
        <v>93</v>
      </c>
      <c r="J52" s="217"/>
      <c r="K52" s="42">
        <f>VLOOKUP($A52&amp;K$109,決統データ!$A$3:$DE$2059,$E52+19,FALSE)</f>
        <v>0</v>
      </c>
      <c r="L52" s="274">
        <f t="shared" si="2"/>
        <v>0</v>
      </c>
    </row>
    <row r="53" spans="1:12" ht="15.75" customHeight="1">
      <c r="A53" s="27" t="str">
        <f t="shared" si="1"/>
        <v>1764001</v>
      </c>
      <c r="B53" s="28" t="s">
        <v>267</v>
      </c>
      <c r="C53" s="29">
        <v>40</v>
      </c>
      <c r="D53" s="28" t="s">
        <v>790</v>
      </c>
      <c r="E53" s="24">
        <v>53</v>
      </c>
      <c r="F53" s="174" t="s">
        <v>92</v>
      </c>
      <c r="G53" s="174"/>
      <c r="H53" s="174"/>
      <c r="I53" s="175"/>
      <c r="J53" s="217"/>
      <c r="K53" s="42">
        <f>VLOOKUP($A53&amp;K$109,決統データ!$A$3:$DE$2059,$E53+19,FALSE)</f>
        <v>45159</v>
      </c>
      <c r="L53" s="274">
        <f t="shared" si="2"/>
        <v>45159</v>
      </c>
    </row>
    <row r="54" spans="1:12" ht="15.75" customHeight="1">
      <c r="A54" s="27" t="str">
        <f t="shared" si="1"/>
        <v>1764001</v>
      </c>
      <c r="B54" s="28" t="s">
        <v>267</v>
      </c>
      <c r="C54" s="29">
        <v>40</v>
      </c>
      <c r="D54" s="28" t="s">
        <v>790</v>
      </c>
      <c r="E54" s="24">
        <v>54</v>
      </c>
      <c r="F54" s="730" t="s">
        <v>91</v>
      </c>
      <c r="G54" s="741"/>
      <c r="H54" s="731"/>
      <c r="I54" s="604" t="s">
        <v>89</v>
      </c>
      <c r="J54" s="211" t="s">
        <v>605</v>
      </c>
      <c r="K54" s="42">
        <f>VLOOKUP($A54&amp;K$109,決統データ!$A$3:$DE$2059,$E54+19,FALSE)</f>
        <v>0</v>
      </c>
      <c r="L54" s="274">
        <f t="shared" si="2"/>
        <v>0</v>
      </c>
    </row>
    <row r="55" spans="1:12" ht="15.75" customHeight="1">
      <c r="A55" s="27" t="str">
        <f t="shared" si="1"/>
        <v>1764001</v>
      </c>
      <c r="B55" s="28" t="s">
        <v>267</v>
      </c>
      <c r="C55" s="29">
        <v>40</v>
      </c>
      <c r="D55" s="28" t="s">
        <v>790</v>
      </c>
      <c r="E55" s="24">
        <v>55</v>
      </c>
      <c r="F55" s="742"/>
      <c r="G55" s="743"/>
      <c r="H55" s="744"/>
      <c r="I55" s="606"/>
      <c r="J55" s="211" t="s">
        <v>824</v>
      </c>
      <c r="K55" s="42">
        <f>VLOOKUP($A55&amp;K$109,決統データ!$A$3:$DE$2059,$E55+19,FALSE)</f>
        <v>0</v>
      </c>
      <c r="L55" s="274">
        <f t="shared" si="2"/>
        <v>0</v>
      </c>
    </row>
    <row r="56" spans="1:12" ht="15.75" customHeight="1">
      <c r="A56" s="27" t="str">
        <f t="shared" si="1"/>
        <v>1764001</v>
      </c>
      <c r="B56" s="28" t="s">
        <v>267</v>
      </c>
      <c r="C56" s="29">
        <v>40</v>
      </c>
      <c r="D56" s="28" t="s">
        <v>790</v>
      </c>
      <c r="E56" s="24">
        <v>56</v>
      </c>
      <c r="F56" s="742"/>
      <c r="G56" s="743"/>
      <c r="H56" s="744"/>
      <c r="I56" s="604" t="s">
        <v>88</v>
      </c>
      <c r="J56" s="211" t="s">
        <v>605</v>
      </c>
      <c r="K56" s="42">
        <f>VLOOKUP($A56&amp;K$109,決統データ!$A$3:$DE$2059,$E56+19,FALSE)</f>
        <v>1155</v>
      </c>
      <c r="L56" s="274">
        <f t="shared" si="2"/>
        <v>1155</v>
      </c>
    </row>
    <row r="57" spans="1:12" ht="15.75" customHeight="1">
      <c r="A57" s="27" t="str">
        <f t="shared" si="1"/>
        <v>1764001</v>
      </c>
      <c r="B57" s="28" t="s">
        <v>267</v>
      </c>
      <c r="C57" s="29">
        <v>40</v>
      </c>
      <c r="D57" s="28" t="s">
        <v>790</v>
      </c>
      <c r="E57" s="24">
        <v>57</v>
      </c>
      <c r="F57" s="732"/>
      <c r="G57" s="745"/>
      <c r="H57" s="733"/>
      <c r="I57" s="606"/>
      <c r="J57" s="211" t="s">
        <v>824</v>
      </c>
      <c r="K57" s="42">
        <f>VLOOKUP($A57&amp;K$109,決統データ!$A$3:$DE$2059,$E57+19,FALSE)</f>
        <v>1155</v>
      </c>
      <c r="L57" s="274">
        <f t="shared" si="2"/>
        <v>1155</v>
      </c>
    </row>
    <row r="58" spans="1:12" ht="15.75" customHeight="1">
      <c r="A58" s="27" t="str">
        <f t="shared" si="1"/>
        <v>1764001</v>
      </c>
      <c r="B58" s="28" t="s">
        <v>267</v>
      </c>
      <c r="C58" s="29">
        <v>40</v>
      </c>
      <c r="D58" s="28" t="s">
        <v>790</v>
      </c>
      <c r="E58" s="24">
        <v>58</v>
      </c>
      <c r="F58" s="674" t="s">
        <v>90</v>
      </c>
      <c r="G58" s="674"/>
      <c r="H58" s="674"/>
      <c r="I58" s="599" t="s">
        <v>89</v>
      </c>
      <c r="J58" s="211" t="s">
        <v>605</v>
      </c>
      <c r="K58" s="42">
        <f>VLOOKUP($A58&amp;K$109,決統データ!$A$3:$DE$2059,$E58+19,FALSE)</f>
        <v>0</v>
      </c>
      <c r="L58" s="274">
        <f t="shared" si="2"/>
        <v>0</v>
      </c>
    </row>
    <row r="59" spans="1:12" ht="15.75" customHeight="1">
      <c r="A59" s="27" t="str">
        <f t="shared" si="1"/>
        <v>1764001</v>
      </c>
      <c r="B59" s="28" t="s">
        <v>267</v>
      </c>
      <c r="C59" s="29">
        <v>40</v>
      </c>
      <c r="D59" s="28" t="s">
        <v>790</v>
      </c>
      <c r="E59" s="24">
        <v>59</v>
      </c>
      <c r="F59" s="674"/>
      <c r="G59" s="674"/>
      <c r="H59" s="674"/>
      <c r="I59" s="599"/>
      <c r="J59" s="211" t="s">
        <v>824</v>
      </c>
      <c r="K59" s="42">
        <f>VLOOKUP($A59&amp;K$109,決統データ!$A$3:$DE$2059,$E59+19,FALSE)</f>
        <v>0</v>
      </c>
      <c r="L59" s="274">
        <f t="shared" si="2"/>
        <v>0</v>
      </c>
    </row>
    <row r="60" spans="1:12" ht="15.75" customHeight="1">
      <c r="A60" s="27" t="str">
        <f t="shared" si="1"/>
        <v>1764001</v>
      </c>
      <c r="B60" s="28" t="s">
        <v>267</v>
      </c>
      <c r="C60" s="29">
        <v>40</v>
      </c>
      <c r="D60" s="28" t="s">
        <v>790</v>
      </c>
      <c r="E60" s="24">
        <v>60</v>
      </c>
      <c r="F60" s="674"/>
      <c r="G60" s="674"/>
      <c r="H60" s="674"/>
      <c r="I60" s="599" t="s">
        <v>88</v>
      </c>
      <c r="J60" s="211" t="s">
        <v>605</v>
      </c>
      <c r="K60" s="42">
        <f>VLOOKUP($A60&amp;K$109,決統データ!$A$3:$DE$2059,$E60+19,FALSE)</f>
        <v>0</v>
      </c>
      <c r="L60" s="274">
        <f t="shared" si="2"/>
        <v>0</v>
      </c>
    </row>
    <row r="61" spans="1:12" ht="15.75" customHeight="1">
      <c r="A61" s="27" t="str">
        <f t="shared" si="1"/>
        <v>1764001</v>
      </c>
      <c r="B61" s="28" t="s">
        <v>267</v>
      </c>
      <c r="C61" s="29">
        <v>40</v>
      </c>
      <c r="D61" s="28" t="s">
        <v>790</v>
      </c>
      <c r="E61" s="24">
        <v>61</v>
      </c>
      <c r="F61" s="674"/>
      <c r="G61" s="674"/>
      <c r="H61" s="674"/>
      <c r="I61" s="599"/>
      <c r="J61" s="211" t="s">
        <v>824</v>
      </c>
      <c r="K61" s="42">
        <f>VLOOKUP($A61&amp;K$109,決統データ!$A$3:$DE$2059,$E61+19,FALSE)</f>
        <v>0</v>
      </c>
      <c r="L61" s="274">
        <f t="shared" si="2"/>
        <v>0</v>
      </c>
    </row>
    <row r="62" spans="1:12" ht="15.75" customHeight="1">
      <c r="A62" s="27" t="str">
        <f t="shared" si="1"/>
        <v>1764001</v>
      </c>
      <c r="B62" s="28" t="s">
        <v>267</v>
      </c>
      <c r="C62" s="29">
        <v>40</v>
      </c>
      <c r="D62" s="28" t="s">
        <v>790</v>
      </c>
      <c r="E62" s="24">
        <v>62</v>
      </c>
      <c r="F62" s="721" t="s">
        <v>87</v>
      </c>
      <c r="G62" s="722"/>
      <c r="H62" s="722"/>
      <c r="I62" s="722"/>
      <c r="J62" s="723"/>
      <c r="K62" s="42">
        <f>VLOOKUP($A62&amp;K$109,決統データ!$A$3:$DE$2059,$E62+19,FALSE)</f>
        <v>0</v>
      </c>
      <c r="L62" s="274">
        <f t="shared" si="2"/>
        <v>0</v>
      </c>
    </row>
    <row r="63" spans="1:12" ht="15.75" customHeight="1">
      <c r="A63" s="27" t="str">
        <f t="shared" si="1"/>
        <v>1764002</v>
      </c>
      <c r="B63" s="28" t="s">
        <v>267</v>
      </c>
      <c r="C63" s="29">
        <v>40</v>
      </c>
      <c r="D63" s="28" t="s">
        <v>796</v>
      </c>
      <c r="E63" s="24">
        <v>1</v>
      </c>
      <c r="F63" s="772" t="s">
        <v>371</v>
      </c>
      <c r="G63" s="773"/>
      <c r="H63" s="724" t="s">
        <v>368</v>
      </c>
      <c r="I63" s="726"/>
      <c r="J63" s="218" t="s">
        <v>605</v>
      </c>
      <c r="K63" s="42">
        <f>VLOOKUP($A63&amp;K$109,決統データ!$A$3:$DE$2059,$E63+19,FALSE)</f>
        <v>0</v>
      </c>
      <c r="L63" s="274">
        <f t="shared" si="2"/>
        <v>0</v>
      </c>
    </row>
    <row r="64" spans="1:12" ht="15.75" customHeight="1">
      <c r="A64" s="27" t="str">
        <f t="shared" si="1"/>
        <v>1764002</v>
      </c>
      <c r="B64" s="28" t="s">
        <v>267</v>
      </c>
      <c r="C64" s="29">
        <v>40</v>
      </c>
      <c r="D64" s="28" t="s">
        <v>796</v>
      </c>
      <c r="E64" s="24">
        <v>2</v>
      </c>
      <c r="F64" s="774"/>
      <c r="G64" s="775"/>
      <c r="H64" s="727"/>
      <c r="I64" s="729"/>
      <c r="J64" s="211" t="s">
        <v>824</v>
      </c>
      <c r="K64" s="42">
        <f>VLOOKUP($A64&amp;K$109,決統データ!$A$3:$DE$2059,$E64+19,FALSE)</f>
        <v>0</v>
      </c>
      <c r="L64" s="274">
        <f t="shared" si="2"/>
        <v>0</v>
      </c>
    </row>
    <row r="65" spans="1:12" ht="15.75" customHeight="1">
      <c r="A65" s="27" t="str">
        <f t="shared" si="1"/>
        <v>1764002</v>
      </c>
      <c r="B65" s="28" t="s">
        <v>267</v>
      </c>
      <c r="C65" s="29">
        <v>40</v>
      </c>
      <c r="D65" s="28" t="s">
        <v>796</v>
      </c>
      <c r="E65" s="24">
        <v>3</v>
      </c>
      <c r="F65" s="774"/>
      <c r="G65" s="775"/>
      <c r="H65" s="779" t="s">
        <v>369</v>
      </c>
      <c r="I65" s="780"/>
      <c r="J65" s="211" t="s">
        <v>605</v>
      </c>
      <c r="K65" s="42">
        <f>VLOOKUP($A65&amp;K$109,決統データ!$A$3:$DE$2059,$E65+19,FALSE)</f>
        <v>0</v>
      </c>
      <c r="L65" s="274">
        <f t="shared" si="2"/>
        <v>0</v>
      </c>
    </row>
    <row r="66" spans="1:12" ht="15.75" customHeight="1">
      <c r="A66" s="27" t="str">
        <f t="shared" si="1"/>
        <v>1764002</v>
      </c>
      <c r="B66" s="28" t="s">
        <v>267</v>
      </c>
      <c r="C66" s="29">
        <v>40</v>
      </c>
      <c r="D66" s="28" t="s">
        <v>796</v>
      </c>
      <c r="E66" s="24">
        <v>4</v>
      </c>
      <c r="F66" s="774"/>
      <c r="G66" s="775"/>
      <c r="H66" s="727"/>
      <c r="I66" s="729"/>
      <c r="J66" s="211" t="s">
        <v>824</v>
      </c>
      <c r="K66" s="42">
        <f>VLOOKUP($A66&amp;K$109,決統データ!$A$3:$DE$2059,$E66+19,FALSE)</f>
        <v>0</v>
      </c>
      <c r="L66" s="274">
        <f t="shared" si="2"/>
        <v>0</v>
      </c>
    </row>
    <row r="67" spans="1:12" ht="15.75" customHeight="1">
      <c r="A67" s="27" t="str">
        <f t="shared" si="1"/>
        <v>1764002</v>
      </c>
      <c r="B67" s="28" t="s">
        <v>267</v>
      </c>
      <c r="C67" s="29">
        <v>40</v>
      </c>
      <c r="D67" s="28" t="s">
        <v>796</v>
      </c>
      <c r="E67" s="24">
        <v>5</v>
      </c>
      <c r="F67" s="774"/>
      <c r="G67" s="775"/>
      <c r="H67" s="778" t="s">
        <v>370</v>
      </c>
      <c r="I67" s="771"/>
      <c r="J67" s="211" t="s">
        <v>605</v>
      </c>
      <c r="K67" s="42">
        <f>VLOOKUP($A67&amp;K$109,決統データ!$A$3:$DE$2059,$E67+19,FALSE)</f>
        <v>0</v>
      </c>
      <c r="L67" s="274">
        <f t="shared" si="2"/>
        <v>0</v>
      </c>
    </row>
    <row r="68" spans="1:12" ht="15.75" customHeight="1">
      <c r="A68" s="27" t="str">
        <f t="shared" si="1"/>
        <v>1764002</v>
      </c>
      <c r="B68" s="28" t="s">
        <v>267</v>
      </c>
      <c r="C68" s="29">
        <v>40</v>
      </c>
      <c r="D68" s="28" t="s">
        <v>796</v>
      </c>
      <c r="E68" s="24">
        <v>6</v>
      </c>
      <c r="F68" s="774"/>
      <c r="G68" s="775"/>
      <c r="H68" s="778"/>
      <c r="I68" s="771"/>
      <c r="J68" s="211" t="s">
        <v>824</v>
      </c>
      <c r="K68" s="42">
        <f>VLOOKUP($A68&amp;K$109,決統データ!$A$3:$DE$2059,$E68+19,FALSE)</f>
        <v>0</v>
      </c>
      <c r="L68" s="274">
        <f t="shared" si="2"/>
        <v>0</v>
      </c>
    </row>
    <row r="69" spans="1:12" ht="15.75" customHeight="1">
      <c r="A69" s="27" t="str">
        <f t="shared" si="1"/>
        <v>1764002</v>
      </c>
      <c r="B69" s="28" t="s">
        <v>267</v>
      </c>
      <c r="C69" s="29">
        <v>40</v>
      </c>
      <c r="D69" s="28" t="s">
        <v>796</v>
      </c>
      <c r="E69" s="24">
        <v>7</v>
      </c>
      <c r="F69" s="774"/>
      <c r="G69" s="775"/>
      <c r="H69" s="746" t="s">
        <v>85</v>
      </c>
      <c r="I69" s="674"/>
      <c r="J69" s="211" t="s">
        <v>605</v>
      </c>
      <c r="K69" s="42">
        <f>VLOOKUP($A69&amp;K$109,決統データ!$A$3:$DE$2059,$E69+19,FALSE)</f>
        <v>0</v>
      </c>
      <c r="L69" s="274">
        <f t="shared" si="2"/>
        <v>0</v>
      </c>
    </row>
    <row r="70" spans="1:12" ht="15.75" customHeight="1">
      <c r="A70" s="27" t="str">
        <f t="shared" si="1"/>
        <v>1764002</v>
      </c>
      <c r="B70" s="28" t="s">
        <v>267</v>
      </c>
      <c r="C70" s="29">
        <v>40</v>
      </c>
      <c r="D70" s="28" t="s">
        <v>796</v>
      </c>
      <c r="E70" s="24">
        <v>8</v>
      </c>
      <c r="F70" s="774"/>
      <c r="G70" s="775"/>
      <c r="H70" s="746"/>
      <c r="I70" s="674"/>
      <c r="J70" s="211" t="s">
        <v>824</v>
      </c>
      <c r="K70" s="42">
        <f>VLOOKUP($A70&amp;K$109,決統データ!$A$3:$DE$2059,$E70+19,FALSE)</f>
        <v>0</v>
      </c>
      <c r="L70" s="274">
        <f t="shared" si="2"/>
        <v>0</v>
      </c>
    </row>
    <row r="71" spans="1:12" ht="15.75" customHeight="1">
      <c r="A71" s="27" t="str">
        <f t="shared" si="1"/>
        <v>1764002</v>
      </c>
      <c r="B71" s="28" t="s">
        <v>267</v>
      </c>
      <c r="C71" s="29">
        <v>40</v>
      </c>
      <c r="D71" s="28" t="s">
        <v>796</v>
      </c>
      <c r="E71" s="24">
        <v>9</v>
      </c>
      <c r="F71" s="774"/>
      <c r="G71" s="775"/>
      <c r="H71" s="746" t="s">
        <v>84</v>
      </c>
      <c r="I71" s="674"/>
      <c r="J71" s="211" t="s">
        <v>605</v>
      </c>
      <c r="K71" s="42">
        <f>VLOOKUP($A71&amp;K$109,決統データ!$A$3:$DE$2059,$E71+19,FALSE)</f>
        <v>0</v>
      </c>
      <c r="L71" s="274">
        <f t="shared" si="2"/>
        <v>0</v>
      </c>
    </row>
    <row r="72" spans="1:12" ht="15.75" customHeight="1">
      <c r="A72" s="27" t="str">
        <f t="shared" si="1"/>
        <v>1764002</v>
      </c>
      <c r="B72" s="28" t="s">
        <v>267</v>
      </c>
      <c r="C72" s="29">
        <v>40</v>
      </c>
      <c r="D72" s="28" t="s">
        <v>796</v>
      </c>
      <c r="E72" s="24">
        <v>10</v>
      </c>
      <c r="F72" s="774"/>
      <c r="G72" s="775"/>
      <c r="H72" s="746"/>
      <c r="I72" s="674"/>
      <c r="J72" s="211" t="s">
        <v>824</v>
      </c>
      <c r="K72" s="42">
        <f>VLOOKUP($A72&amp;K$109,決統データ!$A$3:$DE$2059,$E72+19,FALSE)</f>
        <v>0</v>
      </c>
      <c r="L72" s="274">
        <f t="shared" si="2"/>
        <v>0</v>
      </c>
    </row>
    <row r="73" spans="1:12" ht="15.75" customHeight="1">
      <c r="A73" s="27" t="str">
        <f t="shared" si="1"/>
        <v>1764002</v>
      </c>
      <c r="B73" s="28" t="s">
        <v>267</v>
      </c>
      <c r="C73" s="29">
        <v>40</v>
      </c>
      <c r="D73" s="28" t="s">
        <v>796</v>
      </c>
      <c r="E73" s="24">
        <v>11</v>
      </c>
      <c r="F73" s="774"/>
      <c r="G73" s="775"/>
      <c r="H73" s="679" t="s">
        <v>83</v>
      </c>
      <c r="I73" s="657"/>
      <c r="J73" s="211" t="s">
        <v>605</v>
      </c>
      <c r="K73" s="42">
        <f>VLOOKUP($A73&amp;K$109,決統データ!$A$3:$DE$2059,$E73+19,FALSE)</f>
        <v>0</v>
      </c>
      <c r="L73" s="274">
        <f t="shared" si="2"/>
        <v>0</v>
      </c>
    </row>
    <row r="74" spans="1:12" ht="15.75" customHeight="1">
      <c r="A74" s="27" t="str">
        <f t="shared" si="1"/>
        <v>1764002</v>
      </c>
      <c r="B74" s="28" t="s">
        <v>267</v>
      </c>
      <c r="C74" s="29">
        <v>40</v>
      </c>
      <c r="D74" s="28" t="s">
        <v>796</v>
      </c>
      <c r="E74" s="24">
        <v>12</v>
      </c>
      <c r="F74" s="774"/>
      <c r="G74" s="775"/>
      <c r="H74" s="679"/>
      <c r="I74" s="657"/>
      <c r="J74" s="211" t="s">
        <v>824</v>
      </c>
      <c r="K74" s="42">
        <f>VLOOKUP($A74&amp;K$109,決統データ!$A$3:$DE$2059,$E74+19,FALSE)</f>
        <v>0</v>
      </c>
      <c r="L74" s="274">
        <f t="shared" si="2"/>
        <v>0</v>
      </c>
    </row>
    <row r="75" spans="1:12" ht="15.75" customHeight="1">
      <c r="A75" s="27" t="str">
        <f t="shared" ref="A75:A76" si="3">+B75&amp;C75&amp;D75</f>
        <v>1764002</v>
      </c>
      <c r="B75" s="28" t="s">
        <v>267</v>
      </c>
      <c r="C75" s="29">
        <v>40</v>
      </c>
      <c r="D75" s="28" t="s">
        <v>140</v>
      </c>
      <c r="E75" s="462">
        <v>13</v>
      </c>
      <c r="F75" s="774"/>
      <c r="G75" s="775"/>
      <c r="H75" s="746" t="s">
        <v>1359</v>
      </c>
      <c r="I75" s="674"/>
      <c r="J75" s="211" t="s">
        <v>605</v>
      </c>
      <c r="K75" s="42">
        <f>VLOOKUP($A75&amp;K$109,決統データ!$A$3:$DE$2059,$E75+19,FALSE)</f>
        <v>0</v>
      </c>
      <c r="L75" s="274">
        <f t="shared" si="2"/>
        <v>0</v>
      </c>
    </row>
    <row r="76" spans="1:12" ht="15.75" customHeight="1">
      <c r="A76" s="27" t="str">
        <f t="shared" si="3"/>
        <v>1764002</v>
      </c>
      <c r="B76" s="28" t="s">
        <v>267</v>
      </c>
      <c r="C76" s="29">
        <v>40</v>
      </c>
      <c r="D76" s="28" t="s">
        <v>140</v>
      </c>
      <c r="E76" s="462">
        <v>14</v>
      </c>
      <c r="F76" s="774"/>
      <c r="G76" s="775"/>
      <c r="H76" s="746"/>
      <c r="I76" s="674"/>
      <c r="J76" s="211" t="s">
        <v>824</v>
      </c>
      <c r="K76" s="42">
        <f>VLOOKUP($A76&amp;K$109,決統データ!$A$3:$DE$2059,$E76+19,FALSE)</f>
        <v>0</v>
      </c>
      <c r="L76" s="274">
        <f t="shared" si="2"/>
        <v>0</v>
      </c>
    </row>
    <row r="77" spans="1:12" ht="15.75" customHeight="1">
      <c r="A77" s="27" t="str">
        <f t="shared" si="1"/>
        <v>1764002</v>
      </c>
      <c r="B77" s="28" t="s">
        <v>267</v>
      </c>
      <c r="C77" s="29">
        <v>40</v>
      </c>
      <c r="D77" s="28" t="s">
        <v>796</v>
      </c>
      <c r="E77" s="24">
        <v>15</v>
      </c>
      <c r="F77" s="774"/>
      <c r="G77" s="775"/>
      <c r="H77" s="746" t="s">
        <v>82</v>
      </c>
      <c r="I77" s="674"/>
      <c r="J77" s="211" t="s">
        <v>605</v>
      </c>
      <c r="K77" s="42">
        <f>VLOOKUP($A77&amp;K$109,決統データ!$A$3:$DE$2059,$E77+19,FALSE)</f>
        <v>0</v>
      </c>
      <c r="L77" s="274">
        <f t="shared" si="2"/>
        <v>0</v>
      </c>
    </row>
    <row r="78" spans="1:12" ht="15.75" customHeight="1">
      <c r="A78" s="27" t="str">
        <f t="shared" si="1"/>
        <v>1764002</v>
      </c>
      <c r="B78" s="28" t="s">
        <v>267</v>
      </c>
      <c r="C78" s="29">
        <v>40</v>
      </c>
      <c r="D78" s="28" t="s">
        <v>796</v>
      </c>
      <c r="E78" s="24">
        <v>16</v>
      </c>
      <c r="F78" s="774"/>
      <c r="G78" s="775"/>
      <c r="H78" s="746"/>
      <c r="I78" s="674"/>
      <c r="J78" s="211" t="s">
        <v>824</v>
      </c>
      <c r="K78" s="42">
        <f>VLOOKUP($A78&amp;K$109,決統データ!$A$3:$DE$2059,$E78+19,FALSE)</f>
        <v>0</v>
      </c>
      <c r="L78" s="274">
        <f t="shared" si="2"/>
        <v>0</v>
      </c>
    </row>
    <row r="79" spans="1:12" ht="15.75" customHeight="1">
      <c r="A79" s="27" t="str">
        <f t="shared" si="1"/>
        <v>1764002</v>
      </c>
      <c r="B79" s="28" t="s">
        <v>267</v>
      </c>
      <c r="C79" s="29">
        <v>40</v>
      </c>
      <c r="D79" s="28" t="s">
        <v>796</v>
      </c>
      <c r="E79" s="24">
        <v>17</v>
      </c>
      <c r="F79" s="774"/>
      <c r="G79" s="775"/>
      <c r="H79" s="781" t="s">
        <v>81</v>
      </c>
      <c r="I79" s="595"/>
      <c r="J79" s="211" t="s">
        <v>605</v>
      </c>
      <c r="K79" s="42">
        <f>VLOOKUP($A79&amp;K$109,決統データ!$A$3:$DE$2059,$E79+19,FALSE)</f>
        <v>0</v>
      </c>
      <c r="L79" s="274">
        <f t="shared" ref="L79:L104" si="4">SUM(K79:K79)</f>
        <v>0</v>
      </c>
    </row>
    <row r="80" spans="1:12" ht="15.75" customHeight="1">
      <c r="A80" s="27" t="str">
        <f t="shared" si="1"/>
        <v>1764002</v>
      </c>
      <c r="B80" s="28" t="s">
        <v>267</v>
      </c>
      <c r="C80" s="29">
        <v>40</v>
      </c>
      <c r="D80" s="28" t="s">
        <v>796</v>
      </c>
      <c r="E80" s="24">
        <v>18</v>
      </c>
      <c r="F80" s="774"/>
      <c r="G80" s="775"/>
      <c r="H80" s="781"/>
      <c r="I80" s="595"/>
      <c r="J80" s="211" t="s">
        <v>824</v>
      </c>
      <c r="K80" s="42">
        <f>VLOOKUP($A80&amp;K$109,決統データ!$A$3:$DE$2059,$E80+19,FALSE)</f>
        <v>0</v>
      </c>
      <c r="L80" s="274">
        <f t="shared" si="4"/>
        <v>0</v>
      </c>
    </row>
    <row r="81" spans="1:12" ht="15.75" customHeight="1">
      <c r="A81" s="27" t="str">
        <f t="shared" ref="A81:A88" si="5">+B81&amp;C81&amp;D81</f>
        <v>1764002</v>
      </c>
      <c r="B81" s="28" t="s">
        <v>1486</v>
      </c>
      <c r="C81" s="29">
        <v>40</v>
      </c>
      <c r="D81" s="28" t="s">
        <v>561</v>
      </c>
      <c r="E81" s="426">
        <v>19</v>
      </c>
      <c r="F81" s="774"/>
      <c r="G81" s="775"/>
      <c r="H81" s="674" t="s">
        <v>373</v>
      </c>
      <c r="I81" s="674"/>
      <c r="J81" s="211" t="s">
        <v>605</v>
      </c>
      <c r="K81" s="42">
        <f>VLOOKUP($A81&amp;K$109,決統データ!$A$3:$DE$2059,$E81+19,FALSE)</f>
        <v>0</v>
      </c>
      <c r="L81" s="274">
        <f t="shared" si="4"/>
        <v>0</v>
      </c>
    </row>
    <row r="82" spans="1:12" ht="15.75" customHeight="1">
      <c r="A82" s="27" t="str">
        <f t="shared" si="5"/>
        <v>1764002</v>
      </c>
      <c r="B82" s="28" t="s">
        <v>1486</v>
      </c>
      <c r="C82" s="29">
        <v>40</v>
      </c>
      <c r="D82" s="28" t="s">
        <v>561</v>
      </c>
      <c r="E82" s="426">
        <v>20</v>
      </c>
      <c r="F82" s="774"/>
      <c r="G82" s="775"/>
      <c r="H82" s="674"/>
      <c r="I82" s="674"/>
      <c r="J82" s="211" t="s">
        <v>824</v>
      </c>
      <c r="K82" s="42">
        <f>VLOOKUP($A82&amp;K$109,決統データ!$A$3:$DE$2059,$E82+19,FALSE)</f>
        <v>0</v>
      </c>
      <c r="L82" s="274">
        <f t="shared" si="4"/>
        <v>0</v>
      </c>
    </row>
    <row r="83" spans="1:12" ht="15.75" customHeight="1">
      <c r="A83" s="27" t="str">
        <f t="shared" si="5"/>
        <v>1764002</v>
      </c>
      <c r="B83" s="28" t="s">
        <v>1486</v>
      </c>
      <c r="C83" s="29">
        <v>40</v>
      </c>
      <c r="D83" s="28" t="s">
        <v>561</v>
      </c>
      <c r="E83" s="426">
        <v>21</v>
      </c>
      <c r="F83" s="774"/>
      <c r="G83" s="775"/>
      <c r="H83" s="761" t="s">
        <v>1631</v>
      </c>
      <c r="I83" s="748"/>
      <c r="J83" s="211" t="s">
        <v>605</v>
      </c>
      <c r="K83" s="42">
        <f>VLOOKUP($A83&amp;K$109,決統データ!$A$3:$DE$2059,$E83+19,FALSE)</f>
        <v>0</v>
      </c>
      <c r="L83" s="274">
        <f t="shared" si="4"/>
        <v>0</v>
      </c>
    </row>
    <row r="84" spans="1:12" ht="15.75" customHeight="1">
      <c r="A84" s="27" t="str">
        <f t="shared" si="5"/>
        <v>1764002</v>
      </c>
      <c r="B84" s="28" t="s">
        <v>1486</v>
      </c>
      <c r="C84" s="29">
        <v>40</v>
      </c>
      <c r="D84" s="28" t="s">
        <v>561</v>
      </c>
      <c r="E84" s="426">
        <v>22</v>
      </c>
      <c r="F84" s="774"/>
      <c r="G84" s="775"/>
      <c r="H84" s="762"/>
      <c r="I84" s="750"/>
      <c r="J84" s="211" t="s">
        <v>824</v>
      </c>
      <c r="K84" s="42">
        <f>VLOOKUP($A84&amp;K$109,決統データ!$A$3:$DE$2059,$E84+19,FALSE)</f>
        <v>0</v>
      </c>
      <c r="L84" s="274">
        <f t="shared" si="4"/>
        <v>0</v>
      </c>
    </row>
    <row r="85" spans="1:12" ht="15.75" customHeight="1">
      <c r="A85" s="27" t="str">
        <f t="shared" si="5"/>
        <v>1764002</v>
      </c>
      <c r="B85" s="28" t="s">
        <v>1486</v>
      </c>
      <c r="C85" s="29">
        <v>40</v>
      </c>
      <c r="D85" s="28" t="s">
        <v>561</v>
      </c>
      <c r="E85" s="426">
        <v>23</v>
      </c>
      <c r="F85" s="774"/>
      <c r="G85" s="775"/>
      <c r="H85" s="761" t="s">
        <v>1483</v>
      </c>
      <c r="I85" s="748"/>
      <c r="J85" s="211" t="s">
        <v>605</v>
      </c>
      <c r="K85" s="42">
        <f>VLOOKUP($A85&amp;K$109,決統データ!$A$3:$DE$2059,$E85+19,FALSE)</f>
        <v>0</v>
      </c>
      <c r="L85" s="274">
        <f t="shared" si="4"/>
        <v>0</v>
      </c>
    </row>
    <row r="86" spans="1:12" ht="15.75" customHeight="1">
      <c r="A86" s="27" t="str">
        <f t="shared" si="5"/>
        <v>1764002</v>
      </c>
      <c r="B86" s="28" t="s">
        <v>1486</v>
      </c>
      <c r="C86" s="29">
        <v>40</v>
      </c>
      <c r="D86" s="28" t="s">
        <v>561</v>
      </c>
      <c r="E86" s="426">
        <v>24</v>
      </c>
      <c r="F86" s="774"/>
      <c r="G86" s="775"/>
      <c r="H86" s="762"/>
      <c r="I86" s="750"/>
      <c r="J86" s="211" t="s">
        <v>824</v>
      </c>
      <c r="K86" s="42">
        <f>VLOOKUP($A86&amp;K$109,決統データ!$A$3:$DE$2059,$E86+19,FALSE)</f>
        <v>0</v>
      </c>
      <c r="L86" s="274">
        <f t="shared" si="4"/>
        <v>0</v>
      </c>
    </row>
    <row r="87" spans="1:12" ht="15.75" customHeight="1">
      <c r="A87" s="27" t="str">
        <f t="shared" si="5"/>
        <v>1764002</v>
      </c>
      <c r="B87" s="28" t="s">
        <v>1486</v>
      </c>
      <c r="C87" s="29">
        <v>40</v>
      </c>
      <c r="D87" s="28" t="s">
        <v>561</v>
      </c>
      <c r="E87" s="426">
        <v>25</v>
      </c>
      <c r="F87" s="774"/>
      <c r="G87" s="775"/>
      <c r="H87" s="746" t="s">
        <v>80</v>
      </c>
      <c r="I87" s="674"/>
      <c r="J87" s="211" t="s">
        <v>605</v>
      </c>
      <c r="K87" s="42">
        <f>VLOOKUP($A87&amp;K$109,決統データ!$A$3:$DE$2059,$E87+19,FALSE)</f>
        <v>0</v>
      </c>
      <c r="L87" s="274">
        <f t="shared" si="4"/>
        <v>0</v>
      </c>
    </row>
    <row r="88" spans="1:12" ht="15.75" customHeight="1">
      <c r="A88" s="27" t="str">
        <f t="shared" si="5"/>
        <v>1764002</v>
      </c>
      <c r="B88" s="28" t="s">
        <v>1486</v>
      </c>
      <c r="C88" s="29">
        <v>40</v>
      </c>
      <c r="D88" s="28" t="s">
        <v>561</v>
      </c>
      <c r="E88" s="426">
        <v>26</v>
      </c>
      <c r="F88" s="776"/>
      <c r="G88" s="777"/>
      <c r="H88" s="746"/>
      <c r="I88" s="674"/>
      <c r="J88" s="211" t="s">
        <v>824</v>
      </c>
      <c r="K88" s="42">
        <f>VLOOKUP($A88&amp;K$109,決統データ!$A$3:$DE$2059,$E88+19,FALSE)</f>
        <v>0</v>
      </c>
      <c r="L88" s="274">
        <f t="shared" si="4"/>
        <v>0</v>
      </c>
    </row>
    <row r="89" spans="1:12" ht="15.75" customHeight="1">
      <c r="A89" s="27" t="str">
        <f t="shared" ref="A89:A94" si="6">+B89&amp;C89&amp;D89</f>
        <v>1764002</v>
      </c>
      <c r="B89" s="28" t="s">
        <v>1486</v>
      </c>
      <c r="C89" s="29">
        <v>40</v>
      </c>
      <c r="D89" s="28" t="s">
        <v>561</v>
      </c>
      <c r="E89" s="426">
        <v>27</v>
      </c>
      <c r="F89" s="765" t="s">
        <v>372</v>
      </c>
      <c r="G89" s="766"/>
      <c r="H89" s="771" t="s">
        <v>369</v>
      </c>
      <c r="I89" s="771"/>
      <c r="J89" s="211" t="s">
        <v>605</v>
      </c>
      <c r="K89" s="42">
        <f>VLOOKUP($A89&amp;K$109,決統データ!$A$3:$DE$2059,$E89+19,FALSE)</f>
        <v>0</v>
      </c>
      <c r="L89" s="274">
        <f t="shared" si="4"/>
        <v>0</v>
      </c>
    </row>
    <row r="90" spans="1:12" ht="15.75" customHeight="1">
      <c r="A90" s="27" t="str">
        <f t="shared" si="6"/>
        <v>1764002</v>
      </c>
      <c r="B90" s="28" t="s">
        <v>1486</v>
      </c>
      <c r="C90" s="29">
        <v>40</v>
      </c>
      <c r="D90" s="28" t="s">
        <v>561</v>
      </c>
      <c r="E90" s="426">
        <v>28</v>
      </c>
      <c r="F90" s="767"/>
      <c r="G90" s="768"/>
      <c r="H90" s="771"/>
      <c r="I90" s="771"/>
      <c r="J90" s="211" t="s">
        <v>824</v>
      </c>
      <c r="K90" s="42">
        <f>VLOOKUP($A90&amp;K$109,決統データ!$A$3:$DE$2059,$E90+19,FALSE)</f>
        <v>0</v>
      </c>
      <c r="L90" s="274">
        <f t="shared" si="4"/>
        <v>0</v>
      </c>
    </row>
    <row r="91" spans="1:12" ht="15.75" customHeight="1">
      <c r="A91" s="27" t="str">
        <f t="shared" si="6"/>
        <v>1764002</v>
      </c>
      <c r="B91" s="28" t="s">
        <v>1486</v>
      </c>
      <c r="C91" s="29">
        <v>40</v>
      </c>
      <c r="D91" s="28" t="s">
        <v>561</v>
      </c>
      <c r="E91" s="426">
        <v>29</v>
      </c>
      <c r="F91" s="767"/>
      <c r="G91" s="768"/>
      <c r="H91" s="674" t="s">
        <v>370</v>
      </c>
      <c r="I91" s="674"/>
      <c r="J91" s="211" t="s">
        <v>605</v>
      </c>
      <c r="K91" s="42">
        <f>VLOOKUP($A91&amp;K$109,決統データ!$A$3:$DE$2059,$E91+19,FALSE)</f>
        <v>0</v>
      </c>
      <c r="L91" s="274">
        <f t="shared" si="4"/>
        <v>0</v>
      </c>
    </row>
    <row r="92" spans="1:12" ht="15.75" customHeight="1">
      <c r="A92" s="27" t="str">
        <f t="shared" si="6"/>
        <v>1764002</v>
      </c>
      <c r="B92" s="28" t="s">
        <v>1486</v>
      </c>
      <c r="C92" s="29">
        <v>40</v>
      </c>
      <c r="D92" s="28" t="s">
        <v>561</v>
      </c>
      <c r="E92" s="426">
        <v>30</v>
      </c>
      <c r="F92" s="767"/>
      <c r="G92" s="768"/>
      <c r="H92" s="674"/>
      <c r="I92" s="674"/>
      <c r="J92" s="211" t="s">
        <v>824</v>
      </c>
      <c r="K92" s="42">
        <f>VLOOKUP($A92&amp;K$109,決統データ!$A$3:$DE$2059,$E92+19,FALSE)</f>
        <v>0</v>
      </c>
      <c r="L92" s="274">
        <f t="shared" si="4"/>
        <v>0</v>
      </c>
    </row>
    <row r="93" spans="1:12" ht="15.75" customHeight="1">
      <c r="A93" s="27" t="str">
        <f t="shared" si="6"/>
        <v>1764002</v>
      </c>
      <c r="B93" s="28" t="s">
        <v>1486</v>
      </c>
      <c r="C93" s="29">
        <v>40</v>
      </c>
      <c r="D93" s="28" t="s">
        <v>561</v>
      </c>
      <c r="E93" s="426">
        <v>31</v>
      </c>
      <c r="F93" s="767"/>
      <c r="G93" s="768"/>
      <c r="H93" s="674" t="s">
        <v>373</v>
      </c>
      <c r="I93" s="674"/>
      <c r="J93" s="211" t="s">
        <v>605</v>
      </c>
      <c r="K93" s="42">
        <f>VLOOKUP($A93&amp;K$109,決統データ!$A$3:$DE$2059,$E93+19,FALSE)</f>
        <v>0</v>
      </c>
      <c r="L93" s="274">
        <f t="shared" si="4"/>
        <v>0</v>
      </c>
    </row>
    <row r="94" spans="1:12" ht="15.75" customHeight="1">
      <c r="A94" s="27" t="str">
        <f t="shared" si="6"/>
        <v>1764002</v>
      </c>
      <c r="B94" s="28" t="s">
        <v>1486</v>
      </c>
      <c r="C94" s="29">
        <v>40</v>
      </c>
      <c r="D94" s="28" t="s">
        <v>561</v>
      </c>
      <c r="E94" s="426">
        <v>32</v>
      </c>
      <c r="F94" s="767"/>
      <c r="G94" s="768"/>
      <c r="H94" s="674"/>
      <c r="I94" s="674"/>
      <c r="J94" s="211" t="s">
        <v>824</v>
      </c>
      <c r="K94" s="42">
        <f>VLOOKUP($A94&amp;K$109,決統データ!$A$3:$DE$2059,$E94+19,FALSE)</f>
        <v>0</v>
      </c>
      <c r="L94" s="274">
        <f t="shared" si="4"/>
        <v>0</v>
      </c>
    </row>
    <row r="95" spans="1:12" ht="15.75" customHeight="1">
      <c r="A95" s="27" t="str">
        <f t="shared" ref="A95:A104" si="7">+B95&amp;C95&amp;D95</f>
        <v>1764002</v>
      </c>
      <c r="B95" s="28" t="s">
        <v>1486</v>
      </c>
      <c r="C95" s="29">
        <v>40</v>
      </c>
      <c r="D95" s="28" t="s">
        <v>561</v>
      </c>
      <c r="E95" s="426">
        <v>33</v>
      </c>
      <c r="F95" s="767"/>
      <c r="G95" s="768"/>
      <c r="H95" s="761" t="s">
        <v>1631</v>
      </c>
      <c r="I95" s="748"/>
      <c r="J95" s="211" t="s">
        <v>605</v>
      </c>
      <c r="K95" s="42">
        <f>VLOOKUP($A95&amp;K$109,決統データ!$A$3:$DE$2059,$E95+19,FALSE)</f>
        <v>0</v>
      </c>
      <c r="L95" s="274">
        <f t="shared" si="4"/>
        <v>0</v>
      </c>
    </row>
    <row r="96" spans="1:12" ht="15.75" customHeight="1">
      <c r="A96" s="27" t="str">
        <f t="shared" si="7"/>
        <v>1764002</v>
      </c>
      <c r="B96" s="28" t="s">
        <v>1486</v>
      </c>
      <c r="C96" s="29">
        <v>40</v>
      </c>
      <c r="D96" s="28" t="s">
        <v>561</v>
      </c>
      <c r="E96" s="426">
        <v>34</v>
      </c>
      <c r="F96" s="767"/>
      <c r="G96" s="768"/>
      <c r="H96" s="762"/>
      <c r="I96" s="750"/>
      <c r="J96" s="211" t="s">
        <v>824</v>
      </c>
      <c r="K96" s="42">
        <f>VLOOKUP($A96&amp;K$109,決統データ!$A$3:$DE$2059,$E96+19,FALSE)</f>
        <v>0</v>
      </c>
      <c r="L96" s="274">
        <f t="shared" si="4"/>
        <v>0</v>
      </c>
    </row>
    <row r="97" spans="1:12" ht="15.75" customHeight="1">
      <c r="A97" s="27" t="str">
        <f t="shared" si="7"/>
        <v>1764002</v>
      </c>
      <c r="B97" s="28" t="s">
        <v>1486</v>
      </c>
      <c r="C97" s="29">
        <v>40</v>
      </c>
      <c r="D97" s="28" t="s">
        <v>561</v>
      </c>
      <c r="E97" s="426">
        <v>35</v>
      </c>
      <c r="F97" s="767"/>
      <c r="G97" s="768"/>
      <c r="H97" s="761" t="s">
        <v>1483</v>
      </c>
      <c r="I97" s="748"/>
      <c r="J97" s="211" t="s">
        <v>605</v>
      </c>
      <c r="K97" s="42">
        <f>VLOOKUP($A97&amp;K$109,決統データ!$A$3:$DE$2059,$E97+19,FALSE)</f>
        <v>0</v>
      </c>
      <c r="L97" s="274">
        <f t="shared" si="4"/>
        <v>0</v>
      </c>
    </row>
    <row r="98" spans="1:12" ht="15.75" customHeight="1">
      <c r="A98" s="27" t="str">
        <f t="shared" si="7"/>
        <v>1764002</v>
      </c>
      <c r="B98" s="28" t="s">
        <v>1486</v>
      </c>
      <c r="C98" s="29">
        <v>40</v>
      </c>
      <c r="D98" s="28" t="s">
        <v>561</v>
      </c>
      <c r="E98" s="426">
        <v>36</v>
      </c>
      <c r="F98" s="767"/>
      <c r="G98" s="768"/>
      <c r="H98" s="762"/>
      <c r="I98" s="750"/>
      <c r="J98" s="211" t="s">
        <v>824</v>
      </c>
      <c r="K98" s="42">
        <f>VLOOKUP($A98&amp;K$109,決統データ!$A$3:$DE$2059,$E98+19,FALSE)</f>
        <v>0</v>
      </c>
      <c r="L98" s="274">
        <f t="shared" si="4"/>
        <v>0</v>
      </c>
    </row>
    <row r="99" spans="1:12" ht="15.75" customHeight="1">
      <c r="A99" s="27" t="str">
        <f t="shared" si="7"/>
        <v>1764002</v>
      </c>
      <c r="B99" s="28" t="s">
        <v>1486</v>
      </c>
      <c r="C99" s="29">
        <v>40</v>
      </c>
      <c r="D99" s="28" t="s">
        <v>561</v>
      </c>
      <c r="E99" s="426">
        <v>37</v>
      </c>
      <c r="F99" s="767"/>
      <c r="G99" s="768"/>
      <c r="H99" s="657" t="s">
        <v>1359</v>
      </c>
      <c r="I99" s="657"/>
      <c r="J99" s="211" t="s">
        <v>605</v>
      </c>
      <c r="K99" s="42">
        <f>VLOOKUP($A99&amp;K$109,決統データ!$A$3:$DE$2059,$E99+19,FALSE)</f>
        <v>0</v>
      </c>
      <c r="L99" s="274">
        <f t="shared" si="4"/>
        <v>0</v>
      </c>
    </row>
    <row r="100" spans="1:12" ht="15.75" customHeight="1">
      <c r="A100" s="27" t="str">
        <f t="shared" si="7"/>
        <v>1764002</v>
      </c>
      <c r="B100" s="28" t="s">
        <v>1486</v>
      </c>
      <c r="C100" s="29">
        <v>40</v>
      </c>
      <c r="D100" s="28" t="s">
        <v>561</v>
      </c>
      <c r="E100" s="426">
        <v>38</v>
      </c>
      <c r="F100" s="767"/>
      <c r="G100" s="768"/>
      <c r="H100" s="657"/>
      <c r="I100" s="657"/>
      <c r="J100" s="211" t="s">
        <v>824</v>
      </c>
      <c r="K100" s="42">
        <f>VLOOKUP($A100&amp;K$109,決統データ!$A$3:$DE$2059,$E100+19,FALSE)</f>
        <v>0</v>
      </c>
      <c r="L100" s="274">
        <f t="shared" si="4"/>
        <v>0</v>
      </c>
    </row>
    <row r="101" spans="1:12" ht="15.75" customHeight="1">
      <c r="A101" s="27" t="str">
        <f t="shared" si="7"/>
        <v>1764002</v>
      </c>
      <c r="B101" s="28" t="s">
        <v>1486</v>
      </c>
      <c r="C101" s="29">
        <v>40</v>
      </c>
      <c r="D101" s="28" t="s">
        <v>561</v>
      </c>
      <c r="E101" s="426">
        <v>39</v>
      </c>
      <c r="F101" s="767"/>
      <c r="G101" s="768"/>
      <c r="H101" s="674" t="s">
        <v>368</v>
      </c>
      <c r="I101" s="674"/>
      <c r="J101" s="211" t="s">
        <v>605</v>
      </c>
      <c r="K101" s="42">
        <f>VLOOKUP($A101&amp;K$109,決統データ!$A$3:$DE$2059,$E101+19,FALSE)</f>
        <v>0</v>
      </c>
      <c r="L101" s="274">
        <f t="shared" si="4"/>
        <v>0</v>
      </c>
    </row>
    <row r="102" spans="1:12" ht="15.75" customHeight="1">
      <c r="A102" s="27" t="str">
        <f t="shared" si="7"/>
        <v>1764002</v>
      </c>
      <c r="B102" s="28" t="s">
        <v>1486</v>
      </c>
      <c r="C102" s="29">
        <v>40</v>
      </c>
      <c r="D102" s="28" t="s">
        <v>561</v>
      </c>
      <c r="E102" s="426">
        <v>40</v>
      </c>
      <c r="F102" s="767"/>
      <c r="G102" s="768"/>
      <c r="H102" s="674"/>
      <c r="I102" s="674"/>
      <c r="J102" s="211" t="s">
        <v>824</v>
      </c>
      <c r="K102" s="42">
        <f>VLOOKUP($A102&amp;K$109,決統データ!$A$3:$DE$2059,$E102+19,FALSE)</f>
        <v>0</v>
      </c>
      <c r="L102" s="274">
        <f t="shared" si="4"/>
        <v>0</v>
      </c>
    </row>
    <row r="103" spans="1:12" ht="15.75" customHeight="1">
      <c r="A103" s="27" t="str">
        <f t="shared" si="7"/>
        <v>1764002</v>
      </c>
      <c r="B103" s="28" t="s">
        <v>1486</v>
      </c>
      <c r="C103" s="29">
        <v>40</v>
      </c>
      <c r="D103" s="28" t="s">
        <v>561</v>
      </c>
      <c r="E103" s="426">
        <v>41</v>
      </c>
      <c r="F103" s="767"/>
      <c r="G103" s="768"/>
      <c r="H103" s="674" t="s">
        <v>737</v>
      </c>
      <c r="I103" s="674"/>
      <c r="J103" s="211" t="s">
        <v>605</v>
      </c>
      <c r="K103" s="42">
        <f>VLOOKUP($A103&amp;K$109,決統データ!$A$3:$DE$2059,$E103+19,FALSE)</f>
        <v>0</v>
      </c>
      <c r="L103" s="274">
        <f t="shared" si="4"/>
        <v>0</v>
      </c>
    </row>
    <row r="104" spans="1:12" ht="15.75" customHeight="1">
      <c r="A104" s="27" t="str">
        <f t="shared" si="7"/>
        <v>1764002</v>
      </c>
      <c r="B104" s="28" t="s">
        <v>1486</v>
      </c>
      <c r="C104" s="29">
        <v>40</v>
      </c>
      <c r="D104" s="28" t="s">
        <v>561</v>
      </c>
      <c r="E104" s="426">
        <v>42</v>
      </c>
      <c r="F104" s="769"/>
      <c r="G104" s="770"/>
      <c r="H104" s="674"/>
      <c r="I104" s="674"/>
      <c r="J104" s="211" t="s">
        <v>824</v>
      </c>
      <c r="K104" s="42">
        <f>VLOOKUP($A104&amp;K$109,決統データ!$A$3:$DE$2059,$E104+19,FALSE)</f>
        <v>3979</v>
      </c>
      <c r="L104" s="274">
        <f t="shared" si="4"/>
        <v>3979</v>
      </c>
    </row>
    <row r="105" spans="1:12">
      <c r="F105" s="163"/>
    </row>
    <row r="106" spans="1:12">
      <c r="F106" s="163"/>
    </row>
    <row r="107" spans="1:12">
      <c r="F107" s="163"/>
    </row>
    <row r="109" spans="1:12">
      <c r="K109" s="262" t="str">
        <f>+K110&amp;"000"</f>
        <v>264636000</v>
      </c>
    </row>
    <row r="110" spans="1:12">
      <c r="K110" s="262" t="s">
        <v>597</v>
      </c>
    </row>
    <row r="111" spans="1:12">
      <c r="K111" s="262" t="s">
        <v>472</v>
      </c>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sheetData>
  <customSheetViews>
    <customSheetView guid="{247A5D4D-80F1-4466-92F7-7A3BC78E450F}" showPageBreaks="1" fitToPage="1" printArea="1" topLeftCell="A88">
      <selection activeCell="C43" sqref="C43"/>
      <pageMargins left="0.78740157480314965" right="1.5748031496062993" top="0.70866141732283472" bottom="0.59055118110236227" header="0.51181102362204722" footer="0.51181102362204722"/>
      <pageSetup paperSize="9" scale="49" fitToWidth="0" orientation="portrait" blackAndWhite="1" horizontalDpi="300" verticalDpi="300"/>
      <headerFooter alignWithMargins="0"/>
    </customSheetView>
  </customSheetViews>
  <mergeCells count="62">
    <mergeCell ref="H75:I76"/>
    <mergeCell ref="H85:I86"/>
    <mergeCell ref="H83:I84"/>
    <mergeCell ref="H81:I82"/>
    <mergeCell ref="H97:I98"/>
    <mergeCell ref="H95:I96"/>
    <mergeCell ref="H93:I94"/>
    <mergeCell ref="H99:I100"/>
    <mergeCell ref="H101:I102"/>
    <mergeCell ref="F62:J62"/>
    <mergeCell ref="F63:G88"/>
    <mergeCell ref="H63:I64"/>
    <mergeCell ref="H65:I66"/>
    <mergeCell ref="F89:G104"/>
    <mergeCell ref="H67:I68"/>
    <mergeCell ref="H69:I70"/>
    <mergeCell ref="H71:I72"/>
    <mergeCell ref="H73:I74"/>
    <mergeCell ref="H77:I78"/>
    <mergeCell ref="H79:I80"/>
    <mergeCell ref="H87:I88"/>
    <mergeCell ref="H89:I90"/>
    <mergeCell ref="H91:I92"/>
    <mergeCell ref="H103:I104"/>
    <mergeCell ref="F2:J2"/>
    <mergeCell ref="G3:G4"/>
    <mergeCell ref="H3:I4"/>
    <mergeCell ref="H5:I6"/>
    <mergeCell ref="I7:I8"/>
    <mergeCell ref="F3:F30"/>
    <mergeCell ref="G5:G30"/>
    <mergeCell ref="H7:H30"/>
    <mergeCell ref="I11:I12"/>
    <mergeCell ref="I13:I14"/>
    <mergeCell ref="I29:I30"/>
    <mergeCell ref="I9:I10"/>
    <mergeCell ref="I27:I28"/>
    <mergeCell ref="I21:I22"/>
    <mergeCell ref="I25:I26"/>
    <mergeCell ref="I15:I16"/>
    <mergeCell ref="I23:I24"/>
    <mergeCell ref="I17:I18"/>
    <mergeCell ref="I19:I20"/>
    <mergeCell ref="F42:I43"/>
    <mergeCell ref="F51:H52"/>
    <mergeCell ref="F31:F41"/>
    <mergeCell ref="G31:I32"/>
    <mergeCell ref="H44:I45"/>
    <mergeCell ref="F44:G48"/>
    <mergeCell ref="H46:I47"/>
    <mergeCell ref="F49:H50"/>
    <mergeCell ref="H37:I38"/>
    <mergeCell ref="H39:I40"/>
    <mergeCell ref="H41:I41"/>
    <mergeCell ref="H33:I34"/>
    <mergeCell ref="H35:I36"/>
    <mergeCell ref="F58:H61"/>
    <mergeCell ref="I58:I59"/>
    <mergeCell ref="I60:I61"/>
    <mergeCell ref="F54:H57"/>
    <mergeCell ref="I54:I55"/>
    <mergeCell ref="I56:I57"/>
  </mergeCells>
  <phoneticPr fontId="3"/>
  <pageMargins left="0.78740157480314965" right="1.5748031496062993" top="0.70866141732283472" bottom="0.59055118110236227" header="0.51181102362204722" footer="0.51181102362204722"/>
  <pageSetup paperSize="9" scale="48" fitToWidth="0"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L94"/>
  <sheetViews>
    <sheetView view="pageBreakPreview" zoomScaleNormal="8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33203125" style="1" customWidth="1"/>
    <col min="7" max="7" width="7.5" style="1" customWidth="1"/>
    <col min="8" max="8" width="25.5" style="1" customWidth="1"/>
    <col min="9" max="9" width="13" style="152" bestFit="1" customWidth="1"/>
    <col min="10" max="11" width="11.75" style="152" bestFit="1" customWidth="1"/>
    <col min="12" max="12" width="12.75" style="1" bestFit="1" customWidth="1"/>
    <col min="13" max="16384" width="9" style="1"/>
  </cols>
  <sheetData>
    <row r="1" spans="1:12" ht="16.5">
      <c r="F1" s="155" t="s">
        <v>1302</v>
      </c>
    </row>
    <row r="2" spans="1:12" ht="16.5">
      <c r="F2" s="155" t="s">
        <v>1301</v>
      </c>
    </row>
    <row r="3" spans="1:12">
      <c r="F3" s="1" t="s">
        <v>1300</v>
      </c>
    </row>
    <row r="4" spans="1:12" ht="34.5" customHeight="1">
      <c r="A4" s="26"/>
      <c r="B4" s="67" t="s">
        <v>786</v>
      </c>
      <c r="C4" s="26" t="s">
        <v>787</v>
      </c>
      <c r="D4" s="26" t="s">
        <v>788</v>
      </c>
      <c r="E4" s="30" t="s">
        <v>789</v>
      </c>
      <c r="F4" s="583"/>
      <c r="G4" s="584"/>
      <c r="H4" s="585"/>
      <c r="I4" s="165" t="s">
        <v>757</v>
      </c>
      <c r="J4" s="165" t="s">
        <v>468</v>
      </c>
      <c r="K4" s="165" t="s">
        <v>602</v>
      </c>
      <c r="L4" s="11" t="s">
        <v>609</v>
      </c>
    </row>
    <row r="5" spans="1:12" ht="13.5" customHeight="1">
      <c r="A5" s="27"/>
      <c r="B5" s="28"/>
      <c r="C5" s="29"/>
      <c r="D5" s="28"/>
      <c r="E5" s="31"/>
      <c r="F5" s="172" t="s">
        <v>1299</v>
      </c>
      <c r="G5" s="173"/>
      <c r="H5" s="173"/>
      <c r="I5" s="269" t="s">
        <v>1298</v>
      </c>
      <c r="J5" s="269" t="s">
        <v>1298</v>
      </c>
      <c r="K5" s="269" t="s">
        <v>1298</v>
      </c>
      <c r="L5" s="331"/>
    </row>
    <row r="6" spans="1:12" ht="14.25" customHeight="1">
      <c r="A6" s="27"/>
      <c r="B6" s="28"/>
      <c r="C6" s="29"/>
      <c r="D6" s="28"/>
      <c r="F6" s="172" t="s">
        <v>1297</v>
      </c>
      <c r="G6" s="173"/>
      <c r="H6" s="173"/>
      <c r="I6" s="269" t="s">
        <v>1296</v>
      </c>
      <c r="J6" s="269" t="s">
        <v>1296</v>
      </c>
      <c r="K6" s="269" t="s">
        <v>1296</v>
      </c>
      <c r="L6" s="331"/>
    </row>
    <row r="7" spans="1:12">
      <c r="A7" s="27" t="str">
        <f t="shared" ref="A7:A21" si="0">+B7&amp;C7&amp;D7</f>
        <v>1711001</v>
      </c>
      <c r="B7" s="28" t="s">
        <v>133</v>
      </c>
      <c r="C7" s="29">
        <v>10</v>
      </c>
      <c r="D7" s="28" t="s">
        <v>790</v>
      </c>
      <c r="E7" s="24">
        <v>1</v>
      </c>
      <c r="F7" s="174" t="s">
        <v>1295</v>
      </c>
      <c r="G7" s="174"/>
      <c r="H7" s="175"/>
      <c r="I7" s="35">
        <f>VLOOKUP($A7&amp;I$92,決統データ!$A$3:$DE$2059,$E7+19,FALSE)</f>
        <v>3480319</v>
      </c>
      <c r="J7" s="35">
        <f>VLOOKUP($A7&amp;J$92,決統データ!$A$3:$DE$2059,$E7+19,FALSE)</f>
        <v>3610301</v>
      </c>
      <c r="K7" s="35">
        <f>VLOOKUP($A7&amp;K$92,決統データ!$A$3:$DE$2059,$E7+19,FALSE)</f>
        <v>3600330</v>
      </c>
      <c r="L7" s="331"/>
    </row>
    <row r="8" spans="1:12">
      <c r="A8" s="27" t="str">
        <f t="shared" si="0"/>
        <v>1711001</v>
      </c>
      <c r="B8" s="28" t="s">
        <v>133</v>
      </c>
      <c r="C8" s="29">
        <v>10</v>
      </c>
      <c r="D8" s="28" t="s">
        <v>790</v>
      </c>
      <c r="E8" s="24">
        <v>2</v>
      </c>
      <c r="F8" s="174" t="s">
        <v>1294</v>
      </c>
      <c r="G8" s="174"/>
      <c r="H8" s="175"/>
      <c r="I8" s="35">
        <f>VLOOKUP($A8&amp;I$92,決統データ!$A$3:$DE$2059,$E8+19,FALSE)</f>
        <v>3541101</v>
      </c>
      <c r="J8" s="35">
        <f>VLOOKUP($A8&amp;J$92,決統データ!$A$3:$DE$2059,$E8+19,FALSE)</f>
        <v>4040331</v>
      </c>
      <c r="K8" s="35">
        <f>VLOOKUP($A8&amp;K$92,決統データ!$A$3:$DE$2059,$E8+19,FALSE)</f>
        <v>4070331</v>
      </c>
      <c r="L8" s="331"/>
    </row>
    <row r="9" spans="1:12">
      <c r="A9" s="27" t="str">
        <f t="shared" si="0"/>
        <v>1711001</v>
      </c>
      <c r="B9" s="28" t="s">
        <v>133</v>
      </c>
      <c r="C9" s="29">
        <v>10</v>
      </c>
      <c r="D9" s="28" t="s">
        <v>790</v>
      </c>
      <c r="E9" s="24">
        <v>3</v>
      </c>
      <c r="F9" s="174" t="s">
        <v>1293</v>
      </c>
      <c r="G9" s="64"/>
      <c r="H9" s="65"/>
      <c r="I9" s="35">
        <f>VLOOKUP($A9&amp;I$92,決統データ!$A$3:$DE$2059,$E9+19,FALSE)</f>
        <v>3510401</v>
      </c>
      <c r="J9" s="35">
        <f>VLOOKUP($A9&amp;J$92,決統データ!$A$3:$DE$2059,$E9+19,FALSE)</f>
        <v>3630401</v>
      </c>
      <c r="K9" s="35">
        <f>VLOOKUP($A9&amp;K$92,決統データ!$A$3:$DE$2059,$E9+19,FALSE)</f>
        <v>3620401</v>
      </c>
      <c r="L9" s="331"/>
    </row>
    <row r="10" spans="1:12">
      <c r="A10" s="27" t="str">
        <f t="shared" si="0"/>
        <v>1711001</v>
      </c>
      <c r="B10" s="28" t="s">
        <v>133</v>
      </c>
      <c r="C10" s="29">
        <v>10</v>
      </c>
      <c r="D10" s="28" t="s">
        <v>790</v>
      </c>
      <c r="E10" s="24">
        <v>4</v>
      </c>
      <c r="F10" s="174" t="s">
        <v>1292</v>
      </c>
      <c r="G10" s="65"/>
      <c r="H10" s="62"/>
      <c r="I10" s="35">
        <f>VLOOKUP($A10&amp;I$92,決統データ!$A$3:$DE$2059,$E10+19,FALSE)</f>
        <v>1</v>
      </c>
      <c r="J10" s="35">
        <f>VLOOKUP($A10&amp;J$92,決統データ!$A$3:$DE$2059,$E10+19,FALSE)</f>
        <v>1</v>
      </c>
      <c r="K10" s="35">
        <f>VLOOKUP($A10&amp;K$92,決統データ!$A$3:$DE$2059,$E10+19,FALSE)</f>
        <v>3</v>
      </c>
      <c r="L10" s="278">
        <f t="shared" ref="L10:L21" si="1">SUM(I10:K10)</f>
        <v>5</v>
      </c>
    </row>
    <row r="11" spans="1:12">
      <c r="A11" s="27" t="str">
        <f t="shared" si="0"/>
        <v>1711001</v>
      </c>
      <c r="B11" s="28" t="s">
        <v>133</v>
      </c>
      <c r="C11" s="29">
        <v>10</v>
      </c>
      <c r="D11" s="28" t="s">
        <v>790</v>
      </c>
      <c r="E11" s="24">
        <v>7</v>
      </c>
      <c r="F11" s="590" t="s">
        <v>1291</v>
      </c>
      <c r="G11" s="174" t="s">
        <v>1290</v>
      </c>
      <c r="H11" s="175"/>
      <c r="I11" s="42">
        <f>VLOOKUP($A11&amp;I$92,決統データ!$A$3:$DE$2059,$E11+19,FALSE)</f>
        <v>16348</v>
      </c>
      <c r="J11" s="42">
        <f>VLOOKUP($A11&amp;J$92,決統データ!$A$3:$DE$2059,$E11+19,FALSE)</f>
        <v>7241</v>
      </c>
      <c r="K11" s="42">
        <f>VLOOKUP($A11&amp;K$92,決統データ!$A$3:$DE$2059,$E11+19,FALSE)</f>
        <v>20872</v>
      </c>
      <c r="L11" s="278">
        <f t="shared" si="1"/>
        <v>44461</v>
      </c>
    </row>
    <row r="12" spans="1:12">
      <c r="A12" s="27" t="str">
        <f t="shared" si="0"/>
        <v>1711001</v>
      </c>
      <c r="B12" s="28" t="s">
        <v>133</v>
      </c>
      <c r="C12" s="29">
        <v>10</v>
      </c>
      <c r="D12" s="28" t="s">
        <v>790</v>
      </c>
      <c r="E12" s="24">
        <v>8</v>
      </c>
      <c r="F12" s="591"/>
      <c r="G12" s="174" t="s">
        <v>1289</v>
      </c>
      <c r="H12" s="175"/>
      <c r="I12" s="42">
        <f>VLOOKUP($A12&amp;I$92,決統データ!$A$3:$DE$2059,$E12+19,FALSE)</f>
        <v>15588</v>
      </c>
      <c r="J12" s="42">
        <f>VLOOKUP($A12&amp;J$92,決統データ!$A$3:$DE$2059,$E12+19,FALSE)</f>
        <v>4484</v>
      </c>
      <c r="K12" s="42">
        <f>VLOOKUP($A12&amp;K$92,決統データ!$A$3:$DE$2059,$E12+19,FALSE)</f>
        <v>0</v>
      </c>
      <c r="L12" s="278">
        <f t="shared" si="1"/>
        <v>20072</v>
      </c>
    </row>
    <row r="13" spans="1:12">
      <c r="A13" s="27" t="str">
        <f t="shared" si="0"/>
        <v>1711001</v>
      </c>
      <c r="B13" s="28" t="s">
        <v>133</v>
      </c>
      <c r="C13" s="29">
        <v>10</v>
      </c>
      <c r="D13" s="28" t="s">
        <v>790</v>
      </c>
      <c r="E13" s="24">
        <v>9</v>
      </c>
      <c r="F13" s="591"/>
      <c r="G13" s="174" t="s">
        <v>1288</v>
      </c>
      <c r="H13" s="175"/>
      <c r="I13" s="42">
        <f>VLOOKUP($A13&amp;I$92,決統データ!$A$3:$DE$2059,$E13+19,FALSE)</f>
        <v>15000</v>
      </c>
      <c r="J13" s="42">
        <f>VLOOKUP($A13&amp;J$92,決統データ!$A$3:$DE$2059,$E13+19,FALSE)</f>
        <v>7538</v>
      </c>
      <c r="K13" s="42">
        <f>VLOOKUP($A13&amp;K$92,決統データ!$A$3:$DE$2059,$E13+19,FALSE)</f>
        <v>7000</v>
      </c>
      <c r="L13" s="278">
        <f t="shared" si="1"/>
        <v>29538</v>
      </c>
    </row>
    <row r="14" spans="1:12">
      <c r="A14" s="27" t="str">
        <f t="shared" si="0"/>
        <v>1711001</v>
      </c>
      <c r="B14" s="28" t="s">
        <v>133</v>
      </c>
      <c r="C14" s="29">
        <v>10</v>
      </c>
      <c r="D14" s="28" t="s">
        <v>790</v>
      </c>
      <c r="E14" s="24">
        <v>10</v>
      </c>
      <c r="F14" s="591"/>
      <c r="G14" s="174" t="s">
        <v>1287</v>
      </c>
      <c r="H14" s="175"/>
      <c r="I14" s="42">
        <f>VLOOKUP($A14&amp;I$92,決統データ!$A$3:$DE$2059,$E14+19,FALSE)</f>
        <v>16334</v>
      </c>
      <c r="J14" s="42">
        <f>VLOOKUP($A14&amp;J$92,決統データ!$A$3:$DE$2059,$E14+19,FALSE)</f>
        <v>7220</v>
      </c>
      <c r="K14" s="42">
        <f>VLOOKUP($A14&amp;K$92,決統データ!$A$3:$DE$2059,$E14+19,FALSE)</f>
        <v>5408</v>
      </c>
      <c r="L14" s="278">
        <f t="shared" si="1"/>
        <v>28962</v>
      </c>
    </row>
    <row r="15" spans="1:12">
      <c r="A15" s="27" t="str">
        <f t="shared" si="0"/>
        <v>1711001</v>
      </c>
      <c r="B15" s="28" t="s">
        <v>133</v>
      </c>
      <c r="C15" s="29">
        <v>10</v>
      </c>
      <c r="D15" s="28" t="s">
        <v>790</v>
      </c>
      <c r="E15" s="24">
        <v>11</v>
      </c>
      <c r="F15" s="591"/>
      <c r="G15" s="174" t="s">
        <v>1286</v>
      </c>
      <c r="H15" s="175"/>
      <c r="I15" s="42">
        <f>VLOOKUP($A15&amp;I$92,決統データ!$A$3:$DE$2059,$E15+19,FALSE)</f>
        <v>16334</v>
      </c>
      <c r="J15" s="42">
        <f>VLOOKUP($A15&amp;J$92,決統データ!$A$3:$DE$2059,$E15+19,FALSE)</f>
        <v>7220</v>
      </c>
      <c r="K15" s="42">
        <f>VLOOKUP($A15&amp;K$92,決統データ!$A$3:$DE$2059,$E15+19,FALSE)</f>
        <v>5408</v>
      </c>
      <c r="L15" s="278">
        <f t="shared" si="1"/>
        <v>28962</v>
      </c>
    </row>
    <row r="16" spans="1:12">
      <c r="A16" s="27" t="str">
        <f t="shared" si="0"/>
        <v>1711001</v>
      </c>
      <c r="B16" s="28" t="s">
        <v>133</v>
      </c>
      <c r="C16" s="29">
        <v>10</v>
      </c>
      <c r="D16" s="28" t="s">
        <v>790</v>
      </c>
      <c r="E16" s="24">
        <v>12</v>
      </c>
      <c r="F16" s="591"/>
      <c r="G16" s="176" t="s">
        <v>1285</v>
      </c>
      <c r="H16" s="175"/>
      <c r="I16" s="42">
        <f>VLOOKUP($A16&amp;I$92,決統データ!$A$3:$DE$2059,$E16+19,FALSE)</f>
        <v>16235</v>
      </c>
      <c r="J16" s="42">
        <f>VLOOKUP($A16&amp;J$92,決統データ!$A$3:$DE$2059,$E16+19,FALSE)</f>
        <v>6399</v>
      </c>
      <c r="K16" s="42">
        <f>VLOOKUP($A16&amp;K$92,決統データ!$A$3:$DE$2059,$E16+19,FALSE)</f>
        <v>4825</v>
      </c>
      <c r="L16" s="278">
        <f t="shared" si="1"/>
        <v>27459</v>
      </c>
    </row>
    <row r="17" spans="1:12">
      <c r="A17" s="27" t="str">
        <f t="shared" si="0"/>
        <v>1711001</v>
      </c>
      <c r="B17" s="28" t="s">
        <v>133</v>
      </c>
      <c r="C17" s="29">
        <v>10</v>
      </c>
      <c r="D17" s="28" t="s">
        <v>790</v>
      </c>
      <c r="E17" s="24">
        <v>13</v>
      </c>
      <c r="F17" s="591"/>
      <c r="G17" s="174" t="s">
        <v>1284</v>
      </c>
      <c r="H17" s="175"/>
      <c r="I17" s="42">
        <f>VLOOKUP($A17&amp;I$92,決統データ!$A$3:$DE$2059,$E17+19,FALSE)</f>
        <v>597</v>
      </c>
      <c r="J17" s="42">
        <f>VLOOKUP($A17&amp;J$92,決統データ!$A$3:$DE$2059,$E17+19,FALSE)</f>
        <v>1804</v>
      </c>
      <c r="K17" s="42">
        <f>VLOOKUP($A17&amp;K$92,決統データ!$A$3:$DE$2059,$E17+19,FALSE)</f>
        <v>10830</v>
      </c>
      <c r="L17" s="278">
        <f t="shared" si="1"/>
        <v>13231</v>
      </c>
    </row>
    <row r="18" spans="1:12">
      <c r="A18" s="27" t="str">
        <f t="shared" si="0"/>
        <v>1711001</v>
      </c>
      <c r="B18" s="28" t="s">
        <v>133</v>
      </c>
      <c r="C18" s="29">
        <v>10</v>
      </c>
      <c r="D18" s="28" t="s">
        <v>790</v>
      </c>
      <c r="E18" s="24">
        <v>14</v>
      </c>
      <c r="F18" s="591"/>
      <c r="G18" s="174" t="s">
        <v>1283</v>
      </c>
      <c r="H18" s="175"/>
      <c r="I18" s="42">
        <f>VLOOKUP($A18&amp;I$92,決統データ!$A$3:$DE$2059,$E18+19,FALSE)</f>
        <v>318</v>
      </c>
      <c r="J18" s="42">
        <f>VLOOKUP($A18&amp;J$92,決統データ!$A$3:$DE$2059,$E18+19,FALSE)</f>
        <v>116</v>
      </c>
      <c r="K18" s="42">
        <f>VLOOKUP($A18&amp;K$92,決統データ!$A$3:$DE$2059,$E18+19,FALSE)</f>
        <v>0</v>
      </c>
      <c r="L18" s="278">
        <f t="shared" si="1"/>
        <v>434</v>
      </c>
    </row>
    <row r="19" spans="1:12">
      <c r="A19" s="27" t="str">
        <f t="shared" si="0"/>
        <v>1711001</v>
      </c>
      <c r="B19" s="28" t="s">
        <v>133</v>
      </c>
      <c r="C19" s="29">
        <v>10</v>
      </c>
      <c r="D19" s="28" t="s">
        <v>790</v>
      </c>
      <c r="E19" s="24">
        <v>15</v>
      </c>
      <c r="F19" s="591"/>
      <c r="G19" s="174" t="s">
        <v>1282</v>
      </c>
      <c r="H19" s="175"/>
      <c r="I19" s="42">
        <f>VLOOKUP($A19&amp;I$92,決統データ!$A$3:$DE$2059,$E19+19,FALSE)</f>
        <v>328</v>
      </c>
      <c r="J19" s="42">
        <f>VLOOKUP($A19&amp;J$92,決統データ!$A$3:$DE$2059,$E19+19,FALSE)</f>
        <v>262</v>
      </c>
      <c r="K19" s="42">
        <f>VLOOKUP($A19&amp;K$92,決統データ!$A$3:$DE$2059,$E19+19,FALSE)</f>
        <v>249</v>
      </c>
      <c r="L19" s="278">
        <f t="shared" si="1"/>
        <v>839</v>
      </c>
    </row>
    <row r="20" spans="1:12">
      <c r="A20" s="27" t="str">
        <f t="shared" si="0"/>
        <v>1711001</v>
      </c>
      <c r="B20" s="28" t="s">
        <v>133</v>
      </c>
      <c r="C20" s="29">
        <v>10</v>
      </c>
      <c r="D20" s="28" t="s">
        <v>790</v>
      </c>
      <c r="E20" s="24">
        <v>16</v>
      </c>
      <c r="F20" s="591"/>
      <c r="G20" s="174" t="s">
        <v>1281</v>
      </c>
      <c r="H20" s="175"/>
      <c r="I20" s="42">
        <f>VLOOKUP($A20&amp;I$92,決統データ!$A$3:$DE$2059,$E20+19,FALSE)</f>
        <v>288</v>
      </c>
      <c r="J20" s="42">
        <f>VLOOKUP($A20&amp;J$92,決統データ!$A$3:$DE$2059,$E20+19,FALSE)</f>
        <v>206</v>
      </c>
      <c r="K20" s="42">
        <f>VLOOKUP($A20&amp;K$92,決統データ!$A$3:$DE$2059,$E20+19,FALSE)</f>
        <v>217</v>
      </c>
      <c r="L20" s="278">
        <f t="shared" si="1"/>
        <v>711</v>
      </c>
    </row>
    <row r="21" spans="1:12">
      <c r="A21" s="27" t="str">
        <f t="shared" si="0"/>
        <v>1711001</v>
      </c>
      <c r="B21" s="28" t="s">
        <v>133</v>
      </c>
      <c r="C21" s="29">
        <v>10</v>
      </c>
      <c r="D21" s="28" t="s">
        <v>790</v>
      </c>
      <c r="E21" s="24">
        <v>17</v>
      </c>
      <c r="F21" s="591"/>
      <c r="G21" s="174" t="s">
        <v>1280</v>
      </c>
      <c r="H21" s="175"/>
      <c r="I21" s="42">
        <f>VLOOKUP($A21&amp;I$92,決統データ!$A$3:$DE$2059,$E21+19,FALSE)</f>
        <v>288</v>
      </c>
      <c r="J21" s="42">
        <f>VLOOKUP($A21&amp;J$92,決統データ!$A$3:$DE$2059,$E21+19,FALSE)</f>
        <v>206</v>
      </c>
      <c r="K21" s="42">
        <f>VLOOKUP($A21&amp;K$92,決統データ!$A$3:$DE$2059,$E21+19,FALSE)</f>
        <v>217</v>
      </c>
      <c r="L21" s="278">
        <f t="shared" si="1"/>
        <v>711</v>
      </c>
    </row>
    <row r="22" spans="1:12">
      <c r="F22" s="591"/>
      <c r="G22" s="592" t="s">
        <v>494</v>
      </c>
      <c r="H22" s="177" t="s">
        <v>1279</v>
      </c>
      <c r="I22" s="166">
        <f>I15/I11*100</f>
        <v>99.914362613163689</v>
      </c>
      <c r="J22" s="166">
        <f t="shared" ref="J22:L22" si="2">J15/J11*100</f>
        <v>99.70998480872808</v>
      </c>
      <c r="K22" s="166">
        <f t="shared" si="2"/>
        <v>25.910310463779222</v>
      </c>
      <c r="L22" s="273">
        <f t="shared" si="2"/>
        <v>65.140235262364769</v>
      </c>
    </row>
    <row r="23" spans="1:12">
      <c r="F23" s="591"/>
      <c r="G23" s="593"/>
      <c r="H23" s="177" t="s">
        <v>1278</v>
      </c>
      <c r="I23" s="166">
        <f>I15/I13*100</f>
        <v>108.89333333333333</v>
      </c>
      <c r="J23" s="166">
        <f t="shared" ref="J23:L23" si="3">J15/J13*100</f>
        <v>95.781374369859378</v>
      </c>
      <c r="K23" s="166">
        <f t="shared" si="3"/>
        <v>77.257142857142853</v>
      </c>
      <c r="L23" s="273">
        <f t="shared" si="3"/>
        <v>98.049969530773922</v>
      </c>
    </row>
    <row r="24" spans="1:12">
      <c r="F24" s="591"/>
      <c r="G24" s="593"/>
      <c r="H24" s="177" t="s">
        <v>1277</v>
      </c>
      <c r="I24" s="166">
        <f>I16/I15*100</f>
        <v>99.393902289702467</v>
      </c>
      <c r="J24" s="166">
        <f t="shared" ref="J24:L24" si="4">J16/J15*100</f>
        <v>88.628808864265935</v>
      </c>
      <c r="K24" s="166">
        <f t="shared" si="4"/>
        <v>89.219674556213008</v>
      </c>
      <c r="L24" s="273">
        <f t="shared" si="4"/>
        <v>94.810441267868242</v>
      </c>
    </row>
    <row r="25" spans="1:12">
      <c r="F25" s="591"/>
      <c r="G25" s="593"/>
      <c r="H25" s="177" t="s">
        <v>1276</v>
      </c>
      <c r="I25" s="166">
        <f>I21/I17*100</f>
        <v>48.241206030150749</v>
      </c>
      <c r="J25" s="166">
        <f t="shared" ref="J25:L25" si="5">J21/J17*100</f>
        <v>11.419068736141908</v>
      </c>
      <c r="K25" s="166">
        <f t="shared" si="5"/>
        <v>2.0036934441366574</v>
      </c>
      <c r="L25" s="273">
        <f t="shared" si="5"/>
        <v>5.3737434812183507</v>
      </c>
    </row>
    <row r="26" spans="1:12">
      <c r="F26" s="591"/>
      <c r="G26" s="593"/>
      <c r="H26" s="177" t="s">
        <v>1275</v>
      </c>
      <c r="I26" s="166">
        <f>I21/I19*100</f>
        <v>87.804878048780495</v>
      </c>
      <c r="J26" s="166">
        <f t="shared" ref="J26:L26" si="6">J21/J19*100</f>
        <v>78.625954198473281</v>
      </c>
      <c r="K26" s="166">
        <f t="shared" si="6"/>
        <v>87.148594377510037</v>
      </c>
      <c r="L26" s="273">
        <f t="shared" si="6"/>
        <v>84.74374255065554</v>
      </c>
    </row>
    <row r="27" spans="1:12" ht="16.5" customHeight="1">
      <c r="A27" s="27" t="str">
        <f t="shared" ref="A27:A74" si="7">+B27&amp;C27&amp;D27</f>
        <v>1711001</v>
      </c>
      <c r="B27" s="28" t="s">
        <v>133</v>
      </c>
      <c r="C27" s="29">
        <v>10</v>
      </c>
      <c r="D27" s="28" t="s">
        <v>790</v>
      </c>
      <c r="E27" s="24">
        <v>19</v>
      </c>
      <c r="F27" s="586" t="s">
        <v>1274</v>
      </c>
      <c r="G27" s="174" t="s">
        <v>1273</v>
      </c>
      <c r="H27" s="175"/>
      <c r="I27" s="42">
        <f>VLOOKUP($A27&amp;I$92,決統データ!$A$3:$DE$2059,$E27+19,FALSE)</f>
        <v>14008766</v>
      </c>
      <c r="J27" s="42">
        <f>VLOOKUP($A27&amp;J$92,決統データ!$A$3:$DE$2059,$E27+19,FALSE)</f>
        <v>9057551</v>
      </c>
      <c r="K27" s="42">
        <f>VLOOKUP($A27&amp;K$92,決統データ!$A$3:$DE$2059,$E27+19,FALSE)</f>
        <v>7576239</v>
      </c>
      <c r="L27" s="278">
        <f t="shared" ref="L27:L60" si="8">SUM(I27:K27)</f>
        <v>30642556</v>
      </c>
    </row>
    <row r="28" spans="1:12" ht="25">
      <c r="A28" s="27" t="str">
        <f t="shared" si="7"/>
        <v>1711001</v>
      </c>
      <c r="B28" s="28" t="s">
        <v>133</v>
      </c>
      <c r="C28" s="29">
        <v>10</v>
      </c>
      <c r="D28" s="28" t="s">
        <v>790</v>
      </c>
      <c r="E28" s="24">
        <v>20</v>
      </c>
      <c r="F28" s="587"/>
      <c r="G28" s="589" t="s">
        <v>1272</v>
      </c>
      <c r="H28" s="178" t="s">
        <v>1271</v>
      </c>
      <c r="I28" s="42">
        <f>VLOOKUP($A28&amp;I$92,決統データ!$A$3:$DE$2059,$E28+19,FALSE)</f>
        <v>5011715</v>
      </c>
      <c r="J28" s="42">
        <f>VLOOKUP($A28&amp;J$92,決統データ!$A$3:$DE$2059,$E28+19,FALSE)</f>
        <v>3180095</v>
      </c>
      <c r="K28" s="42">
        <f>VLOOKUP($A28&amp;K$92,決統データ!$A$3:$DE$2059,$E28+19,FALSE)</f>
        <v>1635350</v>
      </c>
      <c r="L28" s="278">
        <f t="shared" si="8"/>
        <v>9827160</v>
      </c>
    </row>
    <row r="29" spans="1:12">
      <c r="A29" s="27" t="str">
        <f t="shared" si="7"/>
        <v>1711001</v>
      </c>
      <c r="B29" s="28" t="s">
        <v>133</v>
      </c>
      <c r="C29" s="29">
        <v>10</v>
      </c>
      <c r="D29" s="28" t="s">
        <v>790</v>
      </c>
      <c r="E29" s="24">
        <v>21</v>
      </c>
      <c r="F29" s="587"/>
      <c r="G29" s="589"/>
      <c r="H29" s="175" t="s">
        <v>1270</v>
      </c>
      <c r="I29" s="42">
        <f>VLOOKUP($A29&amp;I$92,決統データ!$A$3:$DE$2059,$E29+19,FALSE)</f>
        <v>7108700</v>
      </c>
      <c r="J29" s="42">
        <f>VLOOKUP($A29&amp;J$92,決統データ!$A$3:$DE$2059,$E29+19,FALSE)</f>
        <v>4856500</v>
      </c>
      <c r="K29" s="42">
        <f>VLOOKUP($A29&amp;K$92,決統データ!$A$3:$DE$2059,$E29+19,FALSE)</f>
        <v>4919600</v>
      </c>
      <c r="L29" s="278">
        <f t="shared" si="8"/>
        <v>16884800</v>
      </c>
    </row>
    <row r="30" spans="1:12">
      <c r="A30" s="27" t="str">
        <f t="shared" si="7"/>
        <v>1711001</v>
      </c>
      <c r="B30" s="28" t="s">
        <v>133</v>
      </c>
      <c r="C30" s="29">
        <v>10</v>
      </c>
      <c r="D30" s="28" t="s">
        <v>790</v>
      </c>
      <c r="E30" s="24">
        <v>22</v>
      </c>
      <c r="F30" s="587"/>
      <c r="G30" s="589"/>
      <c r="H30" s="175" t="s">
        <v>1269</v>
      </c>
      <c r="I30" s="42">
        <f>VLOOKUP($A30&amp;I$92,決統データ!$A$3:$DE$2059,$E30+19,FALSE)</f>
        <v>0</v>
      </c>
      <c r="J30" s="42">
        <f>VLOOKUP($A30&amp;J$92,決統データ!$A$3:$DE$2059,$E30+19,FALSE)</f>
        <v>0</v>
      </c>
      <c r="K30" s="42">
        <f>VLOOKUP($A30&amp;K$92,決統データ!$A$3:$DE$2059,$E30+19,FALSE)</f>
        <v>315481</v>
      </c>
      <c r="L30" s="278">
        <f t="shared" si="8"/>
        <v>315481</v>
      </c>
    </row>
    <row r="31" spans="1:12">
      <c r="A31" s="27" t="str">
        <f t="shared" si="7"/>
        <v>1711001</v>
      </c>
      <c r="B31" s="28" t="s">
        <v>133</v>
      </c>
      <c r="C31" s="29">
        <v>10</v>
      </c>
      <c r="D31" s="28" t="s">
        <v>790</v>
      </c>
      <c r="E31" s="24">
        <v>23</v>
      </c>
      <c r="F31" s="587"/>
      <c r="G31" s="589"/>
      <c r="H31" s="179" t="s">
        <v>1264</v>
      </c>
      <c r="I31" s="42">
        <f>VLOOKUP($A31&amp;I$92,決統データ!$A$3:$DE$2059,$E31+19,FALSE)</f>
        <v>0</v>
      </c>
      <c r="J31" s="42">
        <f>VLOOKUP($A31&amp;J$92,決統データ!$A$3:$DE$2059,$E31+19,FALSE)</f>
        <v>0</v>
      </c>
      <c r="K31" s="42">
        <f>VLOOKUP($A31&amp;K$92,決統データ!$A$3:$DE$2059,$E31+19,FALSE)</f>
        <v>0</v>
      </c>
      <c r="L31" s="278">
        <f t="shared" si="8"/>
        <v>0</v>
      </c>
    </row>
    <row r="32" spans="1:12">
      <c r="A32" s="27" t="str">
        <f t="shared" si="7"/>
        <v>1711001</v>
      </c>
      <c r="B32" s="28" t="s">
        <v>133</v>
      </c>
      <c r="C32" s="29">
        <v>10</v>
      </c>
      <c r="D32" s="28" t="s">
        <v>790</v>
      </c>
      <c r="E32" s="24">
        <v>24</v>
      </c>
      <c r="F32" s="587"/>
      <c r="G32" s="589"/>
      <c r="H32" s="175" t="s">
        <v>1263</v>
      </c>
      <c r="I32" s="42">
        <f>VLOOKUP($A32&amp;I$92,決統データ!$A$3:$DE$2059,$E32+19,FALSE)</f>
        <v>1888351</v>
      </c>
      <c r="J32" s="42">
        <f>VLOOKUP($A32&amp;J$92,決統データ!$A$3:$DE$2059,$E32+19,FALSE)</f>
        <v>1020956</v>
      </c>
      <c r="K32" s="42">
        <f>VLOOKUP($A32&amp;K$92,決統データ!$A$3:$DE$2059,$E32+19,FALSE)</f>
        <v>705808</v>
      </c>
      <c r="L32" s="278">
        <f t="shared" si="8"/>
        <v>3615115</v>
      </c>
    </row>
    <row r="33" spans="1:12">
      <c r="A33" s="27" t="str">
        <f t="shared" si="7"/>
        <v>1711001</v>
      </c>
      <c r="B33" s="28" t="s">
        <v>133</v>
      </c>
      <c r="C33" s="29">
        <v>10</v>
      </c>
      <c r="D33" s="28" t="s">
        <v>790</v>
      </c>
      <c r="E33" s="24">
        <v>25</v>
      </c>
      <c r="F33" s="587"/>
      <c r="G33" s="589" t="s">
        <v>1268</v>
      </c>
      <c r="H33" s="175" t="s">
        <v>1267</v>
      </c>
      <c r="I33" s="42">
        <f>VLOOKUP($A33&amp;I$92,決統データ!$A$3:$DE$2059,$E33+19,FALSE)</f>
        <v>7062118</v>
      </c>
      <c r="J33" s="42">
        <f>VLOOKUP($A33&amp;J$92,決統データ!$A$3:$DE$2059,$E33+19,FALSE)</f>
        <v>8417028</v>
      </c>
      <c r="K33" s="42">
        <f>VLOOKUP($A33&amp;K$92,決統データ!$A$3:$DE$2059,$E33+19,FALSE)</f>
        <v>5893993</v>
      </c>
      <c r="L33" s="278">
        <f t="shared" si="8"/>
        <v>21373139</v>
      </c>
    </row>
    <row r="34" spans="1:12">
      <c r="A34" s="27" t="str">
        <f t="shared" si="7"/>
        <v>1711001</v>
      </c>
      <c r="B34" s="28" t="s">
        <v>133</v>
      </c>
      <c r="C34" s="29">
        <v>10</v>
      </c>
      <c r="D34" s="28" t="s">
        <v>790</v>
      </c>
      <c r="E34" s="24">
        <v>26</v>
      </c>
      <c r="F34" s="587"/>
      <c r="G34" s="589"/>
      <c r="H34" s="175" t="s">
        <v>1266</v>
      </c>
      <c r="I34" s="42">
        <f>VLOOKUP($A34&amp;I$92,決統データ!$A$3:$DE$2059,$E34+19,FALSE)</f>
        <v>5419359</v>
      </c>
      <c r="J34" s="42">
        <f>VLOOKUP($A34&amp;J$92,決統データ!$A$3:$DE$2059,$E34+19,FALSE)</f>
        <v>0</v>
      </c>
      <c r="K34" s="42">
        <f>VLOOKUP($A34&amp;K$92,決統データ!$A$3:$DE$2059,$E34+19,FALSE)</f>
        <v>0</v>
      </c>
      <c r="L34" s="278">
        <f t="shared" si="8"/>
        <v>5419359</v>
      </c>
    </row>
    <row r="35" spans="1:12">
      <c r="A35" s="27" t="str">
        <f t="shared" si="7"/>
        <v>1711001</v>
      </c>
      <c r="B35" s="28" t="s">
        <v>133</v>
      </c>
      <c r="C35" s="29">
        <v>10</v>
      </c>
      <c r="D35" s="28" t="s">
        <v>790</v>
      </c>
      <c r="E35" s="24">
        <v>27</v>
      </c>
      <c r="F35" s="587"/>
      <c r="G35" s="589"/>
      <c r="H35" s="175" t="s">
        <v>1265</v>
      </c>
      <c r="I35" s="42">
        <f>VLOOKUP($A35&amp;I$92,決統データ!$A$3:$DE$2059,$E35+19,FALSE)</f>
        <v>0</v>
      </c>
      <c r="J35" s="42">
        <f>VLOOKUP($A35&amp;J$92,決統データ!$A$3:$DE$2059,$E35+19,FALSE)</f>
        <v>0</v>
      </c>
      <c r="K35" s="42">
        <f>VLOOKUP($A35&amp;K$92,決統データ!$A$3:$DE$2059,$E35+19,FALSE)</f>
        <v>0</v>
      </c>
      <c r="L35" s="278">
        <f t="shared" si="8"/>
        <v>0</v>
      </c>
    </row>
    <row r="36" spans="1:12">
      <c r="A36" s="27" t="str">
        <f t="shared" si="7"/>
        <v>1711001</v>
      </c>
      <c r="B36" s="28" t="s">
        <v>133</v>
      </c>
      <c r="C36" s="29">
        <v>10</v>
      </c>
      <c r="D36" s="28" t="s">
        <v>790</v>
      </c>
      <c r="E36" s="24">
        <v>28</v>
      </c>
      <c r="F36" s="587"/>
      <c r="G36" s="589"/>
      <c r="H36" s="179" t="s">
        <v>1264</v>
      </c>
      <c r="I36" s="42">
        <f>VLOOKUP($A36&amp;I$92,決統データ!$A$3:$DE$2059,$E36+19,FALSE)</f>
        <v>1527289</v>
      </c>
      <c r="J36" s="42">
        <f>VLOOKUP($A36&amp;J$92,決統データ!$A$3:$DE$2059,$E36+19,FALSE)</f>
        <v>640523</v>
      </c>
      <c r="K36" s="42">
        <f>VLOOKUP($A36&amp;K$92,決統データ!$A$3:$DE$2059,$E36+19,FALSE)</f>
        <v>1676078</v>
      </c>
      <c r="L36" s="278">
        <f t="shared" si="8"/>
        <v>3843890</v>
      </c>
    </row>
    <row r="37" spans="1:12">
      <c r="A37" s="27" t="str">
        <f t="shared" si="7"/>
        <v>1711001</v>
      </c>
      <c r="B37" s="28" t="s">
        <v>133</v>
      </c>
      <c r="C37" s="29">
        <v>10</v>
      </c>
      <c r="D37" s="28" t="s">
        <v>790</v>
      </c>
      <c r="E37" s="24">
        <v>29</v>
      </c>
      <c r="F37" s="587"/>
      <c r="G37" s="589"/>
      <c r="H37" s="175" t="s">
        <v>1263</v>
      </c>
      <c r="I37" s="42">
        <f>VLOOKUP($A37&amp;I$92,決統データ!$A$3:$DE$2059,$E37+19,FALSE)</f>
        <v>0</v>
      </c>
      <c r="J37" s="42">
        <f>VLOOKUP($A37&amp;J$92,決統データ!$A$3:$DE$2059,$E37+19,FALSE)</f>
        <v>0</v>
      </c>
      <c r="K37" s="42">
        <f>VLOOKUP($A37&amp;K$92,決統データ!$A$3:$DE$2059,$E37+19,FALSE)</f>
        <v>6168</v>
      </c>
      <c r="L37" s="278">
        <f t="shared" si="8"/>
        <v>6168</v>
      </c>
    </row>
    <row r="38" spans="1:12">
      <c r="A38" s="27" t="str">
        <f t="shared" si="7"/>
        <v>1711001</v>
      </c>
      <c r="B38" s="28" t="s">
        <v>133</v>
      </c>
      <c r="C38" s="29">
        <v>10</v>
      </c>
      <c r="D38" s="28" t="s">
        <v>790</v>
      </c>
      <c r="E38" s="24">
        <v>30</v>
      </c>
      <c r="F38" s="588"/>
      <c r="G38" s="174" t="s">
        <v>1262</v>
      </c>
      <c r="H38" s="175"/>
      <c r="I38" s="42">
        <f>VLOOKUP($A38&amp;I$92,決統データ!$A$3:$DE$2059,$E38+19,FALSE)</f>
        <v>9167187</v>
      </c>
      <c r="J38" s="42">
        <f>VLOOKUP($A38&amp;J$92,決統データ!$A$3:$DE$2059,$E38+19,FALSE)</f>
        <v>5470015</v>
      </c>
      <c r="K38" s="42">
        <f>VLOOKUP($A38&amp;K$92,決統データ!$A$3:$DE$2059,$E38+19,FALSE)</f>
        <v>3269687</v>
      </c>
      <c r="L38" s="278">
        <f t="shared" si="8"/>
        <v>17906889</v>
      </c>
    </row>
    <row r="39" spans="1:12">
      <c r="A39" s="27" t="str">
        <f t="shared" si="7"/>
        <v>1711001</v>
      </c>
      <c r="B39" s="28" t="s">
        <v>133</v>
      </c>
      <c r="C39" s="29">
        <v>10</v>
      </c>
      <c r="D39" s="28" t="s">
        <v>790</v>
      </c>
      <c r="E39" s="24">
        <v>31</v>
      </c>
      <c r="F39" s="594" t="s">
        <v>1261</v>
      </c>
      <c r="G39" s="174" t="s">
        <v>1260</v>
      </c>
      <c r="H39" s="175"/>
      <c r="I39" s="42">
        <f>VLOOKUP($A39&amp;I$92,決統データ!$A$3:$DE$2059,$E39+19,FALSE)</f>
        <v>50</v>
      </c>
      <c r="J39" s="42">
        <f>VLOOKUP($A39&amp;J$92,決統データ!$A$3:$DE$2059,$E39+19,FALSE)</f>
        <v>52</v>
      </c>
      <c r="K39" s="42">
        <f>VLOOKUP($A39&amp;K$92,決統データ!$A$3:$DE$2059,$E39+19,FALSE)</f>
        <v>42</v>
      </c>
      <c r="L39" s="278">
        <f t="shared" si="8"/>
        <v>144</v>
      </c>
    </row>
    <row r="40" spans="1:12">
      <c r="A40" s="27" t="str">
        <f t="shared" si="7"/>
        <v>1711001</v>
      </c>
      <c r="B40" s="28" t="s">
        <v>133</v>
      </c>
      <c r="C40" s="29">
        <v>10</v>
      </c>
      <c r="D40" s="28" t="s">
        <v>790</v>
      </c>
      <c r="E40" s="24">
        <v>32</v>
      </c>
      <c r="F40" s="594"/>
      <c r="G40" s="595" t="s">
        <v>1259</v>
      </c>
      <c r="H40" s="175" t="s">
        <v>1257</v>
      </c>
      <c r="I40" s="42">
        <f>VLOOKUP($A40&amp;I$92,決統データ!$A$3:$DE$2059,$E40+19,FALSE)</f>
        <v>48</v>
      </c>
      <c r="J40" s="42">
        <f>VLOOKUP($A40&amp;J$92,決統データ!$A$3:$DE$2059,$E40+19,FALSE)</f>
        <v>51</v>
      </c>
      <c r="K40" s="42">
        <f>VLOOKUP($A40&amp;K$92,決統データ!$A$3:$DE$2059,$E40+19,FALSE)</f>
        <v>42</v>
      </c>
      <c r="L40" s="278">
        <f t="shared" si="8"/>
        <v>141</v>
      </c>
    </row>
    <row r="41" spans="1:12">
      <c r="A41" s="27" t="str">
        <f t="shared" si="7"/>
        <v>1711001</v>
      </c>
      <c r="B41" s="28" t="s">
        <v>133</v>
      </c>
      <c r="C41" s="29">
        <v>10</v>
      </c>
      <c r="D41" s="28" t="s">
        <v>790</v>
      </c>
      <c r="E41" s="24">
        <v>33</v>
      </c>
      <c r="F41" s="594"/>
      <c r="G41" s="595"/>
      <c r="H41" s="175" t="s">
        <v>1256</v>
      </c>
      <c r="I41" s="42">
        <f>VLOOKUP($A41&amp;I$92,決統データ!$A$3:$DE$2059,$E41+19,FALSE)</f>
        <v>2</v>
      </c>
      <c r="J41" s="42">
        <f>VLOOKUP($A41&amp;J$92,決統データ!$A$3:$DE$2059,$E41+19,FALSE)</f>
        <v>1</v>
      </c>
      <c r="K41" s="42">
        <f>VLOOKUP($A41&amp;K$92,決統データ!$A$3:$DE$2059,$E41+19,FALSE)</f>
        <v>0</v>
      </c>
      <c r="L41" s="278">
        <f t="shared" si="8"/>
        <v>3</v>
      </c>
    </row>
    <row r="42" spans="1:12">
      <c r="A42" s="27" t="str">
        <f t="shared" si="7"/>
        <v>1711001</v>
      </c>
      <c r="B42" s="28" t="s">
        <v>133</v>
      </c>
      <c r="C42" s="29">
        <v>10</v>
      </c>
      <c r="D42" s="28" t="s">
        <v>790</v>
      </c>
      <c r="E42" s="24">
        <v>34</v>
      </c>
      <c r="F42" s="594"/>
      <c r="G42" s="595"/>
      <c r="H42" s="175" t="s">
        <v>1255</v>
      </c>
      <c r="I42" s="42">
        <f>VLOOKUP($A42&amp;I$92,決統データ!$A$3:$DE$2059,$E42+19,FALSE)</f>
        <v>0</v>
      </c>
      <c r="J42" s="42">
        <f>VLOOKUP($A42&amp;J$92,決統データ!$A$3:$DE$2059,$E42+19,FALSE)</f>
        <v>0</v>
      </c>
      <c r="K42" s="42">
        <f>VLOOKUP($A42&amp;K$92,決統データ!$A$3:$DE$2059,$E42+19,FALSE)</f>
        <v>0</v>
      </c>
      <c r="L42" s="278">
        <f t="shared" si="8"/>
        <v>0</v>
      </c>
    </row>
    <row r="43" spans="1:12">
      <c r="A43" s="27" t="str">
        <f t="shared" si="7"/>
        <v>1711001</v>
      </c>
      <c r="B43" s="28" t="s">
        <v>133</v>
      </c>
      <c r="C43" s="29">
        <v>10</v>
      </c>
      <c r="D43" s="28" t="s">
        <v>790</v>
      </c>
      <c r="E43" s="24">
        <v>35</v>
      </c>
      <c r="F43" s="594"/>
      <c r="G43" s="589" t="s">
        <v>1258</v>
      </c>
      <c r="H43" s="175" t="s">
        <v>1257</v>
      </c>
      <c r="I43" s="42">
        <f>VLOOKUP($A43&amp;I$92,決統データ!$A$3:$DE$2059,$E43+19,FALSE)</f>
        <v>0</v>
      </c>
      <c r="J43" s="42">
        <f>VLOOKUP($A43&amp;J$92,決統データ!$A$3:$DE$2059,$E43+19,FALSE)</f>
        <v>0</v>
      </c>
      <c r="K43" s="42">
        <f>VLOOKUP($A43&amp;K$92,決統データ!$A$3:$DE$2059,$E43+19,FALSE)</f>
        <v>0</v>
      </c>
      <c r="L43" s="278">
        <f t="shared" si="8"/>
        <v>0</v>
      </c>
    </row>
    <row r="44" spans="1:12">
      <c r="A44" s="27" t="str">
        <f t="shared" si="7"/>
        <v>1711001</v>
      </c>
      <c r="B44" s="28" t="s">
        <v>133</v>
      </c>
      <c r="C44" s="29">
        <v>10</v>
      </c>
      <c r="D44" s="28" t="s">
        <v>790</v>
      </c>
      <c r="E44" s="24">
        <v>36</v>
      </c>
      <c r="F44" s="594"/>
      <c r="G44" s="589"/>
      <c r="H44" s="175" t="s">
        <v>1256</v>
      </c>
      <c r="I44" s="42">
        <f>VLOOKUP($A44&amp;I$92,決統データ!$A$3:$DE$2059,$E44+19,FALSE)</f>
        <v>0</v>
      </c>
      <c r="J44" s="42">
        <f>VLOOKUP($A44&amp;J$92,決統データ!$A$3:$DE$2059,$E44+19,FALSE)</f>
        <v>0</v>
      </c>
      <c r="K44" s="42">
        <f>VLOOKUP($A44&amp;K$92,決統データ!$A$3:$DE$2059,$E44+19,FALSE)</f>
        <v>0</v>
      </c>
      <c r="L44" s="278">
        <f t="shared" si="8"/>
        <v>0</v>
      </c>
    </row>
    <row r="45" spans="1:12">
      <c r="A45" s="27" t="str">
        <f t="shared" si="7"/>
        <v>1711001</v>
      </c>
      <c r="B45" s="28" t="s">
        <v>133</v>
      </c>
      <c r="C45" s="29">
        <v>10</v>
      </c>
      <c r="D45" s="28" t="s">
        <v>790</v>
      </c>
      <c r="E45" s="24">
        <v>37</v>
      </c>
      <c r="F45" s="594"/>
      <c r="G45" s="589"/>
      <c r="H45" s="175" t="s">
        <v>1255</v>
      </c>
      <c r="I45" s="42">
        <f>VLOOKUP($A45&amp;I$92,決統データ!$A$3:$DE$2059,$E45+19,FALSE)</f>
        <v>0</v>
      </c>
      <c r="J45" s="42">
        <f>VLOOKUP($A45&amp;J$92,決統データ!$A$3:$DE$2059,$E45+19,FALSE)</f>
        <v>0</v>
      </c>
      <c r="K45" s="42">
        <f>VLOOKUP($A45&amp;K$92,決統データ!$A$3:$DE$2059,$E45+19,FALSE)</f>
        <v>0</v>
      </c>
      <c r="L45" s="278">
        <f t="shared" si="8"/>
        <v>0</v>
      </c>
    </row>
    <row r="46" spans="1:12">
      <c r="A46" s="27" t="str">
        <f t="shared" si="7"/>
        <v>1711001</v>
      </c>
      <c r="B46" s="28" t="s">
        <v>133</v>
      </c>
      <c r="C46" s="29">
        <v>10</v>
      </c>
      <c r="D46" s="28" t="s">
        <v>790</v>
      </c>
      <c r="E46" s="24">
        <v>38</v>
      </c>
      <c r="F46" s="594" t="s">
        <v>1254</v>
      </c>
      <c r="G46" s="174" t="s">
        <v>1253</v>
      </c>
      <c r="H46" s="175"/>
      <c r="I46" s="42">
        <f>VLOOKUP($A46&amp;I$92,決統データ!$A$3:$DE$2059,$E46+19,FALSE)</f>
        <v>0</v>
      </c>
      <c r="J46" s="42">
        <f>VLOOKUP($A46&amp;J$92,決統データ!$A$3:$DE$2059,$E46+19,FALSE)</f>
        <v>0</v>
      </c>
      <c r="K46" s="42">
        <f>VLOOKUP($A46&amp;K$92,決統データ!$A$3:$DE$2059,$E46+19,FALSE)</f>
        <v>0</v>
      </c>
      <c r="L46" s="278">
        <f t="shared" si="8"/>
        <v>0</v>
      </c>
    </row>
    <row r="47" spans="1:12" ht="14.25" customHeight="1">
      <c r="A47" s="27" t="str">
        <f t="shared" si="7"/>
        <v>1711001</v>
      </c>
      <c r="B47" s="28" t="s">
        <v>133</v>
      </c>
      <c r="C47" s="29">
        <v>10</v>
      </c>
      <c r="D47" s="28" t="s">
        <v>790</v>
      </c>
      <c r="E47" s="24">
        <v>39</v>
      </c>
      <c r="F47" s="594"/>
      <c r="G47" s="596" t="s">
        <v>1252</v>
      </c>
      <c r="H47" s="175" t="s">
        <v>1251</v>
      </c>
      <c r="I47" s="42">
        <f>VLOOKUP($A47&amp;I$92,決統データ!$A$3:$DE$2059,$E47+19,FALSE)</f>
        <v>0</v>
      </c>
      <c r="J47" s="42">
        <f>VLOOKUP($A47&amp;J$92,決統データ!$A$3:$DE$2059,$E47+19,FALSE)</f>
        <v>0</v>
      </c>
      <c r="K47" s="42">
        <f>VLOOKUP($A47&amp;K$92,決統データ!$A$3:$DE$2059,$E47+19,FALSE)</f>
        <v>0</v>
      </c>
      <c r="L47" s="278">
        <f t="shared" si="8"/>
        <v>0</v>
      </c>
    </row>
    <row r="48" spans="1:12">
      <c r="A48" s="27" t="str">
        <f t="shared" si="7"/>
        <v>1711001</v>
      </c>
      <c r="B48" s="28" t="s">
        <v>133</v>
      </c>
      <c r="C48" s="29">
        <v>10</v>
      </c>
      <c r="D48" s="28" t="s">
        <v>790</v>
      </c>
      <c r="E48" s="24">
        <v>40</v>
      </c>
      <c r="F48" s="594"/>
      <c r="G48" s="597"/>
      <c r="H48" s="175" t="s">
        <v>1250</v>
      </c>
      <c r="I48" s="42">
        <f>VLOOKUP($A48&amp;I$92,決統データ!$A$3:$DE$2059,$E48+19,FALSE)</f>
        <v>0</v>
      </c>
      <c r="J48" s="42">
        <f>VLOOKUP($A48&amp;J$92,決統データ!$A$3:$DE$2059,$E48+19,FALSE)</f>
        <v>0</v>
      </c>
      <c r="K48" s="42">
        <f>VLOOKUP($A48&amp;K$92,決統データ!$A$3:$DE$2059,$E48+19,FALSE)</f>
        <v>0</v>
      </c>
      <c r="L48" s="278">
        <f t="shared" si="8"/>
        <v>0</v>
      </c>
    </row>
    <row r="49" spans="1:12">
      <c r="A49" s="27" t="str">
        <f t="shared" si="7"/>
        <v>1711001</v>
      </c>
      <c r="B49" s="28" t="s">
        <v>133</v>
      </c>
      <c r="C49" s="29">
        <v>10</v>
      </c>
      <c r="D49" s="28" t="s">
        <v>790</v>
      </c>
      <c r="E49" s="24">
        <v>41</v>
      </c>
      <c r="F49" s="594"/>
      <c r="G49" s="597"/>
      <c r="H49" s="175" t="s">
        <v>1249</v>
      </c>
      <c r="I49" s="42">
        <f>VLOOKUP($A49&amp;I$92,決統データ!$A$3:$DE$2059,$E49+19,FALSE)</f>
        <v>0</v>
      </c>
      <c r="J49" s="42">
        <f>VLOOKUP($A49&amp;J$92,決統データ!$A$3:$DE$2059,$E49+19,FALSE)</f>
        <v>0</v>
      </c>
      <c r="K49" s="42">
        <f>VLOOKUP($A49&amp;K$92,決統データ!$A$3:$DE$2059,$E49+19,FALSE)</f>
        <v>0</v>
      </c>
      <c r="L49" s="278">
        <f t="shared" si="8"/>
        <v>0</v>
      </c>
    </row>
    <row r="50" spans="1:12">
      <c r="A50" s="27" t="str">
        <f t="shared" si="7"/>
        <v>1711001</v>
      </c>
      <c r="B50" s="28" t="s">
        <v>133</v>
      </c>
      <c r="C50" s="29">
        <v>10</v>
      </c>
      <c r="D50" s="28" t="s">
        <v>790</v>
      </c>
      <c r="E50" s="24">
        <v>42</v>
      </c>
      <c r="F50" s="594"/>
      <c r="G50" s="598"/>
      <c r="H50" s="175" t="s">
        <v>1248</v>
      </c>
      <c r="I50" s="42">
        <f>VLOOKUP($A50&amp;I$92,決統データ!$A$3:$DE$2059,$E50+19,FALSE)</f>
        <v>0</v>
      </c>
      <c r="J50" s="42">
        <f>VLOOKUP($A50&amp;J$92,決統データ!$A$3:$DE$2059,$E50+19,FALSE)</f>
        <v>0</v>
      </c>
      <c r="K50" s="42">
        <f>VLOOKUP($A50&amp;K$92,決統データ!$A$3:$DE$2059,$E50+19,FALSE)</f>
        <v>0</v>
      </c>
      <c r="L50" s="278">
        <f t="shared" si="8"/>
        <v>0</v>
      </c>
    </row>
    <row r="51" spans="1:12">
      <c r="A51" s="27" t="str">
        <f t="shared" si="7"/>
        <v>1711001</v>
      </c>
      <c r="B51" s="28" t="s">
        <v>133</v>
      </c>
      <c r="C51" s="29">
        <v>10</v>
      </c>
      <c r="D51" s="28" t="s">
        <v>790</v>
      </c>
      <c r="E51" s="24">
        <v>43</v>
      </c>
      <c r="F51" s="594"/>
      <c r="G51" s="174" t="s">
        <v>1247</v>
      </c>
      <c r="H51" s="175"/>
      <c r="I51" s="42">
        <f>VLOOKUP($A51&amp;I$92,決統データ!$A$3:$DE$2059,$E51+19,FALSE)</f>
        <v>0</v>
      </c>
      <c r="J51" s="42">
        <f>VLOOKUP($A51&amp;J$92,決統データ!$A$3:$DE$2059,$E51+19,FALSE)</f>
        <v>0</v>
      </c>
      <c r="K51" s="42">
        <f>VLOOKUP($A51&amp;K$92,決統データ!$A$3:$DE$2059,$E51+19,FALSE)</f>
        <v>0</v>
      </c>
      <c r="L51" s="278">
        <f t="shared" si="8"/>
        <v>0</v>
      </c>
    </row>
    <row r="52" spans="1:12">
      <c r="A52" s="27" t="str">
        <f t="shared" si="7"/>
        <v>1711001</v>
      </c>
      <c r="B52" s="28" t="s">
        <v>133</v>
      </c>
      <c r="C52" s="29">
        <v>10</v>
      </c>
      <c r="D52" s="28" t="s">
        <v>790</v>
      </c>
      <c r="E52" s="24">
        <v>44</v>
      </c>
      <c r="F52" s="594"/>
      <c r="G52" s="595" t="s">
        <v>1246</v>
      </c>
      <c r="H52" s="175" t="s">
        <v>1245</v>
      </c>
      <c r="I52" s="42">
        <f>VLOOKUP($A52&amp;I$92,決統データ!$A$3:$DE$2059,$E52+19,FALSE)</f>
        <v>0</v>
      </c>
      <c r="J52" s="42">
        <f>VLOOKUP($A52&amp;J$92,決統データ!$A$3:$DE$2059,$E52+19,FALSE)</f>
        <v>0</v>
      </c>
      <c r="K52" s="42">
        <f>VLOOKUP($A52&amp;K$92,決統データ!$A$3:$DE$2059,$E52+19,FALSE)</f>
        <v>0</v>
      </c>
      <c r="L52" s="278">
        <f t="shared" si="8"/>
        <v>0</v>
      </c>
    </row>
    <row r="53" spans="1:12">
      <c r="A53" s="27" t="str">
        <f t="shared" si="7"/>
        <v>1711001</v>
      </c>
      <c r="B53" s="28" t="s">
        <v>133</v>
      </c>
      <c r="C53" s="29">
        <v>10</v>
      </c>
      <c r="D53" s="28" t="s">
        <v>790</v>
      </c>
      <c r="E53" s="24">
        <v>45</v>
      </c>
      <c r="F53" s="594"/>
      <c r="G53" s="595"/>
      <c r="H53" s="175" t="s">
        <v>1244</v>
      </c>
      <c r="I53" s="42">
        <f>VLOOKUP($A53&amp;I$92,決統データ!$A$3:$DE$2059,$E53+19,FALSE)</f>
        <v>0</v>
      </c>
      <c r="J53" s="42">
        <f>VLOOKUP($A53&amp;J$92,決統データ!$A$3:$DE$2059,$E53+19,FALSE)</f>
        <v>0</v>
      </c>
      <c r="K53" s="42">
        <f>VLOOKUP($A53&amp;K$92,決統データ!$A$3:$DE$2059,$E53+19,FALSE)</f>
        <v>0</v>
      </c>
      <c r="L53" s="278">
        <f t="shared" si="8"/>
        <v>0</v>
      </c>
    </row>
    <row r="54" spans="1:12">
      <c r="A54" s="27" t="str">
        <f t="shared" si="7"/>
        <v>1711001</v>
      </c>
      <c r="B54" s="28" t="s">
        <v>133</v>
      </c>
      <c r="C54" s="29">
        <v>10</v>
      </c>
      <c r="D54" s="28" t="s">
        <v>790</v>
      </c>
      <c r="E54" s="24">
        <v>46</v>
      </c>
      <c r="F54" s="594"/>
      <c r="G54" s="589" t="s">
        <v>1243</v>
      </c>
      <c r="H54" s="175" t="s">
        <v>1242</v>
      </c>
      <c r="I54" s="42">
        <f>VLOOKUP($A54&amp;I$92,決統データ!$A$3:$DE$2059,$E54+19,FALSE)</f>
        <v>0</v>
      </c>
      <c r="J54" s="42">
        <f>VLOOKUP($A54&amp;J$92,決統データ!$A$3:$DE$2059,$E54+19,FALSE)</f>
        <v>0</v>
      </c>
      <c r="K54" s="42">
        <f>VLOOKUP($A54&amp;K$92,決統データ!$A$3:$DE$2059,$E54+19,FALSE)</f>
        <v>0</v>
      </c>
      <c r="L54" s="278">
        <f t="shared" si="8"/>
        <v>0</v>
      </c>
    </row>
    <row r="55" spans="1:12">
      <c r="A55" s="27" t="str">
        <f t="shared" si="7"/>
        <v>1711001</v>
      </c>
      <c r="B55" s="28" t="s">
        <v>133</v>
      </c>
      <c r="C55" s="29">
        <v>10</v>
      </c>
      <c r="D55" s="28" t="s">
        <v>790</v>
      </c>
      <c r="E55" s="24">
        <v>47</v>
      </c>
      <c r="F55" s="594"/>
      <c r="G55" s="589"/>
      <c r="H55" s="175" t="s">
        <v>1241</v>
      </c>
      <c r="I55" s="42">
        <f>VLOOKUP($A55&amp;I$92,決統データ!$A$3:$DE$2059,$E55+19,FALSE)</f>
        <v>0</v>
      </c>
      <c r="J55" s="42">
        <f>VLOOKUP($A55&amp;J$92,決統データ!$A$3:$DE$2059,$E55+19,FALSE)</f>
        <v>0</v>
      </c>
      <c r="K55" s="42">
        <f>VLOOKUP($A55&amp;K$92,決統データ!$A$3:$DE$2059,$E55+19,FALSE)</f>
        <v>0</v>
      </c>
      <c r="L55" s="278">
        <f t="shared" si="8"/>
        <v>0</v>
      </c>
    </row>
    <row r="56" spans="1:12">
      <c r="A56" s="27" t="str">
        <f t="shared" si="7"/>
        <v>1711001</v>
      </c>
      <c r="B56" s="28" t="s">
        <v>133</v>
      </c>
      <c r="C56" s="29">
        <v>10</v>
      </c>
      <c r="D56" s="28" t="s">
        <v>790</v>
      </c>
      <c r="E56" s="24">
        <v>48</v>
      </c>
      <c r="F56" s="594"/>
      <c r="G56" s="176" t="s">
        <v>1240</v>
      </c>
      <c r="H56" s="175"/>
      <c r="I56" s="42">
        <f>VLOOKUP($A56&amp;I$92,決統データ!$A$3:$DE$2059,$E56+19,FALSE)</f>
        <v>0</v>
      </c>
      <c r="J56" s="42">
        <f>VLOOKUP($A56&amp;J$92,決統データ!$A$3:$DE$2059,$E56+19,FALSE)</f>
        <v>0</v>
      </c>
      <c r="K56" s="42">
        <f>VLOOKUP($A56&amp;K$92,決統データ!$A$3:$DE$2059,$E56+19,FALSE)</f>
        <v>0</v>
      </c>
      <c r="L56" s="278">
        <f t="shared" si="8"/>
        <v>0</v>
      </c>
    </row>
    <row r="57" spans="1:12">
      <c r="A57" s="27" t="str">
        <f t="shared" si="7"/>
        <v>1711001</v>
      </c>
      <c r="B57" s="28" t="s">
        <v>133</v>
      </c>
      <c r="C57" s="29">
        <v>10</v>
      </c>
      <c r="D57" s="28" t="s">
        <v>790</v>
      </c>
      <c r="E57" s="24">
        <v>49</v>
      </c>
      <c r="F57" s="594"/>
      <c r="G57" s="174" t="s">
        <v>1239</v>
      </c>
      <c r="H57" s="175"/>
      <c r="I57" s="42">
        <f>VLOOKUP($A57&amp;I$92,決統データ!$A$3:$DE$2059,$E57+19,FALSE)</f>
        <v>2451071</v>
      </c>
      <c r="J57" s="42">
        <f>VLOOKUP($A57&amp;J$92,決統データ!$A$3:$DE$2059,$E57+19,FALSE)</f>
        <v>1375853</v>
      </c>
      <c r="K57" s="42">
        <f>VLOOKUP($A57&amp;K$92,決統データ!$A$3:$DE$2059,$E57+19,FALSE)</f>
        <v>634908</v>
      </c>
      <c r="L57" s="278">
        <f t="shared" si="8"/>
        <v>4461832</v>
      </c>
    </row>
    <row r="58" spans="1:12">
      <c r="A58" s="27" t="str">
        <f t="shared" si="7"/>
        <v>1711001</v>
      </c>
      <c r="B58" s="28" t="s">
        <v>133</v>
      </c>
      <c r="C58" s="29">
        <v>10</v>
      </c>
      <c r="D58" s="28" t="s">
        <v>790</v>
      </c>
      <c r="E58" s="24">
        <v>50</v>
      </c>
      <c r="F58" s="594"/>
      <c r="G58" s="599" t="s">
        <v>650</v>
      </c>
      <c r="H58" s="175" t="s">
        <v>1238</v>
      </c>
      <c r="I58" s="42">
        <f>VLOOKUP($A58&amp;I$92,決統データ!$A$3:$DE$2059,$E58+19,FALSE)</f>
        <v>2451071</v>
      </c>
      <c r="J58" s="42">
        <f>VLOOKUP($A58&amp;J$92,決統データ!$A$3:$DE$2059,$E58+19,FALSE)</f>
        <v>1375853</v>
      </c>
      <c r="K58" s="42">
        <f>VLOOKUP($A58&amp;K$92,決統データ!$A$3:$DE$2059,$E58+19,FALSE)</f>
        <v>634908</v>
      </c>
      <c r="L58" s="278">
        <f t="shared" si="8"/>
        <v>4461832</v>
      </c>
    </row>
    <row r="59" spans="1:12">
      <c r="A59" s="27" t="str">
        <f t="shared" si="7"/>
        <v>1711001</v>
      </c>
      <c r="B59" s="28" t="s">
        <v>133</v>
      </c>
      <c r="C59" s="29">
        <v>10</v>
      </c>
      <c r="D59" s="28" t="s">
        <v>790</v>
      </c>
      <c r="E59" s="24">
        <v>51</v>
      </c>
      <c r="F59" s="594"/>
      <c r="G59" s="599"/>
      <c r="H59" s="175" t="s">
        <v>1237</v>
      </c>
      <c r="I59" s="42">
        <f>VLOOKUP($A59&amp;I$92,決統データ!$A$3:$DE$2059,$E59+19,FALSE)</f>
        <v>0</v>
      </c>
      <c r="J59" s="42">
        <f>VLOOKUP($A59&amp;J$92,決統データ!$A$3:$DE$2059,$E59+19,FALSE)</f>
        <v>0</v>
      </c>
      <c r="K59" s="42">
        <f>VLOOKUP($A59&amp;K$92,決統データ!$A$3:$DE$2059,$E59+19,FALSE)</f>
        <v>0</v>
      </c>
      <c r="L59" s="278">
        <f t="shared" si="8"/>
        <v>0</v>
      </c>
    </row>
    <row r="60" spans="1:12">
      <c r="A60" s="27" t="str">
        <f t="shared" si="7"/>
        <v>1711001</v>
      </c>
      <c r="B60" s="28" t="s">
        <v>133</v>
      </c>
      <c r="C60" s="29">
        <v>10</v>
      </c>
      <c r="D60" s="28" t="s">
        <v>790</v>
      </c>
      <c r="E60" s="24">
        <v>52</v>
      </c>
      <c r="F60" s="594"/>
      <c r="G60" s="180" t="s">
        <v>1236</v>
      </c>
      <c r="H60" s="175"/>
      <c r="I60" s="42">
        <f>VLOOKUP($A60&amp;I$92,決統データ!$A$3:$DE$2059,$E60+19,FALSE)</f>
        <v>2087871</v>
      </c>
      <c r="J60" s="42">
        <f>VLOOKUP($A60&amp;J$92,決統データ!$A$3:$DE$2059,$E60+19,FALSE)</f>
        <v>1192663</v>
      </c>
      <c r="K60" s="42">
        <f>VLOOKUP($A60&amp;K$92,決統データ!$A$3:$DE$2059,$E60+19,FALSE)</f>
        <v>610199</v>
      </c>
      <c r="L60" s="278">
        <f t="shared" si="8"/>
        <v>3890733</v>
      </c>
    </row>
    <row r="61" spans="1:12">
      <c r="A61" s="27"/>
      <c r="B61" s="28"/>
      <c r="C61" s="29"/>
      <c r="D61" s="28"/>
      <c r="F61" s="594"/>
      <c r="G61" s="181"/>
      <c r="H61" s="175" t="s">
        <v>1235</v>
      </c>
      <c r="I61" s="166">
        <f>I60/I58*100</f>
        <v>85.181987792275294</v>
      </c>
      <c r="J61" s="166">
        <f t="shared" ref="J61:L61" si="9">J60/J58*100</f>
        <v>86.685350833264891</v>
      </c>
      <c r="K61" s="166">
        <f t="shared" si="9"/>
        <v>96.108255054275588</v>
      </c>
      <c r="L61" s="166">
        <f t="shared" si="9"/>
        <v>87.200347301287906</v>
      </c>
    </row>
    <row r="62" spans="1:12">
      <c r="A62" s="27" t="str">
        <f t="shared" si="7"/>
        <v>1711001</v>
      </c>
      <c r="B62" s="28" t="s">
        <v>133</v>
      </c>
      <c r="C62" s="29">
        <v>10</v>
      </c>
      <c r="D62" s="28" t="s">
        <v>790</v>
      </c>
      <c r="E62" s="24">
        <v>53</v>
      </c>
      <c r="F62" s="594"/>
      <c r="G62" s="600" t="s">
        <v>1234</v>
      </c>
      <c r="H62" s="175" t="s">
        <v>1233</v>
      </c>
      <c r="I62" s="42">
        <f>VLOOKUP($A62&amp;I$92,決統データ!$A$3:$DE$2059,$E62+19,FALSE)</f>
        <v>0</v>
      </c>
      <c r="J62" s="42">
        <f>VLOOKUP($A62&amp;J$92,決統データ!$A$3:$DE$2059,$E62+19,FALSE)</f>
        <v>0</v>
      </c>
      <c r="K62" s="42">
        <f>VLOOKUP($A62&amp;K$92,決統データ!$A$3:$DE$2059,$E62+19,FALSE)</f>
        <v>0</v>
      </c>
      <c r="L62" s="278">
        <f>SUM(I62:K62)</f>
        <v>0</v>
      </c>
    </row>
    <row r="63" spans="1:12">
      <c r="A63" s="27" t="str">
        <f t="shared" si="7"/>
        <v>1711001</v>
      </c>
      <c r="B63" s="28" t="s">
        <v>133</v>
      </c>
      <c r="C63" s="29">
        <v>10</v>
      </c>
      <c r="D63" s="28" t="s">
        <v>790</v>
      </c>
      <c r="E63" s="24">
        <v>54</v>
      </c>
      <c r="F63" s="594"/>
      <c r="G63" s="600"/>
      <c r="H63" s="175" t="s">
        <v>1232</v>
      </c>
      <c r="I63" s="42">
        <f>VLOOKUP($A63&amp;I$92,決統データ!$A$3:$DE$2059,$E63+19,FALSE)</f>
        <v>0</v>
      </c>
      <c r="J63" s="42">
        <f>VLOOKUP($A63&amp;J$92,決統データ!$A$3:$DE$2059,$E63+19,FALSE)</f>
        <v>0</v>
      </c>
      <c r="K63" s="42">
        <f>VLOOKUP($A63&amp;K$92,決統データ!$A$3:$DE$2059,$E63+19,FALSE)</f>
        <v>0</v>
      </c>
      <c r="L63" s="278"/>
    </row>
    <row r="64" spans="1:12">
      <c r="A64" s="27" t="str">
        <f t="shared" si="7"/>
        <v>1711001</v>
      </c>
      <c r="B64" s="28" t="s">
        <v>133</v>
      </c>
      <c r="C64" s="29">
        <v>10</v>
      </c>
      <c r="D64" s="28" t="s">
        <v>790</v>
      </c>
      <c r="E64" s="24">
        <v>55</v>
      </c>
      <c r="F64" s="594"/>
      <c r="G64" s="174" t="s">
        <v>1231</v>
      </c>
      <c r="H64" s="175"/>
      <c r="I64" s="42">
        <f>VLOOKUP($A64&amp;I$92,決統データ!$A$3:$DE$2059,$E64+19,FALSE)</f>
        <v>0</v>
      </c>
      <c r="J64" s="42">
        <f>VLOOKUP($A64&amp;J$92,決統データ!$A$3:$DE$2059,$E64+19,FALSE)</f>
        <v>0</v>
      </c>
      <c r="K64" s="42">
        <f>VLOOKUP($A64&amp;K$92,決統データ!$A$3:$DE$2059,$E64+19,FALSE)</f>
        <v>0</v>
      </c>
      <c r="L64" s="278">
        <f t="shared" ref="L64:L74" si="10">SUM(I64:K64)</f>
        <v>0</v>
      </c>
    </row>
    <row r="65" spans="1:12">
      <c r="A65" s="27" t="str">
        <f t="shared" si="7"/>
        <v>1711001</v>
      </c>
      <c r="B65" s="28" t="s">
        <v>133</v>
      </c>
      <c r="C65" s="29">
        <v>10</v>
      </c>
      <c r="D65" s="28" t="s">
        <v>790</v>
      </c>
      <c r="E65" s="24">
        <v>56</v>
      </c>
      <c r="F65" s="601" t="s">
        <v>1230</v>
      </c>
      <c r="G65" s="174" t="s">
        <v>1229</v>
      </c>
      <c r="H65" s="175"/>
      <c r="I65" s="42">
        <f>VLOOKUP($A65&amp;I$92,決統データ!$A$3:$DE$2059,$E65+19,FALSE)</f>
        <v>3</v>
      </c>
      <c r="J65" s="42">
        <f>VLOOKUP($A65&amp;J$92,決統データ!$A$3:$DE$2059,$E65+19,FALSE)</f>
        <v>0</v>
      </c>
      <c r="K65" s="42">
        <f>VLOOKUP($A65&amp;K$92,決統データ!$A$3:$DE$2059,$E65+19,FALSE)</f>
        <v>0</v>
      </c>
      <c r="L65" s="278">
        <f t="shared" si="10"/>
        <v>3</v>
      </c>
    </row>
    <row r="66" spans="1:12">
      <c r="A66" s="27" t="str">
        <f t="shared" si="7"/>
        <v>1711001</v>
      </c>
      <c r="B66" s="28" t="s">
        <v>133</v>
      </c>
      <c r="C66" s="29">
        <v>10</v>
      </c>
      <c r="D66" s="28" t="s">
        <v>790</v>
      </c>
      <c r="E66" s="24">
        <v>57</v>
      </c>
      <c r="F66" s="601"/>
      <c r="G66" s="602" t="s">
        <v>1228</v>
      </c>
      <c r="H66" s="175" t="s">
        <v>1227</v>
      </c>
      <c r="I66" s="42">
        <f>VLOOKUP($A66&amp;I$92,決統データ!$A$3:$DE$2059,$E66+19,FALSE)</f>
        <v>28080</v>
      </c>
      <c r="J66" s="42">
        <f>VLOOKUP($A66&amp;J$92,決統データ!$A$3:$DE$2059,$E66+19,FALSE)</f>
        <v>0</v>
      </c>
      <c r="K66" s="42">
        <f>VLOOKUP($A66&amp;K$92,決統データ!$A$3:$DE$2059,$E66+19,FALSE)</f>
        <v>0</v>
      </c>
      <c r="L66" s="278">
        <f t="shared" si="10"/>
        <v>28080</v>
      </c>
    </row>
    <row r="67" spans="1:12">
      <c r="A67" s="27" t="str">
        <f t="shared" si="7"/>
        <v>1711001</v>
      </c>
      <c r="B67" s="28" t="s">
        <v>133</v>
      </c>
      <c r="C67" s="29">
        <v>10</v>
      </c>
      <c r="D67" s="28" t="s">
        <v>790</v>
      </c>
      <c r="E67" s="24">
        <v>58</v>
      </c>
      <c r="F67" s="601"/>
      <c r="G67" s="603"/>
      <c r="H67" s="175" t="s">
        <v>1226</v>
      </c>
      <c r="I67" s="42">
        <f>VLOOKUP($A67&amp;I$92,決統データ!$A$3:$DE$2059,$E67+19,FALSE)</f>
        <v>1942</v>
      </c>
      <c r="J67" s="42">
        <f>VLOOKUP($A67&amp;J$92,決統データ!$A$3:$DE$2059,$E67+19,FALSE)</f>
        <v>0</v>
      </c>
      <c r="K67" s="42">
        <f>VLOOKUP($A67&amp;K$92,決統データ!$A$3:$DE$2059,$E67+19,FALSE)</f>
        <v>0</v>
      </c>
      <c r="L67" s="278">
        <f t="shared" si="10"/>
        <v>1942</v>
      </c>
    </row>
    <row r="68" spans="1:12">
      <c r="A68" s="27" t="str">
        <f t="shared" si="7"/>
        <v>1711001</v>
      </c>
      <c r="B68" s="28" t="s">
        <v>133</v>
      </c>
      <c r="C68" s="29">
        <v>10</v>
      </c>
      <c r="D68" s="28" t="s">
        <v>790</v>
      </c>
      <c r="E68" s="24">
        <v>59</v>
      </c>
      <c r="F68" s="594" t="s">
        <v>1116</v>
      </c>
      <c r="G68" s="174" t="s">
        <v>1225</v>
      </c>
      <c r="H68" s="175"/>
      <c r="I68" s="42">
        <f>VLOOKUP($A68&amp;I$92,決統データ!$A$3:$DE$2059,$E68+19,FALSE)</f>
        <v>1</v>
      </c>
      <c r="J68" s="42">
        <f>VLOOKUP($A68&amp;J$92,決統データ!$A$3:$DE$2059,$E68+19,FALSE)</f>
        <v>1</v>
      </c>
      <c r="K68" s="42">
        <f>VLOOKUP($A68&amp;K$92,決統データ!$A$3:$DE$2059,$E68+19,FALSE)</f>
        <v>1</v>
      </c>
      <c r="L68" s="278">
        <f t="shared" si="10"/>
        <v>3</v>
      </c>
    </row>
    <row r="69" spans="1:12">
      <c r="A69" s="27" t="str">
        <f t="shared" si="7"/>
        <v>1711001</v>
      </c>
      <c r="B69" s="28" t="s">
        <v>133</v>
      </c>
      <c r="C69" s="29">
        <v>10</v>
      </c>
      <c r="D69" s="28" t="s">
        <v>790</v>
      </c>
      <c r="E69" s="24">
        <v>60</v>
      </c>
      <c r="F69" s="594"/>
      <c r="G69" s="604" t="s">
        <v>650</v>
      </c>
      <c r="H69" s="175" t="s">
        <v>1224</v>
      </c>
      <c r="I69" s="42">
        <f>VLOOKUP($A69&amp;I$92,決統データ!$A$3:$DE$2059,$E69+19,FALSE)</f>
        <v>0</v>
      </c>
      <c r="J69" s="42">
        <f>VLOOKUP($A69&amp;J$92,決統データ!$A$3:$DE$2059,$E69+19,FALSE)</f>
        <v>0</v>
      </c>
      <c r="K69" s="42">
        <f>VLOOKUP($A69&amp;K$92,決統データ!$A$3:$DE$2059,$E69+19,FALSE)</f>
        <v>0</v>
      </c>
      <c r="L69" s="278">
        <f t="shared" si="10"/>
        <v>0</v>
      </c>
    </row>
    <row r="70" spans="1:12">
      <c r="A70" s="27" t="str">
        <f t="shared" si="7"/>
        <v>1711002</v>
      </c>
      <c r="B70" s="28" t="s">
        <v>133</v>
      </c>
      <c r="C70" s="29">
        <v>10</v>
      </c>
      <c r="D70" s="28" t="s">
        <v>796</v>
      </c>
      <c r="E70" s="24">
        <v>1</v>
      </c>
      <c r="F70" s="594"/>
      <c r="G70" s="605"/>
      <c r="H70" s="175" t="s">
        <v>1223</v>
      </c>
      <c r="I70" s="42">
        <f>VLOOKUP($A70&amp;I$92,決統データ!$A$3:$DE$2059,$E70+19,FALSE)</f>
        <v>0</v>
      </c>
      <c r="J70" s="42">
        <f>VLOOKUP($A70&amp;J$92,決統データ!$A$3:$DE$2059,$E70+19,FALSE)</f>
        <v>0</v>
      </c>
      <c r="K70" s="42">
        <f>VLOOKUP($A70&amp;K$92,決統データ!$A$3:$DE$2059,$E70+19,FALSE)</f>
        <v>0</v>
      </c>
      <c r="L70" s="278">
        <f t="shared" si="10"/>
        <v>0</v>
      </c>
    </row>
    <row r="71" spans="1:12">
      <c r="A71" s="27" t="str">
        <f t="shared" si="7"/>
        <v>1711002</v>
      </c>
      <c r="B71" s="28" t="s">
        <v>133</v>
      </c>
      <c r="C71" s="29">
        <v>10</v>
      </c>
      <c r="D71" s="28" t="s">
        <v>796</v>
      </c>
      <c r="E71" s="24">
        <v>2</v>
      </c>
      <c r="F71" s="594"/>
      <c r="G71" s="605"/>
      <c r="H71" s="175" t="s">
        <v>1222</v>
      </c>
      <c r="I71" s="42">
        <f>VLOOKUP($A71&amp;I$92,決統データ!$A$3:$DE$2059,$E71+19,FALSE)</f>
        <v>0</v>
      </c>
      <c r="J71" s="42">
        <f>VLOOKUP($A71&amp;J$92,決統データ!$A$3:$DE$2059,$E71+19,FALSE)</f>
        <v>0</v>
      </c>
      <c r="K71" s="42">
        <f>VLOOKUP($A71&amp;K$92,決統データ!$A$3:$DE$2059,$E71+19,FALSE)</f>
        <v>0</v>
      </c>
      <c r="L71" s="278">
        <f t="shared" si="10"/>
        <v>0</v>
      </c>
    </row>
    <row r="72" spans="1:12">
      <c r="A72" s="27" t="str">
        <f t="shared" si="7"/>
        <v>1711002</v>
      </c>
      <c r="B72" s="28" t="s">
        <v>133</v>
      </c>
      <c r="C72" s="29">
        <v>10</v>
      </c>
      <c r="D72" s="28" t="s">
        <v>796</v>
      </c>
      <c r="E72" s="24">
        <v>3</v>
      </c>
      <c r="F72" s="594"/>
      <c r="G72" s="606"/>
      <c r="H72" s="179" t="s">
        <v>1221</v>
      </c>
      <c r="I72" s="42">
        <f>VLOOKUP($A72&amp;I$92,決統データ!$A$3:$DE$2059,$E72+19,FALSE)</f>
        <v>1</v>
      </c>
      <c r="J72" s="42">
        <f>VLOOKUP($A72&amp;J$92,決統データ!$A$3:$DE$2059,$E72+19,FALSE)</f>
        <v>1</v>
      </c>
      <c r="K72" s="42">
        <f>VLOOKUP($A72&amp;K$92,決統データ!$A$3:$DE$2059,$E72+19,FALSE)</f>
        <v>1</v>
      </c>
      <c r="L72" s="278">
        <f t="shared" si="10"/>
        <v>3</v>
      </c>
    </row>
    <row r="73" spans="1:12">
      <c r="A73" s="27" t="str">
        <f t="shared" si="7"/>
        <v>1711002</v>
      </c>
      <c r="B73" s="28" t="s">
        <v>133</v>
      </c>
      <c r="C73" s="29">
        <v>10</v>
      </c>
      <c r="D73" s="28" t="s">
        <v>796</v>
      </c>
      <c r="E73" s="24">
        <v>4</v>
      </c>
      <c r="F73" s="594"/>
      <c r="G73" s="174" t="s">
        <v>1220</v>
      </c>
      <c r="H73" s="175"/>
      <c r="I73" s="42">
        <f>VLOOKUP($A73&amp;I$92,決統データ!$A$3:$DE$2059,$E73+19,FALSE)</f>
        <v>1</v>
      </c>
      <c r="J73" s="42">
        <f>VLOOKUP($A73&amp;J$92,決統データ!$A$3:$DE$2059,$E73+19,FALSE)</f>
        <v>1</v>
      </c>
      <c r="K73" s="42">
        <f>VLOOKUP($A73&amp;K$92,決統データ!$A$3:$DE$2059,$E73+19,FALSE)</f>
        <v>0</v>
      </c>
      <c r="L73" s="278">
        <f t="shared" si="10"/>
        <v>2</v>
      </c>
    </row>
    <row r="74" spans="1:12">
      <c r="A74" s="27" t="str">
        <f t="shared" si="7"/>
        <v>1711002</v>
      </c>
      <c r="B74" s="28" t="s">
        <v>133</v>
      </c>
      <c r="C74" s="29">
        <v>10</v>
      </c>
      <c r="D74" s="28" t="s">
        <v>796</v>
      </c>
      <c r="E74" s="24">
        <v>5</v>
      </c>
      <c r="F74" s="594"/>
      <c r="G74" s="174" t="s">
        <v>1219</v>
      </c>
      <c r="H74" s="175"/>
      <c r="I74" s="42">
        <f>VLOOKUP($A74&amp;I$92,決統データ!$A$3:$DE$2059,$E74+19,FALSE)</f>
        <v>2</v>
      </c>
      <c r="J74" s="42">
        <f>VLOOKUP($A74&amp;J$92,決統データ!$A$3:$DE$2059,$E74+19,FALSE)</f>
        <v>2</v>
      </c>
      <c r="K74" s="42">
        <f>VLOOKUP($A74&amp;K$92,決統データ!$A$3:$DE$2059,$E74+19,FALSE)</f>
        <v>1</v>
      </c>
      <c r="L74" s="278">
        <f t="shared" si="10"/>
        <v>5</v>
      </c>
    </row>
    <row r="75" spans="1:12">
      <c r="F75" s="611" t="s">
        <v>1218</v>
      </c>
      <c r="G75" s="468" t="s">
        <v>1217</v>
      </c>
      <c r="H75" s="469"/>
      <c r="I75" s="166">
        <f>IF(I52=0,0,I54/I52*100)</f>
        <v>0</v>
      </c>
      <c r="J75" s="166">
        <f t="shared" ref="J75:L75" si="11">IF(J52=0,0,J54/J52*100)</f>
        <v>0</v>
      </c>
      <c r="K75" s="166">
        <f t="shared" si="11"/>
        <v>0</v>
      </c>
      <c r="L75" s="273">
        <f t="shared" si="11"/>
        <v>0</v>
      </c>
    </row>
    <row r="76" spans="1:12">
      <c r="F76" s="612"/>
      <c r="G76" s="468" t="s">
        <v>1216</v>
      </c>
      <c r="H76" s="469"/>
      <c r="I76" s="166">
        <f t="shared" ref="I76:L76" si="12">IF(I53=0,0,I55/I53*100)</f>
        <v>0</v>
      </c>
      <c r="J76" s="166">
        <f t="shared" si="12"/>
        <v>0</v>
      </c>
      <c r="K76" s="166">
        <f t="shared" si="12"/>
        <v>0</v>
      </c>
      <c r="L76" s="273">
        <f t="shared" si="12"/>
        <v>0</v>
      </c>
    </row>
    <row r="77" spans="1:12">
      <c r="F77" s="612"/>
      <c r="G77" s="468" t="s">
        <v>1215</v>
      </c>
      <c r="H77" s="469"/>
      <c r="I77" s="166">
        <f>IF(I52=0,0,I56/I52*100)</f>
        <v>0</v>
      </c>
      <c r="J77" s="166">
        <f t="shared" ref="J77:L77" si="13">IF(J52=0,0,J56/J52*100)</f>
        <v>0</v>
      </c>
      <c r="K77" s="166">
        <f t="shared" si="13"/>
        <v>0</v>
      </c>
      <c r="L77" s="273">
        <f t="shared" si="13"/>
        <v>0</v>
      </c>
    </row>
    <row r="78" spans="1:12">
      <c r="F78" s="612"/>
      <c r="G78" s="614" t="s">
        <v>1214</v>
      </c>
      <c r="H78" s="615"/>
      <c r="I78" s="167">
        <f>IF(I68=0,0,I58/I68)</f>
        <v>2451071</v>
      </c>
      <c r="J78" s="167">
        <f t="shared" ref="J78:L78" si="14">IF(J68=0,0,J58/J68)</f>
        <v>1375853</v>
      </c>
      <c r="K78" s="167">
        <f t="shared" si="14"/>
        <v>634908</v>
      </c>
      <c r="L78" s="274">
        <f t="shared" si="14"/>
        <v>1487277.3333333333</v>
      </c>
    </row>
    <row r="79" spans="1:12" s="154" customFormat="1">
      <c r="E79" s="169"/>
      <c r="F79" s="612"/>
      <c r="G79" s="616" t="s">
        <v>1213</v>
      </c>
      <c r="H79" s="617"/>
      <c r="I79" s="168">
        <f>+公2!K5/公1!I60*1000</f>
        <v>94.424416067850927</v>
      </c>
      <c r="J79" s="168">
        <f>+公2!L5/公1!J60*1000</f>
        <v>136.57420411298079</v>
      </c>
      <c r="K79" s="168">
        <f>+公2!M5/公1!K60*1000</f>
        <v>172.04059659225925</v>
      </c>
      <c r="L79" s="332">
        <f>+公2!N5/公1!L60*1000</f>
        <v>119.51783892649534</v>
      </c>
    </row>
    <row r="80" spans="1:12" s="154" customFormat="1">
      <c r="E80" s="169"/>
      <c r="F80" s="612"/>
      <c r="G80" s="616" t="s">
        <v>1212</v>
      </c>
      <c r="H80" s="617"/>
      <c r="I80" s="168">
        <f>(+公4!J76)/公1!I60*1000</f>
        <v>121.15786846984321</v>
      </c>
      <c r="J80" s="168">
        <f>(+公4!K76)/公1!J60*1000</f>
        <v>239.93617643877607</v>
      </c>
      <c r="K80" s="168">
        <f>(+公4!L76)/公1!K60*1000</f>
        <v>248.96632082320684</v>
      </c>
      <c r="L80" s="332">
        <f>(+公4!M76)/公1!L60*1000</f>
        <v>177.61280457949695</v>
      </c>
    </row>
    <row r="81" spans="5:12" s="154" customFormat="1">
      <c r="E81" s="169"/>
      <c r="F81" s="612"/>
      <c r="G81" s="609" t="s">
        <v>1208</v>
      </c>
      <c r="H81" s="182" t="s">
        <v>1211</v>
      </c>
      <c r="I81" s="168">
        <f>+公4!J46/公1!I60*1000</f>
        <v>83.174678895391523</v>
      </c>
      <c r="J81" s="168">
        <f>+公4!K46/公1!J60*1000</f>
        <v>92.271664334350945</v>
      </c>
      <c r="K81" s="168">
        <f>+公4!L46/公1!K60*1000</f>
        <v>247.67002240252771</v>
      </c>
      <c r="L81" s="332">
        <f>+公4!M46/公1!L60*1000</f>
        <v>111.76171687957</v>
      </c>
    </row>
    <row r="82" spans="5:12" s="154" customFormat="1">
      <c r="E82" s="169"/>
      <c r="F82" s="612"/>
      <c r="G82" s="610"/>
      <c r="H82" s="182" t="s">
        <v>1210</v>
      </c>
      <c r="I82" s="168">
        <f>(+公4!J69)/公1!I60*1000</f>
        <v>37.983189574451679</v>
      </c>
      <c r="J82" s="168">
        <f>(+公4!K69)/公1!J60*1000</f>
        <v>147.66451210442514</v>
      </c>
      <c r="K82" s="168">
        <f>(+公4!L69)/公1!K60*1000</f>
        <v>1.2962984206791555</v>
      </c>
      <c r="L82" s="332">
        <f>(+公4!M69)/公1!L60*1000</f>
        <v>65.851087699926978</v>
      </c>
    </row>
    <row r="83" spans="5:12">
      <c r="F83" s="612"/>
      <c r="G83" s="607" t="s">
        <v>1209</v>
      </c>
      <c r="H83" s="608"/>
      <c r="I83" s="166">
        <f>+公2!K5/(公4!J76)*100</f>
        <v>77.935025814153903</v>
      </c>
      <c r="J83" s="166">
        <f>+公2!L5/(公4!K76)*100</f>
        <v>56.921055482364949</v>
      </c>
      <c r="K83" s="166">
        <f>+公2!M5/(公4!L76)*100</f>
        <v>69.101955647417384</v>
      </c>
      <c r="L83" s="273">
        <f>+公2!N5/(公4!M76)*100</f>
        <v>67.291228923194467</v>
      </c>
    </row>
    <row r="84" spans="5:12">
      <c r="F84" s="613"/>
      <c r="G84" s="60" t="s">
        <v>1208</v>
      </c>
      <c r="H84" s="60" t="s">
        <v>1207</v>
      </c>
      <c r="I84" s="166">
        <f>+I83*公4!J46/(公4!J76)</f>
        <v>53.502267980306677</v>
      </c>
      <c r="J84" s="166">
        <f>+J83*公4!K46/(公4!K76)</f>
        <v>21.889990092285796</v>
      </c>
      <c r="K84" s="166">
        <f>+K83*公4!L46/(公4!L76)</f>
        <v>68.742160974485714</v>
      </c>
      <c r="L84" s="273">
        <f>+L83*公4!M46/(公4!M76)</f>
        <v>42.342573741783831</v>
      </c>
    </row>
    <row r="85" spans="5:12">
      <c r="G85" s="153" t="s">
        <v>1206</v>
      </c>
    </row>
    <row r="86" spans="5:12">
      <c r="G86" s="153" t="s">
        <v>1205</v>
      </c>
    </row>
    <row r="87" spans="5:12">
      <c r="G87" s="113" t="s">
        <v>1204</v>
      </c>
    </row>
    <row r="88" spans="5:12">
      <c r="G88" s="113" t="s">
        <v>1203</v>
      </c>
    </row>
    <row r="89" spans="5:12">
      <c r="G89" s="113" t="s">
        <v>1202</v>
      </c>
    </row>
    <row r="92" spans="5:12">
      <c r="I92" s="170" t="str">
        <f t="shared" ref="I92:K92" si="15">+I93&amp;"000"</f>
        <v>263036000</v>
      </c>
      <c r="J92" s="170" t="str">
        <f t="shared" si="15"/>
        <v>263435000</v>
      </c>
      <c r="K92" s="170" t="str">
        <f t="shared" si="15"/>
        <v>264652000</v>
      </c>
    </row>
    <row r="93" spans="5:12">
      <c r="I93" s="170" t="s">
        <v>758</v>
      </c>
      <c r="J93" s="170" t="s">
        <v>591</v>
      </c>
      <c r="K93" s="170" t="s">
        <v>598</v>
      </c>
    </row>
    <row r="94" spans="5:12">
      <c r="I94" s="170" t="s">
        <v>757</v>
      </c>
      <c r="J94" s="170" t="s">
        <v>468</v>
      </c>
      <c r="K94" s="170" t="s">
        <v>599</v>
      </c>
    </row>
  </sheetData>
  <customSheetViews>
    <customSheetView guid="{247A5D4D-80F1-4466-92F7-7A3BC78E450F}" showPageBreaks="1" printArea="1" topLeftCell="H1">
      <selection activeCell="C43" sqref="C43"/>
      <pageMargins left="0.78740157480314965" right="0.78740157480314965" top="0.78740157480314965" bottom="0.78740157480314965" header="0.51181102362204722" footer="0.35433070866141736"/>
      <pageSetup paperSize="9" scale="60" orientation="portrait" blackAndWhite="1" horizontalDpi="300" verticalDpi="300"/>
      <headerFooter alignWithMargins="0"/>
    </customSheetView>
  </customSheetViews>
  <mergeCells count="28">
    <mergeCell ref="F65:F67"/>
    <mergeCell ref="G66:G67"/>
    <mergeCell ref="F68:F74"/>
    <mergeCell ref="G69:G72"/>
    <mergeCell ref="G83:H83"/>
    <mergeCell ref="G81:G82"/>
    <mergeCell ref="F75:F84"/>
    <mergeCell ref="G75:H75"/>
    <mergeCell ref="G76:H76"/>
    <mergeCell ref="G77:H77"/>
    <mergeCell ref="G78:H78"/>
    <mergeCell ref="G79:H79"/>
    <mergeCell ref="G80:H80"/>
    <mergeCell ref="F39:F45"/>
    <mergeCell ref="G40:G42"/>
    <mergeCell ref="G43:G45"/>
    <mergeCell ref="F46:F64"/>
    <mergeCell ref="G47:G50"/>
    <mergeCell ref="G52:G53"/>
    <mergeCell ref="G54:G55"/>
    <mergeCell ref="G58:G59"/>
    <mergeCell ref="G62:G63"/>
    <mergeCell ref="F4:H4"/>
    <mergeCell ref="F27:F38"/>
    <mergeCell ref="G28:G32"/>
    <mergeCell ref="G33:G37"/>
    <mergeCell ref="F11:F26"/>
    <mergeCell ref="G22:G26"/>
  </mergeCells>
  <phoneticPr fontId="3"/>
  <pageMargins left="0.78740157480314965" right="0.78740157480314965" top="0.78740157480314965" bottom="0.78740157480314965" header="0.51181102362204722" footer="0.35433070866141736"/>
  <pageSetup paperSize="9" scale="63" fitToWidth="0"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K44"/>
  <sheetViews>
    <sheetView view="pageBreakPreview" zoomScaleNormal="100" zoomScaleSheetLayoutView="100" workbookViewId="0"/>
  </sheetViews>
  <sheetFormatPr defaultColWidth="9" defaultRowHeight="14" outlineLevelRow="1"/>
  <cols>
    <col min="1" max="1" width="9.75" style="1" customWidth="1"/>
    <col min="2" max="2" width="4.33203125" style="1" customWidth="1"/>
    <col min="3" max="4" width="3.33203125" style="1" customWidth="1"/>
    <col min="5" max="5" width="7.75" style="24" customWidth="1"/>
    <col min="6" max="6" width="5.25" style="1" customWidth="1"/>
    <col min="7" max="7" width="6" style="1" customWidth="1"/>
    <col min="8" max="8" width="4.83203125" style="1" customWidth="1"/>
    <col min="9" max="9" width="28.25" style="1" customWidth="1"/>
    <col min="10" max="11" width="13.25" style="1" customWidth="1"/>
    <col min="12" max="16384" width="9" style="1"/>
  </cols>
  <sheetData>
    <row r="1" spans="1:11" ht="20.25" customHeight="1">
      <c r="F1" s="1" t="s">
        <v>132</v>
      </c>
      <c r="J1" s="164"/>
      <c r="K1" s="164" t="s">
        <v>523</v>
      </c>
    </row>
    <row r="2" spans="1:11" ht="30" customHeight="1">
      <c r="A2" s="26"/>
      <c r="B2" s="67" t="s">
        <v>786</v>
      </c>
      <c r="C2" s="26" t="s">
        <v>787</v>
      </c>
      <c r="D2" s="26" t="s">
        <v>788</v>
      </c>
      <c r="E2" s="30" t="s">
        <v>789</v>
      </c>
      <c r="F2" s="583"/>
      <c r="G2" s="584"/>
      <c r="H2" s="584"/>
      <c r="I2" s="584"/>
      <c r="J2" s="11" t="s">
        <v>601</v>
      </c>
      <c r="K2" s="11" t="s">
        <v>609</v>
      </c>
    </row>
    <row r="3" spans="1:11" ht="20.149999999999999" customHeight="1">
      <c r="A3" s="27" t="str">
        <f>+B3&amp;C3&amp;D3</f>
        <v>1765201</v>
      </c>
      <c r="B3" s="28" t="s">
        <v>267</v>
      </c>
      <c r="C3" s="29">
        <v>52</v>
      </c>
      <c r="D3" s="28" t="s">
        <v>790</v>
      </c>
      <c r="E3" s="24">
        <v>1</v>
      </c>
      <c r="F3" s="785" t="s">
        <v>128</v>
      </c>
      <c r="G3" s="786"/>
      <c r="H3" s="786"/>
      <c r="I3" s="787"/>
      <c r="J3" s="42">
        <f>VLOOKUP($A3&amp;J$42,決統データ!$A$3:$DE$2059,$E3+19,FALSE)</f>
        <v>69101</v>
      </c>
      <c r="K3" s="278">
        <f t="shared" ref="K3:K36" si="0">SUM(J3:J3)</f>
        <v>69101</v>
      </c>
    </row>
    <row r="4" spans="1:11" ht="20.149999999999999" customHeight="1">
      <c r="A4" s="27" t="str">
        <f t="shared" ref="A4:A36" si="1">+B4&amp;C4&amp;D4</f>
        <v>1765201</v>
      </c>
      <c r="B4" s="28" t="s">
        <v>267</v>
      </c>
      <c r="C4" s="29">
        <v>52</v>
      </c>
      <c r="D4" s="28" t="s">
        <v>790</v>
      </c>
      <c r="E4" s="198">
        <v>2</v>
      </c>
      <c r="F4" s="200"/>
      <c r="G4" s="782" t="s">
        <v>266</v>
      </c>
      <c r="H4" s="201" t="s">
        <v>124</v>
      </c>
      <c r="I4" s="202"/>
      <c r="J4" s="42">
        <f>VLOOKUP($A4&amp;J$42,決統データ!$A$3:$DE$2059,$E4+19,FALSE)</f>
        <v>0</v>
      </c>
      <c r="K4" s="278">
        <f t="shared" si="0"/>
        <v>0</v>
      </c>
    </row>
    <row r="5" spans="1:11" ht="20.149999999999999" customHeight="1">
      <c r="A5" s="27" t="str">
        <f t="shared" si="1"/>
        <v>1765201</v>
      </c>
      <c r="B5" s="28" t="s">
        <v>267</v>
      </c>
      <c r="C5" s="29">
        <v>52</v>
      </c>
      <c r="D5" s="28" t="s">
        <v>790</v>
      </c>
      <c r="E5" s="198">
        <v>3</v>
      </c>
      <c r="F5" s="200"/>
      <c r="G5" s="783"/>
      <c r="H5" s="203" t="s">
        <v>123</v>
      </c>
      <c r="I5" s="203"/>
      <c r="J5" s="42">
        <f>VLOOKUP($A5&amp;J$42,決統データ!$A$3:$DE$2059,$E5+19,FALSE)</f>
        <v>0</v>
      </c>
      <c r="K5" s="278">
        <f t="shared" si="0"/>
        <v>0</v>
      </c>
    </row>
    <row r="6" spans="1:11" ht="20.149999999999999" customHeight="1">
      <c r="A6" s="27" t="str">
        <f t="shared" si="1"/>
        <v>1765201</v>
      </c>
      <c r="B6" s="28" t="s">
        <v>267</v>
      </c>
      <c r="C6" s="29">
        <v>52</v>
      </c>
      <c r="D6" s="28" t="s">
        <v>790</v>
      </c>
      <c r="E6" s="198">
        <v>4</v>
      </c>
      <c r="F6" s="200"/>
      <c r="G6" s="783"/>
      <c r="H6" s="201" t="s">
        <v>122</v>
      </c>
      <c r="I6" s="202"/>
      <c r="J6" s="42">
        <f>VLOOKUP($A6&amp;J$42,決統データ!$A$3:$DE$2059,$E6+19,FALSE)</f>
        <v>0</v>
      </c>
      <c r="K6" s="278">
        <f t="shared" si="0"/>
        <v>0</v>
      </c>
    </row>
    <row r="7" spans="1:11" ht="20.149999999999999" customHeight="1">
      <c r="A7" s="27" t="str">
        <f t="shared" si="1"/>
        <v>1765201</v>
      </c>
      <c r="B7" s="28" t="s">
        <v>267</v>
      </c>
      <c r="C7" s="29">
        <v>52</v>
      </c>
      <c r="D7" s="28" t="s">
        <v>790</v>
      </c>
      <c r="E7" s="198">
        <v>5</v>
      </c>
      <c r="F7" s="204"/>
      <c r="G7" s="783"/>
      <c r="H7" s="201" t="s">
        <v>121</v>
      </c>
      <c r="I7" s="202"/>
      <c r="J7" s="42">
        <f>VLOOKUP($A7&amp;J$42,決統データ!$A$3:$DE$2059,$E7+19,FALSE)</f>
        <v>0</v>
      </c>
      <c r="K7" s="278">
        <f t="shared" si="0"/>
        <v>0</v>
      </c>
    </row>
    <row r="8" spans="1:11" ht="20.149999999999999" customHeight="1">
      <c r="A8" s="27" t="str">
        <f t="shared" si="1"/>
        <v>1765201</v>
      </c>
      <c r="B8" s="28" t="s">
        <v>267</v>
      </c>
      <c r="C8" s="29">
        <v>52</v>
      </c>
      <c r="D8" s="28" t="s">
        <v>790</v>
      </c>
      <c r="E8" s="198">
        <v>6</v>
      </c>
      <c r="F8" s="205"/>
      <c r="G8" s="783"/>
      <c r="H8" s="201" t="s">
        <v>120</v>
      </c>
      <c r="I8" s="202"/>
      <c r="J8" s="42">
        <f>VLOOKUP($A8&amp;J$42,決統データ!$A$3:$DE$2059,$E8+19,FALSE)</f>
        <v>0</v>
      </c>
      <c r="K8" s="278">
        <f t="shared" si="0"/>
        <v>0</v>
      </c>
    </row>
    <row r="9" spans="1:11" ht="20.149999999999999" customHeight="1">
      <c r="A9" s="27" t="str">
        <f t="shared" si="1"/>
        <v>1765201</v>
      </c>
      <c r="B9" s="28" t="s">
        <v>267</v>
      </c>
      <c r="C9" s="29">
        <v>52</v>
      </c>
      <c r="D9" s="28" t="s">
        <v>790</v>
      </c>
      <c r="E9" s="198">
        <v>7</v>
      </c>
      <c r="F9" s="205"/>
      <c r="G9" s="783"/>
      <c r="H9" s="203" t="s">
        <v>127</v>
      </c>
      <c r="I9" s="203"/>
      <c r="J9" s="42">
        <f>VLOOKUP($A9&amp;J$42,決統データ!$A$3:$DE$2059,$E9+19,FALSE)</f>
        <v>0</v>
      </c>
      <c r="K9" s="278">
        <f t="shared" si="0"/>
        <v>0</v>
      </c>
    </row>
    <row r="10" spans="1:11" ht="20.149999999999999" customHeight="1">
      <c r="A10" s="27" t="str">
        <f t="shared" si="1"/>
        <v>1765201</v>
      </c>
      <c r="B10" s="28" t="s">
        <v>267</v>
      </c>
      <c r="C10" s="29">
        <v>52</v>
      </c>
      <c r="D10" s="28" t="s">
        <v>790</v>
      </c>
      <c r="E10" s="198">
        <v>8</v>
      </c>
      <c r="F10" s="205"/>
      <c r="G10" s="783"/>
      <c r="H10" s="201" t="s">
        <v>119</v>
      </c>
      <c r="I10" s="202"/>
      <c r="J10" s="42">
        <f>VLOOKUP($A10&amp;J$42,決統データ!$A$3:$DE$2059,$E10+19,FALSE)</f>
        <v>0</v>
      </c>
      <c r="K10" s="278">
        <f t="shared" si="0"/>
        <v>0</v>
      </c>
    </row>
    <row r="11" spans="1:11" ht="20.149999999999999" customHeight="1">
      <c r="A11" s="27" t="str">
        <f t="shared" si="1"/>
        <v>1765201</v>
      </c>
      <c r="B11" s="28" t="s">
        <v>267</v>
      </c>
      <c r="C11" s="29">
        <v>52</v>
      </c>
      <c r="D11" s="28" t="s">
        <v>790</v>
      </c>
      <c r="E11" s="198">
        <v>9</v>
      </c>
      <c r="F11" s="205"/>
      <c r="G11" s="783"/>
      <c r="H11" s="201" t="s">
        <v>118</v>
      </c>
      <c r="I11" s="202"/>
      <c r="J11" s="42">
        <f>VLOOKUP($A11&amp;J$42,決統データ!$A$3:$DE$2059,$E11+19,FALSE)</f>
        <v>0</v>
      </c>
      <c r="K11" s="278">
        <f t="shared" si="0"/>
        <v>0</v>
      </c>
    </row>
    <row r="12" spans="1:11" ht="20.149999999999999" customHeight="1">
      <c r="A12" s="27" t="str">
        <f t="shared" si="1"/>
        <v>1765201</v>
      </c>
      <c r="B12" s="28" t="s">
        <v>267</v>
      </c>
      <c r="C12" s="29">
        <v>52</v>
      </c>
      <c r="D12" s="28" t="s">
        <v>790</v>
      </c>
      <c r="E12" s="198">
        <v>10</v>
      </c>
      <c r="F12" s="204"/>
      <c r="G12" s="783"/>
      <c r="H12" s="201" t="s">
        <v>117</v>
      </c>
      <c r="I12" s="202"/>
      <c r="J12" s="42">
        <f>VLOOKUP($A12&amp;J$42,決統データ!$A$3:$DE$2059,$E12+19,FALSE)</f>
        <v>0</v>
      </c>
      <c r="K12" s="278">
        <f t="shared" si="0"/>
        <v>0</v>
      </c>
    </row>
    <row r="13" spans="1:11" ht="20.149999999999999" customHeight="1">
      <c r="A13" s="27" t="str">
        <f t="shared" si="1"/>
        <v>1765201</v>
      </c>
      <c r="B13" s="28" t="s">
        <v>267</v>
      </c>
      <c r="C13" s="29">
        <v>52</v>
      </c>
      <c r="D13" s="28" t="s">
        <v>790</v>
      </c>
      <c r="E13" s="198">
        <v>11</v>
      </c>
      <c r="F13" s="206"/>
      <c r="G13" s="783"/>
      <c r="H13" s="203" t="s">
        <v>116</v>
      </c>
      <c r="I13" s="203"/>
      <c r="J13" s="42">
        <f>VLOOKUP($A13&amp;J$42,決統データ!$A$3:$DE$2059,$E13+19,FALSE)</f>
        <v>0</v>
      </c>
      <c r="K13" s="278">
        <f t="shared" si="0"/>
        <v>0</v>
      </c>
    </row>
    <row r="14" spans="1:11" ht="20.149999999999999" customHeight="1">
      <c r="A14" s="27" t="str">
        <f t="shared" si="1"/>
        <v>1765201</v>
      </c>
      <c r="B14" s="28" t="s">
        <v>267</v>
      </c>
      <c r="C14" s="29">
        <v>52</v>
      </c>
      <c r="D14" s="28" t="s">
        <v>790</v>
      </c>
      <c r="E14" s="198">
        <v>12</v>
      </c>
      <c r="F14" s="206"/>
      <c r="G14" s="783"/>
      <c r="H14" s="207" t="s">
        <v>80</v>
      </c>
      <c r="I14" s="207"/>
      <c r="J14" s="42">
        <f>VLOOKUP($A14&amp;J$42,決統データ!$A$3:$DE$2059,$E14+19,FALSE)</f>
        <v>0</v>
      </c>
      <c r="K14" s="278">
        <f t="shared" si="0"/>
        <v>0</v>
      </c>
    </row>
    <row r="15" spans="1:11" ht="20.149999999999999" customHeight="1" outlineLevel="1">
      <c r="A15" s="27" t="str">
        <f t="shared" si="1"/>
        <v>1765201</v>
      </c>
      <c r="B15" s="28" t="s">
        <v>267</v>
      </c>
      <c r="C15" s="29">
        <v>52</v>
      </c>
      <c r="D15" s="28" t="s">
        <v>790</v>
      </c>
      <c r="E15" s="198">
        <v>13</v>
      </c>
      <c r="F15" s="206"/>
      <c r="G15" s="784"/>
      <c r="H15" s="207" t="s">
        <v>192</v>
      </c>
      <c r="I15" s="207"/>
      <c r="J15" s="42">
        <f>VLOOKUP($A15&amp;J$42,決統データ!$A$3:$DE$2059,$E15+19,FALSE)</f>
        <v>0</v>
      </c>
      <c r="K15" s="278">
        <f t="shared" si="0"/>
        <v>0</v>
      </c>
    </row>
    <row r="16" spans="1:11" ht="20.149999999999999" customHeight="1">
      <c r="A16" s="27" t="str">
        <f t="shared" si="1"/>
        <v>1765201</v>
      </c>
      <c r="B16" s="28" t="s">
        <v>267</v>
      </c>
      <c r="C16" s="29">
        <v>52</v>
      </c>
      <c r="D16" s="28" t="s">
        <v>790</v>
      </c>
      <c r="E16" s="198">
        <v>15</v>
      </c>
      <c r="F16" s="785" t="s">
        <v>126</v>
      </c>
      <c r="G16" s="786"/>
      <c r="H16" s="786"/>
      <c r="I16" s="787"/>
      <c r="J16" s="42">
        <f>VLOOKUP($A16&amp;J$42,決統データ!$A$3:$DE$2059,$E16+19,FALSE)</f>
        <v>7668</v>
      </c>
      <c r="K16" s="278">
        <f t="shared" si="0"/>
        <v>7668</v>
      </c>
    </row>
    <row r="17" spans="1:11" ht="20.149999999999999" customHeight="1">
      <c r="A17" s="27" t="str">
        <f t="shared" si="1"/>
        <v>1765201</v>
      </c>
      <c r="B17" s="28" t="s">
        <v>267</v>
      </c>
      <c r="C17" s="29">
        <v>52</v>
      </c>
      <c r="D17" s="28" t="s">
        <v>790</v>
      </c>
      <c r="E17" s="198">
        <v>16</v>
      </c>
      <c r="F17" s="279"/>
      <c r="G17" s="782" t="s">
        <v>266</v>
      </c>
      <c r="H17" s="201" t="s">
        <v>124</v>
      </c>
      <c r="I17" s="202"/>
      <c r="J17" s="42">
        <f>VLOOKUP($A17&amp;J$42,決統データ!$A$3:$DE$2059,$E17+19,FALSE)</f>
        <v>0</v>
      </c>
      <c r="K17" s="278">
        <f t="shared" si="0"/>
        <v>0</v>
      </c>
    </row>
    <row r="18" spans="1:11" ht="20.149999999999999" customHeight="1">
      <c r="A18" s="27" t="str">
        <f t="shared" si="1"/>
        <v>1765201</v>
      </c>
      <c r="B18" s="28" t="s">
        <v>267</v>
      </c>
      <c r="C18" s="29">
        <v>52</v>
      </c>
      <c r="D18" s="28" t="s">
        <v>790</v>
      </c>
      <c r="E18" s="198">
        <v>17</v>
      </c>
      <c r="F18" s="279"/>
      <c r="G18" s="783"/>
      <c r="H18" s="203" t="s">
        <v>123</v>
      </c>
      <c r="I18" s="203"/>
      <c r="J18" s="42">
        <f>VLOOKUP($A18&amp;J$42,決統データ!$A$3:$DE$2059,$E18+19,FALSE)</f>
        <v>0</v>
      </c>
      <c r="K18" s="278">
        <f t="shared" si="0"/>
        <v>0</v>
      </c>
    </row>
    <row r="19" spans="1:11" ht="20.149999999999999" customHeight="1">
      <c r="A19" s="27" t="str">
        <f t="shared" si="1"/>
        <v>1765201</v>
      </c>
      <c r="B19" s="28" t="s">
        <v>267</v>
      </c>
      <c r="C19" s="29">
        <v>52</v>
      </c>
      <c r="D19" s="28" t="s">
        <v>790</v>
      </c>
      <c r="E19" s="198">
        <v>18</v>
      </c>
      <c r="F19" s="279"/>
      <c r="G19" s="783"/>
      <c r="H19" s="201" t="s">
        <v>122</v>
      </c>
      <c r="I19" s="202"/>
      <c r="J19" s="42">
        <f>VLOOKUP($A19&amp;J$42,決統データ!$A$3:$DE$2059,$E19+19,FALSE)</f>
        <v>0</v>
      </c>
      <c r="K19" s="278">
        <f t="shared" si="0"/>
        <v>0</v>
      </c>
    </row>
    <row r="20" spans="1:11" ht="20.149999999999999" customHeight="1">
      <c r="A20" s="27" t="str">
        <f t="shared" si="1"/>
        <v>1765201</v>
      </c>
      <c r="B20" s="28" t="s">
        <v>267</v>
      </c>
      <c r="C20" s="29">
        <v>52</v>
      </c>
      <c r="D20" s="28" t="s">
        <v>790</v>
      </c>
      <c r="E20" s="198">
        <v>19</v>
      </c>
      <c r="F20" s="280"/>
      <c r="G20" s="783"/>
      <c r="H20" s="201" t="s">
        <v>121</v>
      </c>
      <c r="I20" s="202"/>
      <c r="J20" s="42">
        <f>VLOOKUP($A20&amp;J$42,決統データ!$A$3:$DE$2059,$E20+19,FALSE)</f>
        <v>0</v>
      </c>
      <c r="K20" s="278">
        <f t="shared" si="0"/>
        <v>0</v>
      </c>
    </row>
    <row r="21" spans="1:11" ht="20.149999999999999" customHeight="1">
      <c r="A21" s="27" t="str">
        <f t="shared" si="1"/>
        <v>1765201</v>
      </c>
      <c r="B21" s="28" t="s">
        <v>267</v>
      </c>
      <c r="C21" s="29">
        <v>52</v>
      </c>
      <c r="D21" s="28" t="s">
        <v>790</v>
      </c>
      <c r="E21" s="198">
        <v>20</v>
      </c>
      <c r="F21" s="206"/>
      <c r="G21" s="783"/>
      <c r="H21" s="201" t="s">
        <v>120</v>
      </c>
      <c r="I21" s="202"/>
      <c r="J21" s="42">
        <f>VLOOKUP($A21&amp;J$42,決統データ!$A$3:$DE$2059,$E21+19,FALSE)</f>
        <v>0</v>
      </c>
      <c r="K21" s="278">
        <f t="shared" si="0"/>
        <v>0</v>
      </c>
    </row>
    <row r="22" spans="1:11" ht="20.149999999999999" customHeight="1">
      <c r="A22" s="27" t="str">
        <f t="shared" si="1"/>
        <v>1765201</v>
      </c>
      <c r="B22" s="28" t="s">
        <v>267</v>
      </c>
      <c r="C22" s="29">
        <v>52</v>
      </c>
      <c r="D22" s="28" t="s">
        <v>790</v>
      </c>
      <c r="E22" s="198">
        <v>21</v>
      </c>
      <c r="F22" s="206"/>
      <c r="G22" s="783"/>
      <c r="H22" s="201" t="s">
        <v>119</v>
      </c>
      <c r="I22" s="202"/>
      <c r="J22" s="42">
        <f>VLOOKUP($A22&amp;J$42,決統データ!$A$3:$DE$2059,$E22+19,FALSE)</f>
        <v>0</v>
      </c>
      <c r="K22" s="278">
        <f t="shared" si="0"/>
        <v>0</v>
      </c>
    </row>
    <row r="23" spans="1:11" ht="20.149999999999999" customHeight="1">
      <c r="A23" s="27" t="str">
        <f t="shared" si="1"/>
        <v>1765201</v>
      </c>
      <c r="B23" s="28" t="s">
        <v>267</v>
      </c>
      <c r="C23" s="29">
        <v>52</v>
      </c>
      <c r="D23" s="28" t="s">
        <v>790</v>
      </c>
      <c r="E23" s="198">
        <v>22</v>
      </c>
      <c r="F23" s="206"/>
      <c r="G23" s="783"/>
      <c r="H23" s="201" t="s">
        <v>118</v>
      </c>
      <c r="I23" s="202"/>
      <c r="J23" s="42">
        <f>VLOOKUP($A23&amp;J$42,決統データ!$A$3:$DE$2059,$E23+19,FALSE)</f>
        <v>0</v>
      </c>
      <c r="K23" s="278">
        <f t="shared" si="0"/>
        <v>0</v>
      </c>
    </row>
    <row r="24" spans="1:11" ht="20.149999999999999" customHeight="1">
      <c r="A24" s="27" t="str">
        <f t="shared" si="1"/>
        <v>1765201</v>
      </c>
      <c r="B24" s="28" t="s">
        <v>267</v>
      </c>
      <c r="C24" s="29">
        <v>52</v>
      </c>
      <c r="D24" s="28" t="s">
        <v>790</v>
      </c>
      <c r="E24" s="198">
        <v>23</v>
      </c>
      <c r="F24" s="280"/>
      <c r="G24" s="783"/>
      <c r="H24" s="201" t="s">
        <v>117</v>
      </c>
      <c r="I24" s="202"/>
      <c r="J24" s="42">
        <f>VLOOKUP($A24&amp;J$42,決統データ!$A$3:$DE$2059,$E24+19,FALSE)</f>
        <v>0</v>
      </c>
      <c r="K24" s="278">
        <f t="shared" si="0"/>
        <v>0</v>
      </c>
    </row>
    <row r="25" spans="1:11" ht="20.149999999999999" customHeight="1">
      <c r="A25" s="27" t="str">
        <f t="shared" si="1"/>
        <v>1765201</v>
      </c>
      <c r="B25" s="28" t="s">
        <v>267</v>
      </c>
      <c r="C25" s="29">
        <v>52</v>
      </c>
      <c r="D25" s="28" t="s">
        <v>790</v>
      </c>
      <c r="E25" s="198">
        <v>24</v>
      </c>
      <c r="F25" s="206"/>
      <c r="G25" s="783"/>
      <c r="H25" s="203" t="s">
        <v>116</v>
      </c>
      <c r="I25" s="203"/>
      <c r="J25" s="42">
        <f>VLOOKUP($A25&amp;J$42,決統データ!$A$3:$DE$2059,$E25+19,FALSE)</f>
        <v>0</v>
      </c>
      <c r="K25" s="278">
        <f t="shared" si="0"/>
        <v>0</v>
      </c>
    </row>
    <row r="26" spans="1:11" ht="20.149999999999999" customHeight="1">
      <c r="A26" s="27" t="str">
        <f t="shared" si="1"/>
        <v>1765201</v>
      </c>
      <c r="B26" s="28" t="s">
        <v>267</v>
      </c>
      <c r="C26" s="29">
        <v>52</v>
      </c>
      <c r="D26" s="28" t="s">
        <v>790</v>
      </c>
      <c r="E26" s="198">
        <v>25</v>
      </c>
      <c r="F26" s="206"/>
      <c r="G26" s="784"/>
      <c r="H26" s="207" t="s">
        <v>80</v>
      </c>
      <c r="I26" s="207"/>
      <c r="J26" s="42">
        <f>VLOOKUP($A26&amp;J$42,決統データ!$A$3:$DE$2059,$E26+19,FALSE)</f>
        <v>0</v>
      </c>
      <c r="K26" s="278">
        <f t="shared" si="0"/>
        <v>0</v>
      </c>
    </row>
    <row r="27" spans="1:11" ht="19.5" customHeight="1">
      <c r="A27" s="27" t="str">
        <f t="shared" si="1"/>
        <v>1765201</v>
      </c>
      <c r="B27" s="28" t="s">
        <v>267</v>
      </c>
      <c r="C27" s="29">
        <v>52</v>
      </c>
      <c r="D27" s="28" t="s">
        <v>790</v>
      </c>
      <c r="E27" s="198">
        <v>33</v>
      </c>
      <c r="F27" s="874" t="s">
        <v>115</v>
      </c>
      <c r="G27" s="874" t="s">
        <v>114</v>
      </c>
      <c r="H27" s="790" t="s">
        <v>113</v>
      </c>
      <c r="I27" s="877"/>
      <c r="J27" s="42">
        <f>VLOOKUP($A27&amp;J$42,決統データ!$A$3:$DE$2059,$E27+19,FALSE)</f>
        <v>68059</v>
      </c>
      <c r="K27" s="278">
        <f t="shared" si="0"/>
        <v>68059</v>
      </c>
    </row>
    <row r="28" spans="1:11" ht="19.5" customHeight="1">
      <c r="A28" s="27" t="str">
        <f t="shared" si="1"/>
        <v>1765201</v>
      </c>
      <c r="B28" s="28" t="s">
        <v>267</v>
      </c>
      <c r="C28" s="29">
        <v>52</v>
      </c>
      <c r="D28" s="28" t="s">
        <v>790</v>
      </c>
      <c r="E28" s="198">
        <v>34</v>
      </c>
      <c r="F28" s="875"/>
      <c r="G28" s="875"/>
      <c r="H28" s="874" t="s">
        <v>266</v>
      </c>
      <c r="I28" s="202" t="s">
        <v>112</v>
      </c>
      <c r="J28" s="42">
        <f>VLOOKUP($A28&amp;J$42,決統データ!$A$3:$DE$2059,$E28+19,FALSE)</f>
        <v>0</v>
      </c>
      <c r="K28" s="278">
        <f t="shared" si="0"/>
        <v>0</v>
      </c>
    </row>
    <row r="29" spans="1:11" ht="19.5" customHeight="1">
      <c r="A29" s="27" t="str">
        <f t="shared" si="1"/>
        <v>1765201</v>
      </c>
      <c r="B29" s="28" t="s">
        <v>267</v>
      </c>
      <c r="C29" s="29">
        <v>52</v>
      </c>
      <c r="D29" s="28" t="s">
        <v>790</v>
      </c>
      <c r="E29" s="198">
        <v>35</v>
      </c>
      <c r="F29" s="875"/>
      <c r="G29" s="875"/>
      <c r="H29" s="875"/>
      <c r="I29" s="202" t="s">
        <v>105</v>
      </c>
      <c r="J29" s="42">
        <f>VLOOKUP($A29&amp;J$42,決統データ!$A$3:$DE$2059,$E29+19,FALSE)</f>
        <v>0</v>
      </c>
      <c r="K29" s="278">
        <f t="shared" si="0"/>
        <v>0</v>
      </c>
    </row>
    <row r="30" spans="1:11" ht="19.5" customHeight="1">
      <c r="A30" s="27" t="str">
        <f t="shared" si="1"/>
        <v>1765201</v>
      </c>
      <c r="B30" s="28" t="s">
        <v>267</v>
      </c>
      <c r="C30" s="29">
        <v>52</v>
      </c>
      <c r="D30" s="28" t="s">
        <v>790</v>
      </c>
      <c r="E30" s="198">
        <v>37</v>
      </c>
      <c r="F30" s="875"/>
      <c r="G30" s="875"/>
      <c r="H30" s="875"/>
      <c r="I30" s="202" t="s">
        <v>111</v>
      </c>
      <c r="J30" s="42">
        <f>VLOOKUP($A30&amp;J$42,決統データ!$A$3:$DE$2059,$E30+19,FALSE)</f>
        <v>0</v>
      </c>
      <c r="K30" s="278">
        <f t="shared" si="0"/>
        <v>0</v>
      </c>
    </row>
    <row r="31" spans="1:11" ht="19.5" customHeight="1">
      <c r="A31" s="27" t="str">
        <f t="shared" si="1"/>
        <v>1765201</v>
      </c>
      <c r="B31" s="28" t="s">
        <v>267</v>
      </c>
      <c r="C31" s="29">
        <v>52</v>
      </c>
      <c r="D31" s="28" t="s">
        <v>790</v>
      </c>
      <c r="E31" s="198">
        <v>38</v>
      </c>
      <c r="F31" s="875"/>
      <c r="G31" s="875"/>
      <c r="H31" s="875"/>
      <c r="I31" s="202" t="s">
        <v>110</v>
      </c>
      <c r="J31" s="42">
        <f>VLOOKUP($A31&amp;J$42,決統データ!$A$3:$DE$2059,$E31+19,FALSE)</f>
        <v>0</v>
      </c>
      <c r="K31" s="278">
        <f t="shared" si="0"/>
        <v>0</v>
      </c>
    </row>
    <row r="32" spans="1:11" ht="19.5" customHeight="1">
      <c r="A32" s="27" t="str">
        <f t="shared" si="1"/>
        <v>1765201</v>
      </c>
      <c r="B32" s="28" t="s">
        <v>267</v>
      </c>
      <c r="C32" s="29">
        <v>52</v>
      </c>
      <c r="D32" s="28" t="s">
        <v>790</v>
      </c>
      <c r="E32" s="198">
        <v>39</v>
      </c>
      <c r="F32" s="875"/>
      <c r="G32" s="875"/>
      <c r="H32" s="876"/>
      <c r="I32" s="64" t="s">
        <v>109</v>
      </c>
      <c r="J32" s="42">
        <f>VLOOKUP($A32&amp;J$42,決統データ!$A$3:$DE$2059,$E32+19,FALSE)</f>
        <v>0</v>
      </c>
      <c r="K32" s="278">
        <f t="shared" si="0"/>
        <v>0</v>
      </c>
    </row>
    <row r="33" spans="1:11" ht="19.5" customHeight="1">
      <c r="A33" s="27" t="str">
        <f t="shared" si="1"/>
        <v>1765201</v>
      </c>
      <c r="B33" s="28" t="s">
        <v>267</v>
      </c>
      <c r="C33" s="29">
        <v>52</v>
      </c>
      <c r="D33" s="28" t="s">
        <v>790</v>
      </c>
      <c r="E33" s="198">
        <v>41</v>
      </c>
      <c r="F33" s="875"/>
      <c r="G33" s="875"/>
      <c r="H33" s="791" t="s">
        <v>108</v>
      </c>
      <c r="I33" s="878"/>
      <c r="J33" s="42">
        <f>VLOOKUP($A33&amp;J$42,決統データ!$A$3:$DE$2059,$E33+19,FALSE)</f>
        <v>7555</v>
      </c>
      <c r="K33" s="278">
        <f t="shared" si="0"/>
        <v>7555</v>
      </c>
    </row>
    <row r="34" spans="1:11" ht="19.5" customHeight="1">
      <c r="A34" s="27" t="str">
        <f t="shared" si="1"/>
        <v>1765201</v>
      </c>
      <c r="B34" s="28" t="s">
        <v>267</v>
      </c>
      <c r="C34" s="29">
        <v>52</v>
      </c>
      <c r="D34" s="28" t="s">
        <v>790</v>
      </c>
      <c r="E34" s="198">
        <v>42</v>
      </c>
      <c r="F34" s="875"/>
      <c r="G34" s="875"/>
      <c r="H34" s="611" t="s">
        <v>266</v>
      </c>
      <c r="I34" s="64" t="s">
        <v>106</v>
      </c>
      <c r="J34" s="42">
        <f>VLOOKUP($A34&amp;J$42,決統データ!$A$3:$DE$2059,$E34+19,FALSE)</f>
        <v>0</v>
      </c>
      <c r="K34" s="278">
        <f t="shared" si="0"/>
        <v>0</v>
      </c>
    </row>
    <row r="35" spans="1:11" ht="19.5" customHeight="1">
      <c r="A35" s="27" t="str">
        <f t="shared" si="1"/>
        <v>1765201</v>
      </c>
      <c r="B35" s="28" t="s">
        <v>267</v>
      </c>
      <c r="C35" s="29">
        <v>52</v>
      </c>
      <c r="D35" s="28" t="s">
        <v>790</v>
      </c>
      <c r="E35" s="198">
        <v>43</v>
      </c>
      <c r="F35" s="875"/>
      <c r="G35" s="875"/>
      <c r="H35" s="612"/>
      <c r="I35" s="64" t="s">
        <v>105</v>
      </c>
      <c r="J35" s="42">
        <f>VLOOKUP($A35&amp;J$42,決統データ!$A$3:$DE$2059,$E35+19,FALSE)</f>
        <v>0</v>
      </c>
      <c r="K35" s="278">
        <f t="shared" si="0"/>
        <v>0</v>
      </c>
    </row>
    <row r="36" spans="1:11" ht="19.5" customHeight="1">
      <c r="A36" s="27" t="str">
        <f t="shared" si="1"/>
        <v>1765201</v>
      </c>
      <c r="B36" s="28" t="s">
        <v>267</v>
      </c>
      <c r="C36" s="29">
        <v>52</v>
      </c>
      <c r="D36" s="28" t="s">
        <v>790</v>
      </c>
      <c r="E36" s="198">
        <v>45</v>
      </c>
      <c r="F36" s="876"/>
      <c r="G36" s="876"/>
      <c r="H36" s="613"/>
      <c r="I36" s="64" t="s">
        <v>104</v>
      </c>
      <c r="J36" s="42">
        <f>VLOOKUP($A36&amp;J$42,決統データ!$A$3:$DE$2059,$E36+19,FALSE)</f>
        <v>0</v>
      </c>
      <c r="K36" s="278">
        <f t="shared" si="0"/>
        <v>0</v>
      </c>
    </row>
    <row r="42" spans="1:11">
      <c r="J42" s="262" t="str">
        <f>+J43&amp;"000"</f>
        <v>264636000</v>
      </c>
    </row>
    <row r="43" spans="1:11">
      <c r="J43" s="262" t="s">
        <v>597</v>
      </c>
    </row>
    <row r="44" spans="1:11">
      <c r="J44" s="262" t="s">
        <v>472</v>
      </c>
    </row>
  </sheetData>
  <customSheetViews>
    <customSheetView guid="{247A5D4D-80F1-4466-92F7-7A3BC78E450F}" showPageBreaks="1" printArea="1" topLeftCell="A19">
      <selection activeCell="C43" sqref="C43"/>
      <pageMargins left="0.98425196850393704"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11">
    <mergeCell ref="F2:I2"/>
    <mergeCell ref="F3:I3"/>
    <mergeCell ref="F16:I16"/>
    <mergeCell ref="G4:G15"/>
    <mergeCell ref="G17:G26"/>
    <mergeCell ref="F27:F36"/>
    <mergeCell ref="G27:G36"/>
    <mergeCell ref="H27:I27"/>
    <mergeCell ref="H28:H32"/>
    <mergeCell ref="H33:I33"/>
    <mergeCell ref="H34:H36"/>
  </mergeCells>
  <phoneticPr fontId="3"/>
  <pageMargins left="0.98425196850393704" right="1.5748031496062993" top="0.78740157480314965" bottom="0.78740157480314965" header="0.51181102362204722" footer="0.51181102362204722"/>
  <pageSetup paperSize="9" scale="60"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pageSetUpPr fitToPage="1"/>
  </sheetPr>
  <dimension ref="A1:I91"/>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5.08203125" style="1" customWidth="1"/>
    <col min="7" max="7" width="9.25" style="1" customWidth="1"/>
    <col min="8" max="8" width="29.33203125" style="1" customWidth="1"/>
    <col min="9" max="9" width="14.33203125" style="1" customWidth="1"/>
    <col min="10" max="16384" width="9" style="1"/>
  </cols>
  <sheetData>
    <row r="1" spans="1:9" ht="21.75" customHeight="1">
      <c r="F1" s="8" t="s">
        <v>275</v>
      </c>
    </row>
    <row r="2" spans="1:9">
      <c r="F2" s="1" t="s">
        <v>1300</v>
      </c>
    </row>
    <row r="3" spans="1:9" ht="28.15" customHeight="1">
      <c r="A3" s="26"/>
      <c r="B3" s="67" t="s">
        <v>786</v>
      </c>
      <c r="C3" s="26" t="s">
        <v>787</v>
      </c>
      <c r="D3" s="26" t="s">
        <v>788</v>
      </c>
      <c r="E3" s="30" t="s">
        <v>789</v>
      </c>
      <c r="F3" s="583"/>
      <c r="G3" s="584"/>
      <c r="H3" s="585"/>
      <c r="I3" s="11" t="s">
        <v>274</v>
      </c>
    </row>
    <row r="4" spans="1:9" s="3" customFormat="1">
      <c r="A4" s="27" t="str">
        <f>+B4&amp;C4&amp;D4</f>
        <v>1771001</v>
      </c>
      <c r="B4" s="28" t="s">
        <v>292</v>
      </c>
      <c r="C4" s="29">
        <v>10</v>
      </c>
      <c r="D4" s="28" t="s">
        <v>790</v>
      </c>
      <c r="E4" s="24">
        <v>1</v>
      </c>
      <c r="F4" s="235" t="s">
        <v>1295</v>
      </c>
      <c r="G4" s="235"/>
      <c r="H4" s="236"/>
      <c r="I4" s="35">
        <f>VLOOKUP($A4&amp;I$89,決統データ!$A$3:$DE$2059,$E4+19,FALSE)</f>
        <v>4091017</v>
      </c>
    </row>
    <row r="5" spans="1:9" s="3" customFormat="1">
      <c r="A5" s="27" t="str">
        <f t="shared" ref="A5:A18" si="0">+B5&amp;C5&amp;D5</f>
        <v>1771001</v>
      </c>
      <c r="B5" s="28" t="s">
        <v>292</v>
      </c>
      <c r="C5" s="29">
        <v>10</v>
      </c>
      <c r="D5" s="28" t="s">
        <v>790</v>
      </c>
      <c r="E5" s="192" t="s">
        <v>290</v>
      </c>
      <c r="F5" s="236" t="s">
        <v>1294</v>
      </c>
      <c r="G5" s="285"/>
      <c r="H5" s="285"/>
      <c r="I5" s="35">
        <f>VLOOKUP($A5&amp;I$89,決統データ!$A$3:$DE$2059,$E5+19,FALSE)</f>
        <v>4100401</v>
      </c>
    </row>
    <row r="6" spans="1:9" s="3" customFormat="1">
      <c r="A6" s="27" t="str">
        <f t="shared" si="0"/>
        <v>1771001</v>
      </c>
      <c r="B6" s="28" t="s">
        <v>292</v>
      </c>
      <c r="C6" s="29">
        <v>10</v>
      </c>
      <c r="D6" s="28" t="s">
        <v>790</v>
      </c>
      <c r="E6" s="192" t="s">
        <v>291</v>
      </c>
      <c r="F6" s="235" t="s">
        <v>1293</v>
      </c>
      <c r="G6" s="172"/>
      <c r="H6" s="173"/>
      <c r="I6" s="35">
        <f>VLOOKUP($A6&amp;I$89,決統データ!$A$3:$DE$2059,$E6+19,FALSE)</f>
        <v>3610401</v>
      </c>
    </row>
    <row r="7" spans="1:9">
      <c r="A7" s="27" t="str">
        <f t="shared" si="0"/>
        <v>1771001</v>
      </c>
      <c r="B7" s="28" t="s">
        <v>292</v>
      </c>
      <c r="C7" s="29">
        <v>10</v>
      </c>
      <c r="D7" s="28" t="s">
        <v>790</v>
      </c>
      <c r="E7" s="24">
        <v>4</v>
      </c>
      <c r="F7" s="174" t="s">
        <v>1292</v>
      </c>
      <c r="G7" s="237"/>
      <c r="H7" s="237"/>
      <c r="I7" s="35">
        <f>VLOOKUP($A7&amp;I$89,決統データ!$A$3:$DE$2059,$E7+19,FALSE)</f>
        <v>5</v>
      </c>
    </row>
    <row r="8" spans="1:9" ht="14.25" customHeight="1">
      <c r="A8" s="27" t="str">
        <f t="shared" si="0"/>
        <v>1771001</v>
      </c>
      <c r="B8" s="28" t="s">
        <v>292</v>
      </c>
      <c r="C8" s="29">
        <v>10</v>
      </c>
      <c r="D8" s="28" t="s">
        <v>790</v>
      </c>
      <c r="E8" s="24">
        <v>7</v>
      </c>
      <c r="F8" s="586" t="s">
        <v>1291</v>
      </c>
      <c r="G8" s="174" t="s">
        <v>1290</v>
      </c>
      <c r="H8" s="175"/>
      <c r="I8" s="42">
        <f>VLOOKUP($A8&amp;I$89,決統データ!$A$3:$DE$2059,$E8+19,FALSE)</f>
        <v>13484</v>
      </c>
    </row>
    <row r="9" spans="1:9">
      <c r="A9" s="27" t="str">
        <f t="shared" si="0"/>
        <v>1771001</v>
      </c>
      <c r="B9" s="28" t="s">
        <v>292</v>
      </c>
      <c r="C9" s="29">
        <v>10</v>
      </c>
      <c r="D9" s="28" t="s">
        <v>790</v>
      </c>
      <c r="E9" s="24">
        <v>8</v>
      </c>
      <c r="F9" s="587"/>
      <c r="G9" s="174" t="s">
        <v>1289</v>
      </c>
      <c r="H9" s="175"/>
      <c r="I9" s="42">
        <f>VLOOKUP($A9&amp;I$89,決統データ!$A$3:$DE$2059,$E9+19,FALSE)</f>
        <v>0</v>
      </c>
    </row>
    <row r="10" spans="1:9" ht="14.25" customHeight="1">
      <c r="A10" s="27" t="str">
        <f t="shared" si="0"/>
        <v>1771001</v>
      </c>
      <c r="B10" s="28" t="s">
        <v>292</v>
      </c>
      <c r="C10" s="29">
        <v>10</v>
      </c>
      <c r="D10" s="28" t="s">
        <v>790</v>
      </c>
      <c r="E10" s="24">
        <v>9</v>
      </c>
      <c r="F10" s="587"/>
      <c r="G10" s="174" t="s">
        <v>1288</v>
      </c>
      <c r="H10" s="175"/>
      <c r="I10" s="42">
        <f>VLOOKUP($A10&amp;I$89,決統データ!$A$3:$DE$2059,$E10+19,FALSE)</f>
        <v>170</v>
      </c>
    </row>
    <row r="11" spans="1:9">
      <c r="A11" s="27" t="str">
        <f t="shared" si="0"/>
        <v>1771001</v>
      </c>
      <c r="B11" s="28" t="s">
        <v>292</v>
      </c>
      <c r="C11" s="29">
        <v>10</v>
      </c>
      <c r="D11" s="28" t="s">
        <v>790</v>
      </c>
      <c r="E11" s="24">
        <v>10</v>
      </c>
      <c r="F11" s="587"/>
      <c r="G11" s="174" t="s">
        <v>1287</v>
      </c>
      <c r="H11" s="175"/>
      <c r="I11" s="42">
        <f>VLOOKUP($A11&amp;I$89,決統データ!$A$3:$DE$2059,$E11+19,FALSE)</f>
        <v>33</v>
      </c>
    </row>
    <row r="12" spans="1:9">
      <c r="A12" s="27" t="str">
        <f t="shared" si="0"/>
        <v>1771001</v>
      </c>
      <c r="B12" s="28" t="s">
        <v>292</v>
      </c>
      <c r="C12" s="29">
        <v>10</v>
      </c>
      <c r="D12" s="28" t="s">
        <v>790</v>
      </c>
      <c r="E12" s="24">
        <v>11</v>
      </c>
      <c r="F12" s="587"/>
      <c r="G12" s="174" t="s">
        <v>1286</v>
      </c>
      <c r="H12" s="175"/>
      <c r="I12" s="42">
        <f>VLOOKUP($A12&amp;I$89,決統データ!$A$3:$DE$2059,$E12+19,FALSE)</f>
        <v>33</v>
      </c>
    </row>
    <row r="13" spans="1:9">
      <c r="A13" s="27" t="str">
        <f t="shared" si="0"/>
        <v>1771001</v>
      </c>
      <c r="B13" s="28" t="s">
        <v>292</v>
      </c>
      <c r="C13" s="29">
        <v>10</v>
      </c>
      <c r="D13" s="28" t="s">
        <v>790</v>
      </c>
      <c r="E13" s="24">
        <v>12</v>
      </c>
      <c r="F13" s="587"/>
      <c r="G13" s="176" t="s">
        <v>1285</v>
      </c>
      <c r="H13" s="175"/>
      <c r="I13" s="42">
        <f>VLOOKUP($A13&amp;I$89,決統データ!$A$3:$DE$2059,$E13+19,FALSE)</f>
        <v>32</v>
      </c>
    </row>
    <row r="14" spans="1:9" ht="14.25" customHeight="1">
      <c r="A14" s="27" t="str">
        <f t="shared" si="0"/>
        <v>1771001</v>
      </c>
      <c r="B14" s="28" t="s">
        <v>292</v>
      </c>
      <c r="C14" s="29">
        <v>10</v>
      </c>
      <c r="D14" s="28" t="s">
        <v>790</v>
      </c>
      <c r="E14" s="24">
        <v>13</v>
      </c>
      <c r="F14" s="587"/>
      <c r="G14" s="174" t="s">
        <v>1284</v>
      </c>
      <c r="H14" s="175"/>
      <c r="I14" s="42">
        <f>VLOOKUP($A14&amp;I$89,決統データ!$A$3:$DE$2059,$E14+19,FALSE)</f>
        <v>30307</v>
      </c>
    </row>
    <row r="15" spans="1:9">
      <c r="A15" s="27" t="str">
        <f t="shared" si="0"/>
        <v>1771001</v>
      </c>
      <c r="B15" s="28" t="s">
        <v>292</v>
      </c>
      <c r="C15" s="29">
        <v>10</v>
      </c>
      <c r="D15" s="28" t="s">
        <v>790</v>
      </c>
      <c r="E15" s="24">
        <v>14</v>
      </c>
      <c r="F15" s="587"/>
      <c r="G15" s="174" t="s">
        <v>1283</v>
      </c>
      <c r="H15" s="175"/>
      <c r="I15" s="42">
        <f>VLOOKUP($A15&amp;I$89,決統データ!$A$3:$DE$2059,$E15+19,FALSE)</f>
        <v>0</v>
      </c>
    </row>
    <row r="16" spans="1:9">
      <c r="A16" s="27" t="str">
        <f t="shared" si="0"/>
        <v>1771001</v>
      </c>
      <c r="B16" s="28" t="s">
        <v>292</v>
      </c>
      <c r="C16" s="29">
        <v>10</v>
      </c>
      <c r="D16" s="28" t="s">
        <v>790</v>
      </c>
      <c r="E16" s="24">
        <v>15</v>
      </c>
      <c r="F16" s="587"/>
      <c r="G16" s="174" t="s">
        <v>1282</v>
      </c>
      <c r="H16" s="175"/>
      <c r="I16" s="42">
        <f>VLOOKUP($A16&amp;I$89,決統データ!$A$3:$DE$2059,$E16+19,FALSE)</f>
        <v>18</v>
      </c>
    </row>
    <row r="17" spans="1:9">
      <c r="A17" s="27" t="str">
        <f t="shared" si="0"/>
        <v>1771001</v>
      </c>
      <c r="B17" s="28" t="s">
        <v>292</v>
      </c>
      <c r="C17" s="29">
        <v>10</v>
      </c>
      <c r="D17" s="28" t="s">
        <v>790</v>
      </c>
      <c r="E17" s="24">
        <v>16</v>
      </c>
      <c r="F17" s="587"/>
      <c r="G17" s="174" t="s">
        <v>1281</v>
      </c>
      <c r="H17" s="175"/>
      <c r="I17" s="42">
        <f>VLOOKUP($A17&amp;I$89,決統データ!$A$3:$DE$2059,$E17+19,FALSE)</f>
        <v>18</v>
      </c>
    </row>
    <row r="18" spans="1:9">
      <c r="A18" s="27" t="str">
        <f t="shared" si="0"/>
        <v>1771001</v>
      </c>
      <c r="B18" s="28" t="s">
        <v>292</v>
      </c>
      <c r="C18" s="29">
        <v>10</v>
      </c>
      <c r="D18" s="28" t="s">
        <v>790</v>
      </c>
      <c r="E18" s="24">
        <v>17</v>
      </c>
      <c r="F18" s="588"/>
      <c r="G18" s="174" t="s">
        <v>1280</v>
      </c>
      <c r="H18" s="175"/>
      <c r="I18" s="42">
        <f>VLOOKUP($A18&amp;I$89,決統データ!$A$3:$DE$2059,$E18+19,FALSE)</f>
        <v>18</v>
      </c>
    </row>
    <row r="19" spans="1:9">
      <c r="F19" s="879" t="s">
        <v>494</v>
      </c>
      <c r="G19" s="880"/>
      <c r="H19" s="177" t="s">
        <v>273</v>
      </c>
      <c r="I19" s="166">
        <f>I12/I8*100</f>
        <v>0.24473450014832393</v>
      </c>
    </row>
    <row r="20" spans="1:9">
      <c r="F20" s="881"/>
      <c r="G20" s="882"/>
      <c r="H20" s="177" t="s">
        <v>272</v>
      </c>
      <c r="I20" s="166">
        <f>+I12/I10*100</f>
        <v>19.411764705882355</v>
      </c>
    </row>
    <row r="21" spans="1:9">
      <c r="F21" s="881"/>
      <c r="G21" s="882"/>
      <c r="H21" s="177" t="s">
        <v>271</v>
      </c>
      <c r="I21" s="166">
        <f>+I13/I12*100</f>
        <v>96.969696969696969</v>
      </c>
    </row>
    <row r="22" spans="1:9">
      <c r="F22" s="881"/>
      <c r="G22" s="882"/>
      <c r="H22" s="177" t="s">
        <v>270</v>
      </c>
      <c r="I22" s="166">
        <f>+I18/I14*100</f>
        <v>5.9392219619229886E-2</v>
      </c>
    </row>
    <row r="23" spans="1:9">
      <c r="F23" s="883"/>
      <c r="G23" s="884"/>
      <c r="H23" s="177" t="s">
        <v>269</v>
      </c>
      <c r="I23" s="166">
        <f>+I18/I16*100</f>
        <v>100</v>
      </c>
    </row>
    <row r="24" spans="1:9" ht="14.25" customHeight="1">
      <c r="A24" s="27" t="str">
        <f t="shared" ref="A24:A71" si="1">+B24&amp;C24&amp;D24</f>
        <v>1771001</v>
      </c>
      <c r="B24" s="28" t="s">
        <v>292</v>
      </c>
      <c r="C24" s="29">
        <v>10</v>
      </c>
      <c r="D24" s="28" t="s">
        <v>790</v>
      </c>
      <c r="E24" s="24">
        <v>19</v>
      </c>
      <c r="F24" s="586" t="s">
        <v>1274</v>
      </c>
      <c r="G24" s="174" t="s">
        <v>268</v>
      </c>
      <c r="H24" s="175"/>
      <c r="I24" s="42">
        <f>VLOOKUP($A24&amp;I$89,決統データ!$A$3:$DE$2059,$E24+19,FALSE)</f>
        <v>323341</v>
      </c>
    </row>
    <row r="25" spans="1:9" ht="25">
      <c r="A25" s="27" t="str">
        <f t="shared" si="1"/>
        <v>1771001</v>
      </c>
      <c r="B25" s="28" t="s">
        <v>292</v>
      </c>
      <c r="C25" s="29">
        <v>10</v>
      </c>
      <c r="D25" s="28" t="s">
        <v>790</v>
      </c>
      <c r="E25" s="24">
        <v>20</v>
      </c>
      <c r="F25" s="587"/>
      <c r="G25" s="602" t="s">
        <v>1272</v>
      </c>
      <c r="H25" s="178" t="s">
        <v>1271</v>
      </c>
      <c r="I25" s="42">
        <f>VLOOKUP($A25&amp;I$89,決統データ!$A$3:$DE$2059,$E25+19,FALSE)</f>
        <v>156056</v>
      </c>
    </row>
    <row r="26" spans="1:9">
      <c r="A26" s="27" t="str">
        <f t="shared" si="1"/>
        <v>1771001</v>
      </c>
      <c r="B26" s="28" t="s">
        <v>292</v>
      </c>
      <c r="C26" s="29">
        <v>10</v>
      </c>
      <c r="D26" s="28" t="s">
        <v>790</v>
      </c>
      <c r="E26" s="24">
        <v>21</v>
      </c>
      <c r="F26" s="587"/>
      <c r="G26" s="605"/>
      <c r="H26" s="175" t="s">
        <v>238</v>
      </c>
      <c r="I26" s="42">
        <f>VLOOKUP($A26&amp;I$89,決統データ!$A$3:$DE$2059,$E26+19,FALSE)</f>
        <v>103500</v>
      </c>
    </row>
    <row r="27" spans="1:9">
      <c r="A27" s="27" t="str">
        <f t="shared" si="1"/>
        <v>1771001</v>
      </c>
      <c r="B27" s="28" t="s">
        <v>292</v>
      </c>
      <c r="C27" s="29">
        <v>10</v>
      </c>
      <c r="D27" s="28" t="s">
        <v>790</v>
      </c>
      <c r="E27" s="24">
        <v>22</v>
      </c>
      <c r="F27" s="587"/>
      <c r="G27" s="605"/>
      <c r="H27" s="175" t="s">
        <v>1269</v>
      </c>
      <c r="I27" s="42">
        <f>VLOOKUP($A27&amp;I$89,決統データ!$A$3:$DE$2059,$E27+19,FALSE)</f>
        <v>32108</v>
      </c>
    </row>
    <row r="28" spans="1:9">
      <c r="A28" s="27" t="str">
        <f t="shared" si="1"/>
        <v>1771001</v>
      </c>
      <c r="B28" s="28" t="s">
        <v>292</v>
      </c>
      <c r="C28" s="29">
        <v>10</v>
      </c>
      <c r="D28" s="28" t="s">
        <v>790</v>
      </c>
      <c r="E28" s="24">
        <v>23</v>
      </c>
      <c r="F28" s="587"/>
      <c r="G28" s="605"/>
      <c r="H28" s="179" t="s">
        <v>1264</v>
      </c>
      <c r="I28" s="42">
        <f>VLOOKUP($A28&amp;I$89,決統データ!$A$3:$DE$2059,$E28+19,FALSE)</f>
        <v>0</v>
      </c>
    </row>
    <row r="29" spans="1:9" ht="14.25" customHeight="1">
      <c r="A29" s="27" t="str">
        <f t="shared" si="1"/>
        <v>1771001</v>
      </c>
      <c r="B29" s="28" t="s">
        <v>292</v>
      </c>
      <c r="C29" s="29">
        <v>10</v>
      </c>
      <c r="D29" s="28" t="s">
        <v>790</v>
      </c>
      <c r="E29" s="24">
        <v>24</v>
      </c>
      <c r="F29" s="587"/>
      <c r="G29" s="606"/>
      <c r="H29" s="175" t="s">
        <v>1263</v>
      </c>
      <c r="I29" s="42">
        <f>VLOOKUP($A29&amp;I$89,決統データ!$A$3:$DE$2059,$E29+19,FALSE)</f>
        <v>31677</v>
      </c>
    </row>
    <row r="30" spans="1:9" ht="14.25" customHeight="1">
      <c r="A30" s="27" t="str">
        <f t="shared" si="1"/>
        <v>1771001</v>
      </c>
      <c r="B30" s="28" t="s">
        <v>292</v>
      </c>
      <c r="C30" s="29">
        <v>10</v>
      </c>
      <c r="D30" s="28" t="s">
        <v>790</v>
      </c>
      <c r="E30" s="24">
        <v>25</v>
      </c>
      <c r="F30" s="587"/>
      <c r="G30" s="602" t="s">
        <v>1268</v>
      </c>
      <c r="H30" s="175" t="s">
        <v>1267</v>
      </c>
      <c r="I30" s="42">
        <f>VLOOKUP($A30&amp;I$89,決統データ!$A$3:$DE$2059,$E30+19,FALSE)</f>
        <v>213814</v>
      </c>
    </row>
    <row r="31" spans="1:9" ht="14.25" customHeight="1">
      <c r="A31" s="27" t="str">
        <f t="shared" si="1"/>
        <v>1771001</v>
      </c>
      <c r="B31" s="28" t="s">
        <v>292</v>
      </c>
      <c r="C31" s="29">
        <v>10</v>
      </c>
      <c r="D31" s="28" t="s">
        <v>790</v>
      </c>
      <c r="E31" s="24">
        <v>26</v>
      </c>
      <c r="F31" s="587"/>
      <c r="G31" s="605"/>
      <c r="H31" s="175" t="s">
        <v>1266</v>
      </c>
      <c r="I31" s="42">
        <f>VLOOKUP($A31&amp;I$89,決統データ!$A$3:$DE$2059,$E31+19,FALSE)</f>
        <v>14966</v>
      </c>
    </row>
    <row r="32" spans="1:9">
      <c r="A32" s="27" t="str">
        <f t="shared" si="1"/>
        <v>1771001</v>
      </c>
      <c r="B32" s="28" t="s">
        <v>292</v>
      </c>
      <c r="C32" s="29">
        <v>10</v>
      </c>
      <c r="D32" s="28" t="s">
        <v>790</v>
      </c>
      <c r="E32" s="24">
        <v>27</v>
      </c>
      <c r="F32" s="587"/>
      <c r="G32" s="605"/>
      <c r="H32" s="175" t="s">
        <v>1265</v>
      </c>
      <c r="I32" s="42">
        <f>VLOOKUP($A32&amp;I$89,決統データ!$A$3:$DE$2059,$E32+19,FALSE)</f>
        <v>88825</v>
      </c>
    </row>
    <row r="33" spans="1:9">
      <c r="A33" s="27" t="str">
        <f t="shared" si="1"/>
        <v>1771001</v>
      </c>
      <c r="B33" s="28" t="s">
        <v>292</v>
      </c>
      <c r="C33" s="29">
        <v>10</v>
      </c>
      <c r="D33" s="28" t="s">
        <v>790</v>
      </c>
      <c r="E33" s="24">
        <v>28</v>
      </c>
      <c r="F33" s="587"/>
      <c r="G33" s="605"/>
      <c r="H33" s="179" t="s">
        <v>1264</v>
      </c>
      <c r="I33" s="42">
        <f>VLOOKUP($A33&amp;I$89,決統データ!$A$3:$DE$2059,$E33+19,FALSE)</f>
        <v>0</v>
      </c>
    </row>
    <row r="34" spans="1:9" ht="14.25" customHeight="1">
      <c r="A34" s="27" t="str">
        <f t="shared" si="1"/>
        <v>1771001</v>
      </c>
      <c r="B34" s="28" t="s">
        <v>292</v>
      </c>
      <c r="C34" s="29">
        <v>10</v>
      </c>
      <c r="D34" s="28" t="s">
        <v>790</v>
      </c>
      <c r="E34" s="24">
        <v>29</v>
      </c>
      <c r="F34" s="587"/>
      <c r="G34" s="606"/>
      <c r="H34" s="175" t="s">
        <v>1263</v>
      </c>
      <c r="I34" s="42">
        <f>VLOOKUP($A34&amp;I$89,決統データ!$A$3:$DE$2059,$E34+19,FALSE)</f>
        <v>5736</v>
      </c>
    </row>
    <row r="35" spans="1:9" ht="14.25" customHeight="1">
      <c r="A35" s="27" t="str">
        <f t="shared" si="1"/>
        <v>1771001</v>
      </c>
      <c r="B35" s="28" t="s">
        <v>292</v>
      </c>
      <c r="C35" s="29">
        <v>10</v>
      </c>
      <c r="D35" s="28" t="s">
        <v>790</v>
      </c>
      <c r="E35" s="24">
        <v>30</v>
      </c>
      <c r="F35" s="588"/>
      <c r="G35" s="174" t="s">
        <v>1262</v>
      </c>
      <c r="H35" s="175"/>
      <c r="I35" s="42">
        <f>VLOOKUP($A35&amp;I$89,決統データ!$A$3:$DE$2059,$E35+19,FALSE)</f>
        <v>283738</v>
      </c>
    </row>
    <row r="36" spans="1:9">
      <c r="A36" s="27" t="str">
        <f t="shared" si="1"/>
        <v>1771001</v>
      </c>
      <c r="B36" s="28" t="s">
        <v>292</v>
      </c>
      <c r="C36" s="29">
        <v>10</v>
      </c>
      <c r="D36" s="28" t="s">
        <v>790</v>
      </c>
      <c r="E36" s="24">
        <v>31</v>
      </c>
      <c r="F36" s="586" t="s">
        <v>1261</v>
      </c>
      <c r="G36" s="174" t="s">
        <v>1260</v>
      </c>
      <c r="H36" s="175"/>
      <c r="I36" s="42">
        <f>VLOOKUP($A36&amp;I$89,決統データ!$A$3:$DE$2059,$E36+19,FALSE)</f>
        <v>3</v>
      </c>
    </row>
    <row r="37" spans="1:9" ht="14.25" customHeight="1">
      <c r="A37" s="27" t="str">
        <f t="shared" si="1"/>
        <v>1771001</v>
      </c>
      <c r="B37" s="28" t="s">
        <v>292</v>
      </c>
      <c r="C37" s="29">
        <v>10</v>
      </c>
      <c r="D37" s="28" t="s">
        <v>790</v>
      </c>
      <c r="E37" s="24">
        <v>32</v>
      </c>
      <c r="F37" s="587"/>
      <c r="G37" s="602" t="s">
        <v>1259</v>
      </c>
      <c r="H37" s="175" t="s">
        <v>1257</v>
      </c>
      <c r="I37" s="42">
        <f>VLOOKUP($A37&amp;I$89,決統データ!$A$3:$DE$2059,$E37+19,FALSE)</f>
        <v>3</v>
      </c>
    </row>
    <row r="38" spans="1:9" ht="14.25" customHeight="1">
      <c r="A38" s="27" t="str">
        <f t="shared" si="1"/>
        <v>1771001</v>
      </c>
      <c r="B38" s="28" t="s">
        <v>292</v>
      </c>
      <c r="C38" s="29">
        <v>10</v>
      </c>
      <c r="D38" s="28" t="s">
        <v>790</v>
      </c>
      <c r="E38" s="24">
        <v>33</v>
      </c>
      <c r="F38" s="587"/>
      <c r="G38" s="792"/>
      <c r="H38" s="175" t="s">
        <v>1256</v>
      </c>
      <c r="I38" s="42">
        <f>VLOOKUP($A38&amp;I$89,決統データ!$A$3:$DE$2059,$E38+19,FALSE)</f>
        <v>0</v>
      </c>
    </row>
    <row r="39" spans="1:9">
      <c r="A39" s="27" t="str">
        <f t="shared" si="1"/>
        <v>1771001</v>
      </c>
      <c r="B39" s="28" t="s">
        <v>292</v>
      </c>
      <c r="C39" s="29">
        <v>10</v>
      </c>
      <c r="D39" s="28" t="s">
        <v>790</v>
      </c>
      <c r="E39" s="24">
        <v>34</v>
      </c>
      <c r="F39" s="587"/>
      <c r="G39" s="603"/>
      <c r="H39" s="175" t="s">
        <v>1255</v>
      </c>
      <c r="I39" s="42">
        <f>VLOOKUP($A39&amp;I$89,決統データ!$A$3:$DE$2059,$E39+19,FALSE)</f>
        <v>0</v>
      </c>
    </row>
    <row r="40" spans="1:9">
      <c r="A40" s="27" t="str">
        <f t="shared" si="1"/>
        <v>1771001</v>
      </c>
      <c r="B40" s="28" t="s">
        <v>292</v>
      </c>
      <c r="C40" s="29">
        <v>10</v>
      </c>
      <c r="D40" s="28" t="s">
        <v>790</v>
      </c>
      <c r="E40" s="24">
        <v>35</v>
      </c>
      <c r="F40" s="587"/>
      <c r="G40" s="602" t="s">
        <v>1258</v>
      </c>
      <c r="H40" s="175" t="s">
        <v>1257</v>
      </c>
      <c r="I40" s="42">
        <f>VLOOKUP($A40&amp;I$89,決統データ!$A$3:$DE$2059,$E40+19,FALSE)</f>
        <v>0</v>
      </c>
    </row>
    <row r="41" spans="1:9" ht="14.25" customHeight="1">
      <c r="A41" s="27" t="str">
        <f t="shared" si="1"/>
        <v>1771001</v>
      </c>
      <c r="B41" s="28" t="s">
        <v>292</v>
      </c>
      <c r="C41" s="29">
        <v>10</v>
      </c>
      <c r="D41" s="28" t="s">
        <v>790</v>
      </c>
      <c r="E41" s="24">
        <v>36</v>
      </c>
      <c r="F41" s="587"/>
      <c r="G41" s="792"/>
      <c r="H41" s="175" t="s">
        <v>1256</v>
      </c>
      <c r="I41" s="42">
        <f>VLOOKUP($A41&amp;I$89,決統データ!$A$3:$DE$2059,$E41+19,FALSE)</f>
        <v>0</v>
      </c>
    </row>
    <row r="42" spans="1:9" ht="14.25" customHeight="1">
      <c r="A42" s="27" t="str">
        <f t="shared" si="1"/>
        <v>1771001</v>
      </c>
      <c r="B42" s="28" t="s">
        <v>292</v>
      </c>
      <c r="C42" s="29">
        <v>10</v>
      </c>
      <c r="D42" s="28" t="s">
        <v>790</v>
      </c>
      <c r="E42" s="24">
        <v>37</v>
      </c>
      <c r="F42" s="588"/>
      <c r="G42" s="603"/>
      <c r="H42" s="175" t="s">
        <v>1255</v>
      </c>
      <c r="I42" s="42">
        <f>VLOOKUP($A42&amp;I$89,決統データ!$A$3:$DE$2059,$E42+19,FALSE)</f>
        <v>0</v>
      </c>
    </row>
    <row r="43" spans="1:9" ht="14.25" customHeight="1">
      <c r="A43" s="27" t="str">
        <f t="shared" si="1"/>
        <v>1771001</v>
      </c>
      <c r="B43" s="28" t="s">
        <v>292</v>
      </c>
      <c r="C43" s="29">
        <v>10</v>
      </c>
      <c r="D43" s="28" t="s">
        <v>790</v>
      </c>
      <c r="E43" s="24">
        <v>38</v>
      </c>
      <c r="F43" s="586" t="s">
        <v>1254</v>
      </c>
      <c r="G43" s="174" t="s">
        <v>1253</v>
      </c>
      <c r="H43" s="175"/>
      <c r="I43" s="42">
        <f>VLOOKUP($A43&amp;I$89,決統データ!$A$3:$DE$2059,$E43+19,FALSE)</f>
        <v>2</v>
      </c>
    </row>
    <row r="44" spans="1:9" ht="14.25" customHeight="1">
      <c r="A44" s="27" t="str">
        <f t="shared" si="1"/>
        <v>1771001</v>
      </c>
      <c r="B44" s="28" t="s">
        <v>292</v>
      </c>
      <c r="C44" s="29">
        <v>10</v>
      </c>
      <c r="D44" s="28" t="s">
        <v>790</v>
      </c>
      <c r="E44" s="24">
        <v>39</v>
      </c>
      <c r="F44" s="587"/>
      <c r="G44" s="602" t="s">
        <v>1252</v>
      </c>
      <c r="H44" s="175" t="s">
        <v>1251</v>
      </c>
      <c r="I44" s="42">
        <f>VLOOKUP($A44&amp;I$89,決統データ!$A$3:$DE$2059,$E44+19,FALSE)</f>
        <v>0</v>
      </c>
    </row>
    <row r="45" spans="1:9" ht="14.25" customHeight="1">
      <c r="A45" s="27" t="str">
        <f t="shared" si="1"/>
        <v>1771001</v>
      </c>
      <c r="B45" s="28" t="s">
        <v>292</v>
      </c>
      <c r="C45" s="29">
        <v>10</v>
      </c>
      <c r="D45" s="28" t="s">
        <v>790</v>
      </c>
      <c r="E45" s="24">
        <v>40</v>
      </c>
      <c r="F45" s="587"/>
      <c r="G45" s="792"/>
      <c r="H45" s="175" t="s">
        <v>1250</v>
      </c>
      <c r="I45" s="42">
        <f>VLOOKUP($A45&amp;I$89,決統データ!$A$3:$DE$2059,$E45+19,FALSE)</f>
        <v>2</v>
      </c>
    </row>
    <row r="46" spans="1:9">
      <c r="A46" s="27" t="str">
        <f t="shared" si="1"/>
        <v>1771001</v>
      </c>
      <c r="B46" s="28" t="s">
        <v>292</v>
      </c>
      <c r="C46" s="29">
        <v>10</v>
      </c>
      <c r="D46" s="28" t="s">
        <v>790</v>
      </c>
      <c r="E46" s="24">
        <v>41</v>
      </c>
      <c r="F46" s="587"/>
      <c r="G46" s="792"/>
      <c r="H46" s="175" t="s">
        <v>1249</v>
      </c>
      <c r="I46" s="42">
        <f>VLOOKUP($A46&amp;I$89,決統データ!$A$3:$DE$2059,$E46+19,FALSE)</f>
        <v>0</v>
      </c>
    </row>
    <row r="47" spans="1:9" ht="14.25" customHeight="1">
      <c r="A47" s="27" t="str">
        <f t="shared" si="1"/>
        <v>1771001</v>
      </c>
      <c r="B47" s="28" t="s">
        <v>292</v>
      </c>
      <c r="C47" s="29">
        <v>10</v>
      </c>
      <c r="D47" s="28" t="s">
        <v>790</v>
      </c>
      <c r="E47" s="24">
        <v>42</v>
      </c>
      <c r="F47" s="587"/>
      <c r="G47" s="603"/>
      <c r="H47" s="175" t="s">
        <v>1248</v>
      </c>
      <c r="I47" s="42">
        <f>VLOOKUP($A47&amp;I$89,決統データ!$A$3:$DE$2059,$E47+19,FALSE)</f>
        <v>0</v>
      </c>
    </row>
    <row r="48" spans="1:9" ht="14.25" customHeight="1">
      <c r="A48" s="27" t="str">
        <f t="shared" si="1"/>
        <v>1771001</v>
      </c>
      <c r="B48" s="28" t="s">
        <v>292</v>
      </c>
      <c r="C48" s="29">
        <v>10</v>
      </c>
      <c r="D48" s="28" t="s">
        <v>790</v>
      </c>
      <c r="E48" s="24">
        <v>43</v>
      </c>
      <c r="F48" s="587"/>
      <c r="G48" s="174" t="s">
        <v>152</v>
      </c>
      <c r="H48" s="175"/>
      <c r="I48" s="42">
        <f>VLOOKUP($A48&amp;I$89,決統データ!$A$3:$DE$2059,$E48+19,FALSE)</f>
        <v>46</v>
      </c>
    </row>
    <row r="49" spans="1:9" ht="14.25" customHeight="1">
      <c r="A49" s="27" t="str">
        <f t="shared" si="1"/>
        <v>1771001</v>
      </c>
      <c r="B49" s="28" t="s">
        <v>292</v>
      </c>
      <c r="C49" s="29">
        <v>10</v>
      </c>
      <c r="D49" s="28" t="s">
        <v>790</v>
      </c>
      <c r="E49" s="24">
        <v>44</v>
      </c>
      <c r="F49" s="587"/>
      <c r="G49" s="602" t="s">
        <v>206</v>
      </c>
      <c r="H49" s="175" t="s">
        <v>151</v>
      </c>
      <c r="I49" s="42">
        <f>VLOOKUP($A49&amp;I$89,決統データ!$A$3:$DE$2059,$E49+19,FALSE)</f>
        <v>46</v>
      </c>
    </row>
    <row r="50" spans="1:9" ht="14.25" customHeight="1">
      <c r="A50" s="27" t="str">
        <f t="shared" si="1"/>
        <v>1771001</v>
      </c>
      <c r="B50" s="28" t="s">
        <v>292</v>
      </c>
      <c r="C50" s="29">
        <v>10</v>
      </c>
      <c r="D50" s="28" t="s">
        <v>790</v>
      </c>
      <c r="E50" s="24">
        <v>45</v>
      </c>
      <c r="F50" s="587"/>
      <c r="G50" s="603"/>
      <c r="H50" s="175" t="s">
        <v>150</v>
      </c>
      <c r="I50" s="42">
        <f>VLOOKUP($A50&amp;I$89,決統データ!$A$3:$DE$2059,$E50+19,FALSE)</f>
        <v>0</v>
      </c>
    </row>
    <row r="51" spans="1:9" ht="14.25" customHeight="1">
      <c r="A51" s="27" t="str">
        <f t="shared" si="1"/>
        <v>1771001</v>
      </c>
      <c r="B51" s="28" t="s">
        <v>292</v>
      </c>
      <c r="C51" s="29">
        <v>10</v>
      </c>
      <c r="D51" s="28" t="s">
        <v>790</v>
      </c>
      <c r="E51" s="24">
        <v>46</v>
      </c>
      <c r="F51" s="587"/>
      <c r="G51" s="602" t="s">
        <v>205</v>
      </c>
      <c r="H51" s="175" t="s">
        <v>149</v>
      </c>
      <c r="I51" s="42">
        <f>VLOOKUP($A51&amp;I$89,決統データ!$A$3:$DE$2059,$E51+19,FALSE)</f>
        <v>16</v>
      </c>
    </row>
    <row r="52" spans="1:9">
      <c r="A52" s="27" t="str">
        <f t="shared" si="1"/>
        <v>1771001</v>
      </c>
      <c r="B52" s="28" t="s">
        <v>292</v>
      </c>
      <c r="C52" s="29">
        <v>10</v>
      </c>
      <c r="D52" s="28" t="s">
        <v>790</v>
      </c>
      <c r="E52" s="24">
        <v>47</v>
      </c>
      <c r="F52" s="587"/>
      <c r="G52" s="603"/>
      <c r="H52" s="175" t="s">
        <v>148</v>
      </c>
      <c r="I52" s="42">
        <f>VLOOKUP($A52&amp;I$89,決統データ!$A$3:$DE$2059,$E52+19,FALSE)</f>
        <v>0</v>
      </c>
    </row>
    <row r="53" spans="1:9" ht="14.25" customHeight="1">
      <c r="A53" s="27" t="str">
        <f t="shared" si="1"/>
        <v>1771001</v>
      </c>
      <c r="B53" s="28" t="s">
        <v>292</v>
      </c>
      <c r="C53" s="29">
        <v>10</v>
      </c>
      <c r="D53" s="28" t="s">
        <v>790</v>
      </c>
      <c r="E53" s="24">
        <v>48</v>
      </c>
      <c r="F53" s="587"/>
      <c r="G53" s="176" t="s">
        <v>147</v>
      </c>
      <c r="H53" s="175"/>
      <c r="I53" s="42">
        <f>VLOOKUP($A53&amp;I$89,決統データ!$A$3:$DE$2059,$E53+19,FALSE)</f>
        <v>12</v>
      </c>
    </row>
    <row r="54" spans="1:9" ht="14.25" customHeight="1">
      <c r="A54" s="27" t="str">
        <f t="shared" si="1"/>
        <v>1771001</v>
      </c>
      <c r="B54" s="28" t="s">
        <v>292</v>
      </c>
      <c r="C54" s="29">
        <v>10</v>
      </c>
      <c r="D54" s="28" t="s">
        <v>790</v>
      </c>
      <c r="E54" s="24">
        <v>49</v>
      </c>
      <c r="F54" s="587"/>
      <c r="G54" s="174" t="s">
        <v>1239</v>
      </c>
      <c r="H54" s="175"/>
      <c r="I54" s="42">
        <f>VLOOKUP($A54&amp;I$89,決統データ!$A$3:$DE$2059,$E54+19,FALSE)</f>
        <v>3908</v>
      </c>
    </row>
    <row r="55" spans="1:9">
      <c r="A55" s="27" t="str">
        <f t="shared" si="1"/>
        <v>1771001</v>
      </c>
      <c r="B55" s="28" t="s">
        <v>292</v>
      </c>
      <c r="C55" s="29">
        <v>10</v>
      </c>
      <c r="D55" s="28" t="s">
        <v>790</v>
      </c>
      <c r="E55" s="24">
        <v>50</v>
      </c>
      <c r="F55" s="587"/>
      <c r="G55" s="604" t="s">
        <v>650</v>
      </c>
      <c r="H55" s="175" t="s">
        <v>1238</v>
      </c>
      <c r="I55" s="42">
        <f>VLOOKUP($A55&amp;I$89,決統データ!$A$3:$DE$2059,$E55+19,FALSE)</f>
        <v>3908</v>
      </c>
    </row>
    <row r="56" spans="1:9" ht="14.25" customHeight="1">
      <c r="A56" s="27" t="str">
        <f t="shared" si="1"/>
        <v>1771001</v>
      </c>
      <c r="B56" s="28" t="s">
        <v>292</v>
      </c>
      <c r="C56" s="29">
        <v>10</v>
      </c>
      <c r="D56" s="28" t="s">
        <v>790</v>
      </c>
      <c r="E56" s="24">
        <v>51</v>
      </c>
      <c r="F56" s="587"/>
      <c r="G56" s="606"/>
      <c r="H56" s="175" t="s">
        <v>1237</v>
      </c>
      <c r="I56" s="42">
        <f>VLOOKUP($A56&amp;I$89,決統データ!$A$3:$DE$2059,$E56+19,FALSE)</f>
        <v>0</v>
      </c>
    </row>
    <row r="57" spans="1:9" ht="14.25" customHeight="1">
      <c r="A57" s="27" t="str">
        <f t="shared" si="1"/>
        <v>1771001</v>
      </c>
      <c r="B57" s="28" t="s">
        <v>292</v>
      </c>
      <c r="C57" s="29">
        <v>10</v>
      </c>
      <c r="D57" s="28" t="s">
        <v>790</v>
      </c>
      <c r="E57" s="24">
        <v>52</v>
      </c>
      <c r="F57" s="587"/>
      <c r="G57" s="180" t="s">
        <v>1236</v>
      </c>
      <c r="H57" s="175"/>
      <c r="I57" s="42">
        <f>VLOOKUP($A57&amp;I$89,決統データ!$A$3:$DE$2059,$E57+19,FALSE)</f>
        <v>3908</v>
      </c>
    </row>
    <row r="58" spans="1:9" ht="14.25" customHeight="1">
      <c r="A58" s="27"/>
      <c r="B58" s="28"/>
      <c r="C58" s="29"/>
      <c r="D58" s="28"/>
      <c r="F58" s="587"/>
      <c r="G58" s="181"/>
      <c r="H58" s="175" t="s">
        <v>1235</v>
      </c>
      <c r="I58" s="166">
        <f>I57/I55*100</f>
        <v>100</v>
      </c>
    </row>
    <row r="59" spans="1:9" ht="14.25" customHeight="1">
      <c r="A59" s="27" t="str">
        <f t="shared" si="1"/>
        <v>1771001</v>
      </c>
      <c r="B59" s="28" t="s">
        <v>292</v>
      </c>
      <c r="C59" s="29">
        <v>10</v>
      </c>
      <c r="D59" s="28" t="s">
        <v>790</v>
      </c>
      <c r="E59" s="24">
        <v>53</v>
      </c>
      <c r="F59" s="587"/>
      <c r="G59" s="602" t="s">
        <v>1234</v>
      </c>
      <c r="H59" s="175" t="s">
        <v>237</v>
      </c>
      <c r="I59" s="42">
        <f>VLOOKUP($A59&amp;I$89,決統データ!$A$3:$DE$2059,$E59+19,FALSE)</f>
        <v>0</v>
      </c>
    </row>
    <row r="60" spans="1:9" ht="14.25" customHeight="1">
      <c r="A60" s="27" t="str">
        <f t="shared" si="1"/>
        <v>1771001</v>
      </c>
      <c r="B60" s="28" t="s">
        <v>292</v>
      </c>
      <c r="C60" s="29">
        <v>10</v>
      </c>
      <c r="D60" s="28" t="s">
        <v>790</v>
      </c>
      <c r="E60" s="24">
        <v>54</v>
      </c>
      <c r="F60" s="587"/>
      <c r="G60" s="603"/>
      <c r="H60" s="175" t="s">
        <v>145</v>
      </c>
      <c r="I60" s="42">
        <f>VLOOKUP($A60&amp;I$89,決統データ!$A$3:$DE$2059,$E60+19,FALSE)</f>
        <v>0</v>
      </c>
    </row>
    <row r="61" spans="1:9">
      <c r="A61" s="27" t="str">
        <f t="shared" si="1"/>
        <v>1771001</v>
      </c>
      <c r="B61" s="28" t="s">
        <v>292</v>
      </c>
      <c r="C61" s="29">
        <v>10</v>
      </c>
      <c r="D61" s="28" t="s">
        <v>790</v>
      </c>
      <c r="E61" s="24">
        <v>55</v>
      </c>
      <c r="F61" s="588"/>
      <c r="G61" s="174" t="s">
        <v>1231</v>
      </c>
      <c r="H61" s="175"/>
      <c r="I61" s="42">
        <f>VLOOKUP($A61&amp;I$89,決統データ!$A$3:$DE$2059,$E61+19,FALSE)</f>
        <v>0</v>
      </c>
    </row>
    <row r="62" spans="1:9">
      <c r="A62" s="27" t="str">
        <f t="shared" si="1"/>
        <v>1771001</v>
      </c>
      <c r="B62" s="28" t="s">
        <v>292</v>
      </c>
      <c r="C62" s="29">
        <v>10</v>
      </c>
      <c r="D62" s="28" t="s">
        <v>790</v>
      </c>
      <c r="E62" s="24">
        <v>56</v>
      </c>
      <c r="F62" s="797" t="s">
        <v>1230</v>
      </c>
      <c r="G62" s="174" t="s">
        <v>1229</v>
      </c>
      <c r="H62" s="175"/>
      <c r="I62" s="42">
        <f>VLOOKUP($A62&amp;I$89,決統データ!$A$3:$DE$2059,$E62+19,FALSE)</f>
        <v>0</v>
      </c>
    </row>
    <row r="63" spans="1:9">
      <c r="A63" s="27" t="str">
        <f t="shared" si="1"/>
        <v>1771001</v>
      </c>
      <c r="B63" s="28" t="s">
        <v>292</v>
      </c>
      <c r="C63" s="29">
        <v>10</v>
      </c>
      <c r="D63" s="28" t="s">
        <v>790</v>
      </c>
      <c r="E63" s="24">
        <v>57</v>
      </c>
      <c r="F63" s="798"/>
      <c r="G63" s="602" t="s">
        <v>1228</v>
      </c>
      <c r="H63" s="175" t="s">
        <v>144</v>
      </c>
      <c r="I63" s="42">
        <f>VLOOKUP($A63&amp;I$89,決統データ!$A$3:$DE$2059,$E63+19,FALSE)</f>
        <v>0</v>
      </c>
    </row>
    <row r="64" spans="1:9">
      <c r="A64" s="27" t="str">
        <f t="shared" si="1"/>
        <v>1771001</v>
      </c>
      <c r="B64" s="28" t="s">
        <v>292</v>
      </c>
      <c r="C64" s="29">
        <v>10</v>
      </c>
      <c r="D64" s="28" t="s">
        <v>790</v>
      </c>
      <c r="E64" s="24">
        <v>58</v>
      </c>
      <c r="F64" s="799"/>
      <c r="G64" s="603"/>
      <c r="H64" s="175" t="s">
        <v>143</v>
      </c>
      <c r="I64" s="42">
        <f>VLOOKUP($A64&amp;I$89,決統データ!$A$3:$DE$2059,$E64+19,FALSE)</f>
        <v>0</v>
      </c>
    </row>
    <row r="65" spans="1:9" ht="14.25" customHeight="1">
      <c r="A65" s="27" t="str">
        <f t="shared" si="1"/>
        <v>1771001</v>
      </c>
      <c r="B65" s="28" t="s">
        <v>292</v>
      </c>
      <c r="C65" s="29">
        <v>10</v>
      </c>
      <c r="D65" s="28" t="s">
        <v>790</v>
      </c>
      <c r="E65" s="24">
        <v>59</v>
      </c>
      <c r="F65" s="586" t="s">
        <v>1116</v>
      </c>
      <c r="G65" s="174" t="s">
        <v>1225</v>
      </c>
      <c r="H65" s="175"/>
      <c r="I65" s="42">
        <f>VLOOKUP($A65&amp;I$89,決統データ!$A$3:$DE$2059,$E65+19,FALSE)</f>
        <v>2</v>
      </c>
    </row>
    <row r="66" spans="1:9">
      <c r="A66" s="27" t="str">
        <f t="shared" si="1"/>
        <v>1771001</v>
      </c>
      <c r="B66" s="28" t="s">
        <v>292</v>
      </c>
      <c r="C66" s="29">
        <v>10</v>
      </c>
      <c r="D66" s="28" t="s">
        <v>790</v>
      </c>
      <c r="E66" s="24">
        <v>60</v>
      </c>
      <c r="F66" s="587"/>
      <c r="G66" s="604" t="s">
        <v>650</v>
      </c>
      <c r="H66" s="175" t="s">
        <v>1224</v>
      </c>
      <c r="I66" s="42">
        <f>VLOOKUP($A66&amp;I$89,決統データ!$A$3:$DE$2059,$E66+19,FALSE)</f>
        <v>0</v>
      </c>
    </row>
    <row r="67" spans="1:9" ht="14.25" customHeight="1">
      <c r="A67" s="27" t="str">
        <f t="shared" si="1"/>
        <v>1771002</v>
      </c>
      <c r="B67" s="28" t="s">
        <v>292</v>
      </c>
      <c r="C67" s="29">
        <v>10</v>
      </c>
      <c r="D67" s="28" t="s">
        <v>796</v>
      </c>
      <c r="E67" s="24">
        <v>1</v>
      </c>
      <c r="F67" s="587"/>
      <c r="G67" s="605"/>
      <c r="H67" s="175" t="s">
        <v>1223</v>
      </c>
      <c r="I67" s="42">
        <f>VLOOKUP($A67&amp;I$89,決統データ!$A$3:$DE$2059,$E67+19,FALSE)</f>
        <v>0</v>
      </c>
    </row>
    <row r="68" spans="1:9" ht="14.25" customHeight="1">
      <c r="A68" s="27" t="str">
        <f t="shared" si="1"/>
        <v>1771002</v>
      </c>
      <c r="B68" s="28" t="s">
        <v>292</v>
      </c>
      <c r="C68" s="29">
        <v>10</v>
      </c>
      <c r="D68" s="28" t="s">
        <v>796</v>
      </c>
      <c r="E68" s="24">
        <v>2</v>
      </c>
      <c r="F68" s="587"/>
      <c r="G68" s="605"/>
      <c r="H68" s="175" t="s">
        <v>1222</v>
      </c>
      <c r="I68" s="42">
        <f>VLOOKUP($A68&amp;I$89,決統データ!$A$3:$DE$2059,$E68+19,FALSE)</f>
        <v>2</v>
      </c>
    </row>
    <row r="69" spans="1:9" ht="14.25" customHeight="1">
      <c r="A69" s="27" t="str">
        <f t="shared" si="1"/>
        <v>1771002</v>
      </c>
      <c r="B69" s="28" t="s">
        <v>292</v>
      </c>
      <c r="C69" s="29">
        <v>10</v>
      </c>
      <c r="D69" s="28" t="s">
        <v>796</v>
      </c>
      <c r="E69" s="24">
        <v>3</v>
      </c>
      <c r="F69" s="587"/>
      <c r="G69" s="606"/>
      <c r="H69" s="175" t="s">
        <v>203</v>
      </c>
      <c r="I69" s="42">
        <f>VLOOKUP($A69&amp;I$89,決統データ!$A$3:$DE$2059,$E69+19,FALSE)</f>
        <v>0</v>
      </c>
    </row>
    <row r="70" spans="1:9" ht="14.25" customHeight="1">
      <c r="A70" s="27" t="str">
        <f t="shared" si="1"/>
        <v>1771002</v>
      </c>
      <c r="B70" s="28" t="s">
        <v>292</v>
      </c>
      <c r="C70" s="29">
        <v>10</v>
      </c>
      <c r="D70" s="28" t="s">
        <v>796</v>
      </c>
      <c r="E70" s="24">
        <v>4</v>
      </c>
      <c r="F70" s="587"/>
      <c r="G70" s="174" t="s">
        <v>1220</v>
      </c>
      <c r="H70" s="175"/>
      <c r="I70" s="42">
        <f>VLOOKUP($A70&amp;I$89,決統データ!$A$3:$DE$2059,$E70+19,FALSE)</f>
        <v>0</v>
      </c>
    </row>
    <row r="71" spans="1:9" ht="14.25" customHeight="1">
      <c r="A71" s="27" t="str">
        <f t="shared" si="1"/>
        <v>1771002</v>
      </c>
      <c r="B71" s="28" t="s">
        <v>292</v>
      </c>
      <c r="C71" s="29">
        <v>10</v>
      </c>
      <c r="D71" s="28" t="s">
        <v>796</v>
      </c>
      <c r="E71" s="24">
        <v>5</v>
      </c>
      <c r="F71" s="588"/>
      <c r="G71" s="175" t="s">
        <v>1219</v>
      </c>
      <c r="H71" s="191"/>
      <c r="I71" s="42">
        <f>VLOOKUP($A71&amp;I$89,決統データ!$A$3:$DE$2059,$E71+19,FALSE)</f>
        <v>2</v>
      </c>
    </row>
    <row r="72" spans="1:9" ht="14.25" customHeight="1">
      <c r="F72" s="611" t="s">
        <v>1218</v>
      </c>
      <c r="G72" s="468" t="s">
        <v>1217</v>
      </c>
      <c r="H72" s="469"/>
      <c r="I72" s="166">
        <f>IF(I49=0,0,I51/I49*100)</f>
        <v>34.782608695652172</v>
      </c>
    </row>
    <row r="73" spans="1:9">
      <c r="F73" s="612"/>
      <c r="G73" s="468" t="s">
        <v>1216</v>
      </c>
      <c r="H73" s="469"/>
      <c r="I73" s="166">
        <f>IF(I50=0,0,I52/I50*100)</f>
        <v>0</v>
      </c>
    </row>
    <row r="74" spans="1:9">
      <c r="F74" s="612"/>
      <c r="G74" s="468" t="s">
        <v>1215</v>
      </c>
      <c r="H74" s="469"/>
      <c r="I74" s="166">
        <f>IF(I49=0,0,I53/I49*100)</f>
        <v>26.086956521739129</v>
      </c>
    </row>
    <row r="75" spans="1:9">
      <c r="F75" s="612"/>
      <c r="G75" s="614" t="s">
        <v>1214</v>
      </c>
      <c r="H75" s="615"/>
      <c r="I75" s="167">
        <f>IF(I65=0,0,I55/I65)</f>
        <v>1954</v>
      </c>
    </row>
    <row r="76" spans="1:9">
      <c r="F76" s="612"/>
      <c r="G76" s="616" t="s">
        <v>1213</v>
      </c>
      <c r="H76" s="617"/>
      <c r="I76" s="168">
        <f>+林2!K5/林1!I57*1000</f>
        <v>338.53633572159674</v>
      </c>
    </row>
    <row r="77" spans="1:9">
      <c r="F77" s="612"/>
      <c r="G77" s="616" t="s">
        <v>1212</v>
      </c>
      <c r="H77" s="617"/>
      <c r="I77" s="168">
        <f>(林4!J76)/林1!I57*1000</f>
        <v>1041.7093142272263</v>
      </c>
    </row>
    <row r="78" spans="1:9" ht="14.25" customHeight="1">
      <c r="F78" s="612"/>
      <c r="G78" s="609" t="s">
        <v>531</v>
      </c>
      <c r="H78" s="182" t="s">
        <v>1211</v>
      </c>
      <c r="I78" s="168">
        <f>+林4!J46/林1!I57*1000</f>
        <v>1041.7093142272263</v>
      </c>
    </row>
    <row r="79" spans="1:9">
      <c r="F79" s="612"/>
      <c r="G79" s="610"/>
      <c r="H79" s="182" t="s">
        <v>1210</v>
      </c>
      <c r="I79" s="168">
        <f>(林4!J69)/林1!I57*1000</f>
        <v>0</v>
      </c>
    </row>
    <row r="80" spans="1:9">
      <c r="F80" s="612"/>
      <c r="G80" s="607" t="s">
        <v>1209</v>
      </c>
      <c r="H80" s="608"/>
      <c r="I80" s="166">
        <f>+林2!K5/(林4!J76)*100</f>
        <v>32.498157700810609</v>
      </c>
    </row>
    <row r="81" spans="6:9">
      <c r="F81" s="613"/>
      <c r="G81" s="60" t="s">
        <v>531</v>
      </c>
      <c r="H81" s="60" t="s">
        <v>1207</v>
      </c>
      <c r="I81" s="166">
        <f>+I80*林4!J46/(林4!J76)</f>
        <v>32.498157700810609</v>
      </c>
    </row>
    <row r="82" spans="6:9">
      <c r="F82" s="222"/>
      <c r="G82" s="282"/>
      <c r="H82" s="282"/>
      <c r="I82" s="281"/>
    </row>
    <row r="83" spans="6:9">
      <c r="G83" s="153" t="s">
        <v>1206</v>
      </c>
    </row>
    <row r="84" spans="6:9">
      <c r="G84" s="153" t="s">
        <v>1205</v>
      </c>
    </row>
    <row r="85" spans="6:9">
      <c r="G85" s="113" t="s">
        <v>1204</v>
      </c>
    </row>
    <row r="86" spans="6:9">
      <c r="G86" s="113" t="s">
        <v>1203</v>
      </c>
    </row>
    <row r="87" spans="6:9">
      <c r="G87" s="113" t="s">
        <v>1202</v>
      </c>
    </row>
    <row r="89" spans="6:9">
      <c r="I89" s="12" t="str">
        <f>+I90&amp;"000"</f>
        <v>264075000</v>
      </c>
    </row>
    <row r="90" spans="6:9">
      <c r="I90" s="284" t="s">
        <v>595</v>
      </c>
    </row>
    <row r="91" spans="6:9">
      <c r="I91" s="284" t="s">
        <v>596</v>
      </c>
    </row>
  </sheetData>
  <customSheetViews>
    <customSheetView guid="{247A5D4D-80F1-4466-92F7-7A3BC78E450F}" showPageBreaks="1" fitToPage="1" printArea="1" topLeftCell="A57">
      <selection activeCell="C43" sqref="C43"/>
      <pageMargins left="0.98425196850393704" right="0.78740157480314965" top="0.78740157480314965" bottom="0.78740157480314965" header="0.51181102362204722" footer="0.27559055118110237"/>
      <pageSetup paperSize="9" scale="65" orientation="portrait" blackAndWhite="1" horizontalDpi="300" verticalDpi="300"/>
      <headerFooter alignWithMargins="0"/>
    </customSheetView>
  </customSheetViews>
  <mergeCells count="28">
    <mergeCell ref="F62:F64"/>
    <mergeCell ref="G63:G64"/>
    <mergeCell ref="F65:F71"/>
    <mergeCell ref="G66:G69"/>
    <mergeCell ref="F3:H3"/>
    <mergeCell ref="F8:F18"/>
    <mergeCell ref="F19:G23"/>
    <mergeCell ref="F24:F35"/>
    <mergeCell ref="G25:G29"/>
    <mergeCell ref="G30:G34"/>
    <mergeCell ref="F36:F42"/>
    <mergeCell ref="G37:G39"/>
    <mergeCell ref="G40:G42"/>
    <mergeCell ref="F43:F61"/>
    <mergeCell ref="G44:G47"/>
    <mergeCell ref="G49:G50"/>
    <mergeCell ref="G51:G52"/>
    <mergeCell ref="G55:G56"/>
    <mergeCell ref="G59:G60"/>
    <mergeCell ref="G77:H77"/>
    <mergeCell ref="G78:G79"/>
    <mergeCell ref="G80:H80"/>
    <mergeCell ref="F72:F81"/>
    <mergeCell ref="G72:H72"/>
    <mergeCell ref="G73:H73"/>
    <mergeCell ref="G74:H74"/>
    <mergeCell ref="G75:H75"/>
    <mergeCell ref="G76:H76"/>
  </mergeCells>
  <phoneticPr fontId="3"/>
  <pageMargins left="0.98425196850393704" right="0.78740157480314965" top="0.78740157480314965" bottom="0.78740157480314965" header="0.51181102362204722" footer="0.27559055118110237"/>
  <pageSetup paperSize="9" scale="61"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pageSetUpPr fitToPage="1"/>
  </sheetPr>
  <dimension ref="A1:K109"/>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5" style="9" customWidth="1"/>
    <col min="7" max="7" width="5.08203125" style="9" customWidth="1"/>
    <col min="8" max="8" width="5" style="9" customWidth="1"/>
    <col min="9" max="9" width="4.08203125" style="9" customWidth="1"/>
    <col min="10" max="10" width="28.5" style="9" customWidth="1"/>
    <col min="11" max="11" width="15.25" style="156" customWidth="1"/>
    <col min="12" max="16384" width="9" style="9"/>
  </cols>
  <sheetData>
    <row r="1" spans="1:11">
      <c r="F1" s="9" t="s">
        <v>896</v>
      </c>
      <c r="K1" s="283" t="s">
        <v>523</v>
      </c>
    </row>
    <row r="2" spans="1:11" ht="30" customHeight="1">
      <c r="A2" s="26"/>
      <c r="B2" s="67" t="s">
        <v>786</v>
      </c>
      <c r="C2" s="26" t="s">
        <v>787</v>
      </c>
      <c r="D2" s="26" t="s">
        <v>788</v>
      </c>
      <c r="E2" s="30" t="s">
        <v>789</v>
      </c>
      <c r="F2" s="851"/>
      <c r="G2" s="851"/>
      <c r="H2" s="851"/>
      <c r="I2" s="851"/>
      <c r="J2" s="851"/>
      <c r="K2" s="183" t="s">
        <v>274</v>
      </c>
    </row>
    <row r="3" spans="1:11" ht="14.15" customHeight="1">
      <c r="A3" s="27" t="str">
        <f>+B3&amp;C3&amp;D3</f>
        <v>1772601</v>
      </c>
      <c r="B3" s="28" t="s">
        <v>292</v>
      </c>
      <c r="C3" s="29">
        <v>26</v>
      </c>
      <c r="D3" s="28" t="s">
        <v>790</v>
      </c>
      <c r="E3" s="24">
        <v>1</v>
      </c>
      <c r="F3" s="636" t="s">
        <v>895</v>
      </c>
      <c r="G3" s="972" t="s">
        <v>894</v>
      </c>
      <c r="H3" s="972"/>
      <c r="I3" s="972"/>
      <c r="J3" s="973"/>
      <c r="K3" s="42">
        <f>VLOOKUP($A3&amp;K$107,決統データ!$A$3:$DE$2059,$E3+19,FALSE)</f>
        <v>7398</v>
      </c>
    </row>
    <row r="4" spans="1:11" ht="14.15" customHeight="1">
      <c r="A4" s="27" t="str">
        <f t="shared" ref="A4:A67" si="0">+B4&amp;C4&amp;D4</f>
        <v>1772601</v>
      </c>
      <c r="B4" s="28" t="s">
        <v>292</v>
      </c>
      <c r="C4" s="29">
        <v>26</v>
      </c>
      <c r="D4" s="28" t="s">
        <v>790</v>
      </c>
      <c r="E4" s="38">
        <v>2</v>
      </c>
      <c r="F4" s="636"/>
      <c r="G4" s="957" t="s">
        <v>893</v>
      </c>
      <c r="H4" s="957"/>
      <c r="I4" s="957"/>
      <c r="J4" s="958"/>
      <c r="K4" s="42">
        <f>VLOOKUP($A4&amp;K$107,決統データ!$A$3:$DE$2059,$E4+19,FALSE)</f>
        <v>1323</v>
      </c>
    </row>
    <row r="5" spans="1:11" ht="14.15" customHeight="1">
      <c r="A5" s="27" t="str">
        <f t="shared" si="0"/>
        <v>1772601</v>
      </c>
      <c r="B5" s="28" t="s">
        <v>292</v>
      </c>
      <c r="C5" s="29">
        <v>26</v>
      </c>
      <c r="D5" s="28" t="s">
        <v>790</v>
      </c>
      <c r="E5" s="38">
        <v>3</v>
      </c>
      <c r="F5" s="636"/>
      <c r="G5" s="957" t="s">
        <v>892</v>
      </c>
      <c r="H5" s="957"/>
      <c r="I5" s="957"/>
      <c r="J5" s="958"/>
      <c r="K5" s="42">
        <f>VLOOKUP($A5&amp;K$107,決統データ!$A$3:$DE$2059,$E5+19,FALSE)</f>
        <v>1323</v>
      </c>
    </row>
    <row r="6" spans="1:11" ht="14.15" customHeight="1">
      <c r="A6" s="27" t="str">
        <f t="shared" si="0"/>
        <v>1772601</v>
      </c>
      <c r="B6" s="28" t="s">
        <v>292</v>
      </c>
      <c r="C6" s="29">
        <v>26</v>
      </c>
      <c r="D6" s="28" t="s">
        <v>790</v>
      </c>
      <c r="E6" s="38">
        <v>4</v>
      </c>
      <c r="F6" s="636"/>
      <c r="G6" s="957" t="s">
        <v>1312</v>
      </c>
      <c r="H6" s="957"/>
      <c r="I6" s="957"/>
      <c r="J6" s="958"/>
      <c r="K6" s="42">
        <f>VLOOKUP($A6&amp;K$107,決統データ!$A$3:$DE$2059,$E6+19,FALSE)</f>
        <v>0</v>
      </c>
    </row>
    <row r="7" spans="1:11" ht="14.15" customHeight="1">
      <c r="A7" s="27" t="str">
        <f t="shared" si="0"/>
        <v>1772601</v>
      </c>
      <c r="B7" s="28" t="s">
        <v>292</v>
      </c>
      <c r="C7" s="29">
        <v>26</v>
      </c>
      <c r="D7" s="28" t="s">
        <v>790</v>
      </c>
      <c r="E7" s="38">
        <v>5</v>
      </c>
      <c r="F7" s="636"/>
      <c r="G7" s="957" t="s">
        <v>1311</v>
      </c>
      <c r="H7" s="957"/>
      <c r="I7" s="957"/>
      <c r="J7" s="958"/>
      <c r="K7" s="42">
        <f>VLOOKUP($A7&amp;K$107,決統データ!$A$3:$DE$2059,$E7+19,FALSE)</f>
        <v>0</v>
      </c>
    </row>
    <row r="8" spans="1:11" ht="14.15" customHeight="1">
      <c r="A8" s="27" t="str">
        <f t="shared" si="0"/>
        <v>1772601</v>
      </c>
      <c r="B8" s="28" t="s">
        <v>292</v>
      </c>
      <c r="C8" s="29">
        <v>26</v>
      </c>
      <c r="D8" s="28" t="s">
        <v>790</v>
      </c>
      <c r="E8" s="38">
        <v>6</v>
      </c>
      <c r="F8" s="636"/>
      <c r="G8" s="957" t="s">
        <v>923</v>
      </c>
      <c r="H8" s="957"/>
      <c r="I8" s="957"/>
      <c r="J8" s="958"/>
      <c r="K8" s="42">
        <f>VLOOKUP($A8&amp;K$107,決統データ!$A$3:$DE$2059,$E8+19,FALSE)</f>
        <v>0</v>
      </c>
    </row>
    <row r="9" spans="1:11" ht="14.15" customHeight="1">
      <c r="A9" s="27" t="str">
        <f t="shared" si="0"/>
        <v>1772601</v>
      </c>
      <c r="B9" s="28" t="s">
        <v>292</v>
      </c>
      <c r="C9" s="29">
        <v>26</v>
      </c>
      <c r="D9" s="28" t="s">
        <v>790</v>
      </c>
      <c r="E9" s="38">
        <v>7</v>
      </c>
      <c r="F9" s="636"/>
      <c r="G9" s="957" t="s">
        <v>890</v>
      </c>
      <c r="H9" s="957"/>
      <c r="I9" s="957"/>
      <c r="J9" s="958"/>
      <c r="K9" s="42">
        <f>VLOOKUP($A9&amp;K$107,決統データ!$A$3:$DE$2059,$E9+19,FALSE)</f>
        <v>6075</v>
      </c>
    </row>
    <row r="10" spans="1:11" ht="14.15" customHeight="1">
      <c r="A10" s="27" t="str">
        <f t="shared" si="0"/>
        <v>1772601</v>
      </c>
      <c r="B10" s="28" t="s">
        <v>292</v>
      </c>
      <c r="C10" s="29">
        <v>26</v>
      </c>
      <c r="D10" s="28" t="s">
        <v>790</v>
      </c>
      <c r="E10" s="38">
        <v>8</v>
      </c>
      <c r="F10" s="636"/>
      <c r="G10" s="957" t="s">
        <v>889</v>
      </c>
      <c r="H10" s="957"/>
      <c r="I10" s="957"/>
      <c r="J10" s="958"/>
      <c r="K10" s="42">
        <f>VLOOKUP($A10&amp;K$107,決統データ!$A$3:$DE$2059,$E10+19,FALSE)</f>
        <v>0</v>
      </c>
    </row>
    <row r="11" spans="1:11" ht="14.15" customHeight="1">
      <c r="A11" s="27" t="str">
        <f t="shared" si="0"/>
        <v>1772601</v>
      </c>
      <c r="B11" s="28" t="s">
        <v>292</v>
      </c>
      <c r="C11" s="29">
        <v>26</v>
      </c>
      <c r="D11" s="28" t="s">
        <v>790</v>
      </c>
      <c r="E11" s="38">
        <v>9</v>
      </c>
      <c r="F11" s="636"/>
      <c r="G11" s="957" t="s">
        <v>255</v>
      </c>
      <c r="H11" s="957"/>
      <c r="I11" s="957"/>
      <c r="J11" s="958"/>
      <c r="K11" s="42">
        <f>VLOOKUP($A11&amp;K$107,決統データ!$A$3:$DE$2059,$E11+19,FALSE)</f>
        <v>0</v>
      </c>
    </row>
    <row r="12" spans="1:11" ht="14.15" customHeight="1">
      <c r="A12" s="27" t="str">
        <f t="shared" si="0"/>
        <v>1772601</v>
      </c>
      <c r="B12" s="28" t="s">
        <v>292</v>
      </c>
      <c r="C12" s="29">
        <v>26</v>
      </c>
      <c r="D12" s="28" t="s">
        <v>790</v>
      </c>
      <c r="E12" s="38">
        <v>10</v>
      </c>
      <c r="F12" s="636"/>
      <c r="G12" s="957" t="s">
        <v>924</v>
      </c>
      <c r="H12" s="957"/>
      <c r="I12" s="957"/>
      <c r="J12" s="958"/>
      <c r="K12" s="42">
        <f>VLOOKUP($A12&amp;K$107,決統データ!$A$3:$DE$2059,$E12+19,FALSE)</f>
        <v>6075</v>
      </c>
    </row>
    <row r="13" spans="1:11" ht="14.15" customHeight="1">
      <c r="A13" s="27" t="str">
        <f t="shared" si="0"/>
        <v>1772601</v>
      </c>
      <c r="B13" s="28" t="s">
        <v>292</v>
      </c>
      <c r="C13" s="29">
        <v>26</v>
      </c>
      <c r="D13" s="28" t="s">
        <v>790</v>
      </c>
      <c r="E13" s="38">
        <v>11</v>
      </c>
      <c r="F13" s="636"/>
      <c r="G13" s="957" t="s">
        <v>923</v>
      </c>
      <c r="H13" s="957"/>
      <c r="I13" s="957"/>
      <c r="J13" s="958"/>
      <c r="K13" s="42">
        <f>VLOOKUP($A13&amp;K$107,決統データ!$A$3:$DE$2059,$E13+19,FALSE)</f>
        <v>0</v>
      </c>
    </row>
    <row r="14" spans="1:11" ht="14.15" customHeight="1">
      <c r="A14" s="27" t="str">
        <f t="shared" si="0"/>
        <v>1772601</v>
      </c>
      <c r="B14" s="28" t="s">
        <v>292</v>
      </c>
      <c r="C14" s="29">
        <v>26</v>
      </c>
      <c r="D14" s="28" t="s">
        <v>790</v>
      </c>
      <c r="E14" s="38">
        <v>12</v>
      </c>
      <c r="F14" s="636"/>
      <c r="G14" s="957" t="s">
        <v>886</v>
      </c>
      <c r="H14" s="957"/>
      <c r="I14" s="957"/>
      <c r="J14" s="958"/>
      <c r="K14" s="42">
        <f>VLOOKUP($A14&amp;K$107,決統データ!$A$3:$DE$2059,$E14+19,FALSE)</f>
        <v>4918</v>
      </c>
    </row>
    <row r="15" spans="1:11" ht="14.15" customHeight="1">
      <c r="A15" s="27" t="str">
        <f t="shared" si="0"/>
        <v>1772601</v>
      </c>
      <c r="B15" s="28" t="s">
        <v>292</v>
      </c>
      <c r="C15" s="29">
        <v>26</v>
      </c>
      <c r="D15" s="28" t="s">
        <v>790</v>
      </c>
      <c r="E15" s="38">
        <v>13</v>
      </c>
      <c r="F15" s="636"/>
      <c r="G15" s="957" t="s">
        <v>885</v>
      </c>
      <c r="H15" s="957"/>
      <c r="I15" s="957"/>
      <c r="J15" s="958"/>
      <c r="K15" s="42">
        <f>VLOOKUP($A15&amp;K$107,決統データ!$A$3:$DE$2059,$E15+19,FALSE)</f>
        <v>4071</v>
      </c>
    </row>
    <row r="16" spans="1:11" ht="14.15" customHeight="1">
      <c r="A16" s="27" t="str">
        <f t="shared" si="0"/>
        <v>1772601</v>
      </c>
      <c r="B16" s="28" t="s">
        <v>292</v>
      </c>
      <c r="C16" s="29">
        <v>26</v>
      </c>
      <c r="D16" s="28" t="s">
        <v>790</v>
      </c>
      <c r="E16" s="38">
        <v>14</v>
      </c>
      <c r="F16" s="636"/>
      <c r="G16" s="957" t="s">
        <v>884</v>
      </c>
      <c r="H16" s="957"/>
      <c r="I16" s="957"/>
      <c r="J16" s="958"/>
      <c r="K16" s="42">
        <f>VLOOKUP($A16&amp;K$107,決統データ!$A$3:$DE$2059,$E16+19,FALSE)</f>
        <v>1249</v>
      </c>
    </row>
    <row r="17" spans="1:11" ht="14.15" customHeight="1">
      <c r="A17" s="27" t="str">
        <f t="shared" si="0"/>
        <v>1772601</v>
      </c>
      <c r="B17" s="28" t="s">
        <v>292</v>
      </c>
      <c r="C17" s="29">
        <v>26</v>
      </c>
      <c r="D17" s="28" t="s">
        <v>790</v>
      </c>
      <c r="E17" s="38">
        <v>15</v>
      </c>
      <c r="F17" s="636"/>
      <c r="G17" s="957" t="s">
        <v>883</v>
      </c>
      <c r="H17" s="957"/>
      <c r="I17" s="957"/>
      <c r="J17" s="958"/>
      <c r="K17" s="42">
        <f>VLOOKUP($A17&amp;K$107,決統データ!$A$3:$DE$2059,$E17+19,FALSE)</f>
        <v>0</v>
      </c>
    </row>
    <row r="18" spans="1:11" ht="14.15" customHeight="1">
      <c r="A18" s="27" t="str">
        <f t="shared" si="0"/>
        <v>1772601</v>
      </c>
      <c r="B18" s="28" t="s">
        <v>292</v>
      </c>
      <c r="C18" s="29">
        <v>26</v>
      </c>
      <c r="D18" s="28" t="s">
        <v>790</v>
      </c>
      <c r="E18" s="38">
        <v>16</v>
      </c>
      <c r="F18" s="636"/>
      <c r="G18" s="957" t="s">
        <v>882</v>
      </c>
      <c r="H18" s="957"/>
      <c r="I18" s="957"/>
      <c r="J18" s="958"/>
      <c r="K18" s="42">
        <f>VLOOKUP($A18&amp;K$107,決統データ!$A$3:$DE$2059,$E18+19,FALSE)</f>
        <v>2822</v>
      </c>
    </row>
    <row r="19" spans="1:11" ht="14.15" customHeight="1">
      <c r="A19" s="27" t="str">
        <f t="shared" si="0"/>
        <v>1772601</v>
      </c>
      <c r="B19" s="28" t="s">
        <v>292</v>
      </c>
      <c r="C19" s="29">
        <v>26</v>
      </c>
      <c r="D19" s="28" t="s">
        <v>790</v>
      </c>
      <c r="E19" s="38">
        <v>17</v>
      </c>
      <c r="F19" s="636"/>
      <c r="G19" s="957" t="s">
        <v>881</v>
      </c>
      <c r="H19" s="957"/>
      <c r="I19" s="957"/>
      <c r="J19" s="958"/>
      <c r="K19" s="42">
        <f>VLOOKUP($A19&amp;K$107,決統データ!$A$3:$DE$2059,$E19+19,FALSE)</f>
        <v>847</v>
      </c>
    </row>
    <row r="20" spans="1:11" ht="14.15" customHeight="1">
      <c r="A20" s="27" t="str">
        <f t="shared" si="0"/>
        <v>1772601</v>
      </c>
      <c r="B20" s="28" t="s">
        <v>292</v>
      </c>
      <c r="C20" s="29">
        <v>26</v>
      </c>
      <c r="D20" s="28" t="s">
        <v>790</v>
      </c>
      <c r="E20" s="38">
        <v>18</v>
      </c>
      <c r="F20" s="636"/>
      <c r="G20" s="957" t="s">
        <v>880</v>
      </c>
      <c r="H20" s="957"/>
      <c r="I20" s="957"/>
      <c r="J20" s="958"/>
      <c r="K20" s="42">
        <f>VLOOKUP($A20&amp;K$107,決統データ!$A$3:$DE$2059,$E20+19,FALSE)</f>
        <v>847</v>
      </c>
    </row>
    <row r="21" spans="1:11" ht="14.15" customHeight="1">
      <c r="A21" s="27" t="str">
        <f t="shared" si="0"/>
        <v>1772601</v>
      </c>
      <c r="B21" s="28" t="s">
        <v>292</v>
      </c>
      <c r="C21" s="29">
        <v>26</v>
      </c>
      <c r="D21" s="28" t="s">
        <v>790</v>
      </c>
      <c r="E21" s="38">
        <v>19</v>
      </c>
      <c r="F21" s="636"/>
      <c r="G21" s="957" t="s">
        <v>879</v>
      </c>
      <c r="H21" s="957"/>
      <c r="I21" s="957"/>
      <c r="J21" s="958"/>
      <c r="K21" s="42">
        <f>VLOOKUP($A21&amp;K$107,決統データ!$A$3:$DE$2059,$E21+19,FALSE)</f>
        <v>847</v>
      </c>
    </row>
    <row r="22" spans="1:11" ht="14.15" customHeight="1">
      <c r="A22" s="27" t="str">
        <f t="shared" si="0"/>
        <v>1772601</v>
      </c>
      <c r="B22" s="28" t="s">
        <v>292</v>
      </c>
      <c r="C22" s="29">
        <v>26</v>
      </c>
      <c r="D22" s="28" t="s">
        <v>790</v>
      </c>
      <c r="E22" s="38">
        <v>20</v>
      </c>
      <c r="F22" s="636"/>
      <c r="G22" s="957" t="s">
        <v>878</v>
      </c>
      <c r="H22" s="957"/>
      <c r="I22" s="957"/>
      <c r="J22" s="958"/>
      <c r="K22" s="42">
        <f>VLOOKUP($A22&amp;K$107,決統データ!$A$3:$DE$2059,$E22+19,FALSE)</f>
        <v>0</v>
      </c>
    </row>
    <row r="23" spans="1:11" ht="14.15" customHeight="1">
      <c r="A23" s="27" t="str">
        <f t="shared" si="0"/>
        <v>1772601</v>
      </c>
      <c r="B23" s="28" t="s">
        <v>292</v>
      </c>
      <c r="C23" s="29">
        <v>26</v>
      </c>
      <c r="D23" s="28" t="s">
        <v>790</v>
      </c>
      <c r="E23" s="38">
        <v>21</v>
      </c>
      <c r="F23" s="636"/>
      <c r="G23" s="957" t="s">
        <v>877</v>
      </c>
      <c r="H23" s="957"/>
      <c r="I23" s="957"/>
      <c r="J23" s="958"/>
      <c r="K23" s="42">
        <f>VLOOKUP($A23&amp;K$107,決統データ!$A$3:$DE$2059,$E23+19,FALSE)</f>
        <v>0</v>
      </c>
    </row>
    <row r="24" spans="1:11" ht="14.15" customHeight="1">
      <c r="A24" s="27" t="str">
        <f t="shared" si="0"/>
        <v>1772601</v>
      </c>
      <c r="B24" s="28" t="s">
        <v>292</v>
      </c>
      <c r="C24" s="29">
        <v>26</v>
      </c>
      <c r="D24" s="28" t="s">
        <v>790</v>
      </c>
      <c r="E24" s="38">
        <v>22</v>
      </c>
      <c r="F24" s="637"/>
      <c r="G24" s="957" t="s">
        <v>254</v>
      </c>
      <c r="H24" s="957"/>
      <c r="I24" s="957"/>
      <c r="J24" s="958"/>
      <c r="K24" s="42">
        <f>VLOOKUP($A24&amp;K$107,決統データ!$A$3:$DE$2059,$E24+19,FALSE)</f>
        <v>2480</v>
      </c>
    </row>
    <row r="25" spans="1:11" ht="14.15" customHeight="1">
      <c r="A25" s="27" t="str">
        <f t="shared" si="0"/>
        <v>1772601</v>
      </c>
      <c r="B25" s="28" t="s">
        <v>292</v>
      </c>
      <c r="C25" s="29">
        <v>26</v>
      </c>
      <c r="D25" s="28" t="s">
        <v>790</v>
      </c>
      <c r="E25" s="38">
        <v>23</v>
      </c>
      <c r="F25" s="659" t="s">
        <v>875</v>
      </c>
      <c r="G25" s="957" t="s">
        <v>217</v>
      </c>
      <c r="H25" s="957"/>
      <c r="I25" s="957"/>
      <c r="J25" s="958"/>
      <c r="K25" s="42">
        <f>VLOOKUP($A25&amp;K$107,決統データ!$A$3:$DE$2059,$E25+19,FALSE)</f>
        <v>2000</v>
      </c>
    </row>
    <row r="26" spans="1:11" ht="14.15" customHeight="1">
      <c r="A26" s="27" t="str">
        <f t="shared" si="0"/>
        <v>1772601</v>
      </c>
      <c r="B26" s="28" t="s">
        <v>292</v>
      </c>
      <c r="C26" s="29">
        <v>26</v>
      </c>
      <c r="D26" s="28" t="s">
        <v>790</v>
      </c>
      <c r="E26" s="38">
        <v>24</v>
      </c>
      <c r="F26" s="636"/>
      <c r="G26" s="957" t="s">
        <v>873</v>
      </c>
      <c r="H26" s="957"/>
      <c r="I26" s="957"/>
      <c r="J26" s="958"/>
      <c r="K26" s="42">
        <f>VLOOKUP($A26&amp;K$107,決統データ!$A$3:$DE$2059,$E26+19,FALSE)</f>
        <v>2000</v>
      </c>
    </row>
    <row r="27" spans="1:11" ht="14.15" customHeight="1">
      <c r="A27" s="27" t="str">
        <f t="shared" si="0"/>
        <v>1772601</v>
      </c>
      <c r="B27" s="28" t="s">
        <v>292</v>
      </c>
      <c r="C27" s="29">
        <v>26</v>
      </c>
      <c r="D27" s="28" t="s">
        <v>790</v>
      </c>
      <c r="E27" s="38">
        <v>25</v>
      </c>
      <c r="F27" s="636"/>
      <c r="G27" s="957" t="s">
        <v>872</v>
      </c>
      <c r="H27" s="957"/>
      <c r="I27" s="957"/>
      <c r="J27" s="958"/>
      <c r="K27" s="42">
        <f>VLOOKUP($A27&amp;K$107,決統データ!$A$3:$DE$2059,$E27+19,FALSE)</f>
        <v>0</v>
      </c>
    </row>
    <row r="28" spans="1:11" ht="14.15" customHeight="1">
      <c r="A28" s="27" t="str">
        <f t="shared" si="0"/>
        <v>1772601</v>
      </c>
      <c r="B28" s="28" t="s">
        <v>292</v>
      </c>
      <c r="C28" s="29">
        <v>26</v>
      </c>
      <c r="D28" s="28" t="s">
        <v>790</v>
      </c>
      <c r="E28" s="38">
        <v>26</v>
      </c>
      <c r="F28" s="636"/>
      <c r="G28" s="957" t="s">
        <v>871</v>
      </c>
      <c r="H28" s="957"/>
      <c r="I28" s="957"/>
      <c r="J28" s="958"/>
      <c r="K28" s="42">
        <f>VLOOKUP($A28&amp;K$107,決統データ!$A$3:$DE$2059,$E28+19,FALSE)</f>
        <v>0</v>
      </c>
    </row>
    <row r="29" spans="1:11" ht="14.15" customHeight="1">
      <c r="A29" s="27" t="str">
        <f t="shared" si="0"/>
        <v>1772601</v>
      </c>
      <c r="B29" s="28" t="s">
        <v>292</v>
      </c>
      <c r="C29" s="29">
        <v>26</v>
      </c>
      <c r="D29" s="28" t="s">
        <v>790</v>
      </c>
      <c r="E29" s="38">
        <v>27</v>
      </c>
      <c r="F29" s="636"/>
      <c r="G29" s="957" t="s">
        <v>870</v>
      </c>
      <c r="H29" s="957"/>
      <c r="I29" s="957"/>
      <c r="J29" s="958"/>
      <c r="K29" s="42">
        <f>VLOOKUP($A29&amp;K$107,決統データ!$A$3:$DE$2059,$E29+19,FALSE)</f>
        <v>0</v>
      </c>
    </row>
    <row r="30" spans="1:11" ht="14.15" customHeight="1">
      <c r="A30" s="27" t="str">
        <f t="shared" si="0"/>
        <v>1772601</v>
      </c>
      <c r="B30" s="28" t="s">
        <v>292</v>
      </c>
      <c r="C30" s="29">
        <v>26</v>
      </c>
      <c r="D30" s="28" t="s">
        <v>790</v>
      </c>
      <c r="E30" s="38">
        <v>28</v>
      </c>
      <c r="F30" s="636"/>
      <c r="G30" s="957" t="s">
        <v>869</v>
      </c>
      <c r="H30" s="957"/>
      <c r="I30" s="957"/>
      <c r="J30" s="958"/>
      <c r="K30" s="42">
        <f>VLOOKUP($A30&amp;K$107,決統データ!$A$3:$DE$2059,$E30+19,FALSE)</f>
        <v>0</v>
      </c>
    </row>
    <row r="31" spans="1:11" ht="14.15" customHeight="1">
      <c r="A31" s="27" t="str">
        <f t="shared" si="0"/>
        <v>1772601</v>
      </c>
      <c r="B31" s="28" t="s">
        <v>292</v>
      </c>
      <c r="C31" s="29">
        <v>26</v>
      </c>
      <c r="D31" s="28" t="s">
        <v>790</v>
      </c>
      <c r="E31" s="38">
        <v>29</v>
      </c>
      <c r="F31" s="636"/>
      <c r="G31" s="957" t="s">
        <v>868</v>
      </c>
      <c r="H31" s="957"/>
      <c r="I31" s="957"/>
      <c r="J31" s="958"/>
      <c r="K31" s="42">
        <f>VLOOKUP($A31&amp;K$107,決統データ!$A$3:$DE$2059,$E31+19,FALSE)</f>
        <v>0</v>
      </c>
    </row>
    <row r="32" spans="1:11" ht="14.15" customHeight="1">
      <c r="A32" s="27" t="str">
        <f t="shared" si="0"/>
        <v>1772601</v>
      </c>
      <c r="B32" s="28" t="s">
        <v>292</v>
      </c>
      <c r="C32" s="29">
        <v>26</v>
      </c>
      <c r="D32" s="28" t="s">
        <v>790</v>
      </c>
      <c r="E32" s="38">
        <v>30</v>
      </c>
      <c r="F32" s="636"/>
      <c r="G32" s="957" t="s">
        <v>253</v>
      </c>
      <c r="H32" s="957"/>
      <c r="I32" s="957"/>
      <c r="J32" s="958"/>
      <c r="K32" s="42">
        <f>VLOOKUP($A32&amp;K$107,決統データ!$A$3:$DE$2059,$E32+19,FALSE)</f>
        <v>0</v>
      </c>
    </row>
    <row r="33" spans="1:11" ht="14.15" customHeight="1">
      <c r="A33" s="27" t="str">
        <f t="shared" si="0"/>
        <v>1772601</v>
      </c>
      <c r="B33" s="28" t="s">
        <v>292</v>
      </c>
      <c r="C33" s="29">
        <v>26</v>
      </c>
      <c r="D33" s="28" t="s">
        <v>790</v>
      </c>
      <c r="E33" s="38">
        <v>31</v>
      </c>
      <c r="F33" s="636"/>
      <c r="G33" s="957" t="s">
        <v>866</v>
      </c>
      <c r="H33" s="957"/>
      <c r="I33" s="957"/>
      <c r="J33" s="958"/>
      <c r="K33" s="42">
        <f>VLOOKUP($A33&amp;K$107,決統データ!$A$3:$DE$2059,$E33+19,FALSE)</f>
        <v>0</v>
      </c>
    </row>
    <row r="34" spans="1:11" ht="14.15" customHeight="1">
      <c r="A34" s="27" t="str">
        <f t="shared" si="0"/>
        <v>1772601</v>
      </c>
      <c r="B34" s="28" t="s">
        <v>292</v>
      </c>
      <c r="C34" s="29">
        <v>26</v>
      </c>
      <c r="D34" s="28" t="s">
        <v>790</v>
      </c>
      <c r="E34" s="38">
        <v>32</v>
      </c>
      <c r="F34" s="636"/>
      <c r="G34" s="957" t="s">
        <v>865</v>
      </c>
      <c r="H34" s="957"/>
      <c r="I34" s="957"/>
      <c r="J34" s="958"/>
      <c r="K34" s="42">
        <f>VLOOKUP($A34&amp;K$107,決統データ!$A$3:$DE$2059,$E34+19,FALSE)</f>
        <v>0</v>
      </c>
    </row>
    <row r="35" spans="1:11" ht="14.15" customHeight="1">
      <c r="A35" s="27" t="str">
        <f t="shared" si="0"/>
        <v>1772601</v>
      </c>
      <c r="B35" s="28" t="s">
        <v>292</v>
      </c>
      <c r="C35" s="29">
        <v>26</v>
      </c>
      <c r="D35" s="28" t="s">
        <v>790</v>
      </c>
      <c r="E35" s="38">
        <v>33</v>
      </c>
      <c r="F35" s="636"/>
      <c r="G35" s="957" t="s">
        <v>864</v>
      </c>
      <c r="H35" s="957"/>
      <c r="I35" s="957"/>
      <c r="J35" s="958"/>
      <c r="K35" s="42">
        <f>VLOOKUP($A35&amp;K$107,決統データ!$A$3:$DE$2059,$E35+19,FALSE)</f>
        <v>4476</v>
      </c>
    </row>
    <row r="36" spans="1:11" ht="14.15" customHeight="1">
      <c r="A36" s="27" t="str">
        <f t="shared" si="0"/>
        <v>1772601</v>
      </c>
      <c r="B36" s="28" t="s">
        <v>292</v>
      </c>
      <c r="C36" s="29">
        <v>26</v>
      </c>
      <c r="D36" s="28" t="s">
        <v>790</v>
      </c>
      <c r="E36" s="38">
        <v>34</v>
      </c>
      <c r="F36" s="636"/>
      <c r="G36" s="970" t="s">
        <v>863</v>
      </c>
      <c r="H36" s="970"/>
      <c r="I36" s="957"/>
      <c r="J36" s="958"/>
      <c r="K36" s="42">
        <f>VLOOKUP($A36&amp;K$107,決統データ!$A$3:$DE$2059,$E36+19,FALSE)</f>
        <v>0</v>
      </c>
    </row>
    <row r="37" spans="1:11" ht="14.15" customHeight="1">
      <c r="A37" s="27" t="str">
        <f t="shared" si="0"/>
        <v>1772601</v>
      </c>
      <c r="B37" s="28" t="s">
        <v>292</v>
      </c>
      <c r="C37" s="29">
        <v>26</v>
      </c>
      <c r="D37" s="28" t="s">
        <v>790</v>
      </c>
      <c r="E37" s="38">
        <v>35</v>
      </c>
      <c r="F37" s="636"/>
      <c r="G37" s="924" t="s">
        <v>279</v>
      </c>
      <c r="H37" s="925"/>
      <c r="I37" s="965" t="s">
        <v>862</v>
      </c>
      <c r="J37" s="965"/>
      <c r="K37" s="42">
        <f>VLOOKUP($A37&amp;K$107,決統データ!$A$3:$DE$2059,$E37+19,FALSE)</f>
        <v>0</v>
      </c>
    </row>
    <row r="38" spans="1:11" ht="14.15" customHeight="1">
      <c r="A38" s="27" t="str">
        <f t="shared" si="0"/>
        <v>1772601</v>
      </c>
      <c r="B38" s="28" t="s">
        <v>292</v>
      </c>
      <c r="C38" s="29">
        <v>26</v>
      </c>
      <c r="D38" s="28" t="s">
        <v>790</v>
      </c>
      <c r="E38" s="38">
        <v>36</v>
      </c>
      <c r="F38" s="636"/>
      <c r="G38" s="926"/>
      <c r="H38" s="927"/>
      <c r="I38" s="965" t="s">
        <v>861</v>
      </c>
      <c r="J38" s="965"/>
      <c r="K38" s="42">
        <f>VLOOKUP($A38&amp;K$107,決統データ!$A$3:$DE$2059,$E38+19,FALSE)</f>
        <v>0</v>
      </c>
    </row>
    <row r="39" spans="1:11" ht="14.15" customHeight="1">
      <c r="A39" s="27" t="str">
        <f t="shared" si="0"/>
        <v>1772601</v>
      </c>
      <c r="B39" s="28" t="s">
        <v>292</v>
      </c>
      <c r="C39" s="29">
        <v>26</v>
      </c>
      <c r="D39" s="28" t="s">
        <v>790</v>
      </c>
      <c r="E39" s="38">
        <v>37</v>
      </c>
      <c r="F39" s="636"/>
      <c r="G39" s="971" t="s">
        <v>509</v>
      </c>
      <c r="H39" s="972" t="s">
        <v>860</v>
      </c>
      <c r="I39" s="957"/>
      <c r="J39" s="958"/>
      <c r="K39" s="42">
        <f>VLOOKUP($A39&amp;K$107,決統データ!$A$3:$DE$2059,$E39+19,FALSE)</f>
        <v>0</v>
      </c>
    </row>
    <row r="40" spans="1:11" ht="14.15" customHeight="1">
      <c r="A40" s="27" t="str">
        <f t="shared" si="0"/>
        <v>1772601</v>
      </c>
      <c r="B40" s="28" t="s">
        <v>292</v>
      </c>
      <c r="C40" s="29">
        <v>26</v>
      </c>
      <c r="D40" s="28" t="s">
        <v>790</v>
      </c>
      <c r="E40" s="38">
        <v>38</v>
      </c>
      <c r="F40" s="636"/>
      <c r="G40" s="967"/>
      <c r="H40" s="957" t="s">
        <v>858</v>
      </c>
      <c r="I40" s="957"/>
      <c r="J40" s="958"/>
      <c r="K40" s="42">
        <f>VLOOKUP($A40&amp;K$107,決統データ!$A$3:$DE$2059,$E40+19,FALSE)</f>
        <v>0</v>
      </c>
    </row>
    <row r="41" spans="1:11" ht="14.15" customHeight="1">
      <c r="A41" s="27" t="str">
        <f t="shared" si="0"/>
        <v>1772601</v>
      </c>
      <c r="B41" s="28" t="s">
        <v>292</v>
      </c>
      <c r="C41" s="29">
        <v>26</v>
      </c>
      <c r="D41" s="28" t="s">
        <v>790</v>
      </c>
      <c r="E41" s="38">
        <v>39</v>
      </c>
      <c r="F41" s="636"/>
      <c r="G41" s="967"/>
      <c r="H41" s="957" t="s">
        <v>859</v>
      </c>
      <c r="I41" s="957"/>
      <c r="J41" s="958"/>
      <c r="K41" s="42">
        <f>VLOOKUP($A41&amp;K$107,決統データ!$A$3:$DE$2059,$E41+19,FALSE)</f>
        <v>0</v>
      </c>
    </row>
    <row r="42" spans="1:11" ht="14.15" customHeight="1">
      <c r="A42" s="27" t="str">
        <f t="shared" si="0"/>
        <v>1772601</v>
      </c>
      <c r="B42" s="28" t="s">
        <v>292</v>
      </c>
      <c r="C42" s="29">
        <v>26</v>
      </c>
      <c r="D42" s="28" t="s">
        <v>790</v>
      </c>
      <c r="E42" s="38">
        <v>40</v>
      </c>
      <c r="F42" s="636"/>
      <c r="G42" s="967"/>
      <c r="H42" s="957" t="s">
        <v>858</v>
      </c>
      <c r="I42" s="957"/>
      <c r="J42" s="958"/>
      <c r="K42" s="42">
        <f>VLOOKUP($A42&amp;K$107,決統データ!$A$3:$DE$2059,$E42+19,FALSE)</f>
        <v>0</v>
      </c>
    </row>
    <row r="43" spans="1:11" ht="14.15" customHeight="1">
      <c r="A43" s="27" t="str">
        <f t="shared" si="0"/>
        <v>1772601</v>
      </c>
      <c r="B43" s="28" t="s">
        <v>292</v>
      </c>
      <c r="C43" s="29">
        <v>26</v>
      </c>
      <c r="D43" s="28" t="s">
        <v>790</v>
      </c>
      <c r="E43" s="38">
        <v>41</v>
      </c>
      <c r="F43" s="636"/>
      <c r="G43" s="967" t="s">
        <v>857</v>
      </c>
      <c r="H43" s="684" t="s">
        <v>836</v>
      </c>
      <c r="I43" s="643" t="s">
        <v>650</v>
      </c>
      <c r="J43" s="75" t="s">
        <v>382</v>
      </c>
      <c r="K43" s="42">
        <f>VLOOKUP($A43&amp;K$107,決統データ!$A$3:$DE$2059,$E43+19,FALSE)</f>
        <v>0</v>
      </c>
    </row>
    <row r="44" spans="1:11" ht="14.15" customHeight="1">
      <c r="A44" s="27" t="str">
        <f t="shared" si="0"/>
        <v>1772601</v>
      </c>
      <c r="B44" s="28" t="s">
        <v>292</v>
      </c>
      <c r="C44" s="29">
        <v>26</v>
      </c>
      <c r="D44" s="28" t="s">
        <v>790</v>
      </c>
      <c r="E44" s="38">
        <v>42</v>
      </c>
      <c r="F44" s="636"/>
      <c r="G44" s="967"/>
      <c r="H44" s="675"/>
      <c r="I44" s="644"/>
      <c r="J44" s="75" t="s">
        <v>360</v>
      </c>
      <c r="K44" s="42">
        <f>VLOOKUP($A44&amp;K$107,決統データ!$A$3:$DE$2059,$E44+19,FALSE)</f>
        <v>0</v>
      </c>
    </row>
    <row r="45" spans="1:11" ht="14.15" customHeight="1">
      <c r="A45" s="27" t="str">
        <f t="shared" si="0"/>
        <v>1772601</v>
      </c>
      <c r="B45" s="28" t="s">
        <v>292</v>
      </c>
      <c r="C45" s="29">
        <v>26</v>
      </c>
      <c r="D45" s="28" t="s">
        <v>790</v>
      </c>
      <c r="E45" s="38">
        <v>43</v>
      </c>
      <c r="F45" s="636"/>
      <c r="G45" s="967"/>
      <c r="H45" s="968"/>
      <c r="I45" s="645"/>
      <c r="J45" s="261" t="s">
        <v>737</v>
      </c>
      <c r="K45" s="42">
        <f>VLOOKUP($A45&amp;K$107,決統データ!$A$3:$DE$2059,$E45+19,FALSE)</f>
        <v>0</v>
      </c>
    </row>
    <row r="46" spans="1:11" ht="14.15" customHeight="1">
      <c r="A46" s="27" t="str">
        <f t="shared" si="0"/>
        <v>1772601</v>
      </c>
      <c r="B46" s="28" t="s">
        <v>292</v>
      </c>
      <c r="C46" s="29">
        <v>26</v>
      </c>
      <c r="D46" s="28" t="s">
        <v>790</v>
      </c>
      <c r="E46" s="38">
        <v>44</v>
      </c>
      <c r="F46" s="636"/>
      <c r="G46" s="967"/>
      <c r="H46" s="957" t="s">
        <v>856</v>
      </c>
      <c r="I46" s="957"/>
      <c r="J46" s="958"/>
      <c r="K46" s="42">
        <f>VLOOKUP($A46&amp;K$107,決統データ!$A$3:$DE$2059,$E46+19,FALSE)</f>
        <v>0</v>
      </c>
    </row>
    <row r="47" spans="1:11" ht="14.15" customHeight="1">
      <c r="A47" s="27" t="str">
        <f t="shared" si="0"/>
        <v>1772601</v>
      </c>
      <c r="B47" s="28" t="s">
        <v>292</v>
      </c>
      <c r="C47" s="29">
        <v>26</v>
      </c>
      <c r="D47" s="28" t="s">
        <v>790</v>
      </c>
      <c r="E47" s="38">
        <v>45</v>
      </c>
      <c r="F47" s="636"/>
      <c r="G47" s="967"/>
      <c r="H47" s="957" t="s">
        <v>252</v>
      </c>
      <c r="I47" s="957"/>
      <c r="J47" s="958"/>
      <c r="K47" s="42">
        <f>VLOOKUP($A47&amp;K$107,決統データ!$A$3:$DE$2059,$E47+19,FALSE)</f>
        <v>0</v>
      </c>
    </row>
    <row r="48" spans="1:11" ht="14.15" customHeight="1">
      <c r="A48" s="27" t="str">
        <f t="shared" si="0"/>
        <v>1772601</v>
      </c>
      <c r="B48" s="28" t="s">
        <v>292</v>
      </c>
      <c r="C48" s="29">
        <v>26</v>
      </c>
      <c r="D48" s="28" t="s">
        <v>790</v>
      </c>
      <c r="E48" s="38">
        <v>46</v>
      </c>
      <c r="F48" s="636"/>
      <c r="G48" s="967"/>
      <c r="H48" s="957" t="s">
        <v>854</v>
      </c>
      <c r="I48" s="957"/>
      <c r="J48" s="958"/>
      <c r="K48" s="42">
        <f>VLOOKUP($A48&amp;K$107,決統データ!$A$3:$DE$2059,$E48+19,FALSE)</f>
        <v>0</v>
      </c>
    </row>
    <row r="49" spans="1:11" ht="14.15" customHeight="1">
      <c r="A49" s="27" t="str">
        <f t="shared" si="0"/>
        <v>1772601</v>
      </c>
      <c r="B49" s="28" t="s">
        <v>292</v>
      </c>
      <c r="C49" s="29">
        <v>26</v>
      </c>
      <c r="D49" s="28" t="s">
        <v>790</v>
      </c>
      <c r="E49" s="38">
        <v>47</v>
      </c>
      <c r="F49" s="636"/>
      <c r="G49" s="967"/>
      <c r="H49" s="957" t="s">
        <v>853</v>
      </c>
      <c r="I49" s="957"/>
      <c r="J49" s="958"/>
      <c r="K49" s="42">
        <f>VLOOKUP($A49&amp;K$107,決統データ!$A$3:$DE$2059,$E49+19,FALSE)</f>
        <v>0</v>
      </c>
    </row>
    <row r="50" spans="1:11" ht="14.15" customHeight="1">
      <c r="A50" s="27" t="str">
        <f t="shared" si="0"/>
        <v>1772601</v>
      </c>
      <c r="B50" s="28" t="s">
        <v>292</v>
      </c>
      <c r="C50" s="29">
        <v>26</v>
      </c>
      <c r="D50" s="28" t="s">
        <v>790</v>
      </c>
      <c r="E50" s="38">
        <v>48</v>
      </c>
      <c r="F50" s="636"/>
      <c r="G50" s="967"/>
      <c r="H50" s="957" t="s">
        <v>737</v>
      </c>
      <c r="I50" s="957"/>
      <c r="J50" s="958"/>
      <c r="K50" s="42">
        <f>VLOOKUP($A50&amp;K$107,決統データ!$A$3:$DE$2059,$E50+19,FALSE)</f>
        <v>0</v>
      </c>
    </row>
    <row r="51" spans="1:11" ht="14.15" customHeight="1">
      <c r="A51" s="27" t="str">
        <f t="shared" si="0"/>
        <v>1772601</v>
      </c>
      <c r="B51" s="28" t="s">
        <v>292</v>
      </c>
      <c r="C51" s="29">
        <v>26</v>
      </c>
      <c r="D51" s="28" t="s">
        <v>790</v>
      </c>
      <c r="E51" s="38">
        <v>49</v>
      </c>
      <c r="F51" s="636"/>
      <c r="G51" s="957" t="s">
        <v>852</v>
      </c>
      <c r="H51" s="957"/>
      <c r="I51" s="957"/>
      <c r="J51" s="958"/>
      <c r="K51" s="42">
        <f>VLOOKUP($A51&amp;K$107,決統データ!$A$3:$DE$2059,$E51+19,FALSE)</f>
        <v>4476</v>
      </c>
    </row>
    <row r="52" spans="1:11" ht="14.15" customHeight="1">
      <c r="A52" s="27" t="str">
        <f t="shared" si="0"/>
        <v>1772601</v>
      </c>
      <c r="B52" s="28" t="s">
        <v>292</v>
      </c>
      <c r="C52" s="29">
        <v>26</v>
      </c>
      <c r="D52" s="28" t="s">
        <v>790</v>
      </c>
      <c r="E52" s="38">
        <v>50</v>
      </c>
      <c r="F52" s="636"/>
      <c r="G52" s="659" t="s">
        <v>279</v>
      </c>
      <c r="H52" s="957" t="s">
        <v>1633</v>
      </c>
      <c r="I52" s="957"/>
      <c r="J52" s="958"/>
      <c r="K52" s="42">
        <f>VLOOKUP($A52&amp;K$107,決統データ!$A$3:$DE$2059,$E52+19,FALSE)</f>
        <v>0</v>
      </c>
    </row>
    <row r="53" spans="1:11" ht="14.15" customHeight="1">
      <c r="A53" s="27" t="str">
        <f t="shared" si="0"/>
        <v>1772601</v>
      </c>
      <c r="B53" s="28" t="s">
        <v>292</v>
      </c>
      <c r="C53" s="29">
        <v>26</v>
      </c>
      <c r="D53" s="28" t="s">
        <v>790</v>
      </c>
      <c r="E53" s="38">
        <v>51</v>
      </c>
      <c r="F53" s="636"/>
      <c r="G53" s="636"/>
      <c r="H53" s="957" t="s">
        <v>383</v>
      </c>
      <c r="I53" s="957"/>
      <c r="J53" s="958"/>
      <c r="K53" s="42">
        <f>VLOOKUP($A53&amp;K$107,決統データ!$A$3:$DE$2059,$E53+19,FALSE)</f>
        <v>0</v>
      </c>
    </row>
    <row r="54" spans="1:11" ht="14.15" customHeight="1">
      <c r="A54" s="27" t="str">
        <f t="shared" si="0"/>
        <v>1772601</v>
      </c>
      <c r="B54" s="28" t="s">
        <v>292</v>
      </c>
      <c r="C54" s="29">
        <v>26</v>
      </c>
      <c r="D54" s="28" t="s">
        <v>790</v>
      </c>
      <c r="E54" s="38">
        <v>52</v>
      </c>
      <c r="F54" s="636"/>
      <c r="G54" s="637"/>
      <c r="H54" s="957" t="s">
        <v>849</v>
      </c>
      <c r="I54" s="957"/>
      <c r="J54" s="958"/>
      <c r="K54" s="42">
        <f>VLOOKUP($A54&amp;K$107,決統データ!$A$3:$DE$2059,$E54+19,FALSE)</f>
        <v>0</v>
      </c>
    </row>
    <row r="55" spans="1:11" ht="14.15" customHeight="1">
      <c r="A55" s="27" t="str">
        <f t="shared" si="0"/>
        <v>1772601</v>
      </c>
      <c r="B55" s="28" t="s">
        <v>292</v>
      </c>
      <c r="C55" s="29">
        <v>26</v>
      </c>
      <c r="D55" s="28" t="s">
        <v>790</v>
      </c>
      <c r="E55" s="38">
        <v>53</v>
      </c>
      <c r="F55" s="636"/>
      <c r="G55" s="957" t="s">
        <v>848</v>
      </c>
      <c r="H55" s="957"/>
      <c r="I55" s="957"/>
      <c r="J55" s="958"/>
      <c r="K55" s="42">
        <f>VLOOKUP($A55&amp;K$107,決統データ!$A$3:$DE$2059,$E55+19,FALSE)</f>
        <v>0</v>
      </c>
    </row>
    <row r="56" spans="1:11" ht="14.15" customHeight="1">
      <c r="A56" s="27" t="str">
        <f t="shared" si="0"/>
        <v>1772601</v>
      </c>
      <c r="B56" s="28" t="s">
        <v>292</v>
      </c>
      <c r="C56" s="29">
        <v>26</v>
      </c>
      <c r="D56" s="28" t="s">
        <v>790</v>
      </c>
      <c r="E56" s="38">
        <v>54</v>
      </c>
      <c r="F56" s="636"/>
      <c r="G56" s="957" t="s">
        <v>847</v>
      </c>
      <c r="H56" s="957"/>
      <c r="I56" s="957"/>
      <c r="J56" s="958"/>
      <c r="K56" s="42">
        <f>VLOOKUP($A56&amp;K$107,決統データ!$A$3:$DE$2059,$E56+19,FALSE)</f>
        <v>0</v>
      </c>
    </row>
    <row r="57" spans="1:11" ht="14.15" customHeight="1">
      <c r="A57" s="27" t="str">
        <f t="shared" si="0"/>
        <v>1772601</v>
      </c>
      <c r="B57" s="28" t="s">
        <v>292</v>
      </c>
      <c r="C57" s="29">
        <v>26</v>
      </c>
      <c r="D57" s="28" t="s">
        <v>790</v>
      </c>
      <c r="E57" s="38">
        <v>55</v>
      </c>
      <c r="F57" s="636"/>
      <c r="G57" s="957" t="s">
        <v>846</v>
      </c>
      <c r="H57" s="957"/>
      <c r="I57" s="957"/>
      <c r="J57" s="958"/>
      <c r="K57" s="42">
        <f>VLOOKUP($A57&amp;K$107,決統データ!$A$3:$DE$2059,$E57+19,FALSE)</f>
        <v>0</v>
      </c>
    </row>
    <row r="58" spans="1:11" ht="14.15" customHeight="1">
      <c r="A58" s="27" t="str">
        <f t="shared" si="0"/>
        <v>1772601</v>
      </c>
      <c r="B58" s="28" t="s">
        <v>292</v>
      </c>
      <c r="C58" s="29">
        <v>26</v>
      </c>
      <c r="D58" s="28" t="s">
        <v>790</v>
      </c>
      <c r="E58" s="38">
        <v>56</v>
      </c>
      <c r="F58" s="637"/>
      <c r="G58" s="957" t="s">
        <v>250</v>
      </c>
      <c r="H58" s="957"/>
      <c r="I58" s="957"/>
      <c r="J58" s="958"/>
      <c r="K58" s="42">
        <f>VLOOKUP($A58&amp;K$107,決統データ!$A$3:$DE$2059,$E58+19,FALSE)</f>
        <v>-2476</v>
      </c>
    </row>
    <row r="59" spans="1:11" ht="14.15" customHeight="1">
      <c r="A59" s="27" t="str">
        <f t="shared" si="0"/>
        <v>1772601</v>
      </c>
      <c r="B59" s="28" t="s">
        <v>292</v>
      </c>
      <c r="C59" s="29">
        <v>26</v>
      </c>
      <c r="D59" s="28" t="s">
        <v>790</v>
      </c>
      <c r="E59" s="38">
        <v>57</v>
      </c>
      <c r="F59" s="957" t="s">
        <v>844</v>
      </c>
      <c r="G59" s="957"/>
      <c r="H59" s="957"/>
      <c r="I59" s="957"/>
      <c r="J59" s="958"/>
      <c r="K59" s="42">
        <f>VLOOKUP($A59&amp;K$107,決統データ!$A$3:$DE$2059,$E59+19,FALSE)</f>
        <v>4</v>
      </c>
    </row>
    <row r="60" spans="1:11" ht="14.15" customHeight="1">
      <c r="A60" s="27" t="str">
        <f t="shared" si="0"/>
        <v>1772601</v>
      </c>
      <c r="B60" s="28" t="s">
        <v>292</v>
      </c>
      <c r="C60" s="29">
        <v>26</v>
      </c>
      <c r="D60" s="28" t="s">
        <v>790</v>
      </c>
      <c r="E60" s="38">
        <v>58</v>
      </c>
      <c r="F60" s="957" t="s">
        <v>843</v>
      </c>
      <c r="G60" s="957"/>
      <c r="H60" s="957"/>
      <c r="I60" s="957"/>
      <c r="J60" s="958"/>
      <c r="K60" s="42">
        <f>VLOOKUP($A60&amp;K$107,決統データ!$A$3:$DE$2059,$E60+19,FALSE)</f>
        <v>0</v>
      </c>
    </row>
    <row r="61" spans="1:11" ht="14.15" customHeight="1">
      <c r="A61" s="27" t="str">
        <f t="shared" si="0"/>
        <v>1772601</v>
      </c>
      <c r="B61" s="28" t="s">
        <v>292</v>
      </c>
      <c r="C61" s="29">
        <v>26</v>
      </c>
      <c r="D61" s="28" t="s">
        <v>790</v>
      </c>
      <c r="E61" s="38">
        <v>59</v>
      </c>
      <c r="F61" s="969" t="s">
        <v>919</v>
      </c>
      <c r="G61" s="965"/>
      <c r="H61" s="965"/>
      <c r="I61" s="965"/>
      <c r="J61" s="965"/>
      <c r="K61" s="42">
        <f>VLOOKUP($A61&amp;K$107,決統データ!$A$3:$DE$2059,$E61+19,FALSE)</f>
        <v>5</v>
      </c>
    </row>
    <row r="62" spans="1:11" ht="14.15" customHeight="1">
      <c r="A62" s="27" t="str">
        <f t="shared" si="0"/>
        <v>1772601</v>
      </c>
      <c r="B62" s="28" t="s">
        <v>292</v>
      </c>
      <c r="C62" s="29">
        <v>26</v>
      </c>
      <c r="D62" s="28" t="s">
        <v>790</v>
      </c>
      <c r="E62" s="38">
        <v>60</v>
      </c>
      <c r="F62" s="74"/>
      <c r="G62" s="957" t="s">
        <v>841</v>
      </c>
      <c r="H62" s="957"/>
      <c r="I62" s="957"/>
      <c r="J62" s="958"/>
      <c r="K62" s="42">
        <f>VLOOKUP($A62&amp;K$107,決統データ!$A$3:$DE$2059,$E62+19,FALSE)</f>
        <v>0</v>
      </c>
    </row>
    <row r="63" spans="1:11" ht="14.15" customHeight="1">
      <c r="A63" s="27" t="str">
        <f t="shared" si="0"/>
        <v>1772602</v>
      </c>
      <c r="B63" s="28" t="s">
        <v>292</v>
      </c>
      <c r="C63" s="29">
        <v>26</v>
      </c>
      <c r="D63" s="28" t="s">
        <v>293</v>
      </c>
      <c r="E63" s="38">
        <v>1</v>
      </c>
      <c r="F63" s="957" t="s">
        <v>840</v>
      </c>
      <c r="G63" s="957"/>
      <c r="H63" s="957"/>
      <c r="I63" s="957"/>
      <c r="J63" s="958"/>
      <c r="K63" s="42">
        <f>VLOOKUP($A63&amp;K$107,決統データ!$A$3:$DE$2059,$E63+19,FALSE)</f>
        <v>0</v>
      </c>
    </row>
    <row r="64" spans="1:11" ht="14.15" customHeight="1">
      <c r="A64" s="27" t="str">
        <f t="shared" si="0"/>
        <v>1772602</v>
      </c>
      <c r="B64" s="28" t="s">
        <v>292</v>
      </c>
      <c r="C64" s="29">
        <v>26</v>
      </c>
      <c r="D64" s="28" t="s">
        <v>293</v>
      </c>
      <c r="E64" s="38">
        <v>2</v>
      </c>
      <c r="F64" s="957" t="s">
        <v>839</v>
      </c>
      <c r="G64" s="957"/>
      <c r="H64" s="957"/>
      <c r="I64" s="957"/>
      <c r="J64" s="958"/>
      <c r="K64" s="42">
        <f>VLOOKUP($A64&amp;K$107,決統データ!$A$3:$DE$2059,$E64+19,FALSE)</f>
        <v>9</v>
      </c>
    </row>
    <row r="65" spans="1:11" ht="14.15" customHeight="1">
      <c r="A65" s="27" t="str">
        <f t="shared" si="0"/>
        <v>1772602</v>
      </c>
      <c r="B65" s="28" t="s">
        <v>292</v>
      </c>
      <c r="C65" s="29">
        <v>26</v>
      </c>
      <c r="D65" s="28" t="s">
        <v>293</v>
      </c>
      <c r="E65" s="38">
        <v>3</v>
      </c>
      <c r="F65" s="957" t="s">
        <v>838</v>
      </c>
      <c r="G65" s="957"/>
      <c r="H65" s="957"/>
      <c r="I65" s="957"/>
      <c r="J65" s="958"/>
      <c r="K65" s="42">
        <f>VLOOKUP($A65&amp;K$107,決統データ!$A$3:$DE$2059,$E65+19,FALSE)</f>
        <v>0</v>
      </c>
    </row>
    <row r="66" spans="1:11" ht="14.15" customHeight="1">
      <c r="A66" s="27" t="str">
        <f t="shared" si="0"/>
        <v>1772602</v>
      </c>
      <c r="B66" s="28" t="s">
        <v>292</v>
      </c>
      <c r="C66" s="29">
        <v>26</v>
      </c>
      <c r="D66" s="28" t="s">
        <v>293</v>
      </c>
      <c r="E66" s="38">
        <v>4</v>
      </c>
      <c r="F66" s="654" t="s">
        <v>650</v>
      </c>
      <c r="G66" s="957" t="s">
        <v>837</v>
      </c>
      <c r="H66" s="957"/>
      <c r="I66" s="957"/>
      <c r="J66" s="958"/>
      <c r="K66" s="42">
        <f>VLOOKUP($A66&amp;K$107,決統データ!$A$3:$DE$2059,$E66+19,FALSE)</f>
        <v>0</v>
      </c>
    </row>
    <row r="67" spans="1:11" ht="14.15" customHeight="1">
      <c r="A67" s="27" t="str">
        <f t="shared" si="0"/>
        <v>1772602</v>
      </c>
      <c r="B67" s="28" t="s">
        <v>292</v>
      </c>
      <c r="C67" s="29">
        <v>26</v>
      </c>
      <c r="D67" s="28" t="s">
        <v>293</v>
      </c>
      <c r="E67" s="38">
        <v>5</v>
      </c>
      <c r="F67" s="655"/>
      <c r="G67" s="957" t="s">
        <v>836</v>
      </c>
      <c r="H67" s="957"/>
      <c r="I67" s="957"/>
      <c r="J67" s="958"/>
      <c r="K67" s="42">
        <f>VLOOKUP($A67&amp;K$107,決統データ!$A$3:$DE$2059,$E67+19,FALSE)</f>
        <v>0</v>
      </c>
    </row>
    <row r="68" spans="1:11" ht="14.15" customHeight="1">
      <c r="A68" s="27" t="str">
        <f t="shared" ref="A68:A96" si="1">+B68&amp;C68&amp;D68</f>
        <v>1772602</v>
      </c>
      <c r="B68" s="28" t="s">
        <v>292</v>
      </c>
      <c r="C68" s="29">
        <v>26</v>
      </c>
      <c r="D68" s="28" t="s">
        <v>293</v>
      </c>
      <c r="E68" s="38">
        <v>6</v>
      </c>
      <c r="F68" s="656"/>
      <c r="G68" s="957" t="s">
        <v>737</v>
      </c>
      <c r="H68" s="957"/>
      <c r="I68" s="957"/>
      <c r="J68" s="958"/>
      <c r="K68" s="42">
        <f>VLOOKUP($A68&amp;K$107,決統データ!$A$3:$DE$2059,$E68+19,FALSE)</f>
        <v>0</v>
      </c>
    </row>
    <row r="69" spans="1:11" ht="14.15" customHeight="1">
      <c r="A69" s="27" t="str">
        <f t="shared" si="1"/>
        <v>1772602</v>
      </c>
      <c r="B69" s="28" t="s">
        <v>292</v>
      </c>
      <c r="C69" s="29">
        <v>26</v>
      </c>
      <c r="D69" s="28" t="s">
        <v>293</v>
      </c>
      <c r="E69" s="38">
        <v>7</v>
      </c>
      <c r="F69" s="957" t="s">
        <v>835</v>
      </c>
      <c r="G69" s="957"/>
      <c r="H69" s="957"/>
      <c r="I69" s="957"/>
      <c r="J69" s="958"/>
      <c r="K69" s="42">
        <f>VLOOKUP($A69&amp;K$107,決統データ!$A$3:$DE$2059,$E69+19,FALSE)</f>
        <v>0</v>
      </c>
    </row>
    <row r="70" spans="1:11" ht="14.15" customHeight="1">
      <c r="A70" s="27" t="str">
        <f t="shared" si="1"/>
        <v>1772602</v>
      </c>
      <c r="B70" s="28" t="s">
        <v>292</v>
      </c>
      <c r="C70" s="29">
        <v>26</v>
      </c>
      <c r="D70" s="28" t="s">
        <v>293</v>
      </c>
      <c r="E70" s="38">
        <v>8</v>
      </c>
      <c r="F70" s="660" t="s">
        <v>834</v>
      </c>
      <c r="G70" s="661"/>
      <c r="H70" s="661"/>
      <c r="I70" s="662"/>
      <c r="J70" s="75" t="s">
        <v>833</v>
      </c>
      <c r="K70" s="42">
        <f>VLOOKUP($A70&amp;K$107,決統データ!$A$3:$DE$2059,$E70+19,FALSE)</f>
        <v>9</v>
      </c>
    </row>
    <row r="71" spans="1:11" ht="14.15" customHeight="1">
      <c r="A71" s="27" t="str">
        <f t="shared" si="1"/>
        <v>1772602</v>
      </c>
      <c r="B71" s="28" t="s">
        <v>292</v>
      </c>
      <c r="C71" s="29">
        <v>26</v>
      </c>
      <c r="D71" s="28" t="s">
        <v>293</v>
      </c>
      <c r="E71" s="38">
        <v>9</v>
      </c>
      <c r="F71" s="663"/>
      <c r="G71" s="664"/>
      <c r="H71" s="664"/>
      <c r="I71" s="665"/>
      <c r="J71" s="75" t="s">
        <v>832</v>
      </c>
      <c r="K71" s="42">
        <f>VLOOKUP($A71&amp;K$107,決統データ!$A$3:$DE$2059,$E71+19,FALSE)</f>
        <v>0</v>
      </c>
    </row>
    <row r="72" spans="1:11" ht="14.15" customHeight="1">
      <c r="A72" s="27" t="str">
        <f t="shared" si="1"/>
        <v>1772602</v>
      </c>
      <c r="B72" s="28" t="s">
        <v>292</v>
      </c>
      <c r="C72" s="29">
        <v>26</v>
      </c>
      <c r="D72" s="28" t="s">
        <v>293</v>
      </c>
      <c r="E72" s="38">
        <v>21</v>
      </c>
      <c r="F72" s="957" t="s">
        <v>831</v>
      </c>
      <c r="G72" s="957"/>
      <c r="H72" s="957"/>
      <c r="I72" s="957"/>
      <c r="J72" s="958"/>
      <c r="K72" s="42">
        <f>VLOOKUP($A72&amp;K$107,決統データ!$A$3:$DE$2059,$E72+19,FALSE)</f>
        <v>0</v>
      </c>
    </row>
    <row r="73" spans="1:11" ht="14.15" customHeight="1">
      <c r="A73" s="27" t="str">
        <f t="shared" si="1"/>
        <v>1772602</v>
      </c>
      <c r="B73" s="28" t="s">
        <v>292</v>
      </c>
      <c r="C73" s="29">
        <v>26</v>
      </c>
      <c r="D73" s="28" t="s">
        <v>293</v>
      </c>
      <c r="E73" s="38">
        <v>22</v>
      </c>
      <c r="F73" s="958" t="s">
        <v>830</v>
      </c>
      <c r="G73" s="965"/>
      <c r="H73" s="965"/>
      <c r="I73" s="965"/>
      <c r="J73" s="966"/>
      <c r="K73" s="42">
        <f>VLOOKUP($A73&amp;K$107,決統データ!$A$3:$DE$2059,$E73+19,FALSE)</f>
        <v>0</v>
      </c>
    </row>
    <row r="74" spans="1:11" ht="14.15" customHeight="1">
      <c r="A74" s="27" t="str">
        <f t="shared" si="1"/>
        <v>1772602</v>
      </c>
      <c r="B74" s="28" t="s">
        <v>292</v>
      </c>
      <c r="C74" s="29">
        <v>26</v>
      </c>
      <c r="D74" s="28" t="s">
        <v>293</v>
      </c>
      <c r="E74" s="38">
        <v>45</v>
      </c>
      <c r="F74" s="607" t="s">
        <v>1307</v>
      </c>
      <c r="G74" s="625"/>
      <c r="H74" s="625"/>
      <c r="I74" s="625"/>
      <c r="J74" s="608"/>
      <c r="K74" s="42">
        <f>VLOOKUP($A74&amp;K$107,決統データ!$A$3:$DE$2059,$E74+19,FALSE)</f>
        <v>2000</v>
      </c>
    </row>
    <row r="75" spans="1:11" ht="14.15" customHeight="1">
      <c r="A75" s="27" t="str">
        <f t="shared" si="1"/>
        <v>1772602</v>
      </c>
      <c r="B75" s="28" t="s">
        <v>292</v>
      </c>
      <c r="C75" s="29">
        <v>26</v>
      </c>
      <c r="D75" s="28" t="s">
        <v>293</v>
      </c>
      <c r="E75" s="24">
        <v>46</v>
      </c>
      <c r="F75" s="626" t="s">
        <v>278</v>
      </c>
      <c r="G75" s="627"/>
      <c r="H75" s="627"/>
      <c r="I75" s="627"/>
      <c r="J75" s="186" t="s">
        <v>277</v>
      </c>
      <c r="K75" s="42">
        <f>VLOOKUP($A75&amp;K$107,決統データ!$A$3:$DE$2059,$E75+19,FALSE)</f>
        <v>4476</v>
      </c>
    </row>
    <row r="76" spans="1:11" ht="13.5" customHeight="1">
      <c r="A76" s="27" t="str">
        <f t="shared" si="1"/>
        <v>1772602</v>
      </c>
      <c r="B76" s="28" t="s">
        <v>292</v>
      </c>
      <c r="C76" s="29">
        <v>26</v>
      </c>
      <c r="D76" s="28" t="s">
        <v>293</v>
      </c>
      <c r="E76" s="38">
        <v>47</v>
      </c>
      <c r="F76" s="628"/>
      <c r="G76" s="629"/>
      <c r="H76" s="629"/>
      <c r="I76" s="629"/>
      <c r="J76" s="186" t="s">
        <v>276</v>
      </c>
      <c r="K76" s="42">
        <f>VLOOKUP($A76&amp;K$107,決統データ!$A$3:$DE$2059,$E76+19,FALSE)</f>
        <v>0</v>
      </c>
    </row>
    <row r="77" spans="1:11" ht="14.15" customHeight="1">
      <c r="A77" s="27"/>
      <c r="B77" s="28"/>
      <c r="C77" s="29"/>
      <c r="D77" s="28"/>
      <c r="F77" s="468" t="s">
        <v>829</v>
      </c>
      <c r="G77" s="484"/>
      <c r="H77" s="484"/>
      <c r="I77" s="484"/>
      <c r="J77" s="469"/>
      <c r="K77" s="82"/>
    </row>
    <row r="78" spans="1:11" ht="14.15" customHeight="1">
      <c r="A78" s="27" t="str">
        <f t="shared" si="1"/>
        <v>1772602</v>
      </c>
      <c r="B78" s="28" t="s">
        <v>292</v>
      </c>
      <c r="C78" s="29">
        <v>26</v>
      </c>
      <c r="D78" s="28" t="s">
        <v>293</v>
      </c>
      <c r="E78" s="38">
        <v>51</v>
      </c>
      <c r="F78" s="468" t="s">
        <v>827</v>
      </c>
      <c r="G78" s="484"/>
      <c r="H78" s="484"/>
      <c r="I78" s="484"/>
      <c r="J78" s="469"/>
      <c r="K78" s="42">
        <f>VLOOKUP($A78&amp;K$107,決統データ!$A$3:$DE$2059,$E78+19,FALSE)</f>
        <v>3350</v>
      </c>
    </row>
    <row r="79" spans="1:11" ht="14.15" customHeight="1">
      <c r="A79" s="27" t="str">
        <f t="shared" si="1"/>
        <v>1772602</v>
      </c>
      <c r="B79" s="28" t="s">
        <v>292</v>
      </c>
      <c r="C79" s="29">
        <v>26</v>
      </c>
      <c r="D79" s="28" t="s">
        <v>293</v>
      </c>
      <c r="E79" s="38">
        <v>52</v>
      </c>
      <c r="F79" s="468" t="s">
        <v>826</v>
      </c>
      <c r="G79" s="484"/>
      <c r="H79" s="484"/>
      <c r="I79" s="484"/>
      <c r="J79" s="469"/>
      <c r="K79" s="42">
        <f>VLOOKUP($A79&amp;K$107,決統データ!$A$3:$DE$2059,$E79+19,FALSE)</f>
        <v>2725</v>
      </c>
    </row>
    <row r="80" spans="1:11" ht="14.15" customHeight="1">
      <c r="A80" s="27"/>
      <c r="B80" s="28"/>
      <c r="C80" s="29"/>
      <c r="D80" s="28"/>
      <c r="F80" s="468" t="s">
        <v>828</v>
      </c>
      <c r="G80" s="484"/>
      <c r="H80" s="484"/>
      <c r="I80" s="484"/>
      <c r="J80" s="469"/>
      <c r="K80" s="82"/>
    </row>
    <row r="81" spans="1:11" ht="14.15" customHeight="1">
      <c r="A81" s="27" t="str">
        <f t="shared" si="1"/>
        <v>1772602</v>
      </c>
      <c r="B81" s="28" t="s">
        <v>292</v>
      </c>
      <c r="C81" s="29">
        <v>26</v>
      </c>
      <c r="D81" s="28" t="s">
        <v>293</v>
      </c>
      <c r="E81" s="38">
        <v>53</v>
      </c>
      <c r="F81" s="73" t="s">
        <v>827</v>
      </c>
      <c r="G81" s="73"/>
      <c r="H81" s="73"/>
      <c r="I81" s="73"/>
      <c r="J81" s="73"/>
      <c r="K81" s="42">
        <f>VLOOKUP($A81&amp;K$107,決統データ!$A$3:$DE$2059,$E81+19,FALSE)</f>
        <v>0</v>
      </c>
    </row>
    <row r="82" spans="1:11" ht="14.15" customHeight="1">
      <c r="A82" s="27" t="str">
        <f t="shared" si="1"/>
        <v>1772602</v>
      </c>
      <c r="B82" s="28" t="s">
        <v>292</v>
      </c>
      <c r="C82" s="29">
        <v>26</v>
      </c>
      <c r="D82" s="28" t="s">
        <v>293</v>
      </c>
      <c r="E82" s="38">
        <v>54</v>
      </c>
      <c r="F82" s="73" t="s">
        <v>826</v>
      </c>
      <c r="G82" s="73"/>
      <c r="H82" s="73"/>
      <c r="I82" s="73"/>
      <c r="J82" s="73"/>
      <c r="K82" s="42">
        <f>VLOOKUP($A82&amp;K$107,決統データ!$A$3:$DE$2059,$E82+19,FALSE)</f>
        <v>0</v>
      </c>
    </row>
    <row r="83" spans="1:11" ht="14.15" customHeight="1">
      <c r="A83" s="27" t="str">
        <f t="shared" si="1"/>
        <v>1772602</v>
      </c>
      <c r="B83" s="28" t="s">
        <v>292</v>
      </c>
      <c r="C83" s="29">
        <v>26</v>
      </c>
      <c r="D83" s="28" t="s">
        <v>293</v>
      </c>
      <c r="E83" s="38">
        <v>55</v>
      </c>
      <c r="F83" s="626" t="s">
        <v>825</v>
      </c>
      <c r="G83" s="627"/>
      <c r="H83" s="627"/>
      <c r="I83" s="633"/>
      <c r="J83" s="60" t="s">
        <v>605</v>
      </c>
      <c r="K83" s="42">
        <f>VLOOKUP($A83&amp;K$107,決統データ!$A$3:$DE$2059,$E83+19,FALSE)</f>
        <v>2476</v>
      </c>
    </row>
    <row r="84" spans="1:11" ht="14.15" customHeight="1">
      <c r="A84" s="27" t="str">
        <f t="shared" si="1"/>
        <v>1772602</v>
      </c>
      <c r="B84" s="28" t="s">
        <v>292</v>
      </c>
      <c r="C84" s="29">
        <v>26</v>
      </c>
      <c r="D84" s="28" t="s">
        <v>293</v>
      </c>
      <c r="E84" s="38">
        <v>56</v>
      </c>
      <c r="F84" s="628"/>
      <c r="G84" s="629"/>
      <c r="H84" s="629"/>
      <c r="I84" s="634"/>
      <c r="J84" s="60" t="s">
        <v>824</v>
      </c>
      <c r="K84" s="42">
        <f>VLOOKUP($A84&amp;K$107,決統データ!$A$3:$DE$2059,$E84+19,FALSE)</f>
        <v>2476</v>
      </c>
    </row>
    <row r="85" spans="1:11" ht="14.15" customHeight="1">
      <c r="A85" s="27" t="str">
        <f t="shared" si="1"/>
        <v>1772602</v>
      </c>
      <c r="B85" s="28" t="s">
        <v>292</v>
      </c>
      <c r="C85" s="29">
        <v>26</v>
      </c>
      <c r="D85" s="28" t="s">
        <v>293</v>
      </c>
      <c r="E85" s="38">
        <v>57</v>
      </c>
      <c r="F85" s="626" t="s">
        <v>604</v>
      </c>
      <c r="G85" s="627"/>
      <c r="H85" s="627"/>
      <c r="I85" s="633"/>
      <c r="J85" s="60" t="s">
        <v>605</v>
      </c>
      <c r="K85" s="42">
        <f>VLOOKUP($A85&amp;K$107,決統データ!$A$3:$DE$2059,$E85+19,FALSE)</f>
        <v>847</v>
      </c>
    </row>
    <row r="86" spans="1:11" ht="14.15" customHeight="1">
      <c r="A86" s="27" t="str">
        <f t="shared" si="1"/>
        <v>1772602</v>
      </c>
      <c r="B86" s="28" t="s">
        <v>292</v>
      </c>
      <c r="C86" s="29">
        <v>26</v>
      </c>
      <c r="D86" s="28" t="s">
        <v>293</v>
      </c>
      <c r="E86" s="38">
        <v>58</v>
      </c>
      <c r="F86" s="628"/>
      <c r="G86" s="629"/>
      <c r="H86" s="629"/>
      <c r="I86" s="634"/>
      <c r="J86" s="60" t="s">
        <v>824</v>
      </c>
      <c r="K86" s="42">
        <f>VLOOKUP($A86&amp;K$107,決統データ!$A$3:$DE$2059,$E86+19,FALSE)</f>
        <v>847</v>
      </c>
    </row>
    <row r="87" spans="1:11" ht="14.15" customHeight="1">
      <c r="A87" s="27" t="str">
        <f t="shared" si="1"/>
        <v>1772602</v>
      </c>
      <c r="B87" s="28" t="s">
        <v>292</v>
      </c>
      <c r="C87" s="29">
        <v>26</v>
      </c>
      <c r="D87" s="28" t="s">
        <v>293</v>
      </c>
      <c r="E87" s="38">
        <v>59</v>
      </c>
      <c r="F87" s="888" t="s">
        <v>607</v>
      </c>
      <c r="G87" s="959" t="s">
        <v>608</v>
      </c>
      <c r="H87" s="960"/>
      <c r="I87" s="961"/>
      <c r="J87" s="60" t="s">
        <v>605</v>
      </c>
      <c r="K87" s="42">
        <f>VLOOKUP($A87&amp;K$107,決統データ!$A$3:$DE$2059,$E87+19,FALSE)</f>
        <v>3323</v>
      </c>
    </row>
    <row r="88" spans="1:11" ht="14.15" customHeight="1">
      <c r="A88" s="27" t="str">
        <f t="shared" si="1"/>
        <v>1772602</v>
      </c>
      <c r="B88" s="28" t="s">
        <v>292</v>
      </c>
      <c r="C88" s="29">
        <v>26</v>
      </c>
      <c r="D88" s="28" t="s">
        <v>293</v>
      </c>
      <c r="E88" s="38">
        <v>60</v>
      </c>
      <c r="F88" s="889"/>
      <c r="G88" s="962"/>
      <c r="H88" s="963"/>
      <c r="I88" s="964"/>
      <c r="J88" s="60" t="s">
        <v>824</v>
      </c>
      <c r="K88" s="42">
        <f>VLOOKUP($A88&amp;K$107,決統データ!$A$3:$DE$2059,$E88+19,FALSE)</f>
        <v>3323</v>
      </c>
    </row>
    <row r="89" spans="1:11" ht="14.15" customHeight="1">
      <c r="A89" s="27" t="str">
        <f t="shared" si="1"/>
        <v>1772602</v>
      </c>
      <c r="B89" s="28" t="s">
        <v>292</v>
      </c>
      <c r="C89" s="29">
        <v>26</v>
      </c>
      <c r="D89" s="28" t="s">
        <v>293</v>
      </c>
      <c r="E89" s="24">
        <v>63</v>
      </c>
      <c r="F89" s="935" t="s">
        <v>730</v>
      </c>
      <c r="G89" s="624"/>
      <c r="H89" s="187" t="s">
        <v>731</v>
      </c>
      <c r="I89" s="188"/>
      <c r="J89" s="60"/>
      <c r="K89" s="42">
        <f>VLOOKUP($A89&amp;K$107,決統データ!$A$3:$DE$2059,$E89+19,FALSE)</f>
        <v>0</v>
      </c>
    </row>
    <row r="90" spans="1:11" ht="14.15" customHeight="1">
      <c r="A90" s="27" t="str">
        <f t="shared" si="1"/>
        <v>1772602</v>
      </c>
      <c r="B90" s="28" t="s">
        <v>292</v>
      </c>
      <c r="C90" s="29">
        <v>26</v>
      </c>
      <c r="D90" s="28" t="s">
        <v>293</v>
      </c>
      <c r="E90" s="24">
        <v>64</v>
      </c>
      <c r="F90" s="624"/>
      <c r="G90" s="624"/>
      <c r="H90" s="187" t="s">
        <v>732</v>
      </c>
      <c r="I90" s="187"/>
      <c r="J90" s="187"/>
      <c r="K90" s="42">
        <f>VLOOKUP($A90&amp;K$107,決統データ!$A$3:$DE$2059,$E90+19,FALSE)</f>
        <v>0</v>
      </c>
    </row>
    <row r="91" spans="1:11" ht="14.15" customHeight="1">
      <c r="A91" s="27" t="str">
        <f t="shared" si="1"/>
        <v>1772602</v>
      </c>
      <c r="B91" s="28" t="s">
        <v>292</v>
      </c>
      <c r="C91" s="29">
        <v>26</v>
      </c>
      <c r="D91" s="28" t="s">
        <v>293</v>
      </c>
      <c r="E91" s="24">
        <v>65</v>
      </c>
      <c r="F91" s="624"/>
      <c r="G91" s="624"/>
      <c r="H91" s="632" t="s">
        <v>531</v>
      </c>
      <c r="I91" s="187" t="s">
        <v>734</v>
      </c>
      <c r="J91" s="187"/>
      <c r="K91" s="42">
        <f>VLOOKUP($A91&amp;K$107,決統データ!$A$3:$DE$2059,$E91+19,FALSE)</f>
        <v>0</v>
      </c>
    </row>
    <row r="92" spans="1:11">
      <c r="A92" s="27" t="str">
        <f t="shared" si="1"/>
        <v>1772602</v>
      </c>
      <c r="B92" s="28" t="s">
        <v>292</v>
      </c>
      <c r="C92" s="29">
        <v>26</v>
      </c>
      <c r="D92" s="28" t="s">
        <v>293</v>
      </c>
      <c r="E92" s="24">
        <v>66</v>
      </c>
      <c r="F92" s="624"/>
      <c r="G92" s="624"/>
      <c r="H92" s="632"/>
      <c r="I92" s="187" t="s">
        <v>735</v>
      </c>
      <c r="J92" s="187"/>
      <c r="K92" s="42">
        <f>VLOOKUP($A92&amp;K$107,決統データ!$A$3:$DE$2059,$E92+19,FALSE)</f>
        <v>0</v>
      </c>
    </row>
    <row r="93" spans="1:11">
      <c r="A93" s="27" t="str">
        <f t="shared" si="1"/>
        <v>1772602</v>
      </c>
      <c r="B93" s="28" t="s">
        <v>292</v>
      </c>
      <c r="C93" s="29">
        <v>26</v>
      </c>
      <c r="D93" s="28" t="s">
        <v>293</v>
      </c>
      <c r="E93" s="24">
        <v>67</v>
      </c>
      <c r="F93" s="624"/>
      <c r="G93" s="624"/>
      <c r="H93" s="632"/>
      <c r="I93" s="187" t="s">
        <v>736</v>
      </c>
      <c r="J93" s="187"/>
      <c r="K93" s="42">
        <f>VLOOKUP($A93&amp;K$107,決統データ!$A$3:$DE$2059,$E93+19,FALSE)</f>
        <v>0</v>
      </c>
    </row>
    <row r="94" spans="1:11">
      <c r="A94" s="27" t="str">
        <f t="shared" si="1"/>
        <v>1772602</v>
      </c>
      <c r="B94" s="28" t="s">
        <v>292</v>
      </c>
      <c r="C94" s="29">
        <v>26</v>
      </c>
      <c r="D94" s="28" t="s">
        <v>293</v>
      </c>
      <c r="E94" s="38">
        <v>68</v>
      </c>
      <c r="F94" s="624"/>
      <c r="G94" s="624"/>
      <c r="H94" s="632"/>
      <c r="I94" s="187" t="s">
        <v>737</v>
      </c>
      <c r="J94" s="187"/>
      <c r="K94" s="42">
        <f>VLOOKUP($A94&amp;K$107,決統データ!$A$3:$DE$2059,$E94+19,FALSE)</f>
        <v>0</v>
      </c>
    </row>
    <row r="95" spans="1:11" ht="14.25" customHeight="1">
      <c r="A95" s="27" t="str">
        <f t="shared" si="1"/>
        <v>1772602</v>
      </c>
      <c r="B95" s="28" t="s">
        <v>292</v>
      </c>
      <c r="C95" s="29">
        <v>26</v>
      </c>
      <c r="D95" s="28" t="s">
        <v>293</v>
      </c>
      <c r="E95" s="38">
        <v>69</v>
      </c>
      <c r="F95" s="657" t="s">
        <v>1478</v>
      </c>
      <c r="G95" s="657"/>
      <c r="H95" s="657"/>
      <c r="I95" s="657"/>
      <c r="J95" s="657"/>
      <c r="K95" s="42">
        <f>VLOOKUP($A95&amp;K$107,決統データ!$A$3:$DE$2059,$E95+19,FALSE)</f>
        <v>1203</v>
      </c>
    </row>
    <row r="96" spans="1:11">
      <c r="A96" s="27" t="str">
        <f t="shared" si="1"/>
        <v>1772602</v>
      </c>
      <c r="B96" s="28" t="s">
        <v>292</v>
      </c>
      <c r="C96" s="29">
        <v>26</v>
      </c>
      <c r="D96" s="28" t="s">
        <v>293</v>
      </c>
      <c r="E96" s="38">
        <v>70</v>
      </c>
      <c r="F96" s="658" t="s">
        <v>1479</v>
      </c>
      <c r="G96" s="658"/>
      <c r="H96" s="658"/>
      <c r="I96" s="658"/>
      <c r="J96" s="658"/>
      <c r="K96" s="42">
        <f>VLOOKUP($A96&amp;K$107,決統データ!$A$3:$DE$2059,$E96+19,FALSE)</f>
        <v>1323</v>
      </c>
    </row>
    <row r="97" spans="6:11">
      <c r="F97" s="559" t="s">
        <v>510</v>
      </c>
      <c r="G97" s="72" t="s">
        <v>513</v>
      </c>
      <c r="H97" s="75"/>
      <c r="I97" s="77"/>
      <c r="J97" s="76"/>
      <c r="K97" s="242">
        <f>K3/K14*100</f>
        <v>150.42700284668564</v>
      </c>
    </row>
    <row r="98" spans="6:11">
      <c r="F98" s="559"/>
      <c r="G98" s="72" t="s">
        <v>511</v>
      </c>
      <c r="H98" s="72"/>
      <c r="I98" s="75"/>
      <c r="J98" s="76"/>
      <c r="K98" s="242">
        <f>K3/(K14+K51)*100</f>
        <v>78.752395145837767</v>
      </c>
    </row>
    <row r="99" spans="6:11">
      <c r="F99" s="559"/>
      <c r="G99" s="72" t="s">
        <v>514</v>
      </c>
      <c r="H99" s="72"/>
      <c r="I99" s="75"/>
      <c r="J99" s="76"/>
      <c r="K99" s="242">
        <f>(K4-K7)/(K15-K17)*100</f>
        <v>32.498157700810609</v>
      </c>
    </row>
    <row r="100" spans="6:11">
      <c r="F100" s="559"/>
      <c r="G100" s="72" t="s">
        <v>512</v>
      </c>
      <c r="H100" s="75"/>
      <c r="I100" s="77"/>
      <c r="J100" s="76"/>
      <c r="K100" s="242">
        <f>K71/(K4-K7)*100</f>
        <v>0</v>
      </c>
    </row>
    <row r="101" spans="6:11">
      <c r="F101" s="559"/>
      <c r="G101" s="72" t="s">
        <v>522</v>
      </c>
      <c r="H101" s="75"/>
      <c r="I101" s="77"/>
      <c r="J101" s="76"/>
      <c r="K101" s="242">
        <f>(K12+K27+K28)/(K3+K25)*100</f>
        <v>64.641413066609914</v>
      </c>
    </row>
    <row r="107" spans="6:11">
      <c r="K107" s="12" t="str">
        <f>+K108&amp;"000"</f>
        <v>264075000</v>
      </c>
    </row>
    <row r="108" spans="6:11">
      <c r="K108" s="284" t="s">
        <v>595</v>
      </c>
    </row>
    <row r="109" spans="6:11">
      <c r="K109" s="284" t="s">
        <v>596</v>
      </c>
    </row>
  </sheetData>
  <customSheetViews>
    <customSheetView guid="{247A5D4D-80F1-4466-92F7-7A3BC78E450F}" showPageBreaks="1" fitToPage="1" printArea="1" topLeftCell="A83">
      <selection activeCell="C43" sqref="C43"/>
      <pageMargins left="0.98425196850393704" right="0.78740157480314965" top="0.78740157480314965" bottom="0.78740157480314965" header="0.51181102362204722" footer="0.27559055118110237"/>
      <pageSetup paperSize="9" scale="51" orientation="portrait" blackAndWhite="1" horizontalDpi="300" verticalDpi="4294967293"/>
      <headerFooter alignWithMargins="0"/>
    </customSheetView>
  </customSheetViews>
  <mergeCells count="92">
    <mergeCell ref="F95:J95"/>
    <mergeCell ref="F96:J96"/>
    <mergeCell ref="G11:J11"/>
    <mergeCell ref="G12:J12"/>
    <mergeCell ref="G13:J13"/>
    <mergeCell ref="H46:J46"/>
    <mergeCell ref="H47:J47"/>
    <mergeCell ref="G20:J20"/>
    <mergeCell ref="G24:J24"/>
    <mergeCell ref="G25:J25"/>
    <mergeCell ref="G26:J26"/>
    <mergeCell ref="G27:J27"/>
    <mergeCell ref="G21:J21"/>
    <mergeCell ref="G32:J32"/>
    <mergeCell ref="G33:J33"/>
    <mergeCell ref="G34:J34"/>
    <mergeCell ref="F2:J2"/>
    <mergeCell ref="F3:F24"/>
    <mergeCell ref="G3:J3"/>
    <mergeCell ref="G4:J4"/>
    <mergeCell ref="G5:J5"/>
    <mergeCell ref="G18:J18"/>
    <mergeCell ref="G19:J19"/>
    <mergeCell ref="G6:J6"/>
    <mergeCell ref="G17:J17"/>
    <mergeCell ref="G7:J7"/>
    <mergeCell ref="G8:J8"/>
    <mergeCell ref="G9:J9"/>
    <mergeCell ref="G14:J14"/>
    <mergeCell ref="G15:J15"/>
    <mergeCell ref="G16:J16"/>
    <mergeCell ref="G10:J10"/>
    <mergeCell ref="G22:J22"/>
    <mergeCell ref="G23:J23"/>
    <mergeCell ref="G28:J28"/>
    <mergeCell ref="G29:J29"/>
    <mergeCell ref="H48:J48"/>
    <mergeCell ref="G30:J30"/>
    <mergeCell ref="G35:J35"/>
    <mergeCell ref="G36:J36"/>
    <mergeCell ref="G37:H38"/>
    <mergeCell ref="I37:J37"/>
    <mergeCell ref="I38:J38"/>
    <mergeCell ref="G31:J31"/>
    <mergeCell ref="G39:G42"/>
    <mergeCell ref="H39:J39"/>
    <mergeCell ref="H40:J40"/>
    <mergeCell ref="H41:J41"/>
    <mergeCell ref="I43:I45"/>
    <mergeCell ref="G51:J51"/>
    <mergeCell ref="G52:G54"/>
    <mergeCell ref="H52:J52"/>
    <mergeCell ref="H53:J53"/>
    <mergeCell ref="H54:J54"/>
    <mergeCell ref="H49:J49"/>
    <mergeCell ref="F63:J63"/>
    <mergeCell ref="F64:J64"/>
    <mergeCell ref="F65:J65"/>
    <mergeCell ref="G43:G50"/>
    <mergeCell ref="H43:H45"/>
    <mergeCell ref="F59:J59"/>
    <mergeCell ref="F60:J60"/>
    <mergeCell ref="G62:J62"/>
    <mergeCell ref="F61:J61"/>
    <mergeCell ref="G55:J55"/>
    <mergeCell ref="G56:J56"/>
    <mergeCell ref="G57:J57"/>
    <mergeCell ref="G58:J58"/>
    <mergeCell ref="F25:F58"/>
    <mergeCell ref="H50:J50"/>
    <mergeCell ref="H42:J42"/>
    <mergeCell ref="F66:F68"/>
    <mergeCell ref="G66:J66"/>
    <mergeCell ref="G67:J67"/>
    <mergeCell ref="G68:J68"/>
    <mergeCell ref="F97:F101"/>
    <mergeCell ref="F83:I84"/>
    <mergeCell ref="F85:I86"/>
    <mergeCell ref="F87:F88"/>
    <mergeCell ref="G87:I88"/>
    <mergeCell ref="F89:G94"/>
    <mergeCell ref="H91:H94"/>
    <mergeCell ref="F72:J72"/>
    <mergeCell ref="F69:J69"/>
    <mergeCell ref="F70:I71"/>
    <mergeCell ref="F80:J80"/>
    <mergeCell ref="F73:J73"/>
    <mergeCell ref="F78:J78"/>
    <mergeCell ref="F79:J79"/>
    <mergeCell ref="F74:J74"/>
    <mergeCell ref="F75:I76"/>
    <mergeCell ref="F77:J77"/>
  </mergeCells>
  <phoneticPr fontId="3"/>
  <pageMargins left="0.98425196850393704" right="0.78740157480314965" top="0.78740157480314965" bottom="0.78740157480314965" header="0.51181102362204722" footer="0.27559055118110237"/>
  <pageSetup paperSize="9" scale="51"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pageSetUpPr fitToPage="1"/>
  </sheetPr>
  <dimension ref="A1:I56"/>
  <sheetViews>
    <sheetView view="pageBreakPreview" zoomScaleNormal="100" zoomScaleSheetLayoutView="100" workbookViewId="0">
      <selection activeCell="A2" sqref="A2"/>
    </sheetView>
  </sheetViews>
  <sheetFormatPr defaultColWidth="9" defaultRowHeight="14"/>
  <cols>
    <col min="1" max="1" width="9.75" style="1" customWidth="1"/>
    <col min="2" max="2" width="4.33203125" style="1" customWidth="1"/>
    <col min="3" max="4" width="3.33203125" style="1" customWidth="1"/>
    <col min="5" max="5" width="6.33203125" style="24" customWidth="1"/>
    <col min="6" max="6" width="6.25" style="1" customWidth="1"/>
    <col min="7" max="7" width="5.58203125" style="1" customWidth="1"/>
    <col min="8" max="8" width="22.25" style="1" customWidth="1"/>
    <col min="9" max="9" width="15.33203125" style="1" customWidth="1"/>
    <col min="10" max="16384" width="9" style="1"/>
  </cols>
  <sheetData>
    <row r="1" spans="1:9">
      <c r="F1" s="1" t="s">
        <v>1199</v>
      </c>
      <c r="I1" s="254" t="s">
        <v>523</v>
      </c>
    </row>
    <row r="2" spans="1:9" ht="29.25" customHeight="1">
      <c r="A2" s="26"/>
      <c r="B2" s="67" t="s">
        <v>786</v>
      </c>
      <c r="C2" s="26" t="s">
        <v>787</v>
      </c>
      <c r="D2" s="26" t="s">
        <v>788</v>
      </c>
      <c r="E2" s="30" t="s">
        <v>789</v>
      </c>
      <c r="F2" s="803"/>
      <c r="G2" s="803"/>
      <c r="H2" s="803"/>
      <c r="I2" s="11" t="s">
        <v>274</v>
      </c>
    </row>
    <row r="3" spans="1:9" ht="24" customHeight="1">
      <c r="A3" s="27" t="str">
        <f>+B3&amp;C3&amp;D3</f>
        <v>1772101</v>
      </c>
      <c r="B3" s="28" t="s">
        <v>292</v>
      </c>
      <c r="C3" s="29">
        <v>21</v>
      </c>
      <c r="D3" s="28" t="s">
        <v>790</v>
      </c>
      <c r="E3" s="24">
        <v>1</v>
      </c>
      <c r="F3" s="559" t="s">
        <v>1198</v>
      </c>
      <c r="G3" s="666" t="s">
        <v>862</v>
      </c>
      <c r="H3" s="95" t="s">
        <v>1191</v>
      </c>
      <c r="I3" s="42">
        <f>VLOOKUP($A3&amp;I$54,決統データ!$A$3:$DE$2059,$E3+19,FALSE)</f>
        <v>723</v>
      </c>
    </row>
    <row r="4" spans="1:9" ht="24" customHeight="1">
      <c r="A4" s="27" t="str">
        <f t="shared" ref="A4:A26" si="0">+B4&amp;C4&amp;D4</f>
        <v>1772101</v>
      </c>
      <c r="B4" s="28" t="s">
        <v>292</v>
      </c>
      <c r="C4" s="29">
        <v>21</v>
      </c>
      <c r="D4" s="28" t="s">
        <v>790</v>
      </c>
      <c r="E4" s="24">
        <v>2</v>
      </c>
      <c r="F4" s="559"/>
      <c r="G4" s="667"/>
      <c r="H4" s="60" t="s">
        <v>1190</v>
      </c>
      <c r="I4" s="42">
        <f>VLOOKUP($A4&amp;I$54,決統データ!$A$3:$DE$2059,$E4+19,FALSE)</f>
        <v>310</v>
      </c>
    </row>
    <row r="5" spans="1:9" ht="24" customHeight="1">
      <c r="A5" s="27" t="str">
        <f t="shared" si="0"/>
        <v>1772101</v>
      </c>
      <c r="B5" s="28" t="s">
        <v>292</v>
      </c>
      <c r="C5" s="29">
        <v>21</v>
      </c>
      <c r="D5" s="28" t="s">
        <v>790</v>
      </c>
      <c r="E5" s="24">
        <v>3</v>
      </c>
      <c r="F5" s="559"/>
      <c r="G5" s="667"/>
      <c r="H5" s="60" t="s">
        <v>1628</v>
      </c>
      <c r="I5" s="42">
        <f>VLOOKUP($A5&amp;I$54,決統データ!$A$3:$DE$2059,$E5+19,FALSE)</f>
        <v>0</v>
      </c>
    </row>
    <row r="6" spans="1:9" ht="24" customHeight="1">
      <c r="A6" s="27" t="str">
        <f t="shared" si="0"/>
        <v>1772101</v>
      </c>
      <c r="B6" s="28" t="s">
        <v>292</v>
      </c>
      <c r="C6" s="29">
        <v>21</v>
      </c>
      <c r="D6" s="28" t="s">
        <v>790</v>
      </c>
      <c r="E6" s="24">
        <v>4</v>
      </c>
      <c r="F6" s="559"/>
      <c r="G6" s="667"/>
      <c r="H6" s="60" t="s">
        <v>1188</v>
      </c>
      <c r="I6" s="42">
        <f>VLOOKUP($A6&amp;I$54,決統データ!$A$3:$DE$2059,$E6+19,FALSE)</f>
        <v>0</v>
      </c>
    </row>
    <row r="7" spans="1:9" ht="24" customHeight="1">
      <c r="A7" s="27" t="str">
        <f t="shared" si="0"/>
        <v>1772101</v>
      </c>
      <c r="B7" s="28" t="s">
        <v>292</v>
      </c>
      <c r="C7" s="29">
        <v>21</v>
      </c>
      <c r="D7" s="28" t="s">
        <v>790</v>
      </c>
      <c r="E7" s="24">
        <v>5</v>
      </c>
      <c r="F7" s="559"/>
      <c r="G7" s="667"/>
      <c r="H7" s="60" t="s">
        <v>1187</v>
      </c>
      <c r="I7" s="42">
        <f>VLOOKUP($A7&amp;I$54,決統データ!$A$3:$DE$2059,$E7+19,FALSE)</f>
        <v>216</v>
      </c>
    </row>
    <row r="8" spans="1:9" ht="24" customHeight="1">
      <c r="A8" s="27" t="str">
        <f t="shared" si="0"/>
        <v>1772101</v>
      </c>
      <c r="B8" s="28" t="s">
        <v>292</v>
      </c>
      <c r="C8" s="29">
        <v>21</v>
      </c>
      <c r="D8" s="28" t="s">
        <v>790</v>
      </c>
      <c r="E8" s="24">
        <v>6</v>
      </c>
      <c r="F8" s="559"/>
      <c r="G8" s="667"/>
      <c r="H8" s="60" t="s">
        <v>799</v>
      </c>
      <c r="I8" s="42">
        <f>VLOOKUP($A8&amp;I$54,決統データ!$A$3:$DE$2059,$E8+19,FALSE)</f>
        <v>1249</v>
      </c>
    </row>
    <row r="9" spans="1:9" ht="24" customHeight="1">
      <c r="A9" s="27" t="str">
        <f t="shared" si="0"/>
        <v>1772101</v>
      </c>
      <c r="B9" s="28" t="s">
        <v>292</v>
      </c>
      <c r="C9" s="29">
        <v>21</v>
      </c>
      <c r="D9" s="28" t="s">
        <v>790</v>
      </c>
      <c r="E9" s="24">
        <v>7</v>
      </c>
      <c r="F9" s="559"/>
      <c r="G9" s="507" t="s">
        <v>1186</v>
      </c>
      <c r="H9" s="507"/>
      <c r="I9" s="42">
        <f>VLOOKUP($A9&amp;I$54,決統データ!$A$3:$DE$2059,$E9+19,FALSE)</f>
        <v>847</v>
      </c>
    </row>
    <row r="10" spans="1:9" ht="24" customHeight="1">
      <c r="A10" s="27" t="str">
        <f t="shared" si="0"/>
        <v>1772101</v>
      </c>
      <c r="B10" s="28" t="s">
        <v>292</v>
      </c>
      <c r="C10" s="29">
        <v>21</v>
      </c>
      <c r="D10" s="28" t="s">
        <v>790</v>
      </c>
      <c r="E10" s="24">
        <v>8</v>
      </c>
      <c r="F10" s="559"/>
      <c r="G10" s="667" t="s">
        <v>650</v>
      </c>
      <c r="H10" s="60" t="s">
        <v>1469</v>
      </c>
      <c r="I10" s="42">
        <f>VLOOKUP($A10&amp;I$54,決統データ!$A$3:$DE$2059,$E10+19,FALSE)</f>
        <v>847</v>
      </c>
    </row>
    <row r="11" spans="1:9" ht="24" customHeight="1">
      <c r="A11" s="27" t="str">
        <f t="shared" si="0"/>
        <v>1772101</v>
      </c>
      <c r="B11" s="28" t="s">
        <v>292</v>
      </c>
      <c r="C11" s="29">
        <v>21</v>
      </c>
      <c r="D11" s="28" t="s">
        <v>790</v>
      </c>
      <c r="E11" s="24">
        <v>9</v>
      </c>
      <c r="F11" s="559"/>
      <c r="G11" s="667"/>
      <c r="H11" s="60" t="s">
        <v>1464</v>
      </c>
      <c r="I11" s="42">
        <f>VLOOKUP($A11&amp;I$54,決統データ!$A$3:$DE$2059,$E11+19,FALSE)</f>
        <v>0</v>
      </c>
    </row>
    <row r="12" spans="1:9" ht="24" customHeight="1">
      <c r="A12" s="27" t="str">
        <f t="shared" si="0"/>
        <v>1772101</v>
      </c>
      <c r="B12" s="28" t="s">
        <v>292</v>
      </c>
      <c r="C12" s="29">
        <v>21</v>
      </c>
      <c r="D12" s="28" t="s">
        <v>790</v>
      </c>
      <c r="E12" s="24">
        <v>10</v>
      </c>
      <c r="F12" s="559"/>
      <c r="G12" s="667"/>
      <c r="H12" s="60" t="s">
        <v>1183</v>
      </c>
      <c r="I12" s="42">
        <f>VLOOKUP($A12&amp;I$54,決統データ!$A$3:$DE$2059,$E12+19,FALSE)</f>
        <v>0</v>
      </c>
    </row>
    <row r="13" spans="1:9" ht="24" customHeight="1">
      <c r="A13" s="27" t="str">
        <f t="shared" si="0"/>
        <v>1772101</v>
      </c>
      <c r="B13" s="28" t="s">
        <v>292</v>
      </c>
      <c r="C13" s="29">
        <v>21</v>
      </c>
      <c r="D13" s="28" t="s">
        <v>790</v>
      </c>
      <c r="E13" s="24">
        <v>12</v>
      </c>
      <c r="F13" s="559"/>
      <c r="G13" s="507" t="s">
        <v>1318</v>
      </c>
      <c r="H13" s="507"/>
      <c r="I13" s="42">
        <f>VLOOKUP($A13&amp;I$54,決統データ!$A$3:$DE$2059,$E13+19,FALSE)</f>
        <v>567</v>
      </c>
    </row>
    <row r="14" spans="1:9" ht="24" customHeight="1">
      <c r="A14" s="27" t="str">
        <f t="shared" si="0"/>
        <v>1772101</v>
      </c>
      <c r="B14" s="28" t="s">
        <v>292</v>
      </c>
      <c r="C14" s="29">
        <v>21</v>
      </c>
      <c r="D14" s="28" t="s">
        <v>790</v>
      </c>
      <c r="E14" s="24">
        <v>13</v>
      </c>
      <c r="F14" s="559"/>
      <c r="G14" s="507" t="s">
        <v>1182</v>
      </c>
      <c r="H14" s="507"/>
      <c r="I14" s="42">
        <f>VLOOKUP($A14&amp;I$54,決統データ!$A$3:$DE$2059,$E14+19,FALSE)</f>
        <v>71</v>
      </c>
    </row>
    <row r="15" spans="1:9" ht="24" customHeight="1">
      <c r="A15" s="27" t="str">
        <f t="shared" si="0"/>
        <v>1772101</v>
      </c>
      <c r="B15" s="28" t="s">
        <v>292</v>
      </c>
      <c r="C15" s="29">
        <v>21</v>
      </c>
      <c r="D15" s="28" t="s">
        <v>790</v>
      </c>
      <c r="E15" s="24">
        <v>14</v>
      </c>
      <c r="F15" s="559"/>
      <c r="G15" s="507" t="s">
        <v>1181</v>
      </c>
      <c r="H15" s="507"/>
      <c r="I15" s="42">
        <f>VLOOKUP($A15&amp;I$54,決統データ!$A$3:$DE$2059,$E15+19,FALSE)</f>
        <v>63</v>
      </c>
    </row>
    <row r="16" spans="1:9" ht="24" customHeight="1">
      <c r="A16" s="27" t="str">
        <f t="shared" si="0"/>
        <v>1772101</v>
      </c>
      <c r="B16" s="28" t="s">
        <v>292</v>
      </c>
      <c r="C16" s="29">
        <v>21</v>
      </c>
      <c r="D16" s="28" t="s">
        <v>790</v>
      </c>
      <c r="E16" s="24">
        <v>15</v>
      </c>
      <c r="F16" s="559"/>
      <c r="G16" s="507" t="s">
        <v>1180</v>
      </c>
      <c r="H16" s="507"/>
      <c r="I16" s="42">
        <f>VLOOKUP($A16&amp;I$54,決統データ!$A$3:$DE$2059,$E16+19,FALSE)</f>
        <v>362</v>
      </c>
    </row>
    <row r="17" spans="1:9" ht="24" customHeight="1">
      <c r="A17" s="27" t="str">
        <f t="shared" si="0"/>
        <v>1772101</v>
      </c>
      <c r="B17" s="28" t="s">
        <v>292</v>
      </c>
      <c r="C17" s="29">
        <v>21</v>
      </c>
      <c r="D17" s="28" t="s">
        <v>790</v>
      </c>
      <c r="E17" s="24">
        <v>16</v>
      </c>
      <c r="F17" s="559"/>
      <c r="G17" s="507" t="s">
        <v>1177</v>
      </c>
      <c r="H17" s="507"/>
      <c r="I17" s="42">
        <f>VLOOKUP($A17&amp;I$54,決統データ!$A$3:$DE$2059,$E17+19,FALSE)</f>
        <v>0</v>
      </c>
    </row>
    <row r="18" spans="1:9" ht="24" customHeight="1">
      <c r="A18" s="27" t="str">
        <f t="shared" si="0"/>
        <v>1772101</v>
      </c>
      <c r="B18" s="28" t="s">
        <v>292</v>
      </c>
      <c r="C18" s="29">
        <v>21</v>
      </c>
      <c r="D18" s="28" t="s">
        <v>790</v>
      </c>
      <c r="E18" s="24">
        <v>17</v>
      </c>
      <c r="F18" s="559"/>
      <c r="G18" s="507" t="s">
        <v>1317</v>
      </c>
      <c r="H18" s="507"/>
      <c r="I18" s="42">
        <f>VLOOKUP($A18&amp;I$54,決統データ!$A$3:$DE$2059,$E18+19,FALSE)</f>
        <v>0</v>
      </c>
    </row>
    <row r="19" spans="1:9" ht="24" customHeight="1">
      <c r="A19" s="27" t="str">
        <f t="shared" si="0"/>
        <v>1772101</v>
      </c>
      <c r="B19" s="28" t="s">
        <v>292</v>
      </c>
      <c r="C19" s="29">
        <v>21</v>
      </c>
      <c r="D19" s="28" t="s">
        <v>790</v>
      </c>
      <c r="E19" s="24">
        <v>18</v>
      </c>
      <c r="F19" s="559"/>
      <c r="G19" s="507" t="s">
        <v>1316</v>
      </c>
      <c r="H19" s="507"/>
      <c r="I19" s="42">
        <f>VLOOKUP($A19&amp;I$54,決統データ!$A$3:$DE$2059,$E19+19,FALSE)</f>
        <v>0</v>
      </c>
    </row>
    <row r="20" spans="1:9" ht="24" customHeight="1">
      <c r="A20" s="27" t="str">
        <f t="shared" si="0"/>
        <v>1772101</v>
      </c>
      <c r="B20" s="28" t="s">
        <v>292</v>
      </c>
      <c r="C20" s="29">
        <v>21</v>
      </c>
      <c r="D20" s="28" t="s">
        <v>790</v>
      </c>
      <c r="E20" s="24">
        <v>19</v>
      </c>
      <c r="F20" s="559"/>
      <c r="G20" s="507" t="s">
        <v>1178</v>
      </c>
      <c r="H20" s="507"/>
      <c r="I20" s="42">
        <f>VLOOKUP($A20&amp;I$54,決統データ!$A$3:$DE$2059,$E20+19,FALSE)</f>
        <v>1651</v>
      </c>
    </row>
    <row r="21" spans="1:9" ht="24" customHeight="1">
      <c r="A21" s="27" t="str">
        <f t="shared" si="0"/>
        <v>1772101</v>
      </c>
      <c r="B21" s="28" t="s">
        <v>292</v>
      </c>
      <c r="C21" s="29">
        <v>21</v>
      </c>
      <c r="D21" s="28" t="s">
        <v>790</v>
      </c>
      <c r="E21" s="24">
        <v>27</v>
      </c>
      <c r="F21" s="559"/>
      <c r="G21" s="668" t="s">
        <v>1315</v>
      </c>
      <c r="H21" s="669"/>
      <c r="I21" s="42">
        <f>VLOOKUP($A21&amp;I$54,決統データ!$A$3:$DE$2059,$E21+19,FALSE)</f>
        <v>0</v>
      </c>
    </row>
    <row r="22" spans="1:9" ht="24" customHeight="1">
      <c r="A22" s="27" t="str">
        <f t="shared" si="0"/>
        <v>1772101</v>
      </c>
      <c r="B22" s="28" t="s">
        <v>292</v>
      </c>
      <c r="C22" s="29">
        <v>21</v>
      </c>
      <c r="D22" s="28" t="s">
        <v>790</v>
      </c>
      <c r="E22" s="24">
        <v>28</v>
      </c>
      <c r="F22" s="559"/>
      <c r="G22" s="507" t="s">
        <v>737</v>
      </c>
      <c r="H22" s="507"/>
      <c r="I22" s="42">
        <f>VLOOKUP($A22&amp;I$54,決統データ!$A$3:$DE$2059,$E22+19,FALSE)</f>
        <v>108</v>
      </c>
    </row>
    <row r="23" spans="1:9" ht="24" customHeight="1">
      <c r="A23" s="27" t="str">
        <f t="shared" si="0"/>
        <v>1772101</v>
      </c>
      <c r="B23" s="28" t="s">
        <v>292</v>
      </c>
      <c r="C23" s="29">
        <v>21</v>
      </c>
      <c r="D23" s="28" t="s">
        <v>790</v>
      </c>
      <c r="E23" s="24">
        <v>29</v>
      </c>
      <c r="F23" s="559"/>
      <c r="G23" s="507" t="s">
        <v>1314</v>
      </c>
      <c r="H23" s="507"/>
      <c r="I23" s="42">
        <f>VLOOKUP($A23&amp;I$54,決統データ!$A$3:$DE$2059,$E23+19,FALSE)</f>
        <v>4918</v>
      </c>
    </row>
    <row r="24" spans="1:9" ht="24" customHeight="1">
      <c r="A24" s="27" t="str">
        <f t="shared" si="0"/>
        <v>1772101</v>
      </c>
      <c r="B24" s="28" t="s">
        <v>292</v>
      </c>
      <c r="C24" s="29">
        <v>21</v>
      </c>
      <c r="D24" s="28" t="s">
        <v>790</v>
      </c>
      <c r="E24" s="24">
        <v>30</v>
      </c>
      <c r="F24" s="559"/>
      <c r="G24" s="507" t="s">
        <v>1313</v>
      </c>
      <c r="H24" s="507"/>
      <c r="I24" s="42">
        <f>VLOOKUP($A24&amp;I$54,決統データ!$A$3:$DE$2059,$E24+19,FALSE)</f>
        <v>0</v>
      </c>
    </row>
    <row r="25" spans="1:9" ht="24" customHeight="1">
      <c r="A25" s="27" t="str">
        <f t="shared" si="0"/>
        <v>1772101</v>
      </c>
      <c r="B25" s="28" t="s">
        <v>292</v>
      </c>
      <c r="C25" s="29">
        <v>21</v>
      </c>
      <c r="D25" s="28" t="s">
        <v>790</v>
      </c>
      <c r="E25" s="24">
        <v>31</v>
      </c>
      <c r="F25" s="559"/>
      <c r="G25" s="507" t="s">
        <v>1173</v>
      </c>
      <c r="H25" s="507"/>
      <c r="I25" s="42">
        <f>VLOOKUP($A25&amp;I$54,決統データ!$A$3:$DE$2059,$E25+19,FALSE)</f>
        <v>0</v>
      </c>
    </row>
    <row r="26" spans="1:9" ht="24" customHeight="1">
      <c r="A26" s="27" t="str">
        <f t="shared" si="0"/>
        <v>1772101</v>
      </c>
      <c r="B26" s="28" t="s">
        <v>292</v>
      </c>
      <c r="C26" s="29">
        <v>21</v>
      </c>
      <c r="D26" s="28" t="s">
        <v>790</v>
      </c>
      <c r="E26" s="24">
        <v>32</v>
      </c>
      <c r="F26" s="559"/>
      <c r="G26" s="507" t="s">
        <v>1172</v>
      </c>
      <c r="H26" s="507"/>
      <c r="I26" s="42">
        <f>VLOOKUP($A26&amp;I$54,決統データ!$A$3:$DE$2059,$E26+19,FALSE)</f>
        <v>4918</v>
      </c>
    </row>
    <row r="27" spans="1:9" ht="24" customHeight="1">
      <c r="F27" s="670" t="s">
        <v>1319</v>
      </c>
      <c r="G27" s="666" t="s">
        <v>862</v>
      </c>
      <c r="H27" s="95" t="s">
        <v>1191</v>
      </c>
      <c r="I27" s="166">
        <f>I3/$I$26*100</f>
        <v>14.701098007320049</v>
      </c>
    </row>
    <row r="28" spans="1:9" ht="24" customHeight="1">
      <c r="F28" s="670"/>
      <c r="G28" s="667"/>
      <c r="H28" s="60" t="s">
        <v>1190</v>
      </c>
      <c r="I28" s="166">
        <f t="shared" ref="I28:I50" si="1">I4/$I$26*100</f>
        <v>6.3033753558357049</v>
      </c>
    </row>
    <row r="29" spans="1:9" ht="24" customHeight="1">
      <c r="F29" s="670"/>
      <c r="G29" s="667"/>
      <c r="H29" s="60" t="s">
        <v>1628</v>
      </c>
      <c r="I29" s="166">
        <f t="shared" si="1"/>
        <v>0</v>
      </c>
    </row>
    <row r="30" spans="1:9" ht="24" customHeight="1">
      <c r="F30" s="670"/>
      <c r="G30" s="667"/>
      <c r="H30" s="60" t="s">
        <v>1188</v>
      </c>
      <c r="I30" s="166">
        <f t="shared" si="1"/>
        <v>0</v>
      </c>
    </row>
    <row r="31" spans="1:9" ht="24" customHeight="1">
      <c r="F31" s="670"/>
      <c r="G31" s="667"/>
      <c r="H31" s="60" t="s">
        <v>1187</v>
      </c>
      <c r="I31" s="166">
        <f t="shared" si="1"/>
        <v>4.3920292801952012</v>
      </c>
    </row>
    <row r="32" spans="1:9" ht="24" customHeight="1">
      <c r="F32" s="670"/>
      <c r="G32" s="667"/>
      <c r="H32" s="60" t="s">
        <v>799</v>
      </c>
      <c r="I32" s="166">
        <f t="shared" si="1"/>
        <v>25.396502643350953</v>
      </c>
    </row>
    <row r="33" spans="6:9" ht="24" customHeight="1">
      <c r="F33" s="670"/>
      <c r="G33" s="507" t="s">
        <v>1186</v>
      </c>
      <c r="H33" s="507"/>
      <c r="I33" s="166">
        <f t="shared" si="1"/>
        <v>17.222448149654333</v>
      </c>
    </row>
    <row r="34" spans="6:9" ht="24" customHeight="1">
      <c r="F34" s="670"/>
      <c r="G34" s="667" t="s">
        <v>650</v>
      </c>
      <c r="H34" s="432" t="s">
        <v>1465</v>
      </c>
      <c r="I34" s="166">
        <f t="shared" si="1"/>
        <v>17.222448149654333</v>
      </c>
    </row>
    <row r="35" spans="6:9" ht="24" customHeight="1">
      <c r="F35" s="670"/>
      <c r="G35" s="667"/>
      <c r="H35" s="432" t="s">
        <v>1464</v>
      </c>
      <c r="I35" s="166">
        <f t="shared" si="1"/>
        <v>0</v>
      </c>
    </row>
    <row r="36" spans="6:9" ht="24" customHeight="1">
      <c r="F36" s="670"/>
      <c r="G36" s="667"/>
      <c r="H36" s="60" t="s">
        <v>1183</v>
      </c>
      <c r="I36" s="166">
        <f t="shared" si="1"/>
        <v>0</v>
      </c>
    </row>
    <row r="37" spans="6:9" ht="24" customHeight="1">
      <c r="F37" s="670"/>
      <c r="G37" s="507" t="s">
        <v>1318</v>
      </c>
      <c r="H37" s="507"/>
      <c r="I37" s="166">
        <f t="shared" si="1"/>
        <v>11.529076860512404</v>
      </c>
    </row>
    <row r="38" spans="6:9" ht="24" customHeight="1">
      <c r="F38" s="670"/>
      <c r="G38" s="507" t="s">
        <v>1182</v>
      </c>
      <c r="H38" s="507"/>
      <c r="I38" s="166">
        <f t="shared" si="1"/>
        <v>1.4436762911752745</v>
      </c>
    </row>
    <row r="39" spans="6:9" ht="24" customHeight="1">
      <c r="F39" s="670"/>
      <c r="G39" s="507" t="s">
        <v>1181</v>
      </c>
      <c r="H39" s="507"/>
      <c r="I39" s="166">
        <f t="shared" si="1"/>
        <v>1.2810085400569338</v>
      </c>
    </row>
    <row r="40" spans="6:9" ht="24" customHeight="1">
      <c r="F40" s="670"/>
      <c r="G40" s="507" t="s">
        <v>1180</v>
      </c>
      <c r="H40" s="507"/>
      <c r="I40" s="166">
        <f t="shared" si="1"/>
        <v>7.3607157381049211</v>
      </c>
    </row>
    <row r="41" spans="6:9" ht="24" customHeight="1">
      <c r="F41" s="670"/>
      <c r="G41" s="507" t="s">
        <v>1177</v>
      </c>
      <c r="H41" s="507"/>
      <c r="I41" s="166">
        <f t="shared" si="1"/>
        <v>0</v>
      </c>
    </row>
    <row r="42" spans="6:9" ht="24" customHeight="1">
      <c r="F42" s="670"/>
      <c r="G42" s="507" t="s">
        <v>1317</v>
      </c>
      <c r="H42" s="507"/>
      <c r="I42" s="166">
        <f t="shared" si="1"/>
        <v>0</v>
      </c>
    </row>
    <row r="43" spans="6:9" ht="24" customHeight="1">
      <c r="F43" s="670"/>
      <c r="G43" s="507" t="s">
        <v>1316</v>
      </c>
      <c r="H43" s="507"/>
      <c r="I43" s="166">
        <f t="shared" si="1"/>
        <v>0</v>
      </c>
    </row>
    <row r="44" spans="6:9" ht="24" customHeight="1">
      <c r="F44" s="670"/>
      <c r="G44" s="507" t="s">
        <v>1178</v>
      </c>
      <c r="H44" s="507"/>
      <c r="I44" s="166">
        <f t="shared" si="1"/>
        <v>33.570557137047579</v>
      </c>
    </row>
    <row r="45" spans="6:9" ht="24" customHeight="1">
      <c r="F45" s="670"/>
      <c r="G45" s="668" t="s">
        <v>1315</v>
      </c>
      <c r="H45" s="669"/>
      <c r="I45" s="166">
        <f t="shared" si="1"/>
        <v>0</v>
      </c>
    </row>
    <row r="46" spans="6:9" ht="24" customHeight="1">
      <c r="F46" s="670"/>
      <c r="G46" s="507" t="s">
        <v>737</v>
      </c>
      <c r="H46" s="507"/>
      <c r="I46" s="166">
        <f t="shared" si="1"/>
        <v>2.1960146400976006</v>
      </c>
    </row>
    <row r="47" spans="6:9" ht="24" customHeight="1">
      <c r="F47" s="670"/>
      <c r="G47" s="507" t="s">
        <v>1314</v>
      </c>
      <c r="H47" s="507"/>
      <c r="I47" s="166">
        <f t="shared" si="1"/>
        <v>100</v>
      </c>
    </row>
    <row r="48" spans="6:9" ht="24" customHeight="1">
      <c r="F48" s="670"/>
      <c r="G48" s="507" t="s">
        <v>1313</v>
      </c>
      <c r="H48" s="507"/>
      <c r="I48" s="166">
        <f t="shared" si="1"/>
        <v>0</v>
      </c>
    </row>
    <row r="49" spans="6:9" ht="24" customHeight="1">
      <c r="F49" s="670"/>
      <c r="G49" s="507" t="s">
        <v>1173</v>
      </c>
      <c r="H49" s="507"/>
      <c r="I49" s="166">
        <f t="shared" si="1"/>
        <v>0</v>
      </c>
    </row>
    <row r="50" spans="6:9" ht="24" customHeight="1">
      <c r="F50" s="670"/>
      <c r="G50" s="507" t="s">
        <v>1172</v>
      </c>
      <c r="H50" s="507"/>
      <c r="I50" s="166">
        <f t="shared" si="1"/>
        <v>100</v>
      </c>
    </row>
    <row r="54" spans="6:9">
      <c r="I54" s="12" t="str">
        <f>+I55&amp;"000"</f>
        <v>264075000</v>
      </c>
    </row>
    <row r="55" spans="6:9">
      <c r="I55" s="284" t="s">
        <v>595</v>
      </c>
    </row>
    <row r="56" spans="6:9">
      <c r="I56" s="284" t="s">
        <v>596</v>
      </c>
    </row>
  </sheetData>
  <customSheetViews>
    <customSheetView guid="{247A5D4D-80F1-4466-92F7-7A3BC78E450F}" showPageBreaks="1" fitToPage="1" printArea="1">
      <selection activeCell="C43" sqref="C43"/>
      <pageMargins left="0.98425196850393704" right="0.78740157480314965" top="0.78740157480314965" bottom="0.78740157480314965" header="0.51181102362204722" footer="0.27559055118110237"/>
      <pageSetup paperSize="9" scale="64" orientation="portrait" blackAndWhite="1" horizontalDpi="300" verticalDpi="300"/>
      <headerFooter alignWithMargins="0"/>
    </customSheetView>
  </customSheetViews>
  <mergeCells count="37">
    <mergeCell ref="F2:H2"/>
    <mergeCell ref="F3:F26"/>
    <mergeCell ref="G3:G8"/>
    <mergeCell ref="G9:H9"/>
    <mergeCell ref="G10:G12"/>
    <mergeCell ref="G13:H13"/>
    <mergeCell ref="G14:H14"/>
    <mergeCell ref="G15:H15"/>
    <mergeCell ref="G16:H16"/>
    <mergeCell ref="G17:H17"/>
    <mergeCell ref="G44:H44"/>
    <mergeCell ref="G42:H42"/>
    <mergeCell ref="G18:H18"/>
    <mergeCell ref="G19:H19"/>
    <mergeCell ref="G20:H20"/>
    <mergeCell ref="G21:H21"/>
    <mergeCell ref="G22:H22"/>
    <mergeCell ref="G23:H23"/>
    <mergeCell ref="G24:H24"/>
    <mergeCell ref="G25:H25"/>
    <mergeCell ref="G26:H26"/>
    <mergeCell ref="G45:H45"/>
    <mergeCell ref="F27:F50"/>
    <mergeCell ref="G27:G32"/>
    <mergeCell ref="G33:H33"/>
    <mergeCell ref="G34:G36"/>
    <mergeCell ref="G37:H37"/>
    <mergeCell ref="G38:H38"/>
    <mergeCell ref="G39:H39"/>
    <mergeCell ref="G40:H40"/>
    <mergeCell ref="G41:H41"/>
    <mergeCell ref="G50:H50"/>
    <mergeCell ref="G46:H46"/>
    <mergeCell ref="G47:H47"/>
    <mergeCell ref="G48:H48"/>
    <mergeCell ref="G49:H49"/>
    <mergeCell ref="G43:H43"/>
  </mergeCells>
  <phoneticPr fontId="3"/>
  <pageMargins left="0.98425196850393704" right="0.78740157480314965" top="0.78740157480314965" bottom="0.78740157480314965" header="0.51181102362204722" footer="0.27559055118110237"/>
  <pageSetup paperSize="9" scale="64"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pageSetUpPr fitToPage="1"/>
  </sheetPr>
  <dimension ref="A1:J84"/>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4.33203125" style="1" customWidth="1"/>
    <col min="10" max="10" width="13.08203125" style="152" customWidth="1"/>
    <col min="11" max="16384" width="9" style="1"/>
  </cols>
  <sheetData>
    <row r="1" spans="1:10">
      <c r="F1" s="1" t="s">
        <v>1341</v>
      </c>
      <c r="J1" s="227" t="s">
        <v>523</v>
      </c>
    </row>
    <row r="2" spans="1:10" ht="34.5" customHeight="1">
      <c r="A2" s="26"/>
      <c r="B2" s="67" t="s">
        <v>786</v>
      </c>
      <c r="C2" s="26" t="s">
        <v>787</v>
      </c>
      <c r="D2" s="26" t="s">
        <v>788</v>
      </c>
      <c r="E2" s="30" t="s">
        <v>789</v>
      </c>
      <c r="F2" s="671"/>
      <c r="G2" s="672"/>
      <c r="H2" s="672"/>
      <c r="I2" s="673"/>
      <c r="J2" s="142" t="s">
        <v>274</v>
      </c>
    </row>
    <row r="3" spans="1:10">
      <c r="A3" s="27" t="str">
        <f>+B3&amp;C3&amp;D3</f>
        <v>1773201</v>
      </c>
      <c r="B3" s="28" t="s">
        <v>292</v>
      </c>
      <c r="C3" s="29">
        <v>32</v>
      </c>
      <c r="D3" s="28" t="s">
        <v>790</v>
      </c>
      <c r="E3" s="24">
        <v>1</v>
      </c>
      <c r="F3" s="594" t="s">
        <v>1339</v>
      </c>
      <c r="G3" s="594" t="s">
        <v>1338</v>
      </c>
      <c r="H3" s="175" t="s">
        <v>862</v>
      </c>
      <c r="I3" s="191"/>
      <c r="J3" s="42">
        <f>VLOOKUP($A3&amp;J$82,決統データ!$A$3:$DE$2059,$E3+19,FALSE)</f>
        <v>0</v>
      </c>
    </row>
    <row r="4" spans="1:10">
      <c r="A4" s="27" t="str">
        <f t="shared" ref="A4:A77" si="0">+B4&amp;C4&amp;D4</f>
        <v>1773201</v>
      </c>
      <c r="B4" s="28" t="s">
        <v>292</v>
      </c>
      <c r="C4" s="29">
        <v>32</v>
      </c>
      <c r="D4" s="28" t="s">
        <v>790</v>
      </c>
      <c r="E4" s="24">
        <v>2</v>
      </c>
      <c r="F4" s="594"/>
      <c r="G4" s="594"/>
      <c r="H4" s="175" t="s">
        <v>1180</v>
      </c>
      <c r="I4" s="191"/>
      <c r="J4" s="42">
        <f>VLOOKUP($A4&amp;J$82,決統データ!$A$3:$DE$2059,$E4+19,FALSE)</f>
        <v>0</v>
      </c>
    </row>
    <row r="5" spans="1:10">
      <c r="A5" s="27" t="str">
        <f t="shared" si="0"/>
        <v>1773201</v>
      </c>
      <c r="B5" s="28" t="s">
        <v>292</v>
      </c>
      <c r="C5" s="29">
        <v>32</v>
      </c>
      <c r="D5" s="28" t="s">
        <v>790</v>
      </c>
      <c r="E5" s="24">
        <v>3</v>
      </c>
      <c r="F5" s="594"/>
      <c r="G5" s="594"/>
      <c r="H5" s="175" t="s">
        <v>1177</v>
      </c>
      <c r="I5" s="191"/>
      <c r="J5" s="42">
        <f>VLOOKUP($A5&amp;J$82,決統データ!$A$3:$DE$2059,$E5+19,FALSE)</f>
        <v>0</v>
      </c>
    </row>
    <row r="6" spans="1:10">
      <c r="A6" s="27" t="str">
        <f t="shared" si="0"/>
        <v>1773201</v>
      </c>
      <c r="B6" s="28" t="s">
        <v>292</v>
      </c>
      <c r="C6" s="29">
        <v>32</v>
      </c>
      <c r="D6" s="28" t="s">
        <v>790</v>
      </c>
      <c r="E6" s="24">
        <v>4</v>
      </c>
      <c r="F6" s="594"/>
      <c r="G6" s="594"/>
      <c r="H6" s="175" t="s">
        <v>1337</v>
      </c>
      <c r="I6" s="191"/>
      <c r="J6" s="42">
        <f>VLOOKUP($A6&amp;J$82,決統データ!$A$3:$DE$2059,$E6+19,FALSE)</f>
        <v>0</v>
      </c>
    </row>
    <row r="7" spans="1:10">
      <c r="A7" s="27" t="str">
        <f t="shared" si="0"/>
        <v>1773201</v>
      </c>
      <c r="B7" s="28" t="s">
        <v>292</v>
      </c>
      <c r="C7" s="29">
        <v>32</v>
      </c>
      <c r="D7" s="28" t="s">
        <v>790</v>
      </c>
      <c r="E7" s="24">
        <v>5</v>
      </c>
      <c r="F7" s="594"/>
      <c r="G7" s="594"/>
      <c r="H7" s="175" t="s">
        <v>1178</v>
      </c>
      <c r="I7" s="191"/>
      <c r="J7" s="42">
        <f>VLOOKUP($A7&amp;J$82,決統データ!$A$3:$DE$2059,$E7+19,FALSE)</f>
        <v>0</v>
      </c>
    </row>
    <row r="8" spans="1:10">
      <c r="A8" s="27" t="str">
        <f t="shared" si="0"/>
        <v>1773201</v>
      </c>
      <c r="B8" s="28" t="s">
        <v>292</v>
      </c>
      <c r="C8" s="29">
        <v>32</v>
      </c>
      <c r="D8" s="28" t="s">
        <v>790</v>
      </c>
      <c r="E8" s="24">
        <v>6</v>
      </c>
      <c r="F8" s="594"/>
      <c r="G8" s="594"/>
      <c r="H8" s="175" t="s">
        <v>737</v>
      </c>
      <c r="I8" s="191"/>
      <c r="J8" s="42">
        <f>VLOOKUP($A8&amp;J$82,決統データ!$A$3:$DE$2059,$E8+19,FALSE)</f>
        <v>0</v>
      </c>
    </row>
    <row r="9" spans="1:10">
      <c r="A9" s="27" t="str">
        <f t="shared" si="0"/>
        <v>1773201</v>
      </c>
      <c r="B9" s="28" t="s">
        <v>292</v>
      </c>
      <c r="C9" s="29">
        <v>32</v>
      </c>
      <c r="D9" s="28" t="s">
        <v>790</v>
      </c>
      <c r="E9" s="24">
        <v>7</v>
      </c>
      <c r="F9" s="594"/>
      <c r="G9" s="594"/>
      <c r="H9" s="175" t="s">
        <v>799</v>
      </c>
      <c r="I9" s="191"/>
      <c r="J9" s="42">
        <f>VLOOKUP($A9&amp;J$82,決統データ!$A$3:$DE$2059,$E9+19,FALSE)</f>
        <v>0</v>
      </c>
    </row>
    <row r="10" spans="1:10">
      <c r="A10" s="27" t="str">
        <f t="shared" si="0"/>
        <v>1773201</v>
      </c>
      <c r="B10" s="28" t="s">
        <v>292</v>
      </c>
      <c r="C10" s="29">
        <v>32</v>
      </c>
      <c r="D10" s="28" t="s">
        <v>790</v>
      </c>
      <c r="E10" s="24">
        <v>8</v>
      </c>
      <c r="F10" s="594"/>
      <c r="G10" s="594"/>
      <c r="H10" s="594" t="s">
        <v>650</v>
      </c>
      <c r="I10" s="174" t="s">
        <v>1323</v>
      </c>
      <c r="J10" s="42">
        <f>VLOOKUP($A10&amp;J$82,決統データ!$A$3:$DE$2059,$E10+19,FALSE)</f>
        <v>0</v>
      </c>
    </row>
    <row r="11" spans="1:10">
      <c r="A11" s="27" t="str">
        <f t="shared" si="0"/>
        <v>1773201</v>
      </c>
      <c r="B11" s="28" t="s">
        <v>292</v>
      </c>
      <c r="C11" s="29">
        <v>32</v>
      </c>
      <c r="D11" s="28" t="s">
        <v>790</v>
      </c>
      <c r="E11" s="24">
        <v>9</v>
      </c>
      <c r="F11" s="594"/>
      <c r="G11" s="594"/>
      <c r="H11" s="594"/>
      <c r="I11" s="174" t="s">
        <v>1322</v>
      </c>
      <c r="J11" s="42">
        <f>VLOOKUP($A11&amp;J$82,決統データ!$A$3:$DE$2059,$E11+19,FALSE)</f>
        <v>0</v>
      </c>
    </row>
    <row r="12" spans="1:10">
      <c r="A12" s="27" t="str">
        <f t="shared" si="0"/>
        <v>1773201</v>
      </c>
      <c r="B12" s="28" t="s">
        <v>292</v>
      </c>
      <c r="C12" s="29">
        <v>32</v>
      </c>
      <c r="D12" s="28" t="s">
        <v>790</v>
      </c>
      <c r="E12" s="24">
        <v>10</v>
      </c>
      <c r="F12" s="594"/>
      <c r="G12" s="594"/>
      <c r="H12" s="594"/>
      <c r="I12" s="174" t="s">
        <v>737</v>
      </c>
      <c r="J12" s="42">
        <f>VLOOKUP($A12&amp;J$82,決統データ!$A$3:$DE$2059,$E12+19,FALSE)</f>
        <v>0</v>
      </c>
    </row>
    <row r="13" spans="1:10">
      <c r="A13" s="27" t="str">
        <f t="shared" si="0"/>
        <v>1773201</v>
      </c>
      <c r="B13" s="28" t="s">
        <v>292</v>
      </c>
      <c r="C13" s="29">
        <v>32</v>
      </c>
      <c r="D13" s="28" t="s">
        <v>790</v>
      </c>
      <c r="E13" s="24">
        <v>11</v>
      </c>
      <c r="F13" s="594"/>
      <c r="G13" s="594" t="s">
        <v>1309</v>
      </c>
      <c r="H13" s="174" t="s">
        <v>862</v>
      </c>
      <c r="I13" s="174"/>
      <c r="J13" s="42">
        <f>VLOOKUP($A13&amp;J$82,決統データ!$A$3:$DE$2059,$E13+19,FALSE)</f>
        <v>0</v>
      </c>
    </row>
    <row r="14" spans="1:10">
      <c r="A14" s="27" t="str">
        <f t="shared" si="0"/>
        <v>1773201</v>
      </c>
      <c r="B14" s="28" t="s">
        <v>292</v>
      </c>
      <c r="C14" s="29">
        <v>32</v>
      </c>
      <c r="D14" s="28" t="s">
        <v>790</v>
      </c>
      <c r="E14" s="24">
        <v>12</v>
      </c>
      <c r="F14" s="594"/>
      <c r="G14" s="594"/>
      <c r="H14" s="174" t="s">
        <v>1336</v>
      </c>
      <c r="I14" s="174"/>
      <c r="J14" s="42">
        <f>VLOOKUP($A14&amp;J$82,決統データ!$A$3:$DE$2059,$E14+19,FALSE)</f>
        <v>283</v>
      </c>
    </row>
    <row r="15" spans="1:10">
      <c r="A15" s="27" t="str">
        <f t="shared" si="0"/>
        <v>1773201</v>
      </c>
      <c r="B15" s="28" t="s">
        <v>292</v>
      </c>
      <c r="C15" s="29">
        <v>32</v>
      </c>
      <c r="D15" s="28" t="s">
        <v>790</v>
      </c>
      <c r="E15" s="24">
        <v>13</v>
      </c>
      <c r="F15" s="594"/>
      <c r="G15" s="594"/>
      <c r="H15" s="175"/>
      <c r="I15" s="191" t="s">
        <v>1335</v>
      </c>
      <c r="J15" s="42">
        <f>VLOOKUP($A15&amp;J$82,決統データ!$A$3:$DE$2059,$E15+19,FALSE)</f>
        <v>283</v>
      </c>
    </row>
    <row r="16" spans="1:10">
      <c r="A16" s="27" t="str">
        <f t="shared" si="0"/>
        <v>1773201</v>
      </c>
      <c r="B16" s="28" t="s">
        <v>292</v>
      </c>
      <c r="C16" s="29">
        <v>32</v>
      </c>
      <c r="D16" s="28" t="s">
        <v>790</v>
      </c>
      <c r="E16" s="24">
        <v>14</v>
      </c>
      <c r="F16" s="594"/>
      <c r="G16" s="594"/>
      <c r="H16" s="174" t="s">
        <v>1180</v>
      </c>
      <c r="I16" s="174"/>
      <c r="J16" s="42">
        <f>VLOOKUP($A16&amp;J$82,決統データ!$A$3:$DE$2059,$E16+19,FALSE)</f>
        <v>0</v>
      </c>
    </row>
    <row r="17" spans="1:10">
      <c r="A17" s="27" t="str">
        <f t="shared" si="0"/>
        <v>1773201</v>
      </c>
      <c r="B17" s="28" t="s">
        <v>292</v>
      </c>
      <c r="C17" s="29">
        <v>32</v>
      </c>
      <c r="D17" s="28" t="s">
        <v>790</v>
      </c>
      <c r="E17" s="24">
        <v>15</v>
      </c>
      <c r="F17" s="594"/>
      <c r="G17" s="594"/>
      <c r="H17" s="174" t="s">
        <v>1177</v>
      </c>
      <c r="I17" s="174"/>
      <c r="J17" s="42">
        <f>VLOOKUP($A17&amp;J$82,決統データ!$A$3:$DE$2059,$E17+19,FALSE)</f>
        <v>0</v>
      </c>
    </row>
    <row r="18" spans="1:10">
      <c r="A18" s="27" t="str">
        <f t="shared" si="0"/>
        <v>1773201</v>
      </c>
      <c r="B18" s="28" t="s">
        <v>292</v>
      </c>
      <c r="C18" s="29">
        <v>32</v>
      </c>
      <c r="D18" s="28" t="s">
        <v>790</v>
      </c>
      <c r="E18" s="24">
        <v>16</v>
      </c>
      <c r="F18" s="594"/>
      <c r="G18" s="594"/>
      <c r="H18" s="174" t="s">
        <v>1317</v>
      </c>
      <c r="I18" s="174"/>
      <c r="J18" s="42">
        <f>VLOOKUP($A18&amp;J$82,決統データ!$A$3:$DE$2059,$E18+19,FALSE)</f>
        <v>0</v>
      </c>
    </row>
    <row r="19" spans="1:10">
      <c r="A19" s="27" t="str">
        <f t="shared" si="0"/>
        <v>1773201</v>
      </c>
      <c r="B19" s="28" t="s">
        <v>292</v>
      </c>
      <c r="C19" s="29">
        <v>32</v>
      </c>
      <c r="D19" s="28" t="s">
        <v>790</v>
      </c>
      <c r="E19" s="24">
        <v>17</v>
      </c>
      <c r="F19" s="594"/>
      <c r="G19" s="594"/>
      <c r="H19" s="174" t="s">
        <v>1178</v>
      </c>
      <c r="I19" s="174"/>
      <c r="J19" s="42">
        <f>VLOOKUP($A19&amp;J$82,決統データ!$A$3:$DE$2059,$E19+19,FALSE)</f>
        <v>0</v>
      </c>
    </row>
    <row r="20" spans="1:10">
      <c r="A20" s="27" t="str">
        <f t="shared" si="0"/>
        <v>1773201</v>
      </c>
      <c r="B20" s="28" t="s">
        <v>292</v>
      </c>
      <c r="C20" s="29">
        <v>32</v>
      </c>
      <c r="D20" s="28" t="s">
        <v>790</v>
      </c>
      <c r="E20" s="24">
        <v>18</v>
      </c>
      <c r="F20" s="594"/>
      <c r="G20" s="594"/>
      <c r="H20" s="174" t="s">
        <v>737</v>
      </c>
      <c r="I20" s="174"/>
      <c r="J20" s="42">
        <f>VLOOKUP($A20&amp;J$82,決統データ!$A$3:$DE$2059,$E20+19,FALSE)</f>
        <v>0</v>
      </c>
    </row>
    <row r="21" spans="1:10">
      <c r="A21" s="27" t="str">
        <f t="shared" si="0"/>
        <v>1773201</v>
      </c>
      <c r="B21" s="28" t="s">
        <v>292</v>
      </c>
      <c r="C21" s="29">
        <v>32</v>
      </c>
      <c r="D21" s="28" t="s">
        <v>790</v>
      </c>
      <c r="E21" s="24">
        <v>19</v>
      </c>
      <c r="F21" s="594"/>
      <c r="G21" s="594"/>
      <c r="H21" s="175" t="s">
        <v>799</v>
      </c>
      <c r="I21" s="191"/>
      <c r="J21" s="42">
        <f>VLOOKUP($A21&amp;J$82,決統データ!$A$3:$DE$2059,$E21+19,FALSE)</f>
        <v>283</v>
      </c>
    </row>
    <row r="22" spans="1:10">
      <c r="A22" s="27" t="str">
        <f t="shared" si="0"/>
        <v>1773201</v>
      </c>
      <c r="B22" s="28" t="s">
        <v>292</v>
      </c>
      <c r="C22" s="29">
        <v>32</v>
      </c>
      <c r="D22" s="28" t="s">
        <v>790</v>
      </c>
      <c r="E22" s="24">
        <v>20</v>
      </c>
      <c r="F22" s="594"/>
      <c r="G22" s="594"/>
      <c r="H22" s="594" t="s">
        <v>650</v>
      </c>
      <c r="I22" s="174" t="s">
        <v>1323</v>
      </c>
      <c r="J22" s="42">
        <f>VLOOKUP($A22&amp;J$82,決統データ!$A$3:$DE$2059,$E22+19,FALSE)</f>
        <v>283</v>
      </c>
    </row>
    <row r="23" spans="1:10">
      <c r="A23" s="27" t="str">
        <f t="shared" si="0"/>
        <v>1773201</v>
      </c>
      <c r="B23" s="28" t="s">
        <v>292</v>
      </c>
      <c r="C23" s="29">
        <v>32</v>
      </c>
      <c r="D23" s="28" t="s">
        <v>790</v>
      </c>
      <c r="E23" s="24">
        <v>21</v>
      </c>
      <c r="F23" s="594"/>
      <c r="G23" s="594"/>
      <c r="H23" s="594"/>
      <c r="I23" s="174" t="s">
        <v>1322</v>
      </c>
      <c r="J23" s="42">
        <f>VLOOKUP($A23&amp;J$82,決統データ!$A$3:$DE$2059,$E23+19,FALSE)</f>
        <v>0</v>
      </c>
    </row>
    <row r="24" spans="1:10">
      <c r="A24" s="27" t="str">
        <f t="shared" si="0"/>
        <v>1773201</v>
      </c>
      <c r="B24" s="28" t="s">
        <v>292</v>
      </c>
      <c r="C24" s="29">
        <v>32</v>
      </c>
      <c r="D24" s="28" t="s">
        <v>790</v>
      </c>
      <c r="E24" s="24">
        <v>22</v>
      </c>
      <c r="F24" s="594"/>
      <c r="G24" s="594"/>
      <c r="H24" s="594"/>
      <c r="I24" s="174" t="s">
        <v>737</v>
      </c>
      <c r="J24" s="42">
        <f>VLOOKUP($A24&amp;J$82,決統データ!$A$3:$DE$2059,$E24+19,FALSE)</f>
        <v>0</v>
      </c>
    </row>
    <row r="25" spans="1:10">
      <c r="A25" s="27" t="str">
        <f t="shared" si="0"/>
        <v>1773201</v>
      </c>
      <c r="B25" s="28" t="s">
        <v>292</v>
      </c>
      <c r="C25" s="29">
        <v>32</v>
      </c>
      <c r="D25" s="28" t="s">
        <v>790</v>
      </c>
      <c r="E25" s="24">
        <v>23</v>
      </c>
      <c r="F25" s="594"/>
      <c r="G25" s="594" t="s">
        <v>1308</v>
      </c>
      <c r="H25" s="174" t="s">
        <v>862</v>
      </c>
      <c r="I25" s="174"/>
      <c r="J25" s="42">
        <f>VLOOKUP($A25&amp;J$82,決統データ!$A$3:$DE$2059,$E25+19,FALSE)</f>
        <v>1249</v>
      </c>
    </row>
    <row r="26" spans="1:10">
      <c r="A26" s="27" t="str">
        <f t="shared" si="0"/>
        <v>1773201</v>
      </c>
      <c r="B26" s="28" t="s">
        <v>292</v>
      </c>
      <c r="C26" s="29">
        <v>32</v>
      </c>
      <c r="D26" s="28" t="s">
        <v>790</v>
      </c>
      <c r="E26" s="24">
        <v>24</v>
      </c>
      <c r="F26" s="594"/>
      <c r="G26" s="594"/>
      <c r="H26" s="174" t="s">
        <v>1336</v>
      </c>
      <c r="I26" s="174"/>
      <c r="J26" s="42">
        <f>VLOOKUP($A26&amp;J$82,決統データ!$A$3:$DE$2059,$E26+19,FALSE)</f>
        <v>284</v>
      </c>
    </row>
    <row r="27" spans="1:10">
      <c r="A27" s="27" t="str">
        <f t="shared" si="0"/>
        <v>1773201</v>
      </c>
      <c r="B27" s="28" t="s">
        <v>292</v>
      </c>
      <c r="C27" s="29">
        <v>32</v>
      </c>
      <c r="D27" s="28" t="s">
        <v>790</v>
      </c>
      <c r="E27" s="24">
        <v>25</v>
      </c>
      <c r="F27" s="594"/>
      <c r="G27" s="594"/>
      <c r="H27" s="175"/>
      <c r="I27" s="191" t="s">
        <v>1335</v>
      </c>
      <c r="J27" s="42">
        <f>VLOOKUP($A27&amp;J$82,決統データ!$A$3:$DE$2059,$E27+19,FALSE)</f>
        <v>284</v>
      </c>
    </row>
    <row r="28" spans="1:10">
      <c r="A28" s="27" t="str">
        <f t="shared" si="0"/>
        <v>1773201</v>
      </c>
      <c r="B28" s="28" t="s">
        <v>292</v>
      </c>
      <c r="C28" s="29">
        <v>32</v>
      </c>
      <c r="D28" s="28" t="s">
        <v>790</v>
      </c>
      <c r="E28" s="24">
        <v>26</v>
      </c>
      <c r="F28" s="594"/>
      <c r="G28" s="594"/>
      <c r="H28" s="174" t="s">
        <v>1180</v>
      </c>
      <c r="I28" s="174"/>
      <c r="J28" s="42">
        <f>VLOOKUP($A28&amp;J$82,決統データ!$A$3:$DE$2059,$E28+19,FALSE)</f>
        <v>362</v>
      </c>
    </row>
    <row r="29" spans="1:10">
      <c r="A29" s="27" t="str">
        <f t="shared" si="0"/>
        <v>1773201</v>
      </c>
      <c r="B29" s="28" t="s">
        <v>292</v>
      </c>
      <c r="C29" s="29">
        <v>32</v>
      </c>
      <c r="D29" s="28" t="s">
        <v>790</v>
      </c>
      <c r="E29" s="24">
        <v>27</v>
      </c>
      <c r="F29" s="594"/>
      <c r="G29" s="594"/>
      <c r="H29" s="174" t="s">
        <v>1177</v>
      </c>
      <c r="I29" s="174"/>
      <c r="J29" s="42">
        <f>VLOOKUP($A29&amp;J$82,決統データ!$A$3:$DE$2059,$E29+19,FALSE)</f>
        <v>0</v>
      </c>
    </row>
    <row r="30" spans="1:10">
      <c r="A30" s="27" t="str">
        <f t="shared" si="0"/>
        <v>1773201</v>
      </c>
      <c r="B30" s="28" t="s">
        <v>292</v>
      </c>
      <c r="C30" s="29">
        <v>32</v>
      </c>
      <c r="D30" s="28" t="s">
        <v>790</v>
      </c>
      <c r="E30" s="24">
        <v>28</v>
      </c>
      <c r="F30" s="594"/>
      <c r="G30" s="594"/>
      <c r="H30" s="174" t="s">
        <v>1317</v>
      </c>
      <c r="I30" s="174"/>
      <c r="J30" s="42">
        <f>VLOOKUP($A30&amp;J$82,決統データ!$A$3:$DE$2059,$E30+19,FALSE)</f>
        <v>0</v>
      </c>
    </row>
    <row r="31" spans="1:10">
      <c r="A31" s="27" t="str">
        <f t="shared" si="0"/>
        <v>1773201</v>
      </c>
      <c r="B31" s="28" t="s">
        <v>292</v>
      </c>
      <c r="C31" s="29">
        <v>32</v>
      </c>
      <c r="D31" s="28" t="s">
        <v>790</v>
      </c>
      <c r="E31" s="24">
        <v>29</v>
      </c>
      <c r="F31" s="594"/>
      <c r="G31" s="594"/>
      <c r="H31" s="174" t="s">
        <v>1178</v>
      </c>
      <c r="I31" s="174"/>
      <c r="J31" s="42">
        <f>VLOOKUP($A31&amp;J$82,決統データ!$A$3:$DE$2059,$E31+19,FALSE)</f>
        <v>1651</v>
      </c>
    </row>
    <row r="32" spans="1:10">
      <c r="A32" s="27" t="str">
        <f t="shared" si="0"/>
        <v>1773201</v>
      </c>
      <c r="B32" s="28" t="s">
        <v>292</v>
      </c>
      <c r="C32" s="29">
        <v>32</v>
      </c>
      <c r="D32" s="28" t="s">
        <v>790</v>
      </c>
      <c r="E32" s="24">
        <v>30</v>
      </c>
      <c r="F32" s="594"/>
      <c r="G32" s="594"/>
      <c r="H32" s="174" t="s">
        <v>737</v>
      </c>
      <c r="I32" s="174"/>
      <c r="J32" s="42">
        <f>VLOOKUP($A32&amp;J$82,決統データ!$A$3:$DE$2059,$E32+19,FALSE)</f>
        <v>134</v>
      </c>
    </row>
    <row r="33" spans="1:10">
      <c r="A33" s="27" t="str">
        <f t="shared" si="0"/>
        <v>1773201</v>
      </c>
      <c r="B33" s="28" t="s">
        <v>292</v>
      </c>
      <c r="C33" s="29">
        <v>32</v>
      </c>
      <c r="D33" s="28" t="s">
        <v>790</v>
      </c>
      <c r="E33" s="24">
        <v>31</v>
      </c>
      <c r="F33" s="594"/>
      <c r="G33" s="594"/>
      <c r="H33" s="175" t="s">
        <v>799</v>
      </c>
      <c r="I33" s="191"/>
      <c r="J33" s="42">
        <f>VLOOKUP($A33&amp;J$82,決統データ!$A$3:$DE$2059,$E33+19,FALSE)</f>
        <v>3680</v>
      </c>
    </row>
    <row r="34" spans="1:10">
      <c r="A34" s="27" t="str">
        <f t="shared" si="0"/>
        <v>1773201</v>
      </c>
      <c r="B34" s="28" t="s">
        <v>292</v>
      </c>
      <c r="C34" s="29">
        <v>32</v>
      </c>
      <c r="D34" s="28" t="s">
        <v>790</v>
      </c>
      <c r="E34" s="24">
        <v>32</v>
      </c>
      <c r="F34" s="594"/>
      <c r="G34" s="594"/>
      <c r="H34" s="594" t="s">
        <v>650</v>
      </c>
      <c r="I34" s="174" t="s">
        <v>1323</v>
      </c>
      <c r="J34" s="42">
        <f>VLOOKUP($A34&amp;J$82,決統データ!$A$3:$DE$2059,$E34+19,FALSE)</f>
        <v>3680</v>
      </c>
    </row>
    <row r="35" spans="1:10">
      <c r="A35" s="27" t="str">
        <f t="shared" si="0"/>
        <v>1773201</v>
      </c>
      <c r="B35" s="28" t="s">
        <v>292</v>
      </c>
      <c r="C35" s="29">
        <v>32</v>
      </c>
      <c r="D35" s="28" t="s">
        <v>790</v>
      </c>
      <c r="E35" s="24">
        <v>33</v>
      </c>
      <c r="F35" s="594"/>
      <c r="G35" s="594"/>
      <c r="H35" s="594"/>
      <c r="I35" s="174" t="s">
        <v>1322</v>
      </c>
      <c r="J35" s="42">
        <f>VLOOKUP($A35&amp;J$82,決統データ!$A$3:$DE$2059,$E35+19,FALSE)</f>
        <v>0</v>
      </c>
    </row>
    <row r="36" spans="1:10">
      <c r="A36" s="27" t="str">
        <f t="shared" si="0"/>
        <v>1773201</v>
      </c>
      <c r="B36" s="28" t="s">
        <v>292</v>
      </c>
      <c r="C36" s="29">
        <v>32</v>
      </c>
      <c r="D36" s="28" t="s">
        <v>790</v>
      </c>
      <c r="E36" s="24">
        <v>34</v>
      </c>
      <c r="F36" s="594"/>
      <c r="G36" s="594"/>
      <c r="H36" s="594"/>
      <c r="I36" s="174" t="s">
        <v>737</v>
      </c>
      <c r="J36" s="42">
        <f>VLOOKUP($A36&amp;J$82,決統データ!$A$3:$DE$2059,$E36+19,FALSE)</f>
        <v>0</v>
      </c>
    </row>
    <row r="37" spans="1:10">
      <c r="A37" s="27" t="str">
        <f t="shared" si="0"/>
        <v>1773201</v>
      </c>
      <c r="B37" s="28" t="s">
        <v>292</v>
      </c>
      <c r="C37" s="29">
        <v>32</v>
      </c>
      <c r="D37" s="28" t="s">
        <v>790</v>
      </c>
      <c r="E37" s="24">
        <v>35</v>
      </c>
      <c r="F37" s="594"/>
      <c r="G37" s="594" t="s">
        <v>737</v>
      </c>
      <c r="H37" s="174" t="s">
        <v>862</v>
      </c>
      <c r="I37" s="174"/>
      <c r="J37" s="42">
        <f>VLOOKUP($A37&amp;J$82,決統データ!$A$3:$DE$2059,$E37+19,FALSE)</f>
        <v>0</v>
      </c>
    </row>
    <row r="38" spans="1:10">
      <c r="A38" s="27" t="str">
        <f t="shared" si="0"/>
        <v>1773201</v>
      </c>
      <c r="B38" s="28" t="s">
        <v>292</v>
      </c>
      <c r="C38" s="29">
        <v>32</v>
      </c>
      <c r="D38" s="28" t="s">
        <v>790</v>
      </c>
      <c r="E38" s="24">
        <v>36</v>
      </c>
      <c r="F38" s="594"/>
      <c r="G38" s="594"/>
      <c r="H38" s="600" t="s">
        <v>1315</v>
      </c>
      <c r="I38" s="600"/>
      <c r="J38" s="42">
        <f>VLOOKUP($A38&amp;J$82,決統データ!$A$3:$DE$2059,$E38+19,FALSE)</f>
        <v>0</v>
      </c>
    </row>
    <row r="39" spans="1:10">
      <c r="A39" s="27" t="str">
        <f t="shared" si="0"/>
        <v>1773201</v>
      </c>
      <c r="B39" s="28" t="s">
        <v>292</v>
      </c>
      <c r="C39" s="29">
        <v>32</v>
      </c>
      <c r="D39" s="28" t="s">
        <v>790</v>
      </c>
      <c r="E39" s="24">
        <v>37</v>
      </c>
      <c r="F39" s="594"/>
      <c r="G39" s="594"/>
      <c r="H39" s="174" t="s">
        <v>1178</v>
      </c>
      <c r="I39" s="174"/>
      <c r="J39" s="42">
        <f>VLOOKUP($A39&amp;J$82,決統データ!$A$3:$DE$2059,$E39+19,FALSE)</f>
        <v>0</v>
      </c>
    </row>
    <row r="40" spans="1:10">
      <c r="A40" s="27" t="str">
        <f t="shared" si="0"/>
        <v>1773201</v>
      </c>
      <c r="B40" s="28" t="s">
        <v>292</v>
      </c>
      <c r="C40" s="29">
        <v>32</v>
      </c>
      <c r="D40" s="28" t="s">
        <v>790</v>
      </c>
      <c r="E40" s="24">
        <v>38</v>
      </c>
      <c r="F40" s="594"/>
      <c r="G40" s="594"/>
      <c r="H40" s="174" t="s">
        <v>737</v>
      </c>
      <c r="I40" s="174"/>
      <c r="J40" s="42">
        <f>VLOOKUP($A40&amp;J$82,決統データ!$A$3:$DE$2059,$E40+19,FALSE)</f>
        <v>108</v>
      </c>
    </row>
    <row r="41" spans="1:10">
      <c r="A41" s="27" t="str">
        <f t="shared" si="0"/>
        <v>1773201</v>
      </c>
      <c r="B41" s="28" t="s">
        <v>292</v>
      </c>
      <c r="C41" s="29">
        <v>32</v>
      </c>
      <c r="D41" s="28" t="s">
        <v>790</v>
      </c>
      <c r="E41" s="24">
        <v>39</v>
      </c>
      <c r="F41" s="594"/>
      <c r="G41" s="594"/>
      <c r="H41" s="175" t="s">
        <v>799</v>
      </c>
      <c r="I41" s="191"/>
      <c r="J41" s="42">
        <f>VLOOKUP($A41&amp;J$82,決統データ!$A$3:$DE$2059,$E41+19,FALSE)</f>
        <v>108</v>
      </c>
    </row>
    <row r="42" spans="1:10">
      <c r="A42" s="27" t="str">
        <f t="shared" si="0"/>
        <v>1773201</v>
      </c>
      <c r="B42" s="28" t="s">
        <v>292</v>
      </c>
      <c r="C42" s="29">
        <v>32</v>
      </c>
      <c r="D42" s="28" t="s">
        <v>790</v>
      </c>
      <c r="E42" s="24">
        <v>40</v>
      </c>
      <c r="F42" s="594"/>
      <c r="G42" s="594"/>
      <c r="H42" s="594" t="s">
        <v>650</v>
      </c>
      <c r="I42" s="174" t="s">
        <v>1323</v>
      </c>
      <c r="J42" s="42">
        <f>VLOOKUP($A42&amp;J$82,決統データ!$A$3:$DE$2059,$E42+19,FALSE)</f>
        <v>108</v>
      </c>
    </row>
    <row r="43" spans="1:10">
      <c r="A43" s="27" t="str">
        <f t="shared" si="0"/>
        <v>1773201</v>
      </c>
      <c r="B43" s="28" t="s">
        <v>292</v>
      </c>
      <c r="C43" s="29">
        <v>32</v>
      </c>
      <c r="D43" s="28" t="s">
        <v>790</v>
      </c>
      <c r="E43" s="24">
        <v>41</v>
      </c>
      <c r="F43" s="594"/>
      <c r="G43" s="594"/>
      <c r="H43" s="594"/>
      <c r="I43" s="174" t="s">
        <v>1322</v>
      </c>
      <c r="J43" s="42">
        <f>VLOOKUP($A43&amp;J$82,決統データ!$A$3:$DE$2059,$E43+19,FALSE)</f>
        <v>0</v>
      </c>
    </row>
    <row r="44" spans="1:10">
      <c r="A44" s="27" t="str">
        <f t="shared" si="0"/>
        <v>1773201</v>
      </c>
      <c r="B44" s="28" t="s">
        <v>292</v>
      </c>
      <c r="C44" s="29">
        <v>32</v>
      </c>
      <c r="D44" s="28" t="s">
        <v>790</v>
      </c>
      <c r="E44" s="24">
        <v>42</v>
      </c>
      <c r="F44" s="594"/>
      <c r="G44" s="594"/>
      <c r="H44" s="594"/>
      <c r="I44" s="174" t="s">
        <v>737</v>
      </c>
      <c r="J44" s="42">
        <f>VLOOKUP($A44&amp;J$82,決統データ!$A$3:$DE$2059,$E44+19,FALSE)</f>
        <v>0</v>
      </c>
    </row>
    <row r="45" spans="1:10">
      <c r="A45" s="27" t="str">
        <f t="shared" si="0"/>
        <v>1773201</v>
      </c>
      <c r="B45" s="28" t="s">
        <v>292</v>
      </c>
      <c r="C45" s="29">
        <v>32</v>
      </c>
      <c r="D45" s="28" t="s">
        <v>790</v>
      </c>
      <c r="E45" s="24">
        <v>43</v>
      </c>
      <c r="F45" s="594"/>
      <c r="G45" s="174" t="s">
        <v>1327</v>
      </c>
      <c r="H45" s="175"/>
      <c r="I45" s="191"/>
      <c r="J45" s="42">
        <f>VLOOKUP($A45&amp;J$82,決統データ!$A$3:$DE$2059,$E45+19,FALSE)</f>
        <v>4071</v>
      </c>
    </row>
    <row r="46" spans="1:10">
      <c r="A46" s="27" t="str">
        <f t="shared" si="0"/>
        <v>1773201</v>
      </c>
      <c r="B46" s="28" t="s">
        <v>292</v>
      </c>
      <c r="C46" s="29">
        <v>32</v>
      </c>
      <c r="D46" s="28" t="s">
        <v>790</v>
      </c>
      <c r="E46" s="24">
        <v>44</v>
      </c>
      <c r="F46" s="594"/>
      <c r="G46" s="594" t="s">
        <v>650</v>
      </c>
      <c r="H46" s="174" t="s">
        <v>1323</v>
      </c>
      <c r="I46" s="174"/>
      <c r="J46" s="42">
        <f>VLOOKUP($A46&amp;J$82,決統データ!$A$3:$DE$2059,$E46+19,FALSE)</f>
        <v>4071</v>
      </c>
    </row>
    <row r="47" spans="1:10">
      <c r="A47" s="27" t="str">
        <f t="shared" si="0"/>
        <v>1773201</v>
      </c>
      <c r="B47" s="28" t="s">
        <v>292</v>
      </c>
      <c r="C47" s="29">
        <v>32</v>
      </c>
      <c r="D47" s="28" t="s">
        <v>790</v>
      </c>
      <c r="E47" s="24">
        <v>45</v>
      </c>
      <c r="F47" s="594"/>
      <c r="G47" s="594"/>
      <c r="H47" s="174" t="s">
        <v>1322</v>
      </c>
      <c r="I47" s="174"/>
      <c r="J47" s="42">
        <f>VLOOKUP($A47&amp;J$82,決統データ!$A$3:$DE$2059,$E47+19,FALSE)</f>
        <v>0</v>
      </c>
    </row>
    <row r="48" spans="1:10">
      <c r="A48" s="27" t="str">
        <f t="shared" si="0"/>
        <v>1773201</v>
      </c>
      <c r="B48" s="28" t="s">
        <v>292</v>
      </c>
      <c r="C48" s="29">
        <v>32</v>
      </c>
      <c r="D48" s="28" t="s">
        <v>790</v>
      </c>
      <c r="E48" s="24">
        <v>46</v>
      </c>
      <c r="F48" s="594"/>
      <c r="G48" s="594"/>
      <c r="H48" s="174" t="s">
        <v>1333</v>
      </c>
      <c r="I48" s="174"/>
      <c r="J48" s="42">
        <f>VLOOKUP($A48&amp;J$82,決統データ!$A$3:$DE$2059,$E48+19,FALSE)</f>
        <v>0</v>
      </c>
    </row>
    <row r="49" spans="1:10">
      <c r="A49" s="27" t="str">
        <f t="shared" si="0"/>
        <v>1773201</v>
      </c>
      <c r="B49" s="28" t="s">
        <v>292</v>
      </c>
      <c r="C49" s="29">
        <v>32</v>
      </c>
      <c r="D49" s="28" t="s">
        <v>790</v>
      </c>
      <c r="E49" s="24">
        <v>47</v>
      </c>
      <c r="F49" s="594"/>
      <c r="G49" s="594"/>
      <c r="H49" s="174" t="s">
        <v>1332</v>
      </c>
      <c r="I49" s="174"/>
      <c r="J49" s="42">
        <f>VLOOKUP($A49&amp;J$82,決統データ!$A$3:$DE$2059,$E49+19,FALSE)</f>
        <v>0</v>
      </c>
    </row>
    <row r="50" spans="1:10">
      <c r="A50" s="27" t="str">
        <f t="shared" si="0"/>
        <v>1773201</v>
      </c>
      <c r="B50" s="28" t="s">
        <v>292</v>
      </c>
      <c r="C50" s="29">
        <v>32</v>
      </c>
      <c r="D50" s="28" t="s">
        <v>790</v>
      </c>
      <c r="E50" s="24">
        <v>48</v>
      </c>
      <c r="F50" s="594"/>
      <c r="G50" s="594"/>
      <c r="H50" s="174" t="s">
        <v>1331</v>
      </c>
      <c r="I50" s="174"/>
      <c r="J50" s="42">
        <f>VLOOKUP($A50&amp;J$82,決統データ!$A$3:$DE$2059,$E50+19,FALSE)</f>
        <v>0</v>
      </c>
    </row>
    <row r="51" spans="1:10">
      <c r="A51" s="27" t="str">
        <f t="shared" si="0"/>
        <v>1773201</v>
      </c>
      <c r="B51" s="28" t="s">
        <v>292</v>
      </c>
      <c r="C51" s="29">
        <v>32</v>
      </c>
      <c r="D51" s="28" t="s">
        <v>790</v>
      </c>
      <c r="E51" s="24">
        <v>49</v>
      </c>
      <c r="F51" s="594"/>
      <c r="G51" s="594"/>
      <c r="H51" s="174" t="s">
        <v>1326</v>
      </c>
      <c r="I51" s="174"/>
      <c r="J51" s="42">
        <f>VLOOKUP($A51&amp;J$82,決統データ!$A$3:$DE$2059,$E51+19,FALSE)</f>
        <v>0</v>
      </c>
    </row>
    <row r="52" spans="1:10">
      <c r="A52" s="27" t="str">
        <f t="shared" si="0"/>
        <v>1773201</v>
      </c>
      <c r="B52" s="28" t="s">
        <v>292</v>
      </c>
      <c r="C52" s="29">
        <v>32</v>
      </c>
      <c r="D52" s="28" t="s">
        <v>790</v>
      </c>
      <c r="E52" s="24">
        <v>50</v>
      </c>
      <c r="F52" s="594"/>
      <c r="G52" s="594"/>
      <c r="H52" s="174" t="s">
        <v>737</v>
      </c>
      <c r="I52" s="174"/>
      <c r="J52" s="42">
        <f>VLOOKUP($A52&amp;J$82,決統データ!$A$3:$DE$2059,$E52+19,FALSE)</f>
        <v>0</v>
      </c>
    </row>
    <row r="53" spans="1:10" ht="14.25" customHeight="1">
      <c r="A53" s="27" t="str">
        <f t="shared" si="0"/>
        <v>1773201</v>
      </c>
      <c r="B53" s="28" t="s">
        <v>292</v>
      </c>
      <c r="C53" s="29">
        <v>32</v>
      </c>
      <c r="D53" s="28" t="s">
        <v>790</v>
      </c>
      <c r="E53" s="24">
        <v>51</v>
      </c>
      <c r="F53" s="594" t="s">
        <v>1330</v>
      </c>
      <c r="G53" s="174" t="s">
        <v>365</v>
      </c>
      <c r="H53" s="174"/>
      <c r="I53" s="174"/>
      <c r="J53" s="42">
        <f>VLOOKUP($A53&amp;J$82,決統データ!$A$3:$DE$2059,$E53+19,FALSE)</f>
        <v>847</v>
      </c>
    </row>
    <row r="54" spans="1:10" ht="14.25" customHeight="1">
      <c r="A54" s="27" t="str">
        <f t="shared" si="0"/>
        <v>1773201</v>
      </c>
      <c r="B54" s="28" t="s">
        <v>292</v>
      </c>
      <c r="C54" s="29">
        <v>32</v>
      </c>
      <c r="D54" s="28" t="s">
        <v>790</v>
      </c>
      <c r="E54" s="24">
        <v>52</v>
      </c>
      <c r="F54" s="594"/>
      <c r="G54" s="594" t="s">
        <v>650</v>
      </c>
      <c r="H54" s="174" t="s">
        <v>1323</v>
      </c>
      <c r="I54" s="174"/>
      <c r="J54" s="42">
        <f>VLOOKUP($A54&amp;J$82,決統データ!$A$3:$DE$2059,$E54+19,FALSE)</f>
        <v>0</v>
      </c>
    </row>
    <row r="55" spans="1:10">
      <c r="A55" s="27" t="str">
        <f t="shared" si="0"/>
        <v>1773201</v>
      </c>
      <c r="B55" s="28" t="s">
        <v>292</v>
      </c>
      <c r="C55" s="29">
        <v>32</v>
      </c>
      <c r="D55" s="28" t="s">
        <v>790</v>
      </c>
      <c r="E55" s="24">
        <v>53</v>
      </c>
      <c r="F55" s="594"/>
      <c r="G55" s="594"/>
      <c r="H55" s="174" t="s">
        <v>1322</v>
      </c>
      <c r="I55" s="174"/>
      <c r="J55" s="42">
        <f>VLOOKUP($A55&amp;J$82,決統データ!$A$3:$DE$2059,$E55+19,FALSE)</f>
        <v>0</v>
      </c>
    </row>
    <row r="56" spans="1:10">
      <c r="A56" s="27" t="str">
        <f t="shared" si="0"/>
        <v>1773201</v>
      </c>
      <c r="B56" s="28" t="s">
        <v>292</v>
      </c>
      <c r="C56" s="29">
        <v>32</v>
      </c>
      <c r="D56" s="28" t="s">
        <v>790</v>
      </c>
      <c r="E56" s="24">
        <v>54</v>
      </c>
      <c r="F56" s="594"/>
      <c r="G56" s="594"/>
      <c r="H56" s="174" t="s">
        <v>1326</v>
      </c>
      <c r="I56" s="174"/>
      <c r="J56" s="42">
        <f>VLOOKUP($A56&amp;J$82,決統データ!$A$3:$DE$2059,$E56+19,FALSE)</f>
        <v>0</v>
      </c>
    </row>
    <row r="57" spans="1:10">
      <c r="A57" s="27" t="str">
        <f t="shared" si="0"/>
        <v>1773201</v>
      </c>
      <c r="B57" s="28" t="s">
        <v>292</v>
      </c>
      <c r="C57" s="29">
        <v>32</v>
      </c>
      <c r="D57" s="28" t="s">
        <v>790</v>
      </c>
      <c r="E57" s="24">
        <v>55</v>
      </c>
      <c r="F57" s="594"/>
      <c r="G57" s="594"/>
      <c r="H57" s="174" t="s">
        <v>1325</v>
      </c>
      <c r="I57" s="174"/>
      <c r="J57" s="42">
        <f>VLOOKUP($A57&amp;J$82,決統データ!$A$3:$DE$2059,$E57+19,FALSE)</f>
        <v>253</v>
      </c>
    </row>
    <row r="58" spans="1:10" ht="14.25" customHeight="1">
      <c r="A58" s="27" t="str">
        <f t="shared" si="0"/>
        <v>1773201</v>
      </c>
      <c r="B58" s="28" t="s">
        <v>292</v>
      </c>
      <c r="C58" s="29">
        <v>32</v>
      </c>
      <c r="D58" s="28" t="s">
        <v>790</v>
      </c>
      <c r="E58" s="24">
        <v>56</v>
      </c>
      <c r="F58" s="594"/>
      <c r="G58" s="594"/>
      <c r="H58" s="174" t="s">
        <v>1321</v>
      </c>
      <c r="I58" s="174"/>
      <c r="J58" s="42">
        <f>VLOOKUP($A58&amp;J$82,決統データ!$A$3:$DE$2059,$E58+19,FALSE)</f>
        <v>594</v>
      </c>
    </row>
    <row r="59" spans="1:10">
      <c r="A59" s="27" t="str">
        <f t="shared" si="0"/>
        <v>1773201</v>
      </c>
      <c r="B59" s="28" t="s">
        <v>292</v>
      </c>
      <c r="C59" s="29">
        <v>32</v>
      </c>
      <c r="D59" s="28" t="s">
        <v>790</v>
      </c>
      <c r="E59" s="24">
        <v>57</v>
      </c>
      <c r="F59" s="594"/>
      <c r="G59" s="594"/>
      <c r="H59" s="174" t="s">
        <v>737</v>
      </c>
      <c r="I59" s="174"/>
      <c r="J59" s="42">
        <f>VLOOKUP($A59&amp;J$82,決統データ!$A$3:$DE$2059,$E59+19,FALSE)</f>
        <v>0</v>
      </c>
    </row>
    <row r="60" spans="1:10">
      <c r="A60" s="27" t="str">
        <f t="shared" si="0"/>
        <v>1773201</v>
      </c>
      <c r="B60" s="28" t="s">
        <v>292</v>
      </c>
      <c r="C60" s="29">
        <v>32</v>
      </c>
      <c r="D60" s="28" t="s">
        <v>790</v>
      </c>
      <c r="E60" s="24">
        <v>58</v>
      </c>
      <c r="F60" s="594"/>
      <c r="G60" s="174" t="s">
        <v>1328</v>
      </c>
      <c r="H60" s="174"/>
      <c r="I60" s="174"/>
      <c r="J60" s="42">
        <f>VLOOKUP($A60&amp;J$82,決統データ!$A$3:$DE$2059,$E60+19,FALSE)</f>
        <v>2476</v>
      </c>
    </row>
    <row r="61" spans="1:10">
      <c r="A61" s="27" t="str">
        <f t="shared" si="0"/>
        <v>1773201</v>
      </c>
      <c r="B61" s="28" t="s">
        <v>292</v>
      </c>
      <c r="C61" s="29">
        <v>32</v>
      </c>
      <c r="D61" s="28" t="s">
        <v>790</v>
      </c>
      <c r="E61" s="24">
        <v>59</v>
      </c>
      <c r="F61" s="594"/>
      <c r="G61" s="586" t="s">
        <v>650</v>
      </c>
      <c r="H61" s="174" t="s">
        <v>1323</v>
      </c>
      <c r="I61" s="174"/>
      <c r="J61" s="42">
        <f>VLOOKUP($A61&amp;J$82,決統データ!$A$3:$DE$2059,$E61+19,FALSE)</f>
        <v>0</v>
      </c>
    </row>
    <row r="62" spans="1:10" ht="14.25" customHeight="1">
      <c r="A62" s="27" t="str">
        <f t="shared" ref="A62:A71" si="1">+B62&amp;C62&amp;D62</f>
        <v>1773201</v>
      </c>
      <c r="B62" s="28" t="s">
        <v>292</v>
      </c>
      <c r="C62" s="29">
        <v>32</v>
      </c>
      <c r="D62" s="28" t="s">
        <v>790</v>
      </c>
      <c r="E62" s="24">
        <v>60</v>
      </c>
      <c r="F62" s="594"/>
      <c r="G62" s="587"/>
      <c r="H62" s="174" t="s">
        <v>1322</v>
      </c>
      <c r="I62" s="174"/>
      <c r="J62" s="42">
        <f>VLOOKUP($A62&amp;J$82,決統データ!$A$3:$DE$2059,$E62+19,FALSE)</f>
        <v>0</v>
      </c>
    </row>
    <row r="63" spans="1:10">
      <c r="A63" s="27" t="str">
        <f t="shared" si="1"/>
        <v>1773202</v>
      </c>
      <c r="B63" s="28" t="s">
        <v>292</v>
      </c>
      <c r="C63" s="29">
        <v>32</v>
      </c>
      <c r="D63" s="28" t="s">
        <v>796</v>
      </c>
      <c r="E63" s="24">
        <v>1</v>
      </c>
      <c r="F63" s="594"/>
      <c r="G63" s="587"/>
      <c r="H63" s="174" t="s">
        <v>1326</v>
      </c>
      <c r="I63" s="174"/>
      <c r="J63" s="42">
        <f>VLOOKUP($A63&amp;J$82,決統データ!$A$3:$DE$2059,$E63+19,FALSE)</f>
        <v>0</v>
      </c>
    </row>
    <row r="64" spans="1:10">
      <c r="A64" s="27" t="str">
        <f t="shared" si="1"/>
        <v>1773202</v>
      </c>
      <c r="B64" s="28" t="s">
        <v>292</v>
      </c>
      <c r="C64" s="29">
        <v>32</v>
      </c>
      <c r="D64" s="28" t="s">
        <v>796</v>
      </c>
      <c r="E64" s="24">
        <v>2</v>
      </c>
      <c r="F64" s="594"/>
      <c r="G64" s="587"/>
      <c r="H64" s="174" t="s">
        <v>1325</v>
      </c>
      <c r="I64" s="174"/>
      <c r="J64" s="42">
        <f>VLOOKUP($A64&amp;J$82,決統データ!$A$3:$DE$2059,$E64+19,FALSE)</f>
        <v>740</v>
      </c>
    </row>
    <row r="65" spans="1:10">
      <c r="A65" s="27" t="str">
        <f t="shared" si="1"/>
        <v>1773202</v>
      </c>
      <c r="B65" s="28" t="s">
        <v>292</v>
      </c>
      <c r="C65" s="29">
        <v>32</v>
      </c>
      <c r="D65" s="28" t="s">
        <v>796</v>
      </c>
      <c r="E65" s="24">
        <v>3</v>
      </c>
      <c r="F65" s="594"/>
      <c r="G65" s="587"/>
      <c r="H65" s="174" t="s">
        <v>1321</v>
      </c>
      <c r="I65" s="174"/>
      <c r="J65" s="42">
        <f>VLOOKUP($A65&amp;J$82,決統データ!$A$3:$DE$2059,$E65+19,FALSE)</f>
        <v>1736</v>
      </c>
    </row>
    <row r="66" spans="1:10">
      <c r="A66" s="27" t="str">
        <f t="shared" si="1"/>
        <v>1773202</v>
      </c>
      <c r="B66" s="28" t="s">
        <v>292</v>
      </c>
      <c r="C66" s="29">
        <v>32</v>
      </c>
      <c r="D66" s="28" t="s">
        <v>561</v>
      </c>
      <c r="E66" s="24">
        <v>4</v>
      </c>
      <c r="F66" s="594"/>
      <c r="G66" s="587"/>
      <c r="H66" s="175" t="s">
        <v>737</v>
      </c>
      <c r="I66" s="191"/>
      <c r="J66" s="42">
        <f>VLOOKUP($A66&amp;J$82,決統データ!$A$3:$DE$2059,$E66+19,FALSE)</f>
        <v>0</v>
      </c>
    </row>
    <row r="67" spans="1:10">
      <c r="A67" s="27" t="str">
        <f t="shared" si="1"/>
        <v>1773202</v>
      </c>
      <c r="B67" s="28" t="s">
        <v>292</v>
      </c>
      <c r="C67" s="29">
        <v>32</v>
      </c>
      <c r="D67" s="28" t="s">
        <v>561</v>
      </c>
      <c r="E67" s="24">
        <v>6</v>
      </c>
      <c r="F67" s="594"/>
      <c r="G67" s="174" t="s">
        <v>376</v>
      </c>
      <c r="H67" s="175"/>
      <c r="I67" s="191"/>
      <c r="J67" s="42">
        <f>VLOOKUP($A67&amp;J$82,決統データ!$A$3:$DE$2059,$E67+19,FALSE)</f>
        <v>0</v>
      </c>
    </row>
    <row r="68" spans="1:10" ht="14.25" customHeight="1">
      <c r="A68" s="27" t="str">
        <f t="shared" si="1"/>
        <v>1773202</v>
      </c>
      <c r="B68" s="28" t="s">
        <v>292</v>
      </c>
      <c r="C68" s="29">
        <v>32</v>
      </c>
      <c r="D68" s="28" t="s">
        <v>561</v>
      </c>
      <c r="E68" s="24">
        <v>7</v>
      </c>
      <c r="F68" s="594"/>
      <c r="G68" s="174" t="s">
        <v>1327</v>
      </c>
      <c r="H68" s="175"/>
      <c r="I68" s="191"/>
      <c r="J68" s="42">
        <f>VLOOKUP($A68&amp;J$82,決統データ!$A$3:$DE$2059,$E68+19,FALSE)</f>
        <v>3323</v>
      </c>
    </row>
    <row r="69" spans="1:10">
      <c r="A69" s="27" t="str">
        <f t="shared" si="1"/>
        <v>1773202</v>
      </c>
      <c r="B69" s="28" t="s">
        <v>292</v>
      </c>
      <c r="C69" s="29">
        <v>32</v>
      </c>
      <c r="D69" s="28" t="s">
        <v>561</v>
      </c>
      <c r="E69" s="24">
        <v>8</v>
      </c>
      <c r="F69" s="594"/>
      <c r="G69" s="594" t="s">
        <v>650</v>
      </c>
      <c r="H69" s="175" t="s">
        <v>1323</v>
      </c>
      <c r="I69" s="191"/>
      <c r="J69" s="42">
        <f>VLOOKUP($A69&amp;J$82,決統データ!$A$3:$DE$2059,$E69+19,FALSE)</f>
        <v>0</v>
      </c>
    </row>
    <row r="70" spans="1:10">
      <c r="A70" s="27" t="str">
        <f t="shared" si="1"/>
        <v>1773202</v>
      </c>
      <c r="B70" s="28" t="s">
        <v>292</v>
      </c>
      <c r="C70" s="29">
        <v>32</v>
      </c>
      <c r="D70" s="28" t="s">
        <v>561</v>
      </c>
      <c r="E70" s="24">
        <v>9</v>
      </c>
      <c r="F70" s="594"/>
      <c r="G70" s="594"/>
      <c r="H70" s="175" t="s">
        <v>1322</v>
      </c>
      <c r="I70" s="191"/>
      <c r="J70" s="42">
        <f>VLOOKUP($A70&amp;J$82,決統データ!$A$3:$DE$2059,$E70+19,FALSE)</f>
        <v>0</v>
      </c>
    </row>
    <row r="71" spans="1:10">
      <c r="A71" s="27" t="str">
        <f t="shared" si="1"/>
        <v>1773202</v>
      </c>
      <c r="B71" s="28" t="s">
        <v>292</v>
      </c>
      <c r="C71" s="29">
        <v>32</v>
      </c>
      <c r="D71" s="28" t="s">
        <v>561</v>
      </c>
      <c r="E71" s="24">
        <v>10</v>
      </c>
      <c r="F71" s="594"/>
      <c r="G71" s="594"/>
      <c r="H71" s="175" t="s">
        <v>1326</v>
      </c>
      <c r="I71" s="191"/>
      <c r="J71" s="42">
        <f>VLOOKUP($A71&amp;J$82,決統データ!$A$3:$DE$2059,$E71+19,FALSE)</f>
        <v>0</v>
      </c>
    </row>
    <row r="72" spans="1:10" ht="14.25" customHeight="1">
      <c r="A72" s="27" t="str">
        <f t="shared" si="0"/>
        <v>1773202</v>
      </c>
      <c r="B72" s="28" t="s">
        <v>292</v>
      </c>
      <c r="C72" s="29">
        <v>32</v>
      </c>
      <c r="D72" s="28" t="s">
        <v>561</v>
      </c>
      <c r="E72" s="24">
        <v>11</v>
      </c>
      <c r="F72" s="594"/>
      <c r="G72" s="594"/>
      <c r="H72" s="175" t="s">
        <v>1325</v>
      </c>
      <c r="I72" s="191"/>
      <c r="J72" s="42">
        <f>VLOOKUP($A72&amp;J$82,決統データ!$A$3:$DE$2059,$E72+19,FALSE)</f>
        <v>993</v>
      </c>
    </row>
    <row r="73" spans="1:10">
      <c r="A73" s="27" t="str">
        <f t="shared" si="0"/>
        <v>1773202</v>
      </c>
      <c r="B73" s="28" t="s">
        <v>292</v>
      </c>
      <c r="C73" s="29">
        <v>32</v>
      </c>
      <c r="D73" s="28" t="s">
        <v>796</v>
      </c>
      <c r="E73" s="24">
        <v>12</v>
      </c>
      <c r="F73" s="594"/>
      <c r="G73" s="594"/>
      <c r="H73" s="174" t="s">
        <v>1321</v>
      </c>
      <c r="I73" s="174"/>
      <c r="J73" s="42">
        <f>VLOOKUP($A73&amp;J$82,決統データ!$A$3:$DE$2059,$E73+19,FALSE)</f>
        <v>2330</v>
      </c>
    </row>
    <row r="74" spans="1:10">
      <c r="A74" s="27" t="str">
        <f t="shared" si="0"/>
        <v>1773202</v>
      </c>
      <c r="B74" s="28" t="s">
        <v>292</v>
      </c>
      <c r="C74" s="29">
        <v>32</v>
      </c>
      <c r="D74" s="28" t="s">
        <v>561</v>
      </c>
      <c r="E74" s="24">
        <v>13</v>
      </c>
      <c r="F74" s="594"/>
      <c r="G74" s="594"/>
      <c r="H74" s="175" t="s">
        <v>737</v>
      </c>
      <c r="I74" s="191"/>
      <c r="J74" s="42">
        <f>VLOOKUP($A74&amp;J$82,決統データ!$A$3:$DE$2059,$E74+19,FALSE)</f>
        <v>0</v>
      </c>
    </row>
    <row r="75" spans="1:10">
      <c r="A75" s="27" t="str">
        <f t="shared" si="0"/>
        <v>1773202</v>
      </c>
      <c r="B75" s="28" t="s">
        <v>292</v>
      </c>
      <c r="C75" s="29">
        <v>32</v>
      </c>
      <c r="D75" s="28" t="s">
        <v>561</v>
      </c>
      <c r="E75" s="24">
        <v>15</v>
      </c>
      <c r="F75" s="174" t="s">
        <v>1324</v>
      </c>
      <c r="G75" s="174"/>
      <c r="H75" s="175"/>
      <c r="I75" s="191"/>
      <c r="J75" s="42">
        <f>VLOOKUP($A75&amp;J$82,決統データ!$A$3:$DE$2059,$E75+19,FALSE)</f>
        <v>7394</v>
      </c>
    </row>
    <row r="76" spans="1:10">
      <c r="A76" s="27" t="str">
        <f t="shared" si="0"/>
        <v>1773202</v>
      </c>
      <c r="B76" s="28" t="s">
        <v>292</v>
      </c>
      <c r="C76" s="29">
        <v>32</v>
      </c>
      <c r="D76" s="28" t="s">
        <v>561</v>
      </c>
      <c r="E76" s="24">
        <v>16</v>
      </c>
      <c r="F76" s="586" t="s">
        <v>650</v>
      </c>
      <c r="G76" s="191" t="s">
        <v>1323</v>
      </c>
      <c r="H76" s="175"/>
      <c r="I76" s="191"/>
      <c r="J76" s="42">
        <f>VLOOKUP($A76&amp;J$82,決統データ!$A$3:$DE$2059,$E76+19,FALSE)</f>
        <v>4071</v>
      </c>
    </row>
    <row r="77" spans="1:10">
      <c r="A77" s="27" t="str">
        <f t="shared" si="0"/>
        <v>1773202</v>
      </c>
      <c r="B77" s="28" t="s">
        <v>292</v>
      </c>
      <c r="C77" s="29">
        <v>32</v>
      </c>
      <c r="D77" s="28" t="s">
        <v>561</v>
      </c>
      <c r="E77" s="24">
        <v>17</v>
      </c>
      <c r="F77" s="587"/>
      <c r="G77" s="191" t="s">
        <v>1322</v>
      </c>
      <c r="H77" s="175"/>
      <c r="I77" s="191"/>
      <c r="J77" s="42">
        <f>VLOOKUP($A77&amp;J$82,決統データ!$A$3:$DE$2059,$E77+19,FALSE)</f>
        <v>0</v>
      </c>
    </row>
    <row r="78" spans="1:10" ht="14.25" customHeight="1">
      <c r="A78" s="27" t="str">
        <f>+B78&amp;C78&amp;D78</f>
        <v>1773202</v>
      </c>
      <c r="B78" s="28" t="s">
        <v>292</v>
      </c>
      <c r="C78" s="29">
        <v>32</v>
      </c>
      <c r="D78" s="28" t="s">
        <v>561</v>
      </c>
      <c r="E78" s="24">
        <v>18</v>
      </c>
      <c r="F78" s="588"/>
      <c r="G78" s="191" t="s">
        <v>737</v>
      </c>
      <c r="H78" s="175"/>
      <c r="I78" s="191"/>
      <c r="J78" s="42">
        <f>VLOOKUP($A78&amp;J$82,決統データ!$A$3:$DE$2059,$E78+19,FALSE)</f>
        <v>3323</v>
      </c>
    </row>
    <row r="79" spans="1:10">
      <c r="F79" s="152"/>
      <c r="G79" s="152"/>
      <c r="H79" s="152"/>
      <c r="I79" s="152"/>
    </row>
    <row r="80" spans="1:10">
      <c r="F80" s="152"/>
      <c r="G80" s="152"/>
      <c r="H80" s="152"/>
      <c r="I80" s="152"/>
    </row>
    <row r="81" spans="6:10">
      <c r="F81" s="152"/>
      <c r="G81" s="152"/>
      <c r="H81" s="152"/>
      <c r="I81" s="152"/>
    </row>
    <row r="82" spans="6:10">
      <c r="F82" s="152"/>
      <c r="G82" s="152"/>
      <c r="H82" s="152"/>
      <c r="I82" s="152"/>
      <c r="J82" s="12" t="str">
        <f>+J83&amp;"000"</f>
        <v>264075000</v>
      </c>
    </row>
    <row r="83" spans="6:10">
      <c r="J83" s="284" t="s">
        <v>595</v>
      </c>
    </row>
    <row r="84" spans="6:10">
      <c r="J84" s="284" t="s">
        <v>596</v>
      </c>
    </row>
  </sheetData>
  <customSheetViews>
    <customSheetView guid="{247A5D4D-80F1-4466-92F7-7A3BC78E450F}" showPageBreaks="1" fitToPage="1" printArea="1">
      <selection activeCell="C43" sqref="C43"/>
      <pageMargins left="0.98425196850393704" right="0.78740157480314965" top="0.78740157480314965" bottom="0.78740157480314965" header="0.51181102362204722" footer="0.27559055118110237"/>
      <pageSetup paperSize="9" scale="68" orientation="portrait" blackAndWhite="1" horizontalDpi="300" verticalDpi="4294967293"/>
      <headerFooter alignWithMargins="0"/>
    </customSheetView>
  </customSheetViews>
  <mergeCells count="17">
    <mergeCell ref="F2:I2"/>
    <mergeCell ref="F3:F52"/>
    <mergeCell ref="G3:G12"/>
    <mergeCell ref="H10:H12"/>
    <mergeCell ref="G13:G24"/>
    <mergeCell ref="H22:H24"/>
    <mergeCell ref="G25:G36"/>
    <mergeCell ref="H34:H36"/>
    <mergeCell ref="G37:G44"/>
    <mergeCell ref="H38:I38"/>
    <mergeCell ref="F76:F78"/>
    <mergeCell ref="H42:H44"/>
    <mergeCell ref="G46:G52"/>
    <mergeCell ref="F53:F74"/>
    <mergeCell ref="G54:G59"/>
    <mergeCell ref="G61:G66"/>
    <mergeCell ref="G69:G74"/>
  </mergeCells>
  <phoneticPr fontId="3"/>
  <pageMargins left="0.98425196850393704" right="0.78740157480314965" top="0.78740157480314965" bottom="0.78740157480314965" header="0.51181102362204722" footer="0.27559055118110237"/>
  <pageSetup paperSize="9" scale="6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pageSetUpPr fitToPage="1"/>
  </sheetPr>
  <dimension ref="A1:L79"/>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7" width="4.75" style="9" customWidth="1"/>
    <col min="8" max="8" width="4.33203125" style="9" customWidth="1"/>
    <col min="9" max="9" width="5.75" style="9" customWidth="1"/>
    <col min="10" max="10" width="15.83203125" style="9" customWidth="1"/>
    <col min="11" max="11" width="11.58203125" style="9" customWidth="1"/>
    <col min="12" max="12" width="17" style="9" customWidth="1"/>
    <col min="13" max="16384" width="9" style="9"/>
  </cols>
  <sheetData>
    <row r="1" spans="1:12">
      <c r="F1" s="9" t="s">
        <v>79</v>
      </c>
    </row>
    <row r="2" spans="1:12" ht="34.5" customHeight="1">
      <c r="A2" s="26"/>
      <c r="B2" s="67" t="s">
        <v>786</v>
      </c>
      <c r="C2" s="26" t="s">
        <v>787</v>
      </c>
      <c r="D2" s="26" t="s">
        <v>788</v>
      </c>
      <c r="E2" s="30" t="s">
        <v>789</v>
      </c>
      <c r="F2" s="482"/>
      <c r="G2" s="641"/>
      <c r="H2" s="641"/>
      <c r="I2" s="641"/>
      <c r="J2" s="641"/>
      <c r="K2" s="642"/>
      <c r="L2" s="142" t="s">
        <v>274</v>
      </c>
    </row>
    <row r="3" spans="1:12" s="1" customFormat="1">
      <c r="A3" s="27"/>
      <c r="B3" s="28"/>
      <c r="C3" s="29"/>
      <c r="D3" s="28"/>
      <c r="E3" s="24"/>
      <c r="F3" s="636" t="s">
        <v>78</v>
      </c>
      <c r="G3" s="675" t="s">
        <v>77</v>
      </c>
      <c r="H3" s="852" t="s">
        <v>76</v>
      </c>
      <c r="I3" s="638" t="s">
        <v>75</v>
      </c>
      <c r="J3" s="638"/>
      <c r="K3" s="638"/>
      <c r="L3" s="270"/>
    </row>
    <row r="4" spans="1:12" s="1" customFormat="1">
      <c r="E4" s="24"/>
      <c r="F4" s="636"/>
      <c r="G4" s="675"/>
      <c r="H4" s="852"/>
      <c r="I4" s="507" t="s">
        <v>187</v>
      </c>
      <c r="J4" s="507"/>
      <c r="K4" s="507"/>
      <c r="L4" s="267"/>
    </row>
    <row r="5" spans="1:12" s="1" customFormat="1" ht="14.25" customHeight="1">
      <c r="E5" s="24"/>
      <c r="F5" s="636"/>
      <c r="G5" s="675"/>
      <c r="H5" s="852"/>
      <c r="I5" s="507" t="s">
        <v>186</v>
      </c>
      <c r="J5" s="507"/>
      <c r="K5" s="507"/>
      <c r="L5" s="267"/>
    </row>
    <row r="6" spans="1:12" s="1" customFormat="1">
      <c r="E6" s="24"/>
      <c r="F6" s="636"/>
      <c r="G6" s="675"/>
      <c r="H6" s="852"/>
      <c r="I6" s="507" t="s">
        <v>72</v>
      </c>
      <c r="J6" s="507"/>
      <c r="K6" s="507"/>
      <c r="L6" s="267"/>
    </row>
    <row r="7" spans="1:12" s="1" customFormat="1">
      <c r="E7" s="24"/>
      <c r="F7" s="636"/>
      <c r="G7" s="675"/>
      <c r="H7" s="853"/>
      <c r="I7" s="507" t="s">
        <v>71</v>
      </c>
      <c r="J7" s="507"/>
      <c r="K7" s="507"/>
      <c r="L7" s="267" t="s">
        <v>287</v>
      </c>
    </row>
    <row r="8" spans="1:12" s="1" customFormat="1">
      <c r="A8" s="27" t="str">
        <f>+B8&amp;C8&amp;D8</f>
        <v>1773301</v>
      </c>
      <c r="B8" s="28" t="s">
        <v>292</v>
      </c>
      <c r="C8" s="29">
        <v>33</v>
      </c>
      <c r="D8" s="28" t="s">
        <v>790</v>
      </c>
      <c r="E8" s="24">
        <v>2</v>
      </c>
      <c r="F8" s="636"/>
      <c r="G8" s="676"/>
      <c r="H8" s="507" t="s">
        <v>70</v>
      </c>
      <c r="I8" s="507"/>
      <c r="J8" s="507"/>
      <c r="K8" s="507"/>
      <c r="L8" s="118">
        <f>VLOOKUP($A8&amp;L$77,決統データ!$A$3:$DE$2059,$E8+19,FALSE)/10</f>
        <v>61.2</v>
      </c>
    </row>
    <row r="9" spans="1:12" s="1" customFormat="1">
      <c r="A9" s="27" t="str">
        <f>+B9&amp;C9&amp;D9</f>
        <v>1773301</v>
      </c>
      <c r="B9" s="28" t="s">
        <v>292</v>
      </c>
      <c r="C9" s="29">
        <v>33</v>
      </c>
      <c r="D9" s="28" t="s">
        <v>790</v>
      </c>
      <c r="E9" s="24">
        <v>3</v>
      </c>
      <c r="F9" s="636"/>
      <c r="G9" s="689" t="s">
        <v>69</v>
      </c>
      <c r="H9" s="507" t="s">
        <v>68</v>
      </c>
      <c r="I9" s="507"/>
      <c r="J9" s="507"/>
      <c r="K9" s="507"/>
      <c r="L9" s="270"/>
    </row>
    <row r="10" spans="1:12" s="1" customFormat="1">
      <c r="E10" s="24"/>
      <c r="F10" s="636"/>
      <c r="G10" s="690"/>
      <c r="H10" s="507" t="s">
        <v>67</v>
      </c>
      <c r="I10" s="507"/>
      <c r="J10" s="507"/>
      <c r="K10" s="507"/>
      <c r="L10" s="267" t="s">
        <v>821</v>
      </c>
    </row>
    <row r="11" spans="1:12" s="1" customFormat="1">
      <c r="E11" s="24"/>
      <c r="F11" s="636"/>
      <c r="G11" s="690"/>
      <c r="H11" s="507" t="s">
        <v>64</v>
      </c>
      <c r="I11" s="507"/>
      <c r="J11" s="507"/>
      <c r="K11" s="507"/>
      <c r="L11" s="267"/>
    </row>
    <row r="12" spans="1:12" s="1" customFormat="1">
      <c r="E12" s="24"/>
      <c r="F12" s="636"/>
      <c r="G12" s="690"/>
      <c r="H12" s="507" t="s">
        <v>66</v>
      </c>
      <c r="I12" s="507"/>
      <c r="J12" s="507"/>
      <c r="K12" s="507"/>
      <c r="L12" s="267"/>
    </row>
    <row r="13" spans="1:12" s="1" customFormat="1">
      <c r="E13" s="24"/>
      <c r="F13" s="636"/>
      <c r="G13" s="690"/>
      <c r="H13" s="507" t="s">
        <v>65</v>
      </c>
      <c r="I13" s="507"/>
      <c r="J13" s="507"/>
      <c r="K13" s="507"/>
      <c r="L13" s="267"/>
    </row>
    <row r="14" spans="1:12" s="1" customFormat="1">
      <c r="E14" s="24"/>
      <c r="F14" s="636"/>
      <c r="G14" s="691"/>
      <c r="H14" s="507" t="s">
        <v>737</v>
      </c>
      <c r="I14" s="507"/>
      <c r="J14" s="507"/>
      <c r="K14" s="507"/>
      <c r="L14" s="267"/>
    </row>
    <row r="15" spans="1:12" s="1" customFormat="1">
      <c r="A15" s="27" t="str">
        <f>+B15&amp;C15&amp;D15</f>
        <v>1773301</v>
      </c>
      <c r="B15" s="28" t="s">
        <v>292</v>
      </c>
      <c r="C15" s="29">
        <v>33</v>
      </c>
      <c r="D15" s="28" t="s">
        <v>790</v>
      </c>
      <c r="E15" s="24">
        <v>4</v>
      </c>
      <c r="F15" s="636"/>
      <c r="G15" s="684" t="s">
        <v>64</v>
      </c>
      <c r="H15" s="507" t="s">
        <v>63</v>
      </c>
      <c r="I15" s="507"/>
      <c r="J15" s="507"/>
      <c r="K15" s="507"/>
      <c r="L15" s="42">
        <f>VLOOKUP($A15&amp;L$77,決統データ!$A$3:$DE$2059,$E15+19,FALSE)</f>
        <v>0</v>
      </c>
    </row>
    <row r="16" spans="1:12" s="1" customFormat="1" ht="15" customHeight="1">
      <c r="A16" s="27" t="str">
        <f>+B16&amp;C16&amp;D16</f>
        <v>1773301</v>
      </c>
      <c r="B16" s="28" t="s">
        <v>292</v>
      </c>
      <c r="C16" s="29">
        <v>33</v>
      </c>
      <c r="D16" s="28" t="s">
        <v>790</v>
      </c>
      <c r="E16" s="24">
        <v>5</v>
      </c>
      <c r="F16" s="636"/>
      <c r="G16" s="675"/>
      <c r="H16" s="954" t="s">
        <v>265</v>
      </c>
      <c r="I16" s="955"/>
      <c r="J16" s="955"/>
      <c r="K16" s="956"/>
      <c r="L16" s="42">
        <f>VLOOKUP($A16&amp;L$77,決統データ!$A$3:$DE$2059,$E16+19,FALSE)</f>
        <v>0</v>
      </c>
    </row>
    <row r="17" spans="1:12" s="1" customFormat="1">
      <c r="A17" s="27" t="str">
        <f>+B17&amp;C17&amp;D17</f>
        <v>1773301</v>
      </c>
      <c r="B17" s="28" t="s">
        <v>292</v>
      </c>
      <c r="C17" s="29">
        <v>33</v>
      </c>
      <c r="D17" s="28" t="s">
        <v>790</v>
      </c>
      <c r="E17" s="24">
        <v>6</v>
      </c>
      <c r="F17" s="636"/>
      <c r="G17" s="675"/>
      <c r="H17" s="954" t="s">
        <v>264</v>
      </c>
      <c r="I17" s="955"/>
      <c r="J17" s="955"/>
      <c r="K17" s="956"/>
      <c r="L17" s="42">
        <f>VLOOKUP($A17&amp;L$77,決統データ!$A$3:$DE$2059,$E17+19,FALSE)</f>
        <v>0</v>
      </c>
    </row>
    <row r="18" spans="1:12" s="1" customFormat="1">
      <c r="A18" s="27" t="str">
        <f>+B18&amp;C18&amp;D18</f>
        <v>1773301</v>
      </c>
      <c r="B18" s="28" t="s">
        <v>292</v>
      </c>
      <c r="C18" s="29">
        <v>33</v>
      </c>
      <c r="D18" s="28" t="s">
        <v>790</v>
      </c>
      <c r="E18" s="24">
        <v>7</v>
      </c>
      <c r="F18" s="636"/>
      <c r="G18" s="676"/>
      <c r="H18" s="507" t="s">
        <v>60</v>
      </c>
      <c r="I18" s="507"/>
      <c r="J18" s="507"/>
      <c r="K18" s="507"/>
      <c r="L18" s="42">
        <f>VLOOKUP($A18&amp;L$77,決統データ!$A$3:$DE$2059,$E18+19,FALSE)</f>
        <v>0</v>
      </c>
    </row>
    <row r="19" spans="1:12" s="1" customFormat="1">
      <c r="A19" s="27" t="str">
        <f>+B19&amp;C19&amp;D19</f>
        <v>1773301</v>
      </c>
      <c r="B19" s="28" t="s">
        <v>292</v>
      </c>
      <c r="C19" s="29">
        <v>33</v>
      </c>
      <c r="D19" s="28" t="s">
        <v>790</v>
      </c>
      <c r="E19" s="24">
        <v>8</v>
      </c>
      <c r="F19" s="636"/>
      <c r="G19" s="685" t="s">
        <v>59</v>
      </c>
      <c r="H19" s="507" t="s">
        <v>58</v>
      </c>
      <c r="I19" s="507"/>
      <c r="J19" s="507"/>
      <c r="K19" s="507"/>
      <c r="L19" s="267" t="s">
        <v>287</v>
      </c>
    </row>
    <row r="20" spans="1:12" s="1" customFormat="1">
      <c r="E20" s="24"/>
      <c r="F20" s="636"/>
      <c r="G20" s="685"/>
      <c r="H20" s="507" t="s">
        <v>57</v>
      </c>
      <c r="I20" s="507"/>
      <c r="J20" s="507"/>
      <c r="K20" s="507"/>
      <c r="L20" s="267"/>
    </row>
    <row r="21" spans="1:12" s="1" customFormat="1">
      <c r="E21" s="24"/>
      <c r="F21" s="636"/>
      <c r="G21" s="685"/>
      <c r="H21" s="507" t="s">
        <v>737</v>
      </c>
      <c r="I21" s="507"/>
      <c r="J21" s="507"/>
      <c r="K21" s="507"/>
      <c r="L21" s="267"/>
    </row>
    <row r="22" spans="1:12" s="1" customFormat="1" ht="14.15" customHeight="1">
      <c r="A22" s="27" t="str">
        <f>+B22&amp;C22&amp;D22</f>
        <v>1773301</v>
      </c>
      <c r="B22" s="28" t="s">
        <v>292</v>
      </c>
      <c r="C22" s="29">
        <v>33</v>
      </c>
      <c r="D22" s="28" t="s">
        <v>790</v>
      </c>
      <c r="E22" s="24">
        <v>9</v>
      </c>
      <c r="F22" s="636"/>
      <c r="G22" s="684" t="s">
        <v>56</v>
      </c>
      <c r="H22" s="848" t="s">
        <v>55</v>
      </c>
      <c r="I22" s="468" t="s">
        <v>54</v>
      </c>
      <c r="J22" s="484"/>
      <c r="K22" s="469"/>
      <c r="L22" s="267"/>
    </row>
    <row r="23" spans="1:12" s="1" customFormat="1">
      <c r="E23" s="24"/>
      <c r="F23" s="636"/>
      <c r="G23" s="675"/>
      <c r="H23" s="849"/>
      <c r="I23" s="468" t="s">
        <v>53</v>
      </c>
      <c r="J23" s="484"/>
      <c r="K23" s="469"/>
      <c r="L23" s="267" t="s">
        <v>287</v>
      </c>
    </row>
    <row r="24" spans="1:12" s="1" customFormat="1">
      <c r="E24" s="24"/>
      <c r="F24" s="636"/>
      <c r="G24" s="675"/>
      <c r="H24" s="849"/>
      <c r="I24" s="468" t="s">
        <v>52</v>
      </c>
      <c r="J24" s="484"/>
      <c r="K24" s="469"/>
      <c r="L24" s="267" t="s">
        <v>287</v>
      </c>
    </row>
    <row r="25" spans="1:12" s="1" customFormat="1">
      <c r="E25" s="24"/>
      <c r="F25" s="636"/>
      <c r="G25" s="675"/>
      <c r="H25" s="849"/>
      <c r="I25" s="468" t="s">
        <v>363</v>
      </c>
      <c r="J25" s="484"/>
      <c r="K25" s="469"/>
      <c r="L25" s="267" t="s">
        <v>19</v>
      </c>
    </row>
    <row r="26" spans="1:12" s="1" customFormat="1">
      <c r="E26" s="24"/>
      <c r="F26" s="636"/>
      <c r="G26" s="675"/>
      <c r="H26" s="849"/>
      <c r="I26" s="468" t="s">
        <v>364</v>
      </c>
      <c r="J26" s="484"/>
      <c r="K26" s="469"/>
      <c r="L26" s="267"/>
    </row>
    <row r="27" spans="1:12" s="1" customFormat="1" ht="16" customHeight="1">
      <c r="E27" s="445"/>
      <c r="F27" s="636"/>
      <c r="G27" s="675"/>
      <c r="H27" s="850"/>
      <c r="I27" s="442" t="s">
        <v>1611</v>
      </c>
      <c r="J27" s="444"/>
      <c r="K27" s="443"/>
      <c r="L27" s="377"/>
    </row>
    <row r="28" spans="1:12" s="1" customFormat="1">
      <c r="A28" s="27" t="str">
        <f>+B28&amp;C28&amp;D28</f>
        <v>1773301</v>
      </c>
      <c r="B28" s="28" t="s">
        <v>292</v>
      </c>
      <c r="C28" s="29">
        <v>33</v>
      </c>
      <c r="D28" s="28" t="s">
        <v>790</v>
      </c>
      <c r="E28" s="24">
        <v>10</v>
      </c>
      <c r="F28" s="636"/>
      <c r="G28" s="675"/>
      <c r="H28" s="654" t="s">
        <v>51</v>
      </c>
      <c r="I28" s="468" t="s">
        <v>50</v>
      </c>
      <c r="J28" s="484"/>
      <c r="K28" s="469"/>
      <c r="L28" s="267" t="s">
        <v>287</v>
      </c>
    </row>
    <row r="29" spans="1:12" s="1" customFormat="1">
      <c r="E29" s="24"/>
      <c r="F29" s="636"/>
      <c r="G29" s="675"/>
      <c r="H29" s="655"/>
      <c r="I29" s="468" t="s">
        <v>49</v>
      </c>
      <c r="J29" s="484"/>
      <c r="K29" s="469"/>
      <c r="L29" s="270"/>
    </row>
    <row r="30" spans="1:12" s="1" customFormat="1">
      <c r="E30" s="24"/>
      <c r="F30" s="636"/>
      <c r="G30" s="675"/>
      <c r="H30" s="655"/>
      <c r="I30" s="468" t="s">
        <v>48</v>
      </c>
      <c r="J30" s="484"/>
      <c r="K30" s="469"/>
      <c r="L30" s="270"/>
    </row>
    <row r="31" spans="1:12" s="1" customFormat="1">
      <c r="E31" s="24"/>
      <c r="F31" s="636"/>
      <c r="G31" s="676"/>
      <c r="H31" s="656"/>
      <c r="I31" s="468" t="s">
        <v>47</v>
      </c>
      <c r="J31" s="484"/>
      <c r="K31" s="469"/>
      <c r="L31" s="270"/>
    </row>
    <row r="32" spans="1:12" s="1" customFormat="1">
      <c r="A32" s="27" t="str">
        <f t="shared" ref="A32:A51" si="0">+B32&amp;C32&amp;D32</f>
        <v>1773301</v>
      </c>
      <c r="B32" s="28" t="s">
        <v>292</v>
      </c>
      <c r="C32" s="29">
        <v>33</v>
      </c>
      <c r="D32" s="28" t="s">
        <v>790</v>
      </c>
      <c r="E32" s="24">
        <v>11</v>
      </c>
      <c r="F32" s="636"/>
      <c r="G32" s="468" t="s">
        <v>46</v>
      </c>
      <c r="H32" s="484"/>
      <c r="I32" s="484"/>
      <c r="J32" s="484"/>
      <c r="K32" s="469"/>
      <c r="L32" s="286">
        <f>VLOOKUP($A32&amp;L$77,決統データ!$A$3:$DE$2059,$E32+19,FALSE)</f>
        <v>4231001</v>
      </c>
    </row>
    <row r="33" spans="1:12" s="1" customFormat="1">
      <c r="A33" s="27" t="str">
        <f t="shared" si="0"/>
        <v>1773301</v>
      </c>
      <c r="B33" s="28" t="s">
        <v>292</v>
      </c>
      <c r="C33" s="29">
        <v>33</v>
      </c>
      <c r="D33" s="28" t="s">
        <v>790</v>
      </c>
      <c r="E33" s="24">
        <v>12</v>
      </c>
      <c r="F33" s="636"/>
      <c r="G33" s="468" t="s">
        <v>45</v>
      </c>
      <c r="H33" s="484"/>
      <c r="I33" s="484"/>
      <c r="J33" s="484"/>
      <c r="K33" s="469"/>
      <c r="L33" s="286">
        <f>VLOOKUP($A33&amp;L$77,決統データ!$A$3:$DE$2059,$E33+19,FALSE)</f>
        <v>4090401</v>
      </c>
    </row>
    <row r="34" spans="1:12" s="1" customFormat="1" ht="15.5">
      <c r="A34" s="27" t="str">
        <f t="shared" si="0"/>
        <v>1773301</v>
      </c>
      <c r="B34" s="28" t="s">
        <v>292</v>
      </c>
      <c r="C34" s="29">
        <v>33</v>
      </c>
      <c r="D34" s="28" t="s">
        <v>790</v>
      </c>
      <c r="E34" s="24">
        <v>13</v>
      </c>
      <c r="F34" s="636"/>
      <c r="G34" s="667" t="s">
        <v>44</v>
      </c>
      <c r="H34" s="692" t="s">
        <v>43</v>
      </c>
      <c r="I34" s="692"/>
      <c r="J34" s="692"/>
      <c r="K34" s="692"/>
      <c r="L34" s="440">
        <f>VLOOKUP($A34&amp;L$77,決統データ!$A$3:$DE$2059,$E34+19,FALSE)</f>
        <v>4180</v>
      </c>
    </row>
    <row r="35" spans="1:12" s="1" customFormat="1" ht="15.5">
      <c r="A35" s="27" t="str">
        <f t="shared" si="0"/>
        <v>1773301</v>
      </c>
      <c r="B35" s="28" t="s">
        <v>292</v>
      </c>
      <c r="C35" s="29">
        <v>33</v>
      </c>
      <c r="D35" s="28" t="s">
        <v>790</v>
      </c>
      <c r="E35" s="24">
        <v>14</v>
      </c>
      <c r="F35" s="636"/>
      <c r="G35" s="667"/>
      <c r="H35" s="692" t="s">
        <v>42</v>
      </c>
      <c r="I35" s="692"/>
      <c r="J35" s="692"/>
      <c r="K35" s="692"/>
      <c r="L35" s="440">
        <f>VLOOKUP($A35&amp;L$77,決統データ!$A$3:$DE$2059,$E35+19,FALSE)</f>
        <v>0</v>
      </c>
    </row>
    <row r="36" spans="1:12" s="1" customFormat="1" ht="15.5">
      <c r="A36" s="27" t="str">
        <f t="shared" si="0"/>
        <v>1773301</v>
      </c>
      <c r="B36" s="28" t="s">
        <v>292</v>
      </c>
      <c r="C36" s="29">
        <v>33</v>
      </c>
      <c r="D36" s="28" t="s">
        <v>790</v>
      </c>
      <c r="E36" s="24">
        <v>15</v>
      </c>
      <c r="F36" s="636"/>
      <c r="G36" s="667"/>
      <c r="H36" s="692" t="s">
        <v>286</v>
      </c>
      <c r="I36" s="692"/>
      <c r="J36" s="692"/>
      <c r="K36" s="692"/>
      <c r="L36" s="440">
        <f>VLOOKUP($A36&amp;L$77,決統データ!$A$3:$DE$2059,$E36+19,FALSE)</f>
        <v>0</v>
      </c>
    </row>
    <row r="37" spans="1:12" s="1" customFormat="1" ht="15.5">
      <c r="A37" s="27" t="str">
        <f t="shared" si="0"/>
        <v>1773301</v>
      </c>
      <c r="B37" s="28" t="s">
        <v>292</v>
      </c>
      <c r="C37" s="29">
        <v>33</v>
      </c>
      <c r="D37" s="28" t="s">
        <v>790</v>
      </c>
      <c r="E37" s="24">
        <v>16</v>
      </c>
      <c r="F37" s="636"/>
      <c r="G37" s="667"/>
      <c r="H37" s="692" t="s">
        <v>285</v>
      </c>
      <c r="I37" s="692"/>
      <c r="J37" s="692"/>
      <c r="K37" s="692"/>
      <c r="L37" s="440">
        <f>VLOOKUP($A37&amp;L$77,決統データ!$A$3:$DE$2059,$E37+19,FALSE)</f>
        <v>0</v>
      </c>
    </row>
    <row r="38" spans="1:12" s="1" customFormat="1" ht="15.5">
      <c r="A38" s="27" t="str">
        <f t="shared" si="0"/>
        <v>1773301</v>
      </c>
      <c r="B38" s="28" t="s">
        <v>292</v>
      </c>
      <c r="C38" s="29">
        <v>33</v>
      </c>
      <c r="D38" s="28" t="s">
        <v>790</v>
      </c>
      <c r="E38" s="24">
        <v>17</v>
      </c>
      <c r="F38" s="636"/>
      <c r="G38" s="667"/>
      <c r="H38" s="692" t="s">
        <v>284</v>
      </c>
      <c r="I38" s="692"/>
      <c r="J38" s="692"/>
      <c r="K38" s="692"/>
      <c r="L38" s="440">
        <f>VLOOKUP($A38&amp;L$77,決統データ!$A$3:$DE$2059,$E38+19,FALSE)</f>
        <v>0</v>
      </c>
    </row>
    <row r="39" spans="1:12" s="1" customFormat="1" ht="15.5">
      <c r="A39" s="27" t="str">
        <f t="shared" si="0"/>
        <v>1773301</v>
      </c>
      <c r="B39" s="28" t="s">
        <v>292</v>
      </c>
      <c r="C39" s="29">
        <v>33</v>
      </c>
      <c r="D39" s="28" t="s">
        <v>790</v>
      </c>
      <c r="E39" s="24">
        <v>18</v>
      </c>
      <c r="F39" s="636"/>
      <c r="G39" s="667"/>
      <c r="H39" s="692" t="s">
        <v>283</v>
      </c>
      <c r="I39" s="692"/>
      <c r="J39" s="692"/>
      <c r="K39" s="692"/>
      <c r="L39" s="440">
        <f>VLOOKUP($A39&amp;L$77,決統データ!$A$3:$DE$2059,$E39+19,FALSE)</f>
        <v>0</v>
      </c>
    </row>
    <row r="40" spans="1:12" s="1" customFormat="1">
      <c r="A40" s="27" t="str">
        <f t="shared" si="0"/>
        <v>1773301</v>
      </c>
      <c r="B40" s="28" t="s">
        <v>292</v>
      </c>
      <c r="C40" s="29">
        <v>33</v>
      </c>
      <c r="D40" s="28" t="s">
        <v>790</v>
      </c>
      <c r="E40" s="24">
        <v>19</v>
      </c>
      <c r="F40" s="636"/>
      <c r="G40" s="857" t="s">
        <v>37</v>
      </c>
      <c r="H40" s="507" t="s">
        <v>36</v>
      </c>
      <c r="I40" s="507"/>
      <c r="J40" s="507"/>
      <c r="K40" s="507"/>
      <c r="L40" s="440">
        <f>VLOOKUP($A40&amp;L$77,決統データ!$A$3:$DE$2059,$E40+19,FALSE)</f>
        <v>2631</v>
      </c>
    </row>
    <row r="41" spans="1:12" s="1" customFormat="1" ht="15.5">
      <c r="A41" s="27" t="str">
        <f t="shared" si="0"/>
        <v>1773301</v>
      </c>
      <c r="B41" s="28" t="s">
        <v>292</v>
      </c>
      <c r="C41" s="29">
        <v>33</v>
      </c>
      <c r="D41" s="28" t="s">
        <v>790</v>
      </c>
      <c r="E41" s="24">
        <v>20</v>
      </c>
      <c r="F41" s="636"/>
      <c r="G41" s="857"/>
      <c r="H41" s="507" t="s">
        <v>35</v>
      </c>
      <c r="I41" s="507"/>
      <c r="J41" s="507"/>
      <c r="K41" s="507"/>
      <c r="L41" s="440">
        <f>VLOOKUP($A41&amp;L$77,決統データ!$A$3:$DE$2059,$E41+19,FALSE)</f>
        <v>1277</v>
      </c>
    </row>
    <row r="42" spans="1:12" s="1" customFormat="1" ht="15.5">
      <c r="A42" s="27" t="str">
        <f t="shared" si="0"/>
        <v>1773301</v>
      </c>
      <c r="B42" s="28" t="s">
        <v>292</v>
      </c>
      <c r="C42" s="29">
        <v>33</v>
      </c>
      <c r="D42" s="28" t="s">
        <v>790</v>
      </c>
      <c r="E42" s="24">
        <v>21</v>
      </c>
      <c r="F42" s="636"/>
      <c r="G42" s="857"/>
      <c r="H42" s="507" t="s">
        <v>34</v>
      </c>
      <c r="I42" s="507"/>
      <c r="J42" s="507"/>
      <c r="K42" s="507"/>
      <c r="L42" s="440">
        <f>VLOOKUP($A42&amp;L$77,決統データ!$A$3:$DE$2059,$E42+19,FALSE)</f>
        <v>0</v>
      </c>
    </row>
    <row r="43" spans="1:12" s="1" customFormat="1" ht="15.5">
      <c r="A43" s="27" t="str">
        <f t="shared" si="0"/>
        <v>1773301</v>
      </c>
      <c r="B43" s="28" t="s">
        <v>292</v>
      </c>
      <c r="C43" s="29">
        <v>33</v>
      </c>
      <c r="D43" s="28" t="s">
        <v>790</v>
      </c>
      <c r="E43" s="24">
        <v>22</v>
      </c>
      <c r="F43" s="636"/>
      <c r="G43" s="857"/>
      <c r="H43" s="507" t="s">
        <v>33</v>
      </c>
      <c r="I43" s="507"/>
      <c r="J43" s="507"/>
      <c r="K43" s="507"/>
      <c r="L43" s="440">
        <f>VLOOKUP($A43&amp;L$77,決統データ!$A$3:$DE$2059,$E43+19,FALSE)</f>
        <v>0</v>
      </c>
    </row>
    <row r="44" spans="1:12" s="1" customFormat="1" ht="15.5">
      <c r="A44" s="27" t="str">
        <f t="shared" si="0"/>
        <v>1773301</v>
      </c>
      <c r="B44" s="28" t="s">
        <v>292</v>
      </c>
      <c r="C44" s="29">
        <v>33</v>
      </c>
      <c r="D44" s="28" t="s">
        <v>790</v>
      </c>
      <c r="E44" s="24">
        <v>23</v>
      </c>
      <c r="F44" s="636"/>
      <c r="G44" s="857"/>
      <c r="H44" s="507" t="s">
        <v>32</v>
      </c>
      <c r="I44" s="507"/>
      <c r="J44" s="507"/>
      <c r="K44" s="507"/>
      <c r="L44" s="440">
        <f>VLOOKUP($A44&amp;L$77,決統データ!$A$3:$DE$2059,$E44+19,FALSE)</f>
        <v>0</v>
      </c>
    </row>
    <row r="45" spans="1:12" s="1" customFormat="1" ht="15.5">
      <c r="A45" s="27" t="str">
        <f t="shared" si="0"/>
        <v>1773301</v>
      </c>
      <c r="B45" s="28" t="s">
        <v>292</v>
      </c>
      <c r="C45" s="29">
        <v>33</v>
      </c>
      <c r="D45" s="28" t="s">
        <v>790</v>
      </c>
      <c r="E45" s="24">
        <v>24</v>
      </c>
      <c r="F45" s="636"/>
      <c r="G45" s="858"/>
      <c r="H45" s="507" t="s">
        <v>31</v>
      </c>
      <c r="I45" s="507"/>
      <c r="J45" s="507"/>
      <c r="K45" s="507"/>
      <c r="L45" s="440">
        <f>VLOOKUP($A45&amp;L$77,決統データ!$A$3:$DE$2059,$E45+19,FALSE)</f>
        <v>0</v>
      </c>
    </row>
    <row r="46" spans="1:12" s="1" customFormat="1" ht="15.5">
      <c r="A46" s="27" t="str">
        <f t="shared" si="0"/>
        <v>1773301</v>
      </c>
      <c r="B46" s="28" t="s">
        <v>292</v>
      </c>
      <c r="C46" s="29">
        <v>33</v>
      </c>
      <c r="D46" s="28" t="s">
        <v>790</v>
      </c>
      <c r="E46" s="24">
        <v>25</v>
      </c>
      <c r="F46" s="686"/>
      <c r="G46" s="859" t="s">
        <v>282</v>
      </c>
      <c r="H46" s="469" t="s">
        <v>29</v>
      </c>
      <c r="I46" s="507"/>
      <c r="J46" s="507"/>
      <c r="K46" s="507"/>
      <c r="L46" s="440">
        <f>VLOOKUP($A46&amp;L$77,決統データ!$A$3:$DE$2059,$E46+19,FALSE)</f>
        <v>0</v>
      </c>
    </row>
    <row r="47" spans="1:12" s="1" customFormat="1" ht="15.5">
      <c r="A47" s="27" t="str">
        <f t="shared" si="0"/>
        <v>1773301</v>
      </c>
      <c r="B47" s="28" t="s">
        <v>292</v>
      </c>
      <c r="C47" s="29">
        <v>33</v>
      </c>
      <c r="D47" s="28" t="s">
        <v>790</v>
      </c>
      <c r="E47" s="24">
        <v>26</v>
      </c>
      <c r="F47" s="686"/>
      <c r="G47" s="860"/>
      <c r="H47" s="469" t="s">
        <v>28</v>
      </c>
      <c r="I47" s="507"/>
      <c r="J47" s="507"/>
      <c r="K47" s="507"/>
      <c r="L47" s="440">
        <f>VLOOKUP($A47&amp;L$77,決統データ!$A$3:$DE$2059,$E47+19,FALSE)</f>
        <v>0</v>
      </c>
    </row>
    <row r="48" spans="1:12" s="1" customFormat="1" ht="14.25" customHeight="1">
      <c r="A48" s="27" t="str">
        <f t="shared" si="0"/>
        <v>1773301</v>
      </c>
      <c r="B48" s="28" t="s">
        <v>292</v>
      </c>
      <c r="C48" s="29">
        <v>33</v>
      </c>
      <c r="D48" s="28" t="s">
        <v>790</v>
      </c>
      <c r="E48" s="24">
        <v>32</v>
      </c>
      <c r="F48" s="636"/>
      <c r="G48" s="705" t="s">
        <v>224</v>
      </c>
      <c r="H48" s="704" t="s">
        <v>26</v>
      </c>
      <c r="I48" s="704"/>
      <c r="J48" s="60" t="s">
        <v>25</v>
      </c>
      <c r="K48" s="60"/>
      <c r="L48" s="118">
        <f>VLOOKUP($A48&amp;L$77,決統データ!$A$3:$DE$2059,$E48+19,FALSE)/10</f>
        <v>0</v>
      </c>
    </row>
    <row r="49" spans="1:12" s="1" customFormat="1">
      <c r="A49" s="27" t="str">
        <f t="shared" si="0"/>
        <v>1773301</v>
      </c>
      <c r="B49" s="28" t="s">
        <v>292</v>
      </c>
      <c r="C49" s="29">
        <v>33</v>
      </c>
      <c r="D49" s="28" t="s">
        <v>790</v>
      </c>
      <c r="E49" s="24">
        <v>33</v>
      </c>
      <c r="F49" s="636"/>
      <c r="G49" s="706"/>
      <c r="H49" s="704"/>
      <c r="I49" s="704"/>
      <c r="J49" s="468" t="s">
        <v>24</v>
      </c>
      <c r="K49" s="469"/>
      <c r="L49" s="118">
        <f>VLOOKUP($A49&amp;L$77,決統データ!$A$3:$DE$2059,$E49+19,FALSE)/10</f>
        <v>0</v>
      </c>
    </row>
    <row r="50" spans="1:12" s="1" customFormat="1">
      <c r="A50" s="27" t="str">
        <f t="shared" si="0"/>
        <v>1773301</v>
      </c>
      <c r="B50" s="28" t="s">
        <v>292</v>
      </c>
      <c r="C50" s="29">
        <v>33</v>
      </c>
      <c r="D50" s="28" t="s">
        <v>790</v>
      </c>
      <c r="E50" s="24">
        <v>34</v>
      </c>
      <c r="F50" s="636"/>
      <c r="G50" s="707"/>
      <c r="H50" s="507" t="s">
        <v>23</v>
      </c>
      <c r="I50" s="507"/>
      <c r="J50" s="507"/>
      <c r="K50" s="507"/>
      <c r="L50" s="42">
        <f>VLOOKUP($A50&amp;L$77,決統データ!$A$3:$DE$2059,$E50+19,FALSE)</f>
        <v>0</v>
      </c>
    </row>
    <row r="51" spans="1:12" s="1" customFormat="1">
      <c r="A51" s="27" t="str">
        <f t="shared" si="0"/>
        <v>1773301</v>
      </c>
      <c r="B51" s="28" t="s">
        <v>292</v>
      </c>
      <c r="C51" s="29">
        <v>33</v>
      </c>
      <c r="D51" s="28" t="s">
        <v>790</v>
      </c>
      <c r="E51" s="24">
        <v>35</v>
      </c>
      <c r="F51" s="636"/>
      <c r="G51" s="708" t="s">
        <v>22</v>
      </c>
      <c r="H51" s="709"/>
      <c r="I51" s="507" t="s">
        <v>362</v>
      </c>
      <c r="J51" s="507"/>
      <c r="K51" s="507"/>
      <c r="L51" s="267" t="s">
        <v>821</v>
      </c>
    </row>
    <row r="52" spans="1:12" s="1" customFormat="1">
      <c r="E52" s="24"/>
      <c r="F52" s="636"/>
      <c r="G52" s="710"/>
      <c r="H52" s="711"/>
      <c r="I52" s="507" t="s">
        <v>21</v>
      </c>
      <c r="J52" s="507"/>
      <c r="K52" s="507"/>
      <c r="L52" s="266"/>
    </row>
    <row r="53" spans="1:12" s="1" customFormat="1">
      <c r="E53" s="24"/>
      <c r="F53" s="637"/>
      <c r="G53" s="712"/>
      <c r="H53" s="713"/>
      <c r="I53" s="507" t="s">
        <v>20</v>
      </c>
      <c r="J53" s="507"/>
      <c r="K53" s="507"/>
      <c r="L53" s="266"/>
    </row>
    <row r="54" spans="1:12" s="1" customFormat="1" ht="14.25" customHeight="1">
      <c r="A54" s="27" t="str">
        <f>+B54&amp;C54&amp;D54</f>
        <v>1773301</v>
      </c>
      <c r="B54" s="28" t="s">
        <v>292</v>
      </c>
      <c r="C54" s="29">
        <v>33</v>
      </c>
      <c r="D54" s="28" t="s">
        <v>790</v>
      </c>
      <c r="E54" s="24">
        <v>36</v>
      </c>
      <c r="F54" s="863" t="s">
        <v>281</v>
      </c>
      <c r="G54" s="915" t="s">
        <v>177</v>
      </c>
      <c r="H54" s="916"/>
      <c r="I54" s="507" t="s">
        <v>16</v>
      </c>
      <c r="J54" s="507"/>
      <c r="K54" s="507"/>
      <c r="L54" s="266"/>
    </row>
    <row r="55" spans="1:12" s="1" customFormat="1">
      <c r="E55" s="24"/>
      <c r="F55" s="864"/>
      <c r="G55" s="917"/>
      <c r="H55" s="918"/>
      <c r="I55" s="507" t="s">
        <v>15</v>
      </c>
      <c r="J55" s="507"/>
      <c r="K55" s="507"/>
      <c r="L55" s="266"/>
    </row>
    <row r="56" spans="1:12" s="1" customFormat="1">
      <c r="E56" s="24"/>
      <c r="F56" s="864"/>
      <c r="G56" s="919"/>
      <c r="H56" s="920"/>
      <c r="I56" s="507" t="s">
        <v>737</v>
      </c>
      <c r="J56" s="507"/>
      <c r="K56" s="507"/>
      <c r="L56" s="266"/>
    </row>
    <row r="57" spans="1:12" s="1" customFormat="1">
      <c r="A57" s="27" t="str">
        <f t="shared" ref="A57:A73" si="1">+B57&amp;C57&amp;D57</f>
        <v>1773301</v>
      </c>
      <c r="B57" s="28" t="s">
        <v>292</v>
      </c>
      <c r="C57" s="29">
        <v>33</v>
      </c>
      <c r="D57" s="28" t="s">
        <v>790</v>
      </c>
      <c r="E57" s="24">
        <v>39</v>
      </c>
      <c r="F57" s="864"/>
      <c r="G57" s="468" t="s">
        <v>14</v>
      </c>
      <c r="H57" s="484"/>
      <c r="I57" s="484"/>
      <c r="J57" s="484"/>
      <c r="K57" s="469"/>
      <c r="L57" s="42">
        <f>VLOOKUP($A57&amp;L$77,決統データ!$A$3:$DE$2059,$E57+19,FALSE)</f>
        <v>0</v>
      </c>
    </row>
    <row r="58" spans="1:12" s="1" customFormat="1">
      <c r="A58" s="27" t="str">
        <f t="shared" si="1"/>
        <v>1773301</v>
      </c>
      <c r="B58" s="28" t="s">
        <v>292</v>
      </c>
      <c r="C58" s="29">
        <v>33</v>
      </c>
      <c r="D58" s="28" t="s">
        <v>790</v>
      </c>
      <c r="E58" s="24">
        <v>40</v>
      </c>
      <c r="F58" s="864"/>
      <c r="G58" s="915" t="s">
        <v>280</v>
      </c>
      <c r="H58" s="916"/>
      <c r="I58" s="507" t="s">
        <v>12</v>
      </c>
      <c r="J58" s="507"/>
      <c r="K58" s="507"/>
      <c r="L58" s="42">
        <f>VLOOKUP($A58&amp;L$77,決統データ!$A$3:$DE$2059,$E58+19,FALSE)</f>
        <v>0</v>
      </c>
    </row>
    <row r="59" spans="1:12" s="1" customFormat="1">
      <c r="A59" s="27" t="str">
        <f t="shared" si="1"/>
        <v>1773301</v>
      </c>
      <c r="B59" s="28" t="s">
        <v>292</v>
      </c>
      <c r="C59" s="29">
        <v>33</v>
      </c>
      <c r="D59" s="28" t="s">
        <v>790</v>
      </c>
      <c r="E59" s="24">
        <v>41</v>
      </c>
      <c r="F59" s="864"/>
      <c r="G59" s="919"/>
      <c r="H59" s="920"/>
      <c r="I59" s="507" t="s">
        <v>11</v>
      </c>
      <c r="J59" s="507"/>
      <c r="K59" s="507"/>
      <c r="L59" s="42">
        <f>VLOOKUP($A59&amp;L$77,決統データ!$A$3:$DE$2059,$E59+19,FALSE)</f>
        <v>0</v>
      </c>
    </row>
    <row r="60" spans="1:12" s="1" customFormat="1">
      <c r="A60" s="27" t="str">
        <f t="shared" si="1"/>
        <v>1773301</v>
      </c>
      <c r="B60" s="28" t="s">
        <v>292</v>
      </c>
      <c r="C60" s="29">
        <v>33</v>
      </c>
      <c r="D60" s="28" t="s">
        <v>790</v>
      </c>
      <c r="E60" s="24">
        <v>42</v>
      </c>
      <c r="F60" s="865"/>
      <c r="G60" s="507" t="s">
        <v>10</v>
      </c>
      <c r="H60" s="507"/>
      <c r="I60" s="507"/>
      <c r="J60" s="507"/>
      <c r="K60" s="507"/>
      <c r="L60" s="42">
        <f>VLOOKUP($A60&amp;L$77,決統データ!$A$3:$DE$2059,$E60+19,FALSE)</f>
        <v>0</v>
      </c>
    </row>
    <row r="61" spans="1:12" s="3" customFormat="1">
      <c r="A61" s="27" t="str">
        <f t="shared" si="1"/>
        <v>1773301</v>
      </c>
      <c r="B61" s="28" t="s">
        <v>292</v>
      </c>
      <c r="C61" s="29">
        <v>33</v>
      </c>
      <c r="D61" s="28" t="s">
        <v>790</v>
      </c>
      <c r="E61" s="24">
        <v>43</v>
      </c>
      <c r="F61" s="659" t="s">
        <v>9</v>
      </c>
      <c r="G61" s="684" t="s">
        <v>8</v>
      </c>
      <c r="H61" s="718" t="s">
        <v>7</v>
      </c>
      <c r="I61" s="719"/>
      <c r="J61" s="719"/>
      <c r="K61" s="720"/>
      <c r="L61" s="437">
        <f>VLOOKUP($A61&amp;L$77,決統データ!$A$3:$DE$2059,$E61+19,FALSE)</f>
        <v>4010328</v>
      </c>
    </row>
    <row r="62" spans="1:12" s="1" customFormat="1">
      <c r="A62" s="27" t="str">
        <f t="shared" si="1"/>
        <v>1773301</v>
      </c>
      <c r="B62" s="28" t="s">
        <v>292</v>
      </c>
      <c r="C62" s="29">
        <v>33</v>
      </c>
      <c r="D62" s="28" t="s">
        <v>790</v>
      </c>
      <c r="E62" s="24">
        <v>44</v>
      </c>
      <c r="F62" s="636"/>
      <c r="G62" s="675"/>
      <c r="H62" s="507" t="s">
        <v>6</v>
      </c>
      <c r="I62" s="507"/>
      <c r="J62" s="64" t="s">
        <v>5</v>
      </c>
      <c r="K62" s="62"/>
      <c r="L62" s="118">
        <f>VLOOKUP($A62&amp;L$77,決統データ!$A$3:$DE$2059,$E62+19,FALSE)/10</f>
        <v>20</v>
      </c>
    </row>
    <row r="63" spans="1:12" s="1" customFormat="1">
      <c r="A63" s="27" t="str">
        <f t="shared" si="1"/>
        <v>1773301</v>
      </c>
      <c r="B63" s="28" t="s">
        <v>292</v>
      </c>
      <c r="C63" s="29">
        <v>33</v>
      </c>
      <c r="D63" s="28" t="s">
        <v>790</v>
      </c>
      <c r="E63" s="24">
        <v>45</v>
      </c>
      <c r="F63" s="636"/>
      <c r="G63" s="675"/>
      <c r="H63" s="507"/>
      <c r="I63" s="507"/>
      <c r="J63" s="468" t="s">
        <v>4</v>
      </c>
      <c r="K63" s="469"/>
      <c r="L63" s="42">
        <f>VLOOKUP($A63&amp;L$77,決統データ!$A$3:$DE$2059,$E63+19,FALSE)/10</f>
        <v>0</v>
      </c>
    </row>
    <row r="64" spans="1:12" s="1" customFormat="1">
      <c r="A64" s="27" t="str">
        <f t="shared" si="1"/>
        <v>1773301</v>
      </c>
      <c r="B64" s="28" t="s">
        <v>292</v>
      </c>
      <c r="C64" s="29">
        <v>33</v>
      </c>
      <c r="D64" s="28" t="s">
        <v>790</v>
      </c>
      <c r="E64" s="24">
        <v>46</v>
      </c>
      <c r="F64" s="636"/>
      <c r="G64" s="675"/>
      <c r="H64" s="507" t="s">
        <v>3</v>
      </c>
      <c r="I64" s="507"/>
      <c r="J64" s="507"/>
      <c r="K64" s="507"/>
      <c r="L64" s="42">
        <f>VLOOKUP($A64&amp;L$77,決統データ!$A$3:$DE$2059,$E64+19,FALSE)</f>
        <v>0</v>
      </c>
    </row>
    <row r="65" spans="1:12" s="1" customFormat="1">
      <c r="A65" s="27" t="str">
        <f t="shared" si="1"/>
        <v>1773301</v>
      </c>
      <c r="B65" s="28" t="s">
        <v>292</v>
      </c>
      <c r="C65" s="29">
        <v>33</v>
      </c>
      <c r="D65" s="28" t="s">
        <v>790</v>
      </c>
      <c r="E65" s="24">
        <v>47</v>
      </c>
      <c r="F65" s="636"/>
      <c r="G65" s="675"/>
      <c r="H65" s="507" t="s">
        <v>176</v>
      </c>
      <c r="I65" s="507"/>
      <c r="J65" s="507"/>
      <c r="K65" s="507"/>
      <c r="L65" s="42">
        <f>VLOOKUP($A65&amp;L$77,決統データ!$A$3:$DE$2059,$E65+19,FALSE)</f>
        <v>0</v>
      </c>
    </row>
    <row r="66" spans="1:12" s="1" customFormat="1">
      <c r="A66" s="27" t="str">
        <f t="shared" si="1"/>
        <v>1773301</v>
      </c>
      <c r="B66" s="28" t="s">
        <v>292</v>
      </c>
      <c r="C66" s="29">
        <v>33</v>
      </c>
      <c r="D66" s="28" t="s">
        <v>790</v>
      </c>
      <c r="E66" s="24">
        <v>48</v>
      </c>
      <c r="F66" s="636"/>
      <c r="G66" s="675"/>
      <c r="H66" s="468" t="s">
        <v>1</v>
      </c>
      <c r="I66" s="484"/>
      <c r="J66" s="484"/>
      <c r="K66" s="469"/>
      <c r="L66" s="42">
        <f>VLOOKUP($A66&amp;L$77,決統データ!$A$3:$DE$2059,$E66+19,FALSE)</f>
        <v>1000000</v>
      </c>
    </row>
    <row r="67" spans="1:12" s="3" customFormat="1">
      <c r="A67" s="27" t="str">
        <f t="shared" si="1"/>
        <v>1773301</v>
      </c>
      <c r="B67" s="28" t="s">
        <v>292</v>
      </c>
      <c r="C67" s="29">
        <v>33</v>
      </c>
      <c r="D67" s="28" t="s">
        <v>790</v>
      </c>
      <c r="E67" s="24">
        <v>49</v>
      </c>
      <c r="F67" s="636"/>
      <c r="G67" s="675"/>
      <c r="H67" s="921" t="s">
        <v>0</v>
      </c>
      <c r="I67" s="922"/>
      <c r="J67" s="922"/>
      <c r="K67" s="923"/>
      <c r="L67" s="437">
        <f>VLOOKUP($A67&amp;L$77,決統データ!$A$3:$DE$2059,$E67+19,FALSE)</f>
        <v>4171011</v>
      </c>
    </row>
    <row r="68" spans="1:12" s="1" customFormat="1">
      <c r="A68" s="27" t="str">
        <f t="shared" si="1"/>
        <v>1773301</v>
      </c>
      <c r="B68" s="28" t="s">
        <v>292</v>
      </c>
      <c r="C68" s="29">
        <v>33</v>
      </c>
      <c r="D68" s="28" t="s">
        <v>790</v>
      </c>
      <c r="E68" s="24">
        <v>50</v>
      </c>
      <c r="F68" s="636"/>
      <c r="G68" s="676"/>
      <c r="H68" s="507" t="s">
        <v>1349</v>
      </c>
      <c r="I68" s="507"/>
      <c r="J68" s="507"/>
      <c r="K68" s="507"/>
      <c r="L68" s="286">
        <f>VLOOKUP($A68&amp;L$77,決統データ!$A$3:$DE$2059,$E68+19,FALSE)</f>
        <v>0</v>
      </c>
    </row>
    <row r="69" spans="1:12" s="1" customFormat="1">
      <c r="A69" s="27" t="str">
        <f t="shared" si="1"/>
        <v>1773301</v>
      </c>
      <c r="B69" s="28" t="s">
        <v>292</v>
      </c>
      <c r="C69" s="29">
        <v>33</v>
      </c>
      <c r="D69" s="28" t="s">
        <v>790</v>
      </c>
      <c r="E69" s="24">
        <v>51</v>
      </c>
      <c r="F69" s="636"/>
      <c r="G69" s="915" t="s">
        <v>1348</v>
      </c>
      <c r="H69" s="928"/>
      <c r="I69" s="916"/>
      <c r="J69" s="507" t="s">
        <v>1347</v>
      </c>
      <c r="K69" s="507"/>
      <c r="L69" s="286">
        <f>VLOOKUP($A69&amp;L$77,決統データ!$A$3:$DE$2059,$E69+19,FALSE)</f>
        <v>0</v>
      </c>
    </row>
    <row r="70" spans="1:12" s="1" customFormat="1">
      <c r="A70" s="27" t="str">
        <f t="shared" si="1"/>
        <v>1773301</v>
      </c>
      <c r="B70" s="28" t="s">
        <v>292</v>
      </c>
      <c r="C70" s="29">
        <v>33</v>
      </c>
      <c r="D70" s="28" t="s">
        <v>790</v>
      </c>
      <c r="E70" s="24">
        <v>52</v>
      </c>
      <c r="F70" s="636"/>
      <c r="G70" s="919"/>
      <c r="H70" s="929"/>
      <c r="I70" s="920"/>
      <c r="J70" s="507" t="s">
        <v>1346</v>
      </c>
      <c r="K70" s="507"/>
      <c r="L70" s="286">
        <f>VLOOKUP($A70&amp;L$77,決統データ!$A$3:$DE$2059,$E70+19,FALSE)</f>
        <v>0</v>
      </c>
    </row>
    <row r="71" spans="1:12" s="1" customFormat="1">
      <c r="A71" s="27" t="str">
        <f t="shared" si="1"/>
        <v>1773301</v>
      </c>
      <c r="B71" s="28" t="s">
        <v>292</v>
      </c>
      <c r="C71" s="29">
        <v>33</v>
      </c>
      <c r="D71" s="28" t="s">
        <v>790</v>
      </c>
      <c r="E71" s="24">
        <v>53</v>
      </c>
      <c r="F71" s="636"/>
      <c r="G71" s="468" t="s">
        <v>1345</v>
      </c>
      <c r="H71" s="484"/>
      <c r="I71" s="484"/>
      <c r="J71" s="484"/>
      <c r="K71" s="469"/>
      <c r="L71" s="286">
        <f>VLOOKUP($A71&amp;L$77,決統データ!$A$3:$DE$2059,$E71+19,FALSE)</f>
        <v>0</v>
      </c>
    </row>
    <row r="72" spans="1:12" s="1" customFormat="1">
      <c r="A72" s="27" t="str">
        <f t="shared" si="1"/>
        <v>1773301</v>
      </c>
      <c r="B72" s="28" t="s">
        <v>292</v>
      </c>
      <c r="C72" s="29">
        <v>33</v>
      </c>
      <c r="D72" s="28" t="s">
        <v>790</v>
      </c>
      <c r="E72" s="24">
        <v>54</v>
      </c>
      <c r="F72" s="637"/>
      <c r="G72" s="507" t="s">
        <v>1344</v>
      </c>
      <c r="H72" s="507"/>
      <c r="I72" s="507"/>
      <c r="J72" s="507"/>
      <c r="K72" s="507"/>
      <c r="L72" s="286">
        <f>VLOOKUP($A72&amp;L$77,決統データ!$A$3:$DE$2059,$E72+19,FALSE)</f>
        <v>0</v>
      </c>
    </row>
    <row r="73" spans="1:12" s="1" customFormat="1">
      <c r="A73" s="27" t="str">
        <f t="shared" si="1"/>
        <v>1773302</v>
      </c>
      <c r="B73" s="28" t="s">
        <v>292</v>
      </c>
      <c r="C73" s="29">
        <v>33</v>
      </c>
      <c r="D73" s="28" t="s">
        <v>796</v>
      </c>
      <c r="E73" s="24">
        <v>5</v>
      </c>
      <c r="F73" s="507" t="s">
        <v>1343</v>
      </c>
      <c r="G73" s="507"/>
      <c r="H73" s="507"/>
      <c r="I73" s="507"/>
      <c r="J73" s="507"/>
      <c r="K73" s="507"/>
      <c r="L73" s="286">
        <f>VLOOKUP($A73&amp;L$77,決統データ!$A$3:$DE$2059,$E73+19,FALSE)</f>
        <v>0</v>
      </c>
    </row>
    <row r="74" spans="1:12">
      <c r="F74" s="9" t="s">
        <v>1342</v>
      </c>
    </row>
    <row r="77" spans="1:12">
      <c r="L77" s="12" t="str">
        <f>+L78&amp;"000"</f>
        <v>264075000</v>
      </c>
    </row>
    <row r="78" spans="1:12">
      <c r="L78" s="284" t="s">
        <v>595</v>
      </c>
    </row>
    <row r="79" spans="1:12">
      <c r="L79" s="284" t="s">
        <v>596</v>
      </c>
    </row>
  </sheetData>
  <customSheetViews>
    <customSheetView guid="{247A5D4D-80F1-4466-92F7-7A3BC78E450F}" fitToPage="1" printArea="1">
      <selection activeCell="C43" sqref="C43"/>
      <pageMargins left="0.98425196850393704" right="0.78740157480314965" top="0.78740157480314965" bottom="0.78740157480314965" header="0.51181102362204722" footer="0.27559055118110237"/>
      <pageSetup paperSize="9" scale="72" orientation="portrait" blackAndWhite="1" horizontalDpi="300" verticalDpi="300"/>
      <headerFooter alignWithMargins="0"/>
    </customSheetView>
  </customSheetViews>
  <mergeCells count="91">
    <mergeCell ref="I7:K7"/>
    <mergeCell ref="H8:K8"/>
    <mergeCell ref="H13:K13"/>
    <mergeCell ref="H14:K14"/>
    <mergeCell ref="F2:K2"/>
    <mergeCell ref="F3:F53"/>
    <mergeCell ref="G3:G8"/>
    <mergeCell ref="H3:H7"/>
    <mergeCell ref="I3:K3"/>
    <mergeCell ref="I4:K4"/>
    <mergeCell ref="I5:K5"/>
    <mergeCell ref="I6:K6"/>
    <mergeCell ref="G15:G18"/>
    <mergeCell ref="H15:K15"/>
    <mergeCell ref="H16:K16"/>
    <mergeCell ref="H17:K17"/>
    <mergeCell ref="H18:K18"/>
    <mergeCell ref="G9:G14"/>
    <mergeCell ref="H9:K9"/>
    <mergeCell ref="H10:K10"/>
    <mergeCell ref="H11:K11"/>
    <mergeCell ref="H12:K12"/>
    <mergeCell ref="G19:G21"/>
    <mergeCell ref="H19:K19"/>
    <mergeCell ref="H20:K20"/>
    <mergeCell ref="H21:K21"/>
    <mergeCell ref="I24:K24"/>
    <mergeCell ref="G33:K33"/>
    <mergeCell ref="G22:G31"/>
    <mergeCell ref="I22:K22"/>
    <mergeCell ref="I23:K23"/>
    <mergeCell ref="I26:K26"/>
    <mergeCell ref="H28:H31"/>
    <mergeCell ref="G32:K32"/>
    <mergeCell ref="I30:K30"/>
    <mergeCell ref="I31:K31"/>
    <mergeCell ref="I28:K28"/>
    <mergeCell ref="I29:K29"/>
    <mergeCell ref="I25:K25"/>
    <mergeCell ref="H22:H27"/>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G51:H53"/>
    <mergeCell ref="I51:K51"/>
    <mergeCell ref="I52:K52"/>
    <mergeCell ref="I53:K53"/>
    <mergeCell ref="G46:G47"/>
    <mergeCell ref="H46:K46"/>
    <mergeCell ref="H47:K47"/>
    <mergeCell ref="G48:G50"/>
    <mergeCell ref="H48:I49"/>
    <mergeCell ref="J49:K49"/>
    <mergeCell ref="H50:K50"/>
    <mergeCell ref="F54:F60"/>
    <mergeCell ref="G54:H56"/>
    <mergeCell ref="I54:K54"/>
    <mergeCell ref="I55:K55"/>
    <mergeCell ref="I56:K56"/>
    <mergeCell ref="G57:K57"/>
    <mergeCell ref="G58:H59"/>
    <mergeCell ref="I58:K58"/>
    <mergeCell ref="I59:K59"/>
    <mergeCell ref="G60:K60"/>
    <mergeCell ref="F73:K73"/>
    <mergeCell ref="G71:K71"/>
    <mergeCell ref="G72:K72"/>
    <mergeCell ref="F61:F72"/>
    <mergeCell ref="H68:K68"/>
    <mergeCell ref="G69:I70"/>
    <mergeCell ref="J69:K69"/>
    <mergeCell ref="J70:K70"/>
    <mergeCell ref="G61:G68"/>
    <mergeCell ref="H61:K61"/>
    <mergeCell ref="H66:K66"/>
    <mergeCell ref="H67:K67"/>
    <mergeCell ref="H62:I63"/>
    <mergeCell ref="J63:K63"/>
    <mergeCell ref="H64:K64"/>
    <mergeCell ref="H65:K65"/>
  </mergeCells>
  <phoneticPr fontId="3"/>
  <pageMargins left="0.98425196850393704" right="0.78740157480314965" top="0.78740157480314965" bottom="0.78740157480314965" header="0.51181102362204722" footer="0.27559055118110237"/>
  <pageSetup paperSize="9" scale="71"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K144"/>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1" width="13.58203125" style="152" customWidth="1"/>
    <col min="12" max="16384" width="9" style="1"/>
  </cols>
  <sheetData>
    <row r="1" spans="1:11">
      <c r="F1" s="1" t="s">
        <v>103</v>
      </c>
      <c r="K1" s="161" t="s">
        <v>523</v>
      </c>
    </row>
    <row r="2" spans="1:11" ht="29.25" customHeight="1">
      <c r="A2" s="26"/>
      <c r="B2" s="67" t="s">
        <v>786</v>
      </c>
      <c r="C2" s="26" t="s">
        <v>787</v>
      </c>
      <c r="D2" s="26" t="s">
        <v>788</v>
      </c>
      <c r="E2" s="30" t="s">
        <v>789</v>
      </c>
      <c r="F2" s="583"/>
      <c r="G2" s="583"/>
      <c r="H2" s="583"/>
      <c r="I2" s="583"/>
      <c r="J2" s="583"/>
      <c r="K2" s="142" t="s">
        <v>274</v>
      </c>
    </row>
    <row r="3" spans="1:11" ht="15.75" customHeight="1">
      <c r="A3" s="27" t="str">
        <f>+B3&amp;C3&amp;D3</f>
        <v>1774001</v>
      </c>
      <c r="B3" s="28" t="s">
        <v>292</v>
      </c>
      <c r="C3" s="29">
        <v>40</v>
      </c>
      <c r="D3" s="28" t="s">
        <v>790</v>
      </c>
      <c r="E3" s="24">
        <v>1</v>
      </c>
      <c r="F3" s="590" t="s">
        <v>978</v>
      </c>
      <c r="G3" s="734" t="s">
        <v>102</v>
      </c>
      <c r="H3" s="736" t="s">
        <v>1480</v>
      </c>
      <c r="I3" s="737"/>
      <c r="J3" s="211" t="s">
        <v>605</v>
      </c>
      <c r="K3" s="42">
        <f>VLOOKUP($A3&amp;K$109,決統データ!$A$3:$DE$2059,$E3+19,FALSE)</f>
        <v>0</v>
      </c>
    </row>
    <row r="4" spans="1:11" ht="15.75" customHeight="1">
      <c r="A4" s="27" t="str">
        <f t="shared" ref="A4:A77" si="0">+B4&amp;C4&amp;D4</f>
        <v>1774001</v>
      </c>
      <c r="B4" s="28" t="s">
        <v>292</v>
      </c>
      <c r="C4" s="29">
        <v>40</v>
      </c>
      <c r="D4" s="28" t="s">
        <v>790</v>
      </c>
      <c r="E4" s="24">
        <v>2</v>
      </c>
      <c r="F4" s="591"/>
      <c r="G4" s="735"/>
      <c r="H4" s="738"/>
      <c r="I4" s="739"/>
      <c r="J4" s="211" t="s">
        <v>824</v>
      </c>
      <c r="K4" s="42">
        <f>VLOOKUP($A4&amp;K$109,決統データ!$A$3:$DE$2059,$E4+19,FALSE)</f>
        <v>0</v>
      </c>
    </row>
    <row r="5" spans="1:11" ht="15.75" customHeight="1">
      <c r="A5" s="27" t="str">
        <f t="shared" si="0"/>
        <v>1774001</v>
      </c>
      <c r="B5" s="28" t="s">
        <v>292</v>
      </c>
      <c r="C5" s="29">
        <v>40</v>
      </c>
      <c r="D5" s="28" t="s">
        <v>790</v>
      </c>
      <c r="E5" s="24">
        <v>3</v>
      </c>
      <c r="F5" s="591"/>
      <c r="G5" s="590" t="s">
        <v>989</v>
      </c>
      <c r="H5" s="761" t="s">
        <v>977</v>
      </c>
      <c r="I5" s="748"/>
      <c r="J5" s="211" t="s">
        <v>605</v>
      </c>
      <c r="K5" s="42">
        <f>VLOOKUP($A5&amp;K$109,決統データ!$A$3:$DE$2059,$E5+19,FALSE)</f>
        <v>3350</v>
      </c>
    </row>
    <row r="6" spans="1:11" ht="15.75" customHeight="1">
      <c r="A6" s="27" t="str">
        <f t="shared" si="0"/>
        <v>1774001</v>
      </c>
      <c r="B6" s="28" t="s">
        <v>292</v>
      </c>
      <c r="C6" s="29">
        <v>40</v>
      </c>
      <c r="D6" s="28" t="s">
        <v>790</v>
      </c>
      <c r="E6" s="24">
        <v>4</v>
      </c>
      <c r="F6" s="591"/>
      <c r="G6" s="591"/>
      <c r="H6" s="762"/>
      <c r="I6" s="750"/>
      <c r="J6" s="211" t="s">
        <v>824</v>
      </c>
      <c r="K6" s="42">
        <f>VLOOKUP($A6&amp;K$109,決統データ!$A$3:$DE$2059,$E6+19,FALSE)</f>
        <v>6075</v>
      </c>
    </row>
    <row r="7" spans="1:11" ht="15.75" customHeight="1">
      <c r="A7" s="27" t="str">
        <f t="shared" si="0"/>
        <v>1774001</v>
      </c>
      <c r="B7" s="28" t="s">
        <v>292</v>
      </c>
      <c r="C7" s="29">
        <v>40</v>
      </c>
      <c r="D7" s="28" t="s">
        <v>790</v>
      </c>
      <c r="E7" s="24">
        <v>5</v>
      </c>
      <c r="F7" s="591"/>
      <c r="G7" s="591"/>
      <c r="H7" s="590" t="s">
        <v>650</v>
      </c>
      <c r="I7" s="604" t="s">
        <v>1333</v>
      </c>
      <c r="J7" s="211" t="s">
        <v>605</v>
      </c>
      <c r="K7" s="42">
        <f>VLOOKUP($A7&amp;K$109,決統データ!$A$3:$DE$2059,$E7+19,FALSE)</f>
        <v>0</v>
      </c>
    </row>
    <row r="8" spans="1:11" ht="15.75" customHeight="1">
      <c r="A8" s="27" t="str">
        <f t="shared" si="0"/>
        <v>1774001</v>
      </c>
      <c r="B8" s="28" t="s">
        <v>292</v>
      </c>
      <c r="C8" s="29">
        <v>40</v>
      </c>
      <c r="D8" s="28" t="s">
        <v>790</v>
      </c>
      <c r="E8" s="24">
        <v>6</v>
      </c>
      <c r="F8" s="591"/>
      <c r="G8" s="591"/>
      <c r="H8" s="591"/>
      <c r="I8" s="606"/>
      <c r="J8" s="211" t="s">
        <v>824</v>
      </c>
      <c r="K8" s="42">
        <f>VLOOKUP($A8&amp;K$109,決統データ!$A$3:$DE$2059,$E8+19,FALSE)</f>
        <v>0</v>
      </c>
    </row>
    <row r="9" spans="1:11" ht="15.75" customHeight="1">
      <c r="A9" s="27" t="str">
        <f t="shared" si="0"/>
        <v>1774001</v>
      </c>
      <c r="B9" s="28" t="s">
        <v>292</v>
      </c>
      <c r="C9" s="29">
        <v>40</v>
      </c>
      <c r="D9" s="28" t="s">
        <v>790</v>
      </c>
      <c r="E9" s="24">
        <v>7</v>
      </c>
      <c r="F9" s="591"/>
      <c r="G9" s="591"/>
      <c r="H9" s="591"/>
      <c r="I9" s="602" t="s">
        <v>1332</v>
      </c>
      <c r="J9" s="211" t="s">
        <v>605</v>
      </c>
      <c r="K9" s="42">
        <f>VLOOKUP($A9&amp;K$109,決統データ!$A$3:$DE$2059,$E9+19,FALSE)</f>
        <v>0</v>
      </c>
    </row>
    <row r="10" spans="1:11" ht="15.75" customHeight="1">
      <c r="A10" s="27" t="str">
        <f t="shared" si="0"/>
        <v>1774001</v>
      </c>
      <c r="B10" s="28" t="s">
        <v>292</v>
      </c>
      <c r="C10" s="29">
        <v>40</v>
      </c>
      <c r="D10" s="28" t="s">
        <v>790</v>
      </c>
      <c r="E10" s="24">
        <v>8</v>
      </c>
      <c r="F10" s="591"/>
      <c r="G10" s="591"/>
      <c r="H10" s="591"/>
      <c r="I10" s="603"/>
      <c r="J10" s="211" t="s">
        <v>824</v>
      </c>
      <c r="K10" s="42">
        <f>VLOOKUP($A10&amp;K$109,決統データ!$A$3:$DE$2059,$E10+19,FALSE)</f>
        <v>0</v>
      </c>
    </row>
    <row r="11" spans="1:11" ht="15.75" customHeight="1">
      <c r="A11" s="27" t="str">
        <f t="shared" si="0"/>
        <v>1774001</v>
      </c>
      <c r="B11" s="28" t="s">
        <v>292</v>
      </c>
      <c r="C11" s="29">
        <v>40</v>
      </c>
      <c r="D11" s="28" t="s">
        <v>790</v>
      </c>
      <c r="E11" s="24">
        <v>9</v>
      </c>
      <c r="F11" s="591"/>
      <c r="G11" s="591"/>
      <c r="H11" s="591"/>
      <c r="I11" s="604" t="s">
        <v>1331</v>
      </c>
      <c r="J11" s="211" t="s">
        <v>605</v>
      </c>
      <c r="K11" s="42">
        <f>VLOOKUP($A11&amp;K$109,決統データ!$A$3:$DE$2059,$E11+19,FALSE)</f>
        <v>0</v>
      </c>
    </row>
    <row r="12" spans="1:11" ht="15.75" customHeight="1">
      <c r="A12" s="27" t="str">
        <f t="shared" si="0"/>
        <v>1774001</v>
      </c>
      <c r="B12" s="28" t="s">
        <v>292</v>
      </c>
      <c r="C12" s="29">
        <v>40</v>
      </c>
      <c r="D12" s="28" t="s">
        <v>790</v>
      </c>
      <c r="E12" s="24">
        <v>10</v>
      </c>
      <c r="F12" s="591"/>
      <c r="G12" s="591"/>
      <c r="H12" s="591"/>
      <c r="I12" s="606"/>
      <c r="J12" s="211" t="s">
        <v>824</v>
      </c>
      <c r="K12" s="42">
        <f>VLOOKUP($A12&amp;K$109,決統データ!$A$3:$DE$2059,$E12+19,FALSE)</f>
        <v>0</v>
      </c>
    </row>
    <row r="13" spans="1:11" ht="15.75" customHeight="1">
      <c r="A13" s="27" t="str">
        <f t="shared" si="0"/>
        <v>1774001</v>
      </c>
      <c r="B13" s="28" t="s">
        <v>292</v>
      </c>
      <c r="C13" s="29">
        <v>40</v>
      </c>
      <c r="D13" s="28" t="s">
        <v>790</v>
      </c>
      <c r="E13" s="24">
        <v>11</v>
      </c>
      <c r="F13" s="591"/>
      <c r="G13" s="591"/>
      <c r="H13" s="591"/>
      <c r="I13" s="763" t="s">
        <v>101</v>
      </c>
      <c r="J13" s="211" t="s">
        <v>605</v>
      </c>
      <c r="K13" s="42">
        <f>VLOOKUP($A13&amp;K$109,決統データ!$A$3:$DE$2059,$E13+19,FALSE)</f>
        <v>0</v>
      </c>
    </row>
    <row r="14" spans="1:11" ht="15.75" customHeight="1">
      <c r="A14" s="27" t="str">
        <f t="shared" si="0"/>
        <v>1774001</v>
      </c>
      <c r="B14" s="28" t="s">
        <v>292</v>
      </c>
      <c r="C14" s="29">
        <v>40</v>
      </c>
      <c r="D14" s="28" t="s">
        <v>790</v>
      </c>
      <c r="E14" s="24">
        <v>12</v>
      </c>
      <c r="F14" s="591"/>
      <c r="G14" s="591"/>
      <c r="H14" s="591"/>
      <c r="I14" s="764"/>
      <c r="J14" s="211" t="s">
        <v>824</v>
      </c>
      <c r="K14" s="42">
        <f>VLOOKUP($A14&amp;K$109,決統データ!$A$3:$DE$2059,$E14+19,FALSE)</f>
        <v>0</v>
      </c>
    </row>
    <row r="15" spans="1:11" ht="15.75" customHeight="1">
      <c r="A15" s="27" t="str">
        <f t="shared" si="0"/>
        <v>1774001</v>
      </c>
      <c r="B15" s="28" t="s">
        <v>292</v>
      </c>
      <c r="C15" s="29">
        <v>40</v>
      </c>
      <c r="D15" s="28" t="s">
        <v>790</v>
      </c>
      <c r="E15" s="24">
        <v>13</v>
      </c>
      <c r="F15" s="591"/>
      <c r="G15" s="591"/>
      <c r="H15" s="591"/>
      <c r="I15" s="604" t="s">
        <v>1325</v>
      </c>
      <c r="J15" s="211" t="s">
        <v>605</v>
      </c>
      <c r="K15" s="42">
        <f>VLOOKUP($A15&amp;K$109,決統データ!$A$3:$DE$2059,$E15+19,FALSE)</f>
        <v>993</v>
      </c>
    </row>
    <row r="16" spans="1:11" ht="15.75" customHeight="1">
      <c r="A16" s="27" t="str">
        <f t="shared" si="0"/>
        <v>1774001</v>
      </c>
      <c r="B16" s="28" t="s">
        <v>292</v>
      </c>
      <c r="C16" s="29">
        <v>40</v>
      </c>
      <c r="D16" s="28" t="s">
        <v>790</v>
      </c>
      <c r="E16" s="24">
        <v>14</v>
      </c>
      <c r="F16" s="591"/>
      <c r="G16" s="591"/>
      <c r="H16" s="591"/>
      <c r="I16" s="606"/>
      <c r="J16" s="211" t="s">
        <v>824</v>
      </c>
      <c r="K16" s="42">
        <f>VLOOKUP($A16&amp;K$109,決統データ!$A$3:$DE$2059,$E16+19,FALSE)</f>
        <v>993</v>
      </c>
    </row>
    <row r="17" spans="1:11" ht="15.75" customHeight="1">
      <c r="A17" s="27" t="str">
        <f t="shared" si="0"/>
        <v>1774001</v>
      </c>
      <c r="B17" s="28" t="s">
        <v>292</v>
      </c>
      <c r="C17" s="29">
        <v>40</v>
      </c>
      <c r="D17" s="28" t="s">
        <v>790</v>
      </c>
      <c r="E17" s="24">
        <v>15</v>
      </c>
      <c r="F17" s="591"/>
      <c r="G17" s="591"/>
      <c r="H17" s="591"/>
      <c r="I17" s="604" t="s">
        <v>985</v>
      </c>
      <c r="J17" s="211" t="s">
        <v>605</v>
      </c>
      <c r="K17" s="42">
        <f>VLOOKUP($A17&amp;K$109,決統データ!$A$3:$DE$2059,$E17+19,FALSE)</f>
        <v>0</v>
      </c>
    </row>
    <row r="18" spans="1:11" ht="15.75" customHeight="1">
      <c r="A18" s="27" t="str">
        <f t="shared" si="0"/>
        <v>1774001</v>
      </c>
      <c r="B18" s="28" t="s">
        <v>292</v>
      </c>
      <c r="C18" s="29">
        <v>40</v>
      </c>
      <c r="D18" s="28" t="s">
        <v>790</v>
      </c>
      <c r="E18" s="24">
        <v>16</v>
      </c>
      <c r="F18" s="591"/>
      <c r="G18" s="591"/>
      <c r="H18" s="591"/>
      <c r="I18" s="606"/>
      <c r="J18" s="211" t="s">
        <v>824</v>
      </c>
      <c r="K18" s="42">
        <f>VLOOKUP($A18&amp;K$109,決統データ!$A$3:$DE$2059,$E18+19,FALSE)</f>
        <v>0</v>
      </c>
    </row>
    <row r="19" spans="1:11" ht="15.75" customHeight="1">
      <c r="A19" s="27" t="str">
        <f t="shared" si="0"/>
        <v>1774001</v>
      </c>
      <c r="B19" s="28" t="s">
        <v>292</v>
      </c>
      <c r="C19" s="29">
        <v>40</v>
      </c>
      <c r="D19" s="28" t="s">
        <v>790</v>
      </c>
      <c r="E19" s="24">
        <v>17</v>
      </c>
      <c r="F19" s="591"/>
      <c r="G19" s="591"/>
      <c r="H19" s="591"/>
      <c r="I19" s="604" t="s">
        <v>100</v>
      </c>
      <c r="J19" s="211" t="s">
        <v>605</v>
      </c>
      <c r="K19" s="42">
        <f>VLOOKUP($A19&amp;K$109,決統データ!$A$3:$DE$2059,$E19+19,FALSE)</f>
        <v>0</v>
      </c>
    </row>
    <row r="20" spans="1:11" ht="15.75" customHeight="1">
      <c r="A20" s="27" t="str">
        <f t="shared" si="0"/>
        <v>1774001</v>
      </c>
      <c r="B20" s="28" t="s">
        <v>292</v>
      </c>
      <c r="C20" s="29">
        <v>40</v>
      </c>
      <c r="D20" s="28" t="s">
        <v>790</v>
      </c>
      <c r="E20" s="24">
        <v>18</v>
      </c>
      <c r="F20" s="591"/>
      <c r="G20" s="591"/>
      <c r="H20" s="591"/>
      <c r="I20" s="606"/>
      <c r="J20" s="211" t="s">
        <v>824</v>
      </c>
      <c r="K20" s="42">
        <f>VLOOKUP($A20&amp;K$109,決統データ!$A$3:$DE$2059,$E20+19,FALSE)</f>
        <v>0</v>
      </c>
    </row>
    <row r="21" spans="1:11" ht="15.75" customHeight="1">
      <c r="A21" s="27" t="str">
        <f t="shared" si="0"/>
        <v>1774001</v>
      </c>
      <c r="B21" s="28" t="s">
        <v>292</v>
      </c>
      <c r="C21" s="29">
        <v>40</v>
      </c>
      <c r="D21" s="28" t="s">
        <v>790</v>
      </c>
      <c r="E21" s="24">
        <v>19</v>
      </c>
      <c r="F21" s="591"/>
      <c r="G21" s="591"/>
      <c r="H21" s="591"/>
      <c r="I21" s="602" t="s">
        <v>84</v>
      </c>
      <c r="J21" s="211" t="s">
        <v>605</v>
      </c>
      <c r="K21" s="42">
        <f>VLOOKUP($A21&amp;K$109,決統データ!$A$3:$DE$2059,$E21+19,FALSE)</f>
        <v>0</v>
      </c>
    </row>
    <row r="22" spans="1:11" ht="15.75" customHeight="1">
      <c r="A22" s="27" t="str">
        <f t="shared" si="0"/>
        <v>1774001</v>
      </c>
      <c r="B22" s="28" t="s">
        <v>292</v>
      </c>
      <c r="C22" s="29">
        <v>40</v>
      </c>
      <c r="D22" s="28" t="s">
        <v>790</v>
      </c>
      <c r="E22" s="24">
        <v>20</v>
      </c>
      <c r="F22" s="591"/>
      <c r="G22" s="591"/>
      <c r="H22" s="591"/>
      <c r="I22" s="603"/>
      <c r="J22" s="211" t="s">
        <v>824</v>
      </c>
      <c r="K22" s="42">
        <f>VLOOKUP($A22&amp;K$109,決統データ!$A$3:$DE$2059,$E22+19,FALSE)</f>
        <v>0</v>
      </c>
    </row>
    <row r="23" spans="1:11" ht="15.75" customHeight="1">
      <c r="A23" s="27" t="str">
        <f t="shared" si="0"/>
        <v>1774001</v>
      </c>
      <c r="B23" s="28" t="s">
        <v>292</v>
      </c>
      <c r="C23" s="29">
        <v>40</v>
      </c>
      <c r="D23" s="28" t="s">
        <v>790</v>
      </c>
      <c r="E23" s="24">
        <v>21</v>
      </c>
      <c r="F23" s="591"/>
      <c r="G23" s="591"/>
      <c r="H23" s="591"/>
      <c r="I23" s="596" t="s">
        <v>83</v>
      </c>
      <c r="J23" s="211" t="s">
        <v>605</v>
      </c>
      <c r="K23" s="42">
        <f>VLOOKUP($A23&amp;K$109,決統データ!$A$3:$DE$2059,$E23+19,FALSE)</f>
        <v>0</v>
      </c>
    </row>
    <row r="24" spans="1:11" ht="15.75" customHeight="1">
      <c r="A24" s="27" t="str">
        <f t="shared" si="0"/>
        <v>1774001</v>
      </c>
      <c r="B24" s="28" t="s">
        <v>292</v>
      </c>
      <c r="C24" s="29">
        <v>40</v>
      </c>
      <c r="D24" s="28" t="s">
        <v>790</v>
      </c>
      <c r="E24" s="24">
        <v>22</v>
      </c>
      <c r="F24" s="591"/>
      <c r="G24" s="591"/>
      <c r="H24" s="591"/>
      <c r="I24" s="598"/>
      <c r="J24" s="211" t="s">
        <v>824</v>
      </c>
      <c r="K24" s="42">
        <f>VLOOKUP($A24&amp;K$109,決統データ!$A$3:$DE$2059,$E24+19,FALSE)</f>
        <v>0</v>
      </c>
    </row>
    <row r="25" spans="1:11" ht="15.75" customHeight="1">
      <c r="A25" s="27" t="str">
        <f t="shared" si="0"/>
        <v>1774001</v>
      </c>
      <c r="B25" s="28" t="s">
        <v>292</v>
      </c>
      <c r="C25" s="29">
        <v>40</v>
      </c>
      <c r="D25" s="28" t="s">
        <v>790</v>
      </c>
      <c r="E25" s="24">
        <v>23</v>
      </c>
      <c r="F25" s="591"/>
      <c r="G25" s="591"/>
      <c r="H25" s="591"/>
      <c r="I25" s="596" t="s">
        <v>1321</v>
      </c>
      <c r="J25" s="211" t="s">
        <v>605</v>
      </c>
      <c r="K25" s="42">
        <f>VLOOKUP($A25&amp;K$109,決統データ!$A$3:$DE$2059,$E25+19,FALSE)</f>
        <v>2330</v>
      </c>
    </row>
    <row r="26" spans="1:11" ht="15.75" customHeight="1">
      <c r="A26" s="27" t="str">
        <f t="shared" si="0"/>
        <v>1774001</v>
      </c>
      <c r="B26" s="28" t="s">
        <v>292</v>
      </c>
      <c r="C26" s="29">
        <v>40</v>
      </c>
      <c r="D26" s="28" t="s">
        <v>790</v>
      </c>
      <c r="E26" s="24">
        <v>24</v>
      </c>
      <c r="F26" s="591"/>
      <c r="G26" s="591"/>
      <c r="H26" s="591"/>
      <c r="I26" s="598"/>
      <c r="J26" s="211" t="s">
        <v>824</v>
      </c>
      <c r="K26" s="42">
        <f>VLOOKUP($A26&amp;K$109,決統データ!$A$3:$DE$2059,$E26+19,FALSE)</f>
        <v>2330</v>
      </c>
    </row>
    <row r="27" spans="1:11" ht="15.75" customHeight="1">
      <c r="A27" s="27" t="str">
        <f t="shared" si="0"/>
        <v>1774001</v>
      </c>
      <c r="B27" s="28" t="s">
        <v>292</v>
      </c>
      <c r="C27" s="29">
        <v>40</v>
      </c>
      <c r="D27" s="28" t="s">
        <v>790</v>
      </c>
      <c r="E27" s="24">
        <v>25</v>
      </c>
      <c r="F27" s="591"/>
      <c r="G27" s="591"/>
      <c r="H27" s="591"/>
      <c r="I27" s="602" t="s">
        <v>80</v>
      </c>
      <c r="J27" s="211" t="s">
        <v>605</v>
      </c>
      <c r="K27" s="42">
        <f>VLOOKUP($A27&amp;K$109,決統データ!$A$3:$DE$2059,$E27+19,FALSE)</f>
        <v>0</v>
      </c>
    </row>
    <row r="28" spans="1:11" ht="15.75" customHeight="1">
      <c r="A28" s="27" t="str">
        <f t="shared" si="0"/>
        <v>1774001</v>
      </c>
      <c r="B28" s="28" t="s">
        <v>292</v>
      </c>
      <c r="C28" s="29">
        <v>40</v>
      </c>
      <c r="D28" s="28" t="s">
        <v>790</v>
      </c>
      <c r="E28" s="24">
        <v>26</v>
      </c>
      <c r="F28" s="591"/>
      <c r="G28" s="591"/>
      <c r="H28" s="591"/>
      <c r="I28" s="603"/>
      <c r="J28" s="211" t="s">
        <v>824</v>
      </c>
      <c r="K28" s="42">
        <f>VLOOKUP($A28&amp;K$109,決統データ!$A$3:$DE$2059,$E28+19,FALSE)</f>
        <v>0</v>
      </c>
    </row>
    <row r="29" spans="1:11" ht="15.75" customHeight="1">
      <c r="A29" s="27" t="str">
        <f t="shared" si="0"/>
        <v>1774001</v>
      </c>
      <c r="B29" s="28" t="s">
        <v>292</v>
      </c>
      <c r="C29" s="29">
        <v>40</v>
      </c>
      <c r="D29" s="28" t="s">
        <v>790</v>
      </c>
      <c r="E29" s="24">
        <v>27</v>
      </c>
      <c r="F29" s="591"/>
      <c r="G29" s="591"/>
      <c r="H29" s="591"/>
      <c r="I29" s="604" t="s">
        <v>737</v>
      </c>
      <c r="J29" s="211" t="s">
        <v>605</v>
      </c>
      <c r="K29" s="42">
        <f>VLOOKUP($A29&amp;K$109,決統データ!$A$3:$DE$2059,$E29+19,FALSE)</f>
        <v>27</v>
      </c>
    </row>
    <row r="30" spans="1:11" ht="15.75" customHeight="1">
      <c r="A30" s="27" t="str">
        <f t="shared" si="0"/>
        <v>1774001</v>
      </c>
      <c r="B30" s="28" t="s">
        <v>292</v>
      </c>
      <c r="C30" s="29">
        <v>40</v>
      </c>
      <c r="D30" s="28" t="s">
        <v>790</v>
      </c>
      <c r="E30" s="24">
        <v>28</v>
      </c>
      <c r="F30" s="740"/>
      <c r="G30" s="740"/>
      <c r="H30" s="740"/>
      <c r="I30" s="606"/>
      <c r="J30" s="211" t="s">
        <v>824</v>
      </c>
      <c r="K30" s="42">
        <f>VLOOKUP($A30&amp;K$109,決統データ!$A$3:$DE$2059,$E30+19,FALSE)</f>
        <v>2752</v>
      </c>
    </row>
    <row r="31" spans="1:11" ht="15.75" customHeight="1">
      <c r="A31" s="27" t="str">
        <f t="shared" si="0"/>
        <v>1774001</v>
      </c>
      <c r="B31" s="28" t="s">
        <v>292</v>
      </c>
      <c r="C31" s="29">
        <v>40</v>
      </c>
      <c r="D31" s="28" t="s">
        <v>790</v>
      </c>
      <c r="E31" s="24">
        <v>29</v>
      </c>
      <c r="F31" s="590" t="s">
        <v>976</v>
      </c>
      <c r="G31" s="723" t="s">
        <v>974</v>
      </c>
      <c r="H31" s="599"/>
      <c r="I31" s="599"/>
      <c r="J31" s="211" t="s">
        <v>605</v>
      </c>
      <c r="K31" s="42">
        <f>VLOOKUP($A31&amp;K$109,決統データ!$A$3:$DE$2059,$E31+19,FALSE)</f>
        <v>0</v>
      </c>
    </row>
    <row r="32" spans="1:11" ht="15.75" customHeight="1">
      <c r="A32" s="27" t="str">
        <f t="shared" si="0"/>
        <v>1774001</v>
      </c>
      <c r="B32" s="28" t="s">
        <v>292</v>
      </c>
      <c r="C32" s="29">
        <v>40</v>
      </c>
      <c r="D32" s="28" t="s">
        <v>790</v>
      </c>
      <c r="E32" s="24">
        <v>30</v>
      </c>
      <c r="F32" s="591"/>
      <c r="G32" s="723"/>
      <c r="H32" s="599"/>
      <c r="I32" s="599"/>
      <c r="J32" s="211" t="s">
        <v>824</v>
      </c>
      <c r="K32" s="42">
        <f>VLOOKUP($A32&amp;K$109,決統データ!$A$3:$DE$2059,$E32+19,FALSE)</f>
        <v>0</v>
      </c>
    </row>
    <row r="33" spans="1:11" ht="15.75" customHeight="1">
      <c r="A33" s="27" t="str">
        <f t="shared" si="0"/>
        <v>1774001</v>
      </c>
      <c r="B33" s="28" t="s">
        <v>292</v>
      </c>
      <c r="C33" s="29">
        <v>40</v>
      </c>
      <c r="D33" s="28" t="s">
        <v>790</v>
      </c>
      <c r="E33" s="24">
        <v>31</v>
      </c>
      <c r="F33" s="591"/>
      <c r="G33" s="212"/>
      <c r="H33" s="746" t="s">
        <v>1481</v>
      </c>
      <c r="I33" s="674"/>
      <c r="J33" s="211" t="s">
        <v>605</v>
      </c>
      <c r="K33" s="42">
        <f>VLOOKUP($A33&amp;K$109,決統データ!$A$3:$DE$2059,$E33+19,FALSE)</f>
        <v>0</v>
      </c>
    </row>
    <row r="34" spans="1:11" ht="15.75" customHeight="1">
      <c r="A34" s="27" t="str">
        <f t="shared" si="0"/>
        <v>1774001</v>
      </c>
      <c r="B34" s="28" t="s">
        <v>292</v>
      </c>
      <c r="C34" s="29">
        <v>40</v>
      </c>
      <c r="D34" s="28" t="s">
        <v>790</v>
      </c>
      <c r="E34" s="24">
        <v>32</v>
      </c>
      <c r="F34" s="591"/>
      <c r="G34" s="213"/>
      <c r="H34" s="746"/>
      <c r="I34" s="674"/>
      <c r="J34" s="211" t="s">
        <v>824</v>
      </c>
      <c r="K34" s="42">
        <f>VLOOKUP($A34&amp;K$109,決統データ!$A$3:$DE$2059,$E34+19,FALSE)</f>
        <v>0</v>
      </c>
    </row>
    <row r="35" spans="1:11" ht="15.75" customHeight="1">
      <c r="A35" s="27" t="str">
        <f t="shared" si="0"/>
        <v>1774001</v>
      </c>
      <c r="B35" s="28" t="s">
        <v>292</v>
      </c>
      <c r="C35" s="29">
        <v>40</v>
      </c>
      <c r="D35" s="28" t="s">
        <v>790</v>
      </c>
      <c r="E35" s="24">
        <v>33</v>
      </c>
      <c r="F35" s="591"/>
      <c r="G35" s="212"/>
      <c r="H35" s="747" t="s">
        <v>367</v>
      </c>
      <c r="I35" s="748"/>
      <c r="J35" s="211" t="s">
        <v>605</v>
      </c>
      <c r="K35" s="42">
        <f>VLOOKUP($A35&amp;K$109,決統データ!$A$3:$DE$2059,$E35+19,FALSE)</f>
        <v>0</v>
      </c>
    </row>
    <row r="36" spans="1:11" ht="15.75" customHeight="1">
      <c r="A36" s="27" t="str">
        <f t="shared" si="0"/>
        <v>1774001</v>
      </c>
      <c r="B36" s="28" t="s">
        <v>292</v>
      </c>
      <c r="C36" s="29">
        <v>40</v>
      </c>
      <c r="D36" s="28" t="s">
        <v>790</v>
      </c>
      <c r="E36" s="24">
        <v>34</v>
      </c>
      <c r="F36" s="591"/>
      <c r="G36" s="213"/>
      <c r="H36" s="749"/>
      <c r="I36" s="750"/>
      <c r="J36" s="211" t="s">
        <v>824</v>
      </c>
      <c r="K36" s="42">
        <f>VLOOKUP($A36&amp;K$109,決統データ!$A$3:$DE$2059,$E36+19,FALSE)</f>
        <v>0</v>
      </c>
    </row>
    <row r="37" spans="1:11" ht="15.75" customHeight="1">
      <c r="A37" s="27" t="str">
        <f t="shared" si="0"/>
        <v>1774001</v>
      </c>
      <c r="B37" s="28" t="s">
        <v>292</v>
      </c>
      <c r="C37" s="29">
        <v>40</v>
      </c>
      <c r="D37" s="28" t="s">
        <v>790</v>
      </c>
      <c r="E37" s="24">
        <v>35</v>
      </c>
      <c r="F37" s="591"/>
      <c r="G37" s="212"/>
      <c r="H37" s="723" t="s">
        <v>985</v>
      </c>
      <c r="I37" s="599"/>
      <c r="J37" s="211" t="s">
        <v>605</v>
      </c>
      <c r="K37" s="42">
        <f>VLOOKUP($A37&amp;K$109,決統データ!$A$3:$DE$2059,$E37+19,FALSE)</f>
        <v>0</v>
      </c>
    </row>
    <row r="38" spans="1:11" ht="15.75" customHeight="1">
      <c r="A38" s="27" t="str">
        <f t="shared" si="0"/>
        <v>1774001</v>
      </c>
      <c r="B38" s="28" t="s">
        <v>292</v>
      </c>
      <c r="C38" s="29">
        <v>40</v>
      </c>
      <c r="D38" s="28" t="s">
        <v>790</v>
      </c>
      <c r="E38" s="24">
        <v>36</v>
      </c>
      <c r="F38" s="591"/>
      <c r="G38" s="213"/>
      <c r="H38" s="723"/>
      <c r="I38" s="599"/>
      <c r="J38" s="211" t="s">
        <v>824</v>
      </c>
      <c r="K38" s="42">
        <f>VLOOKUP($A38&amp;K$109,決統データ!$A$3:$DE$2059,$E38+19,FALSE)</f>
        <v>0</v>
      </c>
    </row>
    <row r="39" spans="1:11" ht="15.75" customHeight="1">
      <c r="A39" s="27" t="str">
        <f t="shared" si="0"/>
        <v>1774001</v>
      </c>
      <c r="B39" s="28" t="s">
        <v>292</v>
      </c>
      <c r="C39" s="29">
        <v>40</v>
      </c>
      <c r="D39" s="28" t="s">
        <v>790</v>
      </c>
      <c r="E39" s="24">
        <v>37</v>
      </c>
      <c r="F39" s="591"/>
      <c r="G39" s="212"/>
      <c r="H39" s="746" t="s">
        <v>86</v>
      </c>
      <c r="I39" s="674"/>
      <c r="J39" s="211" t="s">
        <v>605</v>
      </c>
      <c r="K39" s="42">
        <f>VLOOKUP($A39&amp;K$109,決統データ!$A$3:$DE$2059,$E39+19,FALSE)</f>
        <v>0</v>
      </c>
    </row>
    <row r="40" spans="1:11" ht="15.75" customHeight="1">
      <c r="A40" s="27" t="str">
        <f t="shared" si="0"/>
        <v>1774001</v>
      </c>
      <c r="B40" s="28" t="s">
        <v>292</v>
      </c>
      <c r="C40" s="29">
        <v>40</v>
      </c>
      <c r="D40" s="28" t="s">
        <v>790</v>
      </c>
      <c r="E40" s="24">
        <v>38</v>
      </c>
      <c r="F40" s="591"/>
      <c r="G40" s="213"/>
      <c r="H40" s="746"/>
      <c r="I40" s="674"/>
      <c r="J40" s="211" t="s">
        <v>824</v>
      </c>
      <c r="K40" s="42">
        <f>VLOOKUP($A40&amp;K$109,決統データ!$A$3:$DE$2059,$E40+19,FALSE)</f>
        <v>0</v>
      </c>
    </row>
    <row r="41" spans="1:11" ht="15.75" customHeight="1">
      <c r="A41" s="27" t="str">
        <f t="shared" si="0"/>
        <v>1774001</v>
      </c>
      <c r="B41" s="28" t="s">
        <v>292</v>
      </c>
      <c r="C41" s="29">
        <v>40</v>
      </c>
      <c r="D41" s="28" t="s">
        <v>790</v>
      </c>
      <c r="E41" s="24">
        <v>39</v>
      </c>
      <c r="F41" s="740"/>
      <c r="G41" s="214"/>
      <c r="H41" s="723" t="s">
        <v>737</v>
      </c>
      <c r="I41" s="599"/>
      <c r="J41" s="211" t="s">
        <v>824</v>
      </c>
      <c r="K41" s="42">
        <f>VLOOKUP($A41&amp;K$109,決統データ!$A$3:$DE$2059,$E41+19,FALSE)</f>
        <v>0</v>
      </c>
    </row>
    <row r="42" spans="1:11" ht="15.75" customHeight="1">
      <c r="A42" s="27" t="str">
        <f t="shared" si="0"/>
        <v>1774001</v>
      </c>
      <c r="B42" s="28" t="s">
        <v>292</v>
      </c>
      <c r="C42" s="29">
        <v>40</v>
      </c>
      <c r="D42" s="28" t="s">
        <v>790</v>
      </c>
      <c r="E42" s="24">
        <v>42</v>
      </c>
      <c r="F42" s="599" t="s">
        <v>99</v>
      </c>
      <c r="G42" s="599"/>
      <c r="H42" s="599"/>
      <c r="I42" s="599"/>
      <c r="J42" s="211" t="s">
        <v>605</v>
      </c>
      <c r="K42" s="42">
        <f>VLOOKUP($A42&amp;K$109,決統データ!$A$3:$DE$2059,$E42+19,FALSE)</f>
        <v>3350</v>
      </c>
    </row>
    <row r="43" spans="1:11" ht="15.75" customHeight="1">
      <c r="A43" s="27" t="str">
        <f t="shared" si="0"/>
        <v>1774001</v>
      </c>
      <c r="B43" s="28" t="s">
        <v>292</v>
      </c>
      <c r="C43" s="29">
        <v>40</v>
      </c>
      <c r="D43" s="28" t="s">
        <v>790</v>
      </c>
      <c r="E43" s="24">
        <v>43</v>
      </c>
      <c r="F43" s="599"/>
      <c r="G43" s="599"/>
      <c r="H43" s="599"/>
      <c r="I43" s="599"/>
      <c r="J43" s="211" t="s">
        <v>824</v>
      </c>
      <c r="K43" s="42">
        <f>VLOOKUP($A43&amp;K$109,決統データ!$A$3:$DE$2059,$E43+19,FALSE)</f>
        <v>6075</v>
      </c>
    </row>
    <row r="44" spans="1:11" ht="15.75" customHeight="1">
      <c r="A44" s="27" t="str">
        <f t="shared" si="0"/>
        <v>1774001</v>
      </c>
      <c r="B44" s="28" t="s">
        <v>292</v>
      </c>
      <c r="C44" s="29">
        <v>40</v>
      </c>
      <c r="D44" s="28" t="s">
        <v>790</v>
      </c>
      <c r="E44" s="24">
        <v>44</v>
      </c>
      <c r="F44" s="755" t="s">
        <v>979</v>
      </c>
      <c r="G44" s="756"/>
      <c r="H44" s="761" t="s">
        <v>978</v>
      </c>
      <c r="I44" s="748"/>
      <c r="J44" s="215" t="s">
        <v>98</v>
      </c>
      <c r="K44" s="42">
        <f>VLOOKUP($A44&amp;K$109,決統データ!$A$3:$DE$2059,$E44+19,FALSE)</f>
        <v>0</v>
      </c>
    </row>
    <row r="45" spans="1:11" ht="15.75" customHeight="1">
      <c r="A45" s="27" t="str">
        <f t="shared" si="0"/>
        <v>1774001</v>
      </c>
      <c r="B45" s="28" t="s">
        <v>292</v>
      </c>
      <c r="C45" s="29">
        <v>40</v>
      </c>
      <c r="D45" s="28" t="s">
        <v>790</v>
      </c>
      <c r="E45" s="24">
        <v>45</v>
      </c>
      <c r="F45" s="757"/>
      <c r="G45" s="758"/>
      <c r="H45" s="762"/>
      <c r="I45" s="750"/>
      <c r="J45" s="216" t="s">
        <v>977</v>
      </c>
      <c r="K45" s="42">
        <f>VLOOKUP($A45&amp;K$109,決統データ!$A$3:$DE$2059,$E45+19,FALSE)</f>
        <v>2725</v>
      </c>
    </row>
    <row r="46" spans="1:11" ht="15.75" customHeight="1">
      <c r="A46" s="27" t="str">
        <f t="shared" si="0"/>
        <v>1774001</v>
      </c>
      <c r="B46" s="28" t="s">
        <v>292</v>
      </c>
      <c r="C46" s="29">
        <v>40</v>
      </c>
      <c r="D46" s="28" t="s">
        <v>790</v>
      </c>
      <c r="E46" s="24">
        <v>46</v>
      </c>
      <c r="F46" s="757"/>
      <c r="G46" s="758"/>
      <c r="H46" s="751" t="s">
        <v>976</v>
      </c>
      <c r="I46" s="752"/>
      <c r="J46" s="450"/>
      <c r="K46" s="451"/>
    </row>
    <row r="47" spans="1:11" ht="15.75" customHeight="1">
      <c r="A47" s="27" t="str">
        <f t="shared" si="0"/>
        <v>1774001</v>
      </c>
      <c r="B47" s="28" t="s">
        <v>292</v>
      </c>
      <c r="C47" s="29">
        <v>40</v>
      </c>
      <c r="D47" s="28" t="s">
        <v>790</v>
      </c>
      <c r="E47" s="24">
        <v>47</v>
      </c>
      <c r="F47" s="757"/>
      <c r="G47" s="758"/>
      <c r="H47" s="753"/>
      <c r="I47" s="754"/>
      <c r="J47" s="211" t="s">
        <v>974</v>
      </c>
      <c r="K47" s="42">
        <f>VLOOKUP($A47&amp;K$109,決統データ!$A$3:$DE$2059,$E47+19,FALSE)</f>
        <v>0</v>
      </c>
    </row>
    <row r="48" spans="1:11" ht="15.75" customHeight="1">
      <c r="A48" s="27" t="str">
        <f t="shared" si="0"/>
        <v>1774001</v>
      </c>
      <c r="B48" s="28" t="s">
        <v>292</v>
      </c>
      <c r="C48" s="29">
        <v>40</v>
      </c>
      <c r="D48" s="28" t="s">
        <v>790</v>
      </c>
      <c r="E48" s="24">
        <v>48</v>
      </c>
      <c r="F48" s="759"/>
      <c r="G48" s="760"/>
      <c r="H48" s="174" t="s">
        <v>97</v>
      </c>
      <c r="I48" s="175"/>
      <c r="J48" s="217"/>
      <c r="K48" s="42">
        <f>VLOOKUP($A48&amp;K$109,決統データ!$A$3:$DE$2059,$E48+19,FALSE)</f>
        <v>2725</v>
      </c>
    </row>
    <row r="49" spans="1:11" ht="15.75" customHeight="1">
      <c r="A49" s="27" t="str">
        <f t="shared" si="0"/>
        <v>1774001</v>
      </c>
      <c r="B49" s="28" t="s">
        <v>292</v>
      </c>
      <c r="C49" s="29">
        <v>40</v>
      </c>
      <c r="D49" s="28" t="s">
        <v>790</v>
      </c>
      <c r="E49" s="24">
        <v>49</v>
      </c>
      <c r="F49" s="600" t="s">
        <v>96</v>
      </c>
      <c r="G49" s="600"/>
      <c r="H49" s="600"/>
      <c r="I49" s="175" t="s">
        <v>970</v>
      </c>
      <c r="J49" s="217"/>
      <c r="K49" s="42">
        <f>VLOOKUP($A49&amp;K$109,決統データ!$A$3:$DE$2059,$E49+19,FALSE)</f>
        <v>0</v>
      </c>
    </row>
    <row r="50" spans="1:11" ht="15.75" customHeight="1">
      <c r="A50" s="27" t="str">
        <f t="shared" si="0"/>
        <v>1774001</v>
      </c>
      <c r="B50" s="28" t="s">
        <v>292</v>
      </c>
      <c r="C50" s="29">
        <v>40</v>
      </c>
      <c r="D50" s="28" t="s">
        <v>790</v>
      </c>
      <c r="E50" s="24">
        <v>50</v>
      </c>
      <c r="F50" s="600"/>
      <c r="G50" s="600"/>
      <c r="H50" s="600"/>
      <c r="I50" s="175" t="s">
        <v>95</v>
      </c>
      <c r="J50" s="217"/>
      <c r="K50" s="42">
        <f>VLOOKUP($A50&amp;K$109,決統データ!$A$3:$DE$2059,$E50+19,FALSE)</f>
        <v>0</v>
      </c>
    </row>
    <row r="51" spans="1:11" ht="15.75" customHeight="1">
      <c r="A51" s="27" t="str">
        <f t="shared" si="0"/>
        <v>1774001</v>
      </c>
      <c r="B51" s="28" t="s">
        <v>292</v>
      </c>
      <c r="C51" s="29">
        <v>40</v>
      </c>
      <c r="D51" s="28" t="s">
        <v>790</v>
      </c>
      <c r="E51" s="24">
        <v>51</v>
      </c>
      <c r="F51" s="600" t="s">
        <v>94</v>
      </c>
      <c r="G51" s="600"/>
      <c r="H51" s="600"/>
      <c r="I51" s="175" t="s">
        <v>970</v>
      </c>
      <c r="J51" s="217"/>
      <c r="K51" s="42">
        <f>VLOOKUP($A51&amp;K$109,決統データ!$A$3:$DE$2059,$E51+19,FALSE)</f>
        <v>0</v>
      </c>
    </row>
    <row r="52" spans="1:11" ht="15.75" customHeight="1">
      <c r="A52" s="27" t="str">
        <f t="shared" si="0"/>
        <v>1774001</v>
      </c>
      <c r="B52" s="28" t="s">
        <v>292</v>
      </c>
      <c r="C52" s="29">
        <v>40</v>
      </c>
      <c r="D52" s="28" t="s">
        <v>790</v>
      </c>
      <c r="E52" s="24">
        <v>52</v>
      </c>
      <c r="F52" s="600"/>
      <c r="G52" s="600"/>
      <c r="H52" s="600"/>
      <c r="I52" s="175" t="s">
        <v>93</v>
      </c>
      <c r="J52" s="217"/>
      <c r="K52" s="42">
        <f>VLOOKUP($A52&amp;K$109,決統データ!$A$3:$DE$2059,$E52+19,FALSE)</f>
        <v>0</v>
      </c>
    </row>
    <row r="53" spans="1:11" ht="15.75" customHeight="1">
      <c r="A53" s="27" t="str">
        <f t="shared" si="0"/>
        <v>1774001</v>
      </c>
      <c r="B53" s="28" t="s">
        <v>292</v>
      </c>
      <c r="C53" s="29">
        <v>40</v>
      </c>
      <c r="D53" s="28" t="s">
        <v>790</v>
      </c>
      <c r="E53" s="24">
        <v>53</v>
      </c>
      <c r="F53" s="174" t="s">
        <v>92</v>
      </c>
      <c r="G53" s="174"/>
      <c r="H53" s="174"/>
      <c r="I53" s="175"/>
      <c r="J53" s="217"/>
      <c r="K53" s="42">
        <f>VLOOKUP($A53&amp;K$109,決統データ!$A$3:$DE$2059,$E53+19,FALSE)</f>
        <v>2725</v>
      </c>
    </row>
    <row r="54" spans="1:11" ht="15.75" customHeight="1">
      <c r="A54" s="27" t="str">
        <f t="shared" si="0"/>
        <v>1774001</v>
      </c>
      <c r="B54" s="28" t="s">
        <v>292</v>
      </c>
      <c r="C54" s="29">
        <v>40</v>
      </c>
      <c r="D54" s="28" t="s">
        <v>790</v>
      </c>
      <c r="E54" s="24">
        <v>54</v>
      </c>
      <c r="F54" s="730" t="s">
        <v>91</v>
      </c>
      <c r="G54" s="741"/>
      <c r="H54" s="731"/>
      <c r="I54" s="604" t="s">
        <v>89</v>
      </c>
      <c r="J54" s="211" t="s">
        <v>605</v>
      </c>
      <c r="K54" s="42">
        <f>VLOOKUP($A54&amp;K$109,決統データ!$A$3:$DE$2059,$E54+19,FALSE)</f>
        <v>0</v>
      </c>
    </row>
    <row r="55" spans="1:11" ht="15.75" customHeight="1">
      <c r="A55" s="27" t="str">
        <f t="shared" si="0"/>
        <v>1774001</v>
      </c>
      <c r="B55" s="28" t="s">
        <v>292</v>
      </c>
      <c r="C55" s="29">
        <v>40</v>
      </c>
      <c r="D55" s="28" t="s">
        <v>790</v>
      </c>
      <c r="E55" s="24">
        <v>55</v>
      </c>
      <c r="F55" s="742"/>
      <c r="G55" s="743"/>
      <c r="H55" s="744"/>
      <c r="I55" s="606"/>
      <c r="J55" s="211" t="s">
        <v>824</v>
      </c>
      <c r="K55" s="42">
        <f>VLOOKUP($A55&amp;K$109,決統データ!$A$3:$DE$2059,$E55+19,FALSE)</f>
        <v>0</v>
      </c>
    </row>
    <row r="56" spans="1:11" ht="15.75" customHeight="1">
      <c r="A56" s="27" t="str">
        <f t="shared" si="0"/>
        <v>1774001</v>
      </c>
      <c r="B56" s="28" t="s">
        <v>292</v>
      </c>
      <c r="C56" s="29">
        <v>40</v>
      </c>
      <c r="D56" s="28" t="s">
        <v>790</v>
      </c>
      <c r="E56" s="24">
        <v>56</v>
      </c>
      <c r="F56" s="742"/>
      <c r="G56" s="743"/>
      <c r="H56" s="744"/>
      <c r="I56" s="604" t="s">
        <v>88</v>
      </c>
      <c r="J56" s="211" t="s">
        <v>605</v>
      </c>
      <c r="K56" s="42">
        <f>VLOOKUP($A56&amp;K$109,決統データ!$A$3:$DE$2059,$E56+19,FALSE)</f>
        <v>0</v>
      </c>
    </row>
    <row r="57" spans="1:11" ht="15.75" customHeight="1">
      <c r="A57" s="27" t="str">
        <f t="shared" si="0"/>
        <v>1774001</v>
      </c>
      <c r="B57" s="28" t="s">
        <v>292</v>
      </c>
      <c r="C57" s="29">
        <v>40</v>
      </c>
      <c r="D57" s="28" t="s">
        <v>790</v>
      </c>
      <c r="E57" s="24">
        <v>57</v>
      </c>
      <c r="F57" s="732"/>
      <c r="G57" s="745"/>
      <c r="H57" s="733"/>
      <c r="I57" s="606"/>
      <c r="J57" s="211" t="s">
        <v>824</v>
      </c>
      <c r="K57" s="42">
        <f>VLOOKUP($A57&amp;K$109,決統データ!$A$3:$DE$2059,$E57+19,FALSE)</f>
        <v>0</v>
      </c>
    </row>
    <row r="58" spans="1:11" ht="15.75" customHeight="1">
      <c r="A58" s="27" t="str">
        <f t="shared" ref="A58:A66" si="1">+B58&amp;C58&amp;D58</f>
        <v>1774001</v>
      </c>
      <c r="B58" s="28" t="s">
        <v>292</v>
      </c>
      <c r="C58" s="29">
        <v>40</v>
      </c>
      <c r="D58" s="28" t="s">
        <v>790</v>
      </c>
      <c r="E58" s="24">
        <v>58</v>
      </c>
      <c r="F58" s="674" t="s">
        <v>90</v>
      </c>
      <c r="G58" s="674"/>
      <c r="H58" s="674"/>
      <c r="I58" s="599" t="s">
        <v>89</v>
      </c>
      <c r="J58" s="211" t="s">
        <v>605</v>
      </c>
      <c r="K58" s="42">
        <f>VLOOKUP($A58&amp;K$109,決統データ!$A$3:$DE$2059,$E58+19,FALSE)</f>
        <v>0</v>
      </c>
    </row>
    <row r="59" spans="1:11" ht="15.75" customHeight="1">
      <c r="A59" s="27" t="str">
        <f t="shared" si="1"/>
        <v>1774001</v>
      </c>
      <c r="B59" s="28" t="s">
        <v>292</v>
      </c>
      <c r="C59" s="29">
        <v>40</v>
      </c>
      <c r="D59" s="28" t="s">
        <v>790</v>
      </c>
      <c r="E59" s="24">
        <v>59</v>
      </c>
      <c r="F59" s="674"/>
      <c r="G59" s="674"/>
      <c r="H59" s="674"/>
      <c r="I59" s="599"/>
      <c r="J59" s="211" t="s">
        <v>824</v>
      </c>
      <c r="K59" s="42">
        <f>VLOOKUP($A59&amp;K$109,決統データ!$A$3:$DE$2059,$E59+19,FALSE)</f>
        <v>0</v>
      </c>
    </row>
    <row r="60" spans="1:11" ht="15.75" customHeight="1">
      <c r="A60" s="27" t="str">
        <f t="shared" si="1"/>
        <v>1774001</v>
      </c>
      <c r="B60" s="28" t="s">
        <v>292</v>
      </c>
      <c r="C60" s="29">
        <v>40</v>
      </c>
      <c r="D60" s="28" t="s">
        <v>790</v>
      </c>
      <c r="E60" s="24">
        <v>60</v>
      </c>
      <c r="F60" s="674"/>
      <c r="G60" s="674"/>
      <c r="H60" s="674"/>
      <c r="I60" s="599" t="s">
        <v>88</v>
      </c>
      <c r="J60" s="211" t="s">
        <v>605</v>
      </c>
      <c r="K60" s="42">
        <f>VLOOKUP($A60&amp;K$109,決統データ!$A$3:$DE$2059,$E60+19,FALSE)</f>
        <v>0</v>
      </c>
    </row>
    <row r="61" spans="1:11" ht="15.75" customHeight="1">
      <c r="A61" s="27" t="str">
        <f t="shared" si="1"/>
        <v>1774001</v>
      </c>
      <c r="B61" s="28" t="s">
        <v>292</v>
      </c>
      <c r="C61" s="29">
        <v>40</v>
      </c>
      <c r="D61" s="28" t="s">
        <v>790</v>
      </c>
      <c r="E61" s="24">
        <v>61</v>
      </c>
      <c r="F61" s="674"/>
      <c r="G61" s="674"/>
      <c r="H61" s="674"/>
      <c r="I61" s="599"/>
      <c r="J61" s="211" t="s">
        <v>824</v>
      </c>
      <c r="K61" s="42">
        <f>VLOOKUP($A61&amp;K$109,決統データ!$A$3:$DE$2059,$E61+19,FALSE)</f>
        <v>0</v>
      </c>
    </row>
    <row r="62" spans="1:11" ht="15.75" customHeight="1">
      <c r="A62" s="27" t="str">
        <f t="shared" si="1"/>
        <v>1774001</v>
      </c>
      <c r="B62" s="28" t="s">
        <v>292</v>
      </c>
      <c r="C62" s="29">
        <v>40</v>
      </c>
      <c r="D62" s="28" t="s">
        <v>790</v>
      </c>
      <c r="E62" s="24">
        <v>62</v>
      </c>
      <c r="F62" s="721" t="s">
        <v>87</v>
      </c>
      <c r="G62" s="722"/>
      <c r="H62" s="722"/>
      <c r="I62" s="722"/>
      <c r="J62" s="723"/>
      <c r="K62" s="42">
        <f>VLOOKUP($A62&amp;K$109,決統データ!$A$3:$DE$2059,$E62+19,FALSE)</f>
        <v>0</v>
      </c>
    </row>
    <row r="63" spans="1:11" ht="15.75" customHeight="1">
      <c r="A63" s="27" t="str">
        <f t="shared" si="1"/>
        <v>1774002</v>
      </c>
      <c r="B63" s="28" t="s">
        <v>292</v>
      </c>
      <c r="C63" s="29">
        <v>40</v>
      </c>
      <c r="D63" s="28" t="s">
        <v>796</v>
      </c>
      <c r="E63" s="24">
        <v>1</v>
      </c>
      <c r="F63" s="772" t="s">
        <v>371</v>
      </c>
      <c r="G63" s="773"/>
      <c r="H63" s="724" t="s">
        <v>368</v>
      </c>
      <c r="I63" s="726"/>
      <c r="J63" s="218" t="s">
        <v>605</v>
      </c>
      <c r="K63" s="42">
        <f>VLOOKUP($A63&amp;K$109,決統データ!$A$3:$DE$2059,$E63+19,FALSE)</f>
        <v>0</v>
      </c>
    </row>
    <row r="64" spans="1:11" ht="15.75" customHeight="1">
      <c r="A64" s="27" t="str">
        <f t="shared" si="1"/>
        <v>1774002</v>
      </c>
      <c r="B64" s="28" t="s">
        <v>292</v>
      </c>
      <c r="C64" s="29">
        <v>40</v>
      </c>
      <c r="D64" s="28" t="s">
        <v>796</v>
      </c>
      <c r="E64" s="24">
        <v>2</v>
      </c>
      <c r="F64" s="774"/>
      <c r="G64" s="775"/>
      <c r="H64" s="727"/>
      <c r="I64" s="729"/>
      <c r="J64" s="211" t="s">
        <v>824</v>
      </c>
      <c r="K64" s="42">
        <f>VLOOKUP($A64&amp;K$109,決統データ!$A$3:$DE$2059,$E64+19,FALSE)</f>
        <v>0</v>
      </c>
    </row>
    <row r="65" spans="1:11" ht="15.75" customHeight="1">
      <c r="A65" s="27" t="str">
        <f t="shared" si="1"/>
        <v>1774002</v>
      </c>
      <c r="B65" s="28" t="s">
        <v>292</v>
      </c>
      <c r="C65" s="29">
        <v>40</v>
      </c>
      <c r="D65" s="28" t="s">
        <v>796</v>
      </c>
      <c r="E65" s="24">
        <v>3</v>
      </c>
      <c r="F65" s="774"/>
      <c r="G65" s="775"/>
      <c r="H65" s="779" t="s">
        <v>369</v>
      </c>
      <c r="I65" s="780"/>
      <c r="J65" s="211" t="s">
        <v>605</v>
      </c>
      <c r="K65" s="42">
        <f>VLOOKUP($A65&amp;K$109,決統データ!$A$3:$DE$2059,$E65+19,FALSE)</f>
        <v>0</v>
      </c>
    </row>
    <row r="66" spans="1:11" ht="15.75" customHeight="1">
      <c r="A66" s="27" t="str">
        <f t="shared" si="1"/>
        <v>1774002</v>
      </c>
      <c r="B66" s="28" t="s">
        <v>292</v>
      </c>
      <c r="C66" s="29">
        <v>40</v>
      </c>
      <c r="D66" s="28" t="s">
        <v>796</v>
      </c>
      <c r="E66" s="24">
        <v>4</v>
      </c>
      <c r="F66" s="774"/>
      <c r="G66" s="775"/>
      <c r="H66" s="727"/>
      <c r="I66" s="729"/>
      <c r="J66" s="211" t="s">
        <v>824</v>
      </c>
      <c r="K66" s="42">
        <f>VLOOKUP($A66&amp;K$109,決統データ!$A$3:$DE$2059,$E66+19,FALSE)</f>
        <v>0</v>
      </c>
    </row>
    <row r="67" spans="1:11" ht="15.75" customHeight="1">
      <c r="A67" s="27" t="str">
        <f t="shared" si="0"/>
        <v>1774002</v>
      </c>
      <c r="B67" s="28" t="s">
        <v>292</v>
      </c>
      <c r="C67" s="29">
        <v>40</v>
      </c>
      <c r="D67" s="28" t="s">
        <v>796</v>
      </c>
      <c r="E67" s="24">
        <v>5</v>
      </c>
      <c r="F67" s="774"/>
      <c r="G67" s="775"/>
      <c r="H67" s="778" t="s">
        <v>370</v>
      </c>
      <c r="I67" s="771"/>
      <c r="J67" s="211" t="s">
        <v>605</v>
      </c>
      <c r="K67" s="42">
        <f>VLOOKUP($A67&amp;K$109,決統データ!$A$3:$DE$2059,$E67+19,FALSE)</f>
        <v>0</v>
      </c>
    </row>
    <row r="68" spans="1:11" ht="15.75" customHeight="1">
      <c r="A68" s="27" t="str">
        <f t="shared" si="0"/>
        <v>1774002</v>
      </c>
      <c r="B68" s="28" t="s">
        <v>292</v>
      </c>
      <c r="C68" s="29">
        <v>40</v>
      </c>
      <c r="D68" s="28" t="s">
        <v>796</v>
      </c>
      <c r="E68" s="24">
        <v>6</v>
      </c>
      <c r="F68" s="774"/>
      <c r="G68" s="775"/>
      <c r="H68" s="778"/>
      <c r="I68" s="771"/>
      <c r="J68" s="211" t="s">
        <v>824</v>
      </c>
      <c r="K68" s="42">
        <f>VLOOKUP($A68&amp;K$109,決統データ!$A$3:$DE$2059,$E68+19,FALSE)</f>
        <v>0</v>
      </c>
    </row>
    <row r="69" spans="1:11" ht="15.75" customHeight="1">
      <c r="A69" s="27" t="str">
        <f t="shared" si="0"/>
        <v>1774002</v>
      </c>
      <c r="B69" s="28" t="s">
        <v>292</v>
      </c>
      <c r="C69" s="29">
        <v>40</v>
      </c>
      <c r="D69" s="28" t="s">
        <v>796</v>
      </c>
      <c r="E69" s="24">
        <v>7</v>
      </c>
      <c r="F69" s="774"/>
      <c r="G69" s="775"/>
      <c r="H69" s="746" t="s">
        <v>85</v>
      </c>
      <c r="I69" s="674"/>
      <c r="J69" s="211" t="s">
        <v>605</v>
      </c>
      <c r="K69" s="42">
        <f>VLOOKUP($A69&amp;K$109,決統データ!$A$3:$DE$2059,$E69+19,FALSE)</f>
        <v>0</v>
      </c>
    </row>
    <row r="70" spans="1:11" ht="15.75" customHeight="1">
      <c r="A70" s="27" t="str">
        <f t="shared" si="0"/>
        <v>1774002</v>
      </c>
      <c r="B70" s="28" t="s">
        <v>292</v>
      </c>
      <c r="C70" s="29">
        <v>40</v>
      </c>
      <c r="D70" s="28" t="s">
        <v>796</v>
      </c>
      <c r="E70" s="24">
        <v>8</v>
      </c>
      <c r="F70" s="774"/>
      <c r="G70" s="775"/>
      <c r="H70" s="746"/>
      <c r="I70" s="674"/>
      <c r="J70" s="211" t="s">
        <v>824</v>
      </c>
      <c r="K70" s="42">
        <f>VLOOKUP($A70&amp;K$109,決統データ!$A$3:$DE$2059,$E70+19,FALSE)</f>
        <v>0</v>
      </c>
    </row>
    <row r="71" spans="1:11" ht="15.75" customHeight="1">
      <c r="A71" s="27" t="str">
        <f t="shared" si="0"/>
        <v>1774002</v>
      </c>
      <c r="B71" s="28" t="s">
        <v>292</v>
      </c>
      <c r="C71" s="29">
        <v>40</v>
      </c>
      <c r="D71" s="28" t="s">
        <v>796</v>
      </c>
      <c r="E71" s="24">
        <v>9</v>
      </c>
      <c r="F71" s="774"/>
      <c r="G71" s="775"/>
      <c r="H71" s="746" t="s">
        <v>84</v>
      </c>
      <c r="I71" s="674"/>
      <c r="J71" s="211" t="s">
        <v>605</v>
      </c>
      <c r="K71" s="42">
        <f>VLOOKUP($A71&amp;K$109,決統データ!$A$3:$DE$2059,$E71+19,FALSE)</f>
        <v>0</v>
      </c>
    </row>
    <row r="72" spans="1:11" ht="15.75" customHeight="1">
      <c r="A72" s="27" t="str">
        <f t="shared" si="0"/>
        <v>1774002</v>
      </c>
      <c r="B72" s="28" t="s">
        <v>292</v>
      </c>
      <c r="C72" s="29">
        <v>40</v>
      </c>
      <c r="D72" s="28" t="s">
        <v>796</v>
      </c>
      <c r="E72" s="24">
        <v>10</v>
      </c>
      <c r="F72" s="774"/>
      <c r="G72" s="775"/>
      <c r="H72" s="746"/>
      <c r="I72" s="674"/>
      <c r="J72" s="211" t="s">
        <v>824</v>
      </c>
      <c r="K72" s="42">
        <f>VLOOKUP($A72&amp;K$109,決統データ!$A$3:$DE$2059,$E72+19,FALSE)</f>
        <v>0</v>
      </c>
    </row>
    <row r="73" spans="1:11" ht="15.75" customHeight="1">
      <c r="A73" s="27" t="str">
        <f t="shared" si="0"/>
        <v>1774002</v>
      </c>
      <c r="B73" s="28" t="s">
        <v>292</v>
      </c>
      <c r="C73" s="29">
        <v>40</v>
      </c>
      <c r="D73" s="28" t="s">
        <v>796</v>
      </c>
      <c r="E73" s="24">
        <v>11</v>
      </c>
      <c r="F73" s="774"/>
      <c r="G73" s="775"/>
      <c r="H73" s="679" t="s">
        <v>83</v>
      </c>
      <c r="I73" s="657"/>
      <c r="J73" s="211" t="s">
        <v>605</v>
      </c>
      <c r="K73" s="42">
        <f>VLOOKUP($A73&amp;K$109,決統データ!$A$3:$DE$2059,$E73+19,FALSE)</f>
        <v>0</v>
      </c>
    </row>
    <row r="74" spans="1:11" ht="15.75" customHeight="1">
      <c r="A74" s="27" t="str">
        <f t="shared" si="0"/>
        <v>1774002</v>
      </c>
      <c r="B74" s="28" t="s">
        <v>292</v>
      </c>
      <c r="C74" s="29">
        <v>40</v>
      </c>
      <c r="D74" s="28" t="s">
        <v>796</v>
      </c>
      <c r="E74" s="24">
        <v>12</v>
      </c>
      <c r="F74" s="774"/>
      <c r="G74" s="775"/>
      <c r="H74" s="679"/>
      <c r="I74" s="657"/>
      <c r="J74" s="211" t="s">
        <v>824</v>
      </c>
      <c r="K74" s="42">
        <f>VLOOKUP($A74&amp;K$109,決統データ!$A$3:$DE$2059,$E74+19,FALSE)</f>
        <v>0</v>
      </c>
    </row>
    <row r="75" spans="1:11" ht="15.75" customHeight="1">
      <c r="A75" s="27" t="str">
        <f t="shared" ref="A75" si="2">+B75&amp;C75&amp;D75</f>
        <v>1774002</v>
      </c>
      <c r="B75" s="28" t="s">
        <v>292</v>
      </c>
      <c r="C75" s="29">
        <v>40</v>
      </c>
      <c r="D75" s="28" t="s">
        <v>140</v>
      </c>
      <c r="E75" s="462">
        <v>13</v>
      </c>
      <c r="F75" s="774"/>
      <c r="G75" s="775"/>
      <c r="H75" s="746" t="s">
        <v>1359</v>
      </c>
      <c r="I75" s="674"/>
      <c r="J75" s="211" t="s">
        <v>605</v>
      </c>
      <c r="K75" s="42">
        <f>VLOOKUP($A75&amp;K$109,決統データ!$A$3:$DE$2059,$E75+19,FALSE)</f>
        <v>0</v>
      </c>
    </row>
    <row r="76" spans="1:11" ht="15.75" customHeight="1">
      <c r="A76" s="27" t="str">
        <f>+B76&amp;C76&amp;D76</f>
        <v>1774002</v>
      </c>
      <c r="B76" s="28" t="s">
        <v>292</v>
      </c>
      <c r="C76" s="29">
        <v>40</v>
      </c>
      <c r="D76" s="28" t="s">
        <v>140</v>
      </c>
      <c r="E76" s="462">
        <v>14</v>
      </c>
      <c r="F76" s="774"/>
      <c r="G76" s="775"/>
      <c r="H76" s="746"/>
      <c r="I76" s="674"/>
      <c r="J76" s="211" t="s">
        <v>824</v>
      </c>
      <c r="K76" s="42">
        <f>VLOOKUP($A76&amp;K$109,決統データ!$A$3:$DE$2059,$E76+19,FALSE)</f>
        <v>0</v>
      </c>
    </row>
    <row r="77" spans="1:11" ht="15.75" customHeight="1">
      <c r="A77" s="27" t="str">
        <f t="shared" si="0"/>
        <v>1774002</v>
      </c>
      <c r="B77" s="28" t="s">
        <v>292</v>
      </c>
      <c r="C77" s="29">
        <v>40</v>
      </c>
      <c r="D77" s="28" t="s">
        <v>796</v>
      </c>
      <c r="E77" s="24">
        <v>15</v>
      </c>
      <c r="F77" s="774"/>
      <c r="G77" s="775"/>
      <c r="H77" s="746" t="s">
        <v>82</v>
      </c>
      <c r="I77" s="674"/>
      <c r="J77" s="211" t="s">
        <v>605</v>
      </c>
      <c r="K77" s="42">
        <f>VLOOKUP($A77&amp;K$109,決統データ!$A$3:$DE$2059,$E77+19,FALSE)</f>
        <v>0</v>
      </c>
    </row>
    <row r="78" spans="1:11" ht="15.75" customHeight="1">
      <c r="A78" s="27" t="str">
        <f>+B78&amp;C78&amp;D78</f>
        <v>1774002</v>
      </c>
      <c r="B78" s="28" t="s">
        <v>292</v>
      </c>
      <c r="C78" s="29">
        <v>40</v>
      </c>
      <c r="D78" s="28" t="s">
        <v>796</v>
      </c>
      <c r="E78" s="24">
        <v>16</v>
      </c>
      <c r="F78" s="774"/>
      <c r="G78" s="775"/>
      <c r="H78" s="746"/>
      <c r="I78" s="674"/>
      <c r="J78" s="211" t="s">
        <v>824</v>
      </c>
      <c r="K78" s="42">
        <f>VLOOKUP($A78&amp;K$109,決統データ!$A$3:$DE$2059,$E78+19,FALSE)</f>
        <v>0</v>
      </c>
    </row>
    <row r="79" spans="1:11" ht="15.75" customHeight="1">
      <c r="A79" s="27" t="str">
        <f>+B79&amp;C79&amp;D79</f>
        <v>1774002</v>
      </c>
      <c r="B79" s="28" t="s">
        <v>292</v>
      </c>
      <c r="C79" s="29">
        <v>40</v>
      </c>
      <c r="D79" s="28" t="s">
        <v>796</v>
      </c>
      <c r="E79" s="24">
        <v>17</v>
      </c>
      <c r="F79" s="774"/>
      <c r="G79" s="775"/>
      <c r="H79" s="781" t="s">
        <v>81</v>
      </c>
      <c r="I79" s="595"/>
      <c r="J79" s="211" t="s">
        <v>605</v>
      </c>
      <c r="K79" s="42">
        <f>VLOOKUP($A79&amp;K$109,決統データ!$A$3:$DE$2059,$E79+19,FALSE)</f>
        <v>0</v>
      </c>
    </row>
    <row r="80" spans="1:11" ht="15.75" customHeight="1">
      <c r="A80" s="27" t="str">
        <f>+B80&amp;C80&amp;D80</f>
        <v>1774002</v>
      </c>
      <c r="B80" s="28" t="s">
        <v>292</v>
      </c>
      <c r="C80" s="29">
        <v>40</v>
      </c>
      <c r="D80" s="28" t="s">
        <v>796</v>
      </c>
      <c r="E80" s="24">
        <v>18</v>
      </c>
      <c r="F80" s="774"/>
      <c r="G80" s="775"/>
      <c r="H80" s="781"/>
      <c r="I80" s="595"/>
      <c r="J80" s="211" t="s">
        <v>824</v>
      </c>
      <c r="K80" s="42">
        <f>VLOOKUP($A80&amp;K$109,決統データ!$A$3:$DE$2059,$E80+19,FALSE)</f>
        <v>0</v>
      </c>
    </row>
    <row r="81" spans="1:11" ht="15.75" customHeight="1">
      <c r="A81" s="27" t="str">
        <f t="shared" ref="A81:A94" si="3">+B81&amp;C81&amp;D81</f>
        <v>1774002</v>
      </c>
      <c r="B81" s="28" t="s">
        <v>1487</v>
      </c>
      <c r="C81" s="29">
        <v>40</v>
      </c>
      <c r="D81" s="28" t="s">
        <v>561</v>
      </c>
      <c r="E81" s="426">
        <v>19</v>
      </c>
      <c r="F81" s="774"/>
      <c r="G81" s="775"/>
      <c r="H81" s="674" t="s">
        <v>373</v>
      </c>
      <c r="I81" s="674"/>
      <c r="J81" s="211" t="s">
        <v>605</v>
      </c>
      <c r="K81" s="42">
        <f>VLOOKUP($A81&amp;K$109,決統データ!$A$3:$DE$2059,$E81+19,FALSE)</f>
        <v>0</v>
      </c>
    </row>
    <row r="82" spans="1:11" ht="15.75" customHeight="1">
      <c r="A82" s="27" t="str">
        <f t="shared" si="3"/>
        <v>1774002</v>
      </c>
      <c r="B82" s="28" t="s">
        <v>1487</v>
      </c>
      <c r="C82" s="29">
        <v>40</v>
      </c>
      <c r="D82" s="28" t="s">
        <v>561</v>
      </c>
      <c r="E82" s="426">
        <v>20</v>
      </c>
      <c r="F82" s="774"/>
      <c r="G82" s="775"/>
      <c r="H82" s="674"/>
      <c r="I82" s="674"/>
      <c r="J82" s="211" t="s">
        <v>824</v>
      </c>
      <c r="K82" s="42">
        <f>VLOOKUP($A82&amp;K$109,決統データ!$A$3:$DE$2059,$E82+19,FALSE)</f>
        <v>0</v>
      </c>
    </row>
    <row r="83" spans="1:11" ht="15.75" customHeight="1">
      <c r="A83" s="27" t="str">
        <f t="shared" si="3"/>
        <v>1774002</v>
      </c>
      <c r="B83" s="28" t="s">
        <v>1487</v>
      </c>
      <c r="C83" s="29">
        <v>40</v>
      </c>
      <c r="D83" s="28" t="s">
        <v>561</v>
      </c>
      <c r="E83" s="426">
        <v>21</v>
      </c>
      <c r="F83" s="774"/>
      <c r="G83" s="775"/>
      <c r="H83" s="761" t="s">
        <v>1631</v>
      </c>
      <c r="I83" s="748"/>
      <c r="J83" s="211" t="s">
        <v>605</v>
      </c>
      <c r="K83" s="42">
        <f>VLOOKUP($A83&amp;K$109,決統データ!$A$3:$DE$2059,$E83+19,FALSE)</f>
        <v>0</v>
      </c>
    </row>
    <row r="84" spans="1:11" ht="15.75" customHeight="1">
      <c r="A84" s="27" t="str">
        <f t="shared" si="3"/>
        <v>1774002</v>
      </c>
      <c r="B84" s="28" t="s">
        <v>1487</v>
      </c>
      <c r="C84" s="29">
        <v>40</v>
      </c>
      <c r="D84" s="28" t="s">
        <v>561</v>
      </c>
      <c r="E84" s="426">
        <v>22</v>
      </c>
      <c r="F84" s="774"/>
      <c r="G84" s="775"/>
      <c r="H84" s="762"/>
      <c r="I84" s="750"/>
      <c r="J84" s="211" t="s">
        <v>824</v>
      </c>
      <c r="K84" s="42">
        <f>VLOOKUP($A84&amp;K$109,決統データ!$A$3:$DE$2059,$E84+19,FALSE)</f>
        <v>0</v>
      </c>
    </row>
    <row r="85" spans="1:11" ht="15.75" customHeight="1">
      <c r="A85" s="27" t="str">
        <f t="shared" si="3"/>
        <v>1774002</v>
      </c>
      <c r="B85" s="28" t="s">
        <v>1487</v>
      </c>
      <c r="C85" s="29">
        <v>40</v>
      </c>
      <c r="D85" s="28" t="s">
        <v>561</v>
      </c>
      <c r="E85" s="426">
        <v>23</v>
      </c>
      <c r="F85" s="774"/>
      <c r="G85" s="775"/>
      <c r="H85" s="761" t="s">
        <v>1483</v>
      </c>
      <c r="I85" s="748"/>
      <c r="J85" s="211" t="s">
        <v>605</v>
      </c>
      <c r="K85" s="42">
        <f>VLOOKUP($A85&amp;K$109,決統データ!$A$3:$DE$2059,$E85+19,FALSE)</f>
        <v>0</v>
      </c>
    </row>
    <row r="86" spans="1:11" ht="15.75" customHeight="1">
      <c r="A86" s="27" t="str">
        <f t="shared" si="3"/>
        <v>1774002</v>
      </c>
      <c r="B86" s="28" t="s">
        <v>1487</v>
      </c>
      <c r="C86" s="29">
        <v>40</v>
      </c>
      <c r="D86" s="28" t="s">
        <v>561</v>
      </c>
      <c r="E86" s="426">
        <v>24</v>
      </c>
      <c r="F86" s="774"/>
      <c r="G86" s="775"/>
      <c r="H86" s="762"/>
      <c r="I86" s="750"/>
      <c r="J86" s="211" t="s">
        <v>824</v>
      </c>
      <c r="K86" s="42">
        <f>VLOOKUP($A86&amp;K$109,決統データ!$A$3:$DE$2059,$E86+19,FALSE)</f>
        <v>0</v>
      </c>
    </row>
    <row r="87" spans="1:11" ht="15.75" customHeight="1">
      <c r="A87" s="27" t="str">
        <f t="shared" si="3"/>
        <v>1774002</v>
      </c>
      <c r="B87" s="28" t="s">
        <v>1487</v>
      </c>
      <c r="C87" s="29">
        <v>40</v>
      </c>
      <c r="D87" s="28" t="s">
        <v>561</v>
      </c>
      <c r="E87" s="426">
        <v>25</v>
      </c>
      <c r="F87" s="774"/>
      <c r="G87" s="775"/>
      <c r="H87" s="746" t="s">
        <v>80</v>
      </c>
      <c r="I87" s="674"/>
      <c r="J87" s="211" t="s">
        <v>605</v>
      </c>
      <c r="K87" s="42">
        <f>VLOOKUP($A87&amp;K$109,決統データ!$A$3:$DE$2059,$E87+19,FALSE)</f>
        <v>0</v>
      </c>
    </row>
    <row r="88" spans="1:11" ht="15.75" customHeight="1">
      <c r="A88" s="27" t="str">
        <f t="shared" si="3"/>
        <v>1774002</v>
      </c>
      <c r="B88" s="28" t="s">
        <v>1487</v>
      </c>
      <c r="C88" s="29">
        <v>40</v>
      </c>
      <c r="D88" s="28" t="s">
        <v>561</v>
      </c>
      <c r="E88" s="426">
        <v>26</v>
      </c>
      <c r="F88" s="776"/>
      <c r="G88" s="777"/>
      <c r="H88" s="746"/>
      <c r="I88" s="674"/>
      <c r="J88" s="211" t="s">
        <v>824</v>
      </c>
      <c r="K88" s="42">
        <f>VLOOKUP($A88&amp;K$109,決統データ!$A$3:$DE$2059,$E88+19,FALSE)</f>
        <v>0</v>
      </c>
    </row>
    <row r="89" spans="1:11" ht="15.75" customHeight="1">
      <c r="A89" s="27" t="str">
        <f t="shared" si="3"/>
        <v>1774002</v>
      </c>
      <c r="B89" s="28" t="s">
        <v>1487</v>
      </c>
      <c r="C89" s="29">
        <v>40</v>
      </c>
      <c r="D89" s="28" t="s">
        <v>561</v>
      </c>
      <c r="E89" s="426">
        <v>27</v>
      </c>
      <c r="F89" s="765" t="s">
        <v>372</v>
      </c>
      <c r="G89" s="766"/>
      <c r="H89" s="771" t="s">
        <v>369</v>
      </c>
      <c r="I89" s="771"/>
      <c r="J89" s="211" t="s">
        <v>605</v>
      </c>
      <c r="K89" s="42">
        <f>VLOOKUP($A89&amp;K$109,決統データ!$A$3:$DE$2059,$E89+19,FALSE)</f>
        <v>0</v>
      </c>
    </row>
    <row r="90" spans="1:11" ht="15.75" customHeight="1">
      <c r="A90" s="27" t="str">
        <f t="shared" si="3"/>
        <v>1774002</v>
      </c>
      <c r="B90" s="28" t="s">
        <v>1487</v>
      </c>
      <c r="C90" s="29">
        <v>40</v>
      </c>
      <c r="D90" s="28" t="s">
        <v>561</v>
      </c>
      <c r="E90" s="426">
        <v>28</v>
      </c>
      <c r="F90" s="767"/>
      <c r="G90" s="768"/>
      <c r="H90" s="771"/>
      <c r="I90" s="771"/>
      <c r="J90" s="211" t="s">
        <v>824</v>
      </c>
      <c r="K90" s="42">
        <f>VLOOKUP($A90&amp;K$109,決統データ!$A$3:$DE$2059,$E90+19,FALSE)</f>
        <v>0</v>
      </c>
    </row>
    <row r="91" spans="1:11" ht="15.75" customHeight="1">
      <c r="A91" s="27" t="str">
        <f t="shared" si="3"/>
        <v>1774002</v>
      </c>
      <c r="B91" s="28" t="s">
        <v>1487</v>
      </c>
      <c r="C91" s="29">
        <v>40</v>
      </c>
      <c r="D91" s="28" t="s">
        <v>561</v>
      </c>
      <c r="E91" s="426">
        <v>29</v>
      </c>
      <c r="F91" s="767"/>
      <c r="G91" s="768"/>
      <c r="H91" s="674" t="s">
        <v>370</v>
      </c>
      <c r="I91" s="674"/>
      <c r="J91" s="211" t="s">
        <v>605</v>
      </c>
      <c r="K91" s="42">
        <f>VLOOKUP($A91&amp;K$109,決統データ!$A$3:$DE$2059,$E91+19,FALSE)</f>
        <v>0</v>
      </c>
    </row>
    <row r="92" spans="1:11" ht="15.75" customHeight="1">
      <c r="A92" s="27" t="str">
        <f t="shared" si="3"/>
        <v>1774002</v>
      </c>
      <c r="B92" s="28" t="s">
        <v>1487</v>
      </c>
      <c r="C92" s="29">
        <v>40</v>
      </c>
      <c r="D92" s="28" t="s">
        <v>561</v>
      </c>
      <c r="E92" s="426">
        <v>30</v>
      </c>
      <c r="F92" s="767"/>
      <c r="G92" s="768"/>
      <c r="H92" s="674"/>
      <c r="I92" s="674"/>
      <c r="J92" s="211" t="s">
        <v>824</v>
      </c>
      <c r="K92" s="42">
        <f>VLOOKUP($A92&amp;K$109,決統データ!$A$3:$DE$2059,$E92+19,FALSE)</f>
        <v>0</v>
      </c>
    </row>
    <row r="93" spans="1:11" ht="15.75" customHeight="1">
      <c r="A93" s="27" t="str">
        <f t="shared" si="3"/>
        <v>1774002</v>
      </c>
      <c r="B93" s="28" t="s">
        <v>1487</v>
      </c>
      <c r="C93" s="29">
        <v>40</v>
      </c>
      <c r="D93" s="28" t="s">
        <v>561</v>
      </c>
      <c r="E93" s="426">
        <v>31</v>
      </c>
      <c r="F93" s="767"/>
      <c r="G93" s="768"/>
      <c r="H93" s="674" t="s">
        <v>373</v>
      </c>
      <c r="I93" s="674"/>
      <c r="J93" s="211" t="s">
        <v>605</v>
      </c>
      <c r="K93" s="42">
        <f>VLOOKUP($A93&amp;K$109,決統データ!$A$3:$DE$2059,$E93+19,FALSE)</f>
        <v>0</v>
      </c>
    </row>
    <row r="94" spans="1:11" ht="15.75" customHeight="1">
      <c r="A94" s="27" t="str">
        <f t="shared" si="3"/>
        <v>1774002</v>
      </c>
      <c r="B94" s="28" t="s">
        <v>1487</v>
      </c>
      <c r="C94" s="29">
        <v>40</v>
      </c>
      <c r="D94" s="28" t="s">
        <v>561</v>
      </c>
      <c r="E94" s="426">
        <v>32</v>
      </c>
      <c r="F94" s="767"/>
      <c r="G94" s="768"/>
      <c r="H94" s="674"/>
      <c r="I94" s="674"/>
      <c r="J94" s="211" t="s">
        <v>824</v>
      </c>
      <c r="K94" s="42">
        <f>VLOOKUP($A94&amp;K$109,決統データ!$A$3:$DE$2059,$E94+19,FALSE)</f>
        <v>0</v>
      </c>
    </row>
    <row r="95" spans="1:11" ht="15.75" customHeight="1">
      <c r="A95" s="27" t="str">
        <f t="shared" ref="A95:A104" si="4">+B95&amp;C95&amp;D95</f>
        <v>1774002</v>
      </c>
      <c r="B95" s="28" t="s">
        <v>1487</v>
      </c>
      <c r="C95" s="29">
        <v>40</v>
      </c>
      <c r="D95" s="28" t="s">
        <v>561</v>
      </c>
      <c r="E95" s="426">
        <v>33</v>
      </c>
      <c r="F95" s="767"/>
      <c r="G95" s="768"/>
      <c r="H95" s="761" t="s">
        <v>1631</v>
      </c>
      <c r="I95" s="748"/>
      <c r="J95" s="211" t="s">
        <v>605</v>
      </c>
      <c r="K95" s="42">
        <f>VLOOKUP($A95&amp;K$109,決統データ!$A$3:$DE$2059,$E95+19,FALSE)</f>
        <v>0</v>
      </c>
    </row>
    <row r="96" spans="1:11" ht="15.75" customHeight="1">
      <c r="A96" s="27" t="str">
        <f t="shared" si="4"/>
        <v>1774002</v>
      </c>
      <c r="B96" s="28" t="s">
        <v>1487</v>
      </c>
      <c r="C96" s="29">
        <v>40</v>
      </c>
      <c r="D96" s="28" t="s">
        <v>561</v>
      </c>
      <c r="E96" s="426">
        <v>34</v>
      </c>
      <c r="F96" s="767"/>
      <c r="G96" s="768"/>
      <c r="H96" s="762"/>
      <c r="I96" s="750"/>
      <c r="J96" s="211" t="s">
        <v>824</v>
      </c>
      <c r="K96" s="42">
        <f>VLOOKUP($A96&amp;K$109,決統データ!$A$3:$DE$2059,$E96+19,FALSE)</f>
        <v>0</v>
      </c>
    </row>
    <row r="97" spans="1:11" ht="15.75" customHeight="1">
      <c r="A97" s="27" t="str">
        <f t="shared" si="4"/>
        <v>1774002</v>
      </c>
      <c r="B97" s="28" t="s">
        <v>1487</v>
      </c>
      <c r="C97" s="29">
        <v>40</v>
      </c>
      <c r="D97" s="28" t="s">
        <v>561</v>
      </c>
      <c r="E97" s="426">
        <v>35</v>
      </c>
      <c r="F97" s="767"/>
      <c r="G97" s="768"/>
      <c r="H97" s="761" t="s">
        <v>1483</v>
      </c>
      <c r="I97" s="748"/>
      <c r="J97" s="211" t="s">
        <v>605</v>
      </c>
      <c r="K97" s="42">
        <f>VLOOKUP($A97&amp;K$109,決統データ!$A$3:$DE$2059,$E97+19,FALSE)</f>
        <v>0</v>
      </c>
    </row>
    <row r="98" spans="1:11" ht="15.75" customHeight="1">
      <c r="A98" s="27" t="str">
        <f t="shared" si="4"/>
        <v>1774002</v>
      </c>
      <c r="B98" s="28" t="s">
        <v>1487</v>
      </c>
      <c r="C98" s="29">
        <v>40</v>
      </c>
      <c r="D98" s="28" t="s">
        <v>561</v>
      </c>
      <c r="E98" s="426">
        <v>36</v>
      </c>
      <c r="F98" s="767"/>
      <c r="G98" s="768"/>
      <c r="H98" s="762"/>
      <c r="I98" s="750"/>
      <c r="J98" s="211" t="s">
        <v>824</v>
      </c>
      <c r="K98" s="42">
        <f>VLOOKUP($A98&amp;K$109,決統データ!$A$3:$DE$2059,$E98+19,FALSE)</f>
        <v>0</v>
      </c>
    </row>
    <row r="99" spans="1:11" ht="15.75" customHeight="1">
      <c r="A99" s="27" t="str">
        <f t="shared" si="4"/>
        <v>1774002</v>
      </c>
      <c r="B99" s="28" t="s">
        <v>1487</v>
      </c>
      <c r="C99" s="29">
        <v>40</v>
      </c>
      <c r="D99" s="28" t="s">
        <v>561</v>
      </c>
      <c r="E99" s="426">
        <v>37</v>
      </c>
      <c r="F99" s="767"/>
      <c r="G99" s="768"/>
      <c r="H99" s="657" t="s">
        <v>1359</v>
      </c>
      <c r="I99" s="657"/>
      <c r="J99" s="211" t="s">
        <v>605</v>
      </c>
      <c r="K99" s="42">
        <f>VLOOKUP($A99&amp;K$109,決統データ!$A$3:$DE$2059,$E99+19,FALSE)</f>
        <v>27</v>
      </c>
    </row>
    <row r="100" spans="1:11" ht="15.75" customHeight="1">
      <c r="A100" s="27" t="str">
        <f t="shared" si="4"/>
        <v>1774002</v>
      </c>
      <c r="B100" s="28" t="s">
        <v>1487</v>
      </c>
      <c r="C100" s="29">
        <v>40</v>
      </c>
      <c r="D100" s="28" t="s">
        <v>561</v>
      </c>
      <c r="E100" s="426">
        <v>38</v>
      </c>
      <c r="F100" s="767"/>
      <c r="G100" s="768"/>
      <c r="H100" s="657"/>
      <c r="I100" s="657"/>
      <c r="J100" s="211" t="s">
        <v>824</v>
      </c>
      <c r="K100" s="42">
        <f>VLOOKUP($A100&amp;K$109,決統データ!$A$3:$DE$2059,$E100+19,FALSE)</f>
        <v>27</v>
      </c>
    </row>
    <row r="101" spans="1:11" ht="15.75" customHeight="1">
      <c r="A101" s="27" t="str">
        <f t="shared" si="4"/>
        <v>1774002</v>
      </c>
      <c r="B101" s="28" t="s">
        <v>1487</v>
      </c>
      <c r="C101" s="29">
        <v>40</v>
      </c>
      <c r="D101" s="28" t="s">
        <v>561</v>
      </c>
      <c r="E101" s="426">
        <v>39</v>
      </c>
      <c r="F101" s="767"/>
      <c r="G101" s="768"/>
      <c r="H101" s="674" t="s">
        <v>368</v>
      </c>
      <c r="I101" s="674"/>
      <c r="J101" s="211" t="s">
        <v>605</v>
      </c>
      <c r="K101" s="42">
        <f>VLOOKUP($A101&amp;K$109,決統データ!$A$3:$DE$2059,$E101+19,FALSE)</f>
        <v>0</v>
      </c>
    </row>
    <row r="102" spans="1:11" ht="15.75" customHeight="1">
      <c r="A102" s="27" t="str">
        <f t="shared" si="4"/>
        <v>1774002</v>
      </c>
      <c r="B102" s="28" t="s">
        <v>1487</v>
      </c>
      <c r="C102" s="29">
        <v>40</v>
      </c>
      <c r="D102" s="28" t="s">
        <v>561</v>
      </c>
      <c r="E102" s="426">
        <v>40</v>
      </c>
      <c r="F102" s="767"/>
      <c r="G102" s="768"/>
      <c r="H102" s="674"/>
      <c r="I102" s="674"/>
      <c r="J102" s="211" t="s">
        <v>824</v>
      </c>
      <c r="K102" s="42">
        <f>VLOOKUP($A102&amp;K$109,決統データ!$A$3:$DE$2059,$E102+19,FALSE)</f>
        <v>0</v>
      </c>
    </row>
    <row r="103" spans="1:11" ht="15.75" customHeight="1">
      <c r="A103" s="27" t="str">
        <f t="shared" si="4"/>
        <v>1774002</v>
      </c>
      <c r="B103" s="28" t="s">
        <v>1487</v>
      </c>
      <c r="C103" s="29">
        <v>40</v>
      </c>
      <c r="D103" s="28" t="s">
        <v>561</v>
      </c>
      <c r="E103" s="426">
        <v>41</v>
      </c>
      <c r="F103" s="767"/>
      <c r="G103" s="768"/>
      <c r="H103" s="674" t="s">
        <v>737</v>
      </c>
      <c r="I103" s="674"/>
      <c r="J103" s="211" t="s">
        <v>605</v>
      </c>
      <c r="K103" s="42">
        <f>VLOOKUP($A103&amp;K$109,決統データ!$A$3:$DE$2059,$E103+19,FALSE)</f>
        <v>0</v>
      </c>
    </row>
    <row r="104" spans="1:11" ht="15.75" customHeight="1">
      <c r="A104" s="27" t="str">
        <f t="shared" si="4"/>
        <v>1774002</v>
      </c>
      <c r="B104" s="28" t="s">
        <v>1487</v>
      </c>
      <c r="C104" s="29">
        <v>40</v>
      </c>
      <c r="D104" s="28" t="s">
        <v>561</v>
      </c>
      <c r="E104" s="426">
        <v>42</v>
      </c>
      <c r="F104" s="769"/>
      <c r="G104" s="770"/>
      <c r="H104" s="674"/>
      <c r="I104" s="674"/>
      <c r="J104" s="211" t="s">
        <v>824</v>
      </c>
      <c r="K104" s="42">
        <f>VLOOKUP($A104&amp;K$109,決統データ!$A$3:$DE$2059,$E104+19,FALSE)</f>
        <v>2725</v>
      </c>
    </row>
    <row r="105" spans="1:11">
      <c r="F105" s="163"/>
    </row>
    <row r="106" spans="1:11">
      <c r="F106" s="163"/>
    </row>
    <row r="107" spans="1:11">
      <c r="F107" s="163"/>
    </row>
    <row r="109" spans="1:11">
      <c r="K109" s="12" t="str">
        <f>+K110&amp;"000"</f>
        <v>264075000</v>
      </c>
    </row>
    <row r="110" spans="1:11">
      <c r="K110" s="284" t="s">
        <v>595</v>
      </c>
    </row>
    <row r="111" spans="1:11">
      <c r="K111" s="284" t="s">
        <v>596</v>
      </c>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sheetData>
  <customSheetViews>
    <customSheetView guid="{247A5D4D-80F1-4466-92F7-7A3BC78E450F}" fitToPage="1" printArea="1" topLeftCell="A100">
      <selection activeCell="M6" sqref="M6"/>
      <pageMargins left="0.98425196850393704" right="0.78740157480314965" top="0.78740157480314965" bottom="0.78740157480314965" header="0.51181102362204722" footer="0.27559055118110237"/>
      <pageSetup paperSize="9" scale="47" orientation="portrait" blackAndWhite="1" horizontalDpi="300" verticalDpi="300"/>
      <headerFooter alignWithMargins="0"/>
    </customSheetView>
  </customSheetViews>
  <mergeCells count="62">
    <mergeCell ref="H75:I76"/>
    <mergeCell ref="H85:I86"/>
    <mergeCell ref="H83:I84"/>
    <mergeCell ref="H81:I82"/>
    <mergeCell ref="H97:I98"/>
    <mergeCell ref="H95:I96"/>
    <mergeCell ref="H103:I104"/>
    <mergeCell ref="F89:G104"/>
    <mergeCell ref="H89:I90"/>
    <mergeCell ref="H91:I92"/>
    <mergeCell ref="H93:I94"/>
    <mergeCell ref="H99:I100"/>
    <mergeCell ref="H101:I102"/>
    <mergeCell ref="F31:F41"/>
    <mergeCell ref="G31:I32"/>
    <mergeCell ref="H73:I74"/>
    <mergeCell ref="H77:I78"/>
    <mergeCell ref="H79:I80"/>
    <mergeCell ref="H71:I72"/>
    <mergeCell ref="F58:H61"/>
    <mergeCell ref="I58:I59"/>
    <mergeCell ref="I60:I61"/>
    <mergeCell ref="F62:J62"/>
    <mergeCell ref="F63:G88"/>
    <mergeCell ref="H63:I64"/>
    <mergeCell ref="H65:I66"/>
    <mergeCell ref="H67:I68"/>
    <mergeCell ref="H69:I70"/>
    <mergeCell ref="H87:I88"/>
    <mergeCell ref="F2:J2"/>
    <mergeCell ref="G3:G4"/>
    <mergeCell ref="H3:I4"/>
    <mergeCell ref="H5:I6"/>
    <mergeCell ref="F3:F30"/>
    <mergeCell ref="I27:I28"/>
    <mergeCell ref="I19:I20"/>
    <mergeCell ref="I21:I22"/>
    <mergeCell ref="I23:I24"/>
    <mergeCell ref="G5:G30"/>
    <mergeCell ref="I7:I8"/>
    <mergeCell ref="I9:I10"/>
    <mergeCell ref="I11:I12"/>
    <mergeCell ref="H7:H30"/>
    <mergeCell ref="I13:I14"/>
    <mergeCell ref="I15:I16"/>
    <mergeCell ref="F54:H57"/>
    <mergeCell ref="I54:I55"/>
    <mergeCell ref="I56:I57"/>
    <mergeCell ref="F42:I43"/>
    <mergeCell ref="F44:G48"/>
    <mergeCell ref="H46:I47"/>
    <mergeCell ref="H44:I45"/>
    <mergeCell ref="F49:H50"/>
    <mergeCell ref="F51:H52"/>
    <mergeCell ref="H41:I41"/>
    <mergeCell ref="H33:I34"/>
    <mergeCell ref="H35:I36"/>
    <mergeCell ref="I17:I18"/>
    <mergeCell ref="I29:I30"/>
    <mergeCell ref="I25:I26"/>
    <mergeCell ref="H37:I38"/>
    <mergeCell ref="H39:I40"/>
  </mergeCells>
  <phoneticPr fontId="3"/>
  <pageMargins left="0.98425196850393704" right="0.78740157480314965" top="0.78740157480314965" bottom="0.78740157480314965" header="0.51181102362204722" footer="0.27559055118110237"/>
  <pageSetup paperSize="9" scale="46"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J43"/>
  <sheetViews>
    <sheetView view="pageBreakPreview" zoomScaleNormal="100" zoomScaleSheetLayoutView="100" workbookViewId="0"/>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0" width="13.25" style="1" customWidth="1"/>
    <col min="11" max="16384" width="9" style="1"/>
  </cols>
  <sheetData>
    <row r="1" spans="1:10" ht="20.25" customHeight="1">
      <c r="F1" s="1" t="s">
        <v>132</v>
      </c>
      <c r="J1" s="164" t="s">
        <v>523</v>
      </c>
    </row>
    <row r="2" spans="1:10" ht="30" customHeight="1">
      <c r="A2" s="26"/>
      <c r="B2" s="67" t="s">
        <v>786</v>
      </c>
      <c r="C2" s="26" t="s">
        <v>787</v>
      </c>
      <c r="D2" s="26" t="s">
        <v>788</v>
      </c>
      <c r="E2" s="30" t="s">
        <v>789</v>
      </c>
      <c r="F2" s="583"/>
      <c r="G2" s="584"/>
      <c r="H2" s="584"/>
      <c r="I2" s="584"/>
      <c r="J2" s="197" t="s">
        <v>193</v>
      </c>
    </row>
    <row r="3" spans="1:10" ht="20.149999999999999" customHeight="1">
      <c r="A3" s="27" t="str">
        <f>+B3&amp;C3&amp;D3</f>
        <v>1775201</v>
      </c>
      <c r="B3" s="28" t="s">
        <v>292</v>
      </c>
      <c r="C3" s="29">
        <v>52</v>
      </c>
      <c r="D3" s="28" t="s">
        <v>790</v>
      </c>
      <c r="E3" s="24">
        <v>1</v>
      </c>
      <c r="F3" s="785" t="s">
        <v>128</v>
      </c>
      <c r="G3" s="786"/>
      <c r="H3" s="786"/>
      <c r="I3" s="787"/>
      <c r="J3" s="42">
        <f>VLOOKUP($A3&amp;J$41,決統データ!$A$3:$DE$2059,$E3+19,FALSE)</f>
        <v>4476</v>
      </c>
    </row>
    <row r="4" spans="1:10" ht="20.149999999999999" customHeight="1">
      <c r="A4" s="27" t="str">
        <f t="shared" ref="A4:A36" si="0">+B4&amp;C4&amp;D4</f>
        <v>1775201</v>
      </c>
      <c r="B4" s="28" t="s">
        <v>292</v>
      </c>
      <c r="C4" s="29">
        <v>52</v>
      </c>
      <c r="D4" s="28" t="s">
        <v>790</v>
      </c>
      <c r="E4" s="198">
        <v>2</v>
      </c>
      <c r="F4" s="200"/>
      <c r="G4" s="782" t="s">
        <v>289</v>
      </c>
      <c r="H4" s="201" t="s">
        <v>124</v>
      </c>
      <c r="I4" s="202"/>
      <c r="J4" s="42">
        <f>VLOOKUP($A4&amp;J$41,決統データ!$A$3:$DE$2059,$E4+19,FALSE)</f>
        <v>0</v>
      </c>
    </row>
    <row r="5" spans="1:10" ht="20.149999999999999" customHeight="1">
      <c r="A5" s="27" t="str">
        <f t="shared" si="0"/>
        <v>1775201</v>
      </c>
      <c r="B5" s="28" t="s">
        <v>292</v>
      </c>
      <c r="C5" s="29">
        <v>52</v>
      </c>
      <c r="D5" s="28" t="s">
        <v>790</v>
      </c>
      <c r="E5" s="198">
        <v>3</v>
      </c>
      <c r="F5" s="200"/>
      <c r="G5" s="783"/>
      <c r="H5" s="203" t="s">
        <v>123</v>
      </c>
      <c r="I5" s="203"/>
      <c r="J5" s="42">
        <f>VLOOKUP($A5&amp;J$41,決統データ!$A$3:$DE$2059,$E5+19,FALSE)</f>
        <v>0</v>
      </c>
    </row>
    <row r="6" spans="1:10" ht="20.149999999999999" customHeight="1">
      <c r="A6" s="27" t="str">
        <f t="shared" si="0"/>
        <v>1775201</v>
      </c>
      <c r="B6" s="28" t="s">
        <v>292</v>
      </c>
      <c r="C6" s="29">
        <v>52</v>
      </c>
      <c r="D6" s="28" t="s">
        <v>790</v>
      </c>
      <c r="E6" s="198">
        <v>4</v>
      </c>
      <c r="F6" s="200"/>
      <c r="G6" s="783"/>
      <c r="H6" s="201" t="s">
        <v>122</v>
      </c>
      <c r="I6" s="202"/>
      <c r="J6" s="42">
        <f>VLOOKUP($A6&amp;J$41,決統データ!$A$3:$DE$2059,$E6+19,FALSE)</f>
        <v>0</v>
      </c>
    </row>
    <row r="7" spans="1:10" ht="20.149999999999999" customHeight="1">
      <c r="A7" s="27" t="str">
        <f t="shared" si="0"/>
        <v>1775201</v>
      </c>
      <c r="B7" s="28" t="s">
        <v>292</v>
      </c>
      <c r="C7" s="29">
        <v>52</v>
      </c>
      <c r="D7" s="28" t="s">
        <v>790</v>
      </c>
      <c r="E7" s="198">
        <v>5</v>
      </c>
      <c r="F7" s="204"/>
      <c r="G7" s="783"/>
      <c r="H7" s="201" t="s">
        <v>121</v>
      </c>
      <c r="I7" s="202"/>
      <c r="J7" s="42">
        <f>VLOOKUP($A7&amp;J$41,決統データ!$A$3:$DE$2059,$E7+19,FALSE)</f>
        <v>0</v>
      </c>
    </row>
    <row r="8" spans="1:10" ht="20.149999999999999" customHeight="1">
      <c r="A8" s="27" t="str">
        <f t="shared" si="0"/>
        <v>1775201</v>
      </c>
      <c r="B8" s="28" t="s">
        <v>292</v>
      </c>
      <c r="C8" s="29">
        <v>52</v>
      </c>
      <c r="D8" s="28" t="s">
        <v>790</v>
      </c>
      <c r="E8" s="198">
        <v>6</v>
      </c>
      <c r="F8" s="205"/>
      <c r="G8" s="783"/>
      <c r="H8" s="201" t="s">
        <v>120</v>
      </c>
      <c r="I8" s="202"/>
      <c r="J8" s="42">
        <f>VLOOKUP($A8&amp;J$41,決統データ!$A$3:$DE$2059,$E8+19,FALSE)</f>
        <v>0</v>
      </c>
    </row>
    <row r="9" spans="1:10" ht="20.149999999999999" customHeight="1">
      <c r="A9" s="27" t="str">
        <f t="shared" si="0"/>
        <v>1775201</v>
      </c>
      <c r="B9" s="28" t="s">
        <v>292</v>
      </c>
      <c r="C9" s="29">
        <v>52</v>
      </c>
      <c r="D9" s="28" t="s">
        <v>790</v>
      </c>
      <c r="E9" s="198">
        <v>7</v>
      </c>
      <c r="F9" s="205"/>
      <c r="G9" s="783"/>
      <c r="H9" s="203" t="s">
        <v>127</v>
      </c>
      <c r="I9" s="203"/>
      <c r="J9" s="42">
        <f>VLOOKUP($A9&amp;J$41,決統データ!$A$3:$DE$2059,$E9+19,FALSE)</f>
        <v>0</v>
      </c>
    </row>
    <row r="10" spans="1:10" ht="20.149999999999999" customHeight="1">
      <c r="A10" s="27" t="str">
        <f t="shared" si="0"/>
        <v>1775201</v>
      </c>
      <c r="B10" s="28" t="s">
        <v>292</v>
      </c>
      <c r="C10" s="29">
        <v>52</v>
      </c>
      <c r="D10" s="28" t="s">
        <v>790</v>
      </c>
      <c r="E10" s="198">
        <v>8</v>
      </c>
      <c r="F10" s="205"/>
      <c r="G10" s="783"/>
      <c r="H10" s="201" t="s">
        <v>119</v>
      </c>
      <c r="I10" s="202"/>
      <c r="J10" s="42">
        <f>VLOOKUP($A10&amp;J$41,決統データ!$A$3:$DE$2059,$E10+19,FALSE)</f>
        <v>0</v>
      </c>
    </row>
    <row r="11" spans="1:10" ht="20.149999999999999" customHeight="1">
      <c r="A11" s="27" t="str">
        <f t="shared" si="0"/>
        <v>1775201</v>
      </c>
      <c r="B11" s="28" t="s">
        <v>292</v>
      </c>
      <c r="C11" s="29">
        <v>52</v>
      </c>
      <c r="D11" s="28" t="s">
        <v>790</v>
      </c>
      <c r="E11" s="198">
        <v>9</v>
      </c>
      <c r="F11" s="205"/>
      <c r="G11" s="783"/>
      <c r="H11" s="201" t="s">
        <v>118</v>
      </c>
      <c r="I11" s="202"/>
      <c r="J11" s="42">
        <f>VLOOKUP($A11&amp;J$41,決統データ!$A$3:$DE$2059,$E11+19,FALSE)</f>
        <v>0</v>
      </c>
    </row>
    <row r="12" spans="1:10" ht="20.149999999999999" customHeight="1">
      <c r="A12" s="27" t="str">
        <f t="shared" si="0"/>
        <v>1775201</v>
      </c>
      <c r="B12" s="28" t="s">
        <v>292</v>
      </c>
      <c r="C12" s="29">
        <v>52</v>
      </c>
      <c r="D12" s="28" t="s">
        <v>790</v>
      </c>
      <c r="E12" s="198">
        <v>10</v>
      </c>
      <c r="F12" s="204"/>
      <c r="G12" s="783"/>
      <c r="H12" s="201" t="s">
        <v>117</v>
      </c>
      <c r="I12" s="202"/>
      <c r="J12" s="42">
        <f>VLOOKUP($A12&amp;J$41,決統データ!$A$3:$DE$2059,$E12+19,FALSE)</f>
        <v>0</v>
      </c>
    </row>
    <row r="13" spans="1:10" ht="20.149999999999999" customHeight="1">
      <c r="A13" s="27" t="str">
        <f t="shared" si="0"/>
        <v>1775201</v>
      </c>
      <c r="B13" s="28" t="s">
        <v>292</v>
      </c>
      <c r="C13" s="29">
        <v>52</v>
      </c>
      <c r="D13" s="28" t="s">
        <v>790</v>
      </c>
      <c r="E13" s="198">
        <v>11</v>
      </c>
      <c r="F13" s="206"/>
      <c r="G13" s="783"/>
      <c r="H13" s="203" t="s">
        <v>116</v>
      </c>
      <c r="I13" s="203"/>
      <c r="J13" s="42">
        <f>VLOOKUP($A13&amp;J$41,決統データ!$A$3:$DE$2059,$E13+19,FALSE)</f>
        <v>0</v>
      </c>
    </row>
    <row r="14" spans="1:10" ht="20.149999999999999" customHeight="1">
      <c r="A14" s="27" t="str">
        <f t="shared" si="0"/>
        <v>1775201</v>
      </c>
      <c r="B14" s="28" t="s">
        <v>292</v>
      </c>
      <c r="C14" s="29">
        <v>52</v>
      </c>
      <c r="D14" s="28" t="s">
        <v>790</v>
      </c>
      <c r="E14" s="198">
        <v>12</v>
      </c>
      <c r="F14" s="206"/>
      <c r="G14" s="783"/>
      <c r="H14" s="207" t="s">
        <v>80</v>
      </c>
      <c r="I14" s="207"/>
      <c r="J14" s="42">
        <f>VLOOKUP($A14&amp;J$41,決統データ!$A$3:$DE$2059,$E14+19,FALSE)</f>
        <v>0</v>
      </c>
    </row>
    <row r="15" spans="1:10" ht="20.149999999999999" customHeight="1" outlineLevel="1">
      <c r="A15" s="27" t="str">
        <f t="shared" si="0"/>
        <v>1775201</v>
      </c>
      <c r="B15" s="28" t="s">
        <v>292</v>
      </c>
      <c r="C15" s="29">
        <v>52</v>
      </c>
      <c r="D15" s="28" t="s">
        <v>790</v>
      </c>
      <c r="E15" s="198">
        <v>13</v>
      </c>
      <c r="F15" s="206"/>
      <c r="G15" s="784"/>
      <c r="H15" s="207" t="s">
        <v>192</v>
      </c>
      <c r="I15" s="207"/>
      <c r="J15" s="42">
        <f>VLOOKUP($A15&amp;J$41,決統データ!$A$3:$DE$2059,$E15+19,FALSE)</f>
        <v>0</v>
      </c>
    </row>
    <row r="16" spans="1:10" ht="20.149999999999999" customHeight="1">
      <c r="A16" s="27" t="str">
        <f t="shared" si="0"/>
        <v>1775201</v>
      </c>
      <c r="B16" s="28" t="s">
        <v>292</v>
      </c>
      <c r="C16" s="29">
        <v>52</v>
      </c>
      <c r="D16" s="28" t="s">
        <v>790</v>
      </c>
      <c r="E16" s="198">
        <v>15</v>
      </c>
      <c r="F16" s="785" t="s">
        <v>126</v>
      </c>
      <c r="G16" s="786"/>
      <c r="H16" s="786"/>
      <c r="I16" s="787"/>
      <c r="J16" s="42">
        <f>VLOOKUP($A16&amp;J$41,決統データ!$A$3:$DE$2059,$E16+19,FALSE)</f>
        <v>847</v>
      </c>
    </row>
    <row r="17" spans="1:10" ht="20.149999999999999" customHeight="1">
      <c r="A17" s="27" t="str">
        <f t="shared" si="0"/>
        <v>1775201</v>
      </c>
      <c r="B17" s="28" t="s">
        <v>292</v>
      </c>
      <c r="C17" s="29">
        <v>52</v>
      </c>
      <c r="D17" s="28" t="s">
        <v>790</v>
      </c>
      <c r="E17" s="198">
        <v>16</v>
      </c>
      <c r="F17" s="200"/>
      <c r="G17" s="782" t="s">
        <v>289</v>
      </c>
      <c r="H17" s="210" t="s">
        <v>124</v>
      </c>
      <c r="I17" s="202"/>
      <c r="J17" s="42">
        <f>VLOOKUP($A17&amp;J$41,決統データ!$A$3:$DE$2059,$E17+19,FALSE)</f>
        <v>0</v>
      </c>
    </row>
    <row r="18" spans="1:10" ht="20.149999999999999" customHeight="1">
      <c r="A18" s="27" t="str">
        <f t="shared" si="0"/>
        <v>1775201</v>
      </c>
      <c r="B18" s="28" t="s">
        <v>292</v>
      </c>
      <c r="C18" s="29">
        <v>52</v>
      </c>
      <c r="D18" s="28" t="s">
        <v>790</v>
      </c>
      <c r="E18" s="198">
        <v>17</v>
      </c>
      <c r="F18" s="200"/>
      <c r="G18" s="783"/>
      <c r="H18" s="202" t="s">
        <v>123</v>
      </c>
      <c r="I18" s="203"/>
      <c r="J18" s="42">
        <f>VLOOKUP($A18&amp;J$41,決統データ!$A$3:$DE$2059,$E18+19,FALSE)</f>
        <v>0</v>
      </c>
    </row>
    <row r="19" spans="1:10" ht="20.149999999999999" customHeight="1">
      <c r="A19" s="27" t="str">
        <f t="shared" si="0"/>
        <v>1775201</v>
      </c>
      <c r="B19" s="28" t="s">
        <v>292</v>
      </c>
      <c r="C19" s="29">
        <v>52</v>
      </c>
      <c r="D19" s="28" t="s">
        <v>790</v>
      </c>
      <c r="E19" s="198">
        <v>18</v>
      </c>
      <c r="F19" s="200"/>
      <c r="G19" s="783"/>
      <c r="H19" s="210" t="s">
        <v>122</v>
      </c>
      <c r="I19" s="202"/>
      <c r="J19" s="42">
        <f>VLOOKUP($A19&amp;J$41,決統データ!$A$3:$DE$2059,$E19+19,FALSE)</f>
        <v>0</v>
      </c>
    </row>
    <row r="20" spans="1:10" ht="20.149999999999999" customHeight="1">
      <c r="A20" s="27" t="str">
        <f t="shared" si="0"/>
        <v>1775201</v>
      </c>
      <c r="B20" s="28" t="s">
        <v>292</v>
      </c>
      <c r="C20" s="29">
        <v>52</v>
      </c>
      <c r="D20" s="28" t="s">
        <v>790</v>
      </c>
      <c r="E20" s="198">
        <v>19</v>
      </c>
      <c r="F20" s="204"/>
      <c r="G20" s="783"/>
      <c r="H20" s="210" t="s">
        <v>121</v>
      </c>
      <c r="I20" s="202"/>
      <c r="J20" s="42">
        <f>VLOOKUP($A20&amp;J$41,決統データ!$A$3:$DE$2059,$E20+19,FALSE)</f>
        <v>0</v>
      </c>
    </row>
    <row r="21" spans="1:10" ht="20.149999999999999" customHeight="1">
      <c r="A21" s="27" t="str">
        <f t="shared" si="0"/>
        <v>1775201</v>
      </c>
      <c r="B21" s="28" t="s">
        <v>292</v>
      </c>
      <c r="C21" s="29">
        <v>52</v>
      </c>
      <c r="D21" s="28" t="s">
        <v>790</v>
      </c>
      <c r="E21" s="198">
        <v>20</v>
      </c>
      <c r="F21" s="205"/>
      <c r="G21" s="783"/>
      <c r="H21" s="210" t="s">
        <v>120</v>
      </c>
      <c r="I21" s="202"/>
      <c r="J21" s="42">
        <f>VLOOKUP($A21&amp;J$41,決統データ!$A$3:$DE$2059,$E21+19,FALSE)</f>
        <v>0</v>
      </c>
    </row>
    <row r="22" spans="1:10" ht="20.149999999999999" customHeight="1">
      <c r="A22" s="27" t="str">
        <f t="shared" si="0"/>
        <v>1775201</v>
      </c>
      <c r="B22" s="28" t="s">
        <v>292</v>
      </c>
      <c r="C22" s="29">
        <v>52</v>
      </c>
      <c r="D22" s="28" t="s">
        <v>790</v>
      </c>
      <c r="E22" s="198">
        <v>21</v>
      </c>
      <c r="F22" s="205"/>
      <c r="G22" s="783"/>
      <c r="H22" s="210" t="s">
        <v>119</v>
      </c>
      <c r="I22" s="202"/>
      <c r="J22" s="42">
        <f>VLOOKUP($A22&amp;J$41,決統データ!$A$3:$DE$2059,$E22+19,FALSE)</f>
        <v>0</v>
      </c>
    </row>
    <row r="23" spans="1:10" ht="20.149999999999999" customHeight="1">
      <c r="A23" s="27" t="str">
        <f t="shared" si="0"/>
        <v>1775201</v>
      </c>
      <c r="B23" s="28" t="s">
        <v>292</v>
      </c>
      <c r="C23" s="29">
        <v>52</v>
      </c>
      <c r="D23" s="28" t="s">
        <v>790</v>
      </c>
      <c r="E23" s="198">
        <v>22</v>
      </c>
      <c r="F23" s="205"/>
      <c r="G23" s="783"/>
      <c r="H23" s="210" t="s">
        <v>118</v>
      </c>
      <c r="I23" s="202"/>
      <c r="J23" s="42">
        <f>VLOOKUP($A23&amp;J$41,決統データ!$A$3:$DE$2059,$E23+19,FALSE)</f>
        <v>0</v>
      </c>
    </row>
    <row r="24" spans="1:10" ht="20.149999999999999" customHeight="1">
      <c r="A24" s="27" t="str">
        <f t="shared" si="0"/>
        <v>1775201</v>
      </c>
      <c r="B24" s="28" t="s">
        <v>292</v>
      </c>
      <c r="C24" s="29">
        <v>52</v>
      </c>
      <c r="D24" s="28" t="s">
        <v>790</v>
      </c>
      <c r="E24" s="198">
        <v>23</v>
      </c>
      <c r="F24" s="204"/>
      <c r="G24" s="783"/>
      <c r="H24" s="210" t="s">
        <v>117</v>
      </c>
      <c r="I24" s="202"/>
      <c r="J24" s="42">
        <f>VLOOKUP($A24&amp;J$41,決統データ!$A$3:$DE$2059,$E24+19,FALSE)</f>
        <v>0</v>
      </c>
    </row>
    <row r="25" spans="1:10" ht="20.149999999999999" customHeight="1">
      <c r="A25" s="27" t="str">
        <f t="shared" si="0"/>
        <v>1775201</v>
      </c>
      <c r="B25" s="28" t="s">
        <v>292</v>
      </c>
      <c r="C25" s="29">
        <v>52</v>
      </c>
      <c r="D25" s="28" t="s">
        <v>790</v>
      </c>
      <c r="E25" s="198">
        <v>24</v>
      </c>
      <c r="F25" s="205"/>
      <c r="G25" s="783"/>
      <c r="H25" s="202" t="s">
        <v>116</v>
      </c>
      <c r="I25" s="203"/>
      <c r="J25" s="42">
        <f>VLOOKUP($A25&amp;J$41,決統データ!$A$3:$DE$2059,$E25+19,FALSE)</f>
        <v>0</v>
      </c>
    </row>
    <row r="26" spans="1:10" ht="20.149999999999999" customHeight="1">
      <c r="A26" s="27" t="str">
        <f t="shared" si="0"/>
        <v>1775201</v>
      </c>
      <c r="B26" s="28" t="s">
        <v>292</v>
      </c>
      <c r="C26" s="29">
        <v>52</v>
      </c>
      <c r="D26" s="28" t="s">
        <v>790</v>
      </c>
      <c r="E26" s="198">
        <v>25</v>
      </c>
      <c r="F26" s="206"/>
      <c r="G26" s="783"/>
      <c r="H26" s="207" t="s">
        <v>80</v>
      </c>
      <c r="I26" s="207"/>
      <c r="J26" s="42">
        <f>VLOOKUP($A26&amp;J$41,決統データ!$A$3:$DE$2059,$E26+19,FALSE)</f>
        <v>0</v>
      </c>
    </row>
    <row r="27" spans="1:10" ht="20.25" customHeight="1">
      <c r="A27" s="27" t="str">
        <f t="shared" si="0"/>
        <v>1775201</v>
      </c>
      <c r="B27" s="28" t="s">
        <v>292</v>
      </c>
      <c r="C27" s="29">
        <v>52</v>
      </c>
      <c r="D27" s="28" t="s">
        <v>790</v>
      </c>
      <c r="E27" s="198">
        <v>33</v>
      </c>
      <c r="F27" s="874" t="s">
        <v>115</v>
      </c>
      <c r="G27" s="874" t="s">
        <v>114</v>
      </c>
      <c r="H27" s="790" t="s">
        <v>113</v>
      </c>
      <c r="I27" s="877"/>
      <c r="J27" s="42">
        <f>VLOOKUP($A27&amp;J$41,決統データ!$A$3:$DE$2059,$E27+19,FALSE)</f>
        <v>4476</v>
      </c>
    </row>
    <row r="28" spans="1:10" ht="20.25" customHeight="1">
      <c r="A28" s="27" t="str">
        <f t="shared" si="0"/>
        <v>1775201</v>
      </c>
      <c r="B28" s="28" t="s">
        <v>292</v>
      </c>
      <c r="C28" s="29">
        <v>52</v>
      </c>
      <c r="D28" s="28" t="s">
        <v>790</v>
      </c>
      <c r="E28" s="198">
        <v>34</v>
      </c>
      <c r="F28" s="875"/>
      <c r="G28" s="875"/>
      <c r="H28" s="874" t="s">
        <v>288</v>
      </c>
      <c r="I28" s="202" t="s">
        <v>112</v>
      </c>
      <c r="J28" s="42">
        <f>VLOOKUP($A28&amp;J$41,決統データ!$A$3:$DE$2059,$E28+19,FALSE)</f>
        <v>0</v>
      </c>
    </row>
    <row r="29" spans="1:10" ht="20.25" customHeight="1">
      <c r="A29" s="27" t="str">
        <f t="shared" si="0"/>
        <v>1775201</v>
      </c>
      <c r="B29" s="28" t="s">
        <v>292</v>
      </c>
      <c r="C29" s="29">
        <v>52</v>
      </c>
      <c r="D29" s="28" t="s">
        <v>790</v>
      </c>
      <c r="E29" s="198">
        <v>35</v>
      </c>
      <c r="F29" s="875"/>
      <c r="G29" s="875"/>
      <c r="H29" s="875"/>
      <c r="I29" s="202" t="s">
        <v>105</v>
      </c>
      <c r="J29" s="42">
        <f>VLOOKUP($A29&amp;J$41,決統データ!$A$3:$DE$2059,$E29+19,FALSE)</f>
        <v>2000</v>
      </c>
    </row>
    <row r="30" spans="1:10" ht="20.25" customHeight="1">
      <c r="A30" s="27" t="str">
        <f t="shared" si="0"/>
        <v>1775201</v>
      </c>
      <c r="B30" s="28" t="s">
        <v>292</v>
      </c>
      <c r="C30" s="29">
        <v>52</v>
      </c>
      <c r="D30" s="28" t="s">
        <v>790</v>
      </c>
      <c r="E30" s="198">
        <v>37</v>
      </c>
      <c r="F30" s="875"/>
      <c r="G30" s="875"/>
      <c r="H30" s="875"/>
      <c r="I30" s="202" t="s">
        <v>111</v>
      </c>
      <c r="J30" s="42">
        <f>VLOOKUP($A30&amp;J$41,決統データ!$A$3:$DE$2059,$E30+19,FALSE)</f>
        <v>0</v>
      </c>
    </row>
    <row r="31" spans="1:10" ht="20.25" customHeight="1">
      <c r="A31" s="27" t="str">
        <f t="shared" si="0"/>
        <v>1775201</v>
      </c>
      <c r="B31" s="28" t="s">
        <v>292</v>
      </c>
      <c r="C31" s="29">
        <v>52</v>
      </c>
      <c r="D31" s="28" t="s">
        <v>790</v>
      </c>
      <c r="E31" s="198">
        <v>38</v>
      </c>
      <c r="F31" s="875"/>
      <c r="G31" s="875"/>
      <c r="H31" s="875"/>
      <c r="I31" s="202" t="s">
        <v>110</v>
      </c>
      <c r="J31" s="42">
        <f>VLOOKUP($A31&amp;J$41,決統データ!$A$3:$DE$2059,$E31+19,FALSE)</f>
        <v>0</v>
      </c>
    </row>
    <row r="32" spans="1:10" ht="20.25" customHeight="1">
      <c r="A32" s="27" t="str">
        <f t="shared" si="0"/>
        <v>1775201</v>
      </c>
      <c r="B32" s="28" t="s">
        <v>292</v>
      </c>
      <c r="C32" s="29">
        <v>52</v>
      </c>
      <c r="D32" s="28" t="s">
        <v>790</v>
      </c>
      <c r="E32" s="198">
        <v>39</v>
      </c>
      <c r="F32" s="875"/>
      <c r="G32" s="875"/>
      <c r="H32" s="876"/>
      <c r="I32" s="64" t="s">
        <v>109</v>
      </c>
      <c r="J32" s="42">
        <f>VLOOKUP($A32&amp;J$41,決統データ!$A$3:$DE$2059,$E32+19,FALSE)</f>
        <v>0</v>
      </c>
    </row>
    <row r="33" spans="1:10" ht="20.25" customHeight="1">
      <c r="A33" s="27" t="str">
        <f t="shared" si="0"/>
        <v>1775201</v>
      </c>
      <c r="B33" s="28" t="s">
        <v>292</v>
      </c>
      <c r="C33" s="29">
        <v>52</v>
      </c>
      <c r="D33" s="28" t="s">
        <v>790</v>
      </c>
      <c r="E33" s="198">
        <v>41</v>
      </c>
      <c r="F33" s="875"/>
      <c r="G33" s="875"/>
      <c r="H33" s="791" t="s">
        <v>108</v>
      </c>
      <c r="I33" s="878"/>
      <c r="J33" s="42">
        <f>VLOOKUP($A33&amp;J$41,決統データ!$A$3:$DE$2059,$E33+19,FALSE)</f>
        <v>847</v>
      </c>
    </row>
    <row r="34" spans="1:10" ht="20.25" customHeight="1">
      <c r="A34" s="27" t="str">
        <f t="shared" si="0"/>
        <v>1775201</v>
      </c>
      <c r="B34" s="28" t="s">
        <v>292</v>
      </c>
      <c r="C34" s="29">
        <v>52</v>
      </c>
      <c r="D34" s="28" t="s">
        <v>790</v>
      </c>
      <c r="E34" s="198">
        <v>42</v>
      </c>
      <c r="F34" s="875"/>
      <c r="G34" s="875"/>
      <c r="H34" s="611" t="s">
        <v>288</v>
      </c>
      <c r="I34" s="64" t="s">
        <v>106</v>
      </c>
      <c r="J34" s="42">
        <f>VLOOKUP($A34&amp;J$41,決統データ!$A$3:$DE$2059,$E34+19,FALSE)</f>
        <v>0</v>
      </c>
    </row>
    <row r="35" spans="1:10" ht="20.25" customHeight="1">
      <c r="A35" s="27" t="str">
        <f t="shared" si="0"/>
        <v>1775201</v>
      </c>
      <c r="B35" s="28" t="s">
        <v>292</v>
      </c>
      <c r="C35" s="29">
        <v>52</v>
      </c>
      <c r="D35" s="28" t="s">
        <v>790</v>
      </c>
      <c r="E35" s="198">
        <v>43</v>
      </c>
      <c r="F35" s="875"/>
      <c r="G35" s="875"/>
      <c r="H35" s="612"/>
      <c r="I35" s="64" t="s">
        <v>105</v>
      </c>
      <c r="J35" s="42">
        <f>VLOOKUP($A35&amp;J$41,決統データ!$A$3:$DE$2059,$E35+19,FALSE)</f>
        <v>0</v>
      </c>
    </row>
    <row r="36" spans="1:10" ht="20.25" customHeight="1">
      <c r="A36" s="27" t="str">
        <f t="shared" si="0"/>
        <v>1775201</v>
      </c>
      <c r="B36" s="28" t="s">
        <v>292</v>
      </c>
      <c r="C36" s="29">
        <v>52</v>
      </c>
      <c r="D36" s="28" t="s">
        <v>790</v>
      </c>
      <c r="E36" s="198">
        <v>45</v>
      </c>
      <c r="F36" s="876"/>
      <c r="G36" s="876"/>
      <c r="H36" s="613"/>
      <c r="I36" s="64" t="s">
        <v>104</v>
      </c>
      <c r="J36" s="42">
        <f>VLOOKUP($A36&amp;J$41,決統データ!$A$3:$DE$2059,$E36+19,FALSE)</f>
        <v>0</v>
      </c>
    </row>
    <row r="41" spans="1:10">
      <c r="J41" s="12" t="str">
        <f>+J42&amp;"000"</f>
        <v>264075000</v>
      </c>
    </row>
    <row r="42" spans="1:10">
      <c r="J42" s="284" t="s">
        <v>595</v>
      </c>
    </row>
    <row r="43" spans="1:10">
      <c r="J43" s="284" t="s">
        <v>596</v>
      </c>
    </row>
  </sheetData>
  <customSheetViews>
    <customSheetView guid="{247A5D4D-80F1-4466-92F7-7A3BC78E450F}" fitToPage="1" printArea="1" topLeftCell="A37">
      <selection activeCell="C43" sqref="C43"/>
      <pageMargins left="0.98425196850393704" right="0.78740157480314965" top="0.78740157480314965" bottom="0.78740157480314965" header="0.51181102362204722" footer="0.27559055118110237"/>
      <pageSetup paperSize="9" orientation="portrait" blackAndWhite="1" horizontalDpi="300" verticalDpi="300"/>
      <headerFooter alignWithMargins="0"/>
    </customSheetView>
  </customSheetViews>
  <mergeCells count="11">
    <mergeCell ref="H34:H36"/>
    <mergeCell ref="F2:I2"/>
    <mergeCell ref="F3:I3"/>
    <mergeCell ref="F16:I16"/>
    <mergeCell ref="G17:G26"/>
    <mergeCell ref="G4:G15"/>
    <mergeCell ref="F27:F36"/>
    <mergeCell ref="G27:G36"/>
    <mergeCell ref="H27:I27"/>
    <mergeCell ref="H28:H32"/>
    <mergeCell ref="H33:I33"/>
  </mergeCells>
  <phoneticPr fontId="3"/>
  <pageMargins left="0.98425196850393704" right="0.78740157480314965" top="0.78740157480314965" bottom="0.78740157480314965" header="0.51181102362204722" footer="0.27559055118110237"/>
  <pageSetup paperSize="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K91"/>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6" style="1" customWidth="1"/>
    <col min="7" max="7" width="7.5" style="1" customWidth="1"/>
    <col min="8" max="8" width="25.5" style="1" customWidth="1"/>
    <col min="9" max="10" width="14.58203125" style="152" customWidth="1"/>
    <col min="11" max="11" width="14.58203125" style="1" customWidth="1"/>
    <col min="12" max="16384" width="9" style="1"/>
  </cols>
  <sheetData>
    <row r="1" spans="1:11" ht="19">
      <c r="F1" s="8" t="s">
        <v>304</v>
      </c>
    </row>
    <row r="2" spans="1:11">
      <c r="F2" s="1" t="s">
        <v>1300</v>
      </c>
    </row>
    <row r="3" spans="1:11" ht="34.5" customHeight="1">
      <c r="A3" s="26"/>
      <c r="B3" s="67" t="s">
        <v>786</v>
      </c>
      <c r="C3" s="26" t="s">
        <v>787</v>
      </c>
      <c r="D3" s="26" t="s">
        <v>788</v>
      </c>
      <c r="E3" s="30" t="s">
        <v>789</v>
      </c>
      <c r="F3" s="583"/>
      <c r="G3" s="584"/>
      <c r="H3" s="585"/>
      <c r="I3" s="11" t="s">
        <v>131</v>
      </c>
      <c r="J3" s="11" t="s">
        <v>600</v>
      </c>
      <c r="K3" s="11" t="s">
        <v>609</v>
      </c>
    </row>
    <row r="4" spans="1:11" s="99" customFormat="1">
      <c r="A4" s="27" t="str">
        <f>+B4&amp;C4&amp;D4</f>
        <v>1781001</v>
      </c>
      <c r="B4" s="28" t="s">
        <v>334</v>
      </c>
      <c r="C4" s="29">
        <v>10</v>
      </c>
      <c r="D4" s="28" t="s">
        <v>790</v>
      </c>
      <c r="E4" s="24">
        <v>1</v>
      </c>
      <c r="F4" s="263" t="s">
        <v>1295</v>
      </c>
      <c r="G4" s="263"/>
      <c r="H4" s="264"/>
      <c r="I4" s="35">
        <f>VLOOKUP($A4&amp;I$89,決統データ!$A$3:$DE$2059,$E4+19,FALSE)</f>
        <v>4070324</v>
      </c>
      <c r="J4" s="35">
        <f>VLOOKUP($A4&amp;J$89,決統データ!$A$3:$DE$2059,$E4+19,FALSE)</f>
        <v>4071117</v>
      </c>
      <c r="K4" s="275"/>
    </row>
    <row r="5" spans="1:11" s="99" customFormat="1">
      <c r="A5" s="27" t="str">
        <f>+B5&amp;C5&amp;D5</f>
        <v>1781001</v>
      </c>
      <c r="B5" s="28" t="s">
        <v>334</v>
      </c>
      <c r="C5" s="29">
        <v>10</v>
      </c>
      <c r="D5" s="28" t="s">
        <v>790</v>
      </c>
      <c r="E5" s="249">
        <v>2</v>
      </c>
      <c r="F5" s="263" t="s">
        <v>1294</v>
      </c>
      <c r="G5" s="263"/>
      <c r="H5" s="264"/>
      <c r="I5" s="35">
        <f>VLOOKUP($A5&amp;I$89,決統データ!$A$3:$DE$2059,$E5+19,FALSE)</f>
        <v>4080415</v>
      </c>
      <c r="J5" s="35">
        <f>VLOOKUP($A5&amp;J$89,決統データ!$A$3:$DE$2059,$E5+19,FALSE)</f>
        <v>4090401</v>
      </c>
      <c r="K5" s="275"/>
    </row>
    <row r="6" spans="1:11" s="99" customFormat="1">
      <c r="A6" s="27" t="str">
        <f>+B6&amp;C6&amp;D6</f>
        <v>1781001</v>
      </c>
      <c r="B6" s="28" t="s">
        <v>334</v>
      </c>
      <c r="C6" s="29">
        <v>10</v>
      </c>
      <c r="D6" s="28" t="s">
        <v>790</v>
      </c>
      <c r="E6" s="249">
        <v>3</v>
      </c>
      <c r="F6" s="263" t="s">
        <v>1293</v>
      </c>
      <c r="G6" s="104"/>
      <c r="H6" s="265"/>
      <c r="I6" s="35">
        <f>VLOOKUP($A6&amp;I$89,決統データ!$A$3:$DE$2059,$E6+19,FALSE)</f>
        <v>4060401</v>
      </c>
      <c r="J6" s="35">
        <f>VLOOKUP($A6&amp;J$89,決統データ!$A$3:$DE$2059,$E6+19,FALSE)</f>
        <v>3610401</v>
      </c>
      <c r="K6" s="275"/>
    </row>
    <row r="7" spans="1:11">
      <c r="A7" s="27" t="str">
        <f t="shared" ref="A7:A18" si="0">+B7&amp;C7&amp;D7</f>
        <v>1781001</v>
      </c>
      <c r="B7" s="28" t="s">
        <v>334</v>
      </c>
      <c r="C7" s="29">
        <v>10</v>
      </c>
      <c r="D7" s="28" t="s">
        <v>790</v>
      </c>
      <c r="E7" s="24">
        <v>4</v>
      </c>
      <c r="F7" s="174" t="s">
        <v>1292</v>
      </c>
      <c r="G7" s="237"/>
      <c r="H7" s="237"/>
      <c r="I7" s="35">
        <f>VLOOKUP($A7&amp;I$89,決統データ!$A$3:$DE$2059,$E7+19,FALSE)</f>
        <v>22</v>
      </c>
      <c r="J7" s="35">
        <f>VLOOKUP($A7&amp;J$89,決統データ!$A$3:$DE$2059,$E7+19,FALSE)</f>
        <v>5</v>
      </c>
      <c r="K7" s="278">
        <f t="shared" ref="K7:K18" si="1">SUM(I7:J7)</f>
        <v>27</v>
      </c>
    </row>
    <row r="8" spans="1:11">
      <c r="A8" s="27" t="str">
        <f t="shared" si="0"/>
        <v>1781001</v>
      </c>
      <c r="B8" s="28" t="s">
        <v>334</v>
      </c>
      <c r="C8" s="29">
        <v>10</v>
      </c>
      <c r="D8" s="28" t="s">
        <v>790</v>
      </c>
      <c r="E8" s="24">
        <v>7</v>
      </c>
      <c r="F8" s="590" t="s">
        <v>1291</v>
      </c>
      <c r="G8" s="174" t="s">
        <v>1290</v>
      </c>
      <c r="H8" s="175"/>
      <c r="I8" s="440">
        <f>VLOOKUP($A8&amp;I$89,決統データ!$A$3:$DE$2059,$E8+19,FALSE)</f>
        <v>76584</v>
      </c>
      <c r="J8" s="440">
        <f>VLOOKUP($A8&amp;J$89,決統データ!$A$3:$DE$2059,$E8+19,FALSE)</f>
        <v>13484</v>
      </c>
      <c r="K8" s="278">
        <f t="shared" si="1"/>
        <v>90068</v>
      </c>
    </row>
    <row r="9" spans="1:11">
      <c r="A9" s="27" t="str">
        <f t="shared" si="0"/>
        <v>1781001</v>
      </c>
      <c r="B9" s="28" t="s">
        <v>334</v>
      </c>
      <c r="C9" s="29">
        <v>10</v>
      </c>
      <c r="D9" s="28" t="s">
        <v>790</v>
      </c>
      <c r="E9" s="24">
        <v>8</v>
      </c>
      <c r="F9" s="591"/>
      <c r="G9" s="174" t="s">
        <v>1289</v>
      </c>
      <c r="H9" s="175"/>
      <c r="I9" s="440">
        <f>VLOOKUP($A9&amp;I$89,決統データ!$A$3:$DE$2059,$E9+19,FALSE)</f>
        <v>32035</v>
      </c>
      <c r="J9" s="440">
        <f>VLOOKUP($A9&amp;J$89,決統データ!$A$3:$DE$2059,$E9+19,FALSE)</f>
        <v>0</v>
      </c>
      <c r="K9" s="278">
        <f t="shared" si="1"/>
        <v>32035</v>
      </c>
    </row>
    <row r="10" spans="1:11">
      <c r="A10" s="27" t="str">
        <f t="shared" si="0"/>
        <v>1781001</v>
      </c>
      <c r="B10" s="28" t="s">
        <v>334</v>
      </c>
      <c r="C10" s="29">
        <v>10</v>
      </c>
      <c r="D10" s="28" t="s">
        <v>790</v>
      </c>
      <c r="E10" s="24">
        <v>9</v>
      </c>
      <c r="F10" s="591"/>
      <c r="G10" s="174" t="s">
        <v>1288</v>
      </c>
      <c r="H10" s="175"/>
      <c r="I10" s="440">
        <f>VLOOKUP($A10&amp;I$89,決統データ!$A$3:$DE$2059,$E10+19,FALSE)</f>
        <v>100</v>
      </c>
      <c r="J10" s="440">
        <f>VLOOKUP($A10&amp;J$89,決統データ!$A$3:$DE$2059,$E10+19,FALSE)</f>
        <v>70</v>
      </c>
      <c r="K10" s="278">
        <f t="shared" si="1"/>
        <v>170</v>
      </c>
    </row>
    <row r="11" spans="1:11">
      <c r="A11" s="27" t="str">
        <f t="shared" si="0"/>
        <v>1781001</v>
      </c>
      <c r="B11" s="28" t="s">
        <v>334</v>
      </c>
      <c r="C11" s="29">
        <v>10</v>
      </c>
      <c r="D11" s="28" t="s">
        <v>790</v>
      </c>
      <c r="E11" s="24">
        <v>10</v>
      </c>
      <c r="F11" s="591"/>
      <c r="G11" s="174" t="s">
        <v>1287</v>
      </c>
      <c r="H11" s="175"/>
      <c r="I11" s="440">
        <f>VLOOKUP($A11&amp;I$89,決統データ!$A$3:$DE$2059,$E11+19,FALSE)</f>
        <v>31</v>
      </c>
      <c r="J11" s="440">
        <f>VLOOKUP($A11&amp;J$89,決統データ!$A$3:$DE$2059,$E11+19,FALSE)</f>
        <v>33</v>
      </c>
      <c r="K11" s="278">
        <f t="shared" si="1"/>
        <v>64</v>
      </c>
    </row>
    <row r="12" spans="1:11">
      <c r="A12" s="27" t="str">
        <f t="shared" si="0"/>
        <v>1781001</v>
      </c>
      <c r="B12" s="28" t="s">
        <v>334</v>
      </c>
      <c r="C12" s="29">
        <v>10</v>
      </c>
      <c r="D12" s="28" t="s">
        <v>790</v>
      </c>
      <c r="E12" s="24">
        <v>11</v>
      </c>
      <c r="F12" s="591"/>
      <c r="G12" s="174" t="s">
        <v>1286</v>
      </c>
      <c r="H12" s="175"/>
      <c r="I12" s="440">
        <f>VLOOKUP($A12&amp;I$89,決統データ!$A$3:$DE$2059,$E12+19,FALSE)</f>
        <v>31</v>
      </c>
      <c r="J12" s="440">
        <f>VLOOKUP($A12&amp;J$89,決統データ!$A$3:$DE$2059,$E12+19,FALSE)</f>
        <v>33</v>
      </c>
      <c r="K12" s="278">
        <f t="shared" si="1"/>
        <v>64</v>
      </c>
    </row>
    <row r="13" spans="1:11">
      <c r="A13" s="27" t="str">
        <f t="shared" si="0"/>
        <v>1781001</v>
      </c>
      <c r="B13" s="28" t="s">
        <v>334</v>
      </c>
      <c r="C13" s="29">
        <v>10</v>
      </c>
      <c r="D13" s="28" t="s">
        <v>790</v>
      </c>
      <c r="E13" s="24">
        <v>12</v>
      </c>
      <c r="F13" s="591"/>
      <c r="G13" s="176" t="s">
        <v>1285</v>
      </c>
      <c r="H13" s="175"/>
      <c r="I13" s="440">
        <f>VLOOKUP($A13&amp;I$89,決統データ!$A$3:$DE$2059,$E13+19,FALSE)</f>
        <v>31</v>
      </c>
      <c r="J13" s="440">
        <f>VLOOKUP($A13&amp;J$89,決統データ!$A$3:$DE$2059,$E13+19,FALSE)</f>
        <v>33</v>
      </c>
      <c r="K13" s="278">
        <f t="shared" si="1"/>
        <v>64</v>
      </c>
    </row>
    <row r="14" spans="1:11">
      <c r="A14" s="27" t="str">
        <f t="shared" si="0"/>
        <v>1781001</v>
      </c>
      <c r="B14" s="28" t="s">
        <v>334</v>
      </c>
      <c r="C14" s="29">
        <v>10</v>
      </c>
      <c r="D14" s="28" t="s">
        <v>790</v>
      </c>
      <c r="E14" s="24">
        <v>13</v>
      </c>
      <c r="F14" s="591"/>
      <c r="G14" s="174" t="s">
        <v>1284</v>
      </c>
      <c r="H14" s="175"/>
      <c r="I14" s="440">
        <f>VLOOKUP($A14&amp;I$89,決統データ!$A$3:$DE$2059,$E14+19,FALSE)</f>
        <v>55257</v>
      </c>
      <c r="J14" s="440">
        <f>VLOOKUP($A14&amp;J$89,決統データ!$A$3:$DE$2059,$E14+19,FALSE)</f>
        <v>30307</v>
      </c>
      <c r="K14" s="278">
        <f t="shared" si="1"/>
        <v>85564</v>
      </c>
    </row>
    <row r="15" spans="1:11">
      <c r="A15" s="27" t="str">
        <f t="shared" si="0"/>
        <v>1781001</v>
      </c>
      <c r="B15" s="28" t="s">
        <v>334</v>
      </c>
      <c r="C15" s="29">
        <v>10</v>
      </c>
      <c r="D15" s="28" t="s">
        <v>790</v>
      </c>
      <c r="E15" s="24">
        <v>14</v>
      </c>
      <c r="F15" s="591"/>
      <c r="G15" s="174" t="s">
        <v>1283</v>
      </c>
      <c r="H15" s="175"/>
      <c r="I15" s="440">
        <f>VLOOKUP($A15&amp;I$89,決統データ!$A$3:$DE$2059,$E15+19,FALSE)</f>
        <v>1226</v>
      </c>
      <c r="J15" s="440">
        <f>VLOOKUP($A15&amp;J$89,決統データ!$A$3:$DE$2059,$E15+19,FALSE)</f>
        <v>0</v>
      </c>
      <c r="K15" s="278">
        <f t="shared" si="1"/>
        <v>1226</v>
      </c>
    </row>
    <row r="16" spans="1:11">
      <c r="A16" s="27" t="str">
        <f t="shared" si="0"/>
        <v>1781001</v>
      </c>
      <c r="B16" s="28" t="s">
        <v>334</v>
      </c>
      <c r="C16" s="29">
        <v>10</v>
      </c>
      <c r="D16" s="28" t="s">
        <v>790</v>
      </c>
      <c r="E16" s="24">
        <v>15</v>
      </c>
      <c r="F16" s="591"/>
      <c r="G16" s="174" t="s">
        <v>1282</v>
      </c>
      <c r="H16" s="175"/>
      <c r="I16" s="440">
        <f>VLOOKUP($A16&amp;I$89,決統データ!$A$3:$DE$2059,$E16+19,FALSE)</f>
        <v>5</v>
      </c>
      <c r="J16" s="440">
        <f>VLOOKUP($A16&amp;J$89,決統データ!$A$3:$DE$2059,$E16+19,FALSE)</f>
        <v>5</v>
      </c>
      <c r="K16" s="278">
        <f t="shared" si="1"/>
        <v>10</v>
      </c>
    </row>
    <row r="17" spans="1:11">
      <c r="A17" s="27" t="str">
        <f t="shared" si="0"/>
        <v>1781001</v>
      </c>
      <c r="B17" s="28" t="s">
        <v>334</v>
      </c>
      <c r="C17" s="29">
        <v>10</v>
      </c>
      <c r="D17" s="28" t="s">
        <v>790</v>
      </c>
      <c r="E17" s="24">
        <v>16</v>
      </c>
      <c r="F17" s="591"/>
      <c r="G17" s="174" t="s">
        <v>1281</v>
      </c>
      <c r="H17" s="175"/>
      <c r="I17" s="440">
        <f>VLOOKUP($A17&amp;I$89,決統データ!$A$3:$DE$2059,$E17+19,FALSE)</f>
        <v>5</v>
      </c>
      <c r="J17" s="440">
        <f>VLOOKUP($A17&amp;J$89,決統データ!$A$3:$DE$2059,$E17+19,FALSE)</f>
        <v>5</v>
      </c>
      <c r="K17" s="278">
        <f t="shared" si="1"/>
        <v>10</v>
      </c>
    </row>
    <row r="18" spans="1:11">
      <c r="A18" s="27" t="str">
        <f t="shared" si="0"/>
        <v>1781001</v>
      </c>
      <c r="B18" s="28" t="s">
        <v>334</v>
      </c>
      <c r="C18" s="29">
        <v>10</v>
      </c>
      <c r="D18" s="28" t="s">
        <v>790</v>
      </c>
      <c r="E18" s="24">
        <v>17</v>
      </c>
      <c r="F18" s="591"/>
      <c r="G18" s="174" t="s">
        <v>1280</v>
      </c>
      <c r="H18" s="175"/>
      <c r="I18" s="440">
        <f>VLOOKUP($A18&amp;I$89,決統データ!$A$3:$DE$2059,$E18+19,FALSE)</f>
        <v>5</v>
      </c>
      <c r="J18" s="440">
        <f>VLOOKUP($A18&amp;J$89,決統データ!$A$3:$DE$2059,$E18+19,FALSE)</f>
        <v>5</v>
      </c>
      <c r="K18" s="278">
        <f t="shared" si="1"/>
        <v>10</v>
      </c>
    </row>
    <row r="19" spans="1:11">
      <c r="F19" s="591"/>
      <c r="G19" s="974" t="s">
        <v>494</v>
      </c>
      <c r="H19" s="177" t="s">
        <v>303</v>
      </c>
      <c r="I19" s="166">
        <f>I12/I8*100</f>
        <v>4.0478428914655806E-2</v>
      </c>
      <c r="J19" s="166">
        <f>J12/J8*100</f>
        <v>0.24473450014832393</v>
      </c>
      <c r="K19" s="273">
        <f>K12/K8*100</f>
        <v>7.1057423280188298E-2</v>
      </c>
    </row>
    <row r="20" spans="1:11">
      <c r="F20" s="591"/>
      <c r="G20" s="975"/>
      <c r="H20" s="177" t="s">
        <v>302</v>
      </c>
      <c r="I20" s="166">
        <f>I12/I10*100</f>
        <v>31</v>
      </c>
      <c r="J20" s="166">
        <f>J12/J10*100</f>
        <v>47.142857142857139</v>
      </c>
      <c r="K20" s="273">
        <f>K12/K10*100</f>
        <v>37.647058823529413</v>
      </c>
    </row>
    <row r="21" spans="1:11">
      <c r="F21" s="591"/>
      <c r="G21" s="975"/>
      <c r="H21" s="177" t="s">
        <v>301</v>
      </c>
      <c r="I21" s="166">
        <f>I13/I12*100</f>
        <v>100</v>
      </c>
      <c r="J21" s="166">
        <f>J13/J12*100</f>
        <v>100</v>
      </c>
      <c r="K21" s="273">
        <f>K13/K12*100</f>
        <v>100</v>
      </c>
    </row>
    <row r="22" spans="1:11">
      <c r="F22" s="591"/>
      <c r="G22" s="975"/>
      <c r="H22" s="177" t="s">
        <v>300</v>
      </c>
      <c r="I22" s="166">
        <f>I18/I14*100</f>
        <v>9.0486273232350655E-3</v>
      </c>
      <c r="J22" s="166">
        <f>J18/J14*100</f>
        <v>1.649783878311941E-2</v>
      </c>
      <c r="K22" s="273">
        <f>K18/K14*100</f>
        <v>1.1687158150624094E-2</v>
      </c>
    </row>
    <row r="23" spans="1:11">
      <c r="F23" s="591"/>
      <c r="G23" s="975"/>
      <c r="H23" s="177" t="s">
        <v>299</v>
      </c>
      <c r="I23" s="166">
        <f>I18/I16*100</f>
        <v>100</v>
      </c>
      <c r="J23" s="166">
        <f>J18/J16*100</f>
        <v>100</v>
      </c>
      <c r="K23" s="273">
        <f>K18/K16*100</f>
        <v>100</v>
      </c>
    </row>
    <row r="24" spans="1:11">
      <c r="A24" s="27" t="str">
        <f t="shared" ref="A24:A71" si="2">+B24&amp;C24&amp;D24</f>
        <v>1781001</v>
      </c>
      <c r="B24" s="28" t="s">
        <v>334</v>
      </c>
      <c r="C24" s="29">
        <v>10</v>
      </c>
      <c r="D24" s="28" t="s">
        <v>790</v>
      </c>
      <c r="E24" s="24">
        <v>19</v>
      </c>
      <c r="F24" s="594" t="s">
        <v>1274</v>
      </c>
      <c r="G24" s="174" t="s">
        <v>298</v>
      </c>
      <c r="H24" s="175"/>
      <c r="I24" s="167">
        <v>130721</v>
      </c>
      <c r="J24" s="167">
        <v>108918</v>
      </c>
      <c r="K24" s="278">
        <f t="shared" ref="K24:K57" si="3">SUM(I24:J24)</f>
        <v>239639</v>
      </c>
    </row>
    <row r="25" spans="1:11" ht="25">
      <c r="A25" s="27" t="str">
        <f t="shared" si="2"/>
        <v>1781001</v>
      </c>
      <c r="B25" s="28" t="s">
        <v>334</v>
      </c>
      <c r="C25" s="29">
        <v>10</v>
      </c>
      <c r="D25" s="28" t="s">
        <v>790</v>
      </c>
      <c r="E25" s="24">
        <v>20</v>
      </c>
      <c r="F25" s="594"/>
      <c r="G25" s="976" t="s">
        <v>297</v>
      </c>
      <c r="H25" s="178" t="s">
        <v>1271</v>
      </c>
      <c r="I25" s="42">
        <f>VLOOKUP($A25&amp;I$89,決統データ!$A$3:$DE$2059,$E25+19,FALSE)</f>
        <v>62894</v>
      </c>
      <c r="J25" s="42">
        <f>VLOOKUP($A25&amp;J$89,決統データ!$A$3:$DE$2059,$E25+19,FALSE)</f>
        <v>50083</v>
      </c>
      <c r="K25" s="278">
        <f t="shared" si="3"/>
        <v>112977</v>
      </c>
    </row>
    <row r="26" spans="1:11">
      <c r="A26" s="27" t="str">
        <f t="shared" si="2"/>
        <v>1781001</v>
      </c>
      <c r="B26" s="28" t="s">
        <v>334</v>
      </c>
      <c r="C26" s="29">
        <v>10</v>
      </c>
      <c r="D26" s="28" t="s">
        <v>790</v>
      </c>
      <c r="E26" s="24">
        <v>21</v>
      </c>
      <c r="F26" s="594"/>
      <c r="G26" s="977"/>
      <c r="H26" s="175" t="s">
        <v>238</v>
      </c>
      <c r="I26" s="42">
        <f>VLOOKUP($A26&amp;I$89,決統データ!$A$3:$DE$2059,$E26+19,FALSE)</f>
        <v>0</v>
      </c>
      <c r="J26" s="42">
        <f>VLOOKUP($A26&amp;J$89,決統データ!$A$3:$DE$2059,$E26+19,FALSE)</f>
        <v>18500</v>
      </c>
      <c r="K26" s="278">
        <f t="shared" si="3"/>
        <v>18500</v>
      </c>
    </row>
    <row r="27" spans="1:11">
      <c r="A27" s="27" t="str">
        <f t="shared" si="2"/>
        <v>1781001</v>
      </c>
      <c r="B27" s="28" t="s">
        <v>334</v>
      </c>
      <c r="C27" s="29">
        <v>10</v>
      </c>
      <c r="D27" s="28" t="s">
        <v>790</v>
      </c>
      <c r="E27" s="24">
        <v>22</v>
      </c>
      <c r="F27" s="594"/>
      <c r="G27" s="977"/>
      <c r="H27" s="175" t="s">
        <v>1269</v>
      </c>
      <c r="I27" s="42">
        <f>VLOOKUP($A27&amp;I$89,決統データ!$A$3:$DE$2059,$E27+19,FALSE)</f>
        <v>8500</v>
      </c>
      <c r="J27" s="42">
        <f>VLOOKUP($A27&amp;J$89,決統データ!$A$3:$DE$2059,$E27+19,FALSE)</f>
        <v>10642</v>
      </c>
      <c r="K27" s="278">
        <f t="shared" si="3"/>
        <v>19142</v>
      </c>
    </row>
    <row r="28" spans="1:11">
      <c r="A28" s="27" t="str">
        <f t="shared" si="2"/>
        <v>1781001</v>
      </c>
      <c r="B28" s="28" t="s">
        <v>334</v>
      </c>
      <c r="C28" s="29">
        <v>10</v>
      </c>
      <c r="D28" s="28" t="s">
        <v>790</v>
      </c>
      <c r="E28" s="24">
        <v>23</v>
      </c>
      <c r="F28" s="594"/>
      <c r="G28" s="977"/>
      <c r="H28" s="179" t="s">
        <v>1264</v>
      </c>
      <c r="I28" s="42">
        <f>VLOOKUP($A28&amp;I$89,決統データ!$A$3:$DE$2059,$E28+19,FALSE)</f>
        <v>0</v>
      </c>
      <c r="J28" s="42">
        <f>VLOOKUP($A28&amp;J$89,決統データ!$A$3:$DE$2059,$E28+19,FALSE)</f>
        <v>0</v>
      </c>
      <c r="K28" s="278">
        <f t="shared" si="3"/>
        <v>0</v>
      </c>
    </row>
    <row r="29" spans="1:11">
      <c r="A29" s="27" t="str">
        <f t="shared" si="2"/>
        <v>1781001</v>
      </c>
      <c r="B29" s="28" t="s">
        <v>334</v>
      </c>
      <c r="C29" s="29">
        <v>10</v>
      </c>
      <c r="D29" s="28" t="s">
        <v>790</v>
      </c>
      <c r="E29" s="24">
        <v>24</v>
      </c>
      <c r="F29" s="594"/>
      <c r="G29" s="977"/>
      <c r="H29" s="175" t="s">
        <v>1263</v>
      </c>
      <c r="I29" s="42">
        <f>VLOOKUP($A29&amp;I$89,決統データ!$A$3:$DE$2059,$E29+19,FALSE)</f>
        <v>59327</v>
      </c>
      <c r="J29" s="42">
        <f>VLOOKUP($A29&amp;J$89,決統データ!$A$3:$DE$2059,$E29+19,FALSE)</f>
        <v>29693</v>
      </c>
      <c r="K29" s="278">
        <f t="shared" si="3"/>
        <v>89020</v>
      </c>
    </row>
    <row r="30" spans="1:11">
      <c r="A30" s="27" t="str">
        <f t="shared" si="2"/>
        <v>1781001</v>
      </c>
      <c r="B30" s="28" t="s">
        <v>334</v>
      </c>
      <c r="C30" s="29">
        <v>10</v>
      </c>
      <c r="D30" s="28" t="s">
        <v>790</v>
      </c>
      <c r="E30" s="24">
        <v>25</v>
      </c>
      <c r="F30" s="594"/>
      <c r="G30" s="978" t="s">
        <v>296</v>
      </c>
      <c r="H30" s="175" t="s">
        <v>1267</v>
      </c>
      <c r="I30" s="42">
        <f>VLOOKUP($A30&amp;I$89,決統データ!$A$3:$DE$2059,$E30+19,FALSE)</f>
        <v>89023</v>
      </c>
      <c r="J30" s="42">
        <f>VLOOKUP($A30&amp;J$89,決統データ!$A$3:$DE$2059,$E30+19,FALSE)</f>
        <v>70271</v>
      </c>
      <c r="K30" s="278">
        <f t="shared" si="3"/>
        <v>159294</v>
      </c>
    </row>
    <row r="31" spans="1:11">
      <c r="A31" s="27" t="str">
        <f t="shared" si="2"/>
        <v>1781001</v>
      </c>
      <c r="B31" s="28" t="s">
        <v>334</v>
      </c>
      <c r="C31" s="29">
        <v>10</v>
      </c>
      <c r="D31" s="28" t="s">
        <v>790</v>
      </c>
      <c r="E31" s="24">
        <v>26</v>
      </c>
      <c r="F31" s="594"/>
      <c r="G31" s="979"/>
      <c r="H31" s="175" t="s">
        <v>1266</v>
      </c>
      <c r="I31" s="42">
        <f>VLOOKUP($A31&amp;I$89,決統データ!$A$3:$DE$2059,$E31+19,FALSE)</f>
        <v>0</v>
      </c>
      <c r="J31" s="42">
        <f>VLOOKUP($A31&amp;J$89,決統データ!$A$3:$DE$2059,$E31+19,FALSE)</f>
        <v>0</v>
      </c>
      <c r="K31" s="278">
        <f t="shared" si="3"/>
        <v>0</v>
      </c>
    </row>
    <row r="32" spans="1:11">
      <c r="A32" s="27" t="str">
        <f t="shared" si="2"/>
        <v>1781001</v>
      </c>
      <c r="B32" s="28" t="s">
        <v>334</v>
      </c>
      <c r="C32" s="29">
        <v>10</v>
      </c>
      <c r="D32" s="28" t="s">
        <v>790</v>
      </c>
      <c r="E32" s="24">
        <v>27</v>
      </c>
      <c r="F32" s="594"/>
      <c r="G32" s="979"/>
      <c r="H32" s="175" t="s">
        <v>1265</v>
      </c>
      <c r="I32" s="42">
        <f>VLOOKUP($A32&amp;I$89,決統データ!$A$3:$DE$2059,$E32+19,FALSE)</f>
        <v>41698</v>
      </c>
      <c r="J32" s="42">
        <f>VLOOKUP($A32&amp;J$89,決統データ!$A$3:$DE$2059,$E32+19,FALSE)</f>
        <v>36850</v>
      </c>
      <c r="K32" s="278">
        <f t="shared" si="3"/>
        <v>78548</v>
      </c>
    </row>
    <row r="33" spans="1:11">
      <c r="A33" s="27" t="str">
        <f t="shared" si="2"/>
        <v>1781001</v>
      </c>
      <c r="B33" s="28" t="s">
        <v>334</v>
      </c>
      <c r="C33" s="29">
        <v>10</v>
      </c>
      <c r="D33" s="28" t="s">
        <v>790</v>
      </c>
      <c r="E33" s="24">
        <v>28</v>
      </c>
      <c r="F33" s="594"/>
      <c r="G33" s="979"/>
      <c r="H33" s="179" t="s">
        <v>1264</v>
      </c>
      <c r="I33" s="42">
        <f>VLOOKUP($A33&amp;I$89,決統データ!$A$3:$DE$2059,$E33+19,FALSE)</f>
        <v>0</v>
      </c>
      <c r="J33" s="42">
        <f>VLOOKUP($A33&amp;J$89,決統データ!$A$3:$DE$2059,$E33+19,FALSE)</f>
        <v>0</v>
      </c>
      <c r="K33" s="278">
        <f t="shared" si="3"/>
        <v>0</v>
      </c>
    </row>
    <row r="34" spans="1:11">
      <c r="A34" s="27" t="str">
        <f t="shared" si="2"/>
        <v>1781001</v>
      </c>
      <c r="B34" s="28" t="s">
        <v>334</v>
      </c>
      <c r="C34" s="29">
        <v>10</v>
      </c>
      <c r="D34" s="28" t="s">
        <v>790</v>
      </c>
      <c r="E34" s="24">
        <v>29</v>
      </c>
      <c r="F34" s="594"/>
      <c r="G34" s="979"/>
      <c r="H34" s="175" t="s">
        <v>1263</v>
      </c>
      <c r="I34" s="42">
        <f>VLOOKUP($A34&amp;I$89,決統データ!$A$3:$DE$2059,$E34+19,FALSE)</f>
        <v>0</v>
      </c>
      <c r="J34" s="42">
        <f>VLOOKUP($A34&amp;J$89,決統データ!$A$3:$DE$2059,$E34+19,FALSE)</f>
        <v>1797</v>
      </c>
      <c r="K34" s="278">
        <f t="shared" si="3"/>
        <v>1797</v>
      </c>
    </row>
    <row r="35" spans="1:11">
      <c r="A35" s="27" t="str">
        <f t="shared" si="2"/>
        <v>1781001</v>
      </c>
      <c r="B35" s="28" t="s">
        <v>334</v>
      </c>
      <c r="C35" s="29">
        <v>10</v>
      </c>
      <c r="D35" s="28" t="s">
        <v>790</v>
      </c>
      <c r="E35" s="24">
        <v>30</v>
      </c>
      <c r="F35" s="594"/>
      <c r="G35" s="174" t="s">
        <v>1262</v>
      </c>
      <c r="H35" s="175"/>
      <c r="I35" s="42">
        <f>VLOOKUP($A35&amp;I$89,決統データ!$A$3:$DE$2059,$E35+19,FALSE)</f>
        <v>125810</v>
      </c>
      <c r="J35" s="42">
        <f>VLOOKUP($A35&amp;J$89,決統データ!$A$3:$DE$2059,$E35+19,FALSE)</f>
        <v>100166</v>
      </c>
      <c r="K35" s="278">
        <f t="shared" si="3"/>
        <v>225976</v>
      </c>
    </row>
    <row r="36" spans="1:11">
      <c r="A36" s="27" t="str">
        <f t="shared" si="2"/>
        <v>1781001</v>
      </c>
      <c r="B36" s="28" t="s">
        <v>334</v>
      </c>
      <c r="C36" s="29">
        <v>10</v>
      </c>
      <c r="D36" s="28" t="s">
        <v>790</v>
      </c>
      <c r="E36" s="24">
        <v>31</v>
      </c>
      <c r="F36" s="594" t="s">
        <v>1261</v>
      </c>
      <c r="G36" s="174" t="s">
        <v>1260</v>
      </c>
      <c r="H36" s="175"/>
      <c r="I36" s="42">
        <f>VLOOKUP($A36&amp;I$89,決統データ!$A$3:$DE$2059,$E36+19,FALSE)</f>
        <v>1</v>
      </c>
      <c r="J36" s="42">
        <f>VLOOKUP($A36&amp;J$89,決統データ!$A$3:$DE$2059,$E36+19,FALSE)</f>
        <v>1</v>
      </c>
      <c r="K36" s="278">
        <f t="shared" si="3"/>
        <v>2</v>
      </c>
    </row>
    <row r="37" spans="1:11">
      <c r="A37" s="27" t="str">
        <f t="shared" si="2"/>
        <v>1781001</v>
      </c>
      <c r="B37" s="28" t="s">
        <v>334</v>
      </c>
      <c r="C37" s="29">
        <v>10</v>
      </c>
      <c r="D37" s="28" t="s">
        <v>790</v>
      </c>
      <c r="E37" s="24">
        <v>32</v>
      </c>
      <c r="F37" s="594"/>
      <c r="G37" s="978" t="s">
        <v>1259</v>
      </c>
      <c r="H37" s="175" t="s">
        <v>1257</v>
      </c>
      <c r="I37" s="42">
        <f>VLOOKUP($A37&amp;I$89,決統データ!$A$3:$DE$2059,$E37+19,FALSE)</f>
        <v>1</v>
      </c>
      <c r="J37" s="42">
        <f>VLOOKUP($A37&amp;J$89,決統データ!$A$3:$DE$2059,$E37+19,FALSE)</f>
        <v>1</v>
      </c>
      <c r="K37" s="278">
        <f t="shared" si="3"/>
        <v>2</v>
      </c>
    </row>
    <row r="38" spans="1:11">
      <c r="A38" s="27" t="str">
        <f t="shared" si="2"/>
        <v>1781001</v>
      </c>
      <c r="B38" s="28" t="s">
        <v>334</v>
      </c>
      <c r="C38" s="29">
        <v>10</v>
      </c>
      <c r="D38" s="28" t="s">
        <v>790</v>
      </c>
      <c r="E38" s="24">
        <v>33</v>
      </c>
      <c r="F38" s="594"/>
      <c r="G38" s="978"/>
      <c r="H38" s="175" t="s">
        <v>1256</v>
      </c>
      <c r="I38" s="42">
        <f>VLOOKUP($A38&amp;I$89,決統データ!$A$3:$DE$2059,$E38+19,FALSE)</f>
        <v>0</v>
      </c>
      <c r="J38" s="42">
        <f>VLOOKUP($A38&amp;J$89,決統データ!$A$3:$DE$2059,$E38+19,FALSE)</f>
        <v>0</v>
      </c>
      <c r="K38" s="278">
        <f t="shared" si="3"/>
        <v>0</v>
      </c>
    </row>
    <row r="39" spans="1:11">
      <c r="A39" s="27" t="str">
        <f t="shared" si="2"/>
        <v>1781001</v>
      </c>
      <c r="B39" s="28" t="s">
        <v>334</v>
      </c>
      <c r="C39" s="29">
        <v>10</v>
      </c>
      <c r="D39" s="28" t="s">
        <v>790</v>
      </c>
      <c r="E39" s="24">
        <v>34</v>
      </c>
      <c r="F39" s="594"/>
      <c r="G39" s="978"/>
      <c r="H39" s="175" t="s">
        <v>1255</v>
      </c>
      <c r="I39" s="42">
        <f>VLOOKUP($A39&amp;I$89,決統データ!$A$3:$DE$2059,$E39+19,FALSE)</f>
        <v>0</v>
      </c>
      <c r="J39" s="42">
        <f>VLOOKUP($A39&amp;J$89,決統データ!$A$3:$DE$2059,$E39+19,FALSE)</f>
        <v>0</v>
      </c>
      <c r="K39" s="278">
        <f t="shared" si="3"/>
        <v>0</v>
      </c>
    </row>
    <row r="40" spans="1:11">
      <c r="A40" s="27" t="str">
        <f t="shared" si="2"/>
        <v>1781001</v>
      </c>
      <c r="B40" s="28" t="s">
        <v>334</v>
      </c>
      <c r="C40" s="29">
        <v>10</v>
      </c>
      <c r="D40" s="28" t="s">
        <v>790</v>
      </c>
      <c r="E40" s="24">
        <v>35</v>
      </c>
      <c r="F40" s="594"/>
      <c r="G40" s="976" t="s">
        <v>295</v>
      </c>
      <c r="H40" s="175" t="s">
        <v>1257</v>
      </c>
      <c r="I40" s="42">
        <f>VLOOKUP($A40&amp;I$89,決統データ!$A$3:$DE$2059,$E40+19,FALSE)</f>
        <v>0</v>
      </c>
      <c r="J40" s="42">
        <f>VLOOKUP($A40&amp;J$89,決統データ!$A$3:$DE$2059,$E40+19,FALSE)</f>
        <v>0</v>
      </c>
      <c r="K40" s="278">
        <f t="shared" si="3"/>
        <v>0</v>
      </c>
    </row>
    <row r="41" spans="1:11">
      <c r="A41" s="27" t="str">
        <f t="shared" si="2"/>
        <v>1781001</v>
      </c>
      <c r="B41" s="28" t="s">
        <v>334</v>
      </c>
      <c r="C41" s="29">
        <v>10</v>
      </c>
      <c r="D41" s="28" t="s">
        <v>790</v>
      </c>
      <c r="E41" s="24">
        <v>36</v>
      </c>
      <c r="F41" s="594"/>
      <c r="G41" s="976"/>
      <c r="H41" s="175" t="s">
        <v>1256</v>
      </c>
      <c r="I41" s="42">
        <f>VLOOKUP($A41&amp;I$89,決統データ!$A$3:$DE$2059,$E41+19,FALSE)</f>
        <v>0</v>
      </c>
      <c r="J41" s="42">
        <f>VLOOKUP($A41&amp;J$89,決統データ!$A$3:$DE$2059,$E41+19,FALSE)</f>
        <v>0</v>
      </c>
      <c r="K41" s="278">
        <f t="shared" si="3"/>
        <v>0</v>
      </c>
    </row>
    <row r="42" spans="1:11">
      <c r="A42" s="27" t="str">
        <f t="shared" si="2"/>
        <v>1781001</v>
      </c>
      <c r="B42" s="28" t="s">
        <v>334</v>
      </c>
      <c r="C42" s="29">
        <v>10</v>
      </c>
      <c r="D42" s="28" t="s">
        <v>790</v>
      </c>
      <c r="E42" s="24">
        <v>37</v>
      </c>
      <c r="F42" s="594"/>
      <c r="G42" s="976"/>
      <c r="H42" s="175" t="s">
        <v>1255</v>
      </c>
      <c r="I42" s="42">
        <f>VLOOKUP($A42&amp;I$89,決統データ!$A$3:$DE$2059,$E42+19,FALSE)</f>
        <v>0</v>
      </c>
      <c r="J42" s="42">
        <f>VLOOKUP($A42&amp;J$89,決統データ!$A$3:$DE$2059,$E42+19,FALSE)</f>
        <v>0</v>
      </c>
      <c r="K42" s="278">
        <f t="shared" si="3"/>
        <v>0</v>
      </c>
    </row>
    <row r="43" spans="1:11">
      <c r="A43" s="27" t="str">
        <f t="shared" si="2"/>
        <v>1781001</v>
      </c>
      <c r="B43" s="28" t="s">
        <v>334</v>
      </c>
      <c r="C43" s="29">
        <v>10</v>
      </c>
      <c r="D43" s="28" t="s">
        <v>790</v>
      </c>
      <c r="E43" s="24">
        <v>38</v>
      </c>
      <c r="F43" s="594" t="s">
        <v>1254</v>
      </c>
      <c r="G43" s="174" t="s">
        <v>1253</v>
      </c>
      <c r="H43" s="175"/>
      <c r="I43" s="42">
        <f>VLOOKUP($A43&amp;I$89,決統データ!$A$3:$DE$2059,$E43+19,FALSE)</f>
        <v>1</v>
      </c>
      <c r="J43" s="42">
        <f>VLOOKUP($A43&amp;J$89,決統データ!$A$3:$DE$2059,$E43+19,FALSE)</f>
        <v>1</v>
      </c>
      <c r="K43" s="278">
        <f t="shared" si="3"/>
        <v>2</v>
      </c>
    </row>
    <row r="44" spans="1:11">
      <c r="A44" s="27" t="str">
        <f t="shared" si="2"/>
        <v>1781001</v>
      </c>
      <c r="B44" s="28" t="s">
        <v>334</v>
      </c>
      <c r="C44" s="29">
        <v>10</v>
      </c>
      <c r="D44" s="28" t="s">
        <v>790</v>
      </c>
      <c r="E44" s="24">
        <v>39</v>
      </c>
      <c r="F44" s="594"/>
      <c r="G44" s="595" t="s">
        <v>1252</v>
      </c>
      <c r="H44" s="175" t="s">
        <v>1251</v>
      </c>
      <c r="I44" s="42">
        <f>VLOOKUP($A44&amp;I$89,決統データ!$A$3:$DE$2059,$E44+19,FALSE)</f>
        <v>0</v>
      </c>
      <c r="J44" s="42">
        <f>VLOOKUP($A44&amp;J$89,決統データ!$A$3:$DE$2059,$E44+19,FALSE)</f>
        <v>0</v>
      </c>
      <c r="K44" s="278">
        <f t="shared" si="3"/>
        <v>0</v>
      </c>
    </row>
    <row r="45" spans="1:11">
      <c r="A45" s="27" t="str">
        <f t="shared" si="2"/>
        <v>1781001</v>
      </c>
      <c r="B45" s="28" t="s">
        <v>334</v>
      </c>
      <c r="C45" s="29">
        <v>10</v>
      </c>
      <c r="D45" s="28" t="s">
        <v>790</v>
      </c>
      <c r="E45" s="24">
        <v>40</v>
      </c>
      <c r="F45" s="594"/>
      <c r="G45" s="595"/>
      <c r="H45" s="175" t="s">
        <v>1250</v>
      </c>
      <c r="I45" s="42">
        <f>VLOOKUP($A45&amp;I$89,決統データ!$A$3:$DE$2059,$E45+19,FALSE)</f>
        <v>0</v>
      </c>
      <c r="J45" s="42">
        <f>VLOOKUP($A45&amp;J$89,決統データ!$A$3:$DE$2059,$E45+19,FALSE)</f>
        <v>1</v>
      </c>
      <c r="K45" s="278">
        <f t="shared" si="3"/>
        <v>1</v>
      </c>
    </row>
    <row r="46" spans="1:11">
      <c r="A46" s="27" t="str">
        <f t="shared" si="2"/>
        <v>1781001</v>
      </c>
      <c r="B46" s="28" t="s">
        <v>334</v>
      </c>
      <c r="C46" s="29">
        <v>10</v>
      </c>
      <c r="D46" s="28" t="s">
        <v>790</v>
      </c>
      <c r="E46" s="24">
        <v>41</v>
      </c>
      <c r="F46" s="594"/>
      <c r="G46" s="595"/>
      <c r="H46" s="175" t="s">
        <v>1249</v>
      </c>
      <c r="I46" s="42">
        <f>VLOOKUP($A46&amp;I$89,決統データ!$A$3:$DE$2059,$E46+19,FALSE)</f>
        <v>1</v>
      </c>
      <c r="J46" s="42">
        <f>VLOOKUP($A46&amp;J$89,決統データ!$A$3:$DE$2059,$E46+19,FALSE)</f>
        <v>0</v>
      </c>
      <c r="K46" s="278">
        <f t="shared" si="3"/>
        <v>1</v>
      </c>
    </row>
    <row r="47" spans="1:11">
      <c r="A47" s="27" t="str">
        <f t="shared" si="2"/>
        <v>1781001</v>
      </c>
      <c r="B47" s="28" t="s">
        <v>334</v>
      </c>
      <c r="C47" s="29">
        <v>10</v>
      </c>
      <c r="D47" s="28" t="s">
        <v>790</v>
      </c>
      <c r="E47" s="24">
        <v>42</v>
      </c>
      <c r="F47" s="594"/>
      <c r="G47" s="595"/>
      <c r="H47" s="175" t="s">
        <v>1248</v>
      </c>
      <c r="I47" s="42">
        <f>VLOOKUP($A47&amp;I$89,決統データ!$A$3:$DE$2059,$E47+19,FALSE)</f>
        <v>0</v>
      </c>
      <c r="J47" s="42">
        <f>VLOOKUP($A47&amp;J$89,決統データ!$A$3:$DE$2059,$E47+19,FALSE)</f>
        <v>0</v>
      </c>
      <c r="K47" s="278">
        <f t="shared" si="3"/>
        <v>0</v>
      </c>
    </row>
    <row r="48" spans="1:11">
      <c r="A48" s="27" t="str">
        <f t="shared" si="2"/>
        <v>1781001</v>
      </c>
      <c r="B48" s="28" t="s">
        <v>334</v>
      </c>
      <c r="C48" s="29">
        <v>10</v>
      </c>
      <c r="D48" s="28" t="s">
        <v>790</v>
      </c>
      <c r="E48" s="24">
        <v>43</v>
      </c>
      <c r="F48" s="594"/>
      <c r="G48" s="174" t="s">
        <v>152</v>
      </c>
      <c r="H48" s="175"/>
      <c r="I48" s="42">
        <f>VLOOKUP($A48&amp;I$89,決統データ!$A$3:$DE$2059,$E48+19,FALSE)</f>
        <v>30</v>
      </c>
      <c r="J48" s="42">
        <f>VLOOKUP($A48&amp;J$89,決統データ!$A$3:$DE$2059,$E48+19,FALSE)</f>
        <v>19</v>
      </c>
      <c r="K48" s="278">
        <f t="shared" si="3"/>
        <v>49</v>
      </c>
    </row>
    <row r="49" spans="1:11">
      <c r="A49" s="27" t="str">
        <f t="shared" si="2"/>
        <v>1781001</v>
      </c>
      <c r="B49" s="28" t="s">
        <v>334</v>
      </c>
      <c r="C49" s="29">
        <v>10</v>
      </c>
      <c r="D49" s="28" t="s">
        <v>790</v>
      </c>
      <c r="E49" s="24">
        <v>44</v>
      </c>
      <c r="F49" s="594"/>
      <c r="G49" s="595" t="s">
        <v>1246</v>
      </c>
      <c r="H49" s="175" t="s">
        <v>151</v>
      </c>
      <c r="I49" s="42">
        <f>VLOOKUP($A49&amp;I$89,決統データ!$A$3:$DE$2059,$E49+19,FALSE)</f>
        <v>30</v>
      </c>
      <c r="J49" s="42">
        <f>VLOOKUP($A49&amp;J$89,決統データ!$A$3:$DE$2059,$E49+19,FALSE)</f>
        <v>19</v>
      </c>
      <c r="K49" s="278">
        <f t="shared" si="3"/>
        <v>49</v>
      </c>
    </row>
    <row r="50" spans="1:11">
      <c r="A50" s="27" t="str">
        <f t="shared" si="2"/>
        <v>1781001</v>
      </c>
      <c r="B50" s="28" t="s">
        <v>334</v>
      </c>
      <c r="C50" s="29">
        <v>10</v>
      </c>
      <c r="D50" s="28" t="s">
        <v>790</v>
      </c>
      <c r="E50" s="24">
        <v>45</v>
      </c>
      <c r="F50" s="594"/>
      <c r="G50" s="595"/>
      <c r="H50" s="175" t="s">
        <v>150</v>
      </c>
      <c r="I50" s="42">
        <f>VLOOKUP($A50&amp;I$89,決統データ!$A$3:$DE$2059,$E50+19,FALSE)</f>
        <v>0</v>
      </c>
      <c r="J50" s="42">
        <f>VLOOKUP($A50&amp;J$89,決統データ!$A$3:$DE$2059,$E50+19,FALSE)</f>
        <v>0</v>
      </c>
      <c r="K50" s="278">
        <f t="shared" si="3"/>
        <v>0</v>
      </c>
    </row>
    <row r="51" spans="1:11">
      <c r="A51" s="27" t="str">
        <f t="shared" si="2"/>
        <v>1781001</v>
      </c>
      <c r="B51" s="28" t="s">
        <v>334</v>
      </c>
      <c r="C51" s="29">
        <v>10</v>
      </c>
      <c r="D51" s="28" t="s">
        <v>790</v>
      </c>
      <c r="E51" s="24">
        <v>46</v>
      </c>
      <c r="F51" s="594"/>
      <c r="G51" s="589" t="s">
        <v>1243</v>
      </c>
      <c r="H51" s="175" t="s">
        <v>149</v>
      </c>
      <c r="I51" s="42">
        <f>VLOOKUP($A51&amp;I$89,決統データ!$A$3:$DE$2059,$E51+19,FALSE)</f>
        <v>12</v>
      </c>
      <c r="J51" s="42">
        <f>VLOOKUP($A51&amp;J$89,決統データ!$A$3:$DE$2059,$E51+19,FALSE)</f>
        <v>10</v>
      </c>
      <c r="K51" s="278">
        <f t="shared" si="3"/>
        <v>22</v>
      </c>
    </row>
    <row r="52" spans="1:11">
      <c r="A52" s="27" t="str">
        <f t="shared" si="2"/>
        <v>1781001</v>
      </c>
      <c r="B52" s="28" t="s">
        <v>334</v>
      </c>
      <c r="C52" s="29">
        <v>10</v>
      </c>
      <c r="D52" s="28" t="s">
        <v>790</v>
      </c>
      <c r="E52" s="24">
        <v>47</v>
      </c>
      <c r="F52" s="594"/>
      <c r="G52" s="589"/>
      <c r="H52" s="175" t="s">
        <v>148</v>
      </c>
      <c r="I52" s="42">
        <f>VLOOKUP($A52&amp;I$89,決統データ!$A$3:$DE$2059,$E52+19,FALSE)</f>
        <v>0</v>
      </c>
      <c r="J52" s="42">
        <f>VLOOKUP($A52&amp;J$89,決統データ!$A$3:$DE$2059,$E52+19,FALSE)</f>
        <v>0</v>
      </c>
      <c r="K52" s="278">
        <f t="shared" si="3"/>
        <v>0</v>
      </c>
    </row>
    <row r="53" spans="1:11">
      <c r="A53" s="27" t="str">
        <f t="shared" si="2"/>
        <v>1781001</v>
      </c>
      <c r="B53" s="28" t="s">
        <v>334</v>
      </c>
      <c r="C53" s="29">
        <v>10</v>
      </c>
      <c r="D53" s="28" t="s">
        <v>790</v>
      </c>
      <c r="E53" s="24">
        <v>48</v>
      </c>
      <c r="F53" s="594"/>
      <c r="G53" s="176" t="s">
        <v>147</v>
      </c>
      <c r="H53" s="175"/>
      <c r="I53" s="42">
        <f>VLOOKUP($A53&amp;I$89,決統データ!$A$3:$DE$2059,$E53+19,FALSE)</f>
        <v>6</v>
      </c>
      <c r="J53" s="42">
        <f>VLOOKUP($A53&amp;J$89,決統データ!$A$3:$DE$2059,$E53+19,FALSE)</f>
        <v>8</v>
      </c>
      <c r="K53" s="278">
        <f t="shared" si="3"/>
        <v>14</v>
      </c>
    </row>
    <row r="54" spans="1:11">
      <c r="A54" s="27" t="str">
        <f t="shared" si="2"/>
        <v>1781001</v>
      </c>
      <c r="B54" s="28" t="s">
        <v>334</v>
      </c>
      <c r="C54" s="29">
        <v>10</v>
      </c>
      <c r="D54" s="28" t="s">
        <v>790</v>
      </c>
      <c r="E54" s="24">
        <v>49</v>
      </c>
      <c r="F54" s="594"/>
      <c r="G54" s="174" t="s">
        <v>1239</v>
      </c>
      <c r="H54" s="175"/>
      <c r="I54" s="42">
        <f>VLOOKUP($A54&amp;I$89,決統データ!$A$3:$DE$2059,$E54+19,FALSE)</f>
        <v>3683</v>
      </c>
      <c r="J54" s="42">
        <f>VLOOKUP($A54&amp;J$89,決統データ!$A$3:$DE$2059,$E54+19,FALSE)</f>
        <v>2839</v>
      </c>
      <c r="K54" s="278">
        <f t="shared" si="3"/>
        <v>6522</v>
      </c>
    </row>
    <row r="55" spans="1:11">
      <c r="A55" s="27" t="str">
        <f t="shared" si="2"/>
        <v>1781001</v>
      </c>
      <c r="B55" s="28" t="s">
        <v>334</v>
      </c>
      <c r="C55" s="29">
        <v>10</v>
      </c>
      <c r="D55" s="28" t="s">
        <v>790</v>
      </c>
      <c r="E55" s="24">
        <v>50</v>
      </c>
      <c r="F55" s="594"/>
      <c r="G55" s="599" t="s">
        <v>650</v>
      </c>
      <c r="H55" s="175" t="s">
        <v>1238</v>
      </c>
      <c r="I55" s="42">
        <f>VLOOKUP($A55&amp;I$89,決統データ!$A$3:$DE$2059,$E55+19,FALSE)</f>
        <v>3683</v>
      </c>
      <c r="J55" s="42">
        <f>VLOOKUP($A55&amp;J$89,決統データ!$A$3:$DE$2059,$E55+19,FALSE)</f>
        <v>2839</v>
      </c>
      <c r="K55" s="278">
        <f t="shared" si="3"/>
        <v>6522</v>
      </c>
    </row>
    <row r="56" spans="1:11">
      <c r="A56" s="27" t="str">
        <f t="shared" si="2"/>
        <v>1781001</v>
      </c>
      <c r="B56" s="28" t="s">
        <v>334</v>
      </c>
      <c r="C56" s="29">
        <v>10</v>
      </c>
      <c r="D56" s="28" t="s">
        <v>790</v>
      </c>
      <c r="E56" s="24">
        <v>51</v>
      </c>
      <c r="F56" s="594"/>
      <c r="G56" s="599"/>
      <c r="H56" s="175" t="s">
        <v>1237</v>
      </c>
      <c r="I56" s="42">
        <f>VLOOKUP($A56&amp;I$89,決統データ!$A$3:$DE$2059,$E56+19,FALSE)</f>
        <v>0</v>
      </c>
      <c r="J56" s="42">
        <f>VLOOKUP($A56&amp;J$89,決統データ!$A$3:$DE$2059,$E56+19,FALSE)</f>
        <v>0</v>
      </c>
      <c r="K56" s="278">
        <f t="shared" si="3"/>
        <v>0</v>
      </c>
    </row>
    <row r="57" spans="1:11">
      <c r="A57" s="27" t="str">
        <f t="shared" si="2"/>
        <v>1781001</v>
      </c>
      <c r="B57" s="28" t="s">
        <v>334</v>
      </c>
      <c r="C57" s="29">
        <v>10</v>
      </c>
      <c r="D57" s="28" t="s">
        <v>790</v>
      </c>
      <c r="E57" s="24">
        <v>52</v>
      </c>
      <c r="F57" s="594"/>
      <c r="G57" s="180" t="s">
        <v>1236</v>
      </c>
      <c r="H57" s="175"/>
      <c r="I57" s="42">
        <f>VLOOKUP($A57&amp;I$89,決統データ!$A$3:$DE$2059,$E57+19,FALSE)</f>
        <v>3683</v>
      </c>
      <c r="J57" s="42">
        <f>VLOOKUP($A57&amp;J$89,決統データ!$A$3:$DE$2059,$E57+19,FALSE)</f>
        <v>2839</v>
      </c>
      <c r="K57" s="278">
        <f t="shared" si="3"/>
        <v>6522</v>
      </c>
    </row>
    <row r="58" spans="1:11">
      <c r="A58" s="27"/>
      <c r="B58" s="28"/>
      <c r="C58" s="29"/>
      <c r="D58" s="28"/>
      <c r="F58" s="594"/>
      <c r="G58" s="181"/>
      <c r="H58" s="175" t="s">
        <v>1235</v>
      </c>
      <c r="I58" s="166">
        <f>I57/I55*100</f>
        <v>100</v>
      </c>
      <c r="J58" s="166">
        <f>J57/J55*100</f>
        <v>100</v>
      </c>
      <c r="K58" s="273">
        <f>K57/K55*100</f>
        <v>100</v>
      </c>
    </row>
    <row r="59" spans="1:11">
      <c r="A59" s="27" t="str">
        <f t="shared" si="2"/>
        <v>1781001</v>
      </c>
      <c r="B59" s="28" t="s">
        <v>334</v>
      </c>
      <c r="C59" s="29">
        <v>10</v>
      </c>
      <c r="D59" s="28" t="s">
        <v>790</v>
      </c>
      <c r="E59" s="24">
        <v>53</v>
      </c>
      <c r="F59" s="594"/>
      <c r="G59" s="600" t="s">
        <v>1234</v>
      </c>
      <c r="H59" s="175" t="s">
        <v>237</v>
      </c>
      <c r="I59" s="42">
        <f>VLOOKUP($A59&amp;I$89,決統データ!$A$3:$DE$2059,$E59+19,FALSE)</f>
        <v>1</v>
      </c>
      <c r="J59" s="42">
        <f>VLOOKUP($A59&amp;J$89,決統データ!$A$3:$DE$2059,$E59+19,FALSE)</f>
        <v>0</v>
      </c>
      <c r="K59" s="278">
        <f t="shared" ref="K59:K71" si="4">SUM(I59:J59)</f>
        <v>1</v>
      </c>
    </row>
    <row r="60" spans="1:11">
      <c r="A60" s="27" t="str">
        <f t="shared" si="2"/>
        <v>1781001</v>
      </c>
      <c r="B60" s="28" t="s">
        <v>334</v>
      </c>
      <c r="C60" s="29">
        <v>10</v>
      </c>
      <c r="D60" s="28" t="s">
        <v>790</v>
      </c>
      <c r="E60" s="24">
        <v>54</v>
      </c>
      <c r="F60" s="594"/>
      <c r="G60" s="600"/>
      <c r="H60" s="175" t="s">
        <v>145</v>
      </c>
      <c r="I60" s="42">
        <f>VLOOKUP($A60&amp;I$89,決統データ!$A$3:$DE$2059,$E60+19,FALSE)</f>
        <v>98</v>
      </c>
      <c r="J60" s="42">
        <f>VLOOKUP($A60&amp;J$89,決統データ!$A$3:$DE$2059,$E60+19,FALSE)</f>
        <v>0</v>
      </c>
      <c r="K60" s="278"/>
    </row>
    <row r="61" spans="1:11">
      <c r="A61" s="27" t="str">
        <f t="shared" si="2"/>
        <v>1781001</v>
      </c>
      <c r="B61" s="28" t="s">
        <v>334</v>
      </c>
      <c r="C61" s="29">
        <v>10</v>
      </c>
      <c r="D61" s="28" t="s">
        <v>790</v>
      </c>
      <c r="E61" s="24">
        <v>55</v>
      </c>
      <c r="F61" s="594"/>
      <c r="G61" s="174" t="s">
        <v>1231</v>
      </c>
      <c r="H61" s="175"/>
      <c r="I61" s="42">
        <f>VLOOKUP($A61&amp;I$89,決統データ!$A$3:$DE$2059,$E61+19,FALSE)</f>
        <v>40</v>
      </c>
      <c r="J61" s="42">
        <f>VLOOKUP($A61&amp;J$89,決統データ!$A$3:$DE$2059,$E61+19,FALSE)</f>
        <v>0</v>
      </c>
      <c r="K61" s="278">
        <f t="shared" si="4"/>
        <v>40</v>
      </c>
    </row>
    <row r="62" spans="1:11">
      <c r="A62" s="27" t="str">
        <f t="shared" si="2"/>
        <v>1781001</v>
      </c>
      <c r="B62" s="28" t="s">
        <v>334</v>
      </c>
      <c r="C62" s="29">
        <v>10</v>
      </c>
      <c r="D62" s="28" t="s">
        <v>790</v>
      </c>
      <c r="E62" s="24">
        <v>56</v>
      </c>
      <c r="F62" s="601" t="s">
        <v>1230</v>
      </c>
      <c r="G62" s="174" t="s">
        <v>1229</v>
      </c>
      <c r="H62" s="175"/>
      <c r="I62" s="42">
        <f>VLOOKUP($A62&amp;I$89,決統データ!$A$3:$DE$2059,$E62+19,FALSE)</f>
        <v>0</v>
      </c>
      <c r="J62" s="42">
        <f>VLOOKUP($A62&amp;J$89,決統データ!$A$3:$DE$2059,$E62+19,FALSE)</f>
        <v>0</v>
      </c>
      <c r="K62" s="278">
        <f t="shared" si="4"/>
        <v>0</v>
      </c>
    </row>
    <row r="63" spans="1:11">
      <c r="A63" s="27" t="str">
        <f t="shared" si="2"/>
        <v>1781001</v>
      </c>
      <c r="B63" s="28" t="s">
        <v>334</v>
      </c>
      <c r="C63" s="29">
        <v>10</v>
      </c>
      <c r="D63" s="28" t="s">
        <v>790</v>
      </c>
      <c r="E63" s="24">
        <v>57</v>
      </c>
      <c r="F63" s="601"/>
      <c r="G63" s="674" t="s">
        <v>1228</v>
      </c>
      <c r="H63" s="175" t="s">
        <v>144</v>
      </c>
      <c r="I63" s="42">
        <f>VLOOKUP($A63&amp;I$89,決統データ!$A$3:$DE$2059,$E63+19,FALSE)</f>
        <v>0</v>
      </c>
      <c r="J63" s="42">
        <f>VLOOKUP($A63&amp;J$89,決統データ!$A$3:$DE$2059,$E63+19,FALSE)</f>
        <v>0</v>
      </c>
      <c r="K63" s="278">
        <f t="shared" si="4"/>
        <v>0</v>
      </c>
    </row>
    <row r="64" spans="1:11">
      <c r="A64" s="27" t="str">
        <f t="shared" si="2"/>
        <v>1781001</v>
      </c>
      <c r="B64" s="28" t="s">
        <v>334</v>
      </c>
      <c r="C64" s="29">
        <v>10</v>
      </c>
      <c r="D64" s="28" t="s">
        <v>790</v>
      </c>
      <c r="E64" s="24">
        <v>58</v>
      </c>
      <c r="F64" s="601"/>
      <c r="G64" s="674"/>
      <c r="H64" s="175" t="s">
        <v>143</v>
      </c>
      <c r="I64" s="42">
        <f>VLOOKUP($A64&amp;I$89,決統データ!$A$3:$DE$2059,$E64+19,FALSE)</f>
        <v>0</v>
      </c>
      <c r="J64" s="42">
        <f>VLOOKUP($A64&amp;J$89,決統データ!$A$3:$DE$2059,$E64+19,FALSE)</f>
        <v>0</v>
      </c>
      <c r="K64" s="278">
        <f t="shared" si="4"/>
        <v>0</v>
      </c>
    </row>
    <row r="65" spans="1:11">
      <c r="A65" s="27" t="str">
        <f t="shared" si="2"/>
        <v>1781001</v>
      </c>
      <c r="B65" s="28" t="s">
        <v>334</v>
      </c>
      <c r="C65" s="29">
        <v>10</v>
      </c>
      <c r="D65" s="28" t="s">
        <v>790</v>
      </c>
      <c r="E65" s="24">
        <v>59</v>
      </c>
      <c r="F65" s="594" t="s">
        <v>1116</v>
      </c>
      <c r="G65" s="174" t="s">
        <v>1225</v>
      </c>
      <c r="H65" s="175"/>
      <c r="I65" s="42">
        <f>VLOOKUP($A65&amp;I$89,決統データ!$A$3:$DE$2059,$E65+19,FALSE)</f>
        <v>0</v>
      </c>
      <c r="J65" s="42">
        <f>VLOOKUP($A65&amp;J$89,決統データ!$A$3:$DE$2059,$E65+19,FALSE)</f>
        <v>2</v>
      </c>
      <c r="K65" s="278">
        <f t="shared" si="4"/>
        <v>2</v>
      </c>
    </row>
    <row r="66" spans="1:11">
      <c r="A66" s="27" t="str">
        <f t="shared" si="2"/>
        <v>1781001</v>
      </c>
      <c r="B66" s="28" t="s">
        <v>334</v>
      </c>
      <c r="C66" s="29">
        <v>10</v>
      </c>
      <c r="D66" s="28" t="s">
        <v>790</v>
      </c>
      <c r="E66" s="24">
        <v>60</v>
      </c>
      <c r="F66" s="594"/>
      <c r="G66" s="599" t="s">
        <v>650</v>
      </c>
      <c r="H66" s="175" t="s">
        <v>1224</v>
      </c>
      <c r="I66" s="42">
        <f>VLOOKUP($A66&amp;I$89,決統データ!$A$3:$DE$2059,$E66+19,FALSE)</f>
        <v>0</v>
      </c>
      <c r="J66" s="42">
        <f>VLOOKUP($A66&amp;J$89,決統データ!$A$3:$DE$2059,$E66+19,FALSE)</f>
        <v>0</v>
      </c>
      <c r="K66" s="278">
        <f t="shared" si="4"/>
        <v>0</v>
      </c>
    </row>
    <row r="67" spans="1:11">
      <c r="A67" s="27" t="str">
        <f t="shared" si="2"/>
        <v>1781002</v>
      </c>
      <c r="B67" s="28" t="s">
        <v>334</v>
      </c>
      <c r="C67" s="29">
        <v>10</v>
      </c>
      <c r="D67" s="28" t="s">
        <v>796</v>
      </c>
      <c r="E67" s="24">
        <v>1</v>
      </c>
      <c r="F67" s="594"/>
      <c r="G67" s="599"/>
      <c r="H67" s="175" t="s">
        <v>1223</v>
      </c>
      <c r="I67" s="42">
        <f>VLOOKUP($A67&amp;I$89,決統データ!$A$3:$DE$2059,$E67+19,FALSE)</f>
        <v>0</v>
      </c>
      <c r="J67" s="42">
        <f>VLOOKUP($A67&amp;J$89,決統データ!$A$3:$DE$2059,$E67+19,FALSE)</f>
        <v>0</v>
      </c>
      <c r="K67" s="278">
        <f t="shared" si="4"/>
        <v>0</v>
      </c>
    </row>
    <row r="68" spans="1:11">
      <c r="A68" s="27" t="str">
        <f t="shared" si="2"/>
        <v>1781002</v>
      </c>
      <c r="B68" s="28" t="s">
        <v>334</v>
      </c>
      <c r="C68" s="29">
        <v>10</v>
      </c>
      <c r="D68" s="28" t="s">
        <v>796</v>
      </c>
      <c r="E68" s="24">
        <v>2</v>
      </c>
      <c r="F68" s="594"/>
      <c r="G68" s="599"/>
      <c r="H68" s="175" t="s">
        <v>1222</v>
      </c>
      <c r="I68" s="42">
        <f>VLOOKUP($A68&amp;I$89,決統データ!$A$3:$DE$2059,$E68+19,FALSE)</f>
        <v>0</v>
      </c>
      <c r="J68" s="42">
        <f>VLOOKUP($A68&amp;J$89,決統データ!$A$3:$DE$2059,$E68+19,FALSE)</f>
        <v>2</v>
      </c>
      <c r="K68" s="278">
        <f t="shared" si="4"/>
        <v>2</v>
      </c>
    </row>
    <row r="69" spans="1:11">
      <c r="A69" s="27" t="str">
        <f t="shared" si="2"/>
        <v>1781002</v>
      </c>
      <c r="B69" s="28" t="s">
        <v>334</v>
      </c>
      <c r="C69" s="29">
        <v>10</v>
      </c>
      <c r="D69" s="28" t="s">
        <v>796</v>
      </c>
      <c r="E69" s="24">
        <v>3</v>
      </c>
      <c r="F69" s="594"/>
      <c r="G69" s="599"/>
      <c r="H69" s="179" t="s">
        <v>203</v>
      </c>
      <c r="I69" s="42">
        <f>VLOOKUP($A69&amp;I$89,決統データ!$A$3:$DE$2059,$E69+19,FALSE)</f>
        <v>0</v>
      </c>
      <c r="J69" s="42">
        <f>VLOOKUP($A69&amp;J$89,決統データ!$A$3:$DE$2059,$E69+19,FALSE)</f>
        <v>0</v>
      </c>
      <c r="K69" s="278">
        <f t="shared" si="4"/>
        <v>0</v>
      </c>
    </row>
    <row r="70" spans="1:11">
      <c r="A70" s="27" t="str">
        <f t="shared" si="2"/>
        <v>1781002</v>
      </c>
      <c r="B70" s="28" t="s">
        <v>334</v>
      </c>
      <c r="C70" s="29">
        <v>10</v>
      </c>
      <c r="D70" s="28" t="s">
        <v>796</v>
      </c>
      <c r="E70" s="24">
        <v>4</v>
      </c>
      <c r="F70" s="594"/>
      <c r="G70" s="174" t="s">
        <v>1220</v>
      </c>
      <c r="H70" s="175"/>
      <c r="I70" s="42">
        <f>VLOOKUP($A70&amp;I$89,決統データ!$A$3:$DE$2059,$E70+19,FALSE)</f>
        <v>0</v>
      </c>
      <c r="J70" s="42">
        <f>VLOOKUP($A70&amp;J$89,決統データ!$A$3:$DE$2059,$E70+19,FALSE)</f>
        <v>0</v>
      </c>
      <c r="K70" s="278">
        <f t="shared" si="4"/>
        <v>0</v>
      </c>
    </row>
    <row r="71" spans="1:11">
      <c r="A71" s="27" t="str">
        <f t="shared" si="2"/>
        <v>1781002</v>
      </c>
      <c r="B71" s="28" t="s">
        <v>334</v>
      </c>
      <c r="C71" s="29">
        <v>10</v>
      </c>
      <c r="D71" s="28" t="s">
        <v>796</v>
      </c>
      <c r="E71" s="24">
        <v>5</v>
      </c>
      <c r="F71" s="594"/>
      <c r="G71" s="174" t="s">
        <v>1219</v>
      </c>
      <c r="H71" s="175"/>
      <c r="I71" s="42">
        <f>VLOOKUP($A71&amp;I$89,決統データ!$A$3:$DE$2059,$E71+19,FALSE)</f>
        <v>0</v>
      </c>
      <c r="J71" s="42">
        <f>VLOOKUP($A71&amp;J$89,決統データ!$A$3:$DE$2059,$E71+19,FALSE)</f>
        <v>2</v>
      </c>
      <c r="K71" s="278">
        <f t="shared" si="4"/>
        <v>2</v>
      </c>
    </row>
    <row r="72" spans="1:11" ht="14.25" customHeight="1">
      <c r="F72" s="611" t="s">
        <v>1218</v>
      </c>
      <c r="G72" s="468" t="s">
        <v>1217</v>
      </c>
      <c r="H72" s="469"/>
      <c r="I72" s="166">
        <f t="shared" ref="I72:K73" si="5">IF(I49=0,0,I51/I49*100)</f>
        <v>40</v>
      </c>
      <c r="J72" s="166">
        <f t="shared" si="5"/>
        <v>52.631578947368418</v>
      </c>
      <c r="K72" s="273">
        <f t="shared" si="5"/>
        <v>44.897959183673471</v>
      </c>
    </row>
    <row r="73" spans="1:11">
      <c r="F73" s="612"/>
      <c r="G73" s="468" t="s">
        <v>1216</v>
      </c>
      <c r="H73" s="469"/>
      <c r="I73" s="166">
        <f t="shared" si="5"/>
        <v>0</v>
      </c>
      <c r="J73" s="166">
        <f t="shared" si="5"/>
        <v>0</v>
      </c>
      <c r="K73" s="273">
        <f t="shared" si="5"/>
        <v>0</v>
      </c>
    </row>
    <row r="74" spans="1:11">
      <c r="F74" s="612"/>
      <c r="G74" s="468" t="s">
        <v>1215</v>
      </c>
      <c r="H74" s="469"/>
      <c r="I74" s="166">
        <f>IF(I49=0,0,I53/I49*100)</f>
        <v>20</v>
      </c>
      <c r="J74" s="166">
        <f>IF(J49=0,0,J53/J49*100)</f>
        <v>42.105263157894733</v>
      </c>
      <c r="K74" s="273">
        <f>IF(K49=0,0,K53/K49*100)</f>
        <v>28.571428571428569</v>
      </c>
    </row>
    <row r="75" spans="1:11">
      <c r="F75" s="612"/>
      <c r="G75" s="614" t="s">
        <v>1214</v>
      </c>
      <c r="H75" s="615"/>
      <c r="I75" s="167">
        <f>IF(I65=0,0,I55/I65)</f>
        <v>0</v>
      </c>
      <c r="J75" s="167">
        <f>IF(J65=0,0,J55/J65)</f>
        <v>1419.5</v>
      </c>
      <c r="K75" s="274">
        <f>IF(K65=0,0,K55/K65)</f>
        <v>3261</v>
      </c>
    </row>
    <row r="76" spans="1:11">
      <c r="F76" s="612"/>
      <c r="G76" s="616" t="s">
        <v>1213</v>
      </c>
      <c r="H76" s="617"/>
      <c r="I76" s="292">
        <f>排2!K5/排1!I57*1000</f>
        <v>225.08824327993486</v>
      </c>
      <c r="J76" s="292">
        <f>排2!L5/排1!J57*1000</f>
        <v>309.96829869672422</v>
      </c>
      <c r="K76" s="305">
        <f>排2!M5/排1!K57*1000</f>
        <v>262.0361852192579</v>
      </c>
    </row>
    <row r="77" spans="1:11">
      <c r="F77" s="612"/>
      <c r="G77" s="616" t="s">
        <v>1212</v>
      </c>
      <c r="H77" s="617"/>
      <c r="I77" s="292">
        <f>(排4!J76)/排1!I57*1000</f>
        <v>607.38528373608472</v>
      </c>
      <c r="J77" s="292">
        <f>(排4!K76)/排1!J57*1000</f>
        <v>1006.6924973582247</v>
      </c>
      <c r="K77" s="305">
        <f>(排4!L76)/排1!K57*1000</f>
        <v>781.20208524992324</v>
      </c>
    </row>
    <row r="78" spans="1:11">
      <c r="F78" s="612"/>
      <c r="G78" s="609" t="s">
        <v>294</v>
      </c>
      <c r="H78" s="182" t="s">
        <v>1211</v>
      </c>
      <c r="I78" s="292">
        <f>排4!J46/排1!I57*1000</f>
        <v>607.38528373608472</v>
      </c>
      <c r="J78" s="292">
        <f>排4!K46/排1!J57*1000</f>
        <v>1006.6924973582247</v>
      </c>
      <c r="K78" s="305">
        <f>排4!L46/排1!K57*1000</f>
        <v>781.20208524992324</v>
      </c>
    </row>
    <row r="79" spans="1:11">
      <c r="F79" s="612"/>
      <c r="G79" s="610"/>
      <c r="H79" s="182" t="s">
        <v>1210</v>
      </c>
      <c r="I79" s="292">
        <f>(排4!J69)/排1!I57*1000</f>
        <v>0</v>
      </c>
      <c r="J79" s="292">
        <f>(排4!K69)/排1!J57*1000</f>
        <v>0</v>
      </c>
      <c r="K79" s="305">
        <f>(排4!L69)/排1!K57*1000</f>
        <v>0</v>
      </c>
    </row>
    <row r="80" spans="1:11">
      <c r="F80" s="612"/>
      <c r="G80" s="607" t="s">
        <v>1209</v>
      </c>
      <c r="H80" s="608"/>
      <c r="I80" s="166">
        <f>排2!K5/(排4!J76)*100</f>
        <v>37.058560572194907</v>
      </c>
      <c r="J80" s="166">
        <f>排2!L5/(排4!K76)*100</f>
        <v>30.790762771168652</v>
      </c>
      <c r="K80" s="273">
        <f>排2!M5/(排4!L76)*100</f>
        <v>33.542688910696761</v>
      </c>
    </row>
    <row r="81" spans="6:11">
      <c r="F81" s="613"/>
      <c r="G81" s="60" t="s">
        <v>294</v>
      </c>
      <c r="H81" s="60" t="s">
        <v>1207</v>
      </c>
      <c r="I81" s="166">
        <f>I80*排4!J46/(排4!J76)</f>
        <v>37.058560572194907</v>
      </c>
      <c r="J81" s="166">
        <f>J80*排4!K46/(排4!K76)</f>
        <v>30.790762771168648</v>
      </c>
      <c r="K81" s="273">
        <f>K80*排4!L46/(排4!L76)</f>
        <v>33.542688910696761</v>
      </c>
    </row>
    <row r="82" spans="6:11">
      <c r="F82" s="222"/>
      <c r="G82" s="282"/>
      <c r="H82" s="221"/>
      <c r="I82" s="281"/>
      <c r="J82" s="281"/>
      <c r="K82" s="281"/>
    </row>
    <row r="83" spans="6:11">
      <c r="G83" s="153" t="s">
        <v>1206</v>
      </c>
    </row>
    <row r="84" spans="6:11">
      <c r="G84" s="153" t="s">
        <v>1205</v>
      </c>
    </row>
    <row r="85" spans="6:11">
      <c r="G85" s="113" t="s">
        <v>1204</v>
      </c>
    </row>
    <row r="86" spans="6:11">
      <c r="G86" s="113" t="s">
        <v>1203</v>
      </c>
    </row>
    <row r="87" spans="6:11">
      <c r="G87" s="113" t="s">
        <v>1202</v>
      </c>
    </row>
    <row r="89" spans="6:11">
      <c r="I89" s="262" t="str">
        <f>+I90&amp;"000"</f>
        <v>262013000</v>
      </c>
      <c r="J89" s="262" t="str">
        <f>+J90&amp;"000"</f>
        <v>264075000</v>
      </c>
    </row>
    <row r="90" spans="6:11">
      <c r="I90" s="262" t="s">
        <v>584</v>
      </c>
      <c r="J90" s="262" t="s">
        <v>595</v>
      </c>
    </row>
    <row r="91" spans="6:11">
      <c r="I91" s="262" t="s">
        <v>463</v>
      </c>
      <c r="J91" s="262" t="s">
        <v>596</v>
      </c>
    </row>
  </sheetData>
  <customSheetViews>
    <customSheetView guid="{247A5D4D-80F1-4466-92F7-7A3BC78E450F}" fitToPage="1" printArea="1" topLeftCell="A10">
      <selection activeCell="I20" sqref="I20"/>
      <pageMargins left="0.98425196850393704" right="0.78740157480314965" top="0.78740157480314965" bottom="0.78740157480314965" header="0.51181102362204722" footer="0.51181102362204722"/>
      <pageSetup paperSize="9" scale="10" orientation="portrait" blackAndWhite="1" horizontalDpi="300" verticalDpi="300"/>
      <headerFooter alignWithMargins="0"/>
    </customSheetView>
  </customSheetViews>
  <mergeCells count="28">
    <mergeCell ref="G80:H80"/>
    <mergeCell ref="F72:F81"/>
    <mergeCell ref="G78:G79"/>
    <mergeCell ref="G72:H72"/>
    <mergeCell ref="G73:H73"/>
    <mergeCell ref="G74:H74"/>
    <mergeCell ref="G75:H75"/>
    <mergeCell ref="G77:H77"/>
    <mergeCell ref="F62:F64"/>
    <mergeCell ref="G63:G64"/>
    <mergeCell ref="F65:F71"/>
    <mergeCell ref="G66:G69"/>
    <mergeCell ref="G76:H76"/>
    <mergeCell ref="F36:F42"/>
    <mergeCell ref="G37:G39"/>
    <mergeCell ref="G40:G42"/>
    <mergeCell ref="F43:F61"/>
    <mergeCell ref="G44:G47"/>
    <mergeCell ref="G49:G50"/>
    <mergeCell ref="G51:G52"/>
    <mergeCell ref="G55:G56"/>
    <mergeCell ref="G59:G60"/>
    <mergeCell ref="F3:H3"/>
    <mergeCell ref="F8:F23"/>
    <mergeCell ref="G19:G23"/>
    <mergeCell ref="F24:F35"/>
    <mergeCell ref="G25:G29"/>
    <mergeCell ref="G30:G34"/>
  </mergeCells>
  <phoneticPr fontId="3"/>
  <pageMargins left="0.98425196850393704" right="0.78740157480314965" top="0.78740157480314965" bottom="0.78740157480314965" header="0.51181102362204722" footer="0.51181102362204722"/>
  <pageSetup paperSize="9" scale="61"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M107"/>
  <sheetViews>
    <sheetView tabSelected="1"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6.83203125" style="9" customWidth="1"/>
    <col min="7" max="7" width="6.58203125" style="9" customWidth="1"/>
    <col min="8" max="8" width="5" style="9" customWidth="1"/>
    <col min="9" max="9" width="4.08203125" style="9" customWidth="1"/>
    <col min="10" max="10" width="28.83203125" style="9" customWidth="1"/>
    <col min="11" max="13" width="12.58203125" style="156" customWidth="1"/>
    <col min="14" max="16384" width="9" style="9"/>
  </cols>
  <sheetData>
    <row r="1" spans="1:13" ht="16.5" customHeight="1">
      <c r="F1" s="9" t="s">
        <v>896</v>
      </c>
      <c r="M1" s="159" t="s">
        <v>523</v>
      </c>
    </row>
    <row r="2" spans="1:13" ht="33.75" customHeight="1">
      <c r="A2" s="26"/>
      <c r="B2" s="67" t="s">
        <v>786</v>
      </c>
      <c r="C2" s="26" t="s">
        <v>787</v>
      </c>
      <c r="D2" s="26" t="s">
        <v>788</v>
      </c>
      <c r="E2" s="30" t="s">
        <v>789</v>
      </c>
      <c r="F2" s="851"/>
      <c r="G2" s="851"/>
      <c r="H2" s="851"/>
      <c r="I2" s="851"/>
      <c r="J2" s="851"/>
      <c r="K2" s="183" t="s">
        <v>131</v>
      </c>
      <c r="L2" s="183" t="s">
        <v>600</v>
      </c>
      <c r="M2" s="183" t="s">
        <v>609</v>
      </c>
    </row>
    <row r="3" spans="1:13">
      <c r="A3" s="27" t="str">
        <f>+B3&amp;C3&amp;D3</f>
        <v>1782601</v>
      </c>
      <c r="B3" s="28" t="s">
        <v>334</v>
      </c>
      <c r="C3" s="29">
        <v>26</v>
      </c>
      <c r="D3" s="28" t="s">
        <v>790</v>
      </c>
      <c r="E3" s="24">
        <v>1</v>
      </c>
      <c r="F3" s="636" t="s">
        <v>895</v>
      </c>
      <c r="G3" s="972" t="s">
        <v>894</v>
      </c>
      <c r="H3" s="972"/>
      <c r="I3" s="972"/>
      <c r="J3" s="972"/>
      <c r="K3" s="42">
        <f>VLOOKUP($A3&amp;K$105,決統データ!$A$3:$DE$2059,$E3+19,FALSE)</f>
        <v>2237</v>
      </c>
      <c r="L3" s="42">
        <f>VLOOKUP($A3&amp;L$105,決統データ!$A$3:$DE$2059,$E3+19,FALSE)</f>
        <v>2858</v>
      </c>
      <c r="M3" s="311">
        <f t="shared" ref="M3:M34" si="0">SUM(K3:L3)</f>
        <v>5095</v>
      </c>
    </row>
    <row r="4" spans="1:13">
      <c r="A4" s="27" t="str">
        <f t="shared" ref="A4:A67" si="1">+B4&amp;C4&amp;D4</f>
        <v>1782601</v>
      </c>
      <c r="B4" s="28" t="s">
        <v>334</v>
      </c>
      <c r="C4" s="29">
        <v>26</v>
      </c>
      <c r="D4" s="28" t="s">
        <v>790</v>
      </c>
      <c r="E4" s="38">
        <v>2</v>
      </c>
      <c r="F4" s="636"/>
      <c r="G4" s="957" t="s">
        <v>893</v>
      </c>
      <c r="H4" s="957"/>
      <c r="I4" s="957"/>
      <c r="J4" s="957"/>
      <c r="K4" s="42">
        <f>VLOOKUP($A4&amp;K$105,決統データ!$A$3:$DE$2059,$E4+19,FALSE)</f>
        <v>829</v>
      </c>
      <c r="L4" s="42">
        <f>VLOOKUP($A4&amp;L$105,決統データ!$A$3:$DE$2059,$E4+19,FALSE)</f>
        <v>880</v>
      </c>
      <c r="M4" s="311">
        <f t="shared" si="0"/>
        <v>1709</v>
      </c>
    </row>
    <row r="5" spans="1:13">
      <c r="A5" s="27" t="str">
        <f t="shared" si="1"/>
        <v>1782601</v>
      </c>
      <c r="B5" s="28" t="s">
        <v>334</v>
      </c>
      <c r="C5" s="29">
        <v>26</v>
      </c>
      <c r="D5" s="28" t="s">
        <v>790</v>
      </c>
      <c r="E5" s="38">
        <v>3</v>
      </c>
      <c r="F5" s="636"/>
      <c r="G5" s="957" t="s">
        <v>892</v>
      </c>
      <c r="H5" s="957"/>
      <c r="I5" s="957"/>
      <c r="J5" s="957"/>
      <c r="K5" s="42">
        <f>VLOOKUP($A5&amp;K$105,決統データ!$A$3:$DE$2059,$E5+19,FALSE)</f>
        <v>829</v>
      </c>
      <c r="L5" s="42">
        <f>VLOOKUP($A5&amp;L$105,決統データ!$A$3:$DE$2059,$E5+19,FALSE)</f>
        <v>880</v>
      </c>
      <c r="M5" s="311">
        <f t="shared" si="0"/>
        <v>1709</v>
      </c>
    </row>
    <row r="6" spans="1:13">
      <c r="A6" s="27" t="str">
        <f t="shared" si="1"/>
        <v>1782601</v>
      </c>
      <c r="B6" s="28" t="s">
        <v>334</v>
      </c>
      <c r="C6" s="29">
        <v>26</v>
      </c>
      <c r="D6" s="28" t="s">
        <v>790</v>
      </c>
      <c r="E6" s="38">
        <v>4</v>
      </c>
      <c r="F6" s="636"/>
      <c r="G6" s="957" t="s">
        <v>1312</v>
      </c>
      <c r="H6" s="957"/>
      <c r="I6" s="957"/>
      <c r="J6" s="957"/>
      <c r="K6" s="42">
        <f>VLOOKUP($A6&amp;K$105,決統データ!$A$3:$DE$2059,$E6+19,FALSE)</f>
        <v>0</v>
      </c>
      <c r="L6" s="42">
        <f>VLOOKUP($A6&amp;L$105,決統データ!$A$3:$DE$2059,$E6+19,FALSE)</f>
        <v>0</v>
      </c>
      <c r="M6" s="311">
        <f t="shared" si="0"/>
        <v>0</v>
      </c>
    </row>
    <row r="7" spans="1:13">
      <c r="A7" s="27" t="str">
        <f t="shared" si="1"/>
        <v>1782601</v>
      </c>
      <c r="B7" s="28" t="s">
        <v>334</v>
      </c>
      <c r="C7" s="29">
        <v>26</v>
      </c>
      <c r="D7" s="28" t="s">
        <v>790</v>
      </c>
      <c r="E7" s="38">
        <v>5</v>
      </c>
      <c r="F7" s="636"/>
      <c r="G7" s="957" t="s">
        <v>1311</v>
      </c>
      <c r="H7" s="957"/>
      <c r="I7" s="957"/>
      <c r="J7" s="957"/>
      <c r="K7" s="42">
        <f>VLOOKUP($A7&amp;K$105,決統データ!$A$3:$DE$2059,$E7+19,FALSE)</f>
        <v>0</v>
      </c>
      <c r="L7" s="42">
        <f>VLOOKUP($A7&amp;L$105,決統データ!$A$3:$DE$2059,$E7+19,FALSE)</f>
        <v>0</v>
      </c>
      <c r="M7" s="311">
        <f t="shared" si="0"/>
        <v>0</v>
      </c>
    </row>
    <row r="8" spans="1:13">
      <c r="A8" s="27" t="str">
        <f t="shared" si="1"/>
        <v>1782601</v>
      </c>
      <c r="B8" s="28" t="s">
        <v>334</v>
      </c>
      <c r="C8" s="29">
        <v>26</v>
      </c>
      <c r="D8" s="28" t="s">
        <v>790</v>
      </c>
      <c r="E8" s="38">
        <v>6</v>
      </c>
      <c r="F8" s="636"/>
      <c r="G8" s="957" t="s">
        <v>923</v>
      </c>
      <c r="H8" s="957"/>
      <c r="I8" s="957"/>
      <c r="J8" s="957"/>
      <c r="K8" s="42">
        <f>VLOOKUP($A8&amp;K$105,決統データ!$A$3:$DE$2059,$E8+19,FALSE)</f>
        <v>0</v>
      </c>
      <c r="L8" s="42">
        <f>VLOOKUP($A8&amp;L$105,決統データ!$A$3:$DE$2059,$E8+19,FALSE)</f>
        <v>0</v>
      </c>
      <c r="M8" s="311">
        <f t="shared" si="0"/>
        <v>0</v>
      </c>
    </row>
    <row r="9" spans="1:13">
      <c r="A9" s="27" t="str">
        <f t="shared" si="1"/>
        <v>1782601</v>
      </c>
      <c r="B9" s="28" t="s">
        <v>334</v>
      </c>
      <c r="C9" s="29">
        <v>26</v>
      </c>
      <c r="D9" s="28" t="s">
        <v>790</v>
      </c>
      <c r="E9" s="38">
        <v>7</v>
      </c>
      <c r="F9" s="636"/>
      <c r="G9" s="957" t="s">
        <v>890</v>
      </c>
      <c r="H9" s="957"/>
      <c r="I9" s="957"/>
      <c r="J9" s="957"/>
      <c r="K9" s="42">
        <f>VLOOKUP($A9&amp;K$105,決統データ!$A$3:$DE$2059,$E9+19,FALSE)</f>
        <v>1408</v>
      </c>
      <c r="L9" s="42">
        <f>VLOOKUP($A9&amp;L$105,決統データ!$A$3:$DE$2059,$E9+19,FALSE)</f>
        <v>1978</v>
      </c>
      <c r="M9" s="311">
        <f t="shared" si="0"/>
        <v>3386</v>
      </c>
    </row>
    <row r="10" spans="1:13">
      <c r="A10" s="27" t="str">
        <f t="shared" si="1"/>
        <v>1782601</v>
      </c>
      <c r="B10" s="28" t="s">
        <v>334</v>
      </c>
      <c r="C10" s="29">
        <v>26</v>
      </c>
      <c r="D10" s="28" t="s">
        <v>790</v>
      </c>
      <c r="E10" s="38">
        <v>8</v>
      </c>
      <c r="F10" s="636"/>
      <c r="G10" s="957" t="s">
        <v>889</v>
      </c>
      <c r="H10" s="957"/>
      <c r="I10" s="957"/>
      <c r="J10" s="957"/>
      <c r="K10" s="42">
        <f>VLOOKUP($A10&amp;K$105,決統データ!$A$3:$DE$2059,$E10+19,FALSE)</f>
        <v>0</v>
      </c>
      <c r="L10" s="42">
        <f>VLOOKUP($A10&amp;L$105,決統データ!$A$3:$DE$2059,$E10+19,FALSE)</f>
        <v>0</v>
      </c>
      <c r="M10" s="311">
        <f t="shared" si="0"/>
        <v>0</v>
      </c>
    </row>
    <row r="11" spans="1:13">
      <c r="A11" s="27" t="str">
        <f t="shared" si="1"/>
        <v>1782601</v>
      </c>
      <c r="B11" s="28" t="s">
        <v>334</v>
      </c>
      <c r="C11" s="29">
        <v>26</v>
      </c>
      <c r="D11" s="28" t="s">
        <v>790</v>
      </c>
      <c r="E11" s="38">
        <v>9</v>
      </c>
      <c r="F11" s="636"/>
      <c r="G11" s="957" t="s">
        <v>255</v>
      </c>
      <c r="H11" s="957"/>
      <c r="I11" s="957"/>
      <c r="J11" s="957"/>
      <c r="K11" s="42">
        <f>VLOOKUP($A11&amp;K$105,決統データ!$A$3:$DE$2059,$E11+19,FALSE)</f>
        <v>0</v>
      </c>
      <c r="L11" s="42">
        <f>VLOOKUP($A11&amp;L$105,決統データ!$A$3:$DE$2059,$E11+19,FALSE)</f>
        <v>0</v>
      </c>
      <c r="M11" s="311">
        <f t="shared" si="0"/>
        <v>0</v>
      </c>
    </row>
    <row r="12" spans="1:13">
      <c r="A12" s="27" t="str">
        <f t="shared" si="1"/>
        <v>1782601</v>
      </c>
      <c r="B12" s="28" t="s">
        <v>334</v>
      </c>
      <c r="C12" s="29">
        <v>26</v>
      </c>
      <c r="D12" s="28" t="s">
        <v>790</v>
      </c>
      <c r="E12" s="38">
        <v>10</v>
      </c>
      <c r="F12" s="636"/>
      <c r="G12" s="957" t="s">
        <v>924</v>
      </c>
      <c r="H12" s="957"/>
      <c r="I12" s="957"/>
      <c r="J12" s="957"/>
      <c r="K12" s="42">
        <f>VLOOKUP($A12&amp;K$105,決統データ!$A$3:$DE$2059,$E12+19,FALSE)</f>
        <v>1408</v>
      </c>
      <c r="L12" s="42">
        <f>VLOOKUP($A12&amp;L$105,決統データ!$A$3:$DE$2059,$E12+19,FALSE)</f>
        <v>1978</v>
      </c>
      <c r="M12" s="311">
        <f t="shared" si="0"/>
        <v>3386</v>
      </c>
    </row>
    <row r="13" spans="1:13">
      <c r="A13" s="27" t="str">
        <f t="shared" si="1"/>
        <v>1782601</v>
      </c>
      <c r="B13" s="28" t="s">
        <v>334</v>
      </c>
      <c r="C13" s="29">
        <v>26</v>
      </c>
      <c r="D13" s="28" t="s">
        <v>790</v>
      </c>
      <c r="E13" s="38">
        <v>11</v>
      </c>
      <c r="F13" s="636"/>
      <c r="G13" s="957" t="s">
        <v>923</v>
      </c>
      <c r="H13" s="957"/>
      <c r="I13" s="957"/>
      <c r="J13" s="957"/>
      <c r="K13" s="42">
        <f>VLOOKUP($A13&amp;K$105,決統データ!$A$3:$DE$2059,$E13+19,FALSE)</f>
        <v>0</v>
      </c>
      <c r="L13" s="42">
        <f>VLOOKUP($A13&amp;L$105,決統データ!$A$3:$DE$2059,$E13+19,FALSE)</f>
        <v>0</v>
      </c>
      <c r="M13" s="311">
        <f t="shared" si="0"/>
        <v>0</v>
      </c>
    </row>
    <row r="14" spans="1:13">
      <c r="A14" s="27" t="str">
        <f t="shared" si="1"/>
        <v>1782601</v>
      </c>
      <c r="B14" s="28" t="s">
        <v>334</v>
      </c>
      <c r="C14" s="29">
        <v>26</v>
      </c>
      <c r="D14" s="28" t="s">
        <v>790</v>
      </c>
      <c r="E14" s="38">
        <v>12</v>
      </c>
      <c r="F14" s="636"/>
      <c r="G14" s="957" t="s">
        <v>886</v>
      </c>
      <c r="H14" s="957"/>
      <c r="I14" s="957"/>
      <c r="J14" s="957"/>
      <c r="K14" s="42">
        <f>VLOOKUP($A14&amp;K$105,決統データ!$A$3:$DE$2059,$E14+19,FALSE)</f>
        <v>2237</v>
      </c>
      <c r="L14" s="42">
        <f>VLOOKUP($A14&amp;L$105,決統データ!$A$3:$DE$2059,$E14+19,FALSE)</f>
        <v>2858</v>
      </c>
      <c r="M14" s="311">
        <f t="shared" si="0"/>
        <v>5095</v>
      </c>
    </row>
    <row r="15" spans="1:13">
      <c r="A15" s="27" t="str">
        <f t="shared" si="1"/>
        <v>1782601</v>
      </c>
      <c r="B15" s="28" t="s">
        <v>334</v>
      </c>
      <c r="C15" s="29">
        <v>26</v>
      </c>
      <c r="D15" s="28" t="s">
        <v>790</v>
      </c>
      <c r="E15" s="38">
        <v>13</v>
      </c>
      <c r="F15" s="636"/>
      <c r="G15" s="957" t="s">
        <v>885</v>
      </c>
      <c r="H15" s="957"/>
      <c r="I15" s="957"/>
      <c r="J15" s="957"/>
      <c r="K15" s="42">
        <f>VLOOKUP($A15&amp;K$105,決統データ!$A$3:$DE$2059,$E15+19,FALSE)</f>
        <v>2237</v>
      </c>
      <c r="L15" s="42">
        <f>VLOOKUP($A15&amp;L$105,決統データ!$A$3:$DE$2059,$E15+19,FALSE)</f>
        <v>2858</v>
      </c>
      <c r="M15" s="311">
        <f t="shared" si="0"/>
        <v>5095</v>
      </c>
    </row>
    <row r="16" spans="1:13">
      <c r="A16" s="27" t="str">
        <f t="shared" si="1"/>
        <v>1782601</v>
      </c>
      <c r="B16" s="28" t="s">
        <v>334</v>
      </c>
      <c r="C16" s="29">
        <v>26</v>
      </c>
      <c r="D16" s="28" t="s">
        <v>790</v>
      </c>
      <c r="E16" s="38">
        <v>14</v>
      </c>
      <c r="F16" s="636"/>
      <c r="G16" s="957" t="s">
        <v>884</v>
      </c>
      <c r="H16" s="957"/>
      <c r="I16" s="957"/>
      <c r="J16" s="957"/>
      <c r="K16" s="42">
        <f>VLOOKUP($A16&amp;K$105,決統データ!$A$3:$DE$2059,$E16+19,FALSE)</f>
        <v>0</v>
      </c>
      <c r="L16" s="42">
        <f>VLOOKUP($A16&amp;L$105,決統データ!$A$3:$DE$2059,$E16+19,FALSE)</f>
        <v>1249</v>
      </c>
      <c r="M16" s="311">
        <f t="shared" si="0"/>
        <v>1249</v>
      </c>
    </row>
    <row r="17" spans="1:13">
      <c r="A17" s="27" t="str">
        <f t="shared" si="1"/>
        <v>1782601</v>
      </c>
      <c r="B17" s="28" t="s">
        <v>334</v>
      </c>
      <c r="C17" s="29">
        <v>26</v>
      </c>
      <c r="D17" s="28" t="s">
        <v>790</v>
      </c>
      <c r="E17" s="38">
        <v>15</v>
      </c>
      <c r="F17" s="636"/>
      <c r="G17" s="957" t="s">
        <v>883</v>
      </c>
      <c r="H17" s="957"/>
      <c r="I17" s="957"/>
      <c r="J17" s="957"/>
      <c r="K17" s="42">
        <f>VLOOKUP($A17&amp;K$105,決統データ!$A$3:$DE$2059,$E17+19,FALSE)</f>
        <v>0</v>
      </c>
      <c r="L17" s="42">
        <f>VLOOKUP($A17&amp;L$105,決統データ!$A$3:$DE$2059,$E17+19,FALSE)</f>
        <v>0</v>
      </c>
      <c r="M17" s="311">
        <f t="shared" si="0"/>
        <v>0</v>
      </c>
    </row>
    <row r="18" spans="1:13">
      <c r="A18" s="27" t="str">
        <f t="shared" si="1"/>
        <v>1782601</v>
      </c>
      <c r="B18" s="28" t="s">
        <v>334</v>
      </c>
      <c r="C18" s="29">
        <v>26</v>
      </c>
      <c r="D18" s="28" t="s">
        <v>790</v>
      </c>
      <c r="E18" s="38">
        <v>16</v>
      </c>
      <c r="F18" s="636"/>
      <c r="G18" s="957" t="s">
        <v>882</v>
      </c>
      <c r="H18" s="957"/>
      <c r="I18" s="957"/>
      <c r="J18" s="957"/>
      <c r="K18" s="42">
        <f>VLOOKUP($A18&amp;K$105,決統データ!$A$3:$DE$2059,$E18+19,FALSE)</f>
        <v>2237</v>
      </c>
      <c r="L18" s="42">
        <f>VLOOKUP($A18&amp;L$105,決統データ!$A$3:$DE$2059,$E18+19,FALSE)</f>
        <v>1609</v>
      </c>
      <c r="M18" s="311">
        <f t="shared" si="0"/>
        <v>3846</v>
      </c>
    </row>
    <row r="19" spans="1:13">
      <c r="A19" s="27" t="str">
        <f t="shared" si="1"/>
        <v>1782601</v>
      </c>
      <c r="B19" s="28" t="s">
        <v>334</v>
      </c>
      <c r="C19" s="29">
        <v>26</v>
      </c>
      <c r="D19" s="28" t="s">
        <v>790</v>
      </c>
      <c r="E19" s="38">
        <v>17</v>
      </c>
      <c r="F19" s="636"/>
      <c r="G19" s="957" t="s">
        <v>881</v>
      </c>
      <c r="H19" s="957"/>
      <c r="I19" s="957"/>
      <c r="J19" s="957"/>
      <c r="K19" s="42">
        <f>VLOOKUP($A19&amp;K$105,決統データ!$A$3:$DE$2059,$E19+19,FALSE)</f>
        <v>0</v>
      </c>
      <c r="L19" s="42">
        <f>VLOOKUP($A19&amp;L$105,決統データ!$A$3:$DE$2059,$E19+19,FALSE)</f>
        <v>0</v>
      </c>
      <c r="M19" s="311">
        <f t="shared" si="0"/>
        <v>0</v>
      </c>
    </row>
    <row r="20" spans="1:13">
      <c r="A20" s="27" t="str">
        <f t="shared" si="1"/>
        <v>1782601</v>
      </c>
      <c r="B20" s="28" t="s">
        <v>334</v>
      </c>
      <c r="C20" s="29">
        <v>26</v>
      </c>
      <c r="D20" s="28" t="s">
        <v>790</v>
      </c>
      <c r="E20" s="38">
        <v>18</v>
      </c>
      <c r="F20" s="636"/>
      <c r="G20" s="957" t="s">
        <v>880</v>
      </c>
      <c r="H20" s="957"/>
      <c r="I20" s="957"/>
      <c r="J20" s="957"/>
      <c r="K20" s="42">
        <f>VLOOKUP($A20&amp;K$105,決統データ!$A$3:$DE$2059,$E20+19,FALSE)</f>
        <v>0</v>
      </c>
      <c r="L20" s="42">
        <f>VLOOKUP($A20&amp;L$105,決統データ!$A$3:$DE$2059,$E20+19,FALSE)</f>
        <v>0</v>
      </c>
      <c r="M20" s="311">
        <f t="shared" si="0"/>
        <v>0</v>
      </c>
    </row>
    <row r="21" spans="1:13">
      <c r="A21" s="27" t="str">
        <f t="shared" si="1"/>
        <v>1782601</v>
      </c>
      <c r="B21" s="28" t="s">
        <v>334</v>
      </c>
      <c r="C21" s="29">
        <v>26</v>
      </c>
      <c r="D21" s="28" t="s">
        <v>790</v>
      </c>
      <c r="E21" s="38">
        <v>19</v>
      </c>
      <c r="F21" s="636"/>
      <c r="G21" s="957" t="s">
        <v>879</v>
      </c>
      <c r="H21" s="957"/>
      <c r="I21" s="957"/>
      <c r="J21" s="957"/>
      <c r="K21" s="42">
        <f>VLOOKUP($A21&amp;K$105,決統データ!$A$3:$DE$2059,$E21+19,FALSE)</f>
        <v>0</v>
      </c>
      <c r="L21" s="42">
        <f>VLOOKUP($A21&amp;L$105,決統データ!$A$3:$DE$2059,$E21+19,FALSE)</f>
        <v>0</v>
      </c>
      <c r="M21" s="311">
        <f t="shared" si="0"/>
        <v>0</v>
      </c>
    </row>
    <row r="22" spans="1:13">
      <c r="A22" s="27" t="str">
        <f t="shared" si="1"/>
        <v>1782601</v>
      </c>
      <c r="B22" s="28" t="s">
        <v>334</v>
      </c>
      <c r="C22" s="29">
        <v>26</v>
      </c>
      <c r="D22" s="28" t="s">
        <v>790</v>
      </c>
      <c r="E22" s="38">
        <v>20</v>
      </c>
      <c r="F22" s="636"/>
      <c r="G22" s="957" t="s">
        <v>878</v>
      </c>
      <c r="H22" s="957"/>
      <c r="I22" s="957"/>
      <c r="J22" s="957"/>
      <c r="K22" s="42">
        <f>VLOOKUP($A22&amp;K$105,決統データ!$A$3:$DE$2059,$E22+19,FALSE)</f>
        <v>0</v>
      </c>
      <c r="L22" s="42">
        <f>VLOOKUP($A22&amp;L$105,決統データ!$A$3:$DE$2059,$E22+19,FALSE)</f>
        <v>0</v>
      </c>
      <c r="M22" s="311">
        <f t="shared" si="0"/>
        <v>0</v>
      </c>
    </row>
    <row r="23" spans="1:13">
      <c r="A23" s="27" t="str">
        <f t="shared" si="1"/>
        <v>1782601</v>
      </c>
      <c r="B23" s="28" t="s">
        <v>334</v>
      </c>
      <c r="C23" s="29">
        <v>26</v>
      </c>
      <c r="D23" s="28" t="s">
        <v>790</v>
      </c>
      <c r="E23" s="38">
        <v>21</v>
      </c>
      <c r="F23" s="636"/>
      <c r="G23" s="957" t="s">
        <v>877</v>
      </c>
      <c r="H23" s="957"/>
      <c r="I23" s="957"/>
      <c r="J23" s="957"/>
      <c r="K23" s="42">
        <f>VLOOKUP($A23&amp;K$105,決統データ!$A$3:$DE$2059,$E23+19,FALSE)</f>
        <v>0</v>
      </c>
      <c r="L23" s="42">
        <f>VLOOKUP($A23&amp;L$105,決統データ!$A$3:$DE$2059,$E23+19,FALSE)</f>
        <v>0</v>
      </c>
      <c r="M23" s="311">
        <f t="shared" si="0"/>
        <v>0</v>
      </c>
    </row>
    <row r="24" spans="1:13">
      <c r="A24" s="27" t="str">
        <f t="shared" si="1"/>
        <v>1782601</v>
      </c>
      <c r="B24" s="28" t="s">
        <v>334</v>
      </c>
      <c r="C24" s="29">
        <v>26</v>
      </c>
      <c r="D24" s="28" t="s">
        <v>790</v>
      </c>
      <c r="E24" s="38">
        <v>22</v>
      </c>
      <c r="F24" s="637"/>
      <c r="G24" s="957" t="s">
        <v>254</v>
      </c>
      <c r="H24" s="957"/>
      <c r="I24" s="957"/>
      <c r="J24" s="957"/>
      <c r="K24" s="42">
        <f>VLOOKUP($A24&amp;K$105,決統データ!$A$3:$DE$2059,$E24+19,FALSE)</f>
        <v>0</v>
      </c>
      <c r="L24" s="42">
        <f>VLOOKUP($A24&amp;L$105,決統データ!$A$3:$DE$2059,$E24+19,FALSE)</f>
        <v>0</v>
      </c>
      <c r="M24" s="311">
        <f t="shared" si="0"/>
        <v>0</v>
      </c>
    </row>
    <row r="25" spans="1:13">
      <c r="A25" s="27" t="str">
        <f t="shared" si="1"/>
        <v>1782601</v>
      </c>
      <c r="B25" s="28" t="s">
        <v>334</v>
      </c>
      <c r="C25" s="29">
        <v>26</v>
      </c>
      <c r="D25" s="28" t="s">
        <v>790</v>
      </c>
      <c r="E25" s="38">
        <v>23</v>
      </c>
      <c r="F25" s="659" t="s">
        <v>875</v>
      </c>
      <c r="G25" s="957" t="s">
        <v>309</v>
      </c>
      <c r="H25" s="957"/>
      <c r="I25" s="957"/>
      <c r="J25" s="957"/>
      <c r="K25" s="42">
        <f>VLOOKUP($A25&amp;K$105,決統データ!$A$3:$DE$2059,$E25+19,FALSE)</f>
        <v>0</v>
      </c>
      <c r="L25" s="42">
        <f>VLOOKUP($A25&amp;L$105,決統データ!$A$3:$DE$2059,$E25+19,FALSE)</f>
        <v>0</v>
      </c>
      <c r="M25" s="311">
        <f t="shared" si="0"/>
        <v>0</v>
      </c>
    </row>
    <row r="26" spans="1:13">
      <c r="A26" s="27" t="str">
        <f t="shared" si="1"/>
        <v>1782601</v>
      </c>
      <c r="B26" s="28" t="s">
        <v>334</v>
      </c>
      <c r="C26" s="29">
        <v>26</v>
      </c>
      <c r="D26" s="28" t="s">
        <v>790</v>
      </c>
      <c r="E26" s="38">
        <v>24</v>
      </c>
      <c r="F26" s="636"/>
      <c r="G26" s="957" t="s">
        <v>873</v>
      </c>
      <c r="H26" s="957"/>
      <c r="I26" s="957"/>
      <c r="J26" s="957"/>
      <c r="K26" s="42">
        <f>VLOOKUP($A26&amp;K$105,決統データ!$A$3:$DE$2059,$E26+19,FALSE)</f>
        <v>0</v>
      </c>
      <c r="L26" s="42">
        <f>VLOOKUP($A26&amp;L$105,決統データ!$A$3:$DE$2059,$E26+19,FALSE)</f>
        <v>0</v>
      </c>
      <c r="M26" s="311">
        <f t="shared" si="0"/>
        <v>0</v>
      </c>
    </row>
    <row r="27" spans="1:13">
      <c r="A27" s="27" t="str">
        <f t="shared" si="1"/>
        <v>1782601</v>
      </c>
      <c r="B27" s="28" t="s">
        <v>334</v>
      </c>
      <c r="C27" s="29">
        <v>26</v>
      </c>
      <c r="D27" s="28" t="s">
        <v>790</v>
      </c>
      <c r="E27" s="38">
        <v>25</v>
      </c>
      <c r="F27" s="636"/>
      <c r="G27" s="957" t="s">
        <v>872</v>
      </c>
      <c r="H27" s="957"/>
      <c r="I27" s="957"/>
      <c r="J27" s="957"/>
      <c r="K27" s="42">
        <f>VLOOKUP($A27&amp;K$105,決統データ!$A$3:$DE$2059,$E27+19,FALSE)</f>
        <v>0</v>
      </c>
      <c r="L27" s="42">
        <f>VLOOKUP($A27&amp;L$105,決統データ!$A$3:$DE$2059,$E27+19,FALSE)</f>
        <v>0</v>
      </c>
      <c r="M27" s="311">
        <f t="shared" si="0"/>
        <v>0</v>
      </c>
    </row>
    <row r="28" spans="1:13">
      <c r="A28" s="27" t="str">
        <f t="shared" si="1"/>
        <v>1782601</v>
      </c>
      <c r="B28" s="28" t="s">
        <v>334</v>
      </c>
      <c r="C28" s="29">
        <v>26</v>
      </c>
      <c r="D28" s="28" t="s">
        <v>790</v>
      </c>
      <c r="E28" s="38">
        <v>26</v>
      </c>
      <c r="F28" s="636"/>
      <c r="G28" s="957" t="s">
        <v>871</v>
      </c>
      <c r="H28" s="957"/>
      <c r="I28" s="957"/>
      <c r="J28" s="957"/>
      <c r="K28" s="42">
        <f>VLOOKUP($A28&amp;K$105,決統データ!$A$3:$DE$2059,$E28+19,FALSE)</f>
        <v>0</v>
      </c>
      <c r="L28" s="42">
        <f>VLOOKUP($A28&amp;L$105,決統データ!$A$3:$DE$2059,$E28+19,FALSE)</f>
        <v>0</v>
      </c>
      <c r="M28" s="311">
        <f t="shared" si="0"/>
        <v>0</v>
      </c>
    </row>
    <row r="29" spans="1:13">
      <c r="A29" s="27" t="str">
        <f t="shared" si="1"/>
        <v>1782601</v>
      </c>
      <c r="B29" s="28" t="s">
        <v>334</v>
      </c>
      <c r="C29" s="29">
        <v>26</v>
      </c>
      <c r="D29" s="28" t="s">
        <v>790</v>
      </c>
      <c r="E29" s="38">
        <v>27</v>
      </c>
      <c r="F29" s="636"/>
      <c r="G29" s="957" t="s">
        <v>870</v>
      </c>
      <c r="H29" s="957"/>
      <c r="I29" s="957"/>
      <c r="J29" s="957"/>
      <c r="K29" s="42">
        <f>VLOOKUP($A29&amp;K$105,決統データ!$A$3:$DE$2059,$E29+19,FALSE)</f>
        <v>0</v>
      </c>
      <c r="L29" s="42">
        <f>VLOOKUP($A29&amp;L$105,決統データ!$A$3:$DE$2059,$E29+19,FALSE)</f>
        <v>0</v>
      </c>
      <c r="M29" s="311">
        <f t="shared" si="0"/>
        <v>0</v>
      </c>
    </row>
    <row r="30" spans="1:13">
      <c r="A30" s="27" t="str">
        <f t="shared" si="1"/>
        <v>1782601</v>
      </c>
      <c r="B30" s="28" t="s">
        <v>334</v>
      </c>
      <c r="C30" s="29">
        <v>26</v>
      </c>
      <c r="D30" s="28" t="s">
        <v>790</v>
      </c>
      <c r="E30" s="38">
        <v>28</v>
      </c>
      <c r="F30" s="636"/>
      <c r="G30" s="957" t="s">
        <v>869</v>
      </c>
      <c r="H30" s="957"/>
      <c r="I30" s="957"/>
      <c r="J30" s="957"/>
      <c r="K30" s="42">
        <f>VLOOKUP($A30&amp;K$105,決統データ!$A$3:$DE$2059,$E30+19,FALSE)</f>
        <v>0</v>
      </c>
      <c r="L30" s="42">
        <f>VLOOKUP($A30&amp;L$105,決統データ!$A$3:$DE$2059,$E30+19,FALSE)</f>
        <v>0</v>
      </c>
      <c r="M30" s="311">
        <f t="shared" si="0"/>
        <v>0</v>
      </c>
    </row>
    <row r="31" spans="1:13">
      <c r="A31" s="27" t="str">
        <f t="shared" si="1"/>
        <v>1782601</v>
      </c>
      <c r="B31" s="28" t="s">
        <v>334</v>
      </c>
      <c r="C31" s="29">
        <v>26</v>
      </c>
      <c r="D31" s="28" t="s">
        <v>790</v>
      </c>
      <c r="E31" s="38">
        <v>29</v>
      </c>
      <c r="F31" s="636"/>
      <c r="G31" s="957" t="s">
        <v>868</v>
      </c>
      <c r="H31" s="957"/>
      <c r="I31" s="957"/>
      <c r="J31" s="957"/>
      <c r="K31" s="42">
        <f>VLOOKUP($A31&amp;K$105,決統データ!$A$3:$DE$2059,$E31+19,FALSE)</f>
        <v>0</v>
      </c>
      <c r="L31" s="42">
        <f>VLOOKUP($A31&amp;L$105,決統データ!$A$3:$DE$2059,$E31+19,FALSE)</f>
        <v>0</v>
      </c>
      <c r="M31" s="311">
        <f t="shared" si="0"/>
        <v>0</v>
      </c>
    </row>
    <row r="32" spans="1:13">
      <c r="A32" s="27" t="str">
        <f t="shared" si="1"/>
        <v>1782601</v>
      </c>
      <c r="B32" s="28" t="s">
        <v>334</v>
      </c>
      <c r="C32" s="29">
        <v>26</v>
      </c>
      <c r="D32" s="28" t="s">
        <v>790</v>
      </c>
      <c r="E32" s="38">
        <v>30</v>
      </c>
      <c r="F32" s="636"/>
      <c r="G32" s="957" t="s">
        <v>253</v>
      </c>
      <c r="H32" s="957"/>
      <c r="I32" s="957"/>
      <c r="J32" s="957"/>
      <c r="K32" s="42">
        <f>VLOOKUP($A32&amp;K$105,決統データ!$A$3:$DE$2059,$E32+19,FALSE)</f>
        <v>0</v>
      </c>
      <c r="L32" s="42">
        <f>VLOOKUP($A32&amp;L$105,決統データ!$A$3:$DE$2059,$E32+19,FALSE)</f>
        <v>0</v>
      </c>
      <c r="M32" s="311">
        <f t="shared" si="0"/>
        <v>0</v>
      </c>
    </row>
    <row r="33" spans="1:13">
      <c r="A33" s="27" t="str">
        <f t="shared" si="1"/>
        <v>1782601</v>
      </c>
      <c r="B33" s="28" t="s">
        <v>334</v>
      </c>
      <c r="C33" s="29">
        <v>26</v>
      </c>
      <c r="D33" s="28" t="s">
        <v>790</v>
      </c>
      <c r="E33" s="38">
        <v>31</v>
      </c>
      <c r="F33" s="636"/>
      <c r="G33" s="957" t="s">
        <v>866</v>
      </c>
      <c r="H33" s="957"/>
      <c r="I33" s="957"/>
      <c r="J33" s="957"/>
      <c r="K33" s="42">
        <f>VLOOKUP($A33&amp;K$105,決統データ!$A$3:$DE$2059,$E33+19,FALSE)</f>
        <v>0</v>
      </c>
      <c r="L33" s="42">
        <f>VLOOKUP($A33&amp;L$105,決統データ!$A$3:$DE$2059,$E33+19,FALSE)</f>
        <v>0</v>
      </c>
      <c r="M33" s="311">
        <f t="shared" si="0"/>
        <v>0</v>
      </c>
    </row>
    <row r="34" spans="1:13">
      <c r="A34" s="27" t="str">
        <f t="shared" si="1"/>
        <v>1782601</v>
      </c>
      <c r="B34" s="28" t="s">
        <v>334</v>
      </c>
      <c r="C34" s="29">
        <v>26</v>
      </c>
      <c r="D34" s="28" t="s">
        <v>790</v>
      </c>
      <c r="E34" s="38">
        <v>32</v>
      </c>
      <c r="F34" s="636"/>
      <c r="G34" s="957" t="s">
        <v>865</v>
      </c>
      <c r="H34" s="957"/>
      <c r="I34" s="957"/>
      <c r="J34" s="957"/>
      <c r="K34" s="42">
        <f>VLOOKUP($A34&amp;K$105,決統データ!$A$3:$DE$2059,$E34+19,FALSE)</f>
        <v>0</v>
      </c>
      <c r="L34" s="42">
        <f>VLOOKUP($A34&amp;L$105,決統データ!$A$3:$DE$2059,$E34+19,FALSE)</f>
        <v>0</v>
      </c>
      <c r="M34" s="311">
        <f t="shared" si="0"/>
        <v>0</v>
      </c>
    </row>
    <row r="35" spans="1:13">
      <c r="A35" s="27" t="str">
        <f t="shared" si="1"/>
        <v>1782601</v>
      </c>
      <c r="B35" s="28" t="s">
        <v>334</v>
      </c>
      <c r="C35" s="29">
        <v>26</v>
      </c>
      <c r="D35" s="28" t="s">
        <v>790</v>
      </c>
      <c r="E35" s="38">
        <v>33</v>
      </c>
      <c r="F35" s="636"/>
      <c r="G35" s="957" t="s">
        <v>864</v>
      </c>
      <c r="H35" s="957"/>
      <c r="I35" s="957"/>
      <c r="J35" s="957"/>
      <c r="K35" s="42">
        <f>VLOOKUP($A35&amp;K$105,決統データ!$A$3:$DE$2059,$E35+19,FALSE)</f>
        <v>0</v>
      </c>
      <c r="L35" s="42">
        <f>VLOOKUP($A35&amp;L$105,決統データ!$A$3:$DE$2059,$E35+19,FALSE)</f>
        <v>0</v>
      </c>
      <c r="M35" s="311">
        <f t="shared" ref="M35:M66" si="2">SUM(K35:L35)</f>
        <v>0</v>
      </c>
    </row>
    <row r="36" spans="1:13">
      <c r="A36" s="27" t="str">
        <f t="shared" si="1"/>
        <v>1782601</v>
      </c>
      <c r="B36" s="28" t="s">
        <v>334</v>
      </c>
      <c r="C36" s="29">
        <v>26</v>
      </c>
      <c r="D36" s="28" t="s">
        <v>790</v>
      </c>
      <c r="E36" s="38">
        <v>34</v>
      </c>
      <c r="F36" s="636"/>
      <c r="G36" s="970" t="s">
        <v>863</v>
      </c>
      <c r="H36" s="970"/>
      <c r="I36" s="957"/>
      <c r="J36" s="957"/>
      <c r="K36" s="42">
        <f>VLOOKUP($A36&amp;K$105,決統データ!$A$3:$DE$2059,$E36+19,FALSE)</f>
        <v>0</v>
      </c>
      <c r="L36" s="42">
        <f>VLOOKUP($A36&amp;L$105,決統データ!$A$3:$DE$2059,$E36+19,FALSE)</f>
        <v>0</v>
      </c>
      <c r="M36" s="311">
        <f t="shared" si="2"/>
        <v>0</v>
      </c>
    </row>
    <row r="37" spans="1:13">
      <c r="A37" s="27" t="str">
        <f t="shared" si="1"/>
        <v>1782601</v>
      </c>
      <c r="B37" s="28" t="s">
        <v>334</v>
      </c>
      <c r="C37" s="29">
        <v>26</v>
      </c>
      <c r="D37" s="28" t="s">
        <v>790</v>
      </c>
      <c r="E37" s="38">
        <v>35</v>
      </c>
      <c r="F37" s="636"/>
      <c r="G37" s="635" t="s">
        <v>308</v>
      </c>
      <c r="H37" s="980"/>
      <c r="I37" s="965" t="s">
        <v>862</v>
      </c>
      <c r="J37" s="966"/>
      <c r="K37" s="42">
        <f>VLOOKUP($A37&amp;K$105,決統データ!$A$3:$DE$2059,$E37+19,FALSE)</f>
        <v>0</v>
      </c>
      <c r="L37" s="42">
        <f>VLOOKUP($A37&amp;L$105,決統データ!$A$3:$DE$2059,$E37+19,FALSE)</f>
        <v>0</v>
      </c>
      <c r="M37" s="311">
        <f t="shared" si="2"/>
        <v>0</v>
      </c>
    </row>
    <row r="38" spans="1:13">
      <c r="A38" s="27" t="str">
        <f t="shared" si="1"/>
        <v>1782601</v>
      </c>
      <c r="B38" s="28" t="s">
        <v>334</v>
      </c>
      <c r="C38" s="29">
        <v>26</v>
      </c>
      <c r="D38" s="28" t="s">
        <v>790</v>
      </c>
      <c r="E38" s="38">
        <v>36</v>
      </c>
      <c r="F38" s="636"/>
      <c r="G38" s="981"/>
      <c r="H38" s="982"/>
      <c r="I38" s="965" t="s">
        <v>861</v>
      </c>
      <c r="J38" s="966"/>
      <c r="K38" s="42">
        <f>VLOOKUP($A38&amp;K$105,決統データ!$A$3:$DE$2059,$E38+19,FALSE)</f>
        <v>0</v>
      </c>
      <c r="L38" s="42">
        <f>VLOOKUP($A38&amp;L$105,決統データ!$A$3:$DE$2059,$E38+19,FALSE)</f>
        <v>0</v>
      </c>
      <c r="M38" s="311">
        <f t="shared" si="2"/>
        <v>0</v>
      </c>
    </row>
    <row r="39" spans="1:13">
      <c r="A39" s="27" t="str">
        <f t="shared" si="1"/>
        <v>1782601</v>
      </c>
      <c r="B39" s="28" t="s">
        <v>334</v>
      </c>
      <c r="C39" s="29">
        <v>26</v>
      </c>
      <c r="D39" s="28" t="s">
        <v>790</v>
      </c>
      <c r="E39" s="38">
        <v>37</v>
      </c>
      <c r="F39" s="636"/>
      <c r="G39" s="971" t="s">
        <v>509</v>
      </c>
      <c r="H39" s="972" t="s">
        <v>860</v>
      </c>
      <c r="I39" s="957"/>
      <c r="J39" s="957"/>
      <c r="K39" s="42">
        <f>VLOOKUP($A39&amp;K$105,決統データ!$A$3:$DE$2059,$E39+19,FALSE)</f>
        <v>0</v>
      </c>
      <c r="L39" s="42">
        <f>VLOOKUP($A39&amp;L$105,決統データ!$A$3:$DE$2059,$E39+19,FALSE)</f>
        <v>0</v>
      </c>
      <c r="M39" s="311">
        <f t="shared" si="2"/>
        <v>0</v>
      </c>
    </row>
    <row r="40" spans="1:13">
      <c r="A40" s="27" t="str">
        <f t="shared" si="1"/>
        <v>1782601</v>
      </c>
      <c r="B40" s="28" t="s">
        <v>334</v>
      </c>
      <c r="C40" s="29">
        <v>26</v>
      </c>
      <c r="D40" s="28" t="s">
        <v>790</v>
      </c>
      <c r="E40" s="38">
        <v>38</v>
      </c>
      <c r="F40" s="636"/>
      <c r="G40" s="967"/>
      <c r="H40" s="957" t="s">
        <v>858</v>
      </c>
      <c r="I40" s="957"/>
      <c r="J40" s="957"/>
      <c r="K40" s="42">
        <f>VLOOKUP($A40&amp;K$105,決統データ!$A$3:$DE$2059,$E40+19,FALSE)</f>
        <v>0</v>
      </c>
      <c r="L40" s="42">
        <f>VLOOKUP($A40&amp;L$105,決統データ!$A$3:$DE$2059,$E40+19,FALSE)</f>
        <v>0</v>
      </c>
      <c r="M40" s="311">
        <f t="shared" si="2"/>
        <v>0</v>
      </c>
    </row>
    <row r="41" spans="1:13">
      <c r="A41" s="27" t="str">
        <f t="shared" si="1"/>
        <v>1782601</v>
      </c>
      <c r="B41" s="28" t="s">
        <v>334</v>
      </c>
      <c r="C41" s="29">
        <v>26</v>
      </c>
      <c r="D41" s="28" t="s">
        <v>790</v>
      </c>
      <c r="E41" s="38">
        <v>39</v>
      </c>
      <c r="F41" s="636"/>
      <c r="G41" s="967"/>
      <c r="H41" s="957" t="s">
        <v>859</v>
      </c>
      <c r="I41" s="957"/>
      <c r="J41" s="957"/>
      <c r="K41" s="42">
        <f>VLOOKUP($A41&amp;K$105,決統データ!$A$3:$DE$2059,$E41+19,FALSE)</f>
        <v>0</v>
      </c>
      <c r="L41" s="42">
        <f>VLOOKUP($A41&amp;L$105,決統データ!$A$3:$DE$2059,$E41+19,FALSE)</f>
        <v>0</v>
      </c>
      <c r="M41" s="311">
        <f t="shared" si="2"/>
        <v>0</v>
      </c>
    </row>
    <row r="42" spans="1:13">
      <c r="A42" s="27" t="str">
        <f t="shared" si="1"/>
        <v>1782601</v>
      </c>
      <c r="B42" s="28" t="s">
        <v>334</v>
      </c>
      <c r="C42" s="29">
        <v>26</v>
      </c>
      <c r="D42" s="28" t="s">
        <v>790</v>
      </c>
      <c r="E42" s="38">
        <v>40</v>
      </c>
      <c r="F42" s="636"/>
      <c r="G42" s="967"/>
      <c r="H42" s="957" t="s">
        <v>858</v>
      </c>
      <c r="I42" s="957"/>
      <c r="J42" s="957"/>
      <c r="K42" s="42">
        <f>VLOOKUP($A42&amp;K$105,決統データ!$A$3:$DE$2059,$E42+19,FALSE)</f>
        <v>0</v>
      </c>
      <c r="L42" s="42">
        <f>VLOOKUP($A42&amp;L$105,決統データ!$A$3:$DE$2059,$E42+19,FALSE)</f>
        <v>0</v>
      </c>
      <c r="M42" s="311">
        <f t="shared" si="2"/>
        <v>0</v>
      </c>
    </row>
    <row r="43" spans="1:13">
      <c r="A43" s="27" t="str">
        <f t="shared" si="1"/>
        <v>1782601</v>
      </c>
      <c r="B43" s="28" t="s">
        <v>334</v>
      </c>
      <c r="C43" s="29">
        <v>26</v>
      </c>
      <c r="D43" s="28" t="s">
        <v>790</v>
      </c>
      <c r="E43" s="38">
        <v>41</v>
      </c>
      <c r="F43" s="636"/>
      <c r="G43" s="967" t="s">
        <v>857</v>
      </c>
      <c r="H43" s="907" t="s">
        <v>836</v>
      </c>
      <c r="I43" s="643" t="s">
        <v>650</v>
      </c>
      <c r="J43" s="72" t="s">
        <v>382</v>
      </c>
      <c r="K43" s="42">
        <f>VLOOKUP($A43&amp;K$105,決統データ!$A$3:$DE$2059,$E43+19,FALSE)</f>
        <v>0</v>
      </c>
      <c r="L43" s="42">
        <f>VLOOKUP($A43&amp;L$105,決統データ!$A$3:$DE$2059,$E43+19,FALSE)</f>
        <v>0</v>
      </c>
      <c r="M43" s="311">
        <f t="shared" si="2"/>
        <v>0</v>
      </c>
    </row>
    <row r="44" spans="1:13">
      <c r="A44" s="27" t="str">
        <f t="shared" si="1"/>
        <v>1782601</v>
      </c>
      <c r="B44" s="28" t="s">
        <v>334</v>
      </c>
      <c r="C44" s="29">
        <v>26</v>
      </c>
      <c r="D44" s="28" t="s">
        <v>790</v>
      </c>
      <c r="E44" s="38">
        <v>42</v>
      </c>
      <c r="F44" s="636"/>
      <c r="G44" s="967"/>
      <c r="H44" s="908"/>
      <c r="I44" s="644"/>
      <c r="J44" s="72" t="s">
        <v>360</v>
      </c>
      <c r="K44" s="42">
        <f>VLOOKUP($A44&amp;K$105,決統データ!$A$3:$DE$2059,$E44+19,FALSE)</f>
        <v>0</v>
      </c>
      <c r="L44" s="42">
        <f>VLOOKUP($A44&amp;L$105,決統データ!$A$3:$DE$2059,$E44+19,FALSE)</f>
        <v>0</v>
      </c>
      <c r="M44" s="311">
        <f t="shared" si="2"/>
        <v>0</v>
      </c>
    </row>
    <row r="45" spans="1:13">
      <c r="A45" s="27" t="str">
        <f t="shared" si="1"/>
        <v>1782601</v>
      </c>
      <c r="B45" s="28" t="s">
        <v>334</v>
      </c>
      <c r="C45" s="29">
        <v>26</v>
      </c>
      <c r="D45" s="28" t="s">
        <v>790</v>
      </c>
      <c r="E45" s="38">
        <v>43</v>
      </c>
      <c r="F45" s="636"/>
      <c r="G45" s="967"/>
      <c r="H45" s="972"/>
      <c r="I45" s="645"/>
      <c r="J45" s="73" t="s">
        <v>737</v>
      </c>
      <c r="K45" s="42">
        <f>VLOOKUP($A45&amp;K$105,決統データ!$A$3:$DE$2059,$E45+19,FALSE)</f>
        <v>0</v>
      </c>
      <c r="L45" s="42">
        <f>VLOOKUP($A45&amp;L$105,決統データ!$A$3:$DE$2059,$E45+19,FALSE)</f>
        <v>0</v>
      </c>
      <c r="M45" s="311">
        <f t="shared" si="2"/>
        <v>0</v>
      </c>
    </row>
    <row r="46" spans="1:13">
      <c r="A46" s="27" t="str">
        <f t="shared" si="1"/>
        <v>1782601</v>
      </c>
      <c r="B46" s="28" t="s">
        <v>334</v>
      </c>
      <c r="C46" s="29">
        <v>26</v>
      </c>
      <c r="D46" s="28" t="s">
        <v>790</v>
      </c>
      <c r="E46" s="38">
        <v>44</v>
      </c>
      <c r="F46" s="636"/>
      <c r="G46" s="967"/>
      <c r="H46" s="957" t="s">
        <v>856</v>
      </c>
      <c r="I46" s="957"/>
      <c r="J46" s="957"/>
      <c r="K46" s="42">
        <f>VLOOKUP($A46&amp;K$105,決統データ!$A$3:$DE$2059,$E46+19,FALSE)</f>
        <v>0</v>
      </c>
      <c r="L46" s="42">
        <f>VLOOKUP($A46&amp;L$105,決統データ!$A$3:$DE$2059,$E46+19,FALSE)</f>
        <v>0</v>
      </c>
      <c r="M46" s="311">
        <f t="shared" si="2"/>
        <v>0</v>
      </c>
    </row>
    <row r="47" spans="1:13">
      <c r="A47" s="27" t="str">
        <f t="shared" si="1"/>
        <v>1782601</v>
      </c>
      <c r="B47" s="28" t="s">
        <v>334</v>
      </c>
      <c r="C47" s="29">
        <v>26</v>
      </c>
      <c r="D47" s="28" t="s">
        <v>790</v>
      </c>
      <c r="E47" s="38">
        <v>45</v>
      </c>
      <c r="F47" s="636"/>
      <c r="G47" s="967"/>
      <c r="H47" s="957" t="s">
        <v>252</v>
      </c>
      <c r="I47" s="957"/>
      <c r="J47" s="957"/>
      <c r="K47" s="42">
        <f>VLOOKUP($A47&amp;K$105,決統データ!$A$3:$DE$2059,$E47+19,FALSE)</f>
        <v>0</v>
      </c>
      <c r="L47" s="42">
        <f>VLOOKUP($A47&amp;L$105,決統データ!$A$3:$DE$2059,$E47+19,FALSE)</f>
        <v>0</v>
      </c>
      <c r="M47" s="311">
        <f t="shared" si="2"/>
        <v>0</v>
      </c>
    </row>
    <row r="48" spans="1:13">
      <c r="A48" s="27" t="str">
        <f t="shared" si="1"/>
        <v>1782601</v>
      </c>
      <c r="B48" s="28" t="s">
        <v>334</v>
      </c>
      <c r="C48" s="29">
        <v>26</v>
      </c>
      <c r="D48" s="28" t="s">
        <v>790</v>
      </c>
      <c r="E48" s="38">
        <v>46</v>
      </c>
      <c r="F48" s="636"/>
      <c r="G48" s="967"/>
      <c r="H48" s="957" t="s">
        <v>854</v>
      </c>
      <c r="I48" s="957"/>
      <c r="J48" s="957"/>
      <c r="K48" s="42">
        <f>VLOOKUP($A48&amp;K$105,決統データ!$A$3:$DE$2059,$E48+19,FALSE)</f>
        <v>0</v>
      </c>
      <c r="L48" s="42">
        <f>VLOOKUP($A48&amp;L$105,決統データ!$A$3:$DE$2059,$E48+19,FALSE)</f>
        <v>0</v>
      </c>
      <c r="M48" s="311">
        <f t="shared" si="2"/>
        <v>0</v>
      </c>
    </row>
    <row r="49" spans="1:13">
      <c r="A49" s="27" t="str">
        <f t="shared" si="1"/>
        <v>1782601</v>
      </c>
      <c r="B49" s="28" t="s">
        <v>334</v>
      </c>
      <c r="C49" s="29">
        <v>26</v>
      </c>
      <c r="D49" s="28" t="s">
        <v>790</v>
      </c>
      <c r="E49" s="38">
        <v>47</v>
      </c>
      <c r="F49" s="636"/>
      <c r="G49" s="967"/>
      <c r="H49" s="957" t="s">
        <v>853</v>
      </c>
      <c r="I49" s="957"/>
      <c r="J49" s="957"/>
      <c r="K49" s="42">
        <f>VLOOKUP($A49&amp;K$105,決統データ!$A$3:$DE$2059,$E49+19,FALSE)</f>
        <v>0</v>
      </c>
      <c r="L49" s="42">
        <f>VLOOKUP($A49&amp;L$105,決統データ!$A$3:$DE$2059,$E49+19,FALSE)</f>
        <v>0</v>
      </c>
      <c r="M49" s="311">
        <f t="shared" si="2"/>
        <v>0</v>
      </c>
    </row>
    <row r="50" spans="1:13">
      <c r="A50" s="27" t="str">
        <f t="shared" si="1"/>
        <v>1782601</v>
      </c>
      <c r="B50" s="28" t="s">
        <v>334</v>
      </c>
      <c r="C50" s="29">
        <v>26</v>
      </c>
      <c r="D50" s="28" t="s">
        <v>790</v>
      </c>
      <c r="E50" s="38">
        <v>48</v>
      </c>
      <c r="F50" s="636"/>
      <c r="G50" s="967"/>
      <c r="H50" s="957" t="s">
        <v>737</v>
      </c>
      <c r="I50" s="957"/>
      <c r="J50" s="957"/>
      <c r="K50" s="42">
        <f>VLOOKUP($A50&amp;K$105,決統データ!$A$3:$DE$2059,$E50+19,FALSE)</f>
        <v>0</v>
      </c>
      <c r="L50" s="42">
        <f>VLOOKUP($A50&amp;L$105,決統データ!$A$3:$DE$2059,$E50+19,FALSE)</f>
        <v>0</v>
      </c>
      <c r="M50" s="311">
        <f t="shared" si="2"/>
        <v>0</v>
      </c>
    </row>
    <row r="51" spans="1:13">
      <c r="A51" s="27" t="str">
        <f t="shared" si="1"/>
        <v>1782601</v>
      </c>
      <c r="B51" s="28" t="s">
        <v>334</v>
      </c>
      <c r="C51" s="29">
        <v>26</v>
      </c>
      <c r="D51" s="28" t="s">
        <v>790</v>
      </c>
      <c r="E51" s="38">
        <v>49</v>
      </c>
      <c r="F51" s="636"/>
      <c r="G51" s="957" t="s">
        <v>852</v>
      </c>
      <c r="H51" s="957"/>
      <c r="I51" s="957"/>
      <c r="J51" s="957"/>
      <c r="K51" s="42">
        <f>VLOOKUP($A51&amp;K$105,決統データ!$A$3:$DE$2059,$E51+19,FALSE)</f>
        <v>0</v>
      </c>
      <c r="L51" s="42">
        <f>VLOOKUP($A51&amp;L$105,決統データ!$A$3:$DE$2059,$E51+19,FALSE)</f>
        <v>0</v>
      </c>
      <c r="M51" s="311">
        <f t="shared" si="2"/>
        <v>0</v>
      </c>
    </row>
    <row r="52" spans="1:13">
      <c r="A52" s="27" t="str">
        <f t="shared" si="1"/>
        <v>1782601</v>
      </c>
      <c r="B52" s="28" t="s">
        <v>334</v>
      </c>
      <c r="C52" s="29">
        <v>26</v>
      </c>
      <c r="D52" s="28" t="s">
        <v>790</v>
      </c>
      <c r="E52" s="38">
        <v>50</v>
      </c>
      <c r="F52" s="636"/>
      <c r="G52" s="654" t="s">
        <v>308</v>
      </c>
      <c r="H52" s="957" t="s">
        <v>850</v>
      </c>
      <c r="I52" s="957"/>
      <c r="J52" s="957"/>
      <c r="K52" s="42">
        <f>VLOOKUP($A52&amp;K$105,決統データ!$A$3:$DE$2059,$E52+19,FALSE)</f>
        <v>0</v>
      </c>
      <c r="L52" s="42">
        <f>VLOOKUP($A52&amp;L$105,決統データ!$A$3:$DE$2059,$E52+19,FALSE)</f>
        <v>0</v>
      </c>
      <c r="M52" s="311">
        <f t="shared" si="2"/>
        <v>0</v>
      </c>
    </row>
    <row r="53" spans="1:13">
      <c r="A53" s="27" t="str">
        <f t="shared" si="1"/>
        <v>1782601</v>
      </c>
      <c r="B53" s="28" t="s">
        <v>334</v>
      </c>
      <c r="C53" s="29">
        <v>26</v>
      </c>
      <c r="D53" s="28" t="s">
        <v>790</v>
      </c>
      <c r="E53" s="38">
        <v>51</v>
      </c>
      <c r="F53" s="636"/>
      <c r="G53" s="655"/>
      <c r="H53" s="957" t="s">
        <v>383</v>
      </c>
      <c r="I53" s="957"/>
      <c r="J53" s="957"/>
      <c r="K53" s="42">
        <f>VLOOKUP($A53&amp;K$105,決統データ!$A$3:$DE$2059,$E53+19,FALSE)</f>
        <v>0</v>
      </c>
      <c r="L53" s="42">
        <f>VLOOKUP($A53&amp;L$105,決統データ!$A$3:$DE$2059,$E53+19,FALSE)</f>
        <v>0</v>
      </c>
      <c r="M53" s="311">
        <f t="shared" si="2"/>
        <v>0</v>
      </c>
    </row>
    <row r="54" spans="1:13">
      <c r="A54" s="27" t="str">
        <f t="shared" si="1"/>
        <v>1782601</v>
      </c>
      <c r="B54" s="28" t="s">
        <v>334</v>
      </c>
      <c r="C54" s="29">
        <v>26</v>
      </c>
      <c r="D54" s="28" t="s">
        <v>790</v>
      </c>
      <c r="E54" s="38">
        <v>52</v>
      </c>
      <c r="F54" s="636"/>
      <c r="G54" s="656"/>
      <c r="H54" s="957" t="s">
        <v>849</v>
      </c>
      <c r="I54" s="957"/>
      <c r="J54" s="957"/>
      <c r="K54" s="42">
        <f>VLOOKUP($A54&amp;K$105,決統データ!$A$3:$DE$2059,$E54+19,FALSE)</f>
        <v>0</v>
      </c>
      <c r="L54" s="42">
        <f>VLOOKUP($A54&amp;L$105,決統データ!$A$3:$DE$2059,$E54+19,FALSE)</f>
        <v>0</v>
      </c>
      <c r="M54" s="311">
        <f t="shared" si="2"/>
        <v>0</v>
      </c>
    </row>
    <row r="55" spans="1:13">
      <c r="A55" s="27" t="str">
        <f t="shared" si="1"/>
        <v>1782601</v>
      </c>
      <c r="B55" s="28" t="s">
        <v>334</v>
      </c>
      <c r="C55" s="29">
        <v>26</v>
      </c>
      <c r="D55" s="28" t="s">
        <v>790</v>
      </c>
      <c r="E55" s="38">
        <v>53</v>
      </c>
      <c r="F55" s="636"/>
      <c r="G55" s="957" t="s">
        <v>848</v>
      </c>
      <c r="H55" s="957"/>
      <c r="I55" s="957"/>
      <c r="J55" s="957"/>
      <c r="K55" s="42">
        <f>VLOOKUP($A55&amp;K$105,決統データ!$A$3:$DE$2059,$E55+19,FALSE)</f>
        <v>0</v>
      </c>
      <c r="L55" s="42">
        <f>VLOOKUP($A55&amp;L$105,決統データ!$A$3:$DE$2059,$E55+19,FALSE)</f>
        <v>0</v>
      </c>
      <c r="M55" s="311">
        <f t="shared" si="2"/>
        <v>0</v>
      </c>
    </row>
    <row r="56" spans="1:13">
      <c r="A56" s="27" t="str">
        <f t="shared" si="1"/>
        <v>1782601</v>
      </c>
      <c r="B56" s="28" t="s">
        <v>334</v>
      </c>
      <c r="C56" s="29">
        <v>26</v>
      </c>
      <c r="D56" s="28" t="s">
        <v>790</v>
      </c>
      <c r="E56" s="38">
        <v>54</v>
      </c>
      <c r="F56" s="636"/>
      <c r="G56" s="957" t="s">
        <v>847</v>
      </c>
      <c r="H56" s="957"/>
      <c r="I56" s="957"/>
      <c r="J56" s="957"/>
      <c r="K56" s="42">
        <f>VLOOKUP($A56&amp;K$105,決統データ!$A$3:$DE$2059,$E56+19,FALSE)</f>
        <v>0</v>
      </c>
      <c r="L56" s="42">
        <f>VLOOKUP($A56&amp;L$105,決統データ!$A$3:$DE$2059,$E56+19,FALSE)</f>
        <v>0</v>
      </c>
      <c r="M56" s="311">
        <f t="shared" si="2"/>
        <v>0</v>
      </c>
    </row>
    <row r="57" spans="1:13">
      <c r="A57" s="27" t="str">
        <f t="shared" si="1"/>
        <v>1782601</v>
      </c>
      <c r="B57" s="28" t="s">
        <v>334</v>
      </c>
      <c r="C57" s="29">
        <v>26</v>
      </c>
      <c r="D57" s="28" t="s">
        <v>790</v>
      </c>
      <c r="E57" s="38">
        <v>55</v>
      </c>
      <c r="F57" s="636"/>
      <c r="G57" s="957" t="s">
        <v>846</v>
      </c>
      <c r="H57" s="957"/>
      <c r="I57" s="957"/>
      <c r="J57" s="957"/>
      <c r="K57" s="42">
        <f>VLOOKUP($A57&amp;K$105,決統データ!$A$3:$DE$2059,$E57+19,FALSE)</f>
        <v>0</v>
      </c>
      <c r="L57" s="42">
        <f>VLOOKUP($A57&amp;L$105,決統データ!$A$3:$DE$2059,$E57+19,FALSE)</f>
        <v>0</v>
      </c>
      <c r="M57" s="311">
        <f t="shared" si="2"/>
        <v>0</v>
      </c>
    </row>
    <row r="58" spans="1:13">
      <c r="A58" s="27" t="str">
        <f t="shared" si="1"/>
        <v>1782601</v>
      </c>
      <c r="B58" s="28" t="s">
        <v>334</v>
      </c>
      <c r="C58" s="29">
        <v>26</v>
      </c>
      <c r="D58" s="28" t="s">
        <v>790</v>
      </c>
      <c r="E58" s="38">
        <v>56</v>
      </c>
      <c r="F58" s="637"/>
      <c r="G58" s="957" t="s">
        <v>250</v>
      </c>
      <c r="H58" s="957"/>
      <c r="I58" s="957"/>
      <c r="J58" s="957"/>
      <c r="K58" s="42">
        <f>VLOOKUP($A58&amp;K$105,決統データ!$A$3:$DE$2059,$E58+19,FALSE)</f>
        <v>0</v>
      </c>
      <c r="L58" s="42">
        <f>VLOOKUP($A58&amp;L$105,決統データ!$A$3:$DE$2059,$E58+19,FALSE)</f>
        <v>0</v>
      </c>
      <c r="M58" s="311">
        <f t="shared" si="2"/>
        <v>0</v>
      </c>
    </row>
    <row r="59" spans="1:13">
      <c r="A59" s="27" t="str">
        <f t="shared" si="1"/>
        <v>1782601</v>
      </c>
      <c r="B59" s="28" t="s">
        <v>334</v>
      </c>
      <c r="C59" s="29">
        <v>26</v>
      </c>
      <c r="D59" s="28" t="s">
        <v>790</v>
      </c>
      <c r="E59" s="38">
        <v>57</v>
      </c>
      <c r="F59" s="957" t="s">
        <v>844</v>
      </c>
      <c r="G59" s="957"/>
      <c r="H59" s="957"/>
      <c r="I59" s="957"/>
      <c r="J59" s="957"/>
      <c r="K59" s="42">
        <f>VLOOKUP($A59&amp;K$105,決統データ!$A$3:$DE$2059,$E59+19,FALSE)</f>
        <v>0</v>
      </c>
      <c r="L59" s="42">
        <f>VLOOKUP($A59&amp;L$105,決統データ!$A$3:$DE$2059,$E59+19,FALSE)</f>
        <v>0</v>
      </c>
      <c r="M59" s="311">
        <f t="shared" si="2"/>
        <v>0</v>
      </c>
    </row>
    <row r="60" spans="1:13">
      <c r="A60" s="27" t="str">
        <f t="shared" si="1"/>
        <v>1782601</v>
      </c>
      <c r="B60" s="28" t="s">
        <v>334</v>
      </c>
      <c r="C60" s="29">
        <v>26</v>
      </c>
      <c r="D60" s="28" t="s">
        <v>790</v>
      </c>
      <c r="E60" s="38">
        <v>58</v>
      </c>
      <c r="F60" s="957" t="s">
        <v>843</v>
      </c>
      <c r="G60" s="957"/>
      <c r="H60" s="957"/>
      <c r="I60" s="957"/>
      <c r="J60" s="957"/>
      <c r="K60" s="42">
        <f>VLOOKUP($A60&amp;K$105,決統データ!$A$3:$DE$2059,$E60+19,FALSE)</f>
        <v>0</v>
      </c>
      <c r="L60" s="42">
        <f>VLOOKUP($A60&amp;L$105,決統データ!$A$3:$DE$2059,$E60+19,FALSE)</f>
        <v>0</v>
      </c>
      <c r="M60" s="311">
        <f t="shared" si="2"/>
        <v>0</v>
      </c>
    </row>
    <row r="61" spans="1:13">
      <c r="A61" s="27" t="str">
        <f t="shared" si="1"/>
        <v>1782601</v>
      </c>
      <c r="B61" s="28" t="s">
        <v>334</v>
      </c>
      <c r="C61" s="29">
        <v>26</v>
      </c>
      <c r="D61" s="28" t="s">
        <v>790</v>
      </c>
      <c r="E61" s="38">
        <v>59</v>
      </c>
      <c r="F61" s="969" t="s">
        <v>307</v>
      </c>
      <c r="G61" s="983"/>
      <c r="H61" s="983"/>
      <c r="I61" s="983"/>
      <c r="J61" s="984"/>
      <c r="K61" s="42">
        <f>VLOOKUP($A61&amp;K$105,決統データ!$A$3:$DE$2059,$E61+19,FALSE)</f>
        <v>0</v>
      </c>
      <c r="L61" s="42">
        <f>VLOOKUP($A61&amp;L$105,決統データ!$A$3:$DE$2059,$E61+19,FALSE)</f>
        <v>9</v>
      </c>
      <c r="M61" s="311">
        <f t="shared" si="2"/>
        <v>9</v>
      </c>
    </row>
    <row r="62" spans="1:13">
      <c r="A62" s="27" t="str">
        <f t="shared" si="1"/>
        <v>1782601</v>
      </c>
      <c r="B62" s="28" t="s">
        <v>334</v>
      </c>
      <c r="C62" s="29">
        <v>26</v>
      </c>
      <c r="D62" s="28" t="s">
        <v>790</v>
      </c>
      <c r="E62" s="38">
        <v>60</v>
      </c>
      <c r="F62" s="74"/>
      <c r="G62" s="966" t="s">
        <v>841</v>
      </c>
      <c r="H62" s="957"/>
      <c r="I62" s="957"/>
      <c r="J62" s="957"/>
      <c r="K62" s="42">
        <f>VLOOKUP($A62&amp;K$105,決統データ!$A$3:$DE$2059,$E62+19,FALSE)</f>
        <v>0</v>
      </c>
      <c r="L62" s="42">
        <f>VLOOKUP($A62&amp;L$105,決統データ!$A$3:$DE$2059,$E62+19,FALSE)</f>
        <v>0</v>
      </c>
      <c r="M62" s="311">
        <f t="shared" si="2"/>
        <v>0</v>
      </c>
    </row>
    <row r="63" spans="1:13">
      <c r="A63" s="27" t="str">
        <f t="shared" si="1"/>
        <v>1782602</v>
      </c>
      <c r="B63" s="28" t="s">
        <v>334</v>
      </c>
      <c r="C63" s="29">
        <v>26</v>
      </c>
      <c r="D63" s="28" t="s">
        <v>796</v>
      </c>
      <c r="E63" s="38">
        <v>1</v>
      </c>
      <c r="F63" s="957" t="s">
        <v>840</v>
      </c>
      <c r="G63" s="957"/>
      <c r="H63" s="957"/>
      <c r="I63" s="957"/>
      <c r="J63" s="957"/>
      <c r="K63" s="42">
        <f>VLOOKUP($A63&amp;K$105,決統データ!$A$3:$DE$2059,$E63+19,FALSE)</f>
        <v>0</v>
      </c>
      <c r="L63" s="42">
        <f>VLOOKUP($A63&amp;L$105,決統データ!$A$3:$DE$2059,$E63+19,FALSE)</f>
        <v>0</v>
      </c>
      <c r="M63" s="311">
        <f t="shared" si="2"/>
        <v>0</v>
      </c>
    </row>
    <row r="64" spans="1:13">
      <c r="A64" s="27" t="str">
        <f t="shared" si="1"/>
        <v>1782602</v>
      </c>
      <c r="B64" s="28" t="s">
        <v>334</v>
      </c>
      <c r="C64" s="29">
        <v>26</v>
      </c>
      <c r="D64" s="28" t="s">
        <v>796</v>
      </c>
      <c r="E64" s="38">
        <v>2</v>
      </c>
      <c r="F64" s="957" t="s">
        <v>839</v>
      </c>
      <c r="G64" s="957"/>
      <c r="H64" s="957"/>
      <c r="I64" s="957"/>
      <c r="J64" s="957"/>
      <c r="K64" s="42">
        <f>VLOOKUP($A64&amp;K$105,決統データ!$A$3:$DE$2059,$E64+19,FALSE)</f>
        <v>0</v>
      </c>
      <c r="L64" s="42">
        <f>VLOOKUP($A64&amp;L$105,決統データ!$A$3:$DE$2059,$E64+19,FALSE)</f>
        <v>9</v>
      </c>
      <c r="M64" s="311">
        <f t="shared" si="2"/>
        <v>9</v>
      </c>
    </row>
    <row r="65" spans="1:13">
      <c r="A65" s="27" t="str">
        <f t="shared" si="1"/>
        <v>1782602</v>
      </c>
      <c r="B65" s="28" t="s">
        <v>334</v>
      </c>
      <c r="C65" s="29">
        <v>26</v>
      </c>
      <c r="D65" s="28" t="s">
        <v>796</v>
      </c>
      <c r="E65" s="38">
        <v>3</v>
      </c>
      <c r="F65" s="957" t="s">
        <v>838</v>
      </c>
      <c r="G65" s="957"/>
      <c r="H65" s="957"/>
      <c r="I65" s="957"/>
      <c r="J65" s="957"/>
      <c r="K65" s="42">
        <f>VLOOKUP($A65&amp;K$105,決統データ!$A$3:$DE$2059,$E65+19,FALSE)</f>
        <v>0</v>
      </c>
      <c r="L65" s="42">
        <f>VLOOKUP($A65&amp;L$105,決統データ!$A$3:$DE$2059,$E65+19,FALSE)</f>
        <v>0</v>
      </c>
      <c r="M65" s="311">
        <f t="shared" si="2"/>
        <v>0</v>
      </c>
    </row>
    <row r="66" spans="1:13">
      <c r="A66" s="27" t="str">
        <f t="shared" si="1"/>
        <v>1782602</v>
      </c>
      <c r="B66" s="28" t="s">
        <v>334</v>
      </c>
      <c r="C66" s="29">
        <v>26</v>
      </c>
      <c r="D66" s="28" t="s">
        <v>796</v>
      </c>
      <c r="E66" s="38">
        <v>4</v>
      </c>
      <c r="F66" s="654" t="s">
        <v>650</v>
      </c>
      <c r="G66" s="957" t="s">
        <v>837</v>
      </c>
      <c r="H66" s="957"/>
      <c r="I66" s="957"/>
      <c r="J66" s="957"/>
      <c r="K66" s="42">
        <f>VLOOKUP($A66&amp;K$105,決統データ!$A$3:$DE$2059,$E66+19,FALSE)</f>
        <v>0</v>
      </c>
      <c r="L66" s="42">
        <f>VLOOKUP($A66&amp;L$105,決統データ!$A$3:$DE$2059,$E66+19,FALSE)</f>
        <v>0</v>
      </c>
      <c r="M66" s="311">
        <f t="shared" si="2"/>
        <v>0</v>
      </c>
    </row>
    <row r="67" spans="1:13">
      <c r="A67" s="27" t="str">
        <f t="shared" si="1"/>
        <v>1782602</v>
      </c>
      <c r="B67" s="28" t="s">
        <v>334</v>
      </c>
      <c r="C67" s="29">
        <v>26</v>
      </c>
      <c r="D67" s="28" t="s">
        <v>796</v>
      </c>
      <c r="E67" s="38">
        <v>5</v>
      </c>
      <c r="F67" s="655"/>
      <c r="G67" s="957" t="s">
        <v>836</v>
      </c>
      <c r="H67" s="957"/>
      <c r="I67" s="957"/>
      <c r="J67" s="957"/>
      <c r="K67" s="42">
        <f>VLOOKUP($A67&amp;K$105,決統データ!$A$3:$DE$2059,$E67+19,FALSE)</f>
        <v>0</v>
      </c>
      <c r="L67" s="42">
        <f>VLOOKUP($A67&amp;L$105,決統データ!$A$3:$DE$2059,$E67+19,FALSE)</f>
        <v>0</v>
      </c>
      <c r="M67" s="311">
        <f t="shared" ref="M67:M76" si="3">SUM(K67:L67)</f>
        <v>0</v>
      </c>
    </row>
    <row r="68" spans="1:13">
      <c r="A68" s="27" t="str">
        <f t="shared" ref="A68:A96" si="4">+B68&amp;C68&amp;D68</f>
        <v>1782602</v>
      </c>
      <c r="B68" s="28" t="s">
        <v>334</v>
      </c>
      <c r="C68" s="29">
        <v>26</v>
      </c>
      <c r="D68" s="28" t="s">
        <v>796</v>
      </c>
      <c r="E68" s="38">
        <v>6</v>
      </c>
      <c r="F68" s="656"/>
      <c r="G68" s="957" t="s">
        <v>737</v>
      </c>
      <c r="H68" s="957"/>
      <c r="I68" s="957"/>
      <c r="J68" s="957"/>
      <c r="K68" s="42">
        <f>VLOOKUP($A68&amp;K$105,決統データ!$A$3:$DE$2059,$E68+19,FALSE)</f>
        <v>0</v>
      </c>
      <c r="L68" s="42">
        <f>VLOOKUP($A68&amp;L$105,決統データ!$A$3:$DE$2059,$E68+19,FALSE)</f>
        <v>0</v>
      </c>
      <c r="M68" s="311">
        <f t="shared" si="3"/>
        <v>0</v>
      </c>
    </row>
    <row r="69" spans="1:13">
      <c r="A69" s="27" t="str">
        <f t="shared" si="4"/>
        <v>1782602</v>
      </c>
      <c r="B69" s="28" t="s">
        <v>334</v>
      </c>
      <c r="C69" s="29">
        <v>26</v>
      </c>
      <c r="D69" s="28" t="s">
        <v>796</v>
      </c>
      <c r="E69" s="38">
        <v>7</v>
      </c>
      <c r="F69" s="957" t="s">
        <v>835</v>
      </c>
      <c r="G69" s="957"/>
      <c r="H69" s="957"/>
      <c r="I69" s="957"/>
      <c r="J69" s="957"/>
      <c r="K69" s="42">
        <f>VLOOKUP($A69&amp;K$105,決統データ!$A$3:$DE$2059,$E69+19,FALSE)</f>
        <v>0</v>
      </c>
      <c r="L69" s="42">
        <f>VLOOKUP($A69&amp;L$105,決統データ!$A$3:$DE$2059,$E69+19,FALSE)</f>
        <v>0</v>
      </c>
      <c r="M69" s="311">
        <f t="shared" si="3"/>
        <v>0</v>
      </c>
    </row>
    <row r="70" spans="1:13">
      <c r="A70" s="27" t="str">
        <f t="shared" si="4"/>
        <v>1782602</v>
      </c>
      <c r="B70" s="28" t="s">
        <v>334</v>
      </c>
      <c r="C70" s="29">
        <v>26</v>
      </c>
      <c r="D70" s="28" t="s">
        <v>796</v>
      </c>
      <c r="E70" s="38">
        <v>8</v>
      </c>
      <c r="F70" s="660" t="s">
        <v>834</v>
      </c>
      <c r="G70" s="661"/>
      <c r="H70" s="661"/>
      <c r="I70" s="662"/>
      <c r="J70" s="72" t="s">
        <v>833</v>
      </c>
      <c r="K70" s="42">
        <f>VLOOKUP($A70&amp;K$105,決統データ!$A$3:$DE$2059,$E70+19,FALSE)</f>
        <v>0</v>
      </c>
      <c r="L70" s="42">
        <f>VLOOKUP($A70&amp;L$105,決統データ!$A$3:$DE$2059,$E70+19,FALSE)</f>
        <v>9</v>
      </c>
      <c r="M70" s="311">
        <f t="shared" si="3"/>
        <v>9</v>
      </c>
    </row>
    <row r="71" spans="1:13" ht="13.5" customHeight="1">
      <c r="A71" s="27" t="str">
        <f t="shared" si="4"/>
        <v>1782602</v>
      </c>
      <c r="B71" s="28" t="s">
        <v>334</v>
      </c>
      <c r="C71" s="29">
        <v>26</v>
      </c>
      <c r="D71" s="28" t="s">
        <v>796</v>
      </c>
      <c r="E71" s="38">
        <v>9</v>
      </c>
      <c r="F71" s="663"/>
      <c r="G71" s="664"/>
      <c r="H71" s="664"/>
      <c r="I71" s="665"/>
      <c r="J71" s="72" t="s">
        <v>832</v>
      </c>
      <c r="K71" s="42">
        <f>VLOOKUP($A71&amp;K$105,決統データ!$A$3:$DE$2059,$E71+19,FALSE)</f>
        <v>0</v>
      </c>
      <c r="L71" s="42">
        <f>VLOOKUP($A71&amp;L$105,決統データ!$A$3:$DE$2059,$E71+19,FALSE)</f>
        <v>0</v>
      </c>
      <c r="M71" s="311">
        <f t="shared" si="3"/>
        <v>0</v>
      </c>
    </row>
    <row r="72" spans="1:13" ht="13.5" customHeight="1">
      <c r="A72" s="27" t="str">
        <f t="shared" si="4"/>
        <v>1782602</v>
      </c>
      <c r="B72" s="28" t="s">
        <v>334</v>
      </c>
      <c r="C72" s="29">
        <v>26</v>
      </c>
      <c r="D72" s="28" t="s">
        <v>796</v>
      </c>
      <c r="E72" s="38">
        <v>21</v>
      </c>
      <c r="F72" s="957" t="s">
        <v>831</v>
      </c>
      <c r="G72" s="957"/>
      <c r="H72" s="957"/>
      <c r="I72" s="957"/>
      <c r="J72" s="957"/>
      <c r="K72" s="42">
        <f>VLOOKUP($A72&amp;K$105,決統データ!$A$3:$DE$2059,$E72+19,FALSE)</f>
        <v>0</v>
      </c>
      <c r="L72" s="42">
        <f>VLOOKUP($A72&amp;L$105,決統データ!$A$3:$DE$2059,$E72+19,FALSE)</f>
        <v>0</v>
      </c>
      <c r="M72" s="311">
        <f t="shared" si="3"/>
        <v>0</v>
      </c>
    </row>
    <row r="73" spans="1:13">
      <c r="A73" s="27" t="str">
        <f t="shared" si="4"/>
        <v>1782602</v>
      </c>
      <c r="B73" s="28" t="s">
        <v>334</v>
      </c>
      <c r="C73" s="29">
        <v>26</v>
      </c>
      <c r="D73" s="28" t="s">
        <v>796</v>
      </c>
      <c r="E73" s="38">
        <v>22</v>
      </c>
      <c r="F73" s="957" t="s">
        <v>830</v>
      </c>
      <c r="G73" s="957"/>
      <c r="H73" s="957"/>
      <c r="I73" s="957"/>
      <c r="J73" s="957"/>
      <c r="K73" s="42">
        <f>VLOOKUP($A73&amp;K$105,決統データ!$A$3:$DE$2059,$E73+19,FALSE)</f>
        <v>0</v>
      </c>
      <c r="L73" s="42">
        <f>VLOOKUP($A73&amp;L$105,決統データ!$A$3:$DE$2059,$E73+19,FALSE)</f>
        <v>0</v>
      </c>
      <c r="M73" s="311">
        <f t="shared" si="3"/>
        <v>0</v>
      </c>
    </row>
    <row r="74" spans="1:13">
      <c r="A74" s="27" t="str">
        <f t="shared" si="4"/>
        <v>1782602</v>
      </c>
      <c r="B74" s="28" t="s">
        <v>334</v>
      </c>
      <c r="C74" s="29">
        <v>26</v>
      </c>
      <c r="D74" s="28" t="s">
        <v>796</v>
      </c>
      <c r="E74" s="38">
        <v>45</v>
      </c>
      <c r="F74" s="607" t="s">
        <v>1307</v>
      </c>
      <c r="G74" s="625"/>
      <c r="H74" s="625"/>
      <c r="I74" s="625"/>
      <c r="J74" s="608"/>
      <c r="K74" s="42">
        <f>VLOOKUP($A74&amp;K$105,決統データ!$A$3:$DE$2059,$E74+19,FALSE)</f>
        <v>0</v>
      </c>
      <c r="L74" s="42">
        <f>VLOOKUP($A74&amp;L$105,決統データ!$A$3:$DE$2059,$E74+19,FALSE)</f>
        <v>0</v>
      </c>
      <c r="M74" s="311">
        <f t="shared" si="3"/>
        <v>0</v>
      </c>
    </row>
    <row r="75" spans="1:13">
      <c r="A75" s="27" t="str">
        <f t="shared" si="4"/>
        <v>1782602</v>
      </c>
      <c r="B75" s="28" t="s">
        <v>334</v>
      </c>
      <c r="C75" s="29">
        <v>26</v>
      </c>
      <c r="D75" s="28" t="s">
        <v>796</v>
      </c>
      <c r="E75" s="24">
        <v>46</v>
      </c>
      <c r="F75" s="626" t="s">
        <v>278</v>
      </c>
      <c r="G75" s="627"/>
      <c r="H75" s="627"/>
      <c r="I75" s="627"/>
      <c r="J75" s="186" t="s">
        <v>306</v>
      </c>
      <c r="K75" s="42">
        <f>VLOOKUP($A75&amp;K$105,決統データ!$A$3:$DE$2059,$E75+19,FALSE)</f>
        <v>0</v>
      </c>
      <c r="L75" s="42">
        <f>VLOOKUP($A75&amp;L$105,決統データ!$A$3:$DE$2059,$E75+19,FALSE)</f>
        <v>0</v>
      </c>
      <c r="M75" s="311">
        <f t="shared" si="3"/>
        <v>0</v>
      </c>
    </row>
    <row r="76" spans="1:13">
      <c r="A76" s="27" t="str">
        <f t="shared" si="4"/>
        <v>1782602</v>
      </c>
      <c r="B76" s="28" t="s">
        <v>334</v>
      </c>
      <c r="C76" s="29">
        <v>26</v>
      </c>
      <c r="D76" s="28" t="s">
        <v>796</v>
      </c>
      <c r="E76" s="38">
        <v>47</v>
      </c>
      <c r="F76" s="628"/>
      <c r="G76" s="629"/>
      <c r="H76" s="629"/>
      <c r="I76" s="629"/>
      <c r="J76" s="186" t="s">
        <v>305</v>
      </c>
      <c r="K76" s="42">
        <f>VLOOKUP($A76&amp;K$105,決統データ!$A$3:$DE$2059,$E76+19,FALSE)</f>
        <v>0</v>
      </c>
      <c r="L76" s="42">
        <f>VLOOKUP($A76&amp;L$105,決統データ!$A$3:$DE$2059,$E76+19,FALSE)</f>
        <v>0</v>
      </c>
      <c r="M76" s="311">
        <f t="shared" si="3"/>
        <v>0</v>
      </c>
    </row>
    <row r="77" spans="1:13">
      <c r="A77" s="27"/>
      <c r="B77" s="28"/>
      <c r="C77" s="29"/>
      <c r="D77" s="28"/>
      <c r="F77" s="468" t="s">
        <v>829</v>
      </c>
      <c r="G77" s="484"/>
      <c r="H77" s="484"/>
      <c r="I77" s="484"/>
      <c r="J77" s="469"/>
      <c r="K77" s="288"/>
      <c r="L77" s="288"/>
      <c r="M77" s="311"/>
    </row>
    <row r="78" spans="1:13">
      <c r="A78" s="27" t="str">
        <f t="shared" si="4"/>
        <v>1782602</v>
      </c>
      <c r="B78" s="28" t="s">
        <v>334</v>
      </c>
      <c r="C78" s="29">
        <v>26</v>
      </c>
      <c r="D78" s="28" t="s">
        <v>796</v>
      </c>
      <c r="E78" s="38">
        <v>51</v>
      </c>
      <c r="F78" s="468" t="s">
        <v>827</v>
      </c>
      <c r="G78" s="484"/>
      <c r="H78" s="484"/>
      <c r="I78" s="484"/>
      <c r="J78" s="469"/>
      <c r="K78" s="42">
        <f>VLOOKUP($A78&amp;K$105,決統データ!$A$3:$DE$2059,$E78+19,FALSE)</f>
        <v>0</v>
      </c>
      <c r="L78" s="42">
        <f>VLOOKUP($A78&amp;L$105,決統データ!$A$3:$DE$2059,$E78+19,FALSE)</f>
        <v>27</v>
      </c>
      <c r="M78" s="311">
        <f>SUM(K78:L78)</f>
        <v>27</v>
      </c>
    </row>
    <row r="79" spans="1:13">
      <c r="A79" s="27" t="str">
        <f t="shared" si="4"/>
        <v>1782602</v>
      </c>
      <c r="B79" s="28" t="s">
        <v>334</v>
      </c>
      <c r="C79" s="29">
        <v>26</v>
      </c>
      <c r="D79" s="28" t="s">
        <v>796</v>
      </c>
      <c r="E79" s="38">
        <v>52</v>
      </c>
      <c r="F79" s="468" t="s">
        <v>826</v>
      </c>
      <c r="G79" s="484"/>
      <c r="H79" s="484"/>
      <c r="I79" s="484"/>
      <c r="J79" s="469"/>
      <c r="K79" s="42">
        <f>VLOOKUP($A79&amp;K$105,決統データ!$A$3:$DE$2059,$E79+19,FALSE)</f>
        <v>1408</v>
      </c>
      <c r="L79" s="42">
        <f>VLOOKUP($A79&amp;L$105,決統データ!$A$3:$DE$2059,$E79+19,FALSE)</f>
        <v>1951</v>
      </c>
      <c r="M79" s="311">
        <f>SUM(K79:L79)</f>
        <v>3359</v>
      </c>
    </row>
    <row r="80" spans="1:13">
      <c r="A80" s="27"/>
      <c r="B80" s="28"/>
      <c r="C80" s="29"/>
      <c r="D80" s="28"/>
      <c r="F80" s="468" t="s">
        <v>828</v>
      </c>
      <c r="G80" s="484"/>
      <c r="H80" s="484"/>
      <c r="I80" s="484"/>
      <c r="J80" s="469"/>
      <c r="K80" s="288"/>
      <c r="L80" s="288"/>
      <c r="M80" s="311"/>
    </row>
    <row r="81" spans="1:13">
      <c r="A81" s="27" t="str">
        <f t="shared" si="4"/>
        <v>1782602</v>
      </c>
      <c r="B81" s="28" t="s">
        <v>334</v>
      </c>
      <c r="C81" s="29">
        <v>26</v>
      </c>
      <c r="D81" s="28" t="s">
        <v>796</v>
      </c>
      <c r="E81" s="38">
        <v>53</v>
      </c>
      <c r="F81" s="73" t="s">
        <v>827</v>
      </c>
      <c r="G81" s="73"/>
      <c r="H81" s="73"/>
      <c r="I81" s="73"/>
      <c r="J81" s="73"/>
      <c r="K81" s="42">
        <f>VLOOKUP($A81&amp;K$105,決統データ!$A$3:$DE$2059,$E81+19,FALSE)</f>
        <v>0</v>
      </c>
      <c r="L81" s="42">
        <f>VLOOKUP($A81&amp;L$105,決統データ!$A$3:$DE$2059,$E81+19,FALSE)</f>
        <v>0</v>
      </c>
      <c r="M81" s="311">
        <f t="shared" ref="M81:M88" si="5">SUM(K81:L81)</f>
        <v>0</v>
      </c>
    </row>
    <row r="82" spans="1:13">
      <c r="A82" s="27" t="str">
        <f t="shared" si="4"/>
        <v>1782602</v>
      </c>
      <c r="B82" s="28" t="s">
        <v>334</v>
      </c>
      <c r="C82" s="29">
        <v>26</v>
      </c>
      <c r="D82" s="28" t="s">
        <v>796</v>
      </c>
      <c r="E82" s="38">
        <v>54</v>
      </c>
      <c r="F82" s="73" t="s">
        <v>826</v>
      </c>
      <c r="G82" s="73"/>
      <c r="H82" s="73"/>
      <c r="I82" s="73"/>
      <c r="J82" s="73"/>
      <c r="K82" s="42">
        <f>VLOOKUP($A82&amp;K$105,決統データ!$A$3:$DE$2059,$E82+19,FALSE)</f>
        <v>0</v>
      </c>
      <c r="L82" s="42">
        <f>VLOOKUP($A82&amp;L$105,決統データ!$A$3:$DE$2059,$E82+19,FALSE)</f>
        <v>0</v>
      </c>
      <c r="M82" s="311">
        <f t="shared" si="5"/>
        <v>0</v>
      </c>
    </row>
    <row r="83" spans="1:13">
      <c r="A83" s="27" t="str">
        <f t="shared" si="4"/>
        <v>1782602</v>
      </c>
      <c r="B83" s="28" t="s">
        <v>334</v>
      </c>
      <c r="C83" s="29">
        <v>26</v>
      </c>
      <c r="D83" s="28" t="s">
        <v>796</v>
      </c>
      <c r="E83" s="38">
        <v>55</v>
      </c>
      <c r="F83" s="626" t="s">
        <v>825</v>
      </c>
      <c r="G83" s="627"/>
      <c r="H83" s="627"/>
      <c r="I83" s="633"/>
      <c r="J83" s="60" t="s">
        <v>605</v>
      </c>
      <c r="K83" s="42">
        <f>VLOOKUP($A83&amp;K$105,決統データ!$A$3:$DE$2059,$E83+19,FALSE)</f>
        <v>0</v>
      </c>
      <c r="L83" s="42">
        <f>VLOOKUP($A83&amp;L$105,決統データ!$A$3:$DE$2059,$E83+19,FALSE)</f>
        <v>0</v>
      </c>
      <c r="M83" s="311">
        <f t="shared" si="5"/>
        <v>0</v>
      </c>
    </row>
    <row r="84" spans="1:13">
      <c r="A84" s="27" t="str">
        <f t="shared" si="4"/>
        <v>1782602</v>
      </c>
      <c r="B84" s="28" t="s">
        <v>334</v>
      </c>
      <c r="C84" s="29">
        <v>26</v>
      </c>
      <c r="D84" s="28" t="s">
        <v>796</v>
      </c>
      <c r="E84" s="38">
        <v>56</v>
      </c>
      <c r="F84" s="628"/>
      <c r="G84" s="629"/>
      <c r="H84" s="629"/>
      <c r="I84" s="634"/>
      <c r="J84" s="60" t="s">
        <v>824</v>
      </c>
      <c r="K84" s="42">
        <f>VLOOKUP($A84&amp;K$105,決統データ!$A$3:$DE$2059,$E84+19,FALSE)</f>
        <v>0</v>
      </c>
      <c r="L84" s="42">
        <f>VLOOKUP($A84&amp;L$105,決統データ!$A$3:$DE$2059,$E84+19,FALSE)</f>
        <v>0</v>
      </c>
      <c r="M84" s="311">
        <f t="shared" si="5"/>
        <v>0</v>
      </c>
    </row>
    <row r="85" spans="1:13">
      <c r="A85" s="27" t="str">
        <f t="shared" si="4"/>
        <v>1782602</v>
      </c>
      <c r="B85" s="28" t="s">
        <v>334</v>
      </c>
      <c r="C85" s="29">
        <v>26</v>
      </c>
      <c r="D85" s="28" t="s">
        <v>796</v>
      </c>
      <c r="E85" s="38">
        <v>57</v>
      </c>
      <c r="F85" s="626" t="s">
        <v>604</v>
      </c>
      <c r="G85" s="627"/>
      <c r="H85" s="627"/>
      <c r="I85" s="633"/>
      <c r="J85" s="60" t="s">
        <v>605</v>
      </c>
      <c r="K85" s="42">
        <f>VLOOKUP($A85&amp;K$105,決統データ!$A$3:$DE$2059,$E85+19,FALSE)</f>
        <v>0</v>
      </c>
      <c r="L85" s="42">
        <f>VLOOKUP($A85&amp;L$105,決統データ!$A$3:$DE$2059,$E85+19,FALSE)</f>
        <v>0</v>
      </c>
      <c r="M85" s="311">
        <f t="shared" si="5"/>
        <v>0</v>
      </c>
    </row>
    <row r="86" spans="1:13">
      <c r="A86" s="27" t="str">
        <f t="shared" si="4"/>
        <v>1782602</v>
      </c>
      <c r="B86" s="28" t="s">
        <v>334</v>
      </c>
      <c r="C86" s="29">
        <v>26</v>
      </c>
      <c r="D86" s="28" t="s">
        <v>796</v>
      </c>
      <c r="E86" s="38">
        <v>58</v>
      </c>
      <c r="F86" s="628"/>
      <c r="G86" s="629"/>
      <c r="H86" s="629"/>
      <c r="I86" s="634"/>
      <c r="J86" s="60" t="s">
        <v>824</v>
      </c>
      <c r="K86" s="42">
        <f>VLOOKUP($A86&amp;K$105,決統データ!$A$3:$DE$2059,$E86+19,FALSE)</f>
        <v>0</v>
      </c>
      <c r="L86" s="42">
        <f>VLOOKUP($A86&amp;L$105,決統データ!$A$3:$DE$2059,$E86+19,FALSE)</f>
        <v>0</v>
      </c>
      <c r="M86" s="311">
        <f t="shared" si="5"/>
        <v>0</v>
      </c>
    </row>
    <row r="87" spans="1:13">
      <c r="A87" s="27" t="str">
        <f t="shared" si="4"/>
        <v>1782602</v>
      </c>
      <c r="B87" s="28" t="s">
        <v>334</v>
      </c>
      <c r="C87" s="29">
        <v>26</v>
      </c>
      <c r="D87" s="28" t="s">
        <v>796</v>
      </c>
      <c r="E87" s="38">
        <v>59</v>
      </c>
      <c r="F87" s="888" t="s">
        <v>607</v>
      </c>
      <c r="G87" s="890" t="s">
        <v>608</v>
      </c>
      <c r="H87" s="891"/>
      <c r="I87" s="892"/>
      <c r="J87" s="60" t="s">
        <v>605</v>
      </c>
      <c r="K87" s="42">
        <f>VLOOKUP($A87&amp;K$105,決統データ!$A$3:$DE$2059,$E87+19,FALSE)</f>
        <v>0</v>
      </c>
      <c r="L87" s="42">
        <f>VLOOKUP($A87&amp;L$105,決統データ!$A$3:$DE$2059,$E87+19,FALSE)</f>
        <v>0</v>
      </c>
      <c r="M87" s="311">
        <f t="shared" si="5"/>
        <v>0</v>
      </c>
    </row>
    <row r="88" spans="1:13">
      <c r="A88" s="27" t="str">
        <f t="shared" si="4"/>
        <v>1782602</v>
      </c>
      <c r="B88" s="28" t="s">
        <v>334</v>
      </c>
      <c r="C88" s="29">
        <v>26</v>
      </c>
      <c r="D88" s="28" t="s">
        <v>796</v>
      </c>
      <c r="E88" s="38">
        <v>60</v>
      </c>
      <c r="F88" s="889"/>
      <c r="G88" s="893"/>
      <c r="H88" s="894"/>
      <c r="I88" s="895"/>
      <c r="J88" s="60" t="s">
        <v>824</v>
      </c>
      <c r="K88" s="42">
        <f>VLOOKUP($A88&amp;K$105,決統データ!$A$3:$DE$2059,$E88+19,FALSE)</f>
        <v>0</v>
      </c>
      <c r="L88" s="42">
        <f>VLOOKUP($A88&amp;L$105,決統データ!$A$3:$DE$2059,$E88+19,FALSE)</f>
        <v>0</v>
      </c>
      <c r="M88" s="311">
        <f t="shared" si="5"/>
        <v>0</v>
      </c>
    </row>
    <row r="89" spans="1:13" ht="14.25" customHeight="1">
      <c r="A89" s="27" t="str">
        <f t="shared" si="4"/>
        <v>1782602</v>
      </c>
      <c r="B89" s="28" t="s">
        <v>334</v>
      </c>
      <c r="C89" s="29">
        <v>26</v>
      </c>
      <c r="D89" s="28" t="s">
        <v>796</v>
      </c>
      <c r="E89" s="24">
        <v>63</v>
      </c>
      <c r="F89" s="935" t="s">
        <v>730</v>
      </c>
      <c r="G89" s="624"/>
      <c r="H89" s="187" t="s">
        <v>731</v>
      </c>
      <c r="I89" s="188"/>
      <c r="J89" s="60"/>
      <c r="K89" s="42">
        <f>VLOOKUP($A89&amp;K$105,決統データ!$A$3:$DE$2059,$E89+19,FALSE)</f>
        <v>0</v>
      </c>
      <c r="L89" s="42">
        <f>VLOOKUP($A89&amp;L$105,決統データ!$A$3:$DE$2059,$E89+19,FALSE)</f>
        <v>0</v>
      </c>
      <c r="M89" s="312">
        <v>0</v>
      </c>
    </row>
    <row r="90" spans="1:13" ht="14.25" customHeight="1">
      <c r="A90" s="27" t="str">
        <f t="shared" si="4"/>
        <v>1782602</v>
      </c>
      <c r="B90" s="28" t="s">
        <v>334</v>
      </c>
      <c r="C90" s="29">
        <v>26</v>
      </c>
      <c r="D90" s="28" t="s">
        <v>796</v>
      </c>
      <c r="E90" s="24">
        <v>64</v>
      </c>
      <c r="F90" s="624"/>
      <c r="G90" s="624"/>
      <c r="H90" s="187" t="s">
        <v>732</v>
      </c>
      <c r="I90" s="187"/>
      <c r="J90" s="187"/>
      <c r="K90" s="42">
        <f>VLOOKUP($A90&amp;K$105,決統データ!$A$3:$DE$2059,$E90+19,FALSE)</f>
        <v>0</v>
      </c>
      <c r="L90" s="42">
        <f>VLOOKUP($A90&amp;L$105,決統データ!$A$3:$DE$2059,$E90+19,FALSE)</f>
        <v>0</v>
      </c>
      <c r="M90" s="312">
        <v>0</v>
      </c>
    </row>
    <row r="91" spans="1:13" ht="14.25" customHeight="1">
      <c r="A91" s="27" t="str">
        <f t="shared" si="4"/>
        <v>1782602</v>
      </c>
      <c r="B91" s="28" t="s">
        <v>334</v>
      </c>
      <c r="C91" s="29">
        <v>26</v>
      </c>
      <c r="D91" s="28" t="s">
        <v>796</v>
      </c>
      <c r="E91" s="24">
        <v>65</v>
      </c>
      <c r="F91" s="624"/>
      <c r="G91" s="624"/>
      <c r="H91" s="632" t="s">
        <v>294</v>
      </c>
      <c r="I91" s="187" t="s">
        <v>734</v>
      </c>
      <c r="J91" s="187"/>
      <c r="K91" s="42">
        <f>VLOOKUP($A91&amp;K$105,決統データ!$A$3:$DE$2059,$E91+19,FALSE)</f>
        <v>0</v>
      </c>
      <c r="L91" s="42">
        <f>VLOOKUP($A91&amp;L$105,決統データ!$A$3:$DE$2059,$E91+19,FALSE)</f>
        <v>0</v>
      </c>
      <c r="M91" s="312">
        <v>0</v>
      </c>
    </row>
    <row r="92" spans="1:13" ht="14.25" customHeight="1">
      <c r="A92" s="27" t="str">
        <f t="shared" si="4"/>
        <v>1782602</v>
      </c>
      <c r="B92" s="28" t="s">
        <v>334</v>
      </c>
      <c r="C92" s="29">
        <v>26</v>
      </c>
      <c r="D92" s="28" t="s">
        <v>796</v>
      </c>
      <c r="E92" s="24">
        <v>66</v>
      </c>
      <c r="F92" s="624"/>
      <c r="G92" s="624"/>
      <c r="H92" s="632"/>
      <c r="I92" s="187" t="s">
        <v>735</v>
      </c>
      <c r="J92" s="187"/>
      <c r="K92" s="42">
        <f>VLOOKUP($A92&amp;K$105,決統データ!$A$3:$DE$2059,$E92+19,FALSE)</f>
        <v>0</v>
      </c>
      <c r="L92" s="42">
        <f>VLOOKUP($A92&amp;L$105,決統データ!$A$3:$DE$2059,$E92+19,FALSE)</f>
        <v>0</v>
      </c>
      <c r="M92" s="312">
        <v>0</v>
      </c>
    </row>
    <row r="93" spans="1:13" ht="14.25" customHeight="1">
      <c r="A93" s="27" t="str">
        <f t="shared" si="4"/>
        <v>1782602</v>
      </c>
      <c r="B93" s="28" t="s">
        <v>334</v>
      </c>
      <c r="C93" s="29">
        <v>26</v>
      </c>
      <c r="D93" s="28" t="s">
        <v>796</v>
      </c>
      <c r="E93" s="24">
        <v>67</v>
      </c>
      <c r="F93" s="624"/>
      <c r="G93" s="624"/>
      <c r="H93" s="632"/>
      <c r="I93" s="187" t="s">
        <v>736</v>
      </c>
      <c r="J93" s="187"/>
      <c r="K93" s="42">
        <f>VLOOKUP($A93&amp;K$105,決統データ!$A$3:$DE$2059,$E93+19,FALSE)</f>
        <v>0</v>
      </c>
      <c r="L93" s="42">
        <f>VLOOKUP($A93&amp;L$105,決統データ!$A$3:$DE$2059,$E93+19,FALSE)</f>
        <v>0</v>
      </c>
      <c r="M93" s="312">
        <v>0</v>
      </c>
    </row>
    <row r="94" spans="1:13" ht="14.25" customHeight="1">
      <c r="A94" s="27" t="str">
        <f t="shared" si="4"/>
        <v>1782602</v>
      </c>
      <c r="B94" s="28" t="s">
        <v>334</v>
      </c>
      <c r="C94" s="29">
        <v>26</v>
      </c>
      <c r="D94" s="28" t="s">
        <v>796</v>
      </c>
      <c r="E94" s="38">
        <v>68</v>
      </c>
      <c r="F94" s="624"/>
      <c r="G94" s="624"/>
      <c r="H94" s="632"/>
      <c r="I94" s="187" t="s">
        <v>737</v>
      </c>
      <c r="J94" s="187"/>
      <c r="K94" s="42">
        <f>VLOOKUP($A94&amp;K$105,決統データ!$A$3:$DE$2059,$E94+19,FALSE)</f>
        <v>0</v>
      </c>
      <c r="L94" s="42">
        <f>VLOOKUP($A94&amp;L$105,決統データ!$A$3:$DE$2059,$E94+19,FALSE)</f>
        <v>0</v>
      </c>
      <c r="M94" s="312">
        <v>0</v>
      </c>
    </row>
    <row r="95" spans="1:13" ht="14.25" customHeight="1">
      <c r="A95" s="27" t="str">
        <f t="shared" si="4"/>
        <v>1782602</v>
      </c>
      <c r="B95" s="28" t="s">
        <v>334</v>
      </c>
      <c r="C95" s="29">
        <v>26</v>
      </c>
      <c r="D95" s="28" t="s">
        <v>796</v>
      </c>
      <c r="E95" s="38">
        <v>69</v>
      </c>
      <c r="F95" s="657" t="s">
        <v>1478</v>
      </c>
      <c r="G95" s="657"/>
      <c r="H95" s="657"/>
      <c r="I95" s="657"/>
      <c r="J95" s="657"/>
      <c r="K95" s="42">
        <f>VLOOKUP($A95&amp;K$105,決統データ!$A$3:$DE$2059,$E95+19,FALSE)</f>
        <v>754</v>
      </c>
      <c r="L95" s="42">
        <f>VLOOKUP($A95&amp;L$105,決統データ!$A$3:$DE$2059,$E95+19,FALSE)</f>
        <v>800</v>
      </c>
      <c r="M95" s="312">
        <v>0</v>
      </c>
    </row>
    <row r="96" spans="1:13" ht="14.25" customHeight="1">
      <c r="A96" s="27" t="str">
        <f t="shared" si="4"/>
        <v>1782602</v>
      </c>
      <c r="B96" s="28" t="s">
        <v>334</v>
      </c>
      <c r="C96" s="29">
        <v>26</v>
      </c>
      <c r="D96" s="28" t="s">
        <v>796</v>
      </c>
      <c r="E96" s="38">
        <v>70</v>
      </c>
      <c r="F96" s="658" t="s">
        <v>1479</v>
      </c>
      <c r="G96" s="658"/>
      <c r="H96" s="658"/>
      <c r="I96" s="658"/>
      <c r="J96" s="658"/>
      <c r="K96" s="42">
        <f>VLOOKUP($A96&amp;K$105,決統データ!$A$3:$DE$2059,$E96+19,FALSE)</f>
        <v>829</v>
      </c>
      <c r="L96" s="42">
        <f>VLOOKUP($A96&amp;L$105,決統データ!$A$3:$DE$2059,$E96+19,FALSE)</f>
        <v>880</v>
      </c>
      <c r="M96" s="312">
        <v>0</v>
      </c>
    </row>
    <row r="97" spans="6:13">
      <c r="F97" s="559" t="s">
        <v>510</v>
      </c>
      <c r="G97" s="72" t="s">
        <v>513</v>
      </c>
      <c r="H97" s="75"/>
      <c r="I97" s="77"/>
      <c r="J97" s="76"/>
      <c r="K97" s="242">
        <f>K3/K14*100</f>
        <v>100</v>
      </c>
      <c r="L97" s="242">
        <f>L3/L14*100</f>
        <v>100</v>
      </c>
      <c r="M97" s="276">
        <f>M3/M14*100</f>
        <v>100</v>
      </c>
    </row>
    <row r="98" spans="6:13">
      <c r="F98" s="559"/>
      <c r="G98" s="72" t="s">
        <v>511</v>
      </c>
      <c r="H98" s="72"/>
      <c r="I98" s="75"/>
      <c r="J98" s="76"/>
      <c r="K98" s="242">
        <f>K3/(K14+K51)*100</f>
        <v>100</v>
      </c>
      <c r="L98" s="242">
        <f>L3/(L14+L51)*100</f>
        <v>100</v>
      </c>
      <c r="M98" s="276">
        <f>M3/(M14+M51)*100</f>
        <v>100</v>
      </c>
    </row>
    <row r="99" spans="6:13">
      <c r="F99" s="559"/>
      <c r="G99" s="72" t="s">
        <v>514</v>
      </c>
      <c r="H99" s="72"/>
      <c r="I99" s="75"/>
      <c r="J99" s="76"/>
      <c r="K99" s="242">
        <f>(K4-K7)/(K15-K17)*100</f>
        <v>37.058560572194907</v>
      </c>
      <c r="L99" s="242">
        <f>(L4-L7)/(L15-L17)*100</f>
        <v>30.790762771168652</v>
      </c>
      <c r="M99" s="276">
        <f>(M4-M7)/(M15-M17)*100</f>
        <v>33.542688910696761</v>
      </c>
    </row>
    <row r="100" spans="6:13">
      <c r="F100" s="559"/>
      <c r="G100" s="72" t="s">
        <v>512</v>
      </c>
      <c r="H100" s="75"/>
      <c r="I100" s="77"/>
      <c r="J100" s="76"/>
      <c r="K100" s="242">
        <f>K71/(K4-K7)*100</f>
        <v>0</v>
      </c>
      <c r="L100" s="242">
        <f>L71/(L4-L7)*100</f>
        <v>0</v>
      </c>
      <c r="M100" s="276">
        <f>M71/(M4-M7)*100</f>
        <v>0</v>
      </c>
    </row>
    <row r="101" spans="6:13">
      <c r="F101" s="559"/>
      <c r="G101" s="985" t="s">
        <v>522</v>
      </c>
      <c r="H101" s="986"/>
      <c r="I101" s="986"/>
      <c r="J101" s="987"/>
      <c r="K101" s="242">
        <f>(K12+K27+K28)/(K3+K25)*100</f>
        <v>62.941439427805101</v>
      </c>
      <c r="L101" s="242">
        <f>(L12+L27+L28)/(L3+L25)*100</f>
        <v>69.209237228831356</v>
      </c>
      <c r="M101" s="276">
        <f>(M12+M27+M28)/(M3+M25)*100</f>
        <v>66.457311089303232</v>
      </c>
    </row>
    <row r="105" spans="6:13">
      <c r="K105" s="262" t="str">
        <f>+K106&amp;"000"</f>
        <v>262013000</v>
      </c>
      <c r="L105" s="262" t="str">
        <f>+L106&amp;"000"</f>
        <v>264075000</v>
      </c>
    </row>
    <row r="106" spans="6:13">
      <c r="K106" s="262" t="s">
        <v>584</v>
      </c>
      <c r="L106" s="262" t="s">
        <v>595</v>
      </c>
    </row>
    <row r="107" spans="6:13">
      <c r="K107" s="262" t="s">
        <v>463</v>
      </c>
      <c r="L107" s="262" t="s">
        <v>596</v>
      </c>
    </row>
  </sheetData>
  <customSheetViews>
    <customSheetView guid="{247A5D4D-80F1-4466-92F7-7A3BC78E450F}" fitToPage="1" printArea="1" topLeftCell="A79">
      <selection activeCell="K101" sqref="K101"/>
      <pageMargins left="0.98425196850393704" right="0.78740157480314965" top="0.78740157480314965" bottom="0.78740157480314965" header="0.51181102362204722" footer="0.51181102362204722"/>
      <pageSetup paperSize="9" scale="50" orientation="portrait" blackAndWhite="1" horizontalDpi="300" verticalDpi="300"/>
      <headerFooter alignWithMargins="0"/>
    </customSheetView>
  </customSheetViews>
  <mergeCells count="93">
    <mergeCell ref="G101:J101"/>
    <mergeCell ref="F97:F101"/>
    <mergeCell ref="F83:I84"/>
    <mergeCell ref="F85:I86"/>
    <mergeCell ref="F87:F88"/>
    <mergeCell ref="G87:I88"/>
    <mergeCell ref="F89:G94"/>
    <mergeCell ref="H91:H94"/>
    <mergeCell ref="F95:J95"/>
    <mergeCell ref="F96:J96"/>
    <mergeCell ref="F80:J80"/>
    <mergeCell ref="F66:F68"/>
    <mergeCell ref="G66:J66"/>
    <mergeCell ref="G67:J67"/>
    <mergeCell ref="G68:J68"/>
    <mergeCell ref="F72:J72"/>
    <mergeCell ref="F73:J73"/>
    <mergeCell ref="F69:J69"/>
    <mergeCell ref="F70:I71"/>
    <mergeCell ref="F77:J77"/>
    <mergeCell ref="F74:J74"/>
    <mergeCell ref="F75:I76"/>
    <mergeCell ref="F78:J78"/>
    <mergeCell ref="F79:J79"/>
    <mergeCell ref="F60:J60"/>
    <mergeCell ref="G62:J62"/>
    <mergeCell ref="F61:J61"/>
    <mergeCell ref="F63:J63"/>
    <mergeCell ref="F64:J64"/>
    <mergeCell ref="F65:J65"/>
    <mergeCell ref="G56:J56"/>
    <mergeCell ref="G57:J57"/>
    <mergeCell ref="G58:J58"/>
    <mergeCell ref="F59:J59"/>
    <mergeCell ref="F25:F58"/>
    <mergeCell ref="G29:J29"/>
    <mergeCell ref="G55:J55"/>
    <mergeCell ref="H47:J47"/>
    <mergeCell ref="H48:J48"/>
    <mergeCell ref="H49:J49"/>
    <mergeCell ref="H41:J41"/>
    <mergeCell ref="H42:J42"/>
    <mergeCell ref="G51:J51"/>
    <mergeCell ref="G52:G54"/>
    <mergeCell ref="H54:J54"/>
    <mergeCell ref="H50:J50"/>
    <mergeCell ref="H52:J52"/>
    <mergeCell ref="H53:J53"/>
    <mergeCell ref="H46:J46"/>
    <mergeCell ref="G43:G50"/>
    <mergeCell ref="H43:H45"/>
    <mergeCell ref="I43:I45"/>
    <mergeCell ref="G37:H38"/>
    <mergeCell ref="I37:J37"/>
    <mergeCell ref="I38:J38"/>
    <mergeCell ref="G39:G42"/>
    <mergeCell ref="H39:J39"/>
    <mergeCell ref="H40:J40"/>
    <mergeCell ref="G17:J17"/>
    <mergeCell ref="G18:J18"/>
    <mergeCell ref="G19:J19"/>
    <mergeCell ref="G31:J31"/>
    <mergeCell ref="G20:J20"/>
    <mergeCell ref="G21:J21"/>
    <mergeCell ref="G22:J22"/>
    <mergeCell ref="G23:J23"/>
    <mergeCell ref="G28:J28"/>
    <mergeCell ref="G30:J30"/>
    <mergeCell ref="G24:J24"/>
    <mergeCell ref="G25:J25"/>
    <mergeCell ref="G26:J26"/>
    <mergeCell ref="G27:J27"/>
    <mergeCell ref="G36:J36"/>
    <mergeCell ref="G33:J33"/>
    <mergeCell ref="G34:J34"/>
    <mergeCell ref="G35:J35"/>
    <mergeCell ref="G32:J32"/>
    <mergeCell ref="F2:J2"/>
    <mergeCell ref="F3:F24"/>
    <mergeCell ref="G3:J3"/>
    <mergeCell ref="G4:J4"/>
    <mergeCell ref="G5:J5"/>
    <mergeCell ref="G6:J6"/>
    <mergeCell ref="G7:J7"/>
    <mergeCell ref="G8:J8"/>
    <mergeCell ref="G9:J9"/>
    <mergeCell ref="G10:J10"/>
    <mergeCell ref="G15:J15"/>
    <mergeCell ref="G16:J16"/>
    <mergeCell ref="G11:J11"/>
    <mergeCell ref="G12:J12"/>
    <mergeCell ref="G13:J13"/>
    <mergeCell ref="G14:J14"/>
  </mergeCells>
  <phoneticPr fontId="3"/>
  <pageMargins left="0.98425196850393704" right="0.78740157480314965" top="0.78740157480314965" bottom="0.78740157480314965" header="0.51181102362204722" footer="0.51181102362204722"/>
  <pageSetup paperSize="9" scale="52"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N105"/>
  <sheetViews>
    <sheetView view="pageBreakPreview" zoomScaleNormal="8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4.83203125" style="9" customWidth="1"/>
    <col min="7" max="7" width="5.08203125" style="9" customWidth="1"/>
    <col min="8" max="8" width="5" style="9" customWidth="1"/>
    <col min="9" max="9" width="4.08203125" style="9" customWidth="1"/>
    <col min="10" max="10" width="28.5" style="9" customWidth="1"/>
    <col min="11" max="13" width="11.58203125" style="156" customWidth="1"/>
    <col min="14" max="14" width="13.75" style="156" bestFit="1" customWidth="1"/>
    <col min="15" max="16384" width="9" style="9"/>
  </cols>
  <sheetData>
    <row r="1" spans="1:14">
      <c r="F1" s="9" t="s">
        <v>521</v>
      </c>
      <c r="L1" s="159"/>
      <c r="M1" s="159"/>
      <c r="N1" s="159" t="s">
        <v>523</v>
      </c>
    </row>
    <row r="2" spans="1:14" ht="33.75" customHeight="1">
      <c r="A2" s="26"/>
      <c r="B2" s="67" t="s">
        <v>786</v>
      </c>
      <c r="C2" s="26" t="s">
        <v>787</v>
      </c>
      <c r="D2" s="26" t="s">
        <v>788</v>
      </c>
      <c r="E2" s="30" t="s">
        <v>789</v>
      </c>
      <c r="F2" s="482"/>
      <c r="G2" s="641"/>
      <c r="H2" s="641"/>
      <c r="I2" s="641"/>
      <c r="J2" s="642"/>
      <c r="K2" s="183" t="s">
        <v>757</v>
      </c>
      <c r="L2" s="183" t="s">
        <v>468</v>
      </c>
      <c r="M2" s="183" t="s">
        <v>602</v>
      </c>
      <c r="N2" s="183" t="s">
        <v>609</v>
      </c>
    </row>
    <row r="3" spans="1:14" s="1" customFormat="1">
      <c r="A3" s="27" t="str">
        <f>+B3&amp;C3&amp;D3</f>
        <v>1712601</v>
      </c>
      <c r="B3" s="28" t="s">
        <v>133</v>
      </c>
      <c r="C3" s="29">
        <v>26</v>
      </c>
      <c r="D3" s="28" t="s">
        <v>790</v>
      </c>
      <c r="E3" s="24">
        <v>1</v>
      </c>
      <c r="F3" s="636" t="s">
        <v>895</v>
      </c>
      <c r="G3" s="638" t="s">
        <v>894</v>
      </c>
      <c r="H3" s="638"/>
      <c r="I3" s="638"/>
      <c r="J3" s="638"/>
      <c r="K3" s="43">
        <f>VLOOKUP($A3&amp;K$103,決統データ!$A$3:$DE$2059,$E3+19,FALSE)</f>
        <v>306961</v>
      </c>
      <c r="L3" s="43">
        <f>VLOOKUP($A3&amp;L$103,決統データ!$A$3:$DE$2059,$E3+19,FALSE)</f>
        <v>232970</v>
      </c>
      <c r="M3" s="43">
        <f>VLOOKUP($A3&amp;M$103,決統データ!$A$3:$DE$2059,$E3+19,FALSE)</f>
        <v>331054</v>
      </c>
      <c r="N3" s="185">
        <f t="shared" ref="N3:N34" si="0">SUM(K3:M3)</f>
        <v>870985</v>
      </c>
    </row>
    <row r="4" spans="1:14" s="1" customFormat="1">
      <c r="A4" s="27" t="str">
        <f t="shared" ref="A4:A67" si="1">+B4&amp;C4&amp;D4</f>
        <v>1712601</v>
      </c>
      <c r="B4" s="28" t="s">
        <v>133</v>
      </c>
      <c r="C4" s="29">
        <v>26</v>
      </c>
      <c r="D4" s="28" t="s">
        <v>790</v>
      </c>
      <c r="E4" s="24">
        <v>2</v>
      </c>
      <c r="F4" s="636"/>
      <c r="G4" s="507" t="s">
        <v>893</v>
      </c>
      <c r="H4" s="507"/>
      <c r="I4" s="507"/>
      <c r="J4" s="507"/>
      <c r="K4" s="43">
        <f>VLOOKUP($A4&amp;K$103,決統データ!$A$3:$DE$2059,$E4+19,FALSE)</f>
        <v>238607</v>
      </c>
      <c r="L4" s="43">
        <f>VLOOKUP($A4&amp;L$103,決統データ!$A$3:$DE$2059,$E4+19,FALSE)</f>
        <v>171820</v>
      </c>
      <c r="M4" s="43">
        <f>VLOOKUP($A4&amp;M$103,決統データ!$A$3:$DE$2059,$E4+19,FALSE)</f>
        <v>127765</v>
      </c>
      <c r="N4" s="185">
        <f t="shared" si="0"/>
        <v>538192</v>
      </c>
    </row>
    <row r="5" spans="1:14" s="1" customFormat="1">
      <c r="A5" s="27" t="str">
        <f t="shared" si="1"/>
        <v>1712601</v>
      </c>
      <c r="B5" s="28" t="s">
        <v>133</v>
      </c>
      <c r="C5" s="29">
        <v>26</v>
      </c>
      <c r="D5" s="28" t="s">
        <v>790</v>
      </c>
      <c r="E5" s="24">
        <v>3</v>
      </c>
      <c r="F5" s="636"/>
      <c r="G5" s="507" t="s">
        <v>892</v>
      </c>
      <c r="H5" s="507"/>
      <c r="I5" s="507"/>
      <c r="J5" s="507"/>
      <c r="K5" s="43">
        <f>VLOOKUP($A5&amp;K$103,決統データ!$A$3:$DE$2059,$E5+19,FALSE)</f>
        <v>197146</v>
      </c>
      <c r="L5" s="43">
        <f>VLOOKUP($A5&amp;L$103,決統データ!$A$3:$DE$2059,$E5+19,FALSE)</f>
        <v>162887</v>
      </c>
      <c r="M5" s="43">
        <f>VLOOKUP($A5&amp;M$103,決統データ!$A$3:$DE$2059,$E5+19,FALSE)</f>
        <v>104979</v>
      </c>
      <c r="N5" s="185">
        <f t="shared" si="0"/>
        <v>465012</v>
      </c>
    </row>
    <row r="6" spans="1:14" s="1" customFormat="1">
      <c r="A6" s="27" t="str">
        <f t="shared" si="1"/>
        <v>1712601</v>
      </c>
      <c r="B6" s="28" t="s">
        <v>133</v>
      </c>
      <c r="C6" s="29">
        <v>26</v>
      </c>
      <c r="D6" s="28" t="s">
        <v>790</v>
      </c>
      <c r="E6" s="24">
        <v>4</v>
      </c>
      <c r="F6" s="636"/>
      <c r="G6" s="507" t="s">
        <v>1312</v>
      </c>
      <c r="H6" s="507"/>
      <c r="I6" s="507"/>
      <c r="J6" s="507"/>
      <c r="K6" s="43">
        <f>VLOOKUP($A6&amp;K$103,決統データ!$A$3:$DE$2059,$E6+19,FALSE)</f>
        <v>40962</v>
      </c>
      <c r="L6" s="43">
        <f>VLOOKUP($A6&amp;L$103,決統データ!$A$3:$DE$2059,$E6+19,FALSE)</f>
        <v>8735</v>
      </c>
      <c r="M6" s="43">
        <f>VLOOKUP($A6&amp;M$103,決統データ!$A$3:$DE$2059,$E6+19,FALSE)</f>
        <v>22615</v>
      </c>
      <c r="N6" s="185">
        <f t="shared" si="0"/>
        <v>72312</v>
      </c>
    </row>
    <row r="7" spans="1:14" s="1" customFormat="1">
      <c r="A7" s="27" t="str">
        <f t="shared" si="1"/>
        <v>1712601</v>
      </c>
      <c r="B7" s="28" t="s">
        <v>133</v>
      </c>
      <c r="C7" s="29">
        <v>26</v>
      </c>
      <c r="D7" s="28" t="s">
        <v>790</v>
      </c>
      <c r="E7" s="24">
        <v>5</v>
      </c>
      <c r="F7" s="636"/>
      <c r="G7" s="507" t="s">
        <v>1311</v>
      </c>
      <c r="H7" s="507"/>
      <c r="I7" s="507"/>
      <c r="J7" s="507"/>
      <c r="K7" s="43">
        <f>VLOOKUP($A7&amp;K$103,決統データ!$A$3:$DE$2059,$E7+19,FALSE)</f>
        <v>0</v>
      </c>
      <c r="L7" s="43">
        <f>VLOOKUP($A7&amp;L$103,決統データ!$A$3:$DE$2059,$E7+19,FALSE)</f>
        <v>0</v>
      </c>
      <c r="M7" s="43">
        <f>VLOOKUP($A7&amp;M$103,決統データ!$A$3:$DE$2059,$E7+19,FALSE)</f>
        <v>0</v>
      </c>
      <c r="N7" s="185">
        <f t="shared" si="0"/>
        <v>0</v>
      </c>
    </row>
    <row r="8" spans="1:14" s="1" customFormat="1">
      <c r="A8" s="27" t="str">
        <f t="shared" si="1"/>
        <v>1712601</v>
      </c>
      <c r="B8" s="28" t="s">
        <v>133</v>
      </c>
      <c r="C8" s="29">
        <v>26</v>
      </c>
      <c r="D8" s="28" t="s">
        <v>790</v>
      </c>
      <c r="E8" s="24">
        <v>6</v>
      </c>
      <c r="F8" s="636"/>
      <c r="G8" s="507" t="s">
        <v>923</v>
      </c>
      <c r="H8" s="507"/>
      <c r="I8" s="507"/>
      <c r="J8" s="507"/>
      <c r="K8" s="43">
        <f>VLOOKUP($A8&amp;K$103,決統データ!$A$3:$DE$2059,$E8+19,FALSE)</f>
        <v>499</v>
      </c>
      <c r="L8" s="43">
        <f>VLOOKUP($A8&amp;L$103,決統データ!$A$3:$DE$2059,$E8+19,FALSE)</f>
        <v>198</v>
      </c>
      <c r="M8" s="43">
        <f>VLOOKUP($A8&amp;M$103,決統データ!$A$3:$DE$2059,$E8+19,FALSE)</f>
        <v>171</v>
      </c>
      <c r="N8" s="185">
        <f t="shared" si="0"/>
        <v>868</v>
      </c>
    </row>
    <row r="9" spans="1:14" s="1" customFormat="1">
      <c r="A9" s="27" t="str">
        <f t="shared" si="1"/>
        <v>1712601</v>
      </c>
      <c r="B9" s="28" t="s">
        <v>133</v>
      </c>
      <c r="C9" s="29">
        <v>26</v>
      </c>
      <c r="D9" s="28" t="s">
        <v>790</v>
      </c>
      <c r="E9" s="24">
        <v>7</v>
      </c>
      <c r="F9" s="636"/>
      <c r="G9" s="507" t="s">
        <v>890</v>
      </c>
      <c r="H9" s="507"/>
      <c r="I9" s="507"/>
      <c r="J9" s="507"/>
      <c r="K9" s="43">
        <f>VLOOKUP($A9&amp;K$103,決統データ!$A$3:$DE$2059,$E9+19,FALSE)</f>
        <v>68354</v>
      </c>
      <c r="L9" s="43">
        <f>VLOOKUP($A9&amp;L$103,決統データ!$A$3:$DE$2059,$E9+19,FALSE)</f>
        <v>61150</v>
      </c>
      <c r="M9" s="43">
        <f>VLOOKUP($A9&amp;M$103,決統データ!$A$3:$DE$2059,$E9+19,FALSE)</f>
        <v>203289</v>
      </c>
      <c r="N9" s="185">
        <f t="shared" si="0"/>
        <v>332793</v>
      </c>
    </row>
    <row r="10" spans="1:14" s="1" customFormat="1">
      <c r="A10" s="27" t="str">
        <f t="shared" si="1"/>
        <v>1712601</v>
      </c>
      <c r="B10" s="28" t="s">
        <v>133</v>
      </c>
      <c r="C10" s="29">
        <v>26</v>
      </c>
      <c r="D10" s="28" t="s">
        <v>790</v>
      </c>
      <c r="E10" s="24">
        <v>8</v>
      </c>
      <c r="F10" s="636"/>
      <c r="G10" s="507" t="s">
        <v>889</v>
      </c>
      <c r="H10" s="507"/>
      <c r="I10" s="507"/>
      <c r="J10" s="507"/>
      <c r="K10" s="43">
        <f>VLOOKUP($A10&amp;K$103,決統データ!$A$3:$DE$2059,$E10+19,FALSE)</f>
        <v>42438</v>
      </c>
      <c r="L10" s="43">
        <f>VLOOKUP($A10&amp;L$103,決統データ!$A$3:$DE$2059,$E10+19,FALSE)</f>
        <v>0</v>
      </c>
      <c r="M10" s="43">
        <f>VLOOKUP($A10&amp;M$103,決統データ!$A$3:$DE$2059,$E10+19,FALSE)</f>
        <v>0</v>
      </c>
      <c r="N10" s="185">
        <f t="shared" si="0"/>
        <v>42438</v>
      </c>
    </row>
    <row r="11" spans="1:14" s="1" customFormat="1">
      <c r="A11" s="27" t="str">
        <f t="shared" si="1"/>
        <v>1712601</v>
      </c>
      <c r="B11" s="28" t="s">
        <v>133</v>
      </c>
      <c r="C11" s="29">
        <v>26</v>
      </c>
      <c r="D11" s="28" t="s">
        <v>790</v>
      </c>
      <c r="E11" s="24">
        <v>9</v>
      </c>
      <c r="F11" s="636"/>
      <c r="G11" s="507" t="s">
        <v>925</v>
      </c>
      <c r="H11" s="507"/>
      <c r="I11" s="507"/>
      <c r="J11" s="507"/>
      <c r="K11" s="43">
        <f>VLOOKUP($A11&amp;K$103,決統データ!$A$3:$DE$2059,$E11+19,FALSE)</f>
        <v>0</v>
      </c>
      <c r="L11" s="43">
        <f>VLOOKUP($A11&amp;L$103,決統データ!$A$3:$DE$2059,$E11+19,FALSE)</f>
        <v>0</v>
      </c>
      <c r="M11" s="43">
        <f>VLOOKUP($A11&amp;M$103,決統データ!$A$3:$DE$2059,$E11+19,FALSE)</f>
        <v>0</v>
      </c>
      <c r="N11" s="185">
        <f t="shared" si="0"/>
        <v>0</v>
      </c>
    </row>
    <row r="12" spans="1:14" s="1" customFormat="1">
      <c r="A12" s="27" t="str">
        <f t="shared" si="1"/>
        <v>1712601</v>
      </c>
      <c r="B12" s="28" t="s">
        <v>133</v>
      </c>
      <c r="C12" s="29">
        <v>26</v>
      </c>
      <c r="D12" s="28" t="s">
        <v>790</v>
      </c>
      <c r="E12" s="24">
        <v>10</v>
      </c>
      <c r="F12" s="636"/>
      <c r="G12" s="507" t="s">
        <v>924</v>
      </c>
      <c r="H12" s="507"/>
      <c r="I12" s="507"/>
      <c r="J12" s="507"/>
      <c r="K12" s="43">
        <f>VLOOKUP($A12&amp;K$103,決統データ!$A$3:$DE$2059,$E12+19,FALSE)</f>
        <v>8659</v>
      </c>
      <c r="L12" s="43">
        <f>VLOOKUP($A12&amp;L$103,決統データ!$A$3:$DE$2059,$E12+19,FALSE)</f>
        <v>57513</v>
      </c>
      <c r="M12" s="43">
        <f>VLOOKUP($A12&amp;M$103,決統データ!$A$3:$DE$2059,$E12+19,FALSE)</f>
        <v>197287</v>
      </c>
      <c r="N12" s="185">
        <f t="shared" si="0"/>
        <v>263459</v>
      </c>
    </row>
    <row r="13" spans="1:14" s="1" customFormat="1">
      <c r="A13" s="27" t="str">
        <f t="shared" si="1"/>
        <v>1712601</v>
      </c>
      <c r="B13" s="28" t="s">
        <v>133</v>
      </c>
      <c r="C13" s="29">
        <v>26</v>
      </c>
      <c r="D13" s="28" t="s">
        <v>790</v>
      </c>
      <c r="E13" s="24">
        <v>11</v>
      </c>
      <c r="F13" s="636"/>
      <c r="G13" s="507" t="s">
        <v>923</v>
      </c>
      <c r="H13" s="507"/>
      <c r="I13" s="507"/>
      <c r="J13" s="507"/>
      <c r="K13" s="43">
        <f>VLOOKUP($A13&amp;K$103,決統データ!$A$3:$DE$2059,$E13+19,FALSE)</f>
        <v>17257</v>
      </c>
      <c r="L13" s="43">
        <f>VLOOKUP($A13&amp;L$103,決統データ!$A$3:$DE$2059,$E13+19,FALSE)</f>
        <v>3637</v>
      </c>
      <c r="M13" s="43">
        <f>VLOOKUP($A13&amp;M$103,決統データ!$A$3:$DE$2059,$E13+19,FALSE)</f>
        <v>6002</v>
      </c>
      <c r="N13" s="185">
        <f t="shared" si="0"/>
        <v>26896</v>
      </c>
    </row>
    <row r="14" spans="1:14" s="1" customFormat="1">
      <c r="A14" s="27" t="str">
        <f t="shared" si="1"/>
        <v>1712601</v>
      </c>
      <c r="B14" s="28" t="s">
        <v>133</v>
      </c>
      <c r="C14" s="29">
        <v>26</v>
      </c>
      <c r="D14" s="28" t="s">
        <v>790</v>
      </c>
      <c r="E14" s="24">
        <v>12</v>
      </c>
      <c r="F14" s="636"/>
      <c r="G14" s="507" t="s">
        <v>886</v>
      </c>
      <c r="H14" s="507"/>
      <c r="I14" s="507"/>
      <c r="J14" s="507"/>
      <c r="K14" s="43">
        <f>VLOOKUP($A14&amp;K$103,決統データ!$A$3:$DE$2059,$E14+19,FALSE)</f>
        <v>202727</v>
      </c>
      <c r="L14" s="43">
        <f>VLOOKUP($A14&amp;L$103,決統データ!$A$3:$DE$2059,$E14+19,FALSE)</f>
        <v>150927</v>
      </c>
      <c r="M14" s="43">
        <f>VLOOKUP($A14&amp;M$103,決統データ!$A$3:$DE$2059,$E14+19,FALSE)</f>
        <v>194632</v>
      </c>
      <c r="N14" s="185">
        <f t="shared" si="0"/>
        <v>548286</v>
      </c>
    </row>
    <row r="15" spans="1:14" s="1" customFormat="1">
      <c r="A15" s="27" t="str">
        <f t="shared" si="1"/>
        <v>1712601</v>
      </c>
      <c r="B15" s="28" t="s">
        <v>133</v>
      </c>
      <c r="C15" s="29">
        <v>26</v>
      </c>
      <c r="D15" s="28" t="s">
        <v>790</v>
      </c>
      <c r="E15" s="24">
        <v>13</v>
      </c>
      <c r="F15" s="636"/>
      <c r="G15" s="507" t="s">
        <v>885</v>
      </c>
      <c r="H15" s="507"/>
      <c r="I15" s="507"/>
      <c r="J15" s="507"/>
      <c r="K15" s="43">
        <f>VLOOKUP($A15&amp;K$103,決統データ!$A$3:$DE$2059,$E15+19,FALSE)</f>
        <v>177266</v>
      </c>
      <c r="L15" s="43">
        <f>VLOOKUP($A15&amp;L$103,決統データ!$A$3:$DE$2059,$E15+19,FALSE)</f>
        <v>105539</v>
      </c>
      <c r="M15" s="43">
        <f>VLOOKUP($A15&amp;M$103,決統データ!$A$3:$DE$2059,$E15+19,FALSE)</f>
        <v>151128</v>
      </c>
      <c r="N15" s="185">
        <f t="shared" si="0"/>
        <v>433933</v>
      </c>
    </row>
    <row r="16" spans="1:14" s="1" customFormat="1">
      <c r="A16" s="27" t="str">
        <f t="shared" si="1"/>
        <v>1712601</v>
      </c>
      <c r="B16" s="28" t="s">
        <v>133</v>
      </c>
      <c r="C16" s="29">
        <v>26</v>
      </c>
      <c r="D16" s="28" t="s">
        <v>790</v>
      </c>
      <c r="E16" s="24">
        <v>14</v>
      </c>
      <c r="F16" s="636"/>
      <c r="G16" s="507" t="s">
        <v>884</v>
      </c>
      <c r="H16" s="507"/>
      <c r="I16" s="507"/>
      <c r="J16" s="507"/>
      <c r="K16" s="43">
        <f>VLOOKUP($A16&amp;K$103,決統データ!$A$3:$DE$2059,$E16+19,FALSE)</f>
        <v>17487</v>
      </c>
      <c r="L16" s="43">
        <f>VLOOKUP($A16&amp;L$103,決統データ!$A$3:$DE$2059,$E16+19,FALSE)</f>
        <v>8183</v>
      </c>
      <c r="M16" s="43">
        <f>VLOOKUP($A16&amp;M$103,決統データ!$A$3:$DE$2059,$E16+19,FALSE)</f>
        <v>8402</v>
      </c>
      <c r="N16" s="185">
        <f t="shared" si="0"/>
        <v>34072</v>
      </c>
    </row>
    <row r="17" spans="1:14" s="1" customFormat="1">
      <c r="A17" s="27" t="str">
        <f t="shared" si="1"/>
        <v>1712601</v>
      </c>
      <c r="B17" s="28" t="s">
        <v>133</v>
      </c>
      <c r="C17" s="29">
        <v>26</v>
      </c>
      <c r="D17" s="28" t="s">
        <v>790</v>
      </c>
      <c r="E17" s="24">
        <v>15</v>
      </c>
      <c r="F17" s="636"/>
      <c r="G17" s="507" t="s">
        <v>883</v>
      </c>
      <c r="H17" s="507"/>
      <c r="I17" s="507"/>
      <c r="J17" s="507"/>
      <c r="K17" s="43">
        <f>VLOOKUP($A17&amp;K$103,決統データ!$A$3:$DE$2059,$E17+19,FALSE)</f>
        <v>0</v>
      </c>
      <c r="L17" s="43">
        <f>VLOOKUP($A17&amp;L$103,決統データ!$A$3:$DE$2059,$E17+19,FALSE)</f>
        <v>0</v>
      </c>
      <c r="M17" s="43">
        <f>VLOOKUP($A17&amp;M$103,決統データ!$A$3:$DE$2059,$E17+19,FALSE)</f>
        <v>0</v>
      </c>
      <c r="N17" s="185">
        <f t="shared" si="0"/>
        <v>0</v>
      </c>
    </row>
    <row r="18" spans="1:14" s="1" customFormat="1">
      <c r="A18" s="27" t="str">
        <f t="shared" si="1"/>
        <v>1712601</v>
      </c>
      <c r="B18" s="28" t="s">
        <v>133</v>
      </c>
      <c r="C18" s="29">
        <v>26</v>
      </c>
      <c r="D18" s="28" t="s">
        <v>790</v>
      </c>
      <c r="E18" s="24">
        <v>16</v>
      </c>
      <c r="F18" s="636"/>
      <c r="G18" s="507" t="s">
        <v>882</v>
      </c>
      <c r="H18" s="507"/>
      <c r="I18" s="507"/>
      <c r="J18" s="507"/>
      <c r="K18" s="43">
        <f>VLOOKUP($A18&amp;K$103,決統データ!$A$3:$DE$2059,$E18+19,FALSE)</f>
        <v>159779</v>
      </c>
      <c r="L18" s="43">
        <f>VLOOKUP($A18&amp;L$103,決統データ!$A$3:$DE$2059,$E18+19,FALSE)</f>
        <v>97356</v>
      </c>
      <c r="M18" s="43">
        <f>VLOOKUP($A18&amp;M$103,決統データ!$A$3:$DE$2059,$E18+19,FALSE)</f>
        <v>142726</v>
      </c>
      <c r="N18" s="185">
        <f t="shared" si="0"/>
        <v>399861</v>
      </c>
    </row>
    <row r="19" spans="1:14" s="1" customFormat="1">
      <c r="A19" s="27" t="str">
        <f t="shared" si="1"/>
        <v>1712601</v>
      </c>
      <c r="B19" s="28" t="s">
        <v>133</v>
      </c>
      <c r="C19" s="29">
        <v>26</v>
      </c>
      <c r="D19" s="28" t="s">
        <v>790</v>
      </c>
      <c r="E19" s="24">
        <v>17</v>
      </c>
      <c r="F19" s="636"/>
      <c r="G19" s="507" t="s">
        <v>881</v>
      </c>
      <c r="H19" s="507"/>
      <c r="I19" s="507"/>
      <c r="J19" s="507"/>
      <c r="K19" s="43">
        <f>VLOOKUP($A19&amp;K$103,決統データ!$A$3:$DE$2059,$E19+19,FALSE)</f>
        <v>25461</v>
      </c>
      <c r="L19" s="43">
        <f>VLOOKUP($A19&amp;L$103,決統データ!$A$3:$DE$2059,$E19+19,FALSE)</f>
        <v>45388</v>
      </c>
      <c r="M19" s="43">
        <f>VLOOKUP($A19&amp;M$103,決統データ!$A$3:$DE$2059,$E19+19,FALSE)</f>
        <v>43504</v>
      </c>
      <c r="N19" s="185">
        <f t="shared" si="0"/>
        <v>114353</v>
      </c>
    </row>
    <row r="20" spans="1:14" s="1" customFormat="1">
      <c r="A20" s="27" t="str">
        <f t="shared" si="1"/>
        <v>1712601</v>
      </c>
      <c r="B20" s="28" t="s">
        <v>133</v>
      </c>
      <c r="C20" s="29">
        <v>26</v>
      </c>
      <c r="D20" s="28" t="s">
        <v>790</v>
      </c>
      <c r="E20" s="24">
        <v>18</v>
      </c>
      <c r="F20" s="636"/>
      <c r="G20" s="507" t="s">
        <v>880</v>
      </c>
      <c r="H20" s="507"/>
      <c r="I20" s="507"/>
      <c r="J20" s="507"/>
      <c r="K20" s="43">
        <f>VLOOKUP($A20&amp;K$103,決統データ!$A$3:$DE$2059,$E20+19,FALSE)</f>
        <v>25461</v>
      </c>
      <c r="L20" s="43">
        <f>VLOOKUP($A20&amp;L$103,決統データ!$A$3:$DE$2059,$E20+19,FALSE)</f>
        <v>40186</v>
      </c>
      <c r="M20" s="43">
        <f>VLOOKUP($A20&amp;M$103,決統データ!$A$3:$DE$2059,$E20+19,FALSE)</f>
        <v>37504</v>
      </c>
      <c r="N20" s="185">
        <f t="shared" si="0"/>
        <v>103151</v>
      </c>
    </row>
    <row r="21" spans="1:14" s="1" customFormat="1">
      <c r="A21" s="27" t="str">
        <f t="shared" si="1"/>
        <v>1712601</v>
      </c>
      <c r="B21" s="28" t="s">
        <v>133</v>
      </c>
      <c r="C21" s="29">
        <v>26</v>
      </c>
      <c r="D21" s="28" t="s">
        <v>790</v>
      </c>
      <c r="E21" s="24">
        <v>19</v>
      </c>
      <c r="F21" s="636"/>
      <c r="G21" s="507" t="s">
        <v>879</v>
      </c>
      <c r="H21" s="507"/>
      <c r="I21" s="507"/>
      <c r="J21" s="507"/>
      <c r="K21" s="43">
        <f>VLOOKUP($A21&amp;K$103,決統データ!$A$3:$DE$2059,$E21+19,FALSE)</f>
        <v>25449</v>
      </c>
      <c r="L21" s="43">
        <f>VLOOKUP($A21&amp;L$103,決統データ!$A$3:$DE$2059,$E21+19,FALSE)</f>
        <v>40186</v>
      </c>
      <c r="M21" s="43">
        <f>VLOOKUP($A21&amp;M$103,決統データ!$A$3:$DE$2059,$E21+19,FALSE)</f>
        <v>37504</v>
      </c>
      <c r="N21" s="185">
        <f t="shared" si="0"/>
        <v>103139</v>
      </c>
    </row>
    <row r="22" spans="1:14" s="1" customFormat="1">
      <c r="A22" s="27" t="str">
        <f t="shared" si="1"/>
        <v>1712601</v>
      </c>
      <c r="B22" s="28" t="s">
        <v>133</v>
      </c>
      <c r="C22" s="29">
        <v>26</v>
      </c>
      <c r="D22" s="28" t="s">
        <v>790</v>
      </c>
      <c r="E22" s="24">
        <v>20</v>
      </c>
      <c r="F22" s="636"/>
      <c r="G22" s="507" t="s">
        <v>1565</v>
      </c>
      <c r="H22" s="507"/>
      <c r="I22" s="507"/>
      <c r="J22" s="507"/>
      <c r="K22" s="43">
        <f>VLOOKUP($A22&amp;K$103,決統データ!$A$3:$DE$2059,$E22+19,FALSE)</f>
        <v>12</v>
      </c>
      <c r="L22" s="43">
        <f>VLOOKUP($A22&amp;L$103,決統データ!$A$3:$DE$2059,$E22+19,FALSE)</f>
        <v>0</v>
      </c>
      <c r="M22" s="43">
        <f>VLOOKUP($A22&amp;M$103,決統データ!$A$3:$DE$2059,$E22+19,FALSE)</f>
        <v>0</v>
      </c>
      <c r="N22" s="185">
        <f t="shared" si="0"/>
        <v>12</v>
      </c>
    </row>
    <row r="23" spans="1:14" s="1" customFormat="1">
      <c r="A23" s="27" t="str">
        <f t="shared" si="1"/>
        <v>1712601</v>
      </c>
      <c r="B23" s="28" t="s">
        <v>133</v>
      </c>
      <c r="C23" s="29">
        <v>26</v>
      </c>
      <c r="D23" s="28" t="s">
        <v>790</v>
      </c>
      <c r="E23" s="24">
        <v>21</v>
      </c>
      <c r="F23" s="636"/>
      <c r="G23" s="507" t="s">
        <v>877</v>
      </c>
      <c r="H23" s="507"/>
      <c r="I23" s="507"/>
      <c r="J23" s="507"/>
      <c r="K23" s="43">
        <f>VLOOKUP($A23&amp;K$103,決統データ!$A$3:$DE$2059,$E23+19,FALSE)</f>
        <v>0</v>
      </c>
      <c r="L23" s="43">
        <f>VLOOKUP($A23&amp;L$103,決統データ!$A$3:$DE$2059,$E23+19,FALSE)</f>
        <v>5202</v>
      </c>
      <c r="M23" s="43">
        <f>VLOOKUP($A23&amp;M$103,決統データ!$A$3:$DE$2059,$E23+19,FALSE)</f>
        <v>6000</v>
      </c>
      <c r="N23" s="185">
        <f t="shared" si="0"/>
        <v>11202</v>
      </c>
    </row>
    <row r="24" spans="1:14" s="1" customFormat="1">
      <c r="A24" s="27" t="str">
        <f t="shared" si="1"/>
        <v>1712601</v>
      </c>
      <c r="B24" s="28" t="s">
        <v>133</v>
      </c>
      <c r="C24" s="29">
        <v>26</v>
      </c>
      <c r="D24" s="28" t="s">
        <v>790</v>
      </c>
      <c r="E24" s="24">
        <v>22</v>
      </c>
      <c r="F24" s="637"/>
      <c r="G24" s="507" t="s">
        <v>876</v>
      </c>
      <c r="H24" s="507"/>
      <c r="I24" s="507"/>
      <c r="J24" s="507"/>
      <c r="K24" s="43">
        <f>VLOOKUP($A24&amp;K$103,決統データ!$A$3:$DE$2059,$E24+19,FALSE)</f>
        <v>104234</v>
      </c>
      <c r="L24" s="43">
        <f>VLOOKUP($A24&amp;L$103,決統データ!$A$3:$DE$2059,$E24+19,FALSE)</f>
        <v>82043</v>
      </c>
      <c r="M24" s="43">
        <f>VLOOKUP($A24&amp;M$103,決統データ!$A$3:$DE$2059,$E24+19,FALSE)</f>
        <v>136422</v>
      </c>
      <c r="N24" s="185">
        <f t="shared" si="0"/>
        <v>322699</v>
      </c>
    </row>
    <row r="25" spans="1:14" s="1" customFormat="1">
      <c r="A25" s="27" t="str">
        <f t="shared" si="1"/>
        <v>1712601</v>
      </c>
      <c r="B25" s="28" t="s">
        <v>133</v>
      </c>
      <c r="C25" s="29">
        <v>26</v>
      </c>
      <c r="D25" s="28" t="s">
        <v>790</v>
      </c>
      <c r="E25" s="24">
        <v>23</v>
      </c>
      <c r="F25" s="659" t="s">
        <v>875</v>
      </c>
      <c r="G25" s="507" t="s">
        <v>874</v>
      </c>
      <c r="H25" s="507"/>
      <c r="I25" s="507"/>
      <c r="J25" s="507"/>
      <c r="K25" s="43">
        <f>VLOOKUP($A25&amp;K$103,決統データ!$A$3:$DE$2059,$E25+19,FALSE)</f>
        <v>415379</v>
      </c>
      <c r="L25" s="43">
        <f>VLOOKUP($A25&amp;L$103,決統データ!$A$3:$DE$2059,$E25+19,FALSE)</f>
        <v>175311</v>
      </c>
      <c r="M25" s="43">
        <f>VLOOKUP($A25&amp;M$103,決統データ!$A$3:$DE$2059,$E25+19,FALSE)</f>
        <v>188858</v>
      </c>
      <c r="N25" s="185">
        <f t="shared" si="0"/>
        <v>779548</v>
      </c>
    </row>
    <row r="26" spans="1:14" s="1" customFormat="1">
      <c r="A26" s="27" t="str">
        <f t="shared" si="1"/>
        <v>1712601</v>
      </c>
      <c r="B26" s="28" t="s">
        <v>133</v>
      </c>
      <c r="C26" s="29">
        <v>26</v>
      </c>
      <c r="D26" s="28" t="s">
        <v>790</v>
      </c>
      <c r="E26" s="24">
        <v>24</v>
      </c>
      <c r="F26" s="636"/>
      <c r="G26" s="507" t="s">
        <v>873</v>
      </c>
      <c r="H26" s="507"/>
      <c r="I26" s="507"/>
      <c r="J26" s="507"/>
      <c r="K26" s="43">
        <f>VLOOKUP($A26&amp;K$103,決統データ!$A$3:$DE$2059,$E26+19,FALSE)</f>
        <v>203800</v>
      </c>
      <c r="L26" s="43">
        <f>VLOOKUP($A26&amp;L$103,決統データ!$A$3:$DE$2059,$E26+19,FALSE)</f>
        <v>47200</v>
      </c>
      <c r="M26" s="43">
        <f>VLOOKUP($A26&amp;M$103,決統データ!$A$3:$DE$2059,$E26+19,FALSE)</f>
        <v>116300</v>
      </c>
      <c r="N26" s="185">
        <f t="shared" si="0"/>
        <v>367300</v>
      </c>
    </row>
    <row r="27" spans="1:14" s="1" customFormat="1">
      <c r="A27" s="27" t="str">
        <f t="shared" si="1"/>
        <v>1712601</v>
      </c>
      <c r="B27" s="28" t="s">
        <v>133</v>
      </c>
      <c r="C27" s="29">
        <v>26</v>
      </c>
      <c r="D27" s="28" t="s">
        <v>790</v>
      </c>
      <c r="E27" s="24">
        <v>25</v>
      </c>
      <c r="F27" s="636"/>
      <c r="G27" s="507" t="s">
        <v>872</v>
      </c>
      <c r="H27" s="507"/>
      <c r="I27" s="507"/>
      <c r="J27" s="507"/>
      <c r="K27" s="43">
        <f>VLOOKUP($A27&amp;K$103,決統データ!$A$3:$DE$2059,$E27+19,FALSE)</f>
        <v>0</v>
      </c>
      <c r="L27" s="43">
        <f>VLOOKUP($A27&amp;L$103,決統データ!$A$3:$DE$2059,$E27+19,FALSE)</f>
        <v>0</v>
      </c>
      <c r="M27" s="43">
        <f>VLOOKUP($A27&amp;M$103,決統データ!$A$3:$DE$2059,$E27+19,FALSE)</f>
        <v>0</v>
      </c>
      <c r="N27" s="185">
        <f t="shared" si="0"/>
        <v>0</v>
      </c>
    </row>
    <row r="28" spans="1:14" s="1" customFormat="1">
      <c r="A28" s="27" t="str">
        <f t="shared" si="1"/>
        <v>1712601</v>
      </c>
      <c r="B28" s="28" t="s">
        <v>133</v>
      </c>
      <c r="C28" s="29">
        <v>26</v>
      </c>
      <c r="D28" s="28" t="s">
        <v>790</v>
      </c>
      <c r="E28" s="24">
        <v>26</v>
      </c>
      <c r="F28" s="636"/>
      <c r="G28" s="507" t="s">
        <v>871</v>
      </c>
      <c r="H28" s="507"/>
      <c r="I28" s="507"/>
      <c r="J28" s="507"/>
      <c r="K28" s="43">
        <f>VLOOKUP($A28&amp;K$103,決統データ!$A$3:$DE$2059,$E28+19,FALSE)</f>
        <v>36379</v>
      </c>
      <c r="L28" s="43">
        <f>VLOOKUP($A28&amp;L$103,決統データ!$A$3:$DE$2059,$E28+19,FALSE)</f>
        <v>108778</v>
      </c>
      <c r="M28" s="43">
        <f>VLOOKUP($A28&amp;M$103,決統データ!$A$3:$DE$2059,$E28+19,FALSE)</f>
        <v>71767</v>
      </c>
      <c r="N28" s="185">
        <f t="shared" si="0"/>
        <v>216924</v>
      </c>
    </row>
    <row r="29" spans="1:14" s="1" customFormat="1">
      <c r="A29" s="27" t="str">
        <f t="shared" si="1"/>
        <v>1712601</v>
      </c>
      <c r="B29" s="28" t="s">
        <v>133</v>
      </c>
      <c r="C29" s="29">
        <v>26</v>
      </c>
      <c r="D29" s="28" t="s">
        <v>790</v>
      </c>
      <c r="E29" s="24">
        <v>27</v>
      </c>
      <c r="F29" s="636"/>
      <c r="G29" s="507" t="s">
        <v>870</v>
      </c>
      <c r="H29" s="507"/>
      <c r="I29" s="507"/>
      <c r="J29" s="507"/>
      <c r="K29" s="43">
        <f>VLOOKUP($A29&amp;K$103,決統データ!$A$3:$DE$2059,$E29+19,FALSE)</f>
        <v>0</v>
      </c>
      <c r="L29" s="43">
        <f>VLOOKUP($A29&amp;L$103,決統データ!$A$3:$DE$2059,$E29+19,FALSE)</f>
        <v>0</v>
      </c>
      <c r="M29" s="43">
        <f>VLOOKUP($A29&amp;M$103,決統データ!$A$3:$DE$2059,$E29+19,FALSE)</f>
        <v>0</v>
      </c>
      <c r="N29" s="185">
        <f t="shared" si="0"/>
        <v>0</v>
      </c>
    </row>
    <row r="30" spans="1:14" s="1" customFormat="1">
      <c r="A30" s="27" t="str">
        <f t="shared" si="1"/>
        <v>1712601</v>
      </c>
      <c r="B30" s="28" t="s">
        <v>133</v>
      </c>
      <c r="C30" s="29">
        <v>26</v>
      </c>
      <c r="D30" s="28" t="s">
        <v>790</v>
      </c>
      <c r="E30" s="24">
        <v>28</v>
      </c>
      <c r="F30" s="636"/>
      <c r="G30" s="507" t="s">
        <v>869</v>
      </c>
      <c r="H30" s="507"/>
      <c r="I30" s="507"/>
      <c r="J30" s="507"/>
      <c r="K30" s="43">
        <f>VLOOKUP($A30&amp;K$103,決統データ!$A$3:$DE$2059,$E30+19,FALSE)</f>
        <v>0</v>
      </c>
      <c r="L30" s="43">
        <f>VLOOKUP($A30&amp;L$103,決統データ!$A$3:$DE$2059,$E30+19,FALSE)</f>
        <v>0</v>
      </c>
      <c r="M30" s="43">
        <f>VLOOKUP($A30&amp;M$103,決統データ!$A$3:$DE$2059,$E30+19,FALSE)</f>
        <v>0</v>
      </c>
      <c r="N30" s="185">
        <f t="shared" si="0"/>
        <v>0</v>
      </c>
    </row>
    <row r="31" spans="1:14" s="1" customFormat="1">
      <c r="A31" s="27" t="str">
        <f t="shared" si="1"/>
        <v>1712601</v>
      </c>
      <c r="B31" s="28" t="s">
        <v>133</v>
      </c>
      <c r="C31" s="29">
        <v>26</v>
      </c>
      <c r="D31" s="28" t="s">
        <v>790</v>
      </c>
      <c r="E31" s="24">
        <v>29</v>
      </c>
      <c r="F31" s="636"/>
      <c r="G31" s="507" t="s">
        <v>868</v>
      </c>
      <c r="H31" s="507"/>
      <c r="I31" s="507"/>
      <c r="J31" s="507"/>
      <c r="K31" s="43">
        <f>VLOOKUP($A31&amp;K$103,決統データ!$A$3:$DE$2059,$E31+19,FALSE)</f>
        <v>175200</v>
      </c>
      <c r="L31" s="43">
        <f>VLOOKUP($A31&amp;L$103,決統データ!$A$3:$DE$2059,$E31+19,FALSE)</f>
        <v>19333</v>
      </c>
      <c r="M31" s="43">
        <f>VLOOKUP($A31&amp;M$103,決統データ!$A$3:$DE$2059,$E31+19,FALSE)</f>
        <v>0</v>
      </c>
      <c r="N31" s="185">
        <f t="shared" si="0"/>
        <v>194533</v>
      </c>
    </row>
    <row r="32" spans="1:14" s="1" customFormat="1">
      <c r="A32" s="27" t="str">
        <f t="shared" si="1"/>
        <v>1712601</v>
      </c>
      <c r="B32" s="28" t="s">
        <v>133</v>
      </c>
      <c r="C32" s="29">
        <v>26</v>
      </c>
      <c r="D32" s="28" t="s">
        <v>790</v>
      </c>
      <c r="E32" s="24">
        <v>30</v>
      </c>
      <c r="F32" s="636"/>
      <c r="G32" s="507" t="s">
        <v>922</v>
      </c>
      <c r="H32" s="507"/>
      <c r="I32" s="507"/>
      <c r="J32" s="507"/>
      <c r="K32" s="43">
        <f>VLOOKUP($A32&amp;K$103,決統データ!$A$3:$DE$2059,$E32+19,FALSE)</f>
        <v>0</v>
      </c>
      <c r="L32" s="43">
        <f>VLOOKUP($A32&amp;L$103,決統データ!$A$3:$DE$2059,$E32+19,FALSE)</f>
        <v>0</v>
      </c>
      <c r="M32" s="43">
        <f>VLOOKUP($A32&amp;M$103,決統データ!$A$3:$DE$2059,$E32+19,FALSE)</f>
        <v>0</v>
      </c>
      <c r="N32" s="185">
        <f t="shared" si="0"/>
        <v>0</v>
      </c>
    </row>
    <row r="33" spans="1:14" s="1" customFormat="1">
      <c r="A33" s="27" t="str">
        <f t="shared" si="1"/>
        <v>1712601</v>
      </c>
      <c r="B33" s="28" t="s">
        <v>133</v>
      </c>
      <c r="C33" s="29">
        <v>26</v>
      </c>
      <c r="D33" s="28" t="s">
        <v>790</v>
      </c>
      <c r="E33" s="24">
        <v>31</v>
      </c>
      <c r="F33" s="636"/>
      <c r="G33" s="507" t="s">
        <v>866</v>
      </c>
      <c r="H33" s="507"/>
      <c r="I33" s="507"/>
      <c r="J33" s="507"/>
      <c r="K33" s="43">
        <f>VLOOKUP($A33&amp;K$103,決統データ!$A$3:$DE$2059,$E33+19,FALSE)</f>
        <v>0</v>
      </c>
      <c r="L33" s="43">
        <f>VLOOKUP($A33&amp;L$103,決統データ!$A$3:$DE$2059,$E33+19,FALSE)</f>
        <v>0</v>
      </c>
      <c r="M33" s="43">
        <f>VLOOKUP($A33&amp;M$103,決統データ!$A$3:$DE$2059,$E33+19,FALSE)</f>
        <v>791</v>
      </c>
      <c r="N33" s="185">
        <f t="shared" si="0"/>
        <v>791</v>
      </c>
    </row>
    <row r="34" spans="1:14" s="1" customFormat="1">
      <c r="A34" s="27" t="str">
        <f t="shared" si="1"/>
        <v>1712601</v>
      </c>
      <c r="B34" s="28" t="s">
        <v>133</v>
      </c>
      <c r="C34" s="29">
        <v>26</v>
      </c>
      <c r="D34" s="28" t="s">
        <v>790</v>
      </c>
      <c r="E34" s="24">
        <v>32</v>
      </c>
      <c r="F34" s="636"/>
      <c r="G34" s="507" t="s">
        <v>865</v>
      </c>
      <c r="H34" s="507"/>
      <c r="I34" s="507"/>
      <c r="J34" s="507"/>
      <c r="K34" s="43">
        <f>VLOOKUP($A34&amp;K$103,決統データ!$A$3:$DE$2059,$E34+19,FALSE)</f>
        <v>0</v>
      </c>
      <c r="L34" s="43">
        <f>VLOOKUP($A34&amp;L$103,決統データ!$A$3:$DE$2059,$E34+19,FALSE)</f>
        <v>0</v>
      </c>
      <c r="M34" s="43">
        <f>VLOOKUP($A34&amp;M$103,決統データ!$A$3:$DE$2059,$E34+19,FALSE)</f>
        <v>0</v>
      </c>
      <c r="N34" s="185">
        <f t="shared" si="0"/>
        <v>0</v>
      </c>
    </row>
    <row r="35" spans="1:14" s="1" customFormat="1">
      <c r="A35" s="27" t="str">
        <f t="shared" si="1"/>
        <v>1712601</v>
      </c>
      <c r="B35" s="28" t="s">
        <v>133</v>
      </c>
      <c r="C35" s="29">
        <v>26</v>
      </c>
      <c r="D35" s="28" t="s">
        <v>790</v>
      </c>
      <c r="E35" s="24">
        <v>33</v>
      </c>
      <c r="F35" s="636"/>
      <c r="G35" s="507" t="s">
        <v>864</v>
      </c>
      <c r="H35" s="507"/>
      <c r="I35" s="507"/>
      <c r="J35" s="507"/>
      <c r="K35" s="43">
        <f>VLOOKUP($A35&amp;K$103,決統データ!$A$3:$DE$2059,$E35+19,FALSE)</f>
        <v>514669</v>
      </c>
      <c r="L35" s="43">
        <f>VLOOKUP($A35&amp;L$103,決統データ!$A$3:$DE$2059,$E35+19,FALSE)</f>
        <v>262415</v>
      </c>
      <c r="M35" s="43">
        <f>VLOOKUP($A35&amp;M$103,決統データ!$A$3:$DE$2059,$E35+19,FALSE)</f>
        <v>341509</v>
      </c>
      <c r="N35" s="185">
        <f t="shared" ref="N35:N66" si="2">SUM(K35:M35)</f>
        <v>1118593</v>
      </c>
    </row>
    <row r="36" spans="1:14" s="1" customFormat="1">
      <c r="A36" s="27" t="str">
        <f t="shared" si="1"/>
        <v>1712601</v>
      </c>
      <c r="B36" s="28" t="s">
        <v>133</v>
      </c>
      <c r="C36" s="29">
        <v>26</v>
      </c>
      <c r="D36" s="28" t="s">
        <v>790</v>
      </c>
      <c r="E36" s="24">
        <v>34</v>
      </c>
      <c r="F36" s="636"/>
      <c r="G36" s="646" t="s">
        <v>863</v>
      </c>
      <c r="H36" s="646"/>
      <c r="I36" s="507"/>
      <c r="J36" s="507"/>
      <c r="K36" s="43">
        <f>VLOOKUP($A36&amp;K$103,決統データ!$A$3:$DE$2059,$E36+19,FALSE)</f>
        <v>400306</v>
      </c>
      <c r="L36" s="43">
        <f>VLOOKUP($A36&amp;L$103,決統データ!$A$3:$DE$2059,$E36+19,FALSE)</f>
        <v>72936</v>
      </c>
      <c r="M36" s="43">
        <f>VLOOKUP($A36&amp;M$103,決統データ!$A$3:$DE$2059,$E36+19,FALSE)</f>
        <v>17706</v>
      </c>
      <c r="N36" s="185">
        <f t="shared" si="2"/>
        <v>490948</v>
      </c>
    </row>
    <row r="37" spans="1:14" s="1" customFormat="1">
      <c r="A37" s="27" t="str">
        <f t="shared" si="1"/>
        <v>1712601</v>
      </c>
      <c r="B37" s="28" t="s">
        <v>133</v>
      </c>
      <c r="C37" s="29">
        <v>26</v>
      </c>
      <c r="D37" s="28" t="s">
        <v>790</v>
      </c>
      <c r="E37" s="24">
        <v>35</v>
      </c>
      <c r="F37" s="636"/>
      <c r="G37" s="647" t="s">
        <v>1303</v>
      </c>
      <c r="H37" s="648"/>
      <c r="I37" s="484" t="s">
        <v>862</v>
      </c>
      <c r="J37" s="469"/>
      <c r="K37" s="43">
        <f>VLOOKUP($A37&amp;K$103,決統データ!$A$3:$DE$2059,$E37+19,FALSE)</f>
        <v>8846</v>
      </c>
      <c r="L37" s="43">
        <f>VLOOKUP($A37&amp;L$103,決統データ!$A$3:$DE$2059,$E37+19,FALSE)</f>
        <v>13404</v>
      </c>
      <c r="M37" s="43">
        <f>VLOOKUP($A37&amp;M$103,決統データ!$A$3:$DE$2059,$E37+19,FALSE)</f>
        <v>0</v>
      </c>
      <c r="N37" s="185">
        <f t="shared" si="2"/>
        <v>22250</v>
      </c>
    </row>
    <row r="38" spans="1:14" s="1" customFormat="1">
      <c r="A38" s="27" t="str">
        <f t="shared" si="1"/>
        <v>1712601</v>
      </c>
      <c r="B38" s="28" t="s">
        <v>133</v>
      </c>
      <c r="C38" s="29">
        <v>26</v>
      </c>
      <c r="D38" s="28" t="s">
        <v>790</v>
      </c>
      <c r="E38" s="24">
        <v>36</v>
      </c>
      <c r="F38" s="636"/>
      <c r="G38" s="649"/>
      <c r="H38" s="650"/>
      <c r="I38" s="484" t="s">
        <v>861</v>
      </c>
      <c r="J38" s="469"/>
      <c r="K38" s="43">
        <f>VLOOKUP($A38&amp;K$103,決統データ!$A$3:$DE$2059,$E38+19,FALSE)</f>
        <v>0</v>
      </c>
      <c r="L38" s="43">
        <f>VLOOKUP($A38&amp;L$103,決統データ!$A$3:$DE$2059,$E38+19,FALSE)</f>
        <v>0</v>
      </c>
      <c r="M38" s="43">
        <f>VLOOKUP($A38&amp;M$103,決統データ!$A$3:$DE$2059,$E38+19,FALSE)</f>
        <v>0</v>
      </c>
      <c r="N38" s="185">
        <f t="shared" si="2"/>
        <v>0</v>
      </c>
    </row>
    <row r="39" spans="1:14" s="1" customFormat="1">
      <c r="A39" s="27" t="str">
        <f t="shared" si="1"/>
        <v>1712601</v>
      </c>
      <c r="B39" s="28" t="s">
        <v>133</v>
      </c>
      <c r="C39" s="29">
        <v>26</v>
      </c>
      <c r="D39" s="28" t="s">
        <v>790</v>
      </c>
      <c r="E39" s="24">
        <v>37</v>
      </c>
      <c r="F39" s="636"/>
      <c r="G39" s="639" t="s">
        <v>509</v>
      </c>
      <c r="H39" s="638" t="s">
        <v>860</v>
      </c>
      <c r="I39" s="507"/>
      <c r="J39" s="507"/>
      <c r="K39" s="43">
        <f>VLOOKUP($A39&amp;K$103,決統データ!$A$3:$DE$2059,$E39+19,FALSE)</f>
        <v>359200</v>
      </c>
      <c r="L39" s="43">
        <f>VLOOKUP($A39&amp;L$103,決統データ!$A$3:$DE$2059,$E39+19,FALSE)</f>
        <v>43489</v>
      </c>
      <c r="M39" s="43">
        <f>VLOOKUP($A39&amp;M$103,決統データ!$A$3:$DE$2059,$E39+19,FALSE)</f>
        <v>0</v>
      </c>
      <c r="N39" s="185">
        <f t="shared" si="2"/>
        <v>402689</v>
      </c>
    </row>
    <row r="40" spans="1:14" s="1" customFormat="1">
      <c r="A40" s="27" t="str">
        <f t="shared" si="1"/>
        <v>1712601</v>
      </c>
      <c r="B40" s="28" t="s">
        <v>133</v>
      </c>
      <c r="C40" s="29">
        <v>26</v>
      </c>
      <c r="D40" s="28" t="s">
        <v>790</v>
      </c>
      <c r="E40" s="24">
        <v>38</v>
      </c>
      <c r="F40" s="636"/>
      <c r="G40" s="640"/>
      <c r="H40" s="507" t="s">
        <v>858</v>
      </c>
      <c r="I40" s="507"/>
      <c r="J40" s="507"/>
      <c r="K40" s="43">
        <f>VLOOKUP($A40&amp;K$103,決統データ!$A$3:$DE$2059,$E40+19,FALSE)</f>
        <v>195000</v>
      </c>
      <c r="L40" s="43">
        <f>VLOOKUP($A40&amp;L$103,決統データ!$A$3:$DE$2059,$E40+19,FALSE)</f>
        <v>28700</v>
      </c>
      <c r="M40" s="43">
        <f>VLOOKUP($A40&amp;M$103,決統データ!$A$3:$DE$2059,$E40+19,FALSE)</f>
        <v>0</v>
      </c>
      <c r="N40" s="185">
        <f t="shared" si="2"/>
        <v>223700</v>
      </c>
    </row>
    <row r="41" spans="1:14" s="1" customFormat="1">
      <c r="A41" s="27" t="str">
        <f t="shared" si="1"/>
        <v>1712601</v>
      </c>
      <c r="B41" s="28" t="s">
        <v>133</v>
      </c>
      <c r="C41" s="29">
        <v>26</v>
      </c>
      <c r="D41" s="28" t="s">
        <v>790</v>
      </c>
      <c r="E41" s="24">
        <v>39</v>
      </c>
      <c r="F41" s="636"/>
      <c r="G41" s="640"/>
      <c r="H41" s="507" t="s">
        <v>859</v>
      </c>
      <c r="I41" s="507"/>
      <c r="J41" s="507"/>
      <c r="K41" s="43">
        <f>VLOOKUP($A41&amp;K$103,決統データ!$A$3:$DE$2059,$E41+19,FALSE)</f>
        <v>41106</v>
      </c>
      <c r="L41" s="43">
        <f>VLOOKUP($A41&amp;L$103,決統データ!$A$3:$DE$2059,$E41+19,FALSE)</f>
        <v>29447</v>
      </c>
      <c r="M41" s="43">
        <f>VLOOKUP($A41&amp;M$103,決統データ!$A$3:$DE$2059,$E41+19,FALSE)</f>
        <v>17706</v>
      </c>
      <c r="N41" s="185">
        <f t="shared" si="2"/>
        <v>88259</v>
      </c>
    </row>
    <row r="42" spans="1:14" s="1" customFormat="1">
      <c r="A42" s="27" t="str">
        <f t="shared" si="1"/>
        <v>1712601</v>
      </c>
      <c r="B42" s="28" t="s">
        <v>133</v>
      </c>
      <c r="C42" s="29">
        <v>26</v>
      </c>
      <c r="D42" s="28" t="s">
        <v>790</v>
      </c>
      <c r="E42" s="24">
        <v>40</v>
      </c>
      <c r="F42" s="636"/>
      <c r="G42" s="640"/>
      <c r="H42" s="507" t="s">
        <v>858</v>
      </c>
      <c r="I42" s="507"/>
      <c r="J42" s="507"/>
      <c r="K42" s="43">
        <f>VLOOKUP($A42&amp;K$103,決統データ!$A$3:$DE$2059,$E42+19,FALSE)</f>
        <v>8800</v>
      </c>
      <c r="L42" s="43">
        <f>VLOOKUP($A42&amp;L$103,決統データ!$A$3:$DE$2059,$E42+19,FALSE)</f>
        <v>8000</v>
      </c>
      <c r="M42" s="43">
        <f>VLOOKUP($A42&amp;M$103,決統データ!$A$3:$DE$2059,$E42+19,FALSE)</f>
        <v>17000</v>
      </c>
      <c r="N42" s="185">
        <f t="shared" si="2"/>
        <v>33800</v>
      </c>
    </row>
    <row r="43" spans="1:14" s="1" customFormat="1" ht="14.25" customHeight="1">
      <c r="A43" s="27" t="str">
        <f t="shared" si="1"/>
        <v>1712601</v>
      </c>
      <c r="B43" s="28" t="s">
        <v>133</v>
      </c>
      <c r="C43" s="29">
        <v>26</v>
      </c>
      <c r="D43" s="28" t="s">
        <v>790</v>
      </c>
      <c r="E43" s="24">
        <v>41</v>
      </c>
      <c r="F43" s="636"/>
      <c r="G43" s="640" t="s">
        <v>857</v>
      </c>
      <c r="H43" s="651" t="s">
        <v>836</v>
      </c>
      <c r="I43" s="643" t="s">
        <v>650</v>
      </c>
      <c r="J43" s="460" t="s">
        <v>1629</v>
      </c>
      <c r="K43" s="43">
        <f>VLOOKUP($A43&amp;K$103,決統データ!$A$3:$DE$2059,$E43+19,FALSE)</f>
        <v>0</v>
      </c>
      <c r="L43" s="43">
        <f>VLOOKUP($A43&amp;L$103,決統データ!$A$3:$DE$2059,$E43+19,FALSE)</f>
        <v>0</v>
      </c>
      <c r="M43" s="43">
        <f>VLOOKUP($A43&amp;M$103,決統データ!$A$3:$DE$2059,$E43+19,FALSE)</f>
        <v>17000</v>
      </c>
      <c r="N43" s="185">
        <f t="shared" si="2"/>
        <v>17000</v>
      </c>
    </row>
    <row r="44" spans="1:14" s="1" customFormat="1">
      <c r="A44" s="27" t="str">
        <f t="shared" si="1"/>
        <v>1712601</v>
      </c>
      <c r="B44" s="28" t="s">
        <v>133</v>
      </c>
      <c r="C44" s="29">
        <v>26</v>
      </c>
      <c r="D44" s="28" t="s">
        <v>790</v>
      </c>
      <c r="E44" s="24">
        <v>42</v>
      </c>
      <c r="F44" s="636"/>
      <c r="G44" s="640"/>
      <c r="H44" s="652"/>
      <c r="I44" s="644"/>
      <c r="J44" s="60" t="s">
        <v>360</v>
      </c>
      <c r="K44" s="43">
        <f>VLOOKUP($A44&amp;K$103,決統データ!$A$3:$DE$2059,$E44+19,FALSE)</f>
        <v>196900</v>
      </c>
      <c r="L44" s="43">
        <f>VLOOKUP($A44&amp;L$103,決統データ!$A$3:$DE$2059,$E44+19,FALSE)</f>
        <v>36700</v>
      </c>
      <c r="M44" s="43">
        <f>VLOOKUP($A44&amp;M$103,決統データ!$A$3:$DE$2059,$E44+19,FALSE)</f>
        <v>0</v>
      </c>
      <c r="N44" s="185">
        <f t="shared" si="2"/>
        <v>233600</v>
      </c>
    </row>
    <row r="45" spans="1:14" s="1" customFormat="1">
      <c r="A45" s="27" t="str">
        <f t="shared" si="1"/>
        <v>1712601</v>
      </c>
      <c r="B45" s="28" t="s">
        <v>133</v>
      </c>
      <c r="C45" s="29">
        <v>26</v>
      </c>
      <c r="D45" s="28" t="s">
        <v>790</v>
      </c>
      <c r="E45" s="24">
        <v>43</v>
      </c>
      <c r="F45" s="636"/>
      <c r="G45" s="640"/>
      <c r="H45" s="653"/>
      <c r="I45" s="645"/>
      <c r="J45" s="60" t="s">
        <v>737</v>
      </c>
      <c r="K45" s="43">
        <f>VLOOKUP($A45&amp;K$103,決統データ!$A$3:$DE$2059,$E45+19,FALSE)</f>
        <v>6900</v>
      </c>
      <c r="L45" s="43">
        <f>VLOOKUP($A45&amp;L$103,決統データ!$A$3:$DE$2059,$E45+19,FALSE)</f>
        <v>0</v>
      </c>
      <c r="M45" s="43">
        <f>VLOOKUP($A45&amp;M$103,決統データ!$A$3:$DE$2059,$E45+19,FALSE)</f>
        <v>0</v>
      </c>
      <c r="N45" s="185">
        <f t="shared" si="2"/>
        <v>6900</v>
      </c>
    </row>
    <row r="46" spans="1:14" s="1" customFormat="1">
      <c r="A46" s="27" t="str">
        <f t="shared" si="1"/>
        <v>1712601</v>
      </c>
      <c r="B46" s="28" t="s">
        <v>133</v>
      </c>
      <c r="C46" s="29">
        <v>26</v>
      </c>
      <c r="D46" s="28" t="s">
        <v>790</v>
      </c>
      <c r="E46" s="24">
        <v>44</v>
      </c>
      <c r="F46" s="636"/>
      <c r="G46" s="640"/>
      <c r="H46" s="507" t="s">
        <v>856</v>
      </c>
      <c r="I46" s="507"/>
      <c r="J46" s="507"/>
      <c r="K46" s="43">
        <f>VLOOKUP($A46&amp;K$103,決統データ!$A$3:$DE$2059,$E46+19,FALSE)</f>
        <v>175200</v>
      </c>
      <c r="L46" s="43">
        <f>VLOOKUP($A46&amp;L$103,決統データ!$A$3:$DE$2059,$E46+19,FALSE)</f>
        <v>19333</v>
      </c>
      <c r="M46" s="43">
        <f>VLOOKUP($A46&amp;M$103,決統データ!$A$3:$DE$2059,$E46+19,FALSE)</f>
        <v>0</v>
      </c>
      <c r="N46" s="185">
        <f t="shared" si="2"/>
        <v>194533</v>
      </c>
    </row>
    <row r="47" spans="1:14" s="1" customFormat="1">
      <c r="A47" s="27" t="str">
        <f t="shared" si="1"/>
        <v>1712601</v>
      </c>
      <c r="B47" s="28" t="s">
        <v>133</v>
      </c>
      <c r="C47" s="29">
        <v>26</v>
      </c>
      <c r="D47" s="28" t="s">
        <v>790</v>
      </c>
      <c r="E47" s="24">
        <v>45</v>
      </c>
      <c r="F47" s="636"/>
      <c r="G47" s="640"/>
      <c r="H47" s="507" t="s">
        <v>920</v>
      </c>
      <c r="I47" s="507"/>
      <c r="J47" s="507"/>
      <c r="K47" s="43">
        <f>VLOOKUP($A47&amp;K$103,決統データ!$A$3:$DE$2059,$E47+19,FALSE)</f>
        <v>0</v>
      </c>
      <c r="L47" s="43">
        <f>VLOOKUP($A47&amp;L$103,決統データ!$A$3:$DE$2059,$E47+19,FALSE)</f>
        <v>0</v>
      </c>
      <c r="M47" s="43">
        <f>VLOOKUP($A47&amp;M$103,決統データ!$A$3:$DE$2059,$E47+19,FALSE)</f>
        <v>0</v>
      </c>
      <c r="N47" s="185">
        <f t="shared" si="2"/>
        <v>0</v>
      </c>
    </row>
    <row r="48" spans="1:14" s="1" customFormat="1">
      <c r="A48" s="27" t="str">
        <f t="shared" si="1"/>
        <v>1712601</v>
      </c>
      <c r="B48" s="28" t="s">
        <v>133</v>
      </c>
      <c r="C48" s="29">
        <v>26</v>
      </c>
      <c r="D48" s="28" t="s">
        <v>790</v>
      </c>
      <c r="E48" s="24">
        <v>46</v>
      </c>
      <c r="F48" s="636"/>
      <c r="G48" s="640"/>
      <c r="H48" s="507" t="s">
        <v>854</v>
      </c>
      <c r="I48" s="507"/>
      <c r="J48" s="507"/>
      <c r="K48" s="43">
        <f>VLOOKUP($A48&amp;K$103,決統データ!$A$3:$DE$2059,$E48+19,FALSE)</f>
        <v>0</v>
      </c>
      <c r="L48" s="43">
        <f>VLOOKUP($A48&amp;L$103,決統データ!$A$3:$DE$2059,$E48+19,FALSE)</f>
        <v>0</v>
      </c>
      <c r="M48" s="43">
        <f>VLOOKUP($A48&amp;M$103,決統データ!$A$3:$DE$2059,$E48+19,FALSE)</f>
        <v>706</v>
      </c>
      <c r="N48" s="185">
        <f t="shared" si="2"/>
        <v>706</v>
      </c>
    </row>
    <row r="49" spans="1:14" s="1" customFormat="1">
      <c r="A49" s="27" t="str">
        <f t="shared" si="1"/>
        <v>1712601</v>
      </c>
      <c r="B49" s="28" t="s">
        <v>133</v>
      </c>
      <c r="C49" s="29">
        <v>26</v>
      </c>
      <c r="D49" s="28" t="s">
        <v>790</v>
      </c>
      <c r="E49" s="24">
        <v>47</v>
      </c>
      <c r="F49" s="636"/>
      <c r="G49" s="640"/>
      <c r="H49" s="507" t="s">
        <v>853</v>
      </c>
      <c r="I49" s="507"/>
      <c r="J49" s="507"/>
      <c r="K49" s="43">
        <f>VLOOKUP($A49&amp;K$103,決統データ!$A$3:$DE$2059,$E49+19,FALSE)</f>
        <v>21306</v>
      </c>
      <c r="L49" s="43">
        <f>VLOOKUP($A49&amp;L$103,決統データ!$A$3:$DE$2059,$E49+19,FALSE)</f>
        <v>16903</v>
      </c>
      <c r="M49" s="43">
        <f>VLOOKUP($A49&amp;M$103,決統データ!$A$3:$DE$2059,$E49+19,FALSE)</f>
        <v>0</v>
      </c>
      <c r="N49" s="185">
        <f t="shared" si="2"/>
        <v>38209</v>
      </c>
    </row>
    <row r="50" spans="1:14" s="1" customFormat="1">
      <c r="A50" s="27" t="str">
        <f t="shared" si="1"/>
        <v>1712601</v>
      </c>
      <c r="B50" s="28" t="s">
        <v>133</v>
      </c>
      <c r="C50" s="29">
        <v>26</v>
      </c>
      <c r="D50" s="28" t="s">
        <v>790</v>
      </c>
      <c r="E50" s="24">
        <v>48</v>
      </c>
      <c r="F50" s="636"/>
      <c r="G50" s="640"/>
      <c r="H50" s="507" t="s">
        <v>737</v>
      </c>
      <c r="I50" s="507"/>
      <c r="J50" s="507"/>
      <c r="K50" s="43">
        <f>VLOOKUP($A50&amp;K$103,決統データ!$A$3:$DE$2059,$E50+19,FALSE)</f>
        <v>0</v>
      </c>
      <c r="L50" s="43">
        <f>VLOOKUP($A50&amp;L$103,決統データ!$A$3:$DE$2059,$E50+19,FALSE)</f>
        <v>0</v>
      </c>
      <c r="M50" s="43">
        <f>VLOOKUP($A50&amp;M$103,決統データ!$A$3:$DE$2059,$E50+19,FALSE)</f>
        <v>0</v>
      </c>
      <c r="N50" s="185">
        <f t="shared" si="2"/>
        <v>0</v>
      </c>
    </row>
    <row r="51" spans="1:14" s="1" customFormat="1">
      <c r="A51" s="27" t="str">
        <f t="shared" si="1"/>
        <v>1712601</v>
      </c>
      <c r="B51" s="28" t="s">
        <v>133</v>
      </c>
      <c r="C51" s="29">
        <v>26</v>
      </c>
      <c r="D51" s="28" t="s">
        <v>790</v>
      </c>
      <c r="E51" s="24">
        <v>49</v>
      </c>
      <c r="F51" s="636"/>
      <c r="G51" s="507" t="s">
        <v>852</v>
      </c>
      <c r="H51" s="507"/>
      <c r="I51" s="507"/>
      <c r="J51" s="507"/>
      <c r="K51" s="43">
        <f>VLOOKUP($A51&amp;K$103,決統データ!$A$3:$DE$2059,$E51+19,FALSE)</f>
        <v>114363</v>
      </c>
      <c r="L51" s="43">
        <f>VLOOKUP($A51&amp;L$103,決統データ!$A$3:$DE$2059,$E51+19,FALSE)</f>
        <v>189479</v>
      </c>
      <c r="M51" s="43">
        <f>VLOOKUP($A51&amp;M$103,決統データ!$A$3:$DE$2059,$E51+19,FALSE)</f>
        <v>323767</v>
      </c>
      <c r="N51" s="185">
        <f t="shared" si="2"/>
        <v>627609</v>
      </c>
    </row>
    <row r="52" spans="1:14" s="1" customFormat="1">
      <c r="A52" s="27" t="str">
        <f t="shared" si="1"/>
        <v>1712601</v>
      </c>
      <c r="B52" s="28" t="s">
        <v>133</v>
      </c>
      <c r="C52" s="29">
        <v>26</v>
      </c>
      <c r="D52" s="28" t="s">
        <v>790</v>
      </c>
      <c r="E52" s="24">
        <v>50</v>
      </c>
      <c r="F52" s="636"/>
      <c r="G52" s="654" t="s">
        <v>1303</v>
      </c>
      <c r="H52" s="507" t="s">
        <v>850</v>
      </c>
      <c r="I52" s="507"/>
      <c r="J52" s="507"/>
      <c r="K52" s="43">
        <f>VLOOKUP($A52&amp;K$103,決統データ!$A$3:$DE$2059,$E52+19,FALSE)</f>
        <v>0</v>
      </c>
      <c r="L52" s="43">
        <f>VLOOKUP($A52&amp;L$103,決統データ!$A$3:$DE$2059,$E52+19,FALSE)</f>
        <v>0</v>
      </c>
      <c r="M52" s="43">
        <f>VLOOKUP($A52&amp;M$103,決統データ!$A$3:$DE$2059,$E52+19,FALSE)</f>
        <v>0</v>
      </c>
      <c r="N52" s="185">
        <f t="shared" si="2"/>
        <v>0</v>
      </c>
    </row>
    <row r="53" spans="1:14" s="1" customFormat="1">
      <c r="A53" s="27" t="str">
        <f t="shared" si="1"/>
        <v>1712601</v>
      </c>
      <c r="B53" s="28" t="s">
        <v>133</v>
      </c>
      <c r="C53" s="29">
        <v>26</v>
      </c>
      <c r="D53" s="28" t="s">
        <v>790</v>
      </c>
      <c r="E53" s="24">
        <v>51</v>
      </c>
      <c r="F53" s="636"/>
      <c r="G53" s="655"/>
      <c r="H53" s="507" t="s">
        <v>383</v>
      </c>
      <c r="I53" s="507"/>
      <c r="J53" s="507"/>
      <c r="K53" s="43">
        <f>VLOOKUP($A53&amp;K$103,決統データ!$A$3:$DE$2059,$E53+19,FALSE)</f>
        <v>0</v>
      </c>
      <c r="L53" s="43">
        <f>VLOOKUP($A53&amp;L$103,決統データ!$A$3:$DE$2059,$E53+19,FALSE)</f>
        <v>0</v>
      </c>
      <c r="M53" s="43">
        <f>VLOOKUP($A53&amp;M$103,決統データ!$A$3:$DE$2059,$E53+19,FALSE)</f>
        <v>0</v>
      </c>
      <c r="N53" s="185">
        <f t="shared" si="2"/>
        <v>0</v>
      </c>
    </row>
    <row r="54" spans="1:14" s="1" customFormat="1">
      <c r="A54" s="27" t="str">
        <f t="shared" si="1"/>
        <v>1712601</v>
      </c>
      <c r="B54" s="28" t="s">
        <v>133</v>
      </c>
      <c r="C54" s="29">
        <v>26</v>
      </c>
      <c r="D54" s="28" t="s">
        <v>790</v>
      </c>
      <c r="E54" s="24">
        <v>52</v>
      </c>
      <c r="F54" s="636"/>
      <c r="G54" s="656"/>
      <c r="H54" s="507" t="s">
        <v>849</v>
      </c>
      <c r="I54" s="507"/>
      <c r="J54" s="507"/>
      <c r="K54" s="43">
        <f>VLOOKUP($A54&amp;K$103,決統データ!$A$3:$DE$2059,$E54+19,FALSE)</f>
        <v>0</v>
      </c>
      <c r="L54" s="43">
        <f>VLOOKUP($A54&amp;L$103,決統データ!$A$3:$DE$2059,$E54+19,FALSE)</f>
        <v>0</v>
      </c>
      <c r="M54" s="43">
        <f>VLOOKUP($A54&amp;M$103,決統データ!$A$3:$DE$2059,$E54+19,FALSE)</f>
        <v>0</v>
      </c>
      <c r="N54" s="185">
        <f t="shared" si="2"/>
        <v>0</v>
      </c>
    </row>
    <row r="55" spans="1:14" s="1" customFormat="1">
      <c r="A55" s="27" t="str">
        <f t="shared" si="1"/>
        <v>1712601</v>
      </c>
      <c r="B55" s="28" t="s">
        <v>133</v>
      </c>
      <c r="C55" s="29">
        <v>26</v>
      </c>
      <c r="D55" s="28" t="s">
        <v>790</v>
      </c>
      <c r="E55" s="24">
        <v>53</v>
      </c>
      <c r="F55" s="636"/>
      <c r="G55" s="507" t="s">
        <v>848</v>
      </c>
      <c r="H55" s="507"/>
      <c r="I55" s="507"/>
      <c r="J55" s="507"/>
      <c r="K55" s="43">
        <f>VLOOKUP($A55&amp;K$103,決統データ!$A$3:$DE$2059,$E55+19,FALSE)</f>
        <v>0</v>
      </c>
      <c r="L55" s="43">
        <f>VLOOKUP($A55&amp;L$103,決統データ!$A$3:$DE$2059,$E55+19,FALSE)</f>
        <v>0</v>
      </c>
      <c r="M55" s="43">
        <f>VLOOKUP($A55&amp;M$103,決統データ!$A$3:$DE$2059,$E55+19,FALSE)</f>
        <v>0</v>
      </c>
      <c r="N55" s="185">
        <f t="shared" si="2"/>
        <v>0</v>
      </c>
    </row>
    <row r="56" spans="1:14" s="1" customFormat="1">
      <c r="A56" s="27" t="str">
        <f t="shared" si="1"/>
        <v>1712601</v>
      </c>
      <c r="B56" s="28" t="s">
        <v>133</v>
      </c>
      <c r="C56" s="29">
        <v>26</v>
      </c>
      <c r="D56" s="28" t="s">
        <v>790</v>
      </c>
      <c r="E56" s="24">
        <v>54</v>
      </c>
      <c r="F56" s="636"/>
      <c r="G56" s="507" t="s">
        <v>847</v>
      </c>
      <c r="H56" s="507"/>
      <c r="I56" s="507"/>
      <c r="J56" s="507"/>
      <c r="K56" s="43">
        <f>VLOOKUP($A56&amp;K$103,決統データ!$A$3:$DE$2059,$E56+19,FALSE)</f>
        <v>0</v>
      </c>
      <c r="L56" s="43">
        <f>VLOOKUP($A56&amp;L$103,決統データ!$A$3:$DE$2059,$E56+19,FALSE)</f>
        <v>0</v>
      </c>
      <c r="M56" s="43">
        <f>VLOOKUP($A56&amp;M$103,決統データ!$A$3:$DE$2059,$E56+19,FALSE)</f>
        <v>0</v>
      </c>
      <c r="N56" s="185">
        <f t="shared" si="2"/>
        <v>0</v>
      </c>
    </row>
    <row r="57" spans="1:14" s="1" customFormat="1">
      <c r="A57" s="27" t="str">
        <f t="shared" si="1"/>
        <v>1712601</v>
      </c>
      <c r="B57" s="28" t="s">
        <v>133</v>
      </c>
      <c r="C57" s="29">
        <v>26</v>
      </c>
      <c r="D57" s="28" t="s">
        <v>790</v>
      </c>
      <c r="E57" s="24">
        <v>55</v>
      </c>
      <c r="F57" s="636"/>
      <c r="G57" s="507" t="s">
        <v>846</v>
      </c>
      <c r="H57" s="507"/>
      <c r="I57" s="507"/>
      <c r="J57" s="507"/>
      <c r="K57" s="43">
        <f>VLOOKUP($A57&amp;K$103,決統データ!$A$3:$DE$2059,$E57+19,FALSE)</f>
        <v>0</v>
      </c>
      <c r="L57" s="43">
        <f>VLOOKUP($A57&amp;L$103,決統データ!$A$3:$DE$2059,$E57+19,FALSE)</f>
        <v>0</v>
      </c>
      <c r="M57" s="43">
        <f>VLOOKUP($A57&amp;M$103,決統データ!$A$3:$DE$2059,$E57+19,FALSE)</f>
        <v>36</v>
      </c>
      <c r="N57" s="185">
        <f t="shared" si="2"/>
        <v>36</v>
      </c>
    </row>
    <row r="58" spans="1:14" s="1" customFormat="1">
      <c r="A58" s="27" t="str">
        <f t="shared" si="1"/>
        <v>1712601</v>
      </c>
      <c r="B58" s="28" t="s">
        <v>133</v>
      </c>
      <c r="C58" s="29">
        <v>26</v>
      </c>
      <c r="D58" s="28" t="s">
        <v>790</v>
      </c>
      <c r="E58" s="24">
        <v>56</v>
      </c>
      <c r="F58" s="637"/>
      <c r="G58" s="507" t="s">
        <v>1108</v>
      </c>
      <c r="H58" s="507"/>
      <c r="I58" s="507"/>
      <c r="J58" s="507"/>
      <c r="K58" s="43">
        <f>VLOOKUP($A58&amp;K$103,決統データ!$A$3:$DE$2059,$E58+19,FALSE)</f>
        <v>-99290</v>
      </c>
      <c r="L58" s="43">
        <f>VLOOKUP($A58&amp;L$103,決統データ!$A$3:$DE$2059,$E58+19,FALSE)</f>
        <v>-87104</v>
      </c>
      <c r="M58" s="43">
        <f>VLOOKUP($A58&amp;M$103,決統データ!$A$3:$DE$2059,$E58+19,FALSE)</f>
        <v>-152651</v>
      </c>
      <c r="N58" s="185">
        <f t="shared" si="2"/>
        <v>-339045</v>
      </c>
    </row>
    <row r="59" spans="1:14" s="1" customFormat="1">
      <c r="A59" s="27" t="str">
        <f t="shared" si="1"/>
        <v>1712601</v>
      </c>
      <c r="B59" s="28" t="s">
        <v>133</v>
      </c>
      <c r="C59" s="29">
        <v>26</v>
      </c>
      <c r="D59" s="28" t="s">
        <v>790</v>
      </c>
      <c r="E59" s="24">
        <v>57</v>
      </c>
      <c r="F59" s="507" t="s">
        <v>844</v>
      </c>
      <c r="G59" s="507"/>
      <c r="H59" s="507"/>
      <c r="I59" s="507"/>
      <c r="J59" s="507"/>
      <c r="K59" s="43">
        <f>VLOOKUP($A59&amp;K$103,決統データ!$A$3:$DE$2059,$E59+19,FALSE)</f>
        <v>4944</v>
      </c>
      <c r="L59" s="43">
        <f>VLOOKUP($A59&amp;L$103,決統データ!$A$3:$DE$2059,$E59+19,FALSE)</f>
        <v>-5061</v>
      </c>
      <c r="M59" s="43">
        <f>VLOOKUP($A59&amp;M$103,決統データ!$A$3:$DE$2059,$E59+19,FALSE)</f>
        <v>-16229</v>
      </c>
      <c r="N59" s="185">
        <f t="shared" si="2"/>
        <v>-16346</v>
      </c>
    </row>
    <row r="60" spans="1:14" s="1" customFormat="1">
      <c r="A60" s="27" t="str">
        <f t="shared" si="1"/>
        <v>1712601</v>
      </c>
      <c r="B60" s="28" t="s">
        <v>133</v>
      </c>
      <c r="C60" s="29">
        <v>26</v>
      </c>
      <c r="D60" s="28" t="s">
        <v>790</v>
      </c>
      <c r="E60" s="24">
        <v>58</v>
      </c>
      <c r="F60" s="507" t="s">
        <v>843</v>
      </c>
      <c r="G60" s="507"/>
      <c r="H60" s="507"/>
      <c r="I60" s="507"/>
      <c r="J60" s="507"/>
      <c r="K60" s="43">
        <f>VLOOKUP($A60&amp;K$103,決統データ!$A$3:$DE$2059,$E60+19,FALSE)</f>
        <v>0</v>
      </c>
      <c r="L60" s="43">
        <f>VLOOKUP($A60&amp;L$103,決統データ!$A$3:$DE$2059,$E60+19,FALSE)</f>
        <v>0</v>
      </c>
      <c r="M60" s="43">
        <f>VLOOKUP($A60&amp;M$103,決統データ!$A$3:$DE$2059,$E60+19,FALSE)</f>
        <v>0</v>
      </c>
      <c r="N60" s="185">
        <f t="shared" si="2"/>
        <v>0</v>
      </c>
    </row>
    <row r="61" spans="1:14" s="1" customFormat="1">
      <c r="A61" s="27" t="str">
        <f t="shared" si="1"/>
        <v>1712601</v>
      </c>
      <c r="B61" s="28" t="s">
        <v>133</v>
      </c>
      <c r="C61" s="29">
        <v>26</v>
      </c>
      <c r="D61" s="28" t="s">
        <v>790</v>
      </c>
      <c r="E61" s="24">
        <v>59</v>
      </c>
      <c r="F61" s="635" t="s">
        <v>1310</v>
      </c>
      <c r="G61" s="484"/>
      <c r="H61" s="484"/>
      <c r="I61" s="484"/>
      <c r="J61" s="469"/>
      <c r="K61" s="43">
        <f>VLOOKUP($A61&amp;K$103,決統データ!$A$3:$DE$2059,$E61+19,FALSE)</f>
        <v>17056</v>
      </c>
      <c r="L61" s="43">
        <f>VLOOKUP($A61&amp;L$103,決統データ!$A$3:$DE$2059,$E61+19,FALSE)</f>
        <v>15050</v>
      </c>
      <c r="M61" s="43">
        <f>VLOOKUP($A61&amp;M$103,決統データ!$A$3:$DE$2059,$E61+19,FALSE)</f>
        <v>78</v>
      </c>
      <c r="N61" s="185">
        <f t="shared" si="2"/>
        <v>32184</v>
      </c>
    </row>
    <row r="62" spans="1:14" s="1" customFormat="1">
      <c r="A62" s="27" t="str">
        <f t="shared" si="1"/>
        <v>1712601</v>
      </c>
      <c r="B62" s="28" t="s">
        <v>133</v>
      </c>
      <c r="C62" s="29">
        <v>26</v>
      </c>
      <c r="D62" s="28" t="s">
        <v>790</v>
      </c>
      <c r="E62" s="24">
        <v>60</v>
      </c>
      <c r="F62" s="95"/>
      <c r="G62" s="507" t="s">
        <v>841</v>
      </c>
      <c r="H62" s="507"/>
      <c r="I62" s="507"/>
      <c r="J62" s="507"/>
      <c r="K62" s="43">
        <f>VLOOKUP($A62&amp;K$103,決統データ!$A$3:$DE$2059,$E62+19,FALSE)</f>
        <v>0</v>
      </c>
      <c r="L62" s="43">
        <f>VLOOKUP($A62&amp;L$103,決統データ!$A$3:$DE$2059,$E62+19,FALSE)</f>
        <v>0</v>
      </c>
      <c r="M62" s="43">
        <f>VLOOKUP($A62&amp;M$103,決統データ!$A$3:$DE$2059,$E62+19,FALSE)</f>
        <v>0</v>
      </c>
      <c r="N62" s="185">
        <f t="shared" si="2"/>
        <v>0</v>
      </c>
    </row>
    <row r="63" spans="1:14" s="1" customFormat="1">
      <c r="A63" s="27" t="str">
        <f t="shared" si="1"/>
        <v>1712602</v>
      </c>
      <c r="B63" s="28" t="s">
        <v>133</v>
      </c>
      <c r="C63" s="29">
        <v>26</v>
      </c>
      <c r="D63" s="28" t="s">
        <v>140</v>
      </c>
      <c r="E63" s="24">
        <v>1</v>
      </c>
      <c r="F63" s="507" t="s">
        <v>840</v>
      </c>
      <c r="G63" s="507"/>
      <c r="H63" s="507"/>
      <c r="I63" s="507"/>
      <c r="J63" s="507"/>
      <c r="K63" s="43">
        <f>VLOOKUP($A63&amp;K$103,決統データ!$A$3:$DE$2059,$E63+19,FALSE)</f>
        <v>0</v>
      </c>
      <c r="L63" s="43">
        <f>VLOOKUP($A63&amp;L$103,決統データ!$A$3:$DE$2059,$E63+19,FALSE)</f>
        <v>0</v>
      </c>
      <c r="M63" s="43">
        <f>VLOOKUP($A63&amp;M$103,決統データ!$A$3:$DE$2059,$E63+19,FALSE)</f>
        <v>0</v>
      </c>
      <c r="N63" s="185">
        <f t="shared" si="2"/>
        <v>0</v>
      </c>
    </row>
    <row r="64" spans="1:14" s="1" customFormat="1">
      <c r="A64" s="27" t="str">
        <f t="shared" si="1"/>
        <v>1712602</v>
      </c>
      <c r="B64" s="28" t="s">
        <v>133</v>
      </c>
      <c r="C64" s="29">
        <v>26</v>
      </c>
      <c r="D64" s="28" t="s">
        <v>140</v>
      </c>
      <c r="E64" s="24">
        <v>2</v>
      </c>
      <c r="F64" s="507" t="s">
        <v>839</v>
      </c>
      <c r="G64" s="507"/>
      <c r="H64" s="507"/>
      <c r="I64" s="507"/>
      <c r="J64" s="507"/>
      <c r="K64" s="43">
        <f>VLOOKUP($A64&amp;K$103,決統データ!$A$3:$DE$2059,$E64+19,FALSE)</f>
        <v>22000</v>
      </c>
      <c r="L64" s="43">
        <f>VLOOKUP($A64&amp;L$103,決統データ!$A$3:$DE$2059,$E64+19,FALSE)</f>
        <v>12089</v>
      </c>
      <c r="M64" s="43">
        <f>VLOOKUP($A64&amp;M$103,決統データ!$A$3:$DE$2059,$E64+19,FALSE)</f>
        <v>149</v>
      </c>
      <c r="N64" s="185">
        <f t="shared" si="2"/>
        <v>34238</v>
      </c>
    </row>
    <row r="65" spans="1:14" s="1" customFormat="1">
      <c r="A65" s="27" t="str">
        <f t="shared" si="1"/>
        <v>1712602</v>
      </c>
      <c r="B65" s="28" t="s">
        <v>133</v>
      </c>
      <c r="C65" s="29">
        <v>26</v>
      </c>
      <c r="D65" s="28" t="s">
        <v>140</v>
      </c>
      <c r="E65" s="24">
        <v>3</v>
      </c>
      <c r="F65" s="507" t="s">
        <v>838</v>
      </c>
      <c r="G65" s="507"/>
      <c r="H65" s="507"/>
      <c r="I65" s="507"/>
      <c r="J65" s="507"/>
      <c r="K65" s="43">
        <f>VLOOKUP($A65&amp;K$103,決統データ!$A$3:$DE$2059,$E65+19,FALSE)</f>
        <v>87200</v>
      </c>
      <c r="L65" s="43">
        <f>VLOOKUP($A65&amp;L$103,決統データ!$A$3:$DE$2059,$E65+19,FALSE)</f>
        <v>60005</v>
      </c>
      <c r="M65" s="43">
        <f>VLOOKUP($A65&amp;M$103,決統データ!$A$3:$DE$2059,$E65+19,FALSE)</f>
        <v>0</v>
      </c>
      <c r="N65" s="185">
        <f t="shared" si="2"/>
        <v>147205</v>
      </c>
    </row>
    <row r="66" spans="1:14" s="1" customFormat="1">
      <c r="A66" s="27" t="str">
        <f t="shared" si="1"/>
        <v>1712602</v>
      </c>
      <c r="B66" s="28" t="s">
        <v>133</v>
      </c>
      <c r="C66" s="29">
        <v>26</v>
      </c>
      <c r="D66" s="28" t="s">
        <v>140</v>
      </c>
      <c r="E66" s="24">
        <v>4</v>
      </c>
      <c r="F66" s="654" t="s">
        <v>650</v>
      </c>
      <c r="G66" s="507" t="s">
        <v>837</v>
      </c>
      <c r="H66" s="507"/>
      <c r="I66" s="507"/>
      <c r="J66" s="507"/>
      <c r="K66" s="43">
        <f>VLOOKUP($A66&amp;K$103,決統データ!$A$3:$DE$2059,$E66+19,FALSE)</f>
        <v>41900</v>
      </c>
      <c r="L66" s="43">
        <f>VLOOKUP($A66&amp;L$103,決統データ!$A$3:$DE$2059,$E66+19,FALSE)</f>
        <v>29305</v>
      </c>
      <c r="M66" s="43">
        <f>VLOOKUP($A66&amp;M$103,決統データ!$A$3:$DE$2059,$E66+19,FALSE)</f>
        <v>0</v>
      </c>
      <c r="N66" s="185">
        <f t="shared" si="2"/>
        <v>71205</v>
      </c>
    </row>
    <row r="67" spans="1:14" s="1" customFormat="1">
      <c r="A67" s="27" t="str">
        <f t="shared" si="1"/>
        <v>1712602</v>
      </c>
      <c r="B67" s="28" t="s">
        <v>133</v>
      </c>
      <c r="C67" s="29">
        <v>26</v>
      </c>
      <c r="D67" s="28" t="s">
        <v>140</v>
      </c>
      <c r="E67" s="24">
        <v>5</v>
      </c>
      <c r="F67" s="655"/>
      <c r="G67" s="507" t="s">
        <v>836</v>
      </c>
      <c r="H67" s="507"/>
      <c r="I67" s="507"/>
      <c r="J67" s="507"/>
      <c r="K67" s="43">
        <f>VLOOKUP($A67&amp;K$103,決統データ!$A$3:$DE$2059,$E67+19,FALSE)</f>
        <v>45300</v>
      </c>
      <c r="L67" s="43">
        <f>VLOOKUP($A67&amp;L$103,決統データ!$A$3:$DE$2059,$E67+19,FALSE)</f>
        <v>30700</v>
      </c>
      <c r="M67" s="43">
        <f>VLOOKUP($A67&amp;M$103,決統データ!$A$3:$DE$2059,$E67+19,FALSE)</f>
        <v>0</v>
      </c>
      <c r="N67" s="185">
        <f t="shared" ref="N67:N76" si="3">SUM(K67:M67)</f>
        <v>76000</v>
      </c>
    </row>
    <row r="68" spans="1:14" s="1" customFormat="1" ht="13.5" customHeight="1">
      <c r="A68" s="27" t="str">
        <f t="shared" ref="A68:A95" si="4">+B68&amp;C68&amp;D68</f>
        <v>1712602</v>
      </c>
      <c r="B68" s="28" t="s">
        <v>133</v>
      </c>
      <c r="C68" s="29">
        <v>26</v>
      </c>
      <c r="D68" s="28" t="s">
        <v>140</v>
      </c>
      <c r="E68" s="24">
        <v>6</v>
      </c>
      <c r="F68" s="656"/>
      <c r="G68" s="507" t="s">
        <v>737</v>
      </c>
      <c r="H68" s="507"/>
      <c r="I68" s="507"/>
      <c r="J68" s="507"/>
      <c r="K68" s="43">
        <f>VLOOKUP($A68&amp;K$103,決統データ!$A$3:$DE$2059,$E68+19,FALSE)</f>
        <v>0</v>
      </c>
      <c r="L68" s="43">
        <f>VLOOKUP($A68&amp;L$103,決統データ!$A$3:$DE$2059,$E68+19,FALSE)</f>
        <v>0</v>
      </c>
      <c r="M68" s="43">
        <f>VLOOKUP($A68&amp;M$103,決統データ!$A$3:$DE$2059,$E68+19,FALSE)</f>
        <v>0</v>
      </c>
      <c r="N68" s="185">
        <f t="shared" si="3"/>
        <v>0</v>
      </c>
    </row>
    <row r="69" spans="1:14" s="1" customFormat="1" ht="13.5" customHeight="1">
      <c r="A69" s="27" t="str">
        <f t="shared" si="4"/>
        <v>1712602</v>
      </c>
      <c r="B69" s="28" t="s">
        <v>133</v>
      </c>
      <c r="C69" s="29">
        <v>26</v>
      </c>
      <c r="D69" s="28" t="s">
        <v>140</v>
      </c>
      <c r="E69" s="24">
        <v>7</v>
      </c>
      <c r="F69" s="507" t="s">
        <v>835</v>
      </c>
      <c r="G69" s="507"/>
      <c r="H69" s="507"/>
      <c r="I69" s="507"/>
      <c r="J69" s="507"/>
      <c r="K69" s="43">
        <f>VLOOKUP($A69&amp;K$103,決統データ!$A$3:$DE$2059,$E69+19,FALSE)</f>
        <v>1100</v>
      </c>
      <c r="L69" s="43">
        <f>VLOOKUP($A69&amp;L$103,決統データ!$A$3:$DE$2059,$E69+19,FALSE)</f>
        <v>61</v>
      </c>
      <c r="M69" s="43">
        <f>VLOOKUP($A69&amp;M$103,決統データ!$A$3:$DE$2059,$E69+19,FALSE)</f>
        <v>0</v>
      </c>
      <c r="N69" s="185">
        <f t="shared" si="3"/>
        <v>1161</v>
      </c>
    </row>
    <row r="70" spans="1:14" s="1" customFormat="1" ht="13.5" customHeight="1">
      <c r="A70" s="27" t="str">
        <f t="shared" si="4"/>
        <v>1712602</v>
      </c>
      <c r="B70" s="28" t="s">
        <v>133</v>
      </c>
      <c r="C70" s="29">
        <v>26</v>
      </c>
      <c r="D70" s="28" t="s">
        <v>140</v>
      </c>
      <c r="E70" s="24">
        <v>8</v>
      </c>
      <c r="F70" s="660" t="s">
        <v>834</v>
      </c>
      <c r="G70" s="661"/>
      <c r="H70" s="661"/>
      <c r="I70" s="662"/>
      <c r="J70" s="60" t="s">
        <v>833</v>
      </c>
      <c r="K70" s="43">
        <f>VLOOKUP($A70&amp;K$103,決統データ!$A$3:$DE$2059,$E70+19,FALSE)</f>
        <v>20900</v>
      </c>
      <c r="L70" s="43">
        <f>VLOOKUP($A70&amp;L$103,決統データ!$A$3:$DE$2059,$E70+19,FALSE)</f>
        <v>12028</v>
      </c>
      <c r="M70" s="43">
        <f>VLOOKUP($A70&amp;M$103,決統データ!$A$3:$DE$2059,$E70+19,FALSE)</f>
        <v>149</v>
      </c>
      <c r="N70" s="185">
        <f t="shared" si="3"/>
        <v>33077</v>
      </c>
    </row>
    <row r="71" spans="1:14" s="1" customFormat="1" ht="13.5" customHeight="1">
      <c r="A71" s="27" t="str">
        <f t="shared" si="4"/>
        <v>1712602</v>
      </c>
      <c r="B71" s="28" t="s">
        <v>133</v>
      </c>
      <c r="C71" s="29">
        <v>26</v>
      </c>
      <c r="D71" s="28" t="s">
        <v>140</v>
      </c>
      <c r="E71" s="24">
        <v>9</v>
      </c>
      <c r="F71" s="663"/>
      <c r="G71" s="664"/>
      <c r="H71" s="664"/>
      <c r="I71" s="665"/>
      <c r="J71" s="60" t="s">
        <v>832</v>
      </c>
      <c r="K71" s="43">
        <f>VLOOKUP($A71&amp;K$103,決統データ!$A$3:$DE$2059,$E71+19,FALSE)</f>
        <v>0</v>
      </c>
      <c r="L71" s="43">
        <f>VLOOKUP($A71&amp;L$103,決統データ!$A$3:$DE$2059,$E71+19,FALSE)</f>
        <v>0</v>
      </c>
      <c r="M71" s="43">
        <f>VLOOKUP($A71&amp;M$103,決統データ!$A$3:$DE$2059,$E71+19,FALSE)</f>
        <v>0</v>
      </c>
      <c r="N71" s="185">
        <f t="shared" si="3"/>
        <v>0</v>
      </c>
    </row>
    <row r="72" spans="1:14" s="1" customFormat="1" ht="13.5" customHeight="1">
      <c r="A72" s="27" t="str">
        <f t="shared" si="4"/>
        <v>1712602</v>
      </c>
      <c r="B72" s="28" t="s">
        <v>133</v>
      </c>
      <c r="C72" s="29">
        <v>26</v>
      </c>
      <c r="D72" s="28" t="s">
        <v>140</v>
      </c>
      <c r="E72" s="24">
        <v>21</v>
      </c>
      <c r="F72" s="507" t="s">
        <v>831</v>
      </c>
      <c r="G72" s="507"/>
      <c r="H72" s="507"/>
      <c r="I72" s="507"/>
      <c r="J72" s="507"/>
      <c r="K72" s="43">
        <f>VLOOKUP($A72&amp;K$103,決統データ!$A$3:$DE$2059,$E72+19,FALSE)</f>
        <v>0</v>
      </c>
      <c r="L72" s="43">
        <f>VLOOKUP($A72&amp;L$103,決統データ!$A$3:$DE$2059,$E72+19,FALSE)</f>
        <v>2100</v>
      </c>
      <c r="M72" s="43">
        <f>VLOOKUP($A72&amp;M$103,決統データ!$A$3:$DE$2059,$E72+19,FALSE)</f>
        <v>16300</v>
      </c>
      <c r="N72" s="185">
        <f t="shared" si="3"/>
        <v>18400</v>
      </c>
    </row>
    <row r="73" spans="1:14" s="1" customFormat="1" ht="13.5" customHeight="1">
      <c r="A73" s="27" t="str">
        <f t="shared" si="4"/>
        <v>1712602</v>
      </c>
      <c r="B73" s="28" t="s">
        <v>133</v>
      </c>
      <c r="C73" s="29">
        <v>26</v>
      </c>
      <c r="D73" s="28" t="s">
        <v>140</v>
      </c>
      <c r="E73" s="24">
        <v>22</v>
      </c>
      <c r="F73" s="507" t="s">
        <v>830</v>
      </c>
      <c r="G73" s="507"/>
      <c r="H73" s="507"/>
      <c r="I73" s="507"/>
      <c r="J73" s="507"/>
      <c r="K73" s="43">
        <f>VLOOKUP($A73&amp;K$103,決統データ!$A$3:$DE$2059,$E73+19,FALSE)</f>
        <v>0</v>
      </c>
      <c r="L73" s="43">
        <f>VLOOKUP($A73&amp;L$103,決統データ!$A$3:$DE$2059,$E73+19,FALSE)</f>
        <v>0</v>
      </c>
      <c r="M73" s="43">
        <f>VLOOKUP($A73&amp;M$103,決統データ!$A$3:$DE$2059,$E73+19,FALSE)</f>
        <v>0</v>
      </c>
      <c r="N73" s="185">
        <f t="shared" si="3"/>
        <v>0</v>
      </c>
    </row>
    <row r="74" spans="1:14" s="1" customFormat="1" ht="13.5" customHeight="1">
      <c r="A74" s="27" t="str">
        <f t="shared" si="4"/>
        <v>1712602</v>
      </c>
      <c r="B74" s="28" t="s">
        <v>133</v>
      </c>
      <c r="C74" s="29">
        <v>26</v>
      </c>
      <c r="D74" s="28" t="s">
        <v>140</v>
      </c>
      <c r="E74" s="24">
        <v>45</v>
      </c>
      <c r="F74" s="607" t="s">
        <v>1307</v>
      </c>
      <c r="G74" s="625"/>
      <c r="H74" s="625"/>
      <c r="I74" s="625"/>
      <c r="J74" s="608"/>
      <c r="K74" s="43">
        <f>VLOOKUP($A74&amp;K$103,決統データ!$A$3:$DE$2059,$E74+19,FALSE)</f>
        <v>0</v>
      </c>
      <c r="L74" s="43">
        <f>VLOOKUP($A74&amp;L$103,決統データ!$A$3:$DE$2059,$E74+19,FALSE)</f>
        <v>0</v>
      </c>
      <c r="M74" s="43">
        <f>VLOOKUP($A74&amp;M$103,決統データ!$A$3:$DE$2059,$E74+19,FALSE)</f>
        <v>78100</v>
      </c>
      <c r="N74" s="185">
        <f t="shared" si="3"/>
        <v>78100</v>
      </c>
    </row>
    <row r="75" spans="1:14" s="1" customFormat="1" ht="13.5" customHeight="1">
      <c r="A75" s="27" t="str">
        <f t="shared" si="4"/>
        <v>1712602</v>
      </c>
      <c r="B75" s="28" t="s">
        <v>133</v>
      </c>
      <c r="C75" s="29">
        <v>26</v>
      </c>
      <c r="D75" s="28" t="s">
        <v>140</v>
      </c>
      <c r="E75" s="24">
        <v>46</v>
      </c>
      <c r="F75" s="626" t="s">
        <v>1306</v>
      </c>
      <c r="G75" s="627"/>
      <c r="H75" s="627"/>
      <c r="I75" s="627"/>
      <c r="J75" s="186" t="s">
        <v>1305</v>
      </c>
      <c r="K75" s="43">
        <f>VLOOKUP($A75&amp;K$103,決統データ!$A$3:$DE$2059,$E75+19,FALSE)</f>
        <v>74617</v>
      </c>
      <c r="L75" s="43">
        <f>VLOOKUP($A75&amp;L$103,決統データ!$A$3:$DE$2059,$E75+19,FALSE)</f>
        <v>0</v>
      </c>
      <c r="M75" s="43">
        <f>VLOOKUP($A75&amp;M$103,決統データ!$A$3:$DE$2059,$E75+19,FALSE)</f>
        <v>190982</v>
      </c>
      <c r="N75" s="185">
        <f t="shared" si="3"/>
        <v>265599</v>
      </c>
    </row>
    <row r="76" spans="1:14" s="1" customFormat="1" ht="13.5" customHeight="1">
      <c r="A76" s="27" t="str">
        <f t="shared" si="4"/>
        <v>1712602</v>
      </c>
      <c r="B76" s="28" t="s">
        <v>133</v>
      </c>
      <c r="C76" s="29">
        <v>26</v>
      </c>
      <c r="D76" s="28" t="s">
        <v>140</v>
      </c>
      <c r="E76" s="24">
        <v>47</v>
      </c>
      <c r="F76" s="628"/>
      <c r="G76" s="629"/>
      <c r="H76" s="629"/>
      <c r="I76" s="629"/>
      <c r="J76" s="186" t="s">
        <v>1304</v>
      </c>
      <c r="K76" s="43">
        <f>VLOOKUP($A76&amp;K$103,決統データ!$A$3:$DE$2059,$E76+19,FALSE)</f>
        <v>39647</v>
      </c>
      <c r="L76" s="43">
        <f>VLOOKUP($A76&amp;L$103,決統データ!$A$3:$DE$2059,$E76+19,FALSE)</f>
        <v>0</v>
      </c>
      <c r="M76" s="43">
        <f>VLOOKUP($A76&amp;M$103,決統データ!$A$3:$DE$2059,$E76+19,FALSE)</f>
        <v>101945</v>
      </c>
      <c r="N76" s="185">
        <f t="shared" si="3"/>
        <v>141592</v>
      </c>
    </row>
    <row r="77" spans="1:14" s="1" customFormat="1" ht="13.5" customHeight="1">
      <c r="A77" s="27"/>
      <c r="B77" s="28"/>
      <c r="C77" s="29"/>
      <c r="D77" s="28"/>
      <c r="E77" s="24"/>
      <c r="F77" s="468" t="s">
        <v>829</v>
      </c>
      <c r="G77" s="484"/>
      <c r="H77" s="484"/>
      <c r="I77" s="484"/>
      <c r="J77" s="469"/>
      <c r="K77" s="158"/>
      <c r="L77" s="158"/>
      <c r="M77" s="158"/>
      <c r="N77" s="185"/>
    </row>
    <row r="78" spans="1:14" s="1" customFormat="1" ht="13.5" customHeight="1">
      <c r="A78" s="27" t="str">
        <f t="shared" si="4"/>
        <v>1712602</v>
      </c>
      <c r="B78" s="28" t="s">
        <v>133</v>
      </c>
      <c r="C78" s="29">
        <v>26</v>
      </c>
      <c r="D78" s="28" t="s">
        <v>140</v>
      </c>
      <c r="E78" s="24">
        <v>51</v>
      </c>
      <c r="F78" s="468" t="s">
        <v>827</v>
      </c>
      <c r="G78" s="484"/>
      <c r="H78" s="484"/>
      <c r="I78" s="484"/>
      <c r="J78" s="469"/>
      <c r="K78" s="43">
        <f>VLOOKUP($A78&amp;K$103,決統データ!$A$3:$DE$2059,$E78+19,FALSE)</f>
        <v>49621</v>
      </c>
      <c r="L78" s="43">
        <f>VLOOKUP($A78&amp;L$103,決統データ!$A$3:$DE$2059,$E78+19,FALSE)</f>
        <v>66248</v>
      </c>
      <c r="M78" s="43">
        <f>VLOOKUP($A78&amp;M$103,決統データ!$A$3:$DE$2059,$E78+19,FALSE)</f>
        <v>216854</v>
      </c>
      <c r="N78" s="185">
        <f>SUM(K78:M78)</f>
        <v>332723</v>
      </c>
    </row>
    <row r="79" spans="1:14" s="1" customFormat="1" ht="13.5" customHeight="1">
      <c r="A79" s="27" t="str">
        <f t="shared" si="4"/>
        <v>1712602</v>
      </c>
      <c r="B79" s="28" t="s">
        <v>133</v>
      </c>
      <c r="C79" s="29">
        <v>26</v>
      </c>
      <c r="D79" s="28" t="s">
        <v>140</v>
      </c>
      <c r="E79" s="24">
        <v>52</v>
      </c>
      <c r="F79" s="468" t="s">
        <v>826</v>
      </c>
      <c r="G79" s="484"/>
      <c r="H79" s="484"/>
      <c r="I79" s="484"/>
      <c r="J79" s="469"/>
      <c r="K79" s="43">
        <f>VLOOKUP($A79&amp;K$103,決統データ!$A$3:$DE$2059,$E79+19,FALSE)</f>
        <v>0</v>
      </c>
      <c r="L79" s="43">
        <f>VLOOKUP($A79&amp;L$103,決統データ!$A$3:$DE$2059,$E79+19,FALSE)</f>
        <v>0</v>
      </c>
      <c r="M79" s="43">
        <f>VLOOKUP($A79&amp;M$103,決統データ!$A$3:$DE$2059,$E79+19,FALSE)</f>
        <v>3048</v>
      </c>
      <c r="N79" s="185">
        <f>SUM(K79:M79)</f>
        <v>3048</v>
      </c>
    </row>
    <row r="80" spans="1:14" s="1" customFormat="1" ht="13.5" customHeight="1">
      <c r="A80" s="27"/>
      <c r="B80" s="28"/>
      <c r="C80" s="29"/>
      <c r="D80" s="28"/>
      <c r="E80" s="24"/>
      <c r="F80" s="468" t="s">
        <v>828</v>
      </c>
      <c r="G80" s="484"/>
      <c r="H80" s="484"/>
      <c r="I80" s="484"/>
      <c r="J80" s="469"/>
      <c r="K80" s="44"/>
      <c r="L80" s="44"/>
      <c r="M80" s="44"/>
      <c r="N80" s="185"/>
    </row>
    <row r="81" spans="1:14" s="1" customFormat="1" ht="13.5" customHeight="1">
      <c r="A81" s="27" t="str">
        <f t="shared" si="4"/>
        <v>1712602</v>
      </c>
      <c r="B81" s="28" t="s">
        <v>133</v>
      </c>
      <c r="C81" s="29">
        <v>26</v>
      </c>
      <c r="D81" s="28" t="s">
        <v>140</v>
      </c>
      <c r="E81" s="24">
        <v>53</v>
      </c>
      <c r="F81" s="468" t="s">
        <v>827</v>
      </c>
      <c r="G81" s="484"/>
      <c r="H81" s="484"/>
      <c r="I81" s="484"/>
      <c r="J81" s="469"/>
      <c r="K81" s="43">
        <f>VLOOKUP($A81&amp;K$103,決統データ!$A$3:$DE$2059,$E81+19,FALSE)</f>
        <v>5312</v>
      </c>
      <c r="L81" s="43">
        <f>VLOOKUP($A81&amp;L$103,決統データ!$A$3:$DE$2059,$E81+19,FALSE)</f>
        <v>36959</v>
      </c>
      <c r="M81" s="43">
        <f>VLOOKUP($A81&amp;M$103,決統データ!$A$3:$DE$2059,$E81+19,FALSE)</f>
        <v>44326</v>
      </c>
      <c r="N81" s="185">
        <f t="shared" ref="N81:N95" si="5">SUM(K81:M81)</f>
        <v>86597</v>
      </c>
    </row>
    <row r="82" spans="1:14" s="1" customFormat="1" ht="13.5" customHeight="1">
      <c r="A82" s="27" t="str">
        <f t="shared" si="4"/>
        <v>1712602</v>
      </c>
      <c r="B82" s="28" t="s">
        <v>133</v>
      </c>
      <c r="C82" s="29">
        <v>26</v>
      </c>
      <c r="D82" s="28" t="s">
        <v>140</v>
      </c>
      <c r="E82" s="24">
        <v>54</v>
      </c>
      <c r="F82" s="468" t="s">
        <v>826</v>
      </c>
      <c r="G82" s="484"/>
      <c r="H82" s="484"/>
      <c r="I82" s="484"/>
      <c r="J82" s="469"/>
      <c r="K82" s="43">
        <f>VLOOKUP($A82&amp;K$103,決統データ!$A$3:$DE$2059,$E82+19,FALSE)</f>
        <v>31067</v>
      </c>
      <c r="L82" s="43">
        <f>VLOOKUP($A82&amp;L$103,決統データ!$A$3:$DE$2059,$E82+19,FALSE)</f>
        <v>71819</v>
      </c>
      <c r="M82" s="43">
        <f>VLOOKUP($A82&amp;M$103,決統データ!$A$3:$DE$2059,$E82+19,FALSE)</f>
        <v>27441</v>
      </c>
      <c r="N82" s="185">
        <f t="shared" si="5"/>
        <v>130327</v>
      </c>
    </row>
    <row r="83" spans="1:14" s="1" customFormat="1" ht="13.5" customHeight="1">
      <c r="A83" s="27" t="str">
        <f t="shared" si="4"/>
        <v>1712602</v>
      </c>
      <c r="B83" s="28" t="s">
        <v>133</v>
      </c>
      <c r="C83" s="29">
        <v>26</v>
      </c>
      <c r="D83" s="28" t="s">
        <v>140</v>
      </c>
      <c r="E83" s="24">
        <v>55</v>
      </c>
      <c r="F83" s="626" t="s">
        <v>825</v>
      </c>
      <c r="G83" s="627"/>
      <c r="H83" s="627"/>
      <c r="I83" s="633"/>
      <c r="J83" s="60" t="s">
        <v>605</v>
      </c>
      <c r="K83" s="43">
        <f>VLOOKUP($A83&amp;K$103,決統データ!$A$3:$DE$2059,$E83+19,FALSE)</f>
        <v>115396</v>
      </c>
      <c r="L83" s="43">
        <f>VLOOKUP($A83&amp;L$103,決統データ!$A$3:$DE$2059,$E83+19,FALSE)</f>
        <v>77811</v>
      </c>
      <c r="M83" s="43">
        <f>VLOOKUP($A83&amp;M$103,決統データ!$A$3:$DE$2059,$E83+19,FALSE)</f>
        <v>44326</v>
      </c>
      <c r="N83" s="185">
        <f t="shared" si="5"/>
        <v>237533</v>
      </c>
    </row>
    <row r="84" spans="1:14" s="1" customFormat="1" ht="13.5" customHeight="1">
      <c r="A84" s="27" t="str">
        <f t="shared" si="4"/>
        <v>1712602</v>
      </c>
      <c r="B84" s="28" t="s">
        <v>133</v>
      </c>
      <c r="C84" s="29">
        <v>26</v>
      </c>
      <c r="D84" s="28" t="s">
        <v>140</v>
      </c>
      <c r="E84" s="24">
        <v>56</v>
      </c>
      <c r="F84" s="628"/>
      <c r="G84" s="629"/>
      <c r="H84" s="629"/>
      <c r="I84" s="634"/>
      <c r="J84" s="60" t="s">
        <v>824</v>
      </c>
      <c r="K84" s="43">
        <f>VLOOKUP($A84&amp;K$103,決統データ!$A$3:$DE$2059,$E84+19,FALSE)</f>
        <v>115396</v>
      </c>
      <c r="L84" s="43">
        <f>VLOOKUP($A84&amp;L$103,決統データ!$A$3:$DE$2059,$E84+19,FALSE)</f>
        <v>77811</v>
      </c>
      <c r="M84" s="43">
        <f>VLOOKUP($A84&amp;M$103,決統データ!$A$3:$DE$2059,$E84+19,FALSE)</f>
        <v>71767</v>
      </c>
      <c r="N84" s="185">
        <f t="shared" si="5"/>
        <v>264974</v>
      </c>
    </row>
    <row r="85" spans="1:14" s="1" customFormat="1" ht="13.5" customHeight="1">
      <c r="A85" s="27" t="str">
        <f t="shared" si="4"/>
        <v>1712602</v>
      </c>
      <c r="B85" s="28" t="s">
        <v>133</v>
      </c>
      <c r="C85" s="29">
        <v>26</v>
      </c>
      <c r="D85" s="28" t="s">
        <v>140</v>
      </c>
      <c r="E85" s="24">
        <v>57</v>
      </c>
      <c r="F85" s="626" t="s">
        <v>604</v>
      </c>
      <c r="G85" s="627"/>
      <c r="H85" s="627"/>
      <c r="I85" s="633"/>
      <c r="J85" s="60" t="s">
        <v>605</v>
      </c>
      <c r="K85" s="43">
        <f>VLOOKUP($A85&amp;K$103,決統データ!$A$3:$DE$2059,$E85+19,FALSE)</f>
        <v>9856</v>
      </c>
      <c r="L85" s="43">
        <f>VLOOKUP($A85&amp;L$103,決統データ!$A$3:$DE$2059,$E85+19,FALSE)</f>
        <v>16190</v>
      </c>
      <c r="M85" s="43">
        <f>VLOOKUP($A85&amp;M$103,決統データ!$A$3:$DE$2059,$E85+19,FALSE)</f>
        <v>216854</v>
      </c>
      <c r="N85" s="185">
        <f t="shared" si="5"/>
        <v>242900</v>
      </c>
    </row>
    <row r="86" spans="1:14" s="1" customFormat="1" ht="13.5" customHeight="1">
      <c r="A86" s="27" t="str">
        <f t="shared" si="4"/>
        <v>1712602</v>
      </c>
      <c r="B86" s="28" t="s">
        <v>133</v>
      </c>
      <c r="C86" s="29">
        <v>26</v>
      </c>
      <c r="D86" s="28" t="s">
        <v>140</v>
      </c>
      <c r="E86" s="24">
        <v>58</v>
      </c>
      <c r="F86" s="628"/>
      <c r="G86" s="629"/>
      <c r="H86" s="629"/>
      <c r="I86" s="634"/>
      <c r="J86" s="60" t="s">
        <v>824</v>
      </c>
      <c r="K86" s="43">
        <f>VLOOKUP($A86&amp;K$103,決統データ!$A$3:$DE$2059,$E86+19,FALSE)</f>
        <v>9856</v>
      </c>
      <c r="L86" s="43">
        <f>VLOOKUP($A86&amp;L$103,決統データ!$A$3:$DE$2059,$E86+19,FALSE)</f>
        <v>16190</v>
      </c>
      <c r="M86" s="43">
        <f>VLOOKUP($A86&amp;M$103,決統データ!$A$3:$DE$2059,$E86+19,FALSE)</f>
        <v>219902</v>
      </c>
      <c r="N86" s="185">
        <f t="shared" si="5"/>
        <v>245948</v>
      </c>
    </row>
    <row r="87" spans="1:14" s="1" customFormat="1" ht="13.5" customHeight="1">
      <c r="A87" s="27" t="str">
        <f t="shared" si="4"/>
        <v>1712602</v>
      </c>
      <c r="B87" s="28" t="s">
        <v>133</v>
      </c>
      <c r="C87" s="29">
        <v>26</v>
      </c>
      <c r="D87" s="28" t="s">
        <v>140</v>
      </c>
      <c r="E87" s="24">
        <v>59</v>
      </c>
      <c r="F87" s="630" t="s">
        <v>607</v>
      </c>
      <c r="G87" s="618" t="s">
        <v>608</v>
      </c>
      <c r="H87" s="619"/>
      <c r="I87" s="620"/>
      <c r="J87" s="60" t="s">
        <v>605</v>
      </c>
      <c r="K87" s="43">
        <f>VLOOKUP($A87&amp;K$103,決統データ!$A$3:$DE$2059,$E87+19,FALSE)</f>
        <v>125252</v>
      </c>
      <c r="L87" s="43">
        <f>VLOOKUP($A87&amp;L$103,決統データ!$A$3:$DE$2059,$E87+19,FALSE)</f>
        <v>94001</v>
      </c>
      <c r="M87" s="43">
        <f>VLOOKUP($A87&amp;M$103,決統データ!$A$3:$DE$2059,$E87+19,FALSE)</f>
        <v>261180</v>
      </c>
      <c r="N87" s="185">
        <f t="shared" si="5"/>
        <v>480433</v>
      </c>
    </row>
    <row r="88" spans="1:14" s="1" customFormat="1" ht="13.5" customHeight="1">
      <c r="A88" s="27" t="str">
        <f t="shared" si="4"/>
        <v>1712602</v>
      </c>
      <c r="B88" s="28" t="s">
        <v>133</v>
      </c>
      <c r="C88" s="29">
        <v>26</v>
      </c>
      <c r="D88" s="28" t="s">
        <v>140</v>
      </c>
      <c r="E88" s="24">
        <v>60</v>
      </c>
      <c r="F88" s="631"/>
      <c r="G88" s="621"/>
      <c r="H88" s="622"/>
      <c r="I88" s="623"/>
      <c r="J88" s="112" t="s">
        <v>824</v>
      </c>
      <c r="K88" s="43">
        <f>VLOOKUP($A88&amp;K$103,決統データ!$A$3:$DE$2059,$E88+19,FALSE)</f>
        <v>125252</v>
      </c>
      <c r="L88" s="43">
        <f>VLOOKUP($A88&amp;L$103,決統データ!$A$3:$DE$2059,$E88+19,FALSE)</f>
        <v>94001</v>
      </c>
      <c r="M88" s="43">
        <f>VLOOKUP($A88&amp;M$103,決統データ!$A$3:$DE$2059,$E88+19,FALSE)</f>
        <v>291669</v>
      </c>
      <c r="N88" s="185">
        <f t="shared" si="5"/>
        <v>510922</v>
      </c>
    </row>
    <row r="89" spans="1:14" s="1" customFormat="1">
      <c r="A89" s="27" t="str">
        <f t="shared" si="4"/>
        <v>1712602</v>
      </c>
      <c r="B89" s="28" t="s">
        <v>133</v>
      </c>
      <c r="C89" s="29">
        <v>26</v>
      </c>
      <c r="D89" s="28" t="s">
        <v>140</v>
      </c>
      <c r="E89" s="24">
        <v>64</v>
      </c>
      <c r="F89" s="624"/>
      <c r="G89" s="624"/>
      <c r="H89" s="187" t="s">
        <v>732</v>
      </c>
      <c r="I89" s="187"/>
      <c r="J89" s="187"/>
      <c r="K89" s="43">
        <f>VLOOKUP($A89&amp;K$103,決統データ!$A$3:$DE$2059,$E89+19,FALSE)</f>
        <v>0</v>
      </c>
      <c r="L89" s="43">
        <f>VLOOKUP($A89&amp;L$103,決統データ!$A$3:$DE$2059,$E89+19,FALSE)</f>
        <v>0</v>
      </c>
      <c r="M89" s="43">
        <f>VLOOKUP($A89&amp;M$103,決統データ!$A$3:$DE$2059,$E89+19,FALSE)</f>
        <v>0</v>
      </c>
      <c r="N89" s="185">
        <f t="shared" si="5"/>
        <v>0</v>
      </c>
    </row>
    <row r="90" spans="1:14" s="1" customFormat="1">
      <c r="A90" s="27" t="str">
        <f t="shared" si="4"/>
        <v>1712602</v>
      </c>
      <c r="B90" s="28" t="s">
        <v>133</v>
      </c>
      <c r="C90" s="29">
        <v>26</v>
      </c>
      <c r="D90" s="28" t="s">
        <v>140</v>
      </c>
      <c r="E90" s="24">
        <v>65</v>
      </c>
      <c r="F90" s="624"/>
      <c r="G90" s="624"/>
      <c r="H90" s="632" t="s">
        <v>1303</v>
      </c>
      <c r="I90" s="187" t="s">
        <v>734</v>
      </c>
      <c r="J90" s="187"/>
      <c r="K90" s="43">
        <f>VLOOKUP($A90&amp;K$103,決統データ!$A$3:$DE$2059,$E90+19,FALSE)</f>
        <v>0</v>
      </c>
      <c r="L90" s="43">
        <f>VLOOKUP($A90&amp;L$103,決統データ!$A$3:$DE$2059,$E90+19,FALSE)</f>
        <v>0</v>
      </c>
      <c r="M90" s="43">
        <f>VLOOKUP($A90&amp;M$103,決統データ!$A$3:$DE$2059,$E90+19,FALSE)</f>
        <v>0</v>
      </c>
      <c r="N90" s="185">
        <f t="shared" si="5"/>
        <v>0</v>
      </c>
    </row>
    <row r="91" spans="1:14" s="1" customFormat="1">
      <c r="A91" s="27" t="str">
        <f t="shared" si="4"/>
        <v>1712602</v>
      </c>
      <c r="B91" s="28" t="s">
        <v>133</v>
      </c>
      <c r="C91" s="29">
        <v>26</v>
      </c>
      <c r="D91" s="28" t="s">
        <v>140</v>
      </c>
      <c r="E91" s="24">
        <v>66</v>
      </c>
      <c r="F91" s="624"/>
      <c r="G91" s="624"/>
      <c r="H91" s="632"/>
      <c r="I91" s="187" t="s">
        <v>735</v>
      </c>
      <c r="J91" s="187"/>
      <c r="K91" s="43">
        <f>VLOOKUP($A91&amp;K$103,決統データ!$A$3:$DE$2059,$E91+19,FALSE)</f>
        <v>0</v>
      </c>
      <c r="L91" s="43">
        <f>VLOOKUP($A91&amp;L$103,決統データ!$A$3:$DE$2059,$E91+19,FALSE)</f>
        <v>0</v>
      </c>
      <c r="M91" s="43">
        <f>VLOOKUP($A91&amp;M$103,決統データ!$A$3:$DE$2059,$E91+19,FALSE)</f>
        <v>0</v>
      </c>
      <c r="N91" s="185">
        <f t="shared" si="5"/>
        <v>0</v>
      </c>
    </row>
    <row r="92" spans="1:14" s="1" customFormat="1">
      <c r="A92" s="27" t="str">
        <f t="shared" si="4"/>
        <v>1712602</v>
      </c>
      <c r="B92" s="28" t="s">
        <v>133</v>
      </c>
      <c r="C92" s="29">
        <v>26</v>
      </c>
      <c r="D92" s="28" t="s">
        <v>140</v>
      </c>
      <c r="E92" s="24">
        <v>67</v>
      </c>
      <c r="F92" s="624"/>
      <c r="G92" s="624"/>
      <c r="H92" s="632"/>
      <c r="I92" s="187" t="s">
        <v>736</v>
      </c>
      <c r="J92" s="187"/>
      <c r="K92" s="43">
        <f>VLOOKUP($A92&amp;K$103,決統データ!$A$3:$DE$2059,$E92+19,FALSE)</f>
        <v>0</v>
      </c>
      <c r="L92" s="43">
        <f>VLOOKUP($A92&amp;L$103,決統データ!$A$3:$DE$2059,$E92+19,FALSE)</f>
        <v>0</v>
      </c>
      <c r="M92" s="43">
        <f>VLOOKUP($A92&amp;M$103,決統データ!$A$3:$DE$2059,$E92+19,FALSE)</f>
        <v>0</v>
      </c>
      <c r="N92" s="185">
        <f t="shared" si="5"/>
        <v>0</v>
      </c>
    </row>
    <row r="93" spans="1:14">
      <c r="A93" s="27" t="str">
        <f t="shared" si="4"/>
        <v>1712602</v>
      </c>
      <c r="B93" s="28" t="s">
        <v>133</v>
      </c>
      <c r="C93" s="29">
        <v>26</v>
      </c>
      <c r="D93" s="28" t="s">
        <v>140</v>
      </c>
      <c r="E93" s="38">
        <v>68</v>
      </c>
      <c r="F93" s="624"/>
      <c r="G93" s="624"/>
      <c r="H93" s="632"/>
      <c r="I93" s="187" t="s">
        <v>737</v>
      </c>
      <c r="J93" s="187"/>
      <c r="K93" s="43">
        <f>VLOOKUP($A93&amp;K$103,決統データ!$A$3:$DE$2059,$E93+19,FALSE)</f>
        <v>0</v>
      </c>
      <c r="L93" s="43">
        <f>VLOOKUP($A93&amp;L$103,決統データ!$A$3:$DE$2059,$E93+19,FALSE)</f>
        <v>0</v>
      </c>
      <c r="M93" s="43">
        <f>VLOOKUP($A93&amp;M$103,決統データ!$A$3:$DE$2059,$E93+19,FALSE)</f>
        <v>0</v>
      </c>
      <c r="N93" s="185">
        <f t="shared" si="5"/>
        <v>0</v>
      </c>
    </row>
    <row r="94" spans="1:14" ht="14.25" customHeight="1">
      <c r="A94" s="27" t="str">
        <f t="shared" si="4"/>
        <v>1712602</v>
      </c>
      <c r="B94" s="28" t="s">
        <v>133</v>
      </c>
      <c r="C94" s="29">
        <v>26</v>
      </c>
      <c r="D94" s="28" t="s">
        <v>140</v>
      </c>
      <c r="E94" s="38">
        <v>69</v>
      </c>
      <c r="F94" s="657" t="s">
        <v>1478</v>
      </c>
      <c r="G94" s="657"/>
      <c r="H94" s="657"/>
      <c r="I94" s="657"/>
      <c r="J94" s="657"/>
      <c r="K94" s="43">
        <f>VLOOKUP($A94&amp;K$103,決統データ!$A$3:$DE$2059,$E94+19,FALSE)</f>
        <v>179925</v>
      </c>
      <c r="L94" s="43">
        <f>VLOOKUP($A94&amp;L$103,決統データ!$A$3:$DE$2059,$E94+19,FALSE)</f>
        <v>148079</v>
      </c>
      <c r="M94" s="43">
        <f>VLOOKUP($A94&amp;M$103,決統データ!$A$3:$DE$2059,$E94+19,FALSE)</f>
        <v>95441</v>
      </c>
      <c r="N94" s="185">
        <f t="shared" si="5"/>
        <v>423445</v>
      </c>
    </row>
    <row r="95" spans="1:14">
      <c r="A95" s="27" t="str">
        <f t="shared" si="4"/>
        <v>1712602</v>
      </c>
      <c r="B95" s="28" t="s">
        <v>133</v>
      </c>
      <c r="C95" s="29">
        <v>26</v>
      </c>
      <c r="D95" s="28" t="s">
        <v>140</v>
      </c>
      <c r="E95" s="38">
        <v>70</v>
      </c>
      <c r="F95" s="658" t="s">
        <v>1479</v>
      </c>
      <c r="G95" s="658"/>
      <c r="H95" s="658"/>
      <c r="I95" s="658"/>
      <c r="J95" s="658"/>
      <c r="K95" s="43">
        <f>VLOOKUP($A95&amp;K$103,決統データ!$A$3:$DE$2059,$E95+19,FALSE)</f>
        <v>198564</v>
      </c>
      <c r="L95" s="43">
        <f>VLOOKUP($A95&amp;L$103,決統データ!$A$3:$DE$2059,$E95+19,FALSE)</f>
        <v>162887</v>
      </c>
      <c r="M95" s="43">
        <f>VLOOKUP($A95&amp;M$103,決統データ!$A$3:$DE$2059,$E95+19,FALSE)</f>
        <v>104979</v>
      </c>
      <c r="N95" s="185">
        <f t="shared" si="5"/>
        <v>466430</v>
      </c>
    </row>
    <row r="96" spans="1:14">
      <c r="F96" s="613" t="s">
        <v>510</v>
      </c>
      <c r="G96" s="95" t="s">
        <v>513</v>
      </c>
      <c r="H96" s="95"/>
      <c r="I96" s="109"/>
      <c r="J96" s="63"/>
      <c r="K96" s="184">
        <f>K3/K14*100</f>
        <v>151.41594360889275</v>
      </c>
      <c r="L96" s="184">
        <f t="shared" ref="L96:N96" si="6">L3/L14*100</f>
        <v>154.35939228898738</v>
      </c>
      <c r="M96" s="184">
        <f t="shared" si="6"/>
        <v>170.09227670681079</v>
      </c>
      <c r="N96" s="184">
        <f t="shared" si="6"/>
        <v>158.8559620344127</v>
      </c>
    </row>
    <row r="97" spans="6:14">
      <c r="F97" s="559"/>
      <c r="G97" s="60" t="s">
        <v>511</v>
      </c>
      <c r="H97" s="60"/>
      <c r="I97" s="64"/>
      <c r="J97" s="62"/>
      <c r="K97" s="184">
        <f>K3/(K14+K51-K52-K53-K54)*100</f>
        <v>96.805638777634101</v>
      </c>
      <c r="L97" s="184">
        <f t="shared" ref="L97:N97" si="7">L3/(L14+L51-L52-L53-L54)*100</f>
        <v>68.438864179832308</v>
      </c>
      <c r="M97" s="184">
        <f t="shared" si="7"/>
        <v>63.860848497007126</v>
      </c>
      <c r="N97" s="184">
        <f t="shared" si="7"/>
        <v>74.069963729754789</v>
      </c>
    </row>
    <row r="98" spans="6:14">
      <c r="F98" s="559"/>
      <c r="G98" s="60" t="s">
        <v>514</v>
      </c>
      <c r="H98" s="60"/>
      <c r="I98" s="64"/>
      <c r="J98" s="62"/>
      <c r="K98" s="184">
        <f>(K4-K7)/(K15-K17)*100</f>
        <v>134.6039285593402</v>
      </c>
      <c r="L98" s="184">
        <f t="shared" ref="L98:N98" si="8">(L4-L7)/(L15-L17)*100</f>
        <v>162.80237637271532</v>
      </c>
      <c r="M98" s="184">
        <f t="shared" si="8"/>
        <v>84.54091895611667</v>
      </c>
      <c r="N98" s="184">
        <f t="shared" si="8"/>
        <v>124.02652022316809</v>
      </c>
    </row>
    <row r="99" spans="6:14">
      <c r="F99" s="559"/>
      <c r="G99" s="60" t="s">
        <v>512</v>
      </c>
      <c r="H99" s="64"/>
      <c r="I99" s="65"/>
      <c r="J99" s="62"/>
      <c r="K99" s="184">
        <f>K71/(K4-K7)*100</f>
        <v>0</v>
      </c>
      <c r="L99" s="184">
        <f t="shared" ref="L99:N99" si="9">L71/(L4-L7)*100</f>
        <v>0</v>
      </c>
      <c r="M99" s="184">
        <f t="shared" si="9"/>
        <v>0</v>
      </c>
      <c r="N99" s="184">
        <f t="shared" si="9"/>
        <v>0</v>
      </c>
    </row>
    <row r="100" spans="6:14">
      <c r="F100" s="559"/>
      <c r="G100" s="60" t="s">
        <v>522</v>
      </c>
      <c r="H100" s="64"/>
      <c r="I100" s="65"/>
      <c r="J100" s="62"/>
      <c r="K100" s="184">
        <f>(K12+K27+K28)/(K3+K25)*100</f>
        <v>6.2350139823351887</v>
      </c>
      <c r="L100" s="184">
        <f t="shared" ref="L100:N100" si="10">(L12+L27+L28)/(L3+L25)*100</f>
        <v>40.729546562294104</v>
      </c>
      <c r="M100" s="184">
        <f t="shared" si="10"/>
        <v>51.749911523488592</v>
      </c>
      <c r="N100" s="184">
        <f t="shared" si="10"/>
        <v>29.10471950575965</v>
      </c>
    </row>
    <row r="101" spans="6:14">
      <c r="K101" s="157"/>
      <c r="L101" s="157"/>
      <c r="M101" s="157"/>
      <c r="N101" s="157"/>
    </row>
    <row r="103" spans="6:14">
      <c r="K103" s="170" t="str">
        <f t="shared" ref="K103:M103" si="11">+K104&amp;"000"</f>
        <v>263036000</v>
      </c>
      <c r="L103" s="170" t="str">
        <f t="shared" si="11"/>
        <v>263435000</v>
      </c>
      <c r="M103" s="170" t="str">
        <f t="shared" si="11"/>
        <v>264652000</v>
      </c>
    </row>
    <row r="104" spans="6:14">
      <c r="K104" s="170" t="s">
        <v>758</v>
      </c>
      <c r="L104" s="170" t="s">
        <v>591</v>
      </c>
      <c r="M104" s="170" t="s">
        <v>598</v>
      </c>
    </row>
    <row r="105" spans="6:14">
      <c r="K105" s="170" t="s">
        <v>757</v>
      </c>
      <c r="L105" s="170" t="s">
        <v>468</v>
      </c>
      <c r="M105" s="170" t="s">
        <v>599</v>
      </c>
    </row>
  </sheetData>
  <customSheetViews>
    <customSheetView guid="{247A5D4D-80F1-4466-92F7-7A3BC78E450F}" showPageBreaks="1" printArea="1" topLeftCell="A82">
      <selection activeCell="C43" sqref="C43"/>
      <pageMargins left="0.78740157480314965" right="0.78740157480314965" top="0.74803149606299213" bottom="0.39370078740157483" header="0.51181102362204722" footer="0.19685039370078741"/>
      <pageSetup paperSize="9" scale="53" pageOrder="overThenDown" orientation="portrait" blackAndWhite="1" horizontalDpi="300" verticalDpi="300"/>
      <headerFooter alignWithMargins="0"/>
    </customSheetView>
  </customSheetViews>
  <mergeCells count="94">
    <mergeCell ref="F94:J94"/>
    <mergeCell ref="F95:J95"/>
    <mergeCell ref="F60:J60"/>
    <mergeCell ref="H54:J54"/>
    <mergeCell ref="G55:J55"/>
    <mergeCell ref="G56:J56"/>
    <mergeCell ref="F63:J63"/>
    <mergeCell ref="F64:J64"/>
    <mergeCell ref="F25:F58"/>
    <mergeCell ref="G30:J30"/>
    <mergeCell ref="F72:J72"/>
    <mergeCell ref="F73:J73"/>
    <mergeCell ref="F69:J69"/>
    <mergeCell ref="F70:I71"/>
    <mergeCell ref="F65:J65"/>
    <mergeCell ref="F66:F68"/>
    <mergeCell ref="H50:J50"/>
    <mergeCell ref="G51:J51"/>
    <mergeCell ref="H52:J52"/>
    <mergeCell ref="H53:J53"/>
    <mergeCell ref="G43:G50"/>
    <mergeCell ref="G52:G54"/>
    <mergeCell ref="F96:F100"/>
    <mergeCell ref="F2:J2"/>
    <mergeCell ref="G62:J62"/>
    <mergeCell ref="G57:J57"/>
    <mergeCell ref="G58:J58"/>
    <mergeCell ref="F59:J59"/>
    <mergeCell ref="I43:I45"/>
    <mergeCell ref="H48:J48"/>
    <mergeCell ref="H49:J49"/>
    <mergeCell ref="G36:J36"/>
    <mergeCell ref="H46:J46"/>
    <mergeCell ref="H47:J47"/>
    <mergeCell ref="I37:J37"/>
    <mergeCell ref="I38:J38"/>
    <mergeCell ref="G37:H38"/>
    <mergeCell ref="H43:H45"/>
    <mergeCell ref="H40:J40"/>
    <mergeCell ref="H41:J41"/>
    <mergeCell ref="G31:J31"/>
    <mergeCell ref="G32:J32"/>
    <mergeCell ref="G33:J33"/>
    <mergeCell ref="G34:J34"/>
    <mergeCell ref="G35:J35"/>
    <mergeCell ref="H39:J39"/>
    <mergeCell ref="G39:G42"/>
    <mergeCell ref="H42:J42"/>
    <mergeCell ref="G25:J25"/>
    <mergeCell ref="G26:J26"/>
    <mergeCell ref="G27:J27"/>
    <mergeCell ref="G28:J28"/>
    <mergeCell ref="G29:J29"/>
    <mergeCell ref="G24:J24"/>
    <mergeCell ref="G19:J19"/>
    <mergeCell ref="G3:J3"/>
    <mergeCell ref="G4:J4"/>
    <mergeCell ref="G5:J5"/>
    <mergeCell ref="G6:J6"/>
    <mergeCell ref="G7:J7"/>
    <mergeCell ref="F3:F24"/>
    <mergeCell ref="G20:J20"/>
    <mergeCell ref="G12:J12"/>
    <mergeCell ref="G13:J13"/>
    <mergeCell ref="G15:J15"/>
    <mergeCell ref="G16:J16"/>
    <mergeCell ref="G17:J17"/>
    <mergeCell ref="G18:J18"/>
    <mergeCell ref="G14:J14"/>
    <mergeCell ref="G8:J8"/>
    <mergeCell ref="G9:J9"/>
    <mergeCell ref="G10:J10"/>
    <mergeCell ref="G11:J11"/>
    <mergeCell ref="G21:J21"/>
    <mergeCell ref="G22:J22"/>
    <mergeCell ref="G23:J23"/>
    <mergeCell ref="G66:J66"/>
    <mergeCell ref="G67:J67"/>
    <mergeCell ref="G68:J68"/>
    <mergeCell ref="F61:J61"/>
    <mergeCell ref="F78:J78"/>
    <mergeCell ref="G87:I88"/>
    <mergeCell ref="F89:G93"/>
    <mergeCell ref="F82:J82"/>
    <mergeCell ref="F77:J77"/>
    <mergeCell ref="F74:J74"/>
    <mergeCell ref="F75:I76"/>
    <mergeCell ref="F87:F88"/>
    <mergeCell ref="H90:H93"/>
    <mergeCell ref="F79:J79"/>
    <mergeCell ref="F83:I84"/>
    <mergeCell ref="F85:I86"/>
    <mergeCell ref="F80:J80"/>
    <mergeCell ref="F81:J81"/>
  </mergeCells>
  <phoneticPr fontId="3"/>
  <pageMargins left="0.78740157480314965" right="0.78740157480314965" top="0.74803149606299213" bottom="0.39370078740157483" header="0.51181102362204722" footer="0.19685039370078741"/>
  <pageSetup paperSize="9" scale="53" pageOrder="overThenDown"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pageSetUpPr fitToPage="1"/>
  </sheetPr>
  <dimension ref="A1:K56"/>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3.75" style="1" customWidth="1"/>
    <col min="8" max="8" width="22.25" style="1" customWidth="1"/>
    <col min="9" max="11" width="14.58203125" style="1" customWidth="1"/>
    <col min="12" max="16384" width="9" style="1"/>
  </cols>
  <sheetData>
    <row r="1" spans="1:11">
      <c r="F1" s="1" t="s">
        <v>1199</v>
      </c>
      <c r="K1" s="160"/>
    </row>
    <row r="2" spans="1:11" ht="29.25" customHeight="1">
      <c r="A2" s="26"/>
      <c r="B2" s="67" t="s">
        <v>786</v>
      </c>
      <c r="C2" s="26" t="s">
        <v>787</v>
      </c>
      <c r="D2" s="26" t="s">
        <v>788</v>
      </c>
      <c r="E2" s="30" t="s">
        <v>789</v>
      </c>
      <c r="F2" s="803"/>
      <c r="G2" s="803"/>
      <c r="H2" s="803"/>
      <c r="I2" s="11" t="s">
        <v>131</v>
      </c>
      <c r="J2" s="11" t="s">
        <v>600</v>
      </c>
      <c r="K2" s="11" t="s">
        <v>609</v>
      </c>
    </row>
    <row r="3" spans="1:11" ht="20.149999999999999" customHeight="1">
      <c r="A3" s="27" t="str">
        <f>+B3&amp;C3&amp;D3</f>
        <v>1782101</v>
      </c>
      <c r="B3" s="28" t="s">
        <v>334</v>
      </c>
      <c r="C3" s="29">
        <v>21</v>
      </c>
      <c r="D3" s="28" t="s">
        <v>790</v>
      </c>
      <c r="E3" s="24">
        <v>1</v>
      </c>
      <c r="F3" s="559" t="s">
        <v>1198</v>
      </c>
      <c r="G3" s="666" t="s">
        <v>862</v>
      </c>
      <c r="H3" s="95" t="s">
        <v>1191</v>
      </c>
      <c r="I3" s="42">
        <f>VLOOKUP($A3&amp;I$54,決統データ!$A$3:$DE$2059,$E3+19,FALSE)</f>
        <v>0</v>
      </c>
      <c r="J3" s="42">
        <f>VLOOKUP($A3&amp;J$54,決統データ!$A$3:$DE$2059,$E3+19,FALSE)</f>
        <v>723</v>
      </c>
      <c r="K3" s="274">
        <f t="shared" ref="K3:K26" si="0">SUM(I3:J3)</f>
        <v>723</v>
      </c>
    </row>
    <row r="4" spans="1:11" ht="20.149999999999999" customHeight="1">
      <c r="A4" s="27" t="str">
        <f t="shared" ref="A4:A26" si="1">+B4&amp;C4&amp;D4</f>
        <v>1782101</v>
      </c>
      <c r="B4" s="28" t="s">
        <v>334</v>
      </c>
      <c r="C4" s="29">
        <v>21</v>
      </c>
      <c r="D4" s="28" t="s">
        <v>790</v>
      </c>
      <c r="E4" s="24">
        <v>2</v>
      </c>
      <c r="F4" s="559"/>
      <c r="G4" s="667"/>
      <c r="H4" s="60" t="s">
        <v>1190</v>
      </c>
      <c r="I4" s="42">
        <f>VLOOKUP($A4&amp;I$54,決統データ!$A$3:$DE$2059,$E4+19,FALSE)</f>
        <v>0</v>
      </c>
      <c r="J4" s="42">
        <f>VLOOKUP($A4&amp;J$54,決統データ!$A$3:$DE$2059,$E4+19,FALSE)</f>
        <v>310</v>
      </c>
      <c r="K4" s="274">
        <f t="shared" si="0"/>
        <v>310</v>
      </c>
    </row>
    <row r="5" spans="1:11" ht="20.149999999999999" customHeight="1">
      <c r="A5" s="27" t="str">
        <f t="shared" si="1"/>
        <v>1782101</v>
      </c>
      <c r="B5" s="28" t="s">
        <v>334</v>
      </c>
      <c r="C5" s="29">
        <v>21</v>
      </c>
      <c r="D5" s="28" t="s">
        <v>790</v>
      </c>
      <c r="E5" s="24">
        <v>3</v>
      </c>
      <c r="F5" s="559"/>
      <c r="G5" s="667"/>
      <c r="H5" s="60" t="s">
        <v>1628</v>
      </c>
      <c r="I5" s="42">
        <f>VLOOKUP($A5&amp;I$54,決統データ!$A$3:$DE$2059,$E5+19,FALSE)</f>
        <v>0</v>
      </c>
      <c r="J5" s="42">
        <f>VLOOKUP($A5&amp;J$54,決統データ!$A$3:$DE$2059,$E5+19,FALSE)</f>
        <v>0</v>
      </c>
      <c r="K5" s="274">
        <f t="shared" si="0"/>
        <v>0</v>
      </c>
    </row>
    <row r="6" spans="1:11" ht="20.149999999999999" customHeight="1">
      <c r="A6" s="27" t="str">
        <f t="shared" si="1"/>
        <v>1782101</v>
      </c>
      <c r="B6" s="28" t="s">
        <v>334</v>
      </c>
      <c r="C6" s="29">
        <v>21</v>
      </c>
      <c r="D6" s="28" t="s">
        <v>790</v>
      </c>
      <c r="E6" s="24">
        <v>4</v>
      </c>
      <c r="F6" s="559"/>
      <c r="G6" s="667"/>
      <c r="H6" s="60" t="s">
        <v>1188</v>
      </c>
      <c r="I6" s="42">
        <f>VLOOKUP($A6&amp;I$54,決統データ!$A$3:$DE$2059,$E6+19,FALSE)</f>
        <v>0</v>
      </c>
      <c r="J6" s="42">
        <f>VLOOKUP($A6&amp;J$54,決統データ!$A$3:$DE$2059,$E6+19,FALSE)</f>
        <v>0</v>
      </c>
      <c r="K6" s="274">
        <f t="shared" si="0"/>
        <v>0</v>
      </c>
    </row>
    <row r="7" spans="1:11" ht="20.149999999999999" customHeight="1">
      <c r="A7" s="27" t="str">
        <f t="shared" si="1"/>
        <v>1782101</v>
      </c>
      <c r="B7" s="28" t="s">
        <v>334</v>
      </c>
      <c r="C7" s="29">
        <v>21</v>
      </c>
      <c r="D7" s="28" t="s">
        <v>790</v>
      </c>
      <c r="E7" s="24">
        <v>5</v>
      </c>
      <c r="F7" s="559"/>
      <c r="G7" s="667"/>
      <c r="H7" s="60" t="s">
        <v>1187</v>
      </c>
      <c r="I7" s="42">
        <f>VLOOKUP($A7&amp;I$54,決統データ!$A$3:$DE$2059,$E7+19,FALSE)</f>
        <v>0</v>
      </c>
      <c r="J7" s="42">
        <f>VLOOKUP($A7&amp;J$54,決統データ!$A$3:$DE$2059,$E7+19,FALSE)</f>
        <v>216</v>
      </c>
      <c r="K7" s="274">
        <f t="shared" si="0"/>
        <v>216</v>
      </c>
    </row>
    <row r="8" spans="1:11" ht="20.149999999999999" customHeight="1">
      <c r="A8" s="27" t="str">
        <f t="shared" si="1"/>
        <v>1782101</v>
      </c>
      <c r="B8" s="28" t="s">
        <v>334</v>
      </c>
      <c r="C8" s="29">
        <v>21</v>
      </c>
      <c r="D8" s="28" t="s">
        <v>790</v>
      </c>
      <c r="E8" s="24">
        <v>6</v>
      </c>
      <c r="F8" s="559"/>
      <c r="G8" s="667"/>
      <c r="H8" s="60" t="s">
        <v>799</v>
      </c>
      <c r="I8" s="42">
        <f>VLOOKUP($A8&amp;I$54,決統データ!$A$3:$DE$2059,$E8+19,FALSE)</f>
        <v>0</v>
      </c>
      <c r="J8" s="42">
        <f>VLOOKUP($A8&amp;J$54,決統データ!$A$3:$DE$2059,$E8+19,FALSE)</f>
        <v>1249</v>
      </c>
      <c r="K8" s="274">
        <f t="shared" si="0"/>
        <v>1249</v>
      </c>
    </row>
    <row r="9" spans="1:11" ht="20.149999999999999" customHeight="1">
      <c r="A9" s="27" t="str">
        <f t="shared" si="1"/>
        <v>1782101</v>
      </c>
      <c r="B9" s="28" t="s">
        <v>334</v>
      </c>
      <c r="C9" s="29">
        <v>21</v>
      </c>
      <c r="D9" s="28" t="s">
        <v>790</v>
      </c>
      <c r="E9" s="24">
        <v>7</v>
      </c>
      <c r="F9" s="559"/>
      <c r="G9" s="507" t="s">
        <v>1186</v>
      </c>
      <c r="H9" s="507"/>
      <c r="I9" s="42">
        <f>VLOOKUP($A9&amp;I$54,決統データ!$A$3:$DE$2059,$E9+19,FALSE)</f>
        <v>0</v>
      </c>
      <c r="J9" s="42">
        <f>VLOOKUP($A9&amp;J$54,決統データ!$A$3:$DE$2059,$E9+19,FALSE)</f>
        <v>0</v>
      </c>
      <c r="K9" s="274">
        <f t="shared" si="0"/>
        <v>0</v>
      </c>
    </row>
    <row r="10" spans="1:11" ht="20.149999999999999" customHeight="1">
      <c r="A10" s="27" t="str">
        <f t="shared" si="1"/>
        <v>1782101</v>
      </c>
      <c r="B10" s="28" t="s">
        <v>334</v>
      </c>
      <c r="C10" s="29">
        <v>21</v>
      </c>
      <c r="D10" s="28" t="s">
        <v>790</v>
      </c>
      <c r="E10" s="24">
        <v>8</v>
      </c>
      <c r="F10" s="559"/>
      <c r="G10" s="667" t="s">
        <v>650</v>
      </c>
      <c r="H10" s="60" t="s">
        <v>1185</v>
      </c>
      <c r="I10" s="42">
        <f>VLOOKUP($A10&amp;I$54,決統データ!$A$3:$DE$2059,$E10+19,FALSE)</f>
        <v>0</v>
      </c>
      <c r="J10" s="42">
        <f>VLOOKUP($A10&amp;J$54,決統データ!$A$3:$DE$2059,$E10+19,FALSE)</f>
        <v>0</v>
      </c>
      <c r="K10" s="274">
        <f t="shared" si="0"/>
        <v>0</v>
      </c>
    </row>
    <row r="11" spans="1:11" ht="20.149999999999999" customHeight="1">
      <c r="A11" s="27" t="str">
        <f t="shared" si="1"/>
        <v>1782101</v>
      </c>
      <c r="B11" s="28" t="s">
        <v>334</v>
      </c>
      <c r="C11" s="29">
        <v>21</v>
      </c>
      <c r="D11" s="28" t="s">
        <v>790</v>
      </c>
      <c r="E11" s="24">
        <v>9</v>
      </c>
      <c r="F11" s="559"/>
      <c r="G11" s="667"/>
      <c r="H11" s="60" t="s">
        <v>1184</v>
      </c>
      <c r="I11" s="42">
        <f>VLOOKUP($A11&amp;I$54,決統データ!$A$3:$DE$2059,$E11+19,FALSE)</f>
        <v>0</v>
      </c>
      <c r="J11" s="42">
        <f>VLOOKUP($A11&amp;J$54,決統データ!$A$3:$DE$2059,$E11+19,FALSE)</f>
        <v>0</v>
      </c>
      <c r="K11" s="274">
        <f t="shared" si="0"/>
        <v>0</v>
      </c>
    </row>
    <row r="12" spans="1:11" ht="20.149999999999999" customHeight="1">
      <c r="A12" s="27" t="str">
        <f t="shared" si="1"/>
        <v>1782101</v>
      </c>
      <c r="B12" s="28" t="s">
        <v>334</v>
      </c>
      <c r="C12" s="29">
        <v>21</v>
      </c>
      <c r="D12" s="28" t="s">
        <v>790</v>
      </c>
      <c r="E12" s="24">
        <v>10</v>
      </c>
      <c r="F12" s="559"/>
      <c r="G12" s="667"/>
      <c r="H12" s="60" t="s">
        <v>1183</v>
      </c>
      <c r="I12" s="42">
        <f>VLOOKUP($A12&amp;I$54,決統データ!$A$3:$DE$2059,$E12+19,FALSE)</f>
        <v>0</v>
      </c>
      <c r="J12" s="42">
        <f>VLOOKUP($A12&amp;J$54,決統データ!$A$3:$DE$2059,$E12+19,FALSE)</f>
        <v>0</v>
      </c>
      <c r="K12" s="274">
        <f t="shared" si="0"/>
        <v>0</v>
      </c>
    </row>
    <row r="13" spans="1:11" ht="20.149999999999999" customHeight="1">
      <c r="A13" s="27" t="str">
        <f t="shared" si="1"/>
        <v>1782101</v>
      </c>
      <c r="B13" s="28" t="s">
        <v>334</v>
      </c>
      <c r="C13" s="29">
        <v>21</v>
      </c>
      <c r="D13" s="28" t="s">
        <v>790</v>
      </c>
      <c r="E13" s="24">
        <v>12</v>
      </c>
      <c r="F13" s="559"/>
      <c r="G13" s="507" t="s">
        <v>1318</v>
      </c>
      <c r="H13" s="507"/>
      <c r="I13" s="42">
        <f>VLOOKUP($A13&amp;I$54,決統データ!$A$3:$DE$2059,$E13+19,FALSE)</f>
        <v>325</v>
      </c>
      <c r="J13" s="42">
        <f>VLOOKUP($A13&amp;J$54,決統データ!$A$3:$DE$2059,$E13+19,FALSE)</f>
        <v>223</v>
      </c>
      <c r="K13" s="274">
        <f t="shared" si="0"/>
        <v>548</v>
      </c>
    </row>
    <row r="14" spans="1:11" ht="20.149999999999999" customHeight="1">
      <c r="A14" s="27" t="str">
        <f t="shared" si="1"/>
        <v>1782101</v>
      </c>
      <c r="B14" s="28" t="s">
        <v>334</v>
      </c>
      <c r="C14" s="29">
        <v>21</v>
      </c>
      <c r="D14" s="28" t="s">
        <v>790</v>
      </c>
      <c r="E14" s="24">
        <v>13</v>
      </c>
      <c r="F14" s="559"/>
      <c r="G14" s="507" t="s">
        <v>1182</v>
      </c>
      <c r="H14" s="507"/>
      <c r="I14" s="42">
        <f>VLOOKUP($A14&amp;I$54,決統データ!$A$3:$DE$2059,$E14+19,FALSE)</f>
        <v>13</v>
      </c>
      <c r="J14" s="42">
        <f>VLOOKUP($A14&amp;J$54,決統データ!$A$3:$DE$2059,$E14+19,FALSE)</f>
        <v>34</v>
      </c>
      <c r="K14" s="274">
        <f t="shared" si="0"/>
        <v>47</v>
      </c>
    </row>
    <row r="15" spans="1:11" ht="20.149999999999999" customHeight="1">
      <c r="A15" s="27" t="str">
        <f t="shared" si="1"/>
        <v>1782101</v>
      </c>
      <c r="B15" s="28" t="s">
        <v>334</v>
      </c>
      <c r="C15" s="29">
        <v>21</v>
      </c>
      <c r="D15" s="28" t="s">
        <v>790</v>
      </c>
      <c r="E15" s="24">
        <v>14</v>
      </c>
      <c r="F15" s="559"/>
      <c r="G15" s="507" t="s">
        <v>1181</v>
      </c>
      <c r="H15" s="507"/>
      <c r="I15" s="42">
        <f>VLOOKUP($A15&amp;I$54,決統データ!$A$3:$DE$2059,$E15+19,FALSE)</f>
        <v>62</v>
      </c>
      <c r="J15" s="42">
        <f>VLOOKUP($A15&amp;J$54,決統データ!$A$3:$DE$2059,$E15+19,FALSE)</f>
        <v>30</v>
      </c>
      <c r="K15" s="274">
        <f t="shared" si="0"/>
        <v>92</v>
      </c>
    </row>
    <row r="16" spans="1:11" ht="20.149999999999999" customHeight="1">
      <c r="A16" s="27" t="str">
        <f t="shared" si="1"/>
        <v>1782101</v>
      </c>
      <c r="B16" s="28" t="s">
        <v>334</v>
      </c>
      <c r="C16" s="29">
        <v>21</v>
      </c>
      <c r="D16" s="28" t="s">
        <v>790</v>
      </c>
      <c r="E16" s="24">
        <v>15</v>
      </c>
      <c r="F16" s="559"/>
      <c r="G16" s="507" t="s">
        <v>1180</v>
      </c>
      <c r="H16" s="507"/>
      <c r="I16" s="42">
        <f>VLOOKUP($A16&amp;I$54,決統データ!$A$3:$DE$2059,$E16+19,FALSE)</f>
        <v>0</v>
      </c>
      <c r="J16" s="42">
        <f>VLOOKUP($A16&amp;J$54,決統データ!$A$3:$DE$2059,$E16+19,FALSE)</f>
        <v>278</v>
      </c>
      <c r="K16" s="274">
        <f t="shared" si="0"/>
        <v>278</v>
      </c>
    </row>
    <row r="17" spans="1:11" ht="20.149999999999999" customHeight="1">
      <c r="A17" s="27" t="str">
        <f t="shared" si="1"/>
        <v>1782101</v>
      </c>
      <c r="B17" s="28" t="s">
        <v>334</v>
      </c>
      <c r="C17" s="29">
        <v>21</v>
      </c>
      <c r="D17" s="28" t="s">
        <v>790</v>
      </c>
      <c r="E17" s="24">
        <v>16</v>
      </c>
      <c r="F17" s="559"/>
      <c r="G17" s="507" t="s">
        <v>1177</v>
      </c>
      <c r="H17" s="507"/>
      <c r="I17" s="42">
        <f>VLOOKUP($A17&amp;I$54,決統データ!$A$3:$DE$2059,$E17+19,FALSE)</f>
        <v>0</v>
      </c>
      <c r="J17" s="42">
        <f>VLOOKUP($A17&amp;J$54,決統データ!$A$3:$DE$2059,$E17+19,FALSE)</f>
        <v>0</v>
      </c>
      <c r="K17" s="274">
        <f t="shared" si="0"/>
        <v>0</v>
      </c>
    </row>
    <row r="18" spans="1:11" ht="20.149999999999999" customHeight="1">
      <c r="A18" s="27" t="str">
        <f t="shared" si="1"/>
        <v>1782101</v>
      </c>
      <c r="B18" s="28" t="s">
        <v>334</v>
      </c>
      <c r="C18" s="29">
        <v>21</v>
      </c>
      <c r="D18" s="28" t="s">
        <v>790</v>
      </c>
      <c r="E18" s="24">
        <v>17</v>
      </c>
      <c r="F18" s="559"/>
      <c r="G18" s="507" t="s">
        <v>1317</v>
      </c>
      <c r="H18" s="507"/>
      <c r="I18" s="42">
        <f>VLOOKUP($A18&amp;I$54,決統データ!$A$3:$DE$2059,$E18+19,FALSE)</f>
        <v>0</v>
      </c>
      <c r="J18" s="42">
        <f>VLOOKUP($A18&amp;J$54,決統データ!$A$3:$DE$2059,$E18+19,FALSE)</f>
        <v>0</v>
      </c>
      <c r="K18" s="274">
        <f t="shared" si="0"/>
        <v>0</v>
      </c>
    </row>
    <row r="19" spans="1:11" ht="20.149999999999999" customHeight="1">
      <c r="A19" s="27" t="str">
        <f t="shared" si="1"/>
        <v>1782101</v>
      </c>
      <c r="B19" s="28" t="s">
        <v>334</v>
      </c>
      <c r="C19" s="29">
        <v>21</v>
      </c>
      <c r="D19" s="28" t="s">
        <v>790</v>
      </c>
      <c r="E19" s="24">
        <v>18</v>
      </c>
      <c r="F19" s="559"/>
      <c r="G19" s="507" t="s">
        <v>1316</v>
      </c>
      <c r="H19" s="507"/>
      <c r="I19" s="42">
        <f>VLOOKUP($A19&amp;I$54,決統データ!$A$3:$DE$2059,$E19+19,FALSE)</f>
        <v>0</v>
      </c>
      <c r="J19" s="42">
        <f>VLOOKUP($A19&amp;J$54,決統データ!$A$3:$DE$2059,$E19+19,FALSE)</f>
        <v>0</v>
      </c>
      <c r="K19" s="274">
        <f t="shared" si="0"/>
        <v>0</v>
      </c>
    </row>
    <row r="20" spans="1:11" ht="20.149999999999999" customHeight="1">
      <c r="A20" s="27" t="str">
        <f t="shared" si="1"/>
        <v>1782101</v>
      </c>
      <c r="B20" s="28" t="s">
        <v>334</v>
      </c>
      <c r="C20" s="29">
        <v>21</v>
      </c>
      <c r="D20" s="28" t="s">
        <v>790</v>
      </c>
      <c r="E20" s="24">
        <v>19</v>
      </c>
      <c r="F20" s="559"/>
      <c r="G20" s="507" t="s">
        <v>1178</v>
      </c>
      <c r="H20" s="507"/>
      <c r="I20" s="42">
        <f>VLOOKUP($A20&amp;I$54,決統データ!$A$3:$DE$2059,$E20+19,FALSE)</f>
        <v>1683</v>
      </c>
      <c r="J20" s="42">
        <f>VLOOKUP($A20&amp;J$54,決統データ!$A$3:$DE$2059,$E20+19,FALSE)</f>
        <v>939</v>
      </c>
      <c r="K20" s="274">
        <f t="shared" si="0"/>
        <v>2622</v>
      </c>
    </row>
    <row r="21" spans="1:11" ht="20.149999999999999" customHeight="1">
      <c r="A21" s="27" t="str">
        <f t="shared" si="1"/>
        <v>1782101</v>
      </c>
      <c r="B21" s="28" t="s">
        <v>334</v>
      </c>
      <c r="C21" s="29">
        <v>21</v>
      </c>
      <c r="D21" s="28" t="s">
        <v>790</v>
      </c>
      <c r="E21" s="24">
        <v>27</v>
      </c>
      <c r="F21" s="559"/>
      <c r="G21" s="668" t="s">
        <v>1315</v>
      </c>
      <c r="H21" s="669"/>
      <c r="I21" s="42">
        <f>VLOOKUP($A21&amp;I$54,決統データ!$A$3:$DE$2059,$E21+19,FALSE)</f>
        <v>0</v>
      </c>
      <c r="J21" s="42">
        <f>VLOOKUP($A21&amp;J$54,決統データ!$A$3:$DE$2059,$E21+19,FALSE)</f>
        <v>0</v>
      </c>
      <c r="K21" s="274">
        <f t="shared" si="0"/>
        <v>0</v>
      </c>
    </row>
    <row r="22" spans="1:11" ht="20.149999999999999" customHeight="1">
      <c r="A22" s="27" t="str">
        <f t="shared" si="1"/>
        <v>1782101</v>
      </c>
      <c r="B22" s="28" t="s">
        <v>334</v>
      </c>
      <c r="C22" s="29">
        <v>21</v>
      </c>
      <c r="D22" s="28" t="s">
        <v>790</v>
      </c>
      <c r="E22" s="24">
        <v>28</v>
      </c>
      <c r="F22" s="559"/>
      <c r="G22" s="507" t="s">
        <v>737</v>
      </c>
      <c r="H22" s="507"/>
      <c r="I22" s="42">
        <f>VLOOKUP($A22&amp;I$54,決統データ!$A$3:$DE$2059,$E22+19,FALSE)</f>
        <v>154</v>
      </c>
      <c r="J22" s="42">
        <f>VLOOKUP($A22&amp;J$54,決統データ!$A$3:$DE$2059,$E22+19,FALSE)</f>
        <v>105</v>
      </c>
      <c r="K22" s="274">
        <f t="shared" si="0"/>
        <v>259</v>
      </c>
    </row>
    <row r="23" spans="1:11" ht="20.149999999999999" customHeight="1">
      <c r="A23" s="27" t="str">
        <f t="shared" si="1"/>
        <v>1782101</v>
      </c>
      <c r="B23" s="28" t="s">
        <v>334</v>
      </c>
      <c r="C23" s="29">
        <v>21</v>
      </c>
      <c r="D23" s="28" t="s">
        <v>790</v>
      </c>
      <c r="E23" s="24">
        <v>29</v>
      </c>
      <c r="F23" s="559"/>
      <c r="G23" s="507" t="s">
        <v>1314</v>
      </c>
      <c r="H23" s="507"/>
      <c r="I23" s="42">
        <f>VLOOKUP($A23&amp;I$54,決統データ!$A$3:$DE$2059,$E23+19,FALSE)</f>
        <v>2237</v>
      </c>
      <c r="J23" s="42">
        <f>VLOOKUP($A23&amp;J$54,決統データ!$A$3:$DE$2059,$E23+19,FALSE)</f>
        <v>2858</v>
      </c>
      <c r="K23" s="274">
        <f t="shared" si="0"/>
        <v>5095</v>
      </c>
    </row>
    <row r="24" spans="1:11" ht="20.149999999999999" customHeight="1">
      <c r="A24" s="27" t="str">
        <f t="shared" si="1"/>
        <v>1782101</v>
      </c>
      <c r="B24" s="28" t="s">
        <v>334</v>
      </c>
      <c r="C24" s="29">
        <v>21</v>
      </c>
      <c r="D24" s="28" t="s">
        <v>790</v>
      </c>
      <c r="E24" s="24">
        <v>30</v>
      </c>
      <c r="F24" s="559"/>
      <c r="G24" s="507" t="s">
        <v>1313</v>
      </c>
      <c r="H24" s="507"/>
      <c r="I24" s="42">
        <f>VLOOKUP($A24&amp;I$54,決統データ!$A$3:$DE$2059,$E24+19,FALSE)</f>
        <v>0</v>
      </c>
      <c r="J24" s="42">
        <f>VLOOKUP($A24&amp;J$54,決統データ!$A$3:$DE$2059,$E24+19,FALSE)</f>
        <v>0</v>
      </c>
      <c r="K24" s="274">
        <f t="shared" si="0"/>
        <v>0</v>
      </c>
    </row>
    <row r="25" spans="1:11" ht="20.149999999999999" customHeight="1">
      <c r="A25" s="27" t="str">
        <f t="shared" si="1"/>
        <v>1782101</v>
      </c>
      <c r="B25" s="28" t="s">
        <v>334</v>
      </c>
      <c r="C25" s="29">
        <v>21</v>
      </c>
      <c r="D25" s="28" t="s">
        <v>790</v>
      </c>
      <c r="E25" s="24">
        <v>31</v>
      </c>
      <c r="F25" s="559"/>
      <c r="G25" s="507" t="s">
        <v>1173</v>
      </c>
      <c r="H25" s="507"/>
      <c r="I25" s="42">
        <f>VLOOKUP($A25&amp;I$54,決統データ!$A$3:$DE$2059,$E25+19,FALSE)</f>
        <v>0</v>
      </c>
      <c r="J25" s="42">
        <f>VLOOKUP($A25&amp;J$54,決統データ!$A$3:$DE$2059,$E25+19,FALSE)</f>
        <v>0</v>
      </c>
      <c r="K25" s="274">
        <f t="shared" si="0"/>
        <v>0</v>
      </c>
    </row>
    <row r="26" spans="1:11" ht="20.149999999999999" customHeight="1">
      <c r="A26" s="27" t="str">
        <f t="shared" si="1"/>
        <v>1782101</v>
      </c>
      <c r="B26" s="28" t="s">
        <v>334</v>
      </c>
      <c r="C26" s="29">
        <v>21</v>
      </c>
      <c r="D26" s="28" t="s">
        <v>790</v>
      </c>
      <c r="E26" s="24">
        <v>32</v>
      </c>
      <c r="F26" s="559"/>
      <c r="G26" s="507" t="s">
        <v>1172</v>
      </c>
      <c r="H26" s="507"/>
      <c r="I26" s="42">
        <f>VLOOKUP($A26&amp;I$54,決統データ!$A$3:$DE$2059,$E26+19,FALSE)</f>
        <v>2237</v>
      </c>
      <c r="J26" s="42">
        <f>VLOOKUP($A26&amp;J$54,決統データ!$A$3:$DE$2059,$E26+19,FALSE)</f>
        <v>2858</v>
      </c>
      <c r="K26" s="274">
        <f t="shared" si="0"/>
        <v>5095</v>
      </c>
    </row>
    <row r="27" spans="1:11" ht="20.149999999999999" customHeight="1">
      <c r="F27" s="670" t="s">
        <v>1319</v>
      </c>
      <c r="G27" s="666" t="s">
        <v>862</v>
      </c>
      <c r="H27" s="95" t="s">
        <v>1191</v>
      </c>
      <c r="I27" s="166">
        <f t="shared" ref="I27:I50" si="2">I3/$I$26*100</f>
        <v>0</v>
      </c>
      <c r="J27" s="166">
        <f t="shared" ref="J27:J50" si="3">J3/$J$26*100</f>
        <v>25.29741077676697</v>
      </c>
      <c r="K27" s="273">
        <f t="shared" ref="K27:K50" si="4">K3/$K$26*100</f>
        <v>14.190382728164868</v>
      </c>
    </row>
    <row r="28" spans="1:11" ht="20.149999999999999" customHeight="1">
      <c r="F28" s="670"/>
      <c r="G28" s="667"/>
      <c r="H28" s="60" t="s">
        <v>1190</v>
      </c>
      <c r="I28" s="166">
        <f t="shared" si="2"/>
        <v>0</v>
      </c>
      <c r="J28" s="166">
        <f t="shared" si="3"/>
        <v>10.846745976207139</v>
      </c>
      <c r="K28" s="273">
        <f t="shared" si="4"/>
        <v>6.0843964671246322</v>
      </c>
    </row>
    <row r="29" spans="1:11" ht="20.149999999999999" customHeight="1">
      <c r="F29" s="670"/>
      <c r="G29" s="667"/>
      <c r="H29" s="60" t="s">
        <v>1628</v>
      </c>
      <c r="I29" s="166">
        <f t="shared" si="2"/>
        <v>0</v>
      </c>
      <c r="J29" s="166">
        <f t="shared" si="3"/>
        <v>0</v>
      </c>
      <c r="K29" s="273">
        <f t="shared" si="4"/>
        <v>0</v>
      </c>
    </row>
    <row r="30" spans="1:11" ht="20.149999999999999" customHeight="1">
      <c r="F30" s="670"/>
      <c r="G30" s="667"/>
      <c r="H30" s="60" t="s">
        <v>1188</v>
      </c>
      <c r="I30" s="166">
        <f t="shared" si="2"/>
        <v>0</v>
      </c>
      <c r="J30" s="166">
        <f t="shared" si="3"/>
        <v>0</v>
      </c>
      <c r="K30" s="273">
        <f t="shared" si="4"/>
        <v>0</v>
      </c>
    </row>
    <row r="31" spans="1:11" ht="20.149999999999999" customHeight="1">
      <c r="F31" s="670"/>
      <c r="G31" s="667"/>
      <c r="H31" s="60" t="s">
        <v>1187</v>
      </c>
      <c r="I31" s="166">
        <f t="shared" si="2"/>
        <v>0</v>
      </c>
      <c r="J31" s="166">
        <f t="shared" si="3"/>
        <v>7.5577326801959419</v>
      </c>
      <c r="K31" s="273">
        <f t="shared" si="4"/>
        <v>4.2394504416094207</v>
      </c>
    </row>
    <row r="32" spans="1:11" ht="20.149999999999999" customHeight="1">
      <c r="F32" s="670"/>
      <c r="G32" s="667"/>
      <c r="H32" s="60" t="s">
        <v>799</v>
      </c>
      <c r="I32" s="166">
        <f t="shared" si="2"/>
        <v>0</v>
      </c>
      <c r="J32" s="166">
        <f t="shared" si="3"/>
        <v>43.701889433170052</v>
      </c>
      <c r="K32" s="273">
        <f t="shared" si="4"/>
        <v>24.514229636898921</v>
      </c>
    </row>
    <row r="33" spans="6:11" ht="20.149999999999999" customHeight="1">
      <c r="F33" s="670"/>
      <c r="G33" s="507" t="s">
        <v>1186</v>
      </c>
      <c r="H33" s="507"/>
      <c r="I33" s="166">
        <f t="shared" si="2"/>
        <v>0</v>
      </c>
      <c r="J33" s="166">
        <f t="shared" si="3"/>
        <v>0</v>
      </c>
      <c r="K33" s="273">
        <f t="shared" si="4"/>
        <v>0</v>
      </c>
    </row>
    <row r="34" spans="6:11" ht="20.149999999999999" customHeight="1">
      <c r="F34" s="670"/>
      <c r="G34" s="667" t="s">
        <v>650</v>
      </c>
      <c r="H34" s="60" t="s">
        <v>1185</v>
      </c>
      <c r="I34" s="166">
        <f t="shared" si="2"/>
        <v>0</v>
      </c>
      <c r="J34" s="166">
        <f t="shared" si="3"/>
        <v>0</v>
      </c>
      <c r="K34" s="273">
        <f t="shared" si="4"/>
        <v>0</v>
      </c>
    </row>
    <row r="35" spans="6:11" ht="20.149999999999999" customHeight="1">
      <c r="F35" s="670"/>
      <c r="G35" s="667"/>
      <c r="H35" s="60" t="s">
        <v>1184</v>
      </c>
      <c r="I35" s="166">
        <f t="shared" si="2"/>
        <v>0</v>
      </c>
      <c r="J35" s="166">
        <f t="shared" si="3"/>
        <v>0</v>
      </c>
      <c r="K35" s="273">
        <f t="shared" si="4"/>
        <v>0</v>
      </c>
    </row>
    <row r="36" spans="6:11" ht="20.149999999999999" customHeight="1">
      <c r="F36" s="670"/>
      <c r="G36" s="667"/>
      <c r="H36" s="60" t="s">
        <v>1183</v>
      </c>
      <c r="I36" s="166">
        <f t="shared" si="2"/>
        <v>0</v>
      </c>
      <c r="J36" s="166">
        <f t="shared" si="3"/>
        <v>0</v>
      </c>
      <c r="K36" s="273">
        <f t="shared" si="4"/>
        <v>0</v>
      </c>
    </row>
    <row r="37" spans="6:11" ht="20.149999999999999" customHeight="1">
      <c r="F37" s="670"/>
      <c r="G37" s="507" t="s">
        <v>1318</v>
      </c>
      <c r="H37" s="507"/>
      <c r="I37" s="166">
        <f t="shared" si="2"/>
        <v>14.528386231560125</v>
      </c>
      <c r="J37" s="166">
        <f t="shared" si="3"/>
        <v>7.8026592022393286</v>
      </c>
      <c r="K37" s="273">
        <f t="shared" si="4"/>
        <v>10.755642787046124</v>
      </c>
    </row>
    <row r="38" spans="6:11" ht="20.149999999999999" customHeight="1">
      <c r="F38" s="670"/>
      <c r="G38" s="507" t="s">
        <v>1182</v>
      </c>
      <c r="H38" s="507"/>
      <c r="I38" s="166">
        <f t="shared" si="2"/>
        <v>0.58113544926240501</v>
      </c>
      <c r="J38" s="166">
        <f t="shared" si="3"/>
        <v>1.1896431070678797</v>
      </c>
      <c r="K38" s="273">
        <f t="shared" si="4"/>
        <v>0.9224730127576054</v>
      </c>
    </row>
    <row r="39" spans="6:11" ht="20.149999999999999" customHeight="1">
      <c r="F39" s="670"/>
      <c r="G39" s="507" t="s">
        <v>1181</v>
      </c>
      <c r="H39" s="507"/>
      <c r="I39" s="166">
        <f t="shared" si="2"/>
        <v>2.7715690657130083</v>
      </c>
      <c r="J39" s="166">
        <f t="shared" si="3"/>
        <v>1.0496850944716585</v>
      </c>
      <c r="K39" s="273">
        <f t="shared" si="4"/>
        <v>1.8056918547595682</v>
      </c>
    </row>
    <row r="40" spans="6:11" ht="20.149999999999999" customHeight="1">
      <c r="F40" s="670"/>
      <c r="G40" s="507" t="s">
        <v>1180</v>
      </c>
      <c r="H40" s="507"/>
      <c r="I40" s="166">
        <f t="shared" si="2"/>
        <v>0</v>
      </c>
      <c r="J40" s="166">
        <f t="shared" si="3"/>
        <v>9.7270818754373689</v>
      </c>
      <c r="K40" s="273">
        <f t="shared" si="4"/>
        <v>5.4563297350343474</v>
      </c>
    </row>
    <row r="41" spans="6:11" ht="20.149999999999999" customHeight="1">
      <c r="F41" s="670"/>
      <c r="G41" s="507" t="s">
        <v>1177</v>
      </c>
      <c r="H41" s="507"/>
      <c r="I41" s="166">
        <f t="shared" si="2"/>
        <v>0</v>
      </c>
      <c r="J41" s="166">
        <f t="shared" si="3"/>
        <v>0</v>
      </c>
      <c r="K41" s="273">
        <f t="shared" si="4"/>
        <v>0</v>
      </c>
    </row>
    <row r="42" spans="6:11" ht="20.149999999999999" customHeight="1">
      <c r="F42" s="670"/>
      <c r="G42" s="507" t="s">
        <v>1317</v>
      </c>
      <c r="H42" s="507"/>
      <c r="I42" s="166">
        <f t="shared" si="2"/>
        <v>0</v>
      </c>
      <c r="J42" s="166">
        <f t="shared" si="3"/>
        <v>0</v>
      </c>
      <c r="K42" s="273">
        <f t="shared" si="4"/>
        <v>0</v>
      </c>
    </row>
    <row r="43" spans="6:11" ht="20.149999999999999" customHeight="1">
      <c r="F43" s="670"/>
      <c r="G43" s="507" t="s">
        <v>1316</v>
      </c>
      <c r="H43" s="507"/>
      <c r="I43" s="166">
        <f t="shared" si="2"/>
        <v>0</v>
      </c>
      <c r="J43" s="166">
        <f t="shared" si="3"/>
        <v>0</v>
      </c>
      <c r="K43" s="273">
        <f t="shared" si="4"/>
        <v>0</v>
      </c>
    </row>
    <row r="44" spans="6:11" ht="20.149999999999999" customHeight="1">
      <c r="F44" s="670"/>
      <c r="G44" s="507" t="s">
        <v>1178</v>
      </c>
      <c r="H44" s="507"/>
      <c r="I44" s="166">
        <f t="shared" si="2"/>
        <v>75.234689316048275</v>
      </c>
      <c r="J44" s="166">
        <f t="shared" si="3"/>
        <v>32.855143456962907</v>
      </c>
      <c r="K44" s="273">
        <f t="shared" si="4"/>
        <v>51.462217860647698</v>
      </c>
    </row>
    <row r="45" spans="6:11" ht="20.149999999999999" customHeight="1">
      <c r="F45" s="670"/>
      <c r="G45" s="668" t="s">
        <v>1315</v>
      </c>
      <c r="H45" s="669"/>
      <c r="I45" s="166">
        <f t="shared" si="2"/>
        <v>0</v>
      </c>
      <c r="J45" s="166">
        <f t="shared" si="3"/>
        <v>0</v>
      </c>
      <c r="K45" s="273">
        <f t="shared" si="4"/>
        <v>0</v>
      </c>
    </row>
    <row r="46" spans="6:11" ht="20.149999999999999" customHeight="1">
      <c r="F46" s="670"/>
      <c r="G46" s="507" t="s">
        <v>737</v>
      </c>
      <c r="H46" s="507"/>
      <c r="I46" s="166">
        <f t="shared" si="2"/>
        <v>6.8842199374161819</v>
      </c>
      <c r="J46" s="166">
        <f t="shared" si="3"/>
        <v>3.6738978306508048</v>
      </c>
      <c r="K46" s="273">
        <f t="shared" si="4"/>
        <v>5.0834151128557412</v>
      </c>
    </row>
    <row r="47" spans="6:11" ht="20.149999999999999" customHeight="1">
      <c r="F47" s="670"/>
      <c r="G47" s="507" t="s">
        <v>1314</v>
      </c>
      <c r="H47" s="507"/>
      <c r="I47" s="166">
        <f t="shared" si="2"/>
        <v>100</v>
      </c>
      <c r="J47" s="166">
        <f t="shared" si="3"/>
        <v>100</v>
      </c>
      <c r="K47" s="273">
        <f t="shared" si="4"/>
        <v>100</v>
      </c>
    </row>
    <row r="48" spans="6:11" ht="20.149999999999999" customHeight="1">
      <c r="F48" s="670"/>
      <c r="G48" s="507" t="s">
        <v>1313</v>
      </c>
      <c r="H48" s="507"/>
      <c r="I48" s="166">
        <f t="shared" si="2"/>
        <v>0</v>
      </c>
      <c r="J48" s="166">
        <f t="shared" si="3"/>
        <v>0</v>
      </c>
      <c r="K48" s="273">
        <f t="shared" si="4"/>
        <v>0</v>
      </c>
    </row>
    <row r="49" spans="6:11" ht="20.149999999999999" customHeight="1">
      <c r="F49" s="670"/>
      <c r="G49" s="507" t="s">
        <v>1173</v>
      </c>
      <c r="H49" s="507"/>
      <c r="I49" s="166">
        <f t="shared" si="2"/>
        <v>0</v>
      </c>
      <c r="J49" s="166">
        <f t="shared" si="3"/>
        <v>0</v>
      </c>
      <c r="K49" s="273">
        <f t="shared" si="4"/>
        <v>0</v>
      </c>
    </row>
    <row r="50" spans="6:11" ht="20.149999999999999" customHeight="1">
      <c r="F50" s="670"/>
      <c r="G50" s="507" t="s">
        <v>1172</v>
      </c>
      <c r="H50" s="507"/>
      <c r="I50" s="166">
        <f t="shared" si="2"/>
        <v>100</v>
      </c>
      <c r="J50" s="166">
        <f t="shared" si="3"/>
        <v>100</v>
      </c>
      <c r="K50" s="273">
        <f t="shared" si="4"/>
        <v>100</v>
      </c>
    </row>
    <row r="54" spans="6:11">
      <c r="I54" s="262" t="str">
        <f>+I55&amp;"000"</f>
        <v>262013000</v>
      </c>
      <c r="J54" s="262" t="str">
        <f>+J55&amp;"000"</f>
        <v>264075000</v>
      </c>
    </row>
    <row r="55" spans="6:11">
      <c r="I55" s="262" t="s">
        <v>584</v>
      </c>
      <c r="J55" s="262" t="s">
        <v>595</v>
      </c>
    </row>
    <row r="56" spans="6:11">
      <c r="I56" s="262" t="s">
        <v>463</v>
      </c>
      <c r="J56" s="262" t="s">
        <v>596</v>
      </c>
    </row>
  </sheetData>
  <customSheetViews>
    <customSheetView guid="{247A5D4D-80F1-4466-92F7-7A3BC78E450F}" fitToPage="1" printArea="1" topLeftCell="A46">
      <selection activeCell="C43" sqref="C43"/>
      <pageMargins left="0.98425196850393704" right="0.78740157480314965" top="0.78740157480314965" bottom="0.78740157480314965" header="0.51181102362204722" footer="0.51181102362204722"/>
      <pageSetup paperSize="9" scale="77" orientation="portrait" blackAndWhite="1" horizontalDpi="300" verticalDpi="300"/>
      <headerFooter alignWithMargins="0"/>
    </customSheetView>
  </customSheetViews>
  <mergeCells count="37">
    <mergeCell ref="G47:H47"/>
    <mergeCell ref="G48:H48"/>
    <mergeCell ref="G49:H49"/>
    <mergeCell ref="F27:F50"/>
    <mergeCell ref="G27:G32"/>
    <mergeCell ref="G33:H33"/>
    <mergeCell ref="G34:G36"/>
    <mergeCell ref="G37:H37"/>
    <mergeCell ref="G38:H38"/>
    <mergeCell ref="G39:H39"/>
    <mergeCell ref="G40:H40"/>
    <mergeCell ref="G50:H50"/>
    <mergeCell ref="G46:H46"/>
    <mergeCell ref="G41:H41"/>
    <mergeCell ref="G42:H42"/>
    <mergeCell ref="G43:H43"/>
    <mergeCell ref="G44:H44"/>
    <mergeCell ref="G20:H20"/>
    <mergeCell ref="G21:H21"/>
    <mergeCell ref="G45:H45"/>
    <mergeCell ref="G26:H26"/>
    <mergeCell ref="F2:H2"/>
    <mergeCell ref="F3:F26"/>
    <mergeCell ref="G3:G8"/>
    <mergeCell ref="G9:H9"/>
    <mergeCell ref="G10:G12"/>
    <mergeCell ref="G13:H13"/>
    <mergeCell ref="G14:H14"/>
    <mergeCell ref="G15:H15"/>
    <mergeCell ref="G24:H24"/>
    <mergeCell ref="G25:H25"/>
    <mergeCell ref="G18:H18"/>
    <mergeCell ref="G19:H19"/>
    <mergeCell ref="G16:H16"/>
    <mergeCell ref="G17:H17"/>
    <mergeCell ref="G22:H22"/>
    <mergeCell ref="G23:H23"/>
  </mergeCells>
  <phoneticPr fontId="3"/>
  <pageMargins left="0.98425196850393704" right="0.78740157480314965" top="0.78740157480314965" bottom="0.78740157480314965" header="0.51181102362204722" footer="0.51181102362204722"/>
  <pageSetup paperSize="9" scale="76"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A1:L84"/>
  <sheetViews>
    <sheetView view="pageBreakPreview" zoomScale="85" zoomScaleNormal="100" zoomScaleSheetLayoutView="85"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5.83203125" style="1" customWidth="1"/>
    <col min="7" max="7" width="6" style="1" customWidth="1"/>
    <col min="8" max="8" width="6.25" style="1" customWidth="1"/>
    <col min="9" max="9" width="26.25" style="1" customWidth="1"/>
    <col min="10" max="12" width="14.58203125" style="152" customWidth="1"/>
    <col min="13" max="16384" width="9" style="1"/>
  </cols>
  <sheetData>
    <row r="1" spans="1:12">
      <c r="F1" s="1" t="s">
        <v>1341</v>
      </c>
      <c r="L1" s="227" t="s">
        <v>523</v>
      </c>
    </row>
    <row r="2" spans="1:12" ht="34.5" customHeight="1">
      <c r="A2" s="26"/>
      <c r="B2" s="67" t="s">
        <v>786</v>
      </c>
      <c r="C2" s="26" t="s">
        <v>787</v>
      </c>
      <c r="D2" s="26" t="s">
        <v>788</v>
      </c>
      <c r="E2" s="30" t="s">
        <v>789</v>
      </c>
      <c r="F2" s="671"/>
      <c r="G2" s="672"/>
      <c r="H2" s="672"/>
      <c r="I2" s="673"/>
      <c r="J2" s="11" t="s">
        <v>131</v>
      </c>
      <c r="K2" s="11" t="s">
        <v>600</v>
      </c>
      <c r="L2" s="11" t="s">
        <v>609</v>
      </c>
    </row>
    <row r="3" spans="1:12" ht="18" customHeight="1">
      <c r="A3" s="27" t="str">
        <f>+B3&amp;C3&amp;D3</f>
        <v>1783201</v>
      </c>
      <c r="B3" s="28" t="s">
        <v>334</v>
      </c>
      <c r="C3" s="29">
        <v>32</v>
      </c>
      <c r="D3" s="28" t="s">
        <v>790</v>
      </c>
      <c r="E3" s="24">
        <v>1</v>
      </c>
      <c r="F3" s="594" t="s">
        <v>1339</v>
      </c>
      <c r="G3" s="594" t="s">
        <v>1338</v>
      </c>
      <c r="H3" s="175" t="s">
        <v>862</v>
      </c>
      <c r="I3" s="191"/>
      <c r="J3" s="42">
        <f>VLOOKUP($A3&amp;J$82,決統データ!$A$3:$DE$2059,$E3+19,FALSE)</f>
        <v>0</v>
      </c>
      <c r="K3" s="42">
        <f>VLOOKUP($A3&amp;K$82,決統データ!$A$3:$DE$2059,$E3+19,FALSE)</f>
        <v>0</v>
      </c>
      <c r="L3" s="274">
        <f t="shared" ref="L3:L34" si="0">SUM(J3:K3)</f>
        <v>0</v>
      </c>
    </row>
    <row r="4" spans="1:12" ht="18" customHeight="1">
      <c r="A4" s="27" t="str">
        <f t="shared" ref="A4:A76" si="1">+B4&amp;C4&amp;D4</f>
        <v>1783201</v>
      </c>
      <c r="B4" s="28" t="s">
        <v>334</v>
      </c>
      <c r="C4" s="29">
        <v>32</v>
      </c>
      <c r="D4" s="28" t="s">
        <v>790</v>
      </c>
      <c r="E4" s="24">
        <v>2</v>
      </c>
      <c r="F4" s="594"/>
      <c r="G4" s="594"/>
      <c r="H4" s="175" t="s">
        <v>1180</v>
      </c>
      <c r="I4" s="191"/>
      <c r="J4" s="42">
        <f>VLOOKUP($A4&amp;J$82,決統データ!$A$3:$DE$2059,$E4+19,FALSE)</f>
        <v>0</v>
      </c>
      <c r="K4" s="42">
        <f>VLOOKUP($A4&amp;K$82,決統データ!$A$3:$DE$2059,$E4+19,FALSE)</f>
        <v>0</v>
      </c>
      <c r="L4" s="274">
        <f t="shared" si="0"/>
        <v>0</v>
      </c>
    </row>
    <row r="5" spans="1:12" ht="18" customHeight="1">
      <c r="A5" s="27" t="str">
        <f t="shared" si="1"/>
        <v>1783201</v>
      </c>
      <c r="B5" s="28" t="s">
        <v>334</v>
      </c>
      <c r="C5" s="29">
        <v>32</v>
      </c>
      <c r="D5" s="28" t="s">
        <v>790</v>
      </c>
      <c r="E5" s="24">
        <v>3</v>
      </c>
      <c r="F5" s="594"/>
      <c r="G5" s="594"/>
      <c r="H5" s="175" t="s">
        <v>1177</v>
      </c>
      <c r="I5" s="191"/>
      <c r="J5" s="42">
        <f>VLOOKUP($A5&amp;J$82,決統データ!$A$3:$DE$2059,$E5+19,FALSE)</f>
        <v>0</v>
      </c>
      <c r="K5" s="42">
        <f>VLOOKUP($A5&amp;K$82,決統データ!$A$3:$DE$2059,$E5+19,FALSE)</f>
        <v>0</v>
      </c>
      <c r="L5" s="274">
        <f t="shared" si="0"/>
        <v>0</v>
      </c>
    </row>
    <row r="6" spans="1:12" ht="18" customHeight="1">
      <c r="A6" s="27" t="str">
        <f t="shared" si="1"/>
        <v>1783201</v>
      </c>
      <c r="B6" s="28" t="s">
        <v>334</v>
      </c>
      <c r="C6" s="29">
        <v>32</v>
      </c>
      <c r="D6" s="28" t="s">
        <v>790</v>
      </c>
      <c r="E6" s="24">
        <v>4</v>
      </c>
      <c r="F6" s="594"/>
      <c r="G6" s="594"/>
      <c r="H6" s="175" t="s">
        <v>1337</v>
      </c>
      <c r="I6" s="191"/>
      <c r="J6" s="42">
        <f>VLOOKUP($A6&amp;J$82,決統データ!$A$3:$DE$2059,$E6+19,FALSE)</f>
        <v>0</v>
      </c>
      <c r="K6" s="42">
        <f>VLOOKUP($A6&amp;K$82,決統データ!$A$3:$DE$2059,$E6+19,FALSE)</f>
        <v>0</v>
      </c>
      <c r="L6" s="274">
        <f t="shared" si="0"/>
        <v>0</v>
      </c>
    </row>
    <row r="7" spans="1:12" ht="18" customHeight="1">
      <c r="A7" s="27" t="str">
        <f t="shared" si="1"/>
        <v>1783201</v>
      </c>
      <c r="B7" s="28" t="s">
        <v>334</v>
      </c>
      <c r="C7" s="29">
        <v>32</v>
      </c>
      <c r="D7" s="28" t="s">
        <v>790</v>
      </c>
      <c r="E7" s="24">
        <v>5</v>
      </c>
      <c r="F7" s="594"/>
      <c r="G7" s="594"/>
      <c r="H7" s="175" t="s">
        <v>1178</v>
      </c>
      <c r="I7" s="191"/>
      <c r="J7" s="42">
        <f>VLOOKUP($A7&amp;J$82,決統データ!$A$3:$DE$2059,$E7+19,FALSE)</f>
        <v>109</v>
      </c>
      <c r="K7" s="42">
        <f>VLOOKUP($A7&amp;K$82,決統データ!$A$3:$DE$2059,$E7+19,FALSE)</f>
        <v>0</v>
      </c>
      <c r="L7" s="274">
        <f t="shared" si="0"/>
        <v>109</v>
      </c>
    </row>
    <row r="8" spans="1:12" ht="18" customHeight="1">
      <c r="A8" s="27" t="str">
        <f t="shared" si="1"/>
        <v>1783201</v>
      </c>
      <c r="B8" s="28" t="s">
        <v>334</v>
      </c>
      <c r="C8" s="29">
        <v>32</v>
      </c>
      <c r="D8" s="28" t="s">
        <v>790</v>
      </c>
      <c r="E8" s="24">
        <v>6</v>
      </c>
      <c r="F8" s="594"/>
      <c r="G8" s="594"/>
      <c r="H8" s="175" t="s">
        <v>737</v>
      </c>
      <c r="I8" s="191"/>
      <c r="J8" s="42">
        <f>VLOOKUP($A8&amp;J$82,決統データ!$A$3:$DE$2059,$E8+19,FALSE)</f>
        <v>0</v>
      </c>
      <c r="K8" s="42">
        <f>VLOOKUP($A8&amp;K$82,決統データ!$A$3:$DE$2059,$E8+19,FALSE)</f>
        <v>0</v>
      </c>
      <c r="L8" s="274">
        <f t="shared" si="0"/>
        <v>0</v>
      </c>
    </row>
    <row r="9" spans="1:12" ht="18" customHeight="1">
      <c r="A9" s="27" t="str">
        <f t="shared" si="1"/>
        <v>1783201</v>
      </c>
      <c r="B9" s="28" t="s">
        <v>334</v>
      </c>
      <c r="C9" s="29">
        <v>32</v>
      </c>
      <c r="D9" s="28" t="s">
        <v>790</v>
      </c>
      <c r="E9" s="24">
        <v>7</v>
      </c>
      <c r="F9" s="594"/>
      <c r="G9" s="594"/>
      <c r="H9" s="175" t="s">
        <v>799</v>
      </c>
      <c r="I9" s="191"/>
      <c r="J9" s="42">
        <f>VLOOKUP($A9&amp;J$82,決統データ!$A$3:$DE$2059,$E9+19,FALSE)</f>
        <v>109</v>
      </c>
      <c r="K9" s="42">
        <f>VLOOKUP($A9&amp;K$82,決統データ!$A$3:$DE$2059,$E9+19,FALSE)</f>
        <v>0</v>
      </c>
      <c r="L9" s="274">
        <f t="shared" si="0"/>
        <v>109</v>
      </c>
    </row>
    <row r="10" spans="1:12" ht="18" customHeight="1">
      <c r="A10" s="27" t="str">
        <f t="shared" si="1"/>
        <v>1783201</v>
      </c>
      <c r="B10" s="28" t="s">
        <v>334</v>
      </c>
      <c r="C10" s="29">
        <v>32</v>
      </c>
      <c r="D10" s="28" t="s">
        <v>790</v>
      </c>
      <c r="E10" s="24">
        <v>8</v>
      </c>
      <c r="F10" s="594"/>
      <c r="G10" s="594"/>
      <c r="H10" s="594" t="s">
        <v>650</v>
      </c>
      <c r="I10" s="174" t="s">
        <v>1323</v>
      </c>
      <c r="J10" s="42">
        <f>VLOOKUP($A10&amp;J$82,決統データ!$A$3:$DE$2059,$E10+19,FALSE)</f>
        <v>109</v>
      </c>
      <c r="K10" s="42">
        <f>VLOOKUP($A10&amp;K$82,決統データ!$A$3:$DE$2059,$E10+19,FALSE)</f>
        <v>0</v>
      </c>
      <c r="L10" s="274">
        <f t="shared" si="0"/>
        <v>109</v>
      </c>
    </row>
    <row r="11" spans="1:12" ht="18" customHeight="1">
      <c r="A11" s="27" t="str">
        <f t="shared" si="1"/>
        <v>1783201</v>
      </c>
      <c r="B11" s="28" t="s">
        <v>334</v>
      </c>
      <c r="C11" s="29">
        <v>32</v>
      </c>
      <c r="D11" s="28" t="s">
        <v>790</v>
      </c>
      <c r="E11" s="24">
        <v>9</v>
      </c>
      <c r="F11" s="594"/>
      <c r="G11" s="594"/>
      <c r="H11" s="594"/>
      <c r="I11" s="174" t="s">
        <v>1322</v>
      </c>
      <c r="J11" s="42">
        <f>VLOOKUP($A11&amp;J$82,決統データ!$A$3:$DE$2059,$E11+19,FALSE)</f>
        <v>0</v>
      </c>
      <c r="K11" s="42">
        <f>VLOOKUP($A11&amp;K$82,決統データ!$A$3:$DE$2059,$E11+19,FALSE)</f>
        <v>0</v>
      </c>
      <c r="L11" s="274">
        <f t="shared" si="0"/>
        <v>0</v>
      </c>
    </row>
    <row r="12" spans="1:12" ht="18" customHeight="1">
      <c r="A12" s="27" t="str">
        <f t="shared" si="1"/>
        <v>1783201</v>
      </c>
      <c r="B12" s="28" t="s">
        <v>334</v>
      </c>
      <c r="C12" s="29">
        <v>32</v>
      </c>
      <c r="D12" s="28" t="s">
        <v>790</v>
      </c>
      <c r="E12" s="24">
        <v>10</v>
      </c>
      <c r="F12" s="594"/>
      <c r="G12" s="594"/>
      <c r="H12" s="594"/>
      <c r="I12" s="174" t="s">
        <v>737</v>
      </c>
      <c r="J12" s="42">
        <f>VLOOKUP($A12&amp;J$82,決統データ!$A$3:$DE$2059,$E12+19,FALSE)</f>
        <v>0</v>
      </c>
      <c r="K12" s="42">
        <f>VLOOKUP($A12&amp;K$82,決統データ!$A$3:$DE$2059,$E12+19,FALSE)</f>
        <v>0</v>
      </c>
      <c r="L12" s="274">
        <f t="shared" si="0"/>
        <v>0</v>
      </c>
    </row>
    <row r="13" spans="1:12" ht="18" customHeight="1">
      <c r="A13" s="27" t="str">
        <f t="shared" si="1"/>
        <v>1783201</v>
      </c>
      <c r="B13" s="28" t="s">
        <v>334</v>
      </c>
      <c r="C13" s="29">
        <v>32</v>
      </c>
      <c r="D13" s="28" t="s">
        <v>790</v>
      </c>
      <c r="E13" s="24">
        <v>11</v>
      </c>
      <c r="F13" s="594"/>
      <c r="G13" s="594" t="s">
        <v>1309</v>
      </c>
      <c r="H13" s="174" t="s">
        <v>862</v>
      </c>
      <c r="I13" s="174"/>
      <c r="J13" s="42">
        <f>VLOOKUP($A13&amp;J$82,決統データ!$A$3:$DE$2059,$E13+19,FALSE)</f>
        <v>0</v>
      </c>
      <c r="K13" s="42">
        <f>VLOOKUP($A13&amp;K$82,決統データ!$A$3:$DE$2059,$E13+19,FALSE)</f>
        <v>0</v>
      </c>
      <c r="L13" s="274">
        <f t="shared" si="0"/>
        <v>0</v>
      </c>
    </row>
    <row r="14" spans="1:12" ht="18" customHeight="1">
      <c r="A14" s="27" t="str">
        <f t="shared" si="1"/>
        <v>1783201</v>
      </c>
      <c r="B14" s="28" t="s">
        <v>334</v>
      </c>
      <c r="C14" s="29">
        <v>32</v>
      </c>
      <c r="D14" s="28" t="s">
        <v>790</v>
      </c>
      <c r="E14" s="24">
        <v>12</v>
      </c>
      <c r="F14" s="594"/>
      <c r="G14" s="594"/>
      <c r="H14" s="175" t="s">
        <v>1336</v>
      </c>
      <c r="I14" s="191"/>
      <c r="J14" s="42">
        <f>VLOOKUP($A14&amp;J$82,決統データ!$A$3:$DE$2059,$E14+19,FALSE)</f>
        <v>0</v>
      </c>
      <c r="K14" s="42">
        <f>VLOOKUP($A14&amp;K$82,決統データ!$A$3:$DE$2059,$E14+19,FALSE)</f>
        <v>0</v>
      </c>
      <c r="L14" s="274">
        <f t="shared" si="0"/>
        <v>0</v>
      </c>
    </row>
    <row r="15" spans="1:12" ht="18" customHeight="1">
      <c r="A15" s="27" t="str">
        <f t="shared" si="1"/>
        <v>1783201</v>
      </c>
      <c r="B15" s="28" t="s">
        <v>334</v>
      </c>
      <c r="C15" s="29">
        <v>32</v>
      </c>
      <c r="D15" s="28" t="s">
        <v>790</v>
      </c>
      <c r="E15" s="24">
        <v>13</v>
      </c>
      <c r="F15" s="594"/>
      <c r="G15" s="594"/>
      <c r="H15" s="175"/>
      <c r="I15" s="191" t="s">
        <v>1335</v>
      </c>
      <c r="J15" s="42">
        <f>VLOOKUP($A15&amp;J$82,決統データ!$A$3:$DE$2059,$E15+19,FALSE)</f>
        <v>0</v>
      </c>
      <c r="K15" s="42">
        <f>VLOOKUP($A15&amp;K$82,決統データ!$A$3:$DE$2059,$E15+19,FALSE)</f>
        <v>0</v>
      </c>
      <c r="L15" s="274">
        <f t="shared" si="0"/>
        <v>0</v>
      </c>
    </row>
    <row r="16" spans="1:12" ht="18" customHeight="1">
      <c r="A16" s="27" t="str">
        <f t="shared" si="1"/>
        <v>1783201</v>
      </c>
      <c r="B16" s="28" t="s">
        <v>334</v>
      </c>
      <c r="C16" s="29">
        <v>32</v>
      </c>
      <c r="D16" s="28" t="s">
        <v>790</v>
      </c>
      <c r="E16" s="24">
        <v>14</v>
      </c>
      <c r="F16" s="594"/>
      <c r="G16" s="594"/>
      <c r="H16" s="175" t="s">
        <v>1180</v>
      </c>
      <c r="I16" s="191"/>
      <c r="J16" s="42">
        <f>VLOOKUP($A16&amp;J$82,決統データ!$A$3:$DE$2059,$E16+19,FALSE)</f>
        <v>0</v>
      </c>
      <c r="K16" s="42">
        <f>VLOOKUP($A16&amp;K$82,決統データ!$A$3:$DE$2059,$E16+19,FALSE)</f>
        <v>0</v>
      </c>
      <c r="L16" s="274">
        <f t="shared" si="0"/>
        <v>0</v>
      </c>
    </row>
    <row r="17" spans="1:12" ht="18" customHeight="1">
      <c r="A17" s="27" t="str">
        <f t="shared" si="1"/>
        <v>1783201</v>
      </c>
      <c r="B17" s="28" t="s">
        <v>334</v>
      </c>
      <c r="C17" s="29">
        <v>32</v>
      </c>
      <c r="D17" s="28" t="s">
        <v>790</v>
      </c>
      <c r="E17" s="24">
        <v>15</v>
      </c>
      <c r="F17" s="594"/>
      <c r="G17" s="594"/>
      <c r="H17" s="175" t="s">
        <v>1177</v>
      </c>
      <c r="I17" s="191"/>
      <c r="J17" s="42">
        <f>VLOOKUP($A17&amp;J$82,決統データ!$A$3:$DE$2059,$E17+19,FALSE)</f>
        <v>0</v>
      </c>
      <c r="K17" s="42">
        <f>VLOOKUP($A17&amp;K$82,決統データ!$A$3:$DE$2059,$E17+19,FALSE)</f>
        <v>0</v>
      </c>
      <c r="L17" s="274">
        <f t="shared" si="0"/>
        <v>0</v>
      </c>
    </row>
    <row r="18" spans="1:12" ht="18" customHeight="1">
      <c r="A18" s="27" t="str">
        <f t="shared" si="1"/>
        <v>1783201</v>
      </c>
      <c r="B18" s="28" t="s">
        <v>334</v>
      </c>
      <c r="C18" s="29">
        <v>32</v>
      </c>
      <c r="D18" s="28" t="s">
        <v>790</v>
      </c>
      <c r="E18" s="24">
        <v>16</v>
      </c>
      <c r="F18" s="594"/>
      <c r="G18" s="594"/>
      <c r="H18" s="175" t="s">
        <v>1317</v>
      </c>
      <c r="I18" s="191"/>
      <c r="J18" s="42">
        <f>VLOOKUP($A18&amp;J$82,決統データ!$A$3:$DE$2059,$E18+19,FALSE)</f>
        <v>0</v>
      </c>
      <c r="K18" s="42">
        <f>VLOOKUP($A18&amp;K$82,決統データ!$A$3:$DE$2059,$E18+19,FALSE)</f>
        <v>0</v>
      </c>
      <c r="L18" s="274">
        <f t="shared" si="0"/>
        <v>0</v>
      </c>
    </row>
    <row r="19" spans="1:12" ht="18" customHeight="1">
      <c r="A19" s="27" t="str">
        <f t="shared" si="1"/>
        <v>1783201</v>
      </c>
      <c r="B19" s="28" t="s">
        <v>334</v>
      </c>
      <c r="C19" s="29">
        <v>32</v>
      </c>
      <c r="D19" s="28" t="s">
        <v>790</v>
      </c>
      <c r="E19" s="24">
        <v>17</v>
      </c>
      <c r="F19" s="594"/>
      <c r="G19" s="594"/>
      <c r="H19" s="175" t="s">
        <v>1178</v>
      </c>
      <c r="I19" s="191"/>
      <c r="J19" s="42">
        <f>VLOOKUP($A19&amp;J$82,決統データ!$A$3:$DE$2059,$E19+19,FALSE)</f>
        <v>0</v>
      </c>
      <c r="K19" s="42">
        <f>VLOOKUP($A19&amp;K$82,決統データ!$A$3:$DE$2059,$E19+19,FALSE)</f>
        <v>0</v>
      </c>
      <c r="L19" s="274">
        <f t="shared" si="0"/>
        <v>0</v>
      </c>
    </row>
    <row r="20" spans="1:12" ht="18" customHeight="1">
      <c r="A20" s="27" t="str">
        <f t="shared" si="1"/>
        <v>1783201</v>
      </c>
      <c r="B20" s="28" t="s">
        <v>334</v>
      </c>
      <c r="C20" s="29">
        <v>32</v>
      </c>
      <c r="D20" s="28" t="s">
        <v>790</v>
      </c>
      <c r="E20" s="24">
        <v>18</v>
      </c>
      <c r="F20" s="594"/>
      <c r="G20" s="594"/>
      <c r="H20" s="175" t="s">
        <v>737</v>
      </c>
      <c r="I20" s="191"/>
      <c r="J20" s="42">
        <f>VLOOKUP($A20&amp;J$82,決統データ!$A$3:$DE$2059,$E20+19,FALSE)</f>
        <v>0</v>
      </c>
      <c r="K20" s="42">
        <f>VLOOKUP($A20&amp;K$82,決統データ!$A$3:$DE$2059,$E20+19,FALSE)</f>
        <v>0</v>
      </c>
      <c r="L20" s="274">
        <f t="shared" si="0"/>
        <v>0</v>
      </c>
    </row>
    <row r="21" spans="1:12" ht="18" customHeight="1">
      <c r="A21" s="27" t="str">
        <f t="shared" si="1"/>
        <v>1783201</v>
      </c>
      <c r="B21" s="28" t="s">
        <v>334</v>
      </c>
      <c r="C21" s="29">
        <v>32</v>
      </c>
      <c r="D21" s="28" t="s">
        <v>790</v>
      </c>
      <c r="E21" s="24">
        <v>19</v>
      </c>
      <c r="F21" s="594"/>
      <c r="G21" s="594"/>
      <c r="H21" s="175" t="s">
        <v>799</v>
      </c>
      <c r="I21" s="191"/>
      <c r="J21" s="42">
        <f>VLOOKUP($A21&amp;J$82,決統データ!$A$3:$DE$2059,$E21+19,FALSE)</f>
        <v>0</v>
      </c>
      <c r="K21" s="42">
        <f>VLOOKUP($A21&amp;K$82,決統データ!$A$3:$DE$2059,$E21+19,FALSE)</f>
        <v>0</v>
      </c>
      <c r="L21" s="274">
        <f t="shared" si="0"/>
        <v>0</v>
      </c>
    </row>
    <row r="22" spans="1:12" ht="18" customHeight="1">
      <c r="A22" s="27" t="str">
        <f t="shared" si="1"/>
        <v>1783201</v>
      </c>
      <c r="B22" s="28" t="s">
        <v>334</v>
      </c>
      <c r="C22" s="29">
        <v>32</v>
      </c>
      <c r="D22" s="28" t="s">
        <v>790</v>
      </c>
      <c r="E22" s="24">
        <v>20</v>
      </c>
      <c r="F22" s="594"/>
      <c r="G22" s="594"/>
      <c r="H22" s="594" t="s">
        <v>650</v>
      </c>
      <c r="I22" s="174" t="s">
        <v>1323</v>
      </c>
      <c r="J22" s="42">
        <f>VLOOKUP($A22&amp;J$82,決統データ!$A$3:$DE$2059,$E22+19,FALSE)</f>
        <v>0</v>
      </c>
      <c r="K22" s="42">
        <f>VLOOKUP($A22&amp;K$82,決統データ!$A$3:$DE$2059,$E22+19,FALSE)</f>
        <v>0</v>
      </c>
      <c r="L22" s="274">
        <f t="shared" si="0"/>
        <v>0</v>
      </c>
    </row>
    <row r="23" spans="1:12" ht="18" customHeight="1">
      <c r="A23" s="27" t="str">
        <f t="shared" si="1"/>
        <v>1783201</v>
      </c>
      <c r="B23" s="28" t="s">
        <v>334</v>
      </c>
      <c r="C23" s="29">
        <v>32</v>
      </c>
      <c r="D23" s="28" t="s">
        <v>790</v>
      </c>
      <c r="E23" s="24">
        <v>21</v>
      </c>
      <c r="F23" s="594"/>
      <c r="G23" s="594"/>
      <c r="H23" s="594"/>
      <c r="I23" s="174" t="s">
        <v>1322</v>
      </c>
      <c r="J23" s="42">
        <f>VLOOKUP($A23&amp;J$82,決統データ!$A$3:$DE$2059,$E23+19,FALSE)</f>
        <v>0</v>
      </c>
      <c r="K23" s="42">
        <f>VLOOKUP($A23&amp;K$82,決統データ!$A$3:$DE$2059,$E23+19,FALSE)</f>
        <v>0</v>
      </c>
      <c r="L23" s="274">
        <f t="shared" si="0"/>
        <v>0</v>
      </c>
    </row>
    <row r="24" spans="1:12" ht="18" customHeight="1">
      <c r="A24" s="27" t="str">
        <f t="shared" si="1"/>
        <v>1783201</v>
      </c>
      <c r="B24" s="28" t="s">
        <v>334</v>
      </c>
      <c r="C24" s="29">
        <v>32</v>
      </c>
      <c r="D24" s="28" t="s">
        <v>790</v>
      </c>
      <c r="E24" s="24">
        <v>22</v>
      </c>
      <c r="F24" s="594"/>
      <c r="G24" s="594"/>
      <c r="H24" s="594"/>
      <c r="I24" s="174" t="s">
        <v>737</v>
      </c>
      <c r="J24" s="42">
        <f>VLOOKUP($A24&amp;J$82,決統データ!$A$3:$DE$2059,$E24+19,FALSE)</f>
        <v>0</v>
      </c>
      <c r="K24" s="42">
        <f>VLOOKUP($A24&amp;K$82,決統データ!$A$3:$DE$2059,$E24+19,FALSE)</f>
        <v>0</v>
      </c>
      <c r="L24" s="274">
        <f t="shared" si="0"/>
        <v>0</v>
      </c>
    </row>
    <row r="25" spans="1:12" ht="18" customHeight="1">
      <c r="A25" s="27" t="str">
        <f t="shared" si="1"/>
        <v>1783201</v>
      </c>
      <c r="B25" s="28" t="s">
        <v>334</v>
      </c>
      <c r="C25" s="29">
        <v>32</v>
      </c>
      <c r="D25" s="28" t="s">
        <v>790</v>
      </c>
      <c r="E25" s="24">
        <v>23</v>
      </c>
      <c r="F25" s="594"/>
      <c r="G25" s="594" t="s">
        <v>1308</v>
      </c>
      <c r="H25" s="174" t="s">
        <v>862</v>
      </c>
      <c r="I25" s="174"/>
      <c r="J25" s="42">
        <f>VLOOKUP($A25&amp;J$82,決統データ!$A$3:$DE$2059,$E25+19,FALSE)</f>
        <v>0</v>
      </c>
      <c r="K25" s="42">
        <f>VLOOKUP($A25&amp;K$82,決統データ!$A$3:$DE$2059,$E25+19,FALSE)</f>
        <v>1249</v>
      </c>
      <c r="L25" s="274">
        <f t="shared" si="0"/>
        <v>1249</v>
      </c>
    </row>
    <row r="26" spans="1:12" ht="18" customHeight="1">
      <c r="A26" s="27" t="str">
        <f t="shared" si="1"/>
        <v>1783201</v>
      </c>
      <c r="B26" s="28" t="s">
        <v>334</v>
      </c>
      <c r="C26" s="29">
        <v>32</v>
      </c>
      <c r="D26" s="28" t="s">
        <v>790</v>
      </c>
      <c r="E26" s="24">
        <v>24</v>
      </c>
      <c r="F26" s="594"/>
      <c r="G26" s="594"/>
      <c r="H26" s="175" t="s">
        <v>1336</v>
      </c>
      <c r="I26" s="191"/>
      <c r="J26" s="42">
        <f>VLOOKUP($A26&amp;J$82,決統データ!$A$3:$DE$2059,$E26+19,FALSE)</f>
        <v>325</v>
      </c>
      <c r="K26" s="42">
        <f>VLOOKUP($A26&amp;K$82,決統データ!$A$3:$DE$2059,$E26+19,FALSE)</f>
        <v>223</v>
      </c>
      <c r="L26" s="274">
        <f t="shared" si="0"/>
        <v>548</v>
      </c>
    </row>
    <row r="27" spans="1:12" ht="18" customHeight="1">
      <c r="A27" s="27" t="str">
        <f t="shared" si="1"/>
        <v>1783201</v>
      </c>
      <c r="B27" s="28" t="s">
        <v>334</v>
      </c>
      <c r="C27" s="29">
        <v>32</v>
      </c>
      <c r="D27" s="28" t="s">
        <v>790</v>
      </c>
      <c r="E27" s="24">
        <v>25</v>
      </c>
      <c r="F27" s="594"/>
      <c r="G27" s="594"/>
      <c r="H27" s="175"/>
      <c r="I27" s="191" t="s">
        <v>1335</v>
      </c>
      <c r="J27" s="42">
        <f>VLOOKUP($A27&amp;J$82,決統データ!$A$3:$DE$2059,$E27+19,FALSE)</f>
        <v>325</v>
      </c>
      <c r="K27" s="42">
        <f>VLOOKUP($A27&amp;K$82,決統データ!$A$3:$DE$2059,$E27+19,FALSE)</f>
        <v>223</v>
      </c>
      <c r="L27" s="274">
        <f t="shared" si="0"/>
        <v>548</v>
      </c>
    </row>
    <row r="28" spans="1:12" ht="18" customHeight="1">
      <c r="A28" s="27" t="str">
        <f t="shared" si="1"/>
        <v>1783201</v>
      </c>
      <c r="B28" s="28" t="s">
        <v>334</v>
      </c>
      <c r="C28" s="29">
        <v>32</v>
      </c>
      <c r="D28" s="28" t="s">
        <v>790</v>
      </c>
      <c r="E28" s="24">
        <v>26</v>
      </c>
      <c r="F28" s="594"/>
      <c r="G28" s="594"/>
      <c r="H28" s="175" t="s">
        <v>1180</v>
      </c>
      <c r="I28" s="191"/>
      <c r="J28" s="42">
        <f>VLOOKUP($A28&amp;J$82,決統データ!$A$3:$DE$2059,$E28+19,FALSE)</f>
        <v>0</v>
      </c>
      <c r="K28" s="42">
        <f>VLOOKUP($A28&amp;K$82,決統データ!$A$3:$DE$2059,$E28+19,FALSE)</f>
        <v>278</v>
      </c>
      <c r="L28" s="274">
        <f t="shared" si="0"/>
        <v>278</v>
      </c>
    </row>
    <row r="29" spans="1:12" ht="18" customHeight="1">
      <c r="A29" s="27" t="str">
        <f t="shared" si="1"/>
        <v>1783201</v>
      </c>
      <c r="B29" s="28" t="s">
        <v>334</v>
      </c>
      <c r="C29" s="29">
        <v>32</v>
      </c>
      <c r="D29" s="28" t="s">
        <v>790</v>
      </c>
      <c r="E29" s="24">
        <v>27</v>
      </c>
      <c r="F29" s="594"/>
      <c r="G29" s="594"/>
      <c r="H29" s="175" t="s">
        <v>1177</v>
      </c>
      <c r="I29" s="191"/>
      <c r="J29" s="42">
        <f>VLOOKUP($A29&amp;J$82,決統データ!$A$3:$DE$2059,$E29+19,FALSE)</f>
        <v>0</v>
      </c>
      <c r="K29" s="42">
        <f>VLOOKUP($A29&amp;K$82,決統データ!$A$3:$DE$2059,$E29+19,FALSE)</f>
        <v>0</v>
      </c>
      <c r="L29" s="274">
        <f t="shared" si="0"/>
        <v>0</v>
      </c>
    </row>
    <row r="30" spans="1:12" ht="18" customHeight="1">
      <c r="A30" s="27" t="str">
        <f t="shared" si="1"/>
        <v>1783201</v>
      </c>
      <c r="B30" s="28" t="s">
        <v>334</v>
      </c>
      <c r="C30" s="29">
        <v>32</v>
      </c>
      <c r="D30" s="28" t="s">
        <v>790</v>
      </c>
      <c r="E30" s="24">
        <v>28</v>
      </c>
      <c r="F30" s="594"/>
      <c r="G30" s="594"/>
      <c r="H30" s="175" t="s">
        <v>1317</v>
      </c>
      <c r="I30" s="191"/>
      <c r="J30" s="42">
        <f>VLOOKUP($A30&amp;J$82,決統データ!$A$3:$DE$2059,$E30+19,FALSE)</f>
        <v>0</v>
      </c>
      <c r="K30" s="42">
        <f>VLOOKUP($A30&amp;K$82,決統データ!$A$3:$DE$2059,$E30+19,FALSE)</f>
        <v>0</v>
      </c>
      <c r="L30" s="274">
        <f t="shared" si="0"/>
        <v>0</v>
      </c>
    </row>
    <row r="31" spans="1:12" ht="18" customHeight="1">
      <c r="A31" s="27" t="str">
        <f t="shared" si="1"/>
        <v>1783201</v>
      </c>
      <c r="B31" s="28" t="s">
        <v>334</v>
      </c>
      <c r="C31" s="29">
        <v>32</v>
      </c>
      <c r="D31" s="28" t="s">
        <v>790</v>
      </c>
      <c r="E31" s="24">
        <v>29</v>
      </c>
      <c r="F31" s="594"/>
      <c r="G31" s="594"/>
      <c r="H31" s="175" t="s">
        <v>1178</v>
      </c>
      <c r="I31" s="191"/>
      <c r="J31" s="42">
        <f>VLOOKUP($A31&amp;J$82,決統データ!$A$3:$DE$2059,$E31+19,FALSE)</f>
        <v>1574</v>
      </c>
      <c r="K31" s="42">
        <f>VLOOKUP($A31&amp;K$82,決統データ!$A$3:$DE$2059,$E31+19,FALSE)</f>
        <v>939</v>
      </c>
      <c r="L31" s="274">
        <f t="shared" si="0"/>
        <v>2513</v>
      </c>
    </row>
    <row r="32" spans="1:12" ht="18" customHeight="1">
      <c r="A32" s="27" t="str">
        <f t="shared" si="1"/>
        <v>1783201</v>
      </c>
      <c r="B32" s="28" t="s">
        <v>334</v>
      </c>
      <c r="C32" s="29">
        <v>32</v>
      </c>
      <c r="D32" s="28" t="s">
        <v>790</v>
      </c>
      <c r="E32" s="24">
        <v>30</v>
      </c>
      <c r="F32" s="594"/>
      <c r="G32" s="594"/>
      <c r="H32" s="175" t="s">
        <v>737</v>
      </c>
      <c r="I32" s="191"/>
      <c r="J32" s="42">
        <f>VLOOKUP($A32&amp;J$82,決統データ!$A$3:$DE$2059,$E32+19,FALSE)</f>
        <v>227</v>
      </c>
      <c r="K32" s="42">
        <f>VLOOKUP($A32&amp;K$82,決統データ!$A$3:$DE$2059,$E32+19,FALSE)</f>
        <v>64</v>
      </c>
      <c r="L32" s="274">
        <f t="shared" si="0"/>
        <v>291</v>
      </c>
    </row>
    <row r="33" spans="1:12" ht="18" customHeight="1">
      <c r="A33" s="27" t="str">
        <f t="shared" si="1"/>
        <v>1783201</v>
      </c>
      <c r="B33" s="28" t="s">
        <v>334</v>
      </c>
      <c r="C33" s="29">
        <v>32</v>
      </c>
      <c r="D33" s="28" t="s">
        <v>790</v>
      </c>
      <c r="E33" s="24">
        <v>31</v>
      </c>
      <c r="F33" s="594"/>
      <c r="G33" s="594"/>
      <c r="H33" s="175" t="s">
        <v>799</v>
      </c>
      <c r="I33" s="191"/>
      <c r="J33" s="42">
        <f>VLOOKUP($A33&amp;J$82,決統データ!$A$3:$DE$2059,$E33+19,FALSE)</f>
        <v>2126</v>
      </c>
      <c r="K33" s="42">
        <f>VLOOKUP($A33&amp;K$82,決統データ!$A$3:$DE$2059,$E33+19,FALSE)</f>
        <v>2753</v>
      </c>
      <c r="L33" s="274">
        <f t="shared" si="0"/>
        <v>4879</v>
      </c>
    </row>
    <row r="34" spans="1:12" ht="18" customHeight="1">
      <c r="A34" s="27" t="str">
        <f t="shared" si="1"/>
        <v>1783201</v>
      </c>
      <c r="B34" s="28" t="s">
        <v>334</v>
      </c>
      <c r="C34" s="29">
        <v>32</v>
      </c>
      <c r="D34" s="28" t="s">
        <v>790</v>
      </c>
      <c r="E34" s="24">
        <v>32</v>
      </c>
      <c r="F34" s="594"/>
      <c r="G34" s="594"/>
      <c r="H34" s="594" t="s">
        <v>650</v>
      </c>
      <c r="I34" s="174" t="s">
        <v>1323</v>
      </c>
      <c r="J34" s="42">
        <f>VLOOKUP($A34&amp;J$82,決統データ!$A$3:$DE$2059,$E34+19,FALSE)</f>
        <v>2126</v>
      </c>
      <c r="K34" s="42">
        <f>VLOOKUP($A34&amp;K$82,決統データ!$A$3:$DE$2059,$E34+19,FALSE)</f>
        <v>2753</v>
      </c>
      <c r="L34" s="274">
        <f t="shared" si="0"/>
        <v>4879</v>
      </c>
    </row>
    <row r="35" spans="1:12" ht="18" customHeight="1">
      <c r="A35" s="27" t="str">
        <f t="shared" si="1"/>
        <v>1783201</v>
      </c>
      <c r="B35" s="28" t="s">
        <v>334</v>
      </c>
      <c r="C35" s="29">
        <v>32</v>
      </c>
      <c r="D35" s="28" t="s">
        <v>790</v>
      </c>
      <c r="E35" s="24">
        <v>33</v>
      </c>
      <c r="F35" s="594"/>
      <c r="G35" s="594"/>
      <c r="H35" s="594"/>
      <c r="I35" s="174" t="s">
        <v>1322</v>
      </c>
      <c r="J35" s="42">
        <f>VLOOKUP($A35&amp;J$82,決統データ!$A$3:$DE$2059,$E35+19,FALSE)</f>
        <v>0</v>
      </c>
      <c r="K35" s="42">
        <f>VLOOKUP($A35&amp;K$82,決統データ!$A$3:$DE$2059,$E35+19,FALSE)</f>
        <v>0</v>
      </c>
      <c r="L35" s="274">
        <f t="shared" ref="L35:L75" si="2">SUM(J35:K35)</f>
        <v>0</v>
      </c>
    </row>
    <row r="36" spans="1:12" ht="18" customHeight="1">
      <c r="A36" s="27" t="str">
        <f t="shared" si="1"/>
        <v>1783201</v>
      </c>
      <c r="B36" s="28" t="s">
        <v>334</v>
      </c>
      <c r="C36" s="29">
        <v>32</v>
      </c>
      <c r="D36" s="28" t="s">
        <v>790</v>
      </c>
      <c r="E36" s="24">
        <v>34</v>
      </c>
      <c r="F36" s="594"/>
      <c r="G36" s="594"/>
      <c r="H36" s="594"/>
      <c r="I36" s="174" t="s">
        <v>737</v>
      </c>
      <c r="J36" s="42">
        <f>VLOOKUP($A36&amp;J$82,決統データ!$A$3:$DE$2059,$E36+19,FALSE)</f>
        <v>0</v>
      </c>
      <c r="K36" s="42">
        <f>VLOOKUP($A36&amp;K$82,決統データ!$A$3:$DE$2059,$E36+19,FALSE)</f>
        <v>0</v>
      </c>
      <c r="L36" s="274">
        <f t="shared" si="2"/>
        <v>0</v>
      </c>
    </row>
    <row r="37" spans="1:12" ht="18" customHeight="1">
      <c r="A37" s="27" t="str">
        <f t="shared" si="1"/>
        <v>1783201</v>
      </c>
      <c r="B37" s="28" t="s">
        <v>334</v>
      </c>
      <c r="C37" s="29">
        <v>32</v>
      </c>
      <c r="D37" s="28" t="s">
        <v>790</v>
      </c>
      <c r="E37" s="24">
        <v>35</v>
      </c>
      <c r="F37" s="594"/>
      <c r="G37" s="594" t="s">
        <v>737</v>
      </c>
      <c r="H37" s="174" t="s">
        <v>862</v>
      </c>
      <c r="I37" s="174"/>
      <c r="J37" s="42">
        <f>VLOOKUP($A37&amp;J$82,決統データ!$A$3:$DE$2059,$E37+19,FALSE)</f>
        <v>0</v>
      </c>
      <c r="K37" s="42">
        <f>VLOOKUP($A37&amp;K$82,決統データ!$A$3:$DE$2059,$E37+19,FALSE)</f>
        <v>0</v>
      </c>
      <c r="L37" s="274">
        <f t="shared" si="2"/>
        <v>0</v>
      </c>
    </row>
    <row r="38" spans="1:12" ht="18" customHeight="1">
      <c r="A38" s="27" t="str">
        <f t="shared" si="1"/>
        <v>1783201</v>
      </c>
      <c r="B38" s="28" t="s">
        <v>334</v>
      </c>
      <c r="C38" s="29">
        <v>32</v>
      </c>
      <c r="D38" s="28" t="s">
        <v>790</v>
      </c>
      <c r="E38" s="24">
        <v>36</v>
      </c>
      <c r="F38" s="594"/>
      <c r="G38" s="594"/>
      <c r="H38" s="674" t="s">
        <v>1315</v>
      </c>
      <c r="I38" s="674"/>
      <c r="J38" s="42">
        <f>VLOOKUP($A38&amp;J$82,決統データ!$A$3:$DE$2059,$E38+19,FALSE)</f>
        <v>0</v>
      </c>
      <c r="K38" s="42">
        <f>VLOOKUP($A38&amp;K$82,決統データ!$A$3:$DE$2059,$E38+19,FALSE)</f>
        <v>0</v>
      </c>
      <c r="L38" s="274">
        <f t="shared" si="2"/>
        <v>0</v>
      </c>
    </row>
    <row r="39" spans="1:12" ht="18" customHeight="1">
      <c r="A39" s="27" t="str">
        <f t="shared" si="1"/>
        <v>1783201</v>
      </c>
      <c r="B39" s="28" t="s">
        <v>334</v>
      </c>
      <c r="C39" s="29">
        <v>32</v>
      </c>
      <c r="D39" s="28" t="s">
        <v>790</v>
      </c>
      <c r="E39" s="24">
        <v>37</v>
      </c>
      <c r="F39" s="594"/>
      <c r="G39" s="594"/>
      <c r="H39" s="175" t="s">
        <v>1178</v>
      </c>
      <c r="I39" s="191"/>
      <c r="J39" s="42">
        <f>VLOOKUP($A39&amp;J$82,決統データ!$A$3:$DE$2059,$E39+19,FALSE)</f>
        <v>0</v>
      </c>
      <c r="K39" s="42">
        <f>VLOOKUP($A39&amp;K$82,決統データ!$A$3:$DE$2059,$E39+19,FALSE)</f>
        <v>0</v>
      </c>
      <c r="L39" s="274">
        <f t="shared" si="2"/>
        <v>0</v>
      </c>
    </row>
    <row r="40" spans="1:12" ht="18" customHeight="1">
      <c r="A40" s="27" t="str">
        <f t="shared" si="1"/>
        <v>1783201</v>
      </c>
      <c r="B40" s="28" t="s">
        <v>334</v>
      </c>
      <c r="C40" s="29">
        <v>32</v>
      </c>
      <c r="D40" s="28" t="s">
        <v>790</v>
      </c>
      <c r="E40" s="24">
        <v>38</v>
      </c>
      <c r="F40" s="594"/>
      <c r="G40" s="594"/>
      <c r="H40" s="175" t="s">
        <v>737</v>
      </c>
      <c r="I40" s="191"/>
      <c r="J40" s="42">
        <f>VLOOKUP($A40&amp;J$82,決統データ!$A$3:$DE$2059,$E40+19,FALSE)</f>
        <v>2</v>
      </c>
      <c r="K40" s="42">
        <f>VLOOKUP($A40&amp;K$82,決統データ!$A$3:$DE$2059,$E40+19,FALSE)</f>
        <v>105</v>
      </c>
      <c r="L40" s="274">
        <f t="shared" si="2"/>
        <v>107</v>
      </c>
    </row>
    <row r="41" spans="1:12" ht="18" customHeight="1">
      <c r="A41" s="27" t="str">
        <f t="shared" si="1"/>
        <v>1783201</v>
      </c>
      <c r="B41" s="28" t="s">
        <v>334</v>
      </c>
      <c r="C41" s="29">
        <v>32</v>
      </c>
      <c r="D41" s="28" t="s">
        <v>790</v>
      </c>
      <c r="E41" s="24">
        <v>39</v>
      </c>
      <c r="F41" s="594"/>
      <c r="G41" s="594"/>
      <c r="H41" s="175" t="s">
        <v>799</v>
      </c>
      <c r="I41" s="191"/>
      <c r="J41" s="42">
        <f>VLOOKUP($A41&amp;J$82,決統データ!$A$3:$DE$2059,$E41+19,FALSE)</f>
        <v>2</v>
      </c>
      <c r="K41" s="42">
        <f>VLOOKUP($A41&amp;K$82,決統データ!$A$3:$DE$2059,$E41+19,FALSE)</f>
        <v>105</v>
      </c>
      <c r="L41" s="274">
        <f t="shared" si="2"/>
        <v>107</v>
      </c>
    </row>
    <row r="42" spans="1:12" ht="18" customHeight="1">
      <c r="A42" s="27" t="str">
        <f t="shared" si="1"/>
        <v>1783201</v>
      </c>
      <c r="B42" s="28" t="s">
        <v>334</v>
      </c>
      <c r="C42" s="29">
        <v>32</v>
      </c>
      <c r="D42" s="28" t="s">
        <v>790</v>
      </c>
      <c r="E42" s="24">
        <v>40</v>
      </c>
      <c r="F42" s="594"/>
      <c r="G42" s="594"/>
      <c r="H42" s="594" t="s">
        <v>650</v>
      </c>
      <c r="I42" s="174" t="s">
        <v>1323</v>
      </c>
      <c r="J42" s="42">
        <f>VLOOKUP($A42&amp;J$82,決統データ!$A$3:$DE$2059,$E42+19,FALSE)</f>
        <v>2</v>
      </c>
      <c r="K42" s="42">
        <f>VLOOKUP($A42&amp;K$82,決統データ!$A$3:$DE$2059,$E42+19,FALSE)</f>
        <v>105</v>
      </c>
      <c r="L42" s="274">
        <f t="shared" si="2"/>
        <v>107</v>
      </c>
    </row>
    <row r="43" spans="1:12" ht="18" customHeight="1">
      <c r="A43" s="27" t="str">
        <f t="shared" si="1"/>
        <v>1783201</v>
      </c>
      <c r="B43" s="28" t="s">
        <v>334</v>
      </c>
      <c r="C43" s="29">
        <v>32</v>
      </c>
      <c r="D43" s="28" t="s">
        <v>790</v>
      </c>
      <c r="E43" s="24">
        <v>41</v>
      </c>
      <c r="F43" s="594"/>
      <c r="G43" s="594"/>
      <c r="H43" s="594"/>
      <c r="I43" s="174" t="s">
        <v>1322</v>
      </c>
      <c r="J43" s="42">
        <f>VLOOKUP($A43&amp;J$82,決統データ!$A$3:$DE$2059,$E43+19,FALSE)</f>
        <v>0</v>
      </c>
      <c r="K43" s="42">
        <f>VLOOKUP($A43&amp;K$82,決統データ!$A$3:$DE$2059,$E43+19,FALSE)</f>
        <v>0</v>
      </c>
      <c r="L43" s="274">
        <f t="shared" si="2"/>
        <v>0</v>
      </c>
    </row>
    <row r="44" spans="1:12" ht="18" customHeight="1">
      <c r="A44" s="27" t="str">
        <f t="shared" si="1"/>
        <v>1783201</v>
      </c>
      <c r="B44" s="28" t="s">
        <v>334</v>
      </c>
      <c r="C44" s="29">
        <v>32</v>
      </c>
      <c r="D44" s="28" t="s">
        <v>790</v>
      </c>
      <c r="E44" s="24">
        <v>42</v>
      </c>
      <c r="F44" s="594"/>
      <c r="G44" s="594"/>
      <c r="H44" s="594"/>
      <c r="I44" s="174" t="s">
        <v>737</v>
      </c>
      <c r="J44" s="42">
        <f>VLOOKUP($A44&amp;J$82,決統データ!$A$3:$DE$2059,$E44+19,FALSE)</f>
        <v>0</v>
      </c>
      <c r="K44" s="42">
        <f>VLOOKUP($A44&amp;K$82,決統データ!$A$3:$DE$2059,$E44+19,FALSE)</f>
        <v>0</v>
      </c>
      <c r="L44" s="274">
        <f t="shared" si="2"/>
        <v>0</v>
      </c>
    </row>
    <row r="45" spans="1:12" ht="18" customHeight="1">
      <c r="A45" s="27" t="str">
        <f t="shared" si="1"/>
        <v>1783201</v>
      </c>
      <c r="B45" s="28" t="s">
        <v>334</v>
      </c>
      <c r="C45" s="29">
        <v>32</v>
      </c>
      <c r="D45" s="28" t="s">
        <v>790</v>
      </c>
      <c r="E45" s="24">
        <v>43</v>
      </c>
      <c r="F45" s="594"/>
      <c r="G45" s="721" t="s">
        <v>497</v>
      </c>
      <c r="H45" s="722"/>
      <c r="I45" s="723"/>
      <c r="J45" s="42">
        <f>VLOOKUP($A45&amp;J$82,決統データ!$A$3:$DE$2059,$E45+19,FALSE)</f>
        <v>2237</v>
      </c>
      <c r="K45" s="42">
        <f>VLOOKUP($A45&amp;K$82,決統データ!$A$3:$DE$2059,$E45+19,FALSE)</f>
        <v>2858</v>
      </c>
      <c r="L45" s="274">
        <f t="shared" si="2"/>
        <v>5095</v>
      </c>
    </row>
    <row r="46" spans="1:12" ht="18" customHeight="1">
      <c r="A46" s="27" t="str">
        <f t="shared" si="1"/>
        <v>1783201</v>
      </c>
      <c r="B46" s="28" t="s">
        <v>334</v>
      </c>
      <c r="C46" s="29">
        <v>32</v>
      </c>
      <c r="D46" s="28" t="s">
        <v>790</v>
      </c>
      <c r="E46" s="24">
        <v>44</v>
      </c>
      <c r="F46" s="594"/>
      <c r="G46" s="594" t="s">
        <v>650</v>
      </c>
      <c r="H46" s="174" t="s">
        <v>1323</v>
      </c>
      <c r="I46" s="174"/>
      <c r="J46" s="42">
        <f>VLOOKUP($A46&amp;J$82,決統データ!$A$3:$DE$2059,$E46+19,FALSE)</f>
        <v>2237</v>
      </c>
      <c r="K46" s="42">
        <f>VLOOKUP($A46&amp;K$82,決統データ!$A$3:$DE$2059,$E46+19,FALSE)</f>
        <v>2858</v>
      </c>
      <c r="L46" s="274">
        <f t="shared" si="2"/>
        <v>5095</v>
      </c>
    </row>
    <row r="47" spans="1:12" ht="18" customHeight="1">
      <c r="A47" s="27" t="str">
        <f t="shared" si="1"/>
        <v>1783201</v>
      </c>
      <c r="B47" s="28" t="s">
        <v>334</v>
      </c>
      <c r="C47" s="29">
        <v>32</v>
      </c>
      <c r="D47" s="28" t="s">
        <v>790</v>
      </c>
      <c r="E47" s="24">
        <v>45</v>
      </c>
      <c r="F47" s="594"/>
      <c r="G47" s="594"/>
      <c r="H47" s="174" t="s">
        <v>1322</v>
      </c>
      <c r="I47" s="174"/>
      <c r="J47" s="42">
        <f>VLOOKUP($A47&amp;J$82,決統データ!$A$3:$DE$2059,$E47+19,FALSE)</f>
        <v>0</v>
      </c>
      <c r="K47" s="42">
        <f>VLOOKUP($A47&amp;K$82,決統データ!$A$3:$DE$2059,$E47+19,FALSE)</f>
        <v>0</v>
      </c>
      <c r="L47" s="274">
        <f t="shared" si="2"/>
        <v>0</v>
      </c>
    </row>
    <row r="48" spans="1:12" ht="18" customHeight="1">
      <c r="A48" s="27" t="str">
        <f t="shared" si="1"/>
        <v>1783201</v>
      </c>
      <c r="B48" s="28" t="s">
        <v>334</v>
      </c>
      <c r="C48" s="29">
        <v>32</v>
      </c>
      <c r="D48" s="28" t="s">
        <v>790</v>
      </c>
      <c r="E48" s="24">
        <v>46</v>
      </c>
      <c r="F48" s="594"/>
      <c r="G48" s="594"/>
      <c r="H48" s="174" t="s">
        <v>1333</v>
      </c>
      <c r="I48" s="174"/>
      <c r="J48" s="42">
        <f>VLOOKUP($A48&amp;J$82,決統データ!$A$3:$DE$2059,$E48+19,FALSE)</f>
        <v>0</v>
      </c>
      <c r="K48" s="42">
        <f>VLOOKUP($A48&amp;K$82,決統データ!$A$3:$DE$2059,$E48+19,FALSE)</f>
        <v>0</v>
      </c>
      <c r="L48" s="274">
        <f t="shared" si="2"/>
        <v>0</v>
      </c>
    </row>
    <row r="49" spans="1:12" ht="18" customHeight="1">
      <c r="A49" s="27" t="str">
        <f t="shared" si="1"/>
        <v>1783201</v>
      </c>
      <c r="B49" s="28" t="s">
        <v>334</v>
      </c>
      <c r="C49" s="29">
        <v>32</v>
      </c>
      <c r="D49" s="28" t="s">
        <v>790</v>
      </c>
      <c r="E49" s="24">
        <v>47</v>
      </c>
      <c r="F49" s="594"/>
      <c r="G49" s="594"/>
      <c r="H49" s="174" t="s">
        <v>1332</v>
      </c>
      <c r="I49" s="174"/>
      <c r="J49" s="42">
        <f>VLOOKUP($A49&amp;J$82,決統データ!$A$3:$DE$2059,$E49+19,FALSE)</f>
        <v>0</v>
      </c>
      <c r="K49" s="42">
        <f>VLOOKUP($A49&amp;K$82,決統データ!$A$3:$DE$2059,$E49+19,FALSE)</f>
        <v>0</v>
      </c>
      <c r="L49" s="274">
        <f t="shared" si="2"/>
        <v>0</v>
      </c>
    </row>
    <row r="50" spans="1:12" ht="18" customHeight="1">
      <c r="A50" s="27" t="str">
        <f t="shared" si="1"/>
        <v>1783201</v>
      </c>
      <c r="B50" s="28" t="s">
        <v>334</v>
      </c>
      <c r="C50" s="29">
        <v>32</v>
      </c>
      <c r="D50" s="28" t="s">
        <v>790</v>
      </c>
      <c r="E50" s="24">
        <v>48</v>
      </c>
      <c r="F50" s="594"/>
      <c r="G50" s="594"/>
      <c r="H50" s="174" t="s">
        <v>1331</v>
      </c>
      <c r="I50" s="174"/>
      <c r="J50" s="42">
        <f>VLOOKUP($A50&amp;J$82,決統データ!$A$3:$DE$2059,$E50+19,FALSE)</f>
        <v>0</v>
      </c>
      <c r="K50" s="42">
        <f>VLOOKUP($A50&amp;K$82,決統データ!$A$3:$DE$2059,$E50+19,FALSE)</f>
        <v>0</v>
      </c>
      <c r="L50" s="274">
        <f t="shared" si="2"/>
        <v>0</v>
      </c>
    </row>
    <row r="51" spans="1:12" ht="18" customHeight="1">
      <c r="A51" s="27" t="str">
        <f t="shared" si="1"/>
        <v>1783201</v>
      </c>
      <c r="B51" s="28" t="s">
        <v>334</v>
      </c>
      <c r="C51" s="29">
        <v>32</v>
      </c>
      <c r="D51" s="28" t="s">
        <v>790</v>
      </c>
      <c r="E51" s="24">
        <v>49</v>
      </c>
      <c r="F51" s="594"/>
      <c r="G51" s="594"/>
      <c r="H51" s="174" t="s">
        <v>1326</v>
      </c>
      <c r="I51" s="174"/>
      <c r="J51" s="42">
        <f>VLOOKUP($A51&amp;J$82,決統データ!$A$3:$DE$2059,$E51+19,FALSE)</f>
        <v>0</v>
      </c>
      <c r="K51" s="42">
        <f>VLOOKUP($A51&amp;K$82,決統データ!$A$3:$DE$2059,$E51+19,FALSE)</f>
        <v>0</v>
      </c>
      <c r="L51" s="274">
        <f t="shared" si="2"/>
        <v>0</v>
      </c>
    </row>
    <row r="52" spans="1:12" ht="18" customHeight="1">
      <c r="A52" s="27" t="str">
        <f t="shared" si="1"/>
        <v>1783201</v>
      </c>
      <c r="B52" s="28" t="s">
        <v>334</v>
      </c>
      <c r="C52" s="29">
        <v>32</v>
      </c>
      <c r="D52" s="28" t="s">
        <v>790</v>
      </c>
      <c r="E52" s="24">
        <v>50</v>
      </c>
      <c r="F52" s="594"/>
      <c r="G52" s="594"/>
      <c r="H52" s="175" t="s">
        <v>737</v>
      </c>
      <c r="I52" s="191"/>
      <c r="J52" s="42">
        <f>VLOOKUP($A52&amp;J$82,決統データ!$A$3:$DE$2059,$E52+19,FALSE)</f>
        <v>0</v>
      </c>
      <c r="K52" s="42">
        <f>VLOOKUP($A52&amp;K$82,決統データ!$A$3:$DE$2059,$E52+19,FALSE)</f>
        <v>0</v>
      </c>
      <c r="L52" s="274">
        <f t="shared" si="2"/>
        <v>0</v>
      </c>
    </row>
    <row r="53" spans="1:12" ht="18" customHeight="1">
      <c r="A53" s="27" t="str">
        <f t="shared" si="1"/>
        <v>1783201</v>
      </c>
      <c r="B53" s="28" t="s">
        <v>334</v>
      </c>
      <c r="C53" s="29">
        <v>32</v>
      </c>
      <c r="D53" s="28" t="s">
        <v>790</v>
      </c>
      <c r="E53" s="24">
        <v>51</v>
      </c>
      <c r="F53" s="594" t="s">
        <v>1330</v>
      </c>
      <c r="G53" s="174" t="s">
        <v>365</v>
      </c>
      <c r="H53" s="174"/>
      <c r="I53" s="174"/>
      <c r="J53" s="42">
        <f>VLOOKUP($A53&amp;J$82,決統データ!$A$3:$DE$2059,$E53+19,FALSE)</f>
        <v>0</v>
      </c>
      <c r="K53" s="42">
        <f>VLOOKUP($A53&amp;K$82,決統データ!$A$3:$DE$2059,$E53+19,FALSE)</f>
        <v>0</v>
      </c>
      <c r="L53" s="274">
        <f t="shared" si="2"/>
        <v>0</v>
      </c>
    </row>
    <row r="54" spans="1:12" ht="18" customHeight="1">
      <c r="A54" s="27" t="str">
        <f t="shared" si="1"/>
        <v>1783201</v>
      </c>
      <c r="B54" s="28" t="s">
        <v>334</v>
      </c>
      <c r="C54" s="29">
        <v>32</v>
      </c>
      <c r="D54" s="28" t="s">
        <v>790</v>
      </c>
      <c r="E54" s="24">
        <v>52</v>
      </c>
      <c r="F54" s="594"/>
      <c r="G54" s="594" t="s">
        <v>650</v>
      </c>
      <c r="H54" s="174" t="s">
        <v>1323</v>
      </c>
      <c r="I54" s="174"/>
      <c r="J54" s="42">
        <f>VLOOKUP($A54&amp;J$82,決統データ!$A$3:$DE$2059,$E54+19,FALSE)</f>
        <v>0</v>
      </c>
      <c r="K54" s="42">
        <f>VLOOKUP($A54&amp;K$82,決統データ!$A$3:$DE$2059,$E54+19,FALSE)</f>
        <v>0</v>
      </c>
      <c r="L54" s="274">
        <f t="shared" si="2"/>
        <v>0</v>
      </c>
    </row>
    <row r="55" spans="1:12" ht="18" customHeight="1">
      <c r="A55" s="27" t="str">
        <f t="shared" si="1"/>
        <v>1783201</v>
      </c>
      <c r="B55" s="28" t="s">
        <v>334</v>
      </c>
      <c r="C55" s="29">
        <v>32</v>
      </c>
      <c r="D55" s="28" t="s">
        <v>790</v>
      </c>
      <c r="E55" s="24">
        <v>53</v>
      </c>
      <c r="F55" s="594"/>
      <c r="G55" s="594"/>
      <c r="H55" s="174" t="s">
        <v>1322</v>
      </c>
      <c r="I55" s="174"/>
      <c r="J55" s="42">
        <f>VLOOKUP($A55&amp;J$82,決統データ!$A$3:$DE$2059,$E55+19,FALSE)</f>
        <v>0</v>
      </c>
      <c r="K55" s="42">
        <f>VLOOKUP($A55&amp;K$82,決統データ!$A$3:$DE$2059,$E55+19,FALSE)</f>
        <v>0</v>
      </c>
      <c r="L55" s="274">
        <f t="shared" si="2"/>
        <v>0</v>
      </c>
    </row>
    <row r="56" spans="1:12" ht="18" customHeight="1">
      <c r="A56" s="27" t="str">
        <f t="shared" si="1"/>
        <v>1783201</v>
      </c>
      <c r="B56" s="28" t="s">
        <v>334</v>
      </c>
      <c r="C56" s="29">
        <v>32</v>
      </c>
      <c r="D56" s="28" t="s">
        <v>790</v>
      </c>
      <c r="E56" s="24">
        <v>54</v>
      </c>
      <c r="F56" s="594"/>
      <c r="G56" s="594"/>
      <c r="H56" s="174" t="s">
        <v>1326</v>
      </c>
      <c r="I56" s="174"/>
      <c r="J56" s="42">
        <f>VLOOKUP($A56&amp;J$82,決統データ!$A$3:$DE$2059,$E56+19,FALSE)</f>
        <v>0</v>
      </c>
      <c r="K56" s="42">
        <f>VLOOKUP($A56&amp;K$82,決統データ!$A$3:$DE$2059,$E56+19,FALSE)</f>
        <v>0</v>
      </c>
      <c r="L56" s="274">
        <f t="shared" si="2"/>
        <v>0</v>
      </c>
    </row>
    <row r="57" spans="1:12" ht="18" customHeight="1">
      <c r="A57" s="27" t="str">
        <f t="shared" si="1"/>
        <v>1783201</v>
      </c>
      <c r="B57" s="28" t="s">
        <v>334</v>
      </c>
      <c r="C57" s="29">
        <v>32</v>
      </c>
      <c r="D57" s="28" t="s">
        <v>790</v>
      </c>
      <c r="E57" s="24">
        <v>55</v>
      </c>
      <c r="F57" s="594"/>
      <c r="G57" s="594"/>
      <c r="H57" s="174" t="s">
        <v>1325</v>
      </c>
      <c r="I57" s="174"/>
      <c r="J57" s="42">
        <f>VLOOKUP($A57&amp;J$82,決統データ!$A$3:$DE$2059,$E57+19,FALSE)</f>
        <v>0</v>
      </c>
      <c r="K57" s="42">
        <f>VLOOKUP($A57&amp;K$82,決統データ!$A$3:$DE$2059,$E57+19,FALSE)</f>
        <v>0</v>
      </c>
      <c r="L57" s="274">
        <f t="shared" si="2"/>
        <v>0</v>
      </c>
    </row>
    <row r="58" spans="1:12" ht="18" customHeight="1">
      <c r="A58" s="27" t="str">
        <f t="shared" si="1"/>
        <v>1783201</v>
      </c>
      <c r="B58" s="28" t="s">
        <v>334</v>
      </c>
      <c r="C58" s="29">
        <v>32</v>
      </c>
      <c r="D58" s="28" t="s">
        <v>790</v>
      </c>
      <c r="E58" s="24">
        <v>56</v>
      </c>
      <c r="F58" s="594"/>
      <c r="G58" s="594"/>
      <c r="H58" s="174" t="s">
        <v>1321</v>
      </c>
      <c r="I58" s="174"/>
      <c r="J58" s="42">
        <f>VLOOKUP($A58&amp;J$82,決統データ!$A$3:$DE$2059,$E58+19,FALSE)</f>
        <v>0</v>
      </c>
      <c r="K58" s="42">
        <f>VLOOKUP($A58&amp;K$82,決統データ!$A$3:$DE$2059,$E58+19,FALSE)</f>
        <v>0</v>
      </c>
      <c r="L58" s="274">
        <f t="shared" si="2"/>
        <v>0</v>
      </c>
    </row>
    <row r="59" spans="1:12" ht="18" customHeight="1">
      <c r="A59" s="27" t="str">
        <f t="shared" si="1"/>
        <v>1783201</v>
      </c>
      <c r="B59" s="28" t="s">
        <v>334</v>
      </c>
      <c r="C59" s="29">
        <v>32</v>
      </c>
      <c r="D59" s="28" t="s">
        <v>790</v>
      </c>
      <c r="E59" s="24">
        <v>57</v>
      </c>
      <c r="F59" s="594"/>
      <c r="G59" s="594"/>
      <c r="H59" s="174" t="s">
        <v>737</v>
      </c>
      <c r="I59" s="174"/>
      <c r="J59" s="42">
        <f>VLOOKUP($A59&amp;J$82,決統データ!$A$3:$DE$2059,$E59+19,FALSE)</f>
        <v>0</v>
      </c>
      <c r="K59" s="42">
        <f>VLOOKUP($A59&amp;K$82,決統データ!$A$3:$DE$2059,$E59+19,FALSE)</f>
        <v>0</v>
      </c>
      <c r="L59" s="274">
        <f t="shared" si="2"/>
        <v>0</v>
      </c>
    </row>
    <row r="60" spans="1:12" ht="18" customHeight="1">
      <c r="A60" s="27" t="str">
        <f t="shared" si="1"/>
        <v>1783201</v>
      </c>
      <c r="B60" s="28" t="s">
        <v>334</v>
      </c>
      <c r="C60" s="29">
        <v>32</v>
      </c>
      <c r="D60" s="28" t="s">
        <v>790</v>
      </c>
      <c r="E60" s="24">
        <v>58</v>
      </c>
      <c r="F60" s="594"/>
      <c r="G60" s="174" t="s">
        <v>1328</v>
      </c>
      <c r="H60" s="174"/>
      <c r="I60" s="174"/>
      <c r="J60" s="42">
        <f>VLOOKUP($A60&amp;J$82,決統データ!$A$3:$DE$2059,$E60+19,FALSE)</f>
        <v>0</v>
      </c>
      <c r="K60" s="42">
        <f>VLOOKUP($A60&amp;K$82,決統データ!$A$3:$DE$2059,$E60+19,FALSE)</f>
        <v>0</v>
      </c>
      <c r="L60" s="274">
        <f t="shared" si="2"/>
        <v>0</v>
      </c>
    </row>
    <row r="61" spans="1:12" ht="18" customHeight="1">
      <c r="A61" s="27" t="str">
        <f t="shared" si="1"/>
        <v>1783201</v>
      </c>
      <c r="B61" s="28" t="s">
        <v>334</v>
      </c>
      <c r="C61" s="29">
        <v>32</v>
      </c>
      <c r="D61" s="28" t="s">
        <v>790</v>
      </c>
      <c r="E61" s="24">
        <v>59</v>
      </c>
      <c r="F61" s="594"/>
      <c r="G61" s="586" t="s">
        <v>650</v>
      </c>
      <c r="H61" s="174" t="s">
        <v>1323</v>
      </c>
      <c r="I61" s="174"/>
      <c r="J61" s="42">
        <f>VLOOKUP($A61&amp;J$82,決統データ!$A$3:$DE$2059,$E61+19,FALSE)</f>
        <v>0</v>
      </c>
      <c r="K61" s="42">
        <f>VLOOKUP($A61&amp;K$82,決統データ!$A$3:$DE$2059,$E61+19,FALSE)</f>
        <v>0</v>
      </c>
      <c r="L61" s="274">
        <f t="shared" si="2"/>
        <v>0</v>
      </c>
    </row>
    <row r="62" spans="1:12" ht="18" customHeight="1">
      <c r="A62" s="27" t="str">
        <f t="shared" si="1"/>
        <v>1783201</v>
      </c>
      <c r="B62" s="28" t="s">
        <v>334</v>
      </c>
      <c r="C62" s="29">
        <v>32</v>
      </c>
      <c r="D62" s="28" t="s">
        <v>790</v>
      </c>
      <c r="E62" s="24">
        <v>60</v>
      </c>
      <c r="F62" s="594"/>
      <c r="G62" s="587"/>
      <c r="H62" s="174" t="s">
        <v>1322</v>
      </c>
      <c r="I62" s="174"/>
      <c r="J62" s="42">
        <f>VLOOKUP($A62&amp;J$82,決統データ!$A$3:$DE$2059,$E62+19,FALSE)</f>
        <v>0</v>
      </c>
      <c r="K62" s="42">
        <f>VLOOKUP($A62&amp;K$82,決統データ!$A$3:$DE$2059,$E62+19,FALSE)</f>
        <v>0</v>
      </c>
      <c r="L62" s="274">
        <f t="shared" si="2"/>
        <v>0</v>
      </c>
    </row>
    <row r="63" spans="1:12" ht="18" customHeight="1">
      <c r="A63" s="27" t="str">
        <f t="shared" ref="A63:A71" si="3">+B63&amp;C63&amp;D63</f>
        <v>1783202</v>
      </c>
      <c r="B63" s="28" t="s">
        <v>334</v>
      </c>
      <c r="C63" s="29">
        <v>32</v>
      </c>
      <c r="D63" s="28" t="s">
        <v>796</v>
      </c>
      <c r="E63" s="24">
        <v>1</v>
      </c>
      <c r="F63" s="594"/>
      <c r="G63" s="587"/>
      <c r="H63" s="174" t="s">
        <v>1326</v>
      </c>
      <c r="I63" s="174"/>
      <c r="J63" s="42">
        <f>VLOOKUP($A63&amp;J$82,決統データ!$A$3:$DE$2059,$E63+19,FALSE)</f>
        <v>0</v>
      </c>
      <c r="K63" s="42">
        <f>VLOOKUP($A63&amp;K$82,決統データ!$A$3:$DE$2059,$E63+19,FALSE)</f>
        <v>0</v>
      </c>
      <c r="L63" s="274">
        <f t="shared" ref="L63:L71" si="4">SUM(J63:K63)</f>
        <v>0</v>
      </c>
    </row>
    <row r="64" spans="1:12" ht="18" customHeight="1">
      <c r="A64" s="27" t="str">
        <f t="shared" si="3"/>
        <v>1783202</v>
      </c>
      <c r="B64" s="28" t="s">
        <v>334</v>
      </c>
      <c r="C64" s="29">
        <v>32</v>
      </c>
      <c r="D64" s="28" t="s">
        <v>796</v>
      </c>
      <c r="E64" s="24">
        <v>2</v>
      </c>
      <c r="F64" s="594"/>
      <c r="G64" s="587"/>
      <c r="H64" s="174" t="s">
        <v>1325</v>
      </c>
      <c r="I64" s="174"/>
      <c r="J64" s="42">
        <f>VLOOKUP($A64&amp;J$82,決統データ!$A$3:$DE$2059,$E64+19,FALSE)</f>
        <v>0</v>
      </c>
      <c r="K64" s="42">
        <f>VLOOKUP($A64&amp;K$82,決統データ!$A$3:$DE$2059,$E64+19,FALSE)</f>
        <v>0</v>
      </c>
      <c r="L64" s="274">
        <f t="shared" si="4"/>
        <v>0</v>
      </c>
    </row>
    <row r="65" spans="1:12" ht="18" customHeight="1">
      <c r="A65" s="27" t="str">
        <f t="shared" si="3"/>
        <v>1783202</v>
      </c>
      <c r="B65" s="28" t="s">
        <v>334</v>
      </c>
      <c r="C65" s="29">
        <v>32</v>
      </c>
      <c r="D65" s="28" t="s">
        <v>796</v>
      </c>
      <c r="E65" s="24">
        <v>3</v>
      </c>
      <c r="F65" s="594"/>
      <c r="G65" s="587"/>
      <c r="H65" s="174" t="s">
        <v>1321</v>
      </c>
      <c r="I65" s="174"/>
      <c r="J65" s="42">
        <f>VLOOKUP($A65&amp;J$82,決統データ!$A$3:$DE$2059,$E65+19,FALSE)</f>
        <v>0</v>
      </c>
      <c r="K65" s="42">
        <f>VLOOKUP($A65&amp;K$82,決統データ!$A$3:$DE$2059,$E65+19,FALSE)</f>
        <v>0</v>
      </c>
      <c r="L65" s="274">
        <f t="shared" si="4"/>
        <v>0</v>
      </c>
    </row>
    <row r="66" spans="1:12" ht="18" customHeight="1">
      <c r="A66" s="27" t="str">
        <f t="shared" si="3"/>
        <v>1783202</v>
      </c>
      <c r="B66" s="28" t="s">
        <v>334</v>
      </c>
      <c r="C66" s="29">
        <v>32</v>
      </c>
      <c r="D66" s="28" t="s">
        <v>561</v>
      </c>
      <c r="E66" s="24">
        <v>4</v>
      </c>
      <c r="F66" s="594"/>
      <c r="G66" s="587"/>
      <c r="H66" s="175" t="s">
        <v>737</v>
      </c>
      <c r="I66" s="191"/>
      <c r="J66" s="42">
        <f>VLOOKUP($A66&amp;J$82,決統データ!$A$3:$DE$2059,$E66+19,FALSE)</f>
        <v>0</v>
      </c>
      <c r="K66" s="42">
        <f>VLOOKUP($A66&amp;K$82,決統データ!$A$3:$DE$2059,$E66+19,FALSE)</f>
        <v>0</v>
      </c>
      <c r="L66" s="274">
        <f t="shared" si="4"/>
        <v>0</v>
      </c>
    </row>
    <row r="67" spans="1:12" ht="18" customHeight="1">
      <c r="A67" s="27" t="str">
        <f t="shared" si="3"/>
        <v>1783202</v>
      </c>
      <c r="B67" s="28" t="s">
        <v>334</v>
      </c>
      <c r="C67" s="29">
        <v>32</v>
      </c>
      <c r="D67" s="28" t="s">
        <v>561</v>
      </c>
      <c r="E67" s="24">
        <v>6</v>
      </c>
      <c r="F67" s="594"/>
      <c r="G67" s="174" t="s">
        <v>376</v>
      </c>
      <c r="H67" s="175"/>
      <c r="I67" s="191"/>
      <c r="J67" s="42">
        <f>VLOOKUP($A67&amp;J$82,決統データ!$A$3:$DE$2059,$E67+19,FALSE)</f>
        <v>0</v>
      </c>
      <c r="K67" s="42">
        <f>VLOOKUP($A67&amp;K$82,決統データ!$A$3:$DE$2059,$E67+19,FALSE)</f>
        <v>0</v>
      </c>
      <c r="L67" s="274">
        <f t="shared" si="4"/>
        <v>0</v>
      </c>
    </row>
    <row r="68" spans="1:12" ht="18" customHeight="1">
      <c r="A68" s="27" t="str">
        <f t="shared" si="3"/>
        <v>1783202</v>
      </c>
      <c r="B68" s="28" t="s">
        <v>334</v>
      </c>
      <c r="C68" s="29">
        <v>32</v>
      </c>
      <c r="D68" s="28" t="s">
        <v>561</v>
      </c>
      <c r="E68" s="24">
        <v>7</v>
      </c>
      <c r="F68" s="594"/>
      <c r="G68" s="174" t="s">
        <v>1327</v>
      </c>
      <c r="H68" s="175"/>
      <c r="I68" s="191"/>
      <c r="J68" s="42">
        <f>VLOOKUP($A68&amp;J$82,決統データ!$A$3:$DE$2059,$E68+19,FALSE)</f>
        <v>0</v>
      </c>
      <c r="K68" s="42">
        <f>VLOOKUP($A68&amp;K$82,決統データ!$A$3:$DE$2059,$E68+19,FALSE)</f>
        <v>0</v>
      </c>
      <c r="L68" s="274">
        <f t="shared" si="4"/>
        <v>0</v>
      </c>
    </row>
    <row r="69" spans="1:12" ht="18" customHeight="1">
      <c r="A69" s="27" t="str">
        <f t="shared" si="3"/>
        <v>1783202</v>
      </c>
      <c r="B69" s="28" t="s">
        <v>334</v>
      </c>
      <c r="C69" s="29">
        <v>32</v>
      </c>
      <c r="D69" s="28" t="s">
        <v>561</v>
      </c>
      <c r="E69" s="24">
        <v>8</v>
      </c>
      <c r="F69" s="594"/>
      <c r="G69" s="594" t="s">
        <v>650</v>
      </c>
      <c r="H69" s="175" t="s">
        <v>1323</v>
      </c>
      <c r="I69" s="191"/>
      <c r="J69" s="42">
        <f>VLOOKUP($A69&amp;J$82,決統データ!$A$3:$DE$2059,$E69+19,FALSE)</f>
        <v>0</v>
      </c>
      <c r="K69" s="42">
        <f>VLOOKUP($A69&amp;K$82,決統データ!$A$3:$DE$2059,$E69+19,FALSE)</f>
        <v>0</v>
      </c>
      <c r="L69" s="274">
        <f t="shared" si="4"/>
        <v>0</v>
      </c>
    </row>
    <row r="70" spans="1:12" ht="18" customHeight="1">
      <c r="A70" s="27" t="str">
        <f t="shared" si="3"/>
        <v>1783202</v>
      </c>
      <c r="B70" s="28" t="s">
        <v>334</v>
      </c>
      <c r="C70" s="29">
        <v>32</v>
      </c>
      <c r="D70" s="28" t="s">
        <v>561</v>
      </c>
      <c r="E70" s="24">
        <v>9</v>
      </c>
      <c r="F70" s="594"/>
      <c r="G70" s="594"/>
      <c r="H70" s="175" t="s">
        <v>1322</v>
      </c>
      <c r="I70" s="191"/>
      <c r="J70" s="42">
        <f>VLOOKUP($A70&amp;J$82,決統データ!$A$3:$DE$2059,$E70+19,FALSE)</f>
        <v>0</v>
      </c>
      <c r="K70" s="42">
        <f>VLOOKUP($A70&amp;K$82,決統データ!$A$3:$DE$2059,$E70+19,FALSE)</f>
        <v>0</v>
      </c>
      <c r="L70" s="274">
        <f t="shared" si="4"/>
        <v>0</v>
      </c>
    </row>
    <row r="71" spans="1:12" ht="18" customHeight="1">
      <c r="A71" s="27" t="str">
        <f t="shared" si="3"/>
        <v>1783202</v>
      </c>
      <c r="B71" s="28" t="s">
        <v>334</v>
      </c>
      <c r="C71" s="29">
        <v>32</v>
      </c>
      <c r="D71" s="28" t="s">
        <v>561</v>
      </c>
      <c r="E71" s="24">
        <v>10</v>
      </c>
      <c r="F71" s="594"/>
      <c r="G71" s="594"/>
      <c r="H71" s="175" t="s">
        <v>1326</v>
      </c>
      <c r="I71" s="191"/>
      <c r="J71" s="42">
        <f>VLOOKUP($A71&amp;J$82,決統データ!$A$3:$DE$2059,$E71+19,FALSE)</f>
        <v>0</v>
      </c>
      <c r="K71" s="42">
        <f>VLOOKUP($A71&amp;K$82,決統データ!$A$3:$DE$2059,$E71+19,FALSE)</f>
        <v>0</v>
      </c>
      <c r="L71" s="274">
        <f t="shared" si="4"/>
        <v>0</v>
      </c>
    </row>
    <row r="72" spans="1:12" ht="18" customHeight="1">
      <c r="A72" s="27" t="str">
        <f t="shared" si="1"/>
        <v>1783202</v>
      </c>
      <c r="B72" s="28" t="s">
        <v>334</v>
      </c>
      <c r="C72" s="29">
        <v>32</v>
      </c>
      <c r="D72" s="28" t="s">
        <v>561</v>
      </c>
      <c r="E72" s="24">
        <v>11</v>
      </c>
      <c r="F72" s="594"/>
      <c r="G72" s="594"/>
      <c r="H72" s="175" t="s">
        <v>1325</v>
      </c>
      <c r="I72" s="191"/>
      <c r="J72" s="42">
        <f>VLOOKUP($A72&amp;J$82,決統データ!$A$3:$DE$2059,$E72+19,FALSE)</f>
        <v>0</v>
      </c>
      <c r="K72" s="42">
        <f>VLOOKUP($A72&amp;K$82,決統データ!$A$3:$DE$2059,$E72+19,FALSE)</f>
        <v>0</v>
      </c>
      <c r="L72" s="274">
        <f t="shared" si="2"/>
        <v>0</v>
      </c>
    </row>
    <row r="73" spans="1:12" ht="18" customHeight="1">
      <c r="A73" s="27" t="str">
        <f t="shared" si="1"/>
        <v>1783202</v>
      </c>
      <c r="B73" s="28" t="s">
        <v>334</v>
      </c>
      <c r="C73" s="29">
        <v>32</v>
      </c>
      <c r="D73" s="28" t="s">
        <v>796</v>
      </c>
      <c r="E73" s="24">
        <v>12</v>
      </c>
      <c r="F73" s="594"/>
      <c r="G73" s="594"/>
      <c r="H73" s="174" t="s">
        <v>1321</v>
      </c>
      <c r="I73" s="174"/>
      <c r="J73" s="42">
        <f>VLOOKUP($A73&amp;J$82,決統データ!$A$3:$DE$2059,$E73+19,FALSE)</f>
        <v>0</v>
      </c>
      <c r="K73" s="42">
        <f>VLOOKUP($A73&amp;K$82,決統データ!$A$3:$DE$2059,$E73+19,FALSE)</f>
        <v>0</v>
      </c>
      <c r="L73" s="274">
        <f t="shared" si="2"/>
        <v>0</v>
      </c>
    </row>
    <row r="74" spans="1:12" ht="18" customHeight="1">
      <c r="A74" s="27" t="str">
        <f t="shared" si="1"/>
        <v>1783202</v>
      </c>
      <c r="B74" s="28" t="s">
        <v>334</v>
      </c>
      <c r="C74" s="29">
        <v>32</v>
      </c>
      <c r="D74" s="28" t="s">
        <v>561</v>
      </c>
      <c r="E74" s="24">
        <v>13</v>
      </c>
      <c r="F74" s="594"/>
      <c r="G74" s="594"/>
      <c r="H74" s="175" t="s">
        <v>737</v>
      </c>
      <c r="I74" s="191"/>
      <c r="J74" s="42">
        <f>VLOOKUP($A74&amp;J$82,決統データ!$A$3:$DE$2059,$E74+19,FALSE)</f>
        <v>0</v>
      </c>
      <c r="K74" s="42">
        <f>VLOOKUP($A74&amp;K$82,決統データ!$A$3:$DE$2059,$E74+19,FALSE)</f>
        <v>0</v>
      </c>
      <c r="L74" s="274">
        <f t="shared" si="2"/>
        <v>0</v>
      </c>
    </row>
    <row r="75" spans="1:12" ht="18" customHeight="1">
      <c r="A75" s="27" t="str">
        <f t="shared" si="1"/>
        <v>1783202</v>
      </c>
      <c r="B75" s="28" t="s">
        <v>334</v>
      </c>
      <c r="C75" s="29">
        <v>32</v>
      </c>
      <c r="D75" s="28" t="s">
        <v>561</v>
      </c>
      <c r="E75" s="24">
        <v>15</v>
      </c>
      <c r="F75" s="174" t="s">
        <v>1324</v>
      </c>
      <c r="G75" s="174"/>
      <c r="H75" s="175"/>
      <c r="I75" s="191"/>
      <c r="J75" s="42">
        <f>VLOOKUP($A75&amp;J$82,決統データ!$A$3:$DE$2059,$E75+19,FALSE)</f>
        <v>2237</v>
      </c>
      <c r="K75" s="42">
        <f>VLOOKUP($A75&amp;K$82,決統データ!$A$3:$DE$2059,$E75+19,FALSE)</f>
        <v>2858</v>
      </c>
      <c r="L75" s="274">
        <f t="shared" si="2"/>
        <v>5095</v>
      </c>
    </row>
    <row r="76" spans="1:12" ht="18" customHeight="1">
      <c r="A76" s="27" t="str">
        <f t="shared" si="1"/>
        <v>1783202</v>
      </c>
      <c r="B76" s="28" t="s">
        <v>334</v>
      </c>
      <c r="C76" s="29">
        <v>32</v>
      </c>
      <c r="D76" s="28" t="s">
        <v>561</v>
      </c>
      <c r="E76" s="24">
        <v>16</v>
      </c>
      <c r="F76" s="586" t="s">
        <v>650</v>
      </c>
      <c r="G76" s="191" t="s">
        <v>1323</v>
      </c>
      <c r="H76" s="175"/>
      <c r="I76" s="191"/>
      <c r="J76" s="42">
        <f>VLOOKUP($A76&amp;J$82,決統データ!$A$3:$DE$2059,$E76+19,FALSE)</f>
        <v>2237</v>
      </c>
      <c r="K76" s="42">
        <f>VLOOKUP($A76&amp;K$82,決統データ!$A$3:$DE$2059,$E76+19,FALSE)</f>
        <v>2858</v>
      </c>
      <c r="L76" s="274">
        <f>SUM(J76:K76)</f>
        <v>5095</v>
      </c>
    </row>
    <row r="77" spans="1:12" ht="18" customHeight="1">
      <c r="A77" s="27" t="str">
        <f>+B77&amp;C77&amp;D77</f>
        <v>1783202</v>
      </c>
      <c r="B77" s="28" t="s">
        <v>334</v>
      </c>
      <c r="C77" s="29">
        <v>32</v>
      </c>
      <c r="D77" s="28" t="s">
        <v>561</v>
      </c>
      <c r="E77" s="24">
        <v>17</v>
      </c>
      <c r="F77" s="587"/>
      <c r="G77" s="191" t="s">
        <v>1322</v>
      </c>
      <c r="H77" s="175"/>
      <c r="I77" s="191"/>
      <c r="J77" s="42">
        <f>VLOOKUP($A77&amp;J$82,決統データ!$A$3:$DE$2059,$E77+19,FALSE)</f>
        <v>0</v>
      </c>
      <c r="K77" s="42">
        <f>VLOOKUP($A77&amp;K$82,決統データ!$A$3:$DE$2059,$E77+19,FALSE)</f>
        <v>0</v>
      </c>
      <c r="L77" s="274">
        <f>SUM(J77:K77)</f>
        <v>0</v>
      </c>
    </row>
    <row r="78" spans="1:12" ht="18" customHeight="1">
      <c r="A78" s="27" t="str">
        <f>+B78&amp;C78&amp;D78</f>
        <v>1783202</v>
      </c>
      <c r="B78" s="28" t="s">
        <v>334</v>
      </c>
      <c r="C78" s="29">
        <v>32</v>
      </c>
      <c r="D78" s="28" t="s">
        <v>561</v>
      </c>
      <c r="E78" s="24">
        <v>18</v>
      </c>
      <c r="F78" s="588"/>
      <c r="G78" s="191" t="s">
        <v>737</v>
      </c>
      <c r="H78" s="175"/>
      <c r="I78" s="191"/>
      <c r="J78" s="42">
        <f>VLOOKUP($A78&amp;J$82,決統データ!$A$3:$DE$2059,$E78+19,FALSE)</f>
        <v>0</v>
      </c>
      <c r="K78" s="42">
        <f>VLOOKUP($A78&amp;K$82,決統データ!$A$3:$DE$2059,$E78+19,FALSE)</f>
        <v>0</v>
      </c>
      <c r="L78" s="274">
        <f>SUM(J78:K78)</f>
        <v>0</v>
      </c>
    </row>
    <row r="79" spans="1:12">
      <c r="F79" s="152"/>
      <c r="G79" s="152"/>
      <c r="H79" s="152"/>
      <c r="I79" s="152"/>
    </row>
    <row r="80" spans="1:12">
      <c r="F80" s="152"/>
      <c r="G80" s="152"/>
      <c r="H80" s="152"/>
      <c r="I80" s="152"/>
    </row>
    <row r="81" spans="6:11">
      <c r="F81" s="152"/>
      <c r="G81" s="152"/>
      <c r="H81" s="152"/>
      <c r="I81" s="152"/>
    </row>
    <row r="82" spans="6:11">
      <c r="F82" s="152"/>
      <c r="G82" s="152"/>
      <c r="H82" s="152"/>
      <c r="I82" s="152"/>
      <c r="J82" s="262" t="str">
        <f>+J83&amp;"000"</f>
        <v>262013000</v>
      </c>
      <c r="K82" s="262" t="str">
        <f>+K83&amp;"000"</f>
        <v>264075000</v>
      </c>
    </row>
    <row r="83" spans="6:11">
      <c r="J83" s="262" t="s">
        <v>584</v>
      </c>
      <c r="K83" s="262" t="s">
        <v>595</v>
      </c>
    </row>
    <row r="84" spans="6:11">
      <c r="J84" s="262" t="s">
        <v>463</v>
      </c>
      <c r="K84" s="262" t="s">
        <v>596</v>
      </c>
    </row>
  </sheetData>
  <customSheetViews>
    <customSheetView guid="{247A5D4D-80F1-4466-92F7-7A3BC78E450F}" fitToPage="1" printArea="1">
      <selection activeCell="C43" sqref="C43"/>
      <pageMargins left="0.98425196850393704" right="0.78740157480314965" top="0.78740157480314965" bottom="0.78740157480314965" header="0.51181102362204722" footer="0.51181102362204722"/>
      <pageSetup paperSize="9" scale="54" orientation="portrait" blackAndWhite="1" horizontalDpi="300" verticalDpi="300"/>
      <headerFooter alignWithMargins="0"/>
    </customSheetView>
  </customSheetViews>
  <mergeCells count="18">
    <mergeCell ref="F2:I2"/>
    <mergeCell ref="F3:F52"/>
    <mergeCell ref="G3:G12"/>
    <mergeCell ref="H10:H12"/>
    <mergeCell ref="G13:G24"/>
    <mergeCell ref="H22:H24"/>
    <mergeCell ref="G25:G36"/>
    <mergeCell ref="H34:H36"/>
    <mergeCell ref="G37:G44"/>
    <mergeCell ref="H38:I38"/>
    <mergeCell ref="F76:F78"/>
    <mergeCell ref="H42:H44"/>
    <mergeCell ref="G46:G52"/>
    <mergeCell ref="G45:I45"/>
    <mergeCell ref="F53:F74"/>
    <mergeCell ref="G54:G59"/>
    <mergeCell ref="G61:G66"/>
    <mergeCell ref="G69:G74"/>
  </mergeCells>
  <phoneticPr fontId="3"/>
  <pageMargins left="0.98425196850393704" right="0.78740157480314965" top="0.78740157480314965" bottom="0.78740157480314965" header="0.51181102362204722" footer="0.51181102362204722"/>
  <pageSetup paperSize="9" scale="54"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pageSetUpPr fitToPage="1"/>
  </sheetPr>
  <dimension ref="A1:N79"/>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10.75" style="9" customWidth="1"/>
    <col min="12" max="13" width="14.58203125" style="9" customWidth="1"/>
    <col min="14" max="14" width="14.58203125" style="219" customWidth="1"/>
    <col min="15" max="16384" width="9" style="9"/>
  </cols>
  <sheetData>
    <row r="1" spans="1:14">
      <c r="F1" s="9" t="s">
        <v>79</v>
      </c>
    </row>
    <row r="2" spans="1:14" ht="34.5" customHeight="1">
      <c r="A2" s="26"/>
      <c r="B2" s="67" t="s">
        <v>786</v>
      </c>
      <c r="C2" s="26" t="s">
        <v>787</v>
      </c>
      <c r="D2" s="26" t="s">
        <v>788</v>
      </c>
      <c r="E2" s="30" t="s">
        <v>789</v>
      </c>
      <c r="F2" s="482"/>
      <c r="G2" s="641"/>
      <c r="H2" s="641"/>
      <c r="I2" s="641"/>
      <c r="J2" s="641"/>
      <c r="K2" s="642"/>
      <c r="L2" s="11" t="s">
        <v>131</v>
      </c>
      <c r="M2" s="11" t="s">
        <v>600</v>
      </c>
      <c r="N2" s="11" t="s">
        <v>609</v>
      </c>
    </row>
    <row r="3" spans="1:14" ht="16" customHeight="1">
      <c r="A3" s="27"/>
      <c r="B3" s="28"/>
      <c r="C3" s="29"/>
      <c r="D3" s="28"/>
      <c r="E3" s="24"/>
      <c r="F3" s="636" t="s">
        <v>78</v>
      </c>
      <c r="G3" s="684" t="s">
        <v>77</v>
      </c>
      <c r="H3" s="852" t="s">
        <v>76</v>
      </c>
      <c r="I3" s="972" t="s">
        <v>75</v>
      </c>
      <c r="J3" s="972"/>
      <c r="K3" s="972"/>
      <c r="L3" s="270"/>
      <c r="M3" s="270"/>
      <c r="N3" s="274">
        <f>COUNTA(L3:M3)</f>
        <v>0</v>
      </c>
    </row>
    <row r="4" spans="1:14" ht="16" customHeight="1">
      <c r="E4" s="295"/>
      <c r="F4" s="636"/>
      <c r="G4" s="675"/>
      <c r="H4" s="852"/>
      <c r="I4" s="957" t="s">
        <v>187</v>
      </c>
      <c r="J4" s="957"/>
      <c r="K4" s="957"/>
      <c r="L4" s="267"/>
      <c r="M4" s="267"/>
      <c r="N4" s="274">
        <f>COUNTA(L4:M4)</f>
        <v>0</v>
      </c>
    </row>
    <row r="5" spans="1:14" ht="16" customHeight="1">
      <c r="E5" s="295"/>
      <c r="F5" s="636"/>
      <c r="G5" s="675"/>
      <c r="H5" s="852"/>
      <c r="I5" s="957" t="s">
        <v>186</v>
      </c>
      <c r="J5" s="988"/>
      <c r="K5" s="988"/>
      <c r="L5" s="267"/>
      <c r="M5" s="267"/>
      <c r="N5" s="274">
        <f>COUNTA(L5:M5)</f>
        <v>0</v>
      </c>
    </row>
    <row r="6" spans="1:14" ht="16" customHeight="1">
      <c r="E6" s="295"/>
      <c r="F6" s="636"/>
      <c r="G6" s="675"/>
      <c r="H6" s="852"/>
      <c r="I6" s="957" t="s">
        <v>72</v>
      </c>
      <c r="J6" s="957"/>
      <c r="K6" s="957"/>
      <c r="L6" s="267"/>
      <c r="M6" s="267"/>
      <c r="N6" s="274">
        <f>COUNTA(L6:M6)</f>
        <v>0</v>
      </c>
    </row>
    <row r="7" spans="1:14" ht="16" customHeight="1">
      <c r="E7" s="295"/>
      <c r="F7" s="636"/>
      <c r="G7" s="675"/>
      <c r="H7" s="853"/>
      <c r="I7" s="957" t="s">
        <v>71</v>
      </c>
      <c r="J7" s="957"/>
      <c r="K7" s="957"/>
      <c r="L7" s="267" t="s">
        <v>310</v>
      </c>
      <c r="M7" s="267" t="s">
        <v>310</v>
      </c>
      <c r="N7" s="274">
        <f>COUNTA(L7:M7)</f>
        <v>2</v>
      </c>
    </row>
    <row r="8" spans="1:14" ht="16" customHeight="1">
      <c r="A8" s="27" t="str">
        <f>+B8&amp;C8&amp;D8</f>
        <v>1783301</v>
      </c>
      <c r="B8" s="28" t="s">
        <v>334</v>
      </c>
      <c r="C8" s="29">
        <v>33</v>
      </c>
      <c r="D8" s="28" t="s">
        <v>790</v>
      </c>
      <c r="E8" s="38">
        <v>2</v>
      </c>
      <c r="F8" s="636"/>
      <c r="G8" s="676"/>
      <c r="H8" s="957" t="s">
        <v>70</v>
      </c>
      <c r="I8" s="957"/>
      <c r="J8" s="957"/>
      <c r="K8" s="957"/>
      <c r="L8" s="118">
        <f>VLOOKUP($A8&amp;L$77,決統データ!$A$3:$DE$2059,$E8+19,FALSE)/10</f>
        <v>38.700000000000003</v>
      </c>
      <c r="M8" s="118">
        <f>VLOOKUP($A8&amp;M$77,決統データ!$A$3:$DE$2059,$E8+19,FALSE)/10</f>
        <v>74.900000000000006</v>
      </c>
      <c r="N8" s="273">
        <f>SUM(L8:M8)/COUNTIF(I8:M8,"&gt;0")</f>
        <v>56.800000000000004</v>
      </c>
    </row>
    <row r="9" spans="1:14" ht="16" customHeight="1">
      <c r="E9" s="295"/>
      <c r="F9" s="636"/>
      <c r="G9" s="689" t="s">
        <v>69</v>
      </c>
      <c r="H9" s="957" t="s">
        <v>68</v>
      </c>
      <c r="I9" s="957"/>
      <c r="J9" s="957"/>
      <c r="K9" s="957"/>
      <c r="L9" s="270"/>
      <c r="M9" s="270"/>
      <c r="N9" s="274">
        <f t="shared" ref="N9:N14" si="0">COUNTA(L9:M9)</f>
        <v>0</v>
      </c>
    </row>
    <row r="10" spans="1:14" ht="16" customHeight="1">
      <c r="E10" s="295"/>
      <c r="F10" s="636"/>
      <c r="G10" s="690"/>
      <c r="H10" s="957" t="s">
        <v>67</v>
      </c>
      <c r="I10" s="957"/>
      <c r="J10" s="957"/>
      <c r="K10" s="957"/>
      <c r="L10" s="267" t="s">
        <v>310</v>
      </c>
      <c r="M10" s="267" t="s">
        <v>385</v>
      </c>
      <c r="N10" s="274">
        <f t="shared" si="0"/>
        <v>2</v>
      </c>
    </row>
    <row r="11" spans="1:14" ht="16" customHeight="1">
      <c r="E11" s="295"/>
      <c r="F11" s="636"/>
      <c r="G11" s="690"/>
      <c r="H11" s="957" t="s">
        <v>64</v>
      </c>
      <c r="I11" s="957"/>
      <c r="J11" s="957"/>
      <c r="K11" s="957"/>
      <c r="L11" s="267" t="s">
        <v>310</v>
      </c>
      <c r="M11" s="267"/>
      <c r="N11" s="274">
        <f t="shared" si="0"/>
        <v>1</v>
      </c>
    </row>
    <row r="12" spans="1:14" ht="16" customHeight="1">
      <c r="E12" s="295"/>
      <c r="F12" s="636"/>
      <c r="G12" s="690"/>
      <c r="H12" s="957" t="s">
        <v>66</v>
      </c>
      <c r="I12" s="957"/>
      <c r="J12" s="957"/>
      <c r="K12" s="957"/>
      <c r="L12" s="267"/>
      <c r="M12" s="267"/>
      <c r="N12" s="274">
        <f t="shared" si="0"/>
        <v>0</v>
      </c>
    </row>
    <row r="13" spans="1:14" ht="16" customHeight="1">
      <c r="E13" s="295"/>
      <c r="F13" s="636"/>
      <c r="G13" s="690"/>
      <c r="H13" s="957" t="s">
        <v>65</v>
      </c>
      <c r="I13" s="957"/>
      <c r="J13" s="957"/>
      <c r="K13" s="957"/>
      <c r="L13" s="267"/>
      <c r="M13" s="267"/>
      <c r="N13" s="274">
        <f t="shared" si="0"/>
        <v>0</v>
      </c>
    </row>
    <row r="14" spans="1:14" ht="16" customHeight="1">
      <c r="E14" s="295"/>
      <c r="F14" s="636"/>
      <c r="G14" s="691"/>
      <c r="H14" s="957" t="s">
        <v>737</v>
      </c>
      <c r="I14" s="957"/>
      <c r="J14" s="957"/>
      <c r="K14" s="957"/>
      <c r="L14" s="267"/>
      <c r="M14" s="267"/>
      <c r="N14" s="274">
        <f t="shared" si="0"/>
        <v>0</v>
      </c>
    </row>
    <row r="15" spans="1:14" ht="16" customHeight="1">
      <c r="A15" s="27" t="str">
        <f>+B15&amp;C15&amp;D15</f>
        <v>1783301</v>
      </c>
      <c r="B15" s="28" t="s">
        <v>334</v>
      </c>
      <c r="C15" s="29">
        <v>33</v>
      </c>
      <c r="D15" s="28" t="s">
        <v>790</v>
      </c>
      <c r="E15" s="38">
        <v>4</v>
      </c>
      <c r="F15" s="636"/>
      <c r="G15" s="684" t="s">
        <v>64</v>
      </c>
      <c r="H15" s="957" t="s">
        <v>63</v>
      </c>
      <c r="I15" s="957"/>
      <c r="J15" s="957"/>
      <c r="K15" s="957"/>
      <c r="L15" s="42">
        <f>VLOOKUP($A15&amp;L$77,決統データ!$A$3:$DE$2059,$E15+19,FALSE)</f>
        <v>3</v>
      </c>
      <c r="M15" s="42">
        <f>VLOOKUP($A15&amp;M$77,決統データ!$A$3:$DE$2059,$E15+19,FALSE)</f>
        <v>0</v>
      </c>
      <c r="N15" s="274">
        <f>SUM(L15:M15)/COUNTIF(L15:M15,"&gt;0")</f>
        <v>3</v>
      </c>
    </row>
    <row r="16" spans="1:14" ht="16" customHeight="1">
      <c r="A16" s="27" t="str">
        <f>+B16&amp;C16&amp;D16</f>
        <v>1783301</v>
      </c>
      <c r="B16" s="28" t="s">
        <v>334</v>
      </c>
      <c r="C16" s="29">
        <v>33</v>
      </c>
      <c r="D16" s="28" t="s">
        <v>790</v>
      </c>
      <c r="E16" s="38">
        <v>5</v>
      </c>
      <c r="F16" s="636"/>
      <c r="G16" s="675"/>
      <c r="H16" s="989" t="s">
        <v>62</v>
      </c>
      <c r="I16" s="990"/>
      <c r="J16" s="990"/>
      <c r="K16" s="991"/>
      <c r="L16" s="42">
        <f>VLOOKUP($A16&amp;L$77,決統データ!$A$3:$DE$2059,$E16+19,FALSE)</f>
        <v>127</v>
      </c>
      <c r="M16" s="42">
        <f>VLOOKUP($A16&amp;M$77,決統データ!$A$3:$DE$2059,$E16+19,FALSE)</f>
        <v>0</v>
      </c>
      <c r="N16" s="274">
        <f>SUM(L16:M16)/COUNTIF(L16:M16,"&gt;0")</f>
        <v>127</v>
      </c>
    </row>
    <row r="17" spans="1:14" ht="16" customHeight="1">
      <c r="A17" s="27" t="str">
        <f>+B17&amp;C17&amp;D17</f>
        <v>1783301</v>
      </c>
      <c r="B17" s="28" t="s">
        <v>334</v>
      </c>
      <c r="C17" s="29">
        <v>33</v>
      </c>
      <c r="D17" s="28" t="s">
        <v>790</v>
      </c>
      <c r="E17" s="38">
        <v>6</v>
      </c>
      <c r="F17" s="636"/>
      <c r="G17" s="675"/>
      <c r="H17" s="989" t="s">
        <v>61</v>
      </c>
      <c r="I17" s="992"/>
      <c r="J17" s="992"/>
      <c r="K17" s="993"/>
      <c r="L17" s="42">
        <f>VLOOKUP($A17&amp;L$77,決統データ!$A$3:$DE$2059,$E17+19,FALSE)</f>
        <v>264</v>
      </c>
      <c r="M17" s="42">
        <f>VLOOKUP($A17&amp;M$77,決統データ!$A$3:$DE$2059,$E17+19,FALSE)</f>
        <v>0</v>
      </c>
      <c r="N17" s="274">
        <f>SUM(L17:M17)/COUNTIF(L17:M17,"&gt;0")</f>
        <v>264</v>
      </c>
    </row>
    <row r="18" spans="1:14" ht="16" customHeight="1">
      <c r="A18" s="27" t="str">
        <f>+B18&amp;C18&amp;D18</f>
        <v>1783301</v>
      </c>
      <c r="B18" s="28" t="s">
        <v>334</v>
      </c>
      <c r="C18" s="29">
        <v>33</v>
      </c>
      <c r="D18" s="28" t="s">
        <v>790</v>
      </c>
      <c r="E18" s="38">
        <v>7</v>
      </c>
      <c r="F18" s="636"/>
      <c r="G18" s="676"/>
      <c r="H18" s="957" t="s">
        <v>60</v>
      </c>
      <c r="I18" s="957"/>
      <c r="J18" s="957"/>
      <c r="K18" s="957"/>
      <c r="L18" s="42">
        <f>VLOOKUP($A18&amp;L$77,決統データ!$A$3:$DE$2059,$E18+19,FALSE)</f>
        <v>20</v>
      </c>
      <c r="M18" s="42">
        <f>VLOOKUP($A18&amp;M$77,決統データ!$A$3:$DE$2059,$E18+19,FALSE)</f>
        <v>0</v>
      </c>
      <c r="N18" s="274">
        <f>SUM(L18:M18)/COUNTIF(L18:M18,"&gt;0")</f>
        <v>20</v>
      </c>
    </row>
    <row r="19" spans="1:14" ht="16" customHeight="1">
      <c r="E19" s="295"/>
      <c r="F19" s="636"/>
      <c r="G19" s="994" t="s">
        <v>59</v>
      </c>
      <c r="H19" s="957" t="s">
        <v>58</v>
      </c>
      <c r="I19" s="957"/>
      <c r="J19" s="957"/>
      <c r="K19" s="957"/>
      <c r="L19" s="377" t="s">
        <v>1456</v>
      </c>
      <c r="M19" s="267" t="s">
        <v>310</v>
      </c>
      <c r="N19" s="274">
        <f t="shared" ref="N19:N31" si="1">COUNTA(L19:M19)</f>
        <v>2</v>
      </c>
    </row>
    <row r="20" spans="1:14" ht="16" customHeight="1">
      <c r="E20" s="295"/>
      <c r="F20" s="636"/>
      <c r="G20" s="994"/>
      <c r="H20" s="957" t="s">
        <v>57</v>
      </c>
      <c r="I20" s="957"/>
      <c r="J20" s="957"/>
      <c r="K20" s="957"/>
      <c r="L20" s="377"/>
      <c r="M20" s="267"/>
      <c r="N20" s="274">
        <f t="shared" si="1"/>
        <v>0</v>
      </c>
    </row>
    <row r="21" spans="1:14" ht="16" customHeight="1">
      <c r="E21" s="295"/>
      <c r="F21" s="636"/>
      <c r="G21" s="994"/>
      <c r="H21" s="957" t="s">
        <v>737</v>
      </c>
      <c r="I21" s="957"/>
      <c r="J21" s="957"/>
      <c r="K21" s="957"/>
      <c r="L21" s="267"/>
      <c r="M21" s="267"/>
      <c r="N21" s="274">
        <f t="shared" si="1"/>
        <v>0</v>
      </c>
    </row>
    <row r="22" spans="1:14" ht="16" customHeight="1">
      <c r="E22" s="295"/>
      <c r="F22" s="636"/>
      <c r="G22" s="684" t="s">
        <v>56</v>
      </c>
      <c r="H22" s="995" t="s">
        <v>55</v>
      </c>
      <c r="I22" s="958" t="s">
        <v>54</v>
      </c>
      <c r="J22" s="965"/>
      <c r="K22" s="966"/>
      <c r="L22" s="270"/>
      <c r="M22" s="267"/>
      <c r="N22" s="274">
        <f t="shared" si="1"/>
        <v>0</v>
      </c>
    </row>
    <row r="23" spans="1:14" ht="16" customHeight="1">
      <c r="E23" s="295"/>
      <c r="F23" s="636"/>
      <c r="G23" s="675"/>
      <c r="H23" s="996"/>
      <c r="I23" s="958" t="s">
        <v>53</v>
      </c>
      <c r="J23" s="965"/>
      <c r="K23" s="966"/>
      <c r="L23" s="267" t="s">
        <v>310</v>
      </c>
      <c r="M23" s="267" t="s">
        <v>310</v>
      </c>
      <c r="N23" s="274">
        <f t="shared" si="1"/>
        <v>2</v>
      </c>
    </row>
    <row r="24" spans="1:14" ht="16" customHeight="1">
      <c r="E24" s="295"/>
      <c r="F24" s="636"/>
      <c r="G24" s="675"/>
      <c r="H24" s="996"/>
      <c r="I24" s="958" t="s">
        <v>52</v>
      </c>
      <c r="J24" s="965"/>
      <c r="K24" s="966"/>
      <c r="L24" s="267" t="s">
        <v>310</v>
      </c>
      <c r="M24" s="267" t="s">
        <v>310</v>
      </c>
      <c r="N24" s="274">
        <f>COUNTA(L24:M24)</f>
        <v>2</v>
      </c>
    </row>
    <row r="25" spans="1:14" ht="16" customHeight="1">
      <c r="E25" s="295"/>
      <c r="F25" s="636"/>
      <c r="G25" s="675"/>
      <c r="H25" s="996"/>
      <c r="I25" s="958" t="s">
        <v>363</v>
      </c>
      <c r="J25" s="965"/>
      <c r="K25" s="966"/>
      <c r="L25" s="267" t="s">
        <v>310</v>
      </c>
      <c r="M25" s="267" t="s">
        <v>310</v>
      </c>
      <c r="N25" s="274">
        <f>COUNTA(L25:M25)</f>
        <v>2</v>
      </c>
    </row>
    <row r="26" spans="1:14" ht="16" customHeight="1">
      <c r="E26" s="295"/>
      <c r="F26" s="636"/>
      <c r="G26" s="675"/>
      <c r="H26" s="996"/>
      <c r="I26" s="958" t="s">
        <v>364</v>
      </c>
      <c r="J26" s="965"/>
      <c r="K26" s="966"/>
      <c r="L26" s="267"/>
      <c r="M26" s="267"/>
      <c r="N26" s="274">
        <f t="shared" si="1"/>
        <v>0</v>
      </c>
    </row>
    <row r="27" spans="1:14" s="1" customFormat="1" ht="16" customHeight="1">
      <c r="E27" s="445"/>
      <c r="F27" s="636"/>
      <c r="G27" s="675"/>
      <c r="H27" s="997"/>
      <c r="I27" s="442" t="s">
        <v>1611</v>
      </c>
      <c r="J27" s="444"/>
      <c r="K27" s="443"/>
      <c r="L27" s="377"/>
      <c r="M27" s="267"/>
      <c r="N27" s="272">
        <f>COUNTA(L27:L27)</f>
        <v>0</v>
      </c>
    </row>
    <row r="28" spans="1:14" ht="16" customHeight="1">
      <c r="E28" s="295"/>
      <c r="F28" s="636"/>
      <c r="G28" s="675"/>
      <c r="H28" s="654" t="s">
        <v>51</v>
      </c>
      <c r="I28" s="958" t="s">
        <v>50</v>
      </c>
      <c r="J28" s="965"/>
      <c r="K28" s="966"/>
      <c r="L28" s="267"/>
      <c r="M28" s="267" t="s">
        <v>310</v>
      </c>
      <c r="N28" s="274">
        <f t="shared" si="1"/>
        <v>1</v>
      </c>
    </row>
    <row r="29" spans="1:14" ht="16" customHeight="1">
      <c r="E29" s="295"/>
      <c r="F29" s="636"/>
      <c r="G29" s="675"/>
      <c r="H29" s="655"/>
      <c r="I29" s="958" t="s">
        <v>49</v>
      </c>
      <c r="J29" s="965"/>
      <c r="K29" s="966"/>
      <c r="L29" s="267"/>
      <c r="M29" s="267"/>
      <c r="N29" s="274">
        <f t="shared" si="1"/>
        <v>0</v>
      </c>
    </row>
    <row r="30" spans="1:14" ht="16" customHeight="1">
      <c r="E30" s="295"/>
      <c r="F30" s="636"/>
      <c r="G30" s="675"/>
      <c r="H30" s="655"/>
      <c r="I30" s="958" t="s">
        <v>48</v>
      </c>
      <c r="J30" s="965"/>
      <c r="K30" s="966"/>
      <c r="L30" s="267"/>
      <c r="M30" s="267"/>
      <c r="N30" s="274">
        <f t="shared" si="1"/>
        <v>0</v>
      </c>
    </row>
    <row r="31" spans="1:14" ht="16" customHeight="1">
      <c r="E31" s="295"/>
      <c r="F31" s="636"/>
      <c r="G31" s="676"/>
      <c r="H31" s="656"/>
      <c r="I31" s="958" t="s">
        <v>47</v>
      </c>
      <c r="J31" s="965"/>
      <c r="K31" s="966"/>
      <c r="L31" s="377" t="s">
        <v>1457</v>
      </c>
      <c r="M31" s="269"/>
      <c r="N31" s="274">
        <f t="shared" si="1"/>
        <v>1</v>
      </c>
    </row>
    <row r="32" spans="1:14" s="99" customFormat="1" ht="16" customHeight="1">
      <c r="A32" s="27" t="str">
        <f t="shared" ref="A32:A50" si="2">+B32&amp;C32&amp;D32</f>
        <v>1783301</v>
      </c>
      <c r="B32" s="28" t="s">
        <v>334</v>
      </c>
      <c r="C32" s="29">
        <v>33</v>
      </c>
      <c r="D32" s="28" t="s">
        <v>790</v>
      </c>
      <c r="E32" s="249">
        <v>11</v>
      </c>
      <c r="F32" s="636"/>
      <c r="G32" s="951" t="s">
        <v>46</v>
      </c>
      <c r="H32" s="952"/>
      <c r="I32" s="952"/>
      <c r="J32" s="952"/>
      <c r="K32" s="953"/>
      <c r="L32" s="286">
        <f>VLOOKUP($A32&amp;L$77,決統データ!$A$3:$DE$2059,$E32+19,FALSE)</f>
        <v>4180101</v>
      </c>
      <c r="M32" s="286">
        <f>VLOOKUP($A32&amp;M$77,決統データ!$A$3:$DE$2059,$E32+19,FALSE)</f>
        <v>4231001</v>
      </c>
      <c r="N32" s="297"/>
    </row>
    <row r="33" spans="1:14" s="99" customFormat="1" ht="16" customHeight="1">
      <c r="A33" s="27" t="str">
        <f t="shared" si="2"/>
        <v>1783301</v>
      </c>
      <c r="B33" s="28" t="s">
        <v>334</v>
      </c>
      <c r="C33" s="29">
        <v>33</v>
      </c>
      <c r="D33" s="28" t="s">
        <v>790</v>
      </c>
      <c r="E33" s="249">
        <v>12</v>
      </c>
      <c r="F33" s="636"/>
      <c r="G33" s="951" t="s">
        <v>45</v>
      </c>
      <c r="H33" s="952"/>
      <c r="I33" s="952"/>
      <c r="J33" s="952"/>
      <c r="K33" s="953"/>
      <c r="L33" s="286">
        <f>VLOOKUP($A33&amp;L$77,決統データ!$A$3:$DE$2059,$E33+19,FALSE)</f>
        <v>4070308</v>
      </c>
      <c r="M33" s="286">
        <f>VLOOKUP($A33&amp;M$77,決統データ!$A$3:$DE$2059,$E33+19,FALSE)</f>
        <v>4090401</v>
      </c>
      <c r="N33" s="297"/>
    </row>
    <row r="34" spans="1:14" ht="16" customHeight="1">
      <c r="A34" s="27" t="str">
        <f t="shared" si="2"/>
        <v>1783301</v>
      </c>
      <c r="B34" s="28" t="s">
        <v>334</v>
      </c>
      <c r="C34" s="29">
        <v>33</v>
      </c>
      <c r="D34" s="28" t="s">
        <v>790</v>
      </c>
      <c r="E34" s="38">
        <v>13</v>
      </c>
      <c r="F34" s="636"/>
      <c r="G34" s="667" t="s">
        <v>44</v>
      </c>
      <c r="H34" s="998" t="s">
        <v>43</v>
      </c>
      <c r="I34" s="998"/>
      <c r="J34" s="998"/>
      <c r="K34" s="998"/>
      <c r="L34" s="440">
        <f>VLOOKUP($A34&amp;L$77,決統データ!$A$3:$DE$2059,$E34+19,FALSE)</f>
        <v>3718</v>
      </c>
      <c r="M34" s="440">
        <f>VLOOKUP($A34&amp;M$77,決統データ!$A$3:$DE$2059,$E34+19,FALSE)</f>
        <v>4180</v>
      </c>
      <c r="N34" s="274">
        <f t="shared" ref="N34:N50" si="3">SUM(L34:M34)</f>
        <v>7898</v>
      </c>
    </row>
    <row r="35" spans="1:14" ht="16" customHeight="1">
      <c r="A35" s="27" t="str">
        <f t="shared" si="2"/>
        <v>1783301</v>
      </c>
      <c r="B35" s="28" t="s">
        <v>334</v>
      </c>
      <c r="C35" s="29">
        <v>33</v>
      </c>
      <c r="D35" s="28" t="s">
        <v>790</v>
      </c>
      <c r="E35" s="38">
        <v>14</v>
      </c>
      <c r="F35" s="636"/>
      <c r="G35" s="667"/>
      <c r="H35" s="998" t="s">
        <v>42</v>
      </c>
      <c r="I35" s="998"/>
      <c r="J35" s="998"/>
      <c r="K35" s="998"/>
      <c r="L35" s="440">
        <f>VLOOKUP($A35&amp;L$77,決統データ!$A$3:$DE$2059,$E35+19,FALSE)</f>
        <v>24068</v>
      </c>
      <c r="M35" s="440">
        <f>VLOOKUP($A35&amp;M$77,決統データ!$A$3:$DE$2059,$E35+19,FALSE)</f>
        <v>0</v>
      </c>
      <c r="N35" s="274">
        <f t="shared" si="3"/>
        <v>24068</v>
      </c>
    </row>
    <row r="36" spans="1:14" ht="16" customHeight="1">
      <c r="A36" s="27" t="str">
        <f t="shared" si="2"/>
        <v>1783301</v>
      </c>
      <c r="B36" s="28" t="s">
        <v>334</v>
      </c>
      <c r="C36" s="29">
        <v>33</v>
      </c>
      <c r="D36" s="28" t="s">
        <v>790</v>
      </c>
      <c r="E36" s="38">
        <v>15</v>
      </c>
      <c r="F36" s="636"/>
      <c r="G36" s="667"/>
      <c r="H36" s="998" t="s">
        <v>315</v>
      </c>
      <c r="I36" s="998"/>
      <c r="J36" s="998"/>
      <c r="K36" s="998"/>
      <c r="L36" s="440">
        <f>VLOOKUP($A36&amp;L$77,決統データ!$A$3:$DE$2059,$E36+19,FALSE)</f>
        <v>129668</v>
      </c>
      <c r="M36" s="440">
        <f>VLOOKUP($A36&amp;M$77,決統データ!$A$3:$DE$2059,$E36+19,FALSE)</f>
        <v>0</v>
      </c>
      <c r="N36" s="274">
        <f t="shared" si="3"/>
        <v>129668</v>
      </c>
    </row>
    <row r="37" spans="1:14" ht="16" customHeight="1">
      <c r="A37" s="27" t="str">
        <f t="shared" si="2"/>
        <v>1783301</v>
      </c>
      <c r="B37" s="28" t="s">
        <v>334</v>
      </c>
      <c r="C37" s="29">
        <v>33</v>
      </c>
      <c r="D37" s="28" t="s">
        <v>790</v>
      </c>
      <c r="E37" s="38">
        <v>16</v>
      </c>
      <c r="F37" s="636"/>
      <c r="G37" s="667"/>
      <c r="H37" s="998" t="s">
        <v>314</v>
      </c>
      <c r="I37" s="998"/>
      <c r="J37" s="998"/>
      <c r="K37" s="998"/>
      <c r="L37" s="440">
        <f>VLOOKUP($A37&amp;L$77,決統データ!$A$3:$DE$2059,$E37+19,FALSE)</f>
        <v>261668</v>
      </c>
      <c r="M37" s="440">
        <f>VLOOKUP($A37&amp;M$77,決統データ!$A$3:$DE$2059,$E37+19,FALSE)</f>
        <v>0</v>
      </c>
      <c r="N37" s="274">
        <f t="shared" si="3"/>
        <v>261668</v>
      </c>
    </row>
    <row r="38" spans="1:14" ht="16" customHeight="1">
      <c r="A38" s="27" t="str">
        <f t="shared" si="2"/>
        <v>1783301</v>
      </c>
      <c r="B38" s="28" t="s">
        <v>334</v>
      </c>
      <c r="C38" s="29">
        <v>33</v>
      </c>
      <c r="D38" s="28" t="s">
        <v>790</v>
      </c>
      <c r="E38" s="38">
        <v>17</v>
      </c>
      <c r="F38" s="636"/>
      <c r="G38" s="667"/>
      <c r="H38" s="998" t="s">
        <v>313</v>
      </c>
      <c r="I38" s="998"/>
      <c r="J38" s="998"/>
      <c r="K38" s="998"/>
      <c r="L38" s="440">
        <f>VLOOKUP($A38&amp;L$77,決統データ!$A$3:$DE$2059,$E38+19,FALSE)</f>
        <v>1317668</v>
      </c>
      <c r="M38" s="440">
        <f>VLOOKUP($A38&amp;M$77,決統データ!$A$3:$DE$2059,$E38+19,FALSE)</f>
        <v>0</v>
      </c>
      <c r="N38" s="274">
        <f t="shared" si="3"/>
        <v>1317668</v>
      </c>
    </row>
    <row r="39" spans="1:14" ht="16" customHeight="1">
      <c r="A39" s="27" t="str">
        <f t="shared" si="2"/>
        <v>1783301</v>
      </c>
      <c r="B39" s="28" t="s">
        <v>334</v>
      </c>
      <c r="C39" s="29">
        <v>33</v>
      </c>
      <c r="D39" s="28" t="s">
        <v>790</v>
      </c>
      <c r="E39" s="38">
        <v>18</v>
      </c>
      <c r="F39" s="636"/>
      <c r="G39" s="667"/>
      <c r="H39" s="998" t="s">
        <v>312</v>
      </c>
      <c r="I39" s="998"/>
      <c r="J39" s="998"/>
      <c r="K39" s="998"/>
      <c r="L39" s="440">
        <f>VLOOKUP($A39&amp;L$77,決統データ!$A$3:$DE$2059,$E39+19,FALSE)</f>
        <v>2637668</v>
      </c>
      <c r="M39" s="440">
        <f>VLOOKUP($A39&amp;M$77,決統データ!$A$3:$DE$2059,$E39+19,FALSE)</f>
        <v>0</v>
      </c>
      <c r="N39" s="274">
        <f t="shared" si="3"/>
        <v>2637668</v>
      </c>
    </row>
    <row r="40" spans="1:14" ht="16" customHeight="1">
      <c r="A40" s="27" t="str">
        <f t="shared" si="2"/>
        <v>1783301</v>
      </c>
      <c r="B40" s="28" t="s">
        <v>334</v>
      </c>
      <c r="C40" s="29">
        <v>33</v>
      </c>
      <c r="D40" s="28" t="s">
        <v>790</v>
      </c>
      <c r="E40" s="38">
        <v>19</v>
      </c>
      <c r="F40" s="636"/>
      <c r="G40" s="857" t="s">
        <v>37</v>
      </c>
      <c r="H40" s="957" t="s">
        <v>36</v>
      </c>
      <c r="I40" s="957"/>
      <c r="J40" s="957"/>
      <c r="K40" s="957"/>
      <c r="L40" s="440">
        <f>VLOOKUP($A40&amp;L$77,決統データ!$A$3:$DE$2059,$E40+19,FALSE)</f>
        <v>1319</v>
      </c>
      <c r="M40" s="440">
        <f>VLOOKUP($A40&amp;M$77,決統データ!$A$3:$DE$2059,$E40+19,FALSE)</f>
        <v>1304</v>
      </c>
      <c r="N40" s="274">
        <f t="shared" si="3"/>
        <v>2623</v>
      </c>
    </row>
    <row r="41" spans="1:14" ht="16" customHeight="1">
      <c r="A41" s="27" t="str">
        <f t="shared" si="2"/>
        <v>1783301</v>
      </c>
      <c r="B41" s="28" t="s">
        <v>334</v>
      </c>
      <c r="C41" s="29">
        <v>33</v>
      </c>
      <c r="D41" s="28" t="s">
        <v>790</v>
      </c>
      <c r="E41" s="38">
        <v>20</v>
      </c>
      <c r="F41" s="636"/>
      <c r="G41" s="857"/>
      <c r="H41" s="957" t="s">
        <v>35</v>
      </c>
      <c r="I41" s="957"/>
      <c r="J41" s="957"/>
      <c r="K41" s="957"/>
      <c r="L41" s="440">
        <f>VLOOKUP($A41&amp;L$77,決統データ!$A$3:$DE$2059,$E41+19,FALSE)</f>
        <v>2364</v>
      </c>
      <c r="M41" s="440">
        <f>VLOOKUP($A41&amp;M$77,決統データ!$A$3:$DE$2059,$E41+19,FALSE)</f>
        <v>1535</v>
      </c>
      <c r="N41" s="274">
        <f t="shared" si="3"/>
        <v>3899</v>
      </c>
    </row>
    <row r="42" spans="1:14" ht="16" customHeight="1">
      <c r="A42" s="27" t="str">
        <f t="shared" si="2"/>
        <v>1783301</v>
      </c>
      <c r="B42" s="28" t="s">
        <v>334</v>
      </c>
      <c r="C42" s="29">
        <v>33</v>
      </c>
      <c r="D42" s="28" t="s">
        <v>790</v>
      </c>
      <c r="E42" s="38">
        <v>21</v>
      </c>
      <c r="F42" s="636"/>
      <c r="G42" s="857"/>
      <c r="H42" s="957" t="s">
        <v>34</v>
      </c>
      <c r="I42" s="957"/>
      <c r="J42" s="957"/>
      <c r="K42" s="957"/>
      <c r="L42" s="440">
        <f>VLOOKUP($A42&amp;L$77,決統データ!$A$3:$DE$2059,$E42+19,FALSE)</f>
        <v>0</v>
      </c>
      <c r="M42" s="440">
        <f>VLOOKUP($A42&amp;M$77,決統データ!$A$3:$DE$2059,$E42+19,FALSE)</f>
        <v>0</v>
      </c>
      <c r="N42" s="274">
        <f t="shared" si="3"/>
        <v>0</v>
      </c>
    </row>
    <row r="43" spans="1:14" ht="16" customHeight="1">
      <c r="A43" s="27" t="str">
        <f t="shared" si="2"/>
        <v>1783301</v>
      </c>
      <c r="B43" s="28" t="s">
        <v>334</v>
      </c>
      <c r="C43" s="29">
        <v>33</v>
      </c>
      <c r="D43" s="28" t="s">
        <v>790</v>
      </c>
      <c r="E43" s="38">
        <v>22</v>
      </c>
      <c r="F43" s="636"/>
      <c r="G43" s="857"/>
      <c r="H43" s="957" t="s">
        <v>33</v>
      </c>
      <c r="I43" s="957"/>
      <c r="J43" s="957"/>
      <c r="K43" s="957"/>
      <c r="L43" s="440">
        <f>VLOOKUP($A43&amp;L$77,決統データ!$A$3:$DE$2059,$E43+19,FALSE)</f>
        <v>0</v>
      </c>
      <c r="M43" s="440">
        <f>VLOOKUP($A43&amp;M$77,決統データ!$A$3:$DE$2059,$E43+19,FALSE)</f>
        <v>0</v>
      </c>
      <c r="N43" s="274">
        <f t="shared" si="3"/>
        <v>0</v>
      </c>
    </row>
    <row r="44" spans="1:14" ht="16" customHeight="1">
      <c r="A44" s="27" t="str">
        <f t="shared" si="2"/>
        <v>1783301</v>
      </c>
      <c r="B44" s="28" t="s">
        <v>334</v>
      </c>
      <c r="C44" s="29">
        <v>33</v>
      </c>
      <c r="D44" s="28" t="s">
        <v>790</v>
      </c>
      <c r="E44" s="38">
        <v>23</v>
      </c>
      <c r="F44" s="636"/>
      <c r="G44" s="857"/>
      <c r="H44" s="957" t="s">
        <v>32</v>
      </c>
      <c r="I44" s="957"/>
      <c r="J44" s="957"/>
      <c r="K44" s="957"/>
      <c r="L44" s="440">
        <f>VLOOKUP($A44&amp;L$77,決統データ!$A$3:$DE$2059,$E44+19,FALSE)</f>
        <v>0</v>
      </c>
      <c r="M44" s="440">
        <f>VLOOKUP($A44&amp;M$77,決統データ!$A$3:$DE$2059,$E44+19,FALSE)</f>
        <v>0</v>
      </c>
      <c r="N44" s="274">
        <f t="shared" si="3"/>
        <v>0</v>
      </c>
    </row>
    <row r="45" spans="1:14" ht="16" customHeight="1">
      <c r="A45" s="27" t="str">
        <f t="shared" si="2"/>
        <v>1783301</v>
      </c>
      <c r="B45" s="28" t="s">
        <v>334</v>
      </c>
      <c r="C45" s="29">
        <v>33</v>
      </c>
      <c r="D45" s="28" t="s">
        <v>790</v>
      </c>
      <c r="E45" s="38">
        <v>24</v>
      </c>
      <c r="F45" s="636"/>
      <c r="G45" s="858"/>
      <c r="H45" s="957" t="s">
        <v>31</v>
      </c>
      <c r="I45" s="957"/>
      <c r="J45" s="957"/>
      <c r="K45" s="957"/>
      <c r="L45" s="440">
        <f>VLOOKUP($A45&amp;L$77,決統データ!$A$3:$DE$2059,$E45+19,FALSE)</f>
        <v>0</v>
      </c>
      <c r="M45" s="440">
        <f>VLOOKUP($A45&amp;M$77,決統データ!$A$3:$DE$2059,$E45+19,FALSE)</f>
        <v>0</v>
      </c>
      <c r="N45" s="274">
        <f t="shared" si="3"/>
        <v>0</v>
      </c>
    </row>
    <row r="46" spans="1:14" ht="16" customHeight="1">
      <c r="A46" s="27" t="str">
        <f t="shared" si="2"/>
        <v>1783301</v>
      </c>
      <c r="B46" s="28" t="s">
        <v>334</v>
      </c>
      <c r="C46" s="29">
        <v>33</v>
      </c>
      <c r="D46" s="28" t="s">
        <v>790</v>
      </c>
      <c r="E46" s="38">
        <v>25</v>
      </c>
      <c r="F46" s="686"/>
      <c r="G46" s="859" t="s">
        <v>311</v>
      </c>
      <c r="H46" s="966" t="s">
        <v>29</v>
      </c>
      <c r="I46" s="957"/>
      <c r="J46" s="957"/>
      <c r="K46" s="957"/>
      <c r="L46" s="440">
        <f>VLOOKUP($A46&amp;L$77,決統データ!$A$3:$DE$2059,$E46+19,FALSE)</f>
        <v>0</v>
      </c>
      <c r="M46" s="440">
        <f>VLOOKUP($A46&amp;M$77,決統データ!$A$3:$DE$2059,$E46+19,FALSE)</f>
        <v>0</v>
      </c>
      <c r="N46" s="274">
        <f t="shared" si="3"/>
        <v>0</v>
      </c>
    </row>
    <row r="47" spans="1:14" ht="16" customHeight="1">
      <c r="A47" s="27" t="str">
        <f t="shared" si="2"/>
        <v>1783301</v>
      </c>
      <c r="B47" s="28" t="s">
        <v>334</v>
      </c>
      <c r="C47" s="29">
        <v>33</v>
      </c>
      <c r="D47" s="28" t="s">
        <v>790</v>
      </c>
      <c r="E47" s="38">
        <v>26</v>
      </c>
      <c r="F47" s="686"/>
      <c r="G47" s="860"/>
      <c r="H47" s="966" t="s">
        <v>28</v>
      </c>
      <c r="I47" s="957"/>
      <c r="J47" s="957"/>
      <c r="K47" s="957"/>
      <c r="L47" s="440">
        <f>VLOOKUP($A47&amp;L$77,決統データ!$A$3:$DE$2059,$E47+19,FALSE)</f>
        <v>0</v>
      </c>
      <c r="M47" s="440">
        <f>VLOOKUP($A47&amp;M$77,決統データ!$A$3:$DE$2059,$E47+19,FALSE)</f>
        <v>0</v>
      </c>
      <c r="N47" s="274">
        <f t="shared" si="3"/>
        <v>0</v>
      </c>
    </row>
    <row r="48" spans="1:14" ht="16" customHeight="1">
      <c r="A48" s="27" t="str">
        <f t="shared" si="2"/>
        <v>1783301</v>
      </c>
      <c r="B48" s="28" t="s">
        <v>334</v>
      </c>
      <c r="C48" s="29">
        <v>33</v>
      </c>
      <c r="D48" s="28" t="s">
        <v>790</v>
      </c>
      <c r="E48" s="38">
        <v>32</v>
      </c>
      <c r="F48" s="636"/>
      <c r="G48" s="999" t="s">
        <v>224</v>
      </c>
      <c r="H48" s="1002" t="s">
        <v>26</v>
      </c>
      <c r="I48" s="1002"/>
      <c r="J48" s="72" t="s">
        <v>25</v>
      </c>
      <c r="K48" s="72"/>
      <c r="L48" s="286">
        <f>VLOOKUP($A48&amp;L$77,決統データ!$A$3:$DE$2059,$E48+19,FALSE)</f>
        <v>0</v>
      </c>
      <c r="M48" s="286">
        <f>VLOOKUP($A48&amp;M$77,決統データ!$A$3:$DE$2059,$E48+19,FALSE)</f>
        <v>0</v>
      </c>
      <c r="N48" s="273">
        <f t="shared" si="3"/>
        <v>0</v>
      </c>
    </row>
    <row r="49" spans="1:14" ht="16" customHeight="1">
      <c r="A49" s="27" t="str">
        <f t="shared" si="2"/>
        <v>1783301</v>
      </c>
      <c r="B49" s="28" t="s">
        <v>334</v>
      </c>
      <c r="C49" s="29">
        <v>33</v>
      </c>
      <c r="D49" s="28" t="s">
        <v>790</v>
      </c>
      <c r="E49" s="38">
        <v>33</v>
      </c>
      <c r="F49" s="636"/>
      <c r="G49" s="1000"/>
      <c r="H49" s="1002"/>
      <c r="I49" s="1002"/>
      <c r="J49" s="958" t="s">
        <v>24</v>
      </c>
      <c r="K49" s="966"/>
      <c r="L49" s="286">
        <f>VLOOKUP($A49&amp;L$77,決統データ!$A$3:$DE$2059,$E49+19,FALSE)</f>
        <v>0</v>
      </c>
      <c r="M49" s="286">
        <f>VLOOKUP($A49&amp;M$77,決統データ!$A$3:$DE$2059,$E49+19,FALSE)</f>
        <v>0</v>
      </c>
      <c r="N49" s="273">
        <f t="shared" si="3"/>
        <v>0</v>
      </c>
    </row>
    <row r="50" spans="1:14" ht="16" customHeight="1">
      <c r="A50" s="27" t="str">
        <f t="shared" si="2"/>
        <v>1783301</v>
      </c>
      <c r="B50" s="28" t="s">
        <v>334</v>
      </c>
      <c r="C50" s="29">
        <v>33</v>
      </c>
      <c r="D50" s="28" t="s">
        <v>790</v>
      </c>
      <c r="E50" s="38">
        <v>34</v>
      </c>
      <c r="F50" s="636"/>
      <c r="G50" s="1001"/>
      <c r="H50" s="957" t="s">
        <v>23</v>
      </c>
      <c r="I50" s="957"/>
      <c r="J50" s="957"/>
      <c r="K50" s="957"/>
      <c r="L50" s="286">
        <f>VLOOKUP($A50&amp;L$77,決統データ!$A$3:$DE$2059,$E50+19,FALSE)</f>
        <v>0</v>
      </c>
      <c r="M50" s="286">
        <f>VLOOKUP($A50&amp;M$77,決統データ!$A$3:$DE$2059,$E50+19,FALSE)</f>
        <v>0</v>
      </c>
      <c r="N50" s="274">
        <f t="shared" si="3"/>
        <v>0</v>
      </c>
    </row>
    <row r="51" spans="1:14" ht="16" customHeight="1">
      <c r="E51" s="295"/>
      <c r="F51" s="636"/>
      <c r="G51" s="708" t="s">
        <v>22</v>
      </c>
      <c r="H51" s="709"/>
      <c r="I51" s="957" t="s">
        <v>362</v>
      </c>
      <c r="J51" s="957"/>
      <c r="K51" s="957"/>
      <c r="L51" s="269" t="s">
        <v>310</v>
      </c>
      <c r="M51" s="269" t="s">
        <v>821</v>
      </c>
      <c r="N51" s="274">
        <f>COUNTA(L51:M51)</f>
        <v>2</v>
      </c>
    </row>
    <row r="52" spans="1:14" ht="16" customHeight="1">
      <c r="E52" s="295"/>
      <c r="F52" s="636"/>
      <c r="G52" s="710"/>
      <c r="H52" s="711"/>
      <c r="I52" s="957" t="s">
        <v>21</v>
      </c>
      <c r="J52" s="957"/>
      <c r="K52" s="957"/>
      <c r="L52" s="266"/>
      <c r="M52" s="266"/>
      <c r="N52" s="274">
        <f>COUNTA(L52:M52)</f>
        <v>0</v>
      </c>
    </row>
    <row r="53" spans="1:14" ht="16" customHeight="1">
      <c r="E53" s="295"/>
      <c r="F53" s="637"/>
      <c r="G53" s="712"/>
      <c r="H53" s="713"/>
      <c r="I53" s="957" t="s">
        <v>20</v>
      </c>
      <c r="J53" s="957"/>
      <c r="K53" s="957"/>
      <c r="L53" s="266"/>
      <c r="M53" s="266"/>
      <c r="N53" s="274">
        <f>COUNTA(L53:M53)</f>
        <v>0</v>
      </c>
    </row>
    <row r="54" spans="1:14" ht="16" customHeight="1">
      <c r="E54" s="295"/>
      <c r="F54" s="693" t="s">
        <v>223</v>
      </c>
      <c r="G54" s="915" t="s">
        <v>17</v>
      </c>
      <c r="H54" s="916"/>
      <c r="I54" s="957" t="s">
        <v>16</v>
      </c>
      <c r="J54" s="957"/>
      <c r="K54" s="957"/>
      <c r="L54" s="266"/>
      <c r="M54" s="266"/>
      <c r="N54" s="274">
        <f t="shared" ref="N54:N60" si="4">SUM(L54:M54)</f>
        <v>0</v>
      </c>
    </row>
    <row r="55" spans="1:14" ht="16" customHeight="1">
      <c r="E55" s="295"/>
      <c r="F55" s="694"/>
      <c r="G55" s="917"/>
      <c r="H55" s="918"/>
      <c r="I55" s="957" t="s">
        <v>15</v>
      </c>
      <c r="J55" s="957"/>
      <c r="K55" s="957"/>
      <c r="L55" s="266"/>
      <c r="M55" s="266"/>
      <c r="N55" s="274">
        <f t="shared" si="4"/>
        <v>0</v>
      </c>
    </row>
    <row r="56" spans="1:14" ht="16" customHeight="1">
      <c r="E56" s="295"/>
      <c r="F56" s="694"/>
      <c r="G56" s="919"/>
      <c r="H56" s="920"/>
      <c r="I56" s="957" t="s">
        <v>737</v>
      </c>
      <c r="J56" s="957"/>
      <c r="K56" s="957"/>
      <c r="L56" s="266"/>
      <c r="M56" s="266"/>
      <c r="N56" s="274">
        <f t="shared" si="4"/>
        <v>0</v>
      </c>
    </row>
    <row r="57" spans="1:14" ht="16" customHeight="1">
      <c r="A57" s="27" t="str">
        <f t="shared" ref="A57:A73" si="5">+B57&amp;C57&amp;D57</f>
        <v>1783301</v>
      </c>
      <c r="B57" s="28" t="s">
        <v>334</v>
      </c>
      <c r="C57" s="29">
        <v>33</v>
      </c>
      <c r="D57" s="28" t="s">
        <v>790</v>
      </c>
      <c r="E57" s="38">
        <v>39</v>
      </c>
      <c r="F57" s="694"/>
      <c r="G57" s="468" t="s">
        <v>14</v>
      </c>
      <c r="H57" s="484"/>
      <c r="I57" s="484"/>
      <c r="J57" s="484"/>
      <c r="K57" s="469"/>
      <c r="L57" s="42">
        <f>VLOOKUP($A57&amp;L$77,決統データ!$A$3:$DE$2059,$E57+19,FALSE)</f>
        <v>0</v>
      </c>
      <c r="M57" s="42">
        <f>VLOOKUP($A57&amp;M$77,決統データ!$A$3:$DE$2059,$E57+19,FALSE)</f>
        <v>0</v>
      </c>
      <c r="N57" s="274">
        <v>0</v>
      </c>
    </row>
    <row r="58" spans="1:14" ht="16" customHeight="1">
      <c r="A58" s="27" t="str">
        <f t="shared" si="5"/>
        <v>1783301</v>
      </c>
      <c r="B58" s="28" t="s">
        <v>334</v>
      </c>
      <c r="C58" s="29">
        <v>33</v>
      </c>
      <c r="D58" s="28" t="s">
        <v>790</v>
      </c>
      <c r="E58" s="38">
        <v>40</v>
      </c>
      <c r="F58" s="694"/>
      <c r="G58" s="657" t="s">
        <v>13</v>
      </c>
      <c r="H58" s="657"/>
      <c r="I58" s="957" t="s">
        <v>12</v>
      </c>
      <c r="J58" s="957"/>
      <c r="K58" s="957"/>
      <c r="L58" s="118">
        <f>VLOOKUP($A58&amp;L$77,決統データ!$A$3:$DE$2059,$E58+19,FALSE)</f>
        <v>0</v>
      </c>
      <c r="M58" s="118">
        <f>VLOOKUP($A58&amp;M$77,決統データ!$A$3:$DE$2059,$E58+19,FALSE)</f>
        <v>0</v>
      </c>
      <c r="N58" s="273">
        <v>0</v>
      </c>
    </row>
    <row r="59" spans="1:14" ht="16" customHeight="1">
      <c r="A59" s="27" t="str">
        <f t="shared" si="5"/>
        <v>1783301</v>
      </c>
      <c r="B59" s="28" t="s">
        <v>334</v>
      </c>
      <c r="C59" s="29">
        <v>33</v>
      </c>
      <c r="D59" s="28" t="s">
        <v>790</v>
      </c>
      <c r="E59" s="38">
        <v>41</v>
      </c>
      <c r="F59" s="694"/>
      <c r="G59" s="657"/>
      <c r="H59" s="657"/>
      <c r="I59" s="957" t="s">
        <v>11</v>
      </c>
      <c r="J59" s="957"/>
      <c r="K59" s="957"/>
      <c r="L59" s="42">
        <f>VLOOKUP($A59&amp;L$77,決統データ!$A$3:$DE$2059,$E59+19,FALSE)</f>
        <v>0</v>
      </c>
      <c r="M59" s="42">
        <f>VLOOKUP($A59&amp;M$77,決統データ!$A$3:$DE$2059,$E59+19,FALSE)</f>
        <v>0</v>
      </c>
      <c r="N59" s="274">
        <v>0</v>
      </c>
    </row>
    <row r="60" spans="1:14" ht="16" customHeight="1">
      <c r="A60" s="27" t="str">
        <f t="shared" si="5"/>
        <v>1783301</v>
      </c>
      <c r="B60" s="28" t="s">
        <v>334</v>
      </c>
      <c r="C60" s="29">
        <v>33</v>
      </c>
      <c r="D60" s="28" t="s">
        <v>790</v>
      </c>
      <c r="E60" s="38">
        <v>42</v>
      </c>
      <c r="F60" s="695"/>
      <c r="G60" s="957" t="s">
        <v>10</v>
      </c>
      <c r="H60" s="957"/>
      <c r="I60" s="957"/>
      <c r="J60" s="957"/>
      <c r="K60" s="957"/>
      <c r="L60" s="42">
        <f>VLOOKUP($A60&amp;L$77,決統データ!$A$3:$DE$2059,$E60+19,FALSE)</f>
        <v>0</v>
      </c>
      <c r="M60" s="42">
        <f>VLOOKUP($A60&amp;M$77,決統データ!$A$3:$DE$2059,$E60+19,FALSE)</f>
        <v>0</v>
      </c>
      <c r="N60" s="274">
        <f t="shared" si="4"/>
        <v>0</v>
      </c>
    </row>
    <row r="61" spans="1:14" s="289" customFormat="1" ht="16" customHeight="1">
      <c r="A61" s="27" t="str">
        <f t="shared" si="5"/>
        <v>1783301</v>
      </c>
      <c r="B61" s="28" t="s">
        <v>334</v>
      </c>
      <c r="C61" s="29">
        <v>33</v>
      </c>
      <c r="D61" s="28" t="s">
        <v>790</v>
      </c>
      <c r="E61" s="38">
        <v>43</v>
      </c>
      <c r="F61" s="659" t="s">
        <v>9</v>
      </c>
      <c r="G61" s="684" t="s">
        <v>8</v>
      </c>
      <c r="H61" s="939" t="s">
        <v>7</v>
      </c>
      <c r="I61" s="940"/>
      <c r="J61" s="940"/>
      <c r="K61" s="941"/>
      <c r="L61" s="437">
        <f>VLOOKUP($A61&amp;L$77,決統データ!$A$3:$DE$2059,$E61+19,FALSE)</f>
        <v>4070308</v>
      </c>
      <c r="M61" s="437">
        <f>VLOOKUP($A61&amp;M$77,決統データ!$A$3:$DE$2059,$E61+19,FALSE)</f>
        <v>4010328</v>
      </c>
      <c r="N61" s="297"/>
    </row>
    <row r="62" spans="1:14" ht="16" customHeight="1">
      <c r="A62" s="27" t="str">
        <f t="shared" si="5"/>
        <v>1783301</v>
      </c>
      <c r="B62" s="28" t="s">
        <v>334</v>
      </c>
      <c r="C62" s="29">
        <v>33</v>
      </c>
      <c r="D62" s="28" t="s">
        <v>790</v>
      </c>
      <c r="E62" s="38">
        <v>44</v>
      </c>
      <c r="F62" s="636"/>
      <c r="G62" s="675"/>
      <c r="H62" s="507" t="s">
        <v>6</v>
      </c>
      <c r="I62" s="507"/>
      <c r="J62" s="75" t="s">
        <v>5</v>
      </c>
      <c r="K62" s="76"/>
      <c r="L62" s="118">
        <f>VLOOKUP($A62&amp;L$77,決統データ!$A$3:$DE$2059,$E62+19,FALSE)/10</f>
        <v>0</v>
      </c>
      <c r="M62" s="118">
        <f>VLOOKUP($A62&amp;M$77,決統データ!$A$3:$DE$2059,$E62+19,FALSE)/10</f>
        <v>2</v>
      </c>
      <c r="N62" s="273">
        <f t="shared" ref="N62" si="6">SUM(I62:M62)/COUNTIF(I62:M62,"&gt;0")</f>
        <v>2</v>
      </c>
    </row>
    <row r="63" spans="1:14" ht="16" customHeight="1">
      <c r="A63" s="27" t="str">
        <f t="shared" si="5"/>
        <v>1783301</v>
      </c>
      <c r="B63" s="28" t="s">
        <v>334</v>
      </c>
      <c r="C63" s="29">
        <v>33</v>
      </c>
      <c r="D63" s="28" t="s">
        <v>790</v>
      </c>
      <c r="E63" s="38">
        <v>45</v>
      </c>
      <c r="F63" s="636"/>
      <c r="G63" s="675"/>
      <c r="H63" s="507"/>
      <c r="I63" s="507"/>
      <c r="J63" s="958" t="s">
        <v>4</v>
      </c>
      <c r="K63" s="966"/>
      <c r="L63" s="42">
        <f>VLOOKUP($A63&amp;L$77,決統データ!$A$3:$DE$2059,$E63+19,FALSE)</f>
        <v>0</v>
      </c>
      <c r="M63" s="42">
        <f>VLOOKUP($A63&amp;M$77,決統データ!$A$3:$DE$2059,$E63+19,FALSE)</f>
        <v>0</v>
      </c>
      <c r="N63" s="273">
        <v>0</v>
      </c>
    </row>
    <row r="64" spans="1:14" ht="16" customHeight="1">
      <c r="A64" s="27" t="str">
        <f t="shared" si="5"/>
        <v>1783301</v>
      </c>
      <c r="B64" s="28" t="s">
        <v>334</v>
      </c>
      <c r="C64" s="29">
        <v>33</v>
      </c>
      <c r="D64" s="28" t="s">
        <v>790</v>
      </c>
      <c r="E64" s="38">
        <v>46</v>
      </c>
      <c r="F64" s="636"/>
      <c r="G64" s="675"/>
      <c r="H64" s="957" t="s">
        <v>3</v>
      </c>
      <c r="I64" s="957"/>
      <c r="J64" s="957"/>
      <c r="K64" s="957"/>
      <c r="L64" s="42">
        <f>VLOOKUP($A64&amp;L$77,決統データ!$A$3:$DE$2059,$E64+19,FALSE)</f>
        <v>0</v>
      </c>
      <c r="M64" s="42">
        <f>VLOOKUP($A64&amp;M$77,決統データ!$A$3:$DE$2059,$E64+19,FALSE)</f>
        <v>0</v>
      </c>
      <c r="N64" s="334">
        <v>0</v>
      </c>
    </row>
    <row r="65" spans="1:14" ht="16" customHeight="1">
      <c r="A65" s="27" t="str">
        <f t="shared" si="5"/>
        <v>1783301</v>
      </c>
      <c r="B65" s="28" t="s">
        <v>334</v>
      </c>
      <c r="C65" s="29">
        <v>33</v>
      </c>
      <c r="D65" s="28" t="s">
        <v>790</v>
      </c>
      <c r="E65" s="38">
        <v>47</v>
      </c>
      <c r="F65" s="636"/>
      <c r="G65" s="675"/>
      <c r="H65" s="957" t="s">
        <v>176</v>
      </c>
      <c r="I65" s="957"/>
      <c r="J65" s="957"/>
      <c r="K65" s="957"/>
      <c r="L65" s="42">
        <f>VLOOKUP($A65&amp;L$77,決統データ!$A$3:$DE$2059,$E65+19,FALSE)</f>
        <v>0</v>
      </c>
      <c r="M65" s="42">
        <f>VLOOKUP($A65&amp;M$77,決統データ!$A$3:$DE$2059,$E65+19,FALSE)</f>
        <v>0</v>
      </c>
      <c r="N65" s="334">
        <v>0</v>
      </c>
    </row>
    <row r="66" spans="1:14" ht="16" customHeight="1">
      <c r="A66" s="27" t="str">
        <f t="shared" si="5"/>
        <v>1783301</v>
      </c>
      <c r="B66" s="28" t="s">
        <v>334</v>
      </c>
      <c r="C66" s="29">
        <v>33</v>
      </c>
      <c r="D66" s="28" t="s">
        <v>790</v>
      </c>
      <c r="E66" s="38">
        <v>48</v>
      </c>
      <c r="F66" s="636"/>
      <c r="G66" s="675"/>
      <c r="H66" s="958" t="s">
        <v>1</v>
      </c>
      <c r="I66" s="965"/>
      <c r="J66" s="965"/>
      <c r="K66" s="966"/>
      <c r="L66" s="42">
        <f>VLOOKUP($A66&amp;L$77,決統データ!$A$3:$DE$2059,$E66+19,FALSE)</f>
        <v>500000</v>
      </c>
      <c r="M66" s="42">
        <f>VLOOKUP($A66&amp;M$77,決統データ!$A$3:$DE$2059,$E66+19,FALSE)</f>
        <v>1000000</v>
      </c>
      <c r="N66" s="334">
        <f>SUM(I66:M66)/COUNTIF(I66:M66,"&gt;0")</f>
        <v>750000</v>
      </c>
    </row>
    <row r="67" spans="1:14" s="289" customFormat="1" ht="16" customHeight="1">
      <c r="A67" s="27" t="str">
        <f t="shared" si="5"/>
        <v>1783301</v>
      </c>
      <c r="B67" s="28" t="s">
        <v>334</v>
      </c>
      <c r="C67" s="29">
        <v>33</v>
      </c>
      <c r="D67" s="28" t="s">
        <v>790</v>
      </c>
      <c r="E67" s="38">
        <v>49</v>
      </c>
      <c r="F67" s="636"/>
      <c r="G67" s="675"/>
      <c r="H67" s="868" t="s">
        <v>0</v>
      </c>
      <c r="I67" s="869"/>
      <c r="J67" s="869"/>
      <c r="K67" s="870"/>
      <c r="L67" s="437">
        <f>VLOOKUP($A67&amp;L$77,決統データ!$A$3:$DE$2059,$E67+19,FALSE)</f>
        <v>4070308</v>
      </c>
      <c r="M67" s="437">
        <f>VLOOKUP($A67&amp;M$77,決統データ!$A$3:$DE$2059,$E67+19,FALSE)</f>
        <v>4171011</v>
      </c>
      <c r="N67" s="274"/>
    </row>
    <row r="68" spans="1:14" ht="16" customHeight="1">
      <c r="A68" s="27" t="str">
        <f t="shared" si="5"/>
        <v>1783301</v>
      </c>
      <c r="B68" s="28" t="s">
        <v>334</v>
      </c>
      <c r="C68" s="29">
        <v>33</v>
      </c>
      <c r="D68" s="28" t="s">
        <v>790</v>
      </c>
      <c r="E68" s="38">
        <v>50</v>
      </c>
      <c r="F68" s="636"/>
      <c r="G68" s="676"/>
      <c r="H68" s="957" t="s">
        <v>1349</v>
      </c>
      <c r="I68" s="957"/>
      <c r="J68" s="957"/>
      <c r="K68" s="957"/>
      <c r="L68" s="42">
        <f>VLOOKUP($A68&amp;L$77,決統データ!$A$3:$DE$2059,$E68+19,FALSE)</f>
        <v>0</v>
      </c>
      <c r="M68" s="42">
        <f>VLOOKUP($A68&amp;M$77,決統データ!$A$3:$DE$2059,$E68+19,FALSE)</f>
        <v>0</v>
      </c>
      <c r="N68" s="274">
        <f>SUM(L68:M68)</f>
        <v>0</v>
      </c>
    </row>
    <row r="69" spans="1:14" ht="16" customHeight="1">
      <c r="A69" s="27" t="str">
        <f t="shared" si="5"/>
        <v>1783301</v>
      </c>
      <c r="B69" s="28" t="s">
        <v>334</v>
      </c>
      <c r="C69" s="29">
        <v>33</v>
      </c>
      <c r="D69" s="28" t="s">
        <v>790</v>
      </c>
      <c r="E69" s="38">
        <v>51</v>
      </c>
      <c r="F69" s="636"/>
      <c r="G69" s="696" t="s">
        <v>1348</v>
      </c>
      <c r="H69" s="866"/>
      <c r="I69" s="697"/>
      <c r="J69" s="957" t="s">
        <v>1347</v>
      </c>
      <c r="K69" s="957"/>
      <c r="L69" s="42">
        <f>VLOOKUP($A69&amp;L$77,決統データ!$A$3:$DE$2059,$E69+19,FALSE)</f>
        <v>0</v>
      </c>
      <c r="M69" s="42">
        <f>VLOOKUP($A69&amp;M$77,決統データ!$A$3:$DE$2059,$E69+19,FALSE)</f>
        <v>0</v>
      </c>
      <c r="N69" s="274"/>
    </row>
    <row r="70" spans="1:14" ht="16" customHeight="1">
      <c r="A70" s="27" t="str">
        <f t="shared" si="5"/>
        <v>1783301</v>
      </c>
      <c r="B70" s="28" t="s">
        <v>334</v>
      </c>
      <c r="C70" s="29">
        <v>33</v>
      </c>
      <c r="D70" s="28" t="s">
        <v>790</v>
      </c>
      <c r="E70" s="38">
        <v>52</v>
      </c>
      <c r="F70" s="636"/>
      <c r="G70" s="700"/>
      <c r="H70" s="867"/>
      <c r="I70" s="701"/>
      <c r="J70" s="957" t="s">
        <v>1346</v>
      </c>
      <c r="K70" s="957"/>
      <c r="L70" s="42">
        <f>VLOOKUP($A70&amp;L$77,決統データ!$A$3:$DE$2059,$E70+19,FALSE)</f>
        <v>0</v>
      </c>
      <c r="M70" s="42">
        <f>VLOOKUP($A70&amp;M$77,決統データ!$A$3:$DE$2059,$E70+19,FALSE)</f>
        <v>0</v>
      </c>
      <c r="N70" s="274">
        <f>SUM(L70:M70)</f>
        <v>0</v>
      </c>
    </row>
    <row r="71" spans="1:14" ht="16" customHeight="1">
      <c r="A71" s="27" t="str">
        <f t="shared" si="5"/>
        <v>1783301</v>
      </c>
      <c r="B71" s="28" t="s">
        <v>334</v>
      </c>
      <c r="C71" s="29">
        <v>33</v>
      </c>
      <c r="D71" s="28" t="s">
        <v>790</v>
      </c>
      <c r="E71" s="38">
        <v>53</v>
      </c>
      <c r="F71" s="636"/>
      <c r="G71" s="958" t="s">
        <v>1345</v>
      </c>
      <c r="H71" s="965"/>
      <c r="I71" s="965"/>
      <c r="J71" s="965"/>
      <c r="K71" s="966"/>
      <c r="L71" s="42">
        <f>VLOOKUP($A71&amp;L$77,決統データ!$A$3:$DE$2059,$E71+19,FALSE)</f>
        <v>0</v>
      </c>
      <c r="M71" s="42">
        <f>VLOOKUP($A71&amp;M$77,決統データ!$A$3:$DE$2059,$E71+19,FALSE)</f>
        <v>0</v>
      </c>
      <c r="N71" s="274">
        <f>SUM(L71:M71)</f>
        <v>0</v>
      </c>
    </row>
    <row r="72" spans="1:14" ht="16" customHeight="1">
      <c r="A72" s="27" t="str">
        <f t="shared" si="5"/>
        <v>1783301</v>
      </c>
      <c r="B72" s="28" t="s">
        <v>334</v>
      </c>
      <c r="C72" s="29">
        <v>33</v>
      </c>
      <c r="D72" s="28" t="s">
        <v>790</v>
      </c>
      <c r="E72" s="38">
        <v>54</v>
      </c>
      <c r="F72" s="637"/>
      <c r="G72" s="957" t="s">
        <v>1344</v>
      </c>
      <c r="H72" s="957"/>
      <c r="I72" s="957"/>
      <c r="J72" s="957"/>
      <c r="K72" s="957"/>
      <c r="L72" s="42">
        <f>VLOOKUP($A72&amp;L$77,決統データ!$A$3:$DE$2059,$E72+19,FALSE)</f>
        <v>0</v>
      </c>
      <c r="M72" s="42">
        <f>VLOOKUP($A72&amp;M$77,決統データ!$A$3:$DE$2059,$E72+19,FALSE)</f>
        <v>0</v>
      </c>
      <c r="N72" s="274">
        <f>SUM(L72:M72)</f>
        <v>0</v>
      </c>
    </row>
    <row r="73" spans="1:14" ht="16" customHeight="1">
      <c r="A73" s="27" t="str">
        <f t="shared" si="5"/>
        <v>1783302</v>
      </c>
      <c r="B73" s="28" t="s">
        <v>334</v>
      </c>
      <c r="C73" s="29">
        <v>33</v>
      </c>
      <c r="D73" s="28" t="s">
        <v>796</v>
      </c>
      <c r="E73" s="38">
        <v>5</v>
      </c>
      <c r="F73" s="957" t="s">
        <v>1343</v>
      </c>
      <c r="G73" s="957"/>
      <c r="H73" s="957"/>
      <c r="I73" s="957"/>
      <c r="J73" s="957"/>
      <c r="K73" s="957"/>
      <c r="L73" s="42">
        <f>VLOOKUP($A73&amp;L$77,決統データ!$A$3:$DE$2059,$E73+19,FALSE)</f>
        <v>0</v>
      </c>
      <c r="M73" s="42">
        <f>VLOOKUP($A73&amp;M$77,決統データ!$A$3:$DE$2059,$E73+19,FALSE)</f>
        <v>0</v>
      </c>
      <c r="N73" s="274">
        <f>SUM(L73:M73)</f>
        <v>0</v>
      </c>
    </row>
    <row r="74" spans="1:14">
      <c r="F74" s="9" t="s">
        <v>1342</v>
      </c>
    </row>
    <row r="77" spans="1:14">
      <c r="L77" s="262" t="str">
        <f>+L78&amp;"000"</f>
        <v>262013000</v>
      </c>
      <c r="M77" s="262" t="str">
        <f>+M78&amp;"000"</f>
        <v>264075000</v>
      </c>
    </row>
    <row r="78" spans="1:14">
      <c r="L78" s="262" t="s">
        <v>584</v>
      </c>
      <c r="M78" s="262" t="s">
        <v>595</v>
      </c>
    </row>
    <row r="79" spans="1:14">
      <c r="L79" s="262" t="s">
        <v>463</v>
      </c>
      <c r="M79" s="262" t="s">
        <v>596</v>
      </c>
    </row>
  </sheetData>
  <customSheetViews>
    <customSheetView guid="{247A5D4D-80F1-4466-92F7-7A3BC78E450F}" showPageBreaks="1" fitToPage="1" printArea="1">
      <selection activeCell="H15" sqref="H15:K15"/>
      <pageMargins left="0.98425196850393704" right="0.78740157480314965" top="0.78740157480314965" bottom="0.78740157480314965" header="0.51181102362204722" footer="0.51181102362204722"/>
      <pageSetup paperSize="9" scale="66" orientation="portrait" blackAndWhite="1" horizontalDpi="300" verticalDpi="300"/>
      <headerFooter alignWithMargins="0"/>
    </customSheetView>
  </customSheetViews>
  <mergeCells count="91">
    <mergeCell ref="F73:K73"/>
    <mergeCell ref="G71:K71"/>
    <mergeCell ref="G72:K72"/>
    <mergeCell ref="F61:F72"/>
    <mergeCell ref="G61:G68"/>
    <mergeCell ref="H61:K61"/>
    <mergeCell ref="H62:I63"/>
    <mergeCell ref="J63:K63"/>
    <mergeCell ref="H64:K64"/>
    <mergeCell ref="H65:K65"/>
    <mergeCell ref="H66:K66"/>
    <mergeCell ref="H67:K67"/>
    <mergeCell ref="H68:K68"/>
    <mergeCell ref="G69:I70"/>
    <mergeCell ref="J69:K69"/>
    <mergeCell ref="J70:K70"/>
    <mergeCell ref="G51:H53"/>
    <mergeCell ref="I51:K51"/>
    <mergeCell ref="I52:K52"/>
    <mergeCell ref="I53:K53"/>
    <mergeCell ref="G60:K60"/>
    <mergeCell ref="F54:F60"/>
    <mergeCell ref="G54:H56"/>
    <mergeCell ref="I54:K54"/>
    <mergeCell ref="I55:K55"/>
    <mergeCell ref="I56:K56"/>
    <mergeCell ref="G57:K57"/>
    <mergeCell ref="G58:H59"/>
    <mergeCell ref="I58:K58"/>
    <mergeCell ref="I59:K59"/>
    <mergeCell ref="G46:G47"/>
    <mergeCell ref="H46:K46"/>
    <mergeCell ref="H47:K47"/>
    <mergeCell ref="G48:G50"/>
    <mergeCell ref="H48:I49"/>
    <mergeCell ref="J49:K49"/>
    <mergeCell ref="H50:K50"/>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H14:K14"/>
    <mergeCell ref="G19:G21"/>
    <mergeCell ref="I24:K24"/>
    <mergeCell ref="I25:K25"/>
    <mergeCell ref="G33:K33"/>
    <mergeCell ref="G22:G31"/>
    <mergeCell ref="I22:K22"/>
    <mergeCell ref="I23:K23"/>
    <mergeCell ref="I26:K26"/>
    <mergeCell ref="H28:H31"/>
    <mergeCell ref="G32:K32"/>
    <mergeCell ref="I30:K30"/>
    <mergeCell ref="I31:K31"/>
    <mergeCell ref="I28:K28"/>
    <mergeCell ref="I29:K29"/>
    <mergeCell ref="H22:H27"/>
    <mergeCell ref="H19:K19"/>
    <mergeCell ref="H20:K20"/>
    <mergeCell ref="H21:K21"/>
    <mergeCell ref="G15:G18"/>
    <mergeCell ref="H15:K15"/>
    <mergeCell ref="H16:K16"/>
    <mergeCell ref="H17:K17"/>
    <mergeCell ref="H18:K18"/>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 ref="H13:K13"/>
  </mergeCells>
  <phoneticPr fontId="3"/>
  <pageMargins left="0.98425196850393704" right="0.78740157480314965" top="0.78740157480314965" bottom="0.78740157480314965" header="0.51181102362204722" footer="0.51181102362204722"/>
  <pageSetup paperSize="9" scale="64"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pageSetUpPr fitToPage="1"/>
  </sheetPr>
  <dimension ref="A1:M144"/>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3" width="14.58203125" style="152" customWidth="1"/>
    <col min="14" max="16384" width="9" style="1"/>
  </cols>
  <sheetData>
    <row r="1" spans="1:13">
      <c r="F1" s="1" t="s">
        <v>103</v>
      </c>
      <c r="M1" s="227" t="s">
        <v>523</v>
      </c>
    </row>
    <row r="2" spans="1:13" ht="29.25" customHeight="1">
      <c r="A2" s="26"/>
      <c r="B2" s="67" t="s">
        <v>786</v>
      </c>
      <c r="C2" s="26" t="s">
        <v>787</v>
      </c>
      <c r="D2" s="26" t="s">
        <v>788</v>
      </c>
      <c r="E2" s="30" t="s">
        <v>789</v>
      </c>
      <c r="F2" s="583"/>
      <c r="G2" s="583"/>
      <c r="H2" s="583"/>
      <c r="I2" s="583"/>
      <c r="J2" s="583"/>
      <c r="K2" s="11" t="s">
        <v>131</v>
      </c>
      <c r="L2" s="11" t="s">
        <v>600</v>
      </c>
      <c r="M2" s="11" t="s">
        <v>609</v>
      </c>
    </row>
    <row r="3" spans="1:13" ht="15.75" customHeight="1">
      <c r="A3" s="27" t="str">
        <f>+B3&amp;C3&amp;D3</f>
        <v>1784001</v>
      </c>
      <c r="B3" s="28" t="s">
        <v>334</v>
      </c>
      <c r="C3" s="29">
        <v>40</v>
      </c>
      <c r="D3" s="28" t="s">
        <v>790</v>
      </c>
      <c r="E3" s="24">
        <v>1</v>
      </c>
      <c r="F3" s="590" t="s">
        <v>978</v>
      </c>
      <c r="G3" s="734" t="s">
        <v>102</v>
      </c>
      <c r="H3" s="736" t="s">
        <v>1480</v>
      </c>
      <c r="I3" s="737"/>
      <c r="J3" s="211" t="s">
        <v>605</v>
      </c>
      <c r="K3" s="42">
        <f>VLOOKUP($A3&amp;K$108,決統データ!$A$3:$DE$2059,$E3+19,FALSE)</f>
        <v>0</v>
      </c>
      <c r="L3" s="42">
        <f>VLOOKUP($A3&amp;L$108,決統データ!$A$3:$DE$2059,$E3+19,FALSE)</f>
        <v>0</v>
      </c>
      <c r="M3" s="274">
        <f t="shared" ref="M3:M34" si="0">SUM(K3:L3)</f>
        <v>0</v>
      </c>
    </row>
    <row r="4" spans="1:13" ht="15.75" customHeight="1">
      <c r="A4" s="27" t="str">
        <f t="shared" ref="A4:A80" si="1">+B4&amp;C4&amp;D4</f>
        <v>1784001</v>
      </c>
      <c r="B4" s="28" t="s">
        <v>334</v>
      </c>
      <c r="C4" s="29">
        <v>40</v>
      </c>
      <c r="D4" s="28" t="s">
        <v>790</v>
      </c>
      <c r="E4" s="24">
        <v>2</v>
      </c>
      <c r="F4" s="591"/>
      <c r="G4" s="735"/>
      <c r="H4" s="738"/>
      <c r="I4" s="739"/>
      <c r="J4" s="211" t="s">
        <v>824</v>
      </c>
      <c r="K4" s="42">
        <f>VLOOKUP($A4&amp;K$108,決統データ!$A$3:$DE$2059,$E4+19,FALSE)</f>
        <v>0</v>
      </c>
      <c r="L4" s="42">
        <f>VLOOKUP($A4&amp;L$108,決統データ!$A$3:$DE$2059,$E4+19,FALSE)</f>
        <v>0</v>
      </c>
      <c r="M4" s="274">
        <f t="shared" si="0"/>
        <v>0</v>
      </c>
    </row>
    <row r="5" spans="1:13" ht="15.75" customHeight="1">
      <c r="A5" s="27" t="str">
        <f t="shared" si="1"/>
        <v>1784001</v>
      </c>
      <c r="B5" s="28" t="s">
        <v>334</v>
      </c>
      <c r="C5" s="29">
        <v>40</v>
      </c>
      <c r="D5" s="28" t="s">
        <v>790</v>
      </c>
      <c r="E5" s="24">
        <v>3</v>
      </c>
      <c r="F5" s="591"/>
      <c r="G5" s="590" t="s">
        <v>989</v>
      </c>
      <c r="H5" s="730" t="s">
        <v>977</v>
      </c>
      <c r="I5" s="731"/>
      <c r="J5" s="211" t="s">
        <v>605</v>
      </c>
      <c r="K5" s="42">
        <f>VLOOKUP($A5&amp;K$108,決統データ!$A$3:$DE$2059,$E5+19,FALSE)</f>
        <v>0</v>
      </c>
      <c r="L5" s="42">
        <f>VLOOKUP($A5&amp;L$108,決統データ!$A$3:$DE$2059,$E5+19,FALSE)</f>
        <v>27</v>
      </c>
      <c r="M5" s="274">
        <f t="shared" si="0"/>
        <v>27</v>
      </c>
    </row>
    <row r="6" spans="1:13" ht="15.75" customHeight="1">
      <c r="A6" s="27" t="str">
        <f t="shared" si="1"/>
        <v>1784001</v>
      </c>
      <c r="B6" s="28" t="s">
        <v>334</v>
      </c>
      <c r="C6" s="29">
        <v>40</v>
      </c>
      <c r="D6" s="28" t="s">
        <v>790</v>
      </c>
      <c r="E6" s="24">
        <v>4</v>
      </c>
      <c r="F6" s="591"/>
      <c r="G6" s="591"/>
      <c r="H6" s="732"/>
      <c r="I6" s="733"/>
      <c r="J6" s="211" t="s">
        <v>824</v>
      </c>
      <c r="K6" s="42">
        <f>VLOOKUP($A6&amp;K$108,決統データ!$A$3:$DE$2059,$E6+19,FALSE)</f>
        <v>1408</v>
      </c>
      <c r="L6" s="42">
        <f>VLOOKUP($A6&amp;L$108,決統データ!$A$3:$DE$2059,$E6+19,FALSE)</f>
        <v>1978</v>
      </c>
      <c r="M6" s="274">
        <f t="shared" si="0"/>
        <v>3386</v>
      </c>
    </row>
    <row r="7" spans="1:13" ht="15.75" customHeight="1">
      <c r="A7" s="27" t="str">
        <f t="shared" si="1"/>
        <v>1784001</v>
      </c>
      <c r="B7" s="28" t="s">
        <v>334</v>
      </c>
      <c r="C7" s="29">
        <v>40</v>
      </c>
      <c r="D7" s="28" t="s">
        <v>790</v>
      </c>
      <c r="E7" s="24">
        <v>5</v>
      </c>
      <c r="F7" s="591"/>
      <c r="G7" s="591"/>
      <c r="H7" s="590" t="s">
        <v>650</v>
      </c>
      <c r="I7" s="604" t="s">
        <v>1333</v>
      </c>
      <c r="J7" s="211" t="s">
        <v>605</v>
      </c>
      <c r="K7" s="42">
        <f>VLOOKUP($A7&amp;K$108,決統データ!$A$3:$DE$2059,$E7+19,FALSE)</f>
        <v>0</v>
      </c>
      <c r="L7" s="42">
        <f>VLOOKUP($A7&amp;L$108,決統データ!$A$3:$DE$2059,$E7+19,FALSE)</f>
        <v>0</v>
      </c>
      <c r="M7" s="274">
        <f t="shared" si="0"/>
        <v>0</v>
      </c>
    </row>
    <row r="8" spans="1:13" ht="15.75" customHeight="1">
      <c r="A8" s="27" t="str">
        <f t="shared" si="1"/>
        <v>1784001</v>
      </c>
      <c r="B8" s="28" t="s">
        <v>334</v>
      </c>
      <c r="C8" s="29">
        <v>40</v>
      </c>
      <c r="D8" s="28" t="s">
        <v>790</v>
      </c>
      <c r="E8" s="24">
        <v>6</v>
      </c>
      <c r="F8" s="591"/>
      <c r="G8" s="591"/>
      <c r="H8" s="591"/>
      <c r="I8" s="606"/>
      <c r="J8" s="211" t="s">
        <v>824</v>
      </c>
      <c r="K8" s="42">
        <f>VLOOKUP($A8&amp;K$108,決統データ!$A$3:$DE$2059,$E8+19,FALSE)</f>
        <v>0</v>
      </c>
      <c r="L8" s="42">
        <f>VLOOKUP($A8&amp;L$108,決統データ!$A$3:$DE$2059,$E8+19,FALSE)</f>
        <v>0</v>
      </c>
      <c r="M8" s="274">
        <f t="shared" si="0"/>
        <v>0</v>
      </c>
    </row>
    <row r="9" spans="1:13" ht="15.75" customHeight="1">
      <c r="A9" s="27" t="str">
        <f t="shared" si="1"/>
        <v>1784001</v>
      </c>
      <c r="B9" s="28" t="s">
        <v>334</v>
      </c>
      <c r="C9" s="29">
        <v>40</v>
      </c>
      <c r="D9" s="28" t="s">
        <v>790</v>
      </c>
      <c r="E9" s="24">
        <v>7</v>
      </c>
      <c r="F9" s="591"/>
      <c r="G9" s="591"/>
      <c r="H9" s="591"/>
      <c r="I9" s="602" t="s">
        <v>1332</v>
      </c>
      <c r="J9" s="211" t="s">
        <v>605</v>
      </c>
      <c r="K9" s="42">
        <f>VLOOKUP($A9&amp;K$108,決統データ!$A$3:$DE$2059,$E9+19,FALSE)</f>
        <v>0</v>
      </c>
      <c r="L9" s="42">
        <f>VLOOKUP($A9&amp;L$108,決統データ!$A$3:$DE$2059,$E9+19,FALSE)</f>
        <v>0</v>
      </c>
      <c r="M9" s="274">
        <f t="shared" si="0"/>
        <v>0</v>
      </c>
    </row>
    <row r="10" spans="1:13" ht="15.75" customHeight="1">
      <c r="A10" s="27" t="str">
        <f t="shared" si="1"/>
        <v>1784001</v>
      </c>
      <c r="B10" s="28" t="s">
        <v>334</v>
      </c>
      <c r="C10" s="29">
        <v>40</v>
      </c>
      <c r="D10" s="28" t="s">
        <v>790</v>
      </c>
      <c r="E10" s="24">
        <v>8</v>
      </c>
      <c r="F10" s="591"/>
      <c r="G10" s="591"/>
      <c r="H10" s="591"/>
      <c r="I10" s="603"/>
      <c r="J10" s="211" t="s">
        <v>824</v>
      </c>
      <c r="K10" s="42">
        <f>VLOOKUP($A10&amp;K$108,決統データ!$A$3:$DE$2059,$E10+19,FALSE)</f>
        <v>0</v>
      </c>
      <c r="L10" s="42">
        <f>VLOOKUP($A10&amp;L$108,決統データ!$A$3:$DE$2059,$E10+19,FALSE)</f>
        <v>0</v>
      </c>
      <c r="M10" s="274">
        <f t="shared" si="0"/>
        <v>0</v>
      </c>
    </row>
    <row r="11" spans="1:13" ht="15.75" customHeight="1">
      <c r="A11" s="27" t="str">
        <f t="shared" si="1"/>
        <v>1784001</v>
      </c>
      <c r="B11" s="28" t="s">
        <v>334</v>
      </c>
      <c r="C11" s="29">
        <v>40</v>
      </c>
      <c r="D11" s="28" t="s">
        <v>790</v>
      </c>
      <c r="E11" s="24">
        <v>9</v>
      </c>
      <c r="F11" s="591"/>
      <c r="G11" s="591"/>
      <c r="H11" s="591"/>
      <c r="I11" s="604" t="s">
        <v>1331</v>
      </c>
      <c r="J11" s="211" t="s">
        <v>605</v>
      </c>
      <c r="K11" s="42">
        <f>VLOOKUP($A11&amp;K$108,決統データ!$A$3:$DE$2059,$E11+19,FALSE)</f>
        <v>0</v>
      </c>
      <c r="L11" s="42">
        <f>VLOOKUP($A11&amp;L$108,決統データ!$A$3:$DE$2059,$E11+19,FALSE)</f>
        <v>0</v>
      </c>
      <c r="M11" s="274">
        <f t="shared" si="0"/>
        <v>0</v>
      </c>
    </row>
    <row r="12" spans="1:13" ht="15.75" customHeight="1">
      <c r="A12" s="27" t="str">
        <f t="shared" si="1"/>
        <v>1784001</v>
      </c>
      <c r="B12" s="28" t="s">
        <v>334</v>
      </c>
      <c r="C12" s="29">
        <v>40</v>
      </c>
      <c r="D12" s="28" t="s">
        <v>790</v>
      </c>
      <c r="E12" s="24">
        <v>10</v>
      </c>
      <c r="F12" s="591"/>
      <c r="G12" s="591"/>
      <c r="H12" s="591"/>
      <c r="I12" s="606"/>
      <c r="J12" s="211" t="s">
        <v>824</v>
      </c>
      <c r="K12" s="42">
        <f>VLOOKUP($A12&amp;K$108,決統データ!$A$3:$DE$2059,$E12+19,FALSE)</f>
        <v>0</v>
      </c>
      <c r="L12" s="42">
        <f>VLOOKUP($A12&amp;L$108,決統データ!$A$3:$DE$2059,$E12+19,FALSE)</f>
        <v>0</v>
      </c>
      <c r="M12" s="274">
        <f t="shared" si="0"/>
        <v>0</v>
      </c>
    </row>
    <row r="13" spans="1:13" ht="15.75" customHeight="1">
      <c r="A13" s="27" t="str">
        <f t="shared" si="1"/>
        <v>1784001</v>
      </c>
      <c r="B13" s="28" t="s">
        <v>334</v>
      </c>
      <c r="C13" s="29">
        <v>40</v>
      </c>
      <c r="D13" s="28" t="s">
        <v>790</v>
      </c>
      <c r="E13" s="24">
        <v>11</v>
      </c>
      <c r="F13" s="591"/>
      <c r="G13" s="591"/>
      <c r="H13" s="591"/>
      <c r="I13" s="763" t="s">
        <v>101</v>
      </c>
      <c r="J13" s="211" t="s">
        <v>605</v>
      </c>
      <c r="K13" s="42">
        <f>VLOOKUP($A13&amp;K$108,決統データ!$A$3:$DE$2059,$E13+19,FALSE)</f>
        <v>0</v>
      </c>
      <c r="L13" s="42">
        <f>VLOOKUP($A13&amp;L$108,決統データ!$A$3:$DE$2059,$E13+19,FALSE)</f>
        <v>0</v>
      </c>
      <c r="M13" s="274">
        <f t="shared" si="0"/>
        <v>0</v>
      </c>
    </row>
    <row r="14" spans="1:13" ht="15.75" customHeight="1">
      <c r="A14" s="27" t="str">
        <f t="shared" si="1"/>
        <v>1784001</v>
      </c>
      <c r="B14" s="28" t="s">
        <v>334</v>
      </c>
      <c r="C14" s="29">
        <v>40</v>
      </c>
      <c r="D14" s="28" t="s">
        <v>790</v>
      </c>
      <c r="E14" s="24">
        <v>12</v>
      </c>
      <c r="F14" s="591"/>
      <c r="G14" s="591"/>
      <c r="H14" s="591"/>
      <c r="I14" s="764"/>
      <c r="J14" s="211" t="s">
        <v>824</v>
      </c>
      <c r="K14" s="42">
        <f>VLOOKUP($A14&amp;K$108,決統データ!$A$3:$DE$2059,$E14+19,FALSE)</f>
        <v>0</v>
      </c>
      <c r="L14" s="42">
        <f>VLOOKUP($A14&amp;L$108,決統データ!$A$3:$DE$2059,$E14+19,FALSE)</f>
        <v>0</v>
      </c>
      <c r="M14" s="274">
        <f t="shared" si="0"/>
        <v>0</v>
      </c>
    </row>
    <row r="15" spans="1:13" ht="15.75" customHeight="1">
      <c r="A15" s="27" t="str">
        <f t="shared" si="1"/>
        <v>1784001</v>
      </c>
      <c r="B15" s="28" t="s">
        <v>334</v>
      </c>
      <c r="C15" s="29">
        <v>40</v>
      </c>
      <c r="D15" s="28" t="s">
        <v>790</v>
      </c>
      <c r="E15" s="24">
        <v>13</v>
      </c>
      <c r="F15" s="591"/>
      <c r="G15" s="591"/>
      <c r="H15" s="591"/>
      <c r="I15" s="604" t="s">
        <v>1325</v>
      </c>
      <c r="J15" s="211" t="s">
        <v>605</v>
      </c>
      <c r="K15" s="42">
        <f>VLOOKUP($A15&amp;K$108,決統データ!$A$3:$DE$2059,$E15+19,FALSE)</f>
        <v>0</v>
      </c>
      <c r="L15" s="42">
        <f>VLOOKUP($A15&amp;L$108,決統データ!$A$3:$DE$2059,$E15+19,FALSE)</f>
        <v>0</v>
      </c>
      <c r="M15" s="274">
        <f t="shared" si="0"/>
        <v>0</v>
      </c>
    </row>
    <row r="16" spans="1:13" ht="15.75" customHeight="1">
      <c r="A16" s="27" t="str">
        <f t="shared" si="1"/>
        <v>1784001</v>
      </c>
      <c r="B16" s="28" t="s">
        <v>334</v>
      </c>
      <c r="C16" s="29">
        <v>40</v>
      </c>
      <c r="D16" s="28" t="s">
        <v>790</v>
      </c>
      <c r="E16" s="24">
        <v>14</v>
      </c>
      <c r="F16" s="591"/>
      <c r="G16" s="591"/>
      <c r="H16" s="591"/>
      <c r="I16" s="606"/>
      <c r="J16" s="211" t="s">
        <v>824</v>
      </c>
      <c r="K16" s="42">
        <f>VLOOKUP($A16&amp;K$108,決統データ!$A$3:$DE$2059,$E16+19,FALSE)</f>
        <v>0</v>
      </c>
      <c r="L16" s="42">
        <f>VLOOKUP($A16&amp;L$108,決統データ!$A$3:$DE$2059,$E16+19,FALSE)</f>
        <v>0</v>
      </c>
      <c r="M16" s="274">
        <f t="shared" si="0"/>
        <v>0</v>
      </c>
    </row>
    <row r="17" spans="1:13" ht="15.75" customHeight="1">
      <c r="A17" s="27" t="str">
        <f t="shared" si="1"/>
        <v>1784001</v>
      </c>
      <c r="B17" s="28" t="s">
        <v>334</v>
      </c>
      <c r="C17" s="29">
        <v>40</v>
      </c>
      <c r="D17" s="28" t="s">
        <v>790</v>
      </c>
      <c r="E17" s="24">
        <v>15</v>
      </c>
      <c r="F17" s="591"/>
      <c r="G17" s="591"/>
      <c r="H17" s="591"/>
      <c r="I17" s="604" t="s">
        <v>985</v>
      </c>
      <c r="J17" s="211" t="s">
        <v>605</v>
      </c>
      <c r="K17" s="42">
        <f>VLOOKUP($A17&amp;K$108,決統データ!$A$3:$DE$2059,$E17+19,FALSE)</f>
        <v>0</v>
      </c>
      <c r="L17" s="42">
        <f>VLOOKUP($A17&amp;L$108,決統データ!$A$3:$DE$2059,$E17+19,FALSE)</f>
        <v>0</v>
      </c>
      <c r="M17" s="274">
        <f t="shared" si="0"/>
        <v>0</v>
      </c>
    </row>
    <row r="18" spans="1:13" ht="15.75" customHeight="1">
      <c r="A18" s="27" t="str">
        <f t="shared" si="1"/>
        <v>1784001</v>
      </c>
      <c r="B18" s="28" t="s">
        <v>334</v>
      </c>
      <c r="C18" s="29">
        <v>40</v>
      </c>
      <c r="D18" s="28" t="s">
        <v>790</v>
      </c>
      <c r="E18" s="24">
        <v>16</v>
      </c>
      <c r="F18" s="591"/>
      <c r="G18" s="591"/>
      <c r="H18" s="591"/>
      <c r="I18" s="606"/>
      <c r="J18" s="211" t="s">
        <v>824</v>
      </c>
      <c r="K18" s="42">
        <f>VLOOKUP($A18&amp;K$108,決統データ!$A$3:$DE$2059,$E18+19,FALSE)</f>
        <v>0</v>
      </c>
      <c r="L18" s="42">
        <f>VLOOKUP($A18&amp;L$108,決統データ!$A$3:$DE$2059,$E18+19,FALSE)</f>
        <v>0</v>
      </c>
      <c r="M18" s="274">
        <f t="shared" si="0"/>
        <v>0</v>
      </c>
    </row>
    <row r="19" spans="1:13" ht="15.75" customHeight="1">
      <c r="A19" s="27" t="str">
        <f t="shared" si="1"/>
        <v>1784001</v>
      </c>
      <c r="B19" s="28" t="s">
        <v>334</v>
      </c>
      <c r="C19" s="29">
        <v>40</v>
      </c>
      <c r="D19" s="28" t="s">
        <v>790</v>
      </c>
      <c r="E19" s="24">
        <v>17</v>
      </c>
      <c r="F19" s="591"/>
      <c r="G19" s="591"/>
      <c r="H19" s="591"/>
      <c r="I19" s="604" t="s">
        <v>100</v>
      </c>
      <c r="J19" s="211" t="s">
        <v>605</v>
      </c>
      <c r="K19" s="42">
        <f>VLOOKUP($A19&amp;K$108,決統データ!$A$3:$DE$2059,$E19+19,FALSE)</f>
        <v>0</v>
      </c>
      <c r="L19" s="42">
        <f>VLOOKUP($A19&amp;L$108,決統データ!$A$3:$DE$2059,$E19+19,FALSE)</f>
        <v>0</v>
      </c>
      <c r="M19" s="274">
        <f t="shared" si="0"/>
        <v>0</v>
      </c>
    </row>
    <row r="20" spans="1:13" ht="15.75" customHeight="1">
      <c r="A20" s="27" t="str">
        <f t="shared" si="1"/>
        <v>1784001</v>
      </c>
      <c r="B20" s="28" t="s">
        <v>334</v>
      </c>
      <c r="C20" s="29">
        <v>40</v>
      </c>
      <c r="D20" s="28" t="s">
        <v>790</v>
      </c>
      <c r="E20" s="24">
        <v>18</v>
      </c>
      <c r="F20" s="591"/>
      <c r="G20" s="591"/>
      <c r="H20" s="591"/>
      <c r="I20" s="606"/>
      <c r="J20" s="211" t="s">
        <v>824</v>
      </c>
      <c r="K20" s="42">
        <f>VLOOKUP($A20&amp;K$108,決統データ!$A$3:$DE$2059,$E20+19,FALSE)</f>
        <v>0</v>
      </c>
      <c r="L20" s="42">
        <f>VLOOKUP($A20&amp;L$108,決統データ!$A$3:$DE$2059,$E20+19,FALSE)</f>
        <v>0</v>
      </c>
      <c r="M20" s="274">
        <f t="shared" si="0"/>
        <v>0</v>
      </c>
    </row>
    <row r="21" spans="1:13" ht="15.75" customHeight="1">
      <c r="A21" s="27" t="str">
        <f t="shared" si="1"/>
        <v>1784001</v>
      </c>
      <c r="B21" s="28" t="s">
        <v>334</v>
      </c>
      <c r="C21" s="29">
        <v>40</v>
      </c>
      <c r="D21" s="28" t="s">
        <v>790</v>
      </c>
      <c r="E21" s="24">
        <v>19</v>
      </c>
      <c r="F21" s="591"/>
      <c r="G21" s="591"/>
      <c r="H21" s="591"/>
      <c r="I21" s="602" t="s">
        <v>84</v>
      </c>
      <c r="J21" s="211" t="s">
        <v>605</v>
      </c>
      <c r="K21" s="42">
        <f>VLOOKUP($A21&amp;K$108,決統データ!$A$3:$DE$2059,$E21+19,FALSE)</f>
        <v>0</v>
      </c>
      <c r="L21" s="42">
        <f>VLOOKUP($A21&amp;L$108,決統データ!$A$3:$DE$2059,$E21+19,FALSE)</f>
        <v>0</v>
      </c>
      <c r="M21" s="274">
        <f t="shared" si="0"/>
        <v>0</v>
      </c>
    </row>
    <row r="22" spans="1:13" ht="15.75" customHeight="1">
      <c r="A22" s="27" t="str">
        <f t="shared" si="1"/>
        <v>1784001</v>
      </c>
      <c r="B22" s="28" t="s">
        <v>334</v>
      </c>
      <c r="C22" s="29">
        <v>40</v>
      </c>
      <c r="D22" s="28" t="s">
        <v>790</v>
      </c>
      <c r="E22" s="24">
        <v>20</v>
      </c>
      <c r="F22" s="591"/>
      <c r="G22" s="591"/>
      <c r="H22" s="591"/>
      <c r="I22" s="603"/>
      <c r="J22" s="211" t="s">
        <v>824</v>
      </c>
      <c r="K22" s="42">
        <f>VLOOKUP($A22&amp;K$108,決統データ!$A$3:$DE$2059,$E22+19,FALSE)</f>
        <v>0</v>
      </c>
      <c r="L22" s="42">
        <f>VLOOKUP($A22&amp;L$108,決統データ!$A$3:$DE$2059,$E22+19,FALSE)</f>
        <v>0</v>
      </c>
      <c r="M22" s="274">
        <f t="shared" si="0"/>
        <v>0</v>
      </c>
    </row>
    <row r="23" spans="1:13" ht="15.75" customHeight="1">
      <c r="A23" s="27" t="str">
        <f t="shared" si="1"/>
        <v>1784001</v>
      </c>
      <c r="B23" s="28" t="s">
        <v>334</v>
      </c>
      <c r="C23" s="29">
        <v>40</v>
      </c>
      <c r="D23" s="28" t="s">
        <v>790</v>
      </c>
      <c r="E23" s="24">
        <v>21</v>
      </c>
      <c r="F23" s="591"/>
      <c r="G23" s="591"/>
      <c r="H23" s="591"/>
      <c r="I23" s="596" t="s">
        <v>83</v>
      </c>
      <c r="J23" s="211" t="s">
        <v>605</v>
      </c>
      <c r="K23" s="42">
        <f>VLOOKUP($A23&amp;K$108,決統データ!$A$3:$DE$2059,$E23+19,FALSE)</f>
        <v>0</v>
      </c>
      <c r="L23" s="42">
        <f>VLOOKUP($A23&amp;L$108,決統データ!$A$3:$DE$2059,$E23+19,FALSE)</f>
        <v>0</v>
      </c>
      <c r="M23" s="274">
        <f t="shared" si="0"/>
        <v>0</v>
      </c>
    </row>
    <row r="24" spans="1:13" ht="15.75" customHeight="1">
      <c r="A24" s="27" t="str">
        <f t="shared" si="1"/>
        <v>1784001</v>
      </c>
      <c r="B24" s="28" t="s">
        <v>334</v>
      </c>
      <c r="C24" s="29">
        <v>40</v>
      </c>
      <c r="D24" s="28" t="s">
        <v>790</v>
      </c>
      <c r="E24" s="24">
        <v>22</v>
      </c>
      <c r="F24" s="591"/>
      <c r="G24" s="591"/>
      <c r="H24" s="591"/>
      <c r="I24" s="598"/>
      <c r="J24" s="211" t="s">
        <v>824</v>
      </c>
      <c r="K24" s="42">
        <f>VLOOKUP($A24&amp;K$108,決統データ!$A$3:$DE$2059,$E24+19,FALSE)</f>
        <v>0</v>
      </c>
      <c r="L24" s="42">
        <f>VLOOKUP($A24&amp;L$108,決統データ!$A$3:$DE$2059,$E24+19,FALSE)</f>
        <v>0</v>
      </c>
      <c r="M24" s="274">
        <f t="shared" si="0"/>
        <v>0</v>
      </c>
    </row>
    <row r="25" spans="1:13" ht="15.75" customHeight="1">
      <c r="A25" s="27" t="str">
        <f t="shared" si="1"/>
        <v>1784001</v>
      </c>
      <c r="B25" s="28" t="s">
        <v>334</v>
      </c>
      <c r="C25" s="29">
        <v>40</v>
      </c>
      <c r="D25" s="28" t="s">
        <v>790</v>
      </c>
      <c r="E25" s="24">
        <v>23</v>
      </c>
      <c r="F25" s="591"/>
      <c r="G25" s="591"/>
      <c r="H25" s="591"/>
      <c r="I25" s="596" t="s">
        <v>1321</v>
      </c>
      <c r="J25" s="211" t="s">
        <v>605</v>
      </c>
      <c r="K25" s="42">
        <f>VLOOKUP($A25&amp;K$108,決統データ!$A$3:$DE$2059,$E25+19,FALSE)</f>
        <v>0</v>
      </c>
      <c r="L25" s="42">
        <f>VLOOKUP($A25&amp;L$108,決統データ!$A$3:$DE$2059,$E25+19,FALSE)</f>
        <v>0</v>
      </c>
      <c r="M25" s="274">
        <f t="shared" si="0"/>
        <v>0</v>
      </c>
    </row>
    <row r="26" spans="1:13" ht="15.75" customHeight="1">
      <c r="A26" s="27" t="str">
        <f t="shared" si="1"/>
        <v>1784001</v>
      </c>
      <c r="B26" s="28" t="s">
        <v>334</v>
      </c>
      <c r="C26" s="29">
        <v>40</v>
      </c>
      <c r="D26" s="28" t="s">
        <v>790</v>
      </c>
      <c r="E26" s="24">
        <v>24</v>
      </c>
      <c r="F26" s="591"/>
      <c r="G26" s="591"/>
      <c r="H26" s="591"/>
      <c r="I26" s="598"/>
      <c r="J26" s="211" t="s">
        <v>824</v>
      </c>
      <c r="K26" s="42">
        <f>VLOOKUP($A26&amp;K$108,決統データ!$A$3:$DE$2059,$E26+19,FALSE)</f>
        <v>0</v>
      </c>
      <c r="L26" s="42">
        <f>VLOOKUP($A26&amp;L$108,決統データ!$A$3:$DE$2059,$E26+19,FALSE)</f>
        <v>0</v>
      </c>
      <c r="M26" s="274">
        <f t="shared" si="0"/>
        <v>0</v>
      </c>
    </row>
    <row r="27" spans="1:13" ht="15.75" customHeight="1">
      <c r="A27" s="27" t="str">
        <f t="shared" si="1"/>
        <v>1784001</v>
      </c>
      <c r="B27" s="28" t="s">
        <v>334</v>
      </c>
      <c r="C27" s="29">
        <v>40</v>
      </c>
      <c r="D27" s="28" t="s">
        <v>790</v>
      </c>
      <c r="E27" s="24">
        <v>25</v>
      </c>
      <c r="F27" s="591"/>
      <c r="G27" s="591"/>
      <c r="H27" s="591"/>
      <c r="I27" s="602" t="s">
        <v>80</v>
      </c>
      <c r="J27" s="211" t="s">
        <v>605</v>
      </c>
      <c r="K27" s="42">
        <f>VLOOKUP($A27&amp;K$108,決統データ!$A$3:$DE$2059,$E27+19,FALSE)</f>
        <v>0</v>
      </c>
      <c r="L27" s="42">
        <f>VLOOKUP($A27&amp;L$108,決統データ!$A$3:$DE$2059,$E27+19,FALSE)</f>
        <v>0</v>
      </c>
      <c r="M27" s="274">
        <f t="shared" si="0"/>
        <v>0</v>
      </c>
    </row>
    <row r="28" spans="1:13" ht="15.75" customHeight="1">
      <c r="A28" s="27" t="str">
        <f t="shared" si="1"/>
        <v>1784001</v>
      </c>
      <c r="B28" s="28" t="s">
        <v>334</v>
      </c>
      <c r="C28" s="29">
        <v>40</v>
      </c>
      <c r="D28" s="28" t="s">
        <v>790</v>
      </c>
      <c r="E28" s="24">
        <v>26</v>
      </c>
      <c r="F28" s="591"/>
      <c r="G28" s="591"/>
      <c r="H28" s="591"/>
      <c r="I28" s="603"/>
      <c r="J28" s="211" t="s">
        <v>824</v>
      </c>
      <c r="K28" s="42">
        <f>VLOOKUP($A28&amp;K$108,決統データ!$A$3:$DE$2059,$E28+19,FALSE)</f>
        <v>0</v>
      </c>
      <c r="L28" s="42">
        <f>VLOOKUP($A28&amp;L$108,決統データ!$A$3:$DE$2059,$E28+19,FALSE)</f>
        <v>0</v>
      </c>
      <c r="M28" s="274">
        <f t="shared" si="0"/>
        <v>0</v>
      </c>
    </row>
    <row r="29" spans="1:13" ht="15.75" customHeight="1">
      <c r="A29" s="27" t="str">
        <f t="shared" si="1"/>
        <v>1784001</v>
      </c>
      <c r="B29" s="28" t="s">
        <v>334</v>
      </c>
      <c r="C29" s="29">
        <v>40</v>
      </c>
      <c r="D29" s="28" t="s">
        <v>790</v>
      </c>
      <c r="E29" s="24">
        <v>27</v>
      </c>
      <c r="F29" s="591"/>
      <c r="G29" s="591"/>
      <c r="H29" s="591"/>
      <c r="I29" s="604" t="s">
        <v>737</v>
      </c>
      <c r="J29" s="211" t="s">
        <v>605</v>
      </c>
      <c r="K29" s="42">
        <f>VLOOKUP($A29&amp;K$108,決統データ!$A$3:$DE$2059,$E29+19,FALSE)</f>
        <v>0</v>
      </c>
      <c r="L29" s="42">
        <f>VLOOKUP($A29&amp;L$108,決統データ!$A$3:$DE$2059,$E29+19,FALSE)</f>
        <v>27</v>
      </c>
      <c r="M29" s="274">
        <f t="shared" si="0"/>
        <v>27</v>
      </c>
    </row>
    <row r="30" spans="1:13" ht="15.75" customHeight="1">
      <c r="A30" s="27" t="str">
        <f t="shared" si="1"/>
        <v>1784001</v>
      </c>
      <c r="B30" s="28" t="s">
        <v>334</v>
      </c>
      <c r="C30" s="29">
        <v>40</v>
      </c>
      <c r="D30" s="28" t="s">
        <v>790</v>
      </c>
      <c r="E30" s="24">
        <v>28</v>
      </c>
      <c r="F30" s="740"/>
      <c r="G30" s="740"/>
      <c r="H30" s="740"/>
      <c r="I30" s="606"/>
      <c r="J30" s="211" t="s">
        <v>824</v>
      </c>
      <c r="K30" s="42">
        <f>VLOOKUP($A30&amp;K$108,決統データ!$A$3:$DE$2059,$E30+19,FALSE)</f>
        <v>1408</v>
      </c>
      <c r="L30" s="42">
        <f>VLOOKUP($A30&amp;L$108,決統データ!$A$3:$DE$2059,$E30+19,FALSE)</f>
        <v>1978</v>
      </c>
      <c r="M30" s="274">
        <f t="shared" si="0"/>
        <v>3386</v>
      </c>
    </row>
    <row r="31" spans="1:13" ht="15.75" customHeight="1">
      <c r="A31" s="27" t="str">
        <f t="shared" si="1"/>
        <v>1784001</v>
      </c>
      <c r="B31" s="28" t="s">
        <v>334</v>
      </c>
      <c r="C31" s="29">
        <v>40</v>
      </c>
      <c r="D31" s="28" t="s">
        <v>790</v>
      </c>
      <c r="E31" s="24">
        <v>31</v>
      </c>
      <c r="F31" s="590" t="s">
        <v>976</v>
      </c>
      <c r="G31" s="723" t="s">
        <v>974</v>
      </c>
      <c r="H31" s="599"/>
      <c r="I31" s="599"/>
      <c r="J31" s="211" t="s">
        <v>605</v>
      </c>
      <c r="K31" s="42">
        <f>VLOOKUP($A31&amp;K$108,決統データ!$A$3:$DE$2059,$E31+19,FALSE)</f>
        <v>0</v>
      </c>
      <c r="L31" s="42">
        <f>VLOOKUP($A31&amp;L$108,決統データ!$A$3:$DE$2059,$E31+19,FALSE)</f>
        <v>0</v>
      </c>
      <c r="M31" s="274">
        <f t="shared" si="0"/>
        <v>0</v>
      </c>
    </row>
    <row r="32" spans="1:13" ht="15.75" customHeight="1">
      <c r="A32" s="27" t="str">
        <f t="shared" si="1"/>
        <v>1784001</v>
      </c>
      <c r="B32" s="28" t="s">
        <v>334</v>
      </c>
      <c r="C32" s="29">
        <v>40</v>
      </c>
      <c r="D32" s="28" t="s">
        <v>790</v>
      </c>
      <c r="E32" s="24">
        <v>32</v>
      </c>
      <c r="F32" s="591"/>
      <c r="G32" s="723"/>
      <c r="H32" s="599"/>
      <c r="I32" s="599"/>
      <c r="J32" s="211" t="s">
        <v>824</v>
      </c>
      <c r="K32" s="42">
        <f>VLOOKUP($A32&amp;K$108,決統データ!$A$3:$DE$2059,$E32+19,FALSE)</f>
        <v>0</v>
      </c>
      <c r="L32" s="42">
        <f>VLOOKUP($A32&amp;L$108,決統データ!$A$3:$DE$2059,$E32+19,FALSE)</f>
        <v>0</v>
      </c>
      <c r="M32" s="274">
        <f t="shared" si="0"/>
        <v>0</v>
      </c>
    </row>
    <row r="33" spans="1:13" ht="15.75" customHeight="1">
      <c r="A33" s="27" t="str">
        <f t="shared" si="1"/>
        <v>1784001</v>
      </c>
      <c r="B33" s="28" t="s">
        <v>334</v>
      </c>
      <c r="C33" s="29">
        <v>40</v>
      </c>
      <c r="D33" s="28" t="s">
        <v>790</v>
      </c>
      <c r="E33" s="24">
        <v>33</v>
      </c>
      <c r="F33" s="591"/>
      <c r="G33" s="212"/>
      <c r="H33" s="746" t="s">
        <v>1481</v>
      </c>
      <c r="I33" s="674"/>
      <c r="J33" s="211" t="s">
        <v>605</v>
      </c>
      <c r="K33" s="42">
        <f>VLOOKUP($A33&amp;K$108,決統データ!$A$3:$DE$2059,$E33+19,FALSE)</f>
        <v>0</v>
      </c>
      <c r="L33" s="42">
        <f>VLOOKUP($A33&amp;L$108,決統データ!$A$3:$DE$2059,$E33+19,FALSE)</f>
        <v>0</v>
      </c>
      <c r="M33" s="274">
        <f t="shared" si="0"/>
        <v>0</v>
      </c>
    </row>
    <row r="34" spans="1:13" ht="15.75" customHeight="1">
      <c r="A34" s="27" t="str">
        <f t="shared" si="1"/>
        <v>1784001</v>
      </c>
      <c r="B34" s="28" t="s">
        <v>334</v>
      </c>
      <c r="C34" s="29">
        <v>40</v>
      </c>
      <c r="D34" s="28" t="s">
        <v>790</v>
      </c>
      <c r="E34" s="24">
        <v>34</v>
      </c>
      <c r="F34" s="591"/>
      <c r="G34" s="213"/>
      <c r="H34" s="746"/>
      <c r="I34" s="674"/>
      <c r="J34" s="211" t="s">
        <v>824</v>
      </c>
      <c r="K34" s="42">
        <f>VLOOKUP($A34&amp;K$108,決統データ!$A$3:$DE$2059,$E34+19,FALSE)</f>
        <v>0</v>
      </c>
      <c r="L34" s="42">
        <f>VLOOKUP($A34&amp;L$108,決統データ!$A$3:$DE$2059,$E34+19,FALSE)</f>
        <v>0</v>
      </c>
      <c r="M34" s="274">
        <f t="shared" si="0"/>
        <v>0</v>
      </c>
    </row>
    <row r="35" spans="1:13" ht="15.75" customHeight="1">
      <c r="A35" s="27" t="str">
        <f t="shared" si="1"/>
        <v>1784001</v>
      </c>
      <c r="B35" s="28" t="s">
        <v>334</v>
      </c>
      <c r="C35" s="29">
        <v>40</v>
      </c>
      <c r="D35" s="28" t="s">
        <v>790</v>
      </c>
      <c r="E35" s="24">
        <v>35</v>
      </c>
      <c r="F35" s="591"/>
      <c r="G35" s="212"/>
      <c r="H35" s="747" t="s">
        <v>367</v>
      </c>
      <c r="I35" s="748"/>
      <c r="J35" s="211" t="s">
        <v>605</v>
      </c>
      <c r="K35" s="42">
        <f>VLOOKUP($A35&amp;K$108,決統データ!$A$3:$DE$2059,$E35+19,FALSE)</f>
        <v>0</v>
      </c>
      <c r="L35" s="42">
        <f>VLOOKUP($A35&amp;L$108,決統データ!$A$3:$DE$2059,$E35+19,FALSE)</f>
        <v>0</v>
      </c>
      <c r="M35" s="274">
        <f t="shared" ref="M35:M104" si="2">SUM(K35:L35)</f>
        <v>0</v>
      </c>
    </row>
    <row r="36" spans="1:13" ht="15.75" customHeight="1">
      <c r="A36" s="27" t="str">
        <f t="shared" si="1"/>
        <v>1784001</v>
      </c>
      <c r="B36" s="28" t="s">
        <v>334</v>
      </c>
      <c r="C36" s="29">
        <v>40</v>
      </c>
      <c r="D36" s="28" t="s">
        <v>790</v>
      </c>
      <c r="E36" s="24">
        <v>36</v>
      </c>
      <c r="F36" s="591"/>
      <c r="G36" s="213"/>
      <c r="H36" s="749"/>
      <c r="I36" s="750"/>
      <c r="J36" s="211" t="s">
        <v>824</v>
      </c>
      <c r="K36" s="42">
        <f>VLOOKUP($A36&amp;K$108,決統データ!$A$3:$DE$2059,$E36+19,FALSE)</f>
        <v>0</v>
      </c>
      <c r="L36" s="42">
        <f>VLOOKUP($A36&amp;L$108,決統データ!$A$3:$DE$2059,$E36+19,FALSE)</f>
        <v>0</v>
      </c>
      <c r="M36" s="274">
        <f t="shared" si="2"/>
        <v>0</v>
      </c>
    </row>
    <row r="37" spans="1:13" ht="15.75" customHeight="1">
      <c r="A37" s="27" t="str">
        <f t="shared" si="1"/>
        <v>1784001</v>
      </c>
      <c r="B37" s="28" t="s">
        <v>334</v>
      </c>
      <c r="C37" s="29">
        <v>40</v>
      </c>
      <c r="D37" s="28" t="s">
        <v>790</v>
      </c>
      <c r="E37" s="24">
        <v>37</v>
      </c>
      <c r="F37" s="591"/>
      <c r="G37" s="212"/>
      <c r="H37" s="723" t="s">
        <v>985</v>
      </c>
      <c r="I37" s="599"/>
      <c r="J37" s="211" t="s">
        <v>605</v>
      </c>
      <c r="K37" s="42">
        <f>VLOOKUP($A37&amp;K$108,決統データ!$A$3:$DE$2059,$E37+19,FALSE)</f>
        <v>0</v>
      </c>
      <c r="L37" s="42">
        <f>VLOOKUP($A37&amp;L$108,決統データ!$A$3:$DE$2059,$E37+19,FALSE)</f>
        <v>0</v>
      </c>
      <c r="M37" s="274">
        <f t="shared" si="2"/>
        <v>0</v>
      </c>
    </row>
    <row r="38" spans="1:13" ht="15.75" customHeight="1">
      <c r="A38" s="27" t="str">
        <f t="shared" si="1"/>
        <v>1784001</v>
      </c>
      <c r="B38" s="28" t="s">
        <v>334</v>
      </c>
      <c r="C38" s="29">
        <v>40</v>
      </c>
      <c r="D38" s="28" t="s">
        <v>790</v>
      </c>
      <c r="E38" s="24">
        <v>38</v>
      </c>
      <c r="F38" s="591"/>
      <c r="G38" s="213"/>
      <c r="H38" s="723"/>
      <c r="I38" s="599"/>
      <c r="J38" s="211" t="s">
        <v>824</v>
      </c>
      <c r="K38" s="42">
        <f>VLOOKUP($A38&amp;K$108,決統データ!$A$3:$DE$2059,$E38+19,FALSE)</f>
        <v>0</v>
      </c>
      <c r="L38" s="42">
        <f>VLOOKUP($A38&amp;L$108,決統データ!$A$3:$DE$2059,$E38+19,FALSE)</f>
        <v>0</v>
      </c>
      <c r="M38" s="274">
        <f t="shared" si="2"/>
        <v>0</v>
      </c>
    </row>
    <row r="39" spans="1:13" ht="15.75" customHeight="1">
      <c r="A39" s="27" t="str">
        <f t="shared" si="1"/>
        <v>1784001</v>
      </c>
      <c r="B39" s="28" t="s">
        <v>334</v>
      </c>
      <c r="C39" s="29">
        <v>40</v>
      </c>
      <c r="D39" s="28" t="s">
        <v>790</v>
      </c>
      <c r="E39" s="24">
        <v>39</v>
      </c>
      <c r="F39" s="591"/>
      <c r="G39" s="212"/>
      <c r="H39" s="746" t="s">
        <v>86</v>
      </c>
      <c r="I39" s="674"/>
      <c r="J39" s="211" t="s">
        <v>605</v>
      </c>
      <c r="K39" s="42">
        <f>VLOOKUP($A39&amp;K$108,決統データ!$A$3:$DE$2059,$E39+19,FALSE)</f>
        <v>0</v>
      </c>
      <c r="L39" s="42">
        <f>VLOOKUP($A39&amp;L$108,決統データ!$A$3:$DE$2059,$E39+19,FALSE)</f>
        <v>0</v>
      </c>
      <c r="M39" s="274">
        <f t="shared" si="2"/>
        <v>0</v>
      </c>
    </row>
    <row r="40" spans="1:13" ht="15.75" customHeight="1">
      <c r="A40" s="27" t="str">
        <f t="shared" si="1"/>
        <v>1784001</v>
      </c>
      <c r="B40" s="28" t="s">
        <v>334</v>
      </c>
      <c r="C40" s="29">
        <v>40</v>
      </c>
      <c r="D40" s="28" t="s">
        <v>790</v>
      </c>
      <c r="E40" s="24">
        <v>40</v>
      </c>
      <c r="F40" s="591"/>
      <c r="G40" s="213"/>
      <c r="H40" s="746"/>
      <c r="I40" s="674"/>
      <c r="J40" s="211" t="s">
        <v>824</v>
      </c>
      <c r="K40" s="42">
        <f>VLOOKUP($A40&amp;K$108,決統データ!$A$3:$DE$2059,$E40+19,FALSE)</f>
        <v>0</v>
      </c>
      <c r="L40" s="42">
        <f>VLOOKUP($A40&amp;L$108,決統データ!$A$3:$DE$2059,$E40+19,FALSE)</f>
        <v>0</v>
      </c>
      <c r="M40" s="274">
        <f t="shared" si="2"/>
        <v>0</v>
      </c>
    </row>
    <row r="41" spans="1:13" ht="15.75" customHeight="1">
      <c r="A41" s="27" t="str">
        <f t="shared" si="1"/>
        <v>1784001</v>
      </c>
      <c r="B41" s="28" t="s">
        <v>334</v>
      </c>
      <c r="C41" s="29">
        <v>40</v>
      </c>
      <c r="D41" s="28" t="s">
        <v>790</v>
      </c>
      <c r="E41" s="24">
        <v>41</v>
      </c>
      <c r="F41" s="740"/>
      <c r="G41" s="214"/>
      <c r="H41" s="723" t="s">
        <v>737</v>
      </c>
      <c r="I41" s="599"/>
      <c r="J41" s="211" t="s">
        <v>824</v>
      </c>
      <c r="K41" s="42">
        <f>VLOOKUP($A41&amp;K$108,決統データ!$A$3:$DE$2059,$E41+19,FALSE)</f>
        <v>0</v>
      </c>
      <c r="L41" s="42">
        <f>VLOOKUP($A41&amp;L$108,決統データ!$A$3:$DE$2059,$E41+19,FALSE)</f>
        <v>0</v>
      </c>
      <c r="M41" s="274">
        <f t="shared" si="2"/>
        <v>0</v>
      </c>
    </row>
    <row r="42" spans="1:13" ht="15.75" customHeight="1">
      <c r="A42" s="27" t="str">
        <f t="shared" si="1"/>
        <v>1784001</v>
      </c>
      <c r="B42" s="28" t="s">
        <v>334</v>
      </c>
      <c r="C42" s="29">
        <v>40</v>
      </c>
      <c r="D42" s="28" t="s">
        <v>790</v>
      </c>
      <c r="E42" s="24">
        <v>42</v>
      </c>
      <c r="F42" s="599" t="s">
        <v>99</v>
      </c>
      <c r="G42" s="599"/>
      <c r="H42" s="599"/>
      <c r="I42" s="599"/>
      <c r="J42" s="211" t="s">
        <v>605</v>
      </c>
      <c r="K42" s="42">
        <f>VLOOKUP($A42&amp;K$108,決統データ!$A$3:$DE$2059,$E42+19,FALSE)</f>
        <v>0</v>
      </c>
      <c r="L42" s="42">
        <f>VLOOKUP($A42&amp;L$108,決統データ!$A$3:$DE$2059,$E42+19,FALSE)</f>
        <v>27</v>
      </c>
      <c r="M42" s="274">
        <f t="shared" si="2"/>
        <v>27</v>
      </c>
    </row>
    <row r="43" spans="1:13" ht="15.75" customHeight="1">
      <c r="A43" s="27" t="str">
        <f t="shared" si="1"/>
        <v>1784001</v>
      </c>
      <c r="B43" s="28" t="s">
        <v>334</v>
      </c>
      <c r="C43" s="29">
        <v>40</v>
      </c>
      <c r="D43" s="28" t="s">
        <v>790</v>
      </c>
      <c r="E43" s="24">
        <v>43</v>
      </c>
      <c r="F43" s="599"/>
      <c r="G43" s="599"/>
      <c r="H43" s="599"/>
      <c r="I43" s="599"/>
      <c r="J43" s="211" t="s">
        <v>824</v>
      </c>
      <c r="K43" s="42">
        <f>VLOOKUP($A43&amp;K$108,決統データ!$A$3:$DE$2059,$E43+19,FALSE)</f>
        <v>1408</v>
      </c>
      <c r="L43" s="42">
        <f>VLOOKUP($A43&amp;L$108,決統データ!$A$3:$DE$2059,$E43+19,FALSE)</f>
        <v>1978</v>
      </c>
      <c r="M43" s="274">
        <f t="shared" si="2"/>
        <v>3386</v>
      </c>
    </row>
    <row r="44" spans="1:13" ht="15.75" customHeight="1">
      <c r="A44" s="27" t="str">
        <f t="shared" si="1"/>
        <v>1784001</v>
      </c>
      <c r="B44" s="28" t="s">
        <v>334</v>
      </c>
      <c r="C44" s="29">
        <v>40</v>
      </c>
      <c r="D44" s="28" t="s">
        <v>790</v>
      </c>
      <c r="E44" s="24">
        <v>44</v>
      </c>
      <c r="F44" s="755" t="s">
        <v>979</v>
      </c>
      <c r="G44" s="756"/>
      <c r="H44" s="761" t="s">
        <v>978</v>
      </c>
      <c r="I44" s="748"/>
      <c r="J44" s="215" t="s">
        <v>98</v>
      </c>
      <c r="K44" s="42">
        <f>VLOOKUP($A44&amp;K$108,決統データ!$A$3:$DE$2059,$E44+19,FALSE)</f>
        <v>0</v>
      </c>
      <c r="L44" s="42">
        <f>VLOOKUP($A44&amp;L$108,決統データ!$A$3:$DE$2059,$E44+19,FALSE)</f>
        <v>0</v>
      </c>
      <c r="M44" s="274">
        <f t="shared" si="2"/>
        <v>0</v>
      </c>
    </row>
    <row r="45" spans="1:13" ht="15.75" customHeight="1">
      <c r="A45" s="27" t="str">
        <f t="shared" si="1"/>
        <v>1784001</v>
      </c>
      <c r="B45" s="28" t="s">
        <v>334</v>
      </c>
      <c r="C45" s="29">
        <v>40</v>
      </c>
      <c r="D45" s="28" t="s">
        <v>790</v>
      </c>
      <c r="E45" s="24">
        <v>45</v>
      </c>
      <c r="F45" s="757"/>
      <c r="G45" s="758"/>
      <c r="H45" s="762"/>
      <c r="I45" s="750"/>
      <c r="J45" s="216" t="s">
        <v>977</v>
      </c>
      <c r="K45" s="42">
        <f>VLOOKUP($A45&amp;K$108,決統データ!$A$3:$DE$2059,$E45+19,FALSE)</f>
        <v>1408</v>
      </c>
      <c r="L45" s="42">
        <f>VLOOKUP($A45&amp;L$108,決統データ!$A$3:$DE$2059,$E45+19,FALSE)</f>
        <v>1951</v>
      </c>
      <c r="M45" s="274">
        <f t="shared" si="2"/>
        <v>3359</v>
      </c>
    </row>
    <row r="46" spans="1:13" ht="15.75" customHeight="1">
      <c r="A46" s="27" t="str">
        <f t="shared" si="1"/>
        <v>1784001</v>
      </c>
      <c r="B46" s="28" t="s">
        <v>334</v>
      </c>
      <c r="C46" s="29">
        <v>40</v>
      </c>
      <c r="D46" s="28" t="s">
        <v>790</v>
      </c>
      <c r="E46" s="24">
        <v>46</v>
      </c>
      <c r="F46" s="757"/>
      <c r="G46" s="758"/>
      <c r="H46" s="751" t="s">
        <v>976</v>
      </c>
      <c r="I46" s="752"/>
      <c r="J46" s="450"/>
      <c r="K46" s="451"/>
      <c r="L46" s="451"/>
      <c r="M46" s="452"/>
    </row>
    <row r="47" spans="1:13" ht="15.75" customHeight="1">
      <c r="A47" s="27" t="str">
        <f t="shared" si="1"/>
        <v>1784001</v>
      </c>
      <c r="B47" s="28" t="s">
        <v>334</v>
      </c>
      <c r="C47" s="29">
        <v>40</v>
      </c>
      <c r="D47" s="28" t="s">
        <v>790</v>
      </c>
      <c r="E47" s="24">
        <v>47</v>
      </c>
      <c r="F47" s="757"/>
      <c r="G47" s="758"/>
      <c r="H47" s="753"/>
      <c r="I47" s="754"/>
      <c r="J47" s="211" t="s">
        <v>974</v>
      </c>
      <c r="K47" s="42">
        <f>VLOOKUP($A47&amp;K$108,決統データ!$A$3:$DE$2059,$E47+19,FALSE)</f>
        <v>0</v>
      </c>
      <c r="L47" s="42">
        <f>VLOOKUP($A47&amp;L$108,決統データ!$A$3:$DE$2059,$E47+19,FALSE)</f>
        <v>0</v>
      </c>
      <c r="M47" s="274">
        <f t="shared" si="2"/>
        <v>0</v>
      </c>
    </row>
    <row r="48" spans="1:13" ht="15.75" customHeight="1">
      <c r="A48" s="27" t="str">
        <f t="shared" si="1"/>
        <v>1784001</v>
      </c>
      <c r="B48" s="28" t="s">
        <v>334</v>
      </c>
      <c r="C48" s="29">
        <v>40</v>
      </c>
      <c r="D48" s="28" t="s">
        <v>790</v>
      </c>
      <c r="E48" s="24">
        <v>48</v>
      </c>
      <c r="F48" s="759"/>
      <c r="G48" s="760"/>
      <c r="H48" s="174" t="s">
        <v>97</v>
      </c>
      <c r="I48" s="175"/>
      <c r="J48" s="217"/>
      <c r="K48" s="42">
        <f>VLOOKUP($A48&amp;K$108,決統データ!$A$3:$DE$2059,$E48+19,FALSE)</f>
        <v>1408</v>
      </c>
      <c r="L48" s="42">
        <f>VLOOKUP($A48&amp;L$108,決統データ!$A$3:$DE$2059,$E48+19,FALSE)</f>
        <v>1951</v>
      </c>
      <c r="M48" s="274">
        <f t="shared" si="2"/>
        <v>3359</v>
      </c>
    </row>
    <row r="49" spans="1:13" ht="15.75" customHeight="1">
      <c r="A49" s="27" t="str">
        <f t="shared" si="1"/>
        <v>1784001</v>
      </c>
      <c r="B49" s="28" t="s">
        <v>334</v>
      </c>
      <c r="C49" s="29">
        <v>40</v>
      </c>
      <c r="D49" s="28" t="s">
        <v>790</v>
      </c>
      <c r="E49" s="24">
        <v>49</v>
      </c>
      <c r="F49" s="600" t="s">
        <v>96</v>
      </c>
      <c r="G49" s="600"/>
      <c r="H49" s="600"/>
      <c r="I49" s="175" t="s">
        <v>970</v>
      </c>
      <c r="J49" s="217"/>
      <c r="K49" s="42">
        <f>VLOOKUP($A49&amp;K$108,決統データ!$A$3:$DE$2059,$E49+19,FALSE)</f>
        <v>0</v>
      </c>
      <c r="L49" s="42">
        <f>VLOOKUP($A49&amp;L$108,決統データ!$A$3:$DE$2059,$E49+19,FALSE)</f>
        <v>0</v>
      </c>
      <c r="M49" s="274">
        <f t="shared" si="2"/>
        <v>0</v>
      </c>
    </row>
    <row r="50" spans="1:13" ht="15.75" customHeight="1">
      <c r="A50" s="27" t="str">
        <f t="shared" si="1"/>
        <v>1784001</v>
      </c>
      <c r="B50" s="28" t="s">
        <v>334</v>
      </c>
      <c r="C50" s="29">
        <v>40</v>
      </c>
      <c r="D50" s="28" t="s">
        <v>790</v>
      </c>
      <c r="E50" s="24">
        <v>50</v>
      </c>
      <c r="F50" s="600"/>
      <c r="G50" s="600"/>
      <c r="H50" s="600"/>
      <c r="I50" s="175" t="s">
        <v>95</v>
      </c>
      <c r="J50" s="217"/>
      <c r="K50" s="42">
        <f>VLOOKUP($A50&amp;K$108,決統データ!$A$3:$DE$2059,$E50+19,FALSE)</f>
        <v>0</v>
      </c>
      <c r="L50" s="42">
        <f>VLOOKUP($A50&amp;L$108,決統データ!$A$3:$DE$2059,$E50+19,FALSE)</f>
        <v>0</v>
      </c>
      <c r="M50" s="274">
        <f t="shared" si="2"/>
        <v>0</v>
      </c>
    </row>
    <row r="51" spans="1:13" ht="15.75" customHeight="1">
      <c r="A51" s="27" t="str">
        <f t="shared" si="1"/>
        <v>1784001</v>
      </c>
      <c r="B51" s="28" t="s">
        <v>334</v>
      </c>
      <c r="C51" s="29">
        <v>40</v>
      </c>
      <c r="D51" s="28" t="s">
        <v>790</v>
      </c>
      <c r="E51" s="24">
        <v>51</v>
      </c>
      <c r="F51" s="600" t="s">
        <v>94</v>
      </c>
      <c r="G51" s="600"/>
      <c r="H51" s="600"/>
      <c r="I51" s="175" t="s">
        <v>970</v>
      </c>
      <c r="J51" s="217"/>
      <c r="K51" s="42">
        <f>VLOOKUP($A51&amp;K$108,決統データ!$A$3:$DE$2059,$E51+19,FALSE)</f>
        <v>0</v>
      </c>
      <c r="L51" s="42">
        <f>VLOOKUP($A51&amp;L$108,決統データ!$A$3:$DE$2059,$E51+19,FALSE)</f>
        <v>0</v>
      </c>
      <c r="M51" s="274">
        <f t="shared" si="2"/>
        <v>0</v>
      </c>
    </row>
    <row r="52" spans="1:13" ht="15.75" customHeight="1">
      <c r="A52" s="27" t="str">
        <f t="shared" si="1"/>
        <v>1784001</v>
      </c>
      <c r="B52" s="28" t="s">
        <v>334</v>
      </c>
      <c r="C52" s="29">
        <v>40</v>
      </c>
      <c r="D52" s="28" t="s">
        <v>790</v>
      </c>
      <c r="E52" s="24">
        <v>52</v>
      </c>
      <c r="F52" s="600"/>
      <c r="G52" s="600"/>
      <c r="H52" s="600"/>
      <c r="I52" s="175" t="s">
        <v>93</v>
      </c>
      <c r="J52" s="217"/>
      <c r="K52" s="42">
        <f>VLOOKUP($A52&amp;K$108,決統データ!$A$3:$DE$2059,$E52+19,FALSE)</f>
        <v>0</v>
      </c>
      <c r="L52" s="42">
        <f>VLOOKUP($A52&amp;L$108,決統データ!$A$3:$DE$2059,$E52+19,FALSE)</f>
        <v>0</v>
      </c>
      <c r="M52" s="274">
        <f t="shared" si="2"/>
        <v>0</v>
      </c>
    </row>
    <row r="53" spans="1:13" ht="15.75" customHeight="1">
      <c r="A53" s="27" t="str">
        <f t="shared" si="1"/>
        <v>1784001</v>
      </c>
      <c r="B53" s="28" t="s">
        <v>334</v>
      </c>
      <c r="C53" s="29">
        <v>40</v>
      </c>
      <c r="D53" s="28" t="s">
        <v>790</v>
      </c>
      <c r="E53" s="24">
        <v>53</v>
      </c>
      <c r="F53" s="174" t="s">
        <v>92</v>
      </c>
      <c r="G53" s="174"/>
      <c r="H53" s="174"/>
      <c r="I53" s="175"/>
      <c r="J53" s="217"/>
      <c r="K53" s="42">
        <f>VLOOKUP($A53&amp;K$108,決統データ!$A$3:$DE$2059,$E53+19,FALSE)</f>
        <v>1408</v>
      </c>
      <c r="L53" s="42">
        <f>VLOOKUP($A53&amp;L$108,決統データ!$A$3:$DE$2059,$E53+19,FALSE)</f>
        <v>1951</v>
      </c>
      <c r="M53" s="274">
        <f t="shared" si="2"/>
        <v>3359</v>
      </c>
    </row>
    <row r="54" spans="1:13" ht="15.75" customHeight="1">
      <c r="A54" s="27" t="str">
        <f t="shared" si="1"/>
        <v>1784001</v>
      </c>
      <c r="B54" s="28" t="s">
        <v>334</v>
      </c>
      <c r="C54" s="29">
        <v>40</v>
      </c>
      <c r="D54" s="28" t="s">
        <v>790</v>
      </c>
      <c r="E54" s="24">
        <v>54</v>
      </c>
      <c r="F54" s="730" t="s">
        <v>91</v>
      </c>
      <c r="G54" s="741"/>
      <c r="H54" s="731"/>
      <c r="I54" s="604" t="s">
        <v>89</v>
      </c>
      <c r="J54" s="211" t="s">
        <v>605</v>
      </c>
      <c r="K54" s="42">
        <f>VLOOKUP($A54&amp;K$108,決統データ!$A$3:$DE$2059,$E54+19,FALSE)</f>
        <v>0</v>
      </c>
      <c r="L54" s="42">
        <f>VLOOKUP($A54&amp;L$108,決統データ!$A$3:$DE$2059,$E54+19,FALSE)</f>
        <v>0</v>
      </c>
      <c r="M54" s="274">
        <f t="shared" si="2"/>
        <v>0</v>
      </c>
    </row>
    <row r="55" spans="1:13" ht="15.75" customHeight="1">
      <c r="A55" s="27" t="str">
        <f t="shared" si="1"/>
        <v>1784001</v>
      </c>
      <c r="B55" s="28" t="s">
        <v>334</v>
      </c>
      <c r="C55" s="29">
        <v>40</v>
      </c>
      <c r="D55" s="28" t="s">
        <v>790</v>
      </c>
      <c r="E55" s="24">
        <v>55</v>
      </c>
      <c r="F55" s="742"/>
      <c r="G55" s="743"/>
      <c r="H55" s="744"/>
      <c r="I55" s="606"/>
      <c r="J55" s="211" t="s">
        <v>824</v>
      </c>
      <c r="K55" s="42">
        <f>VLOOKUP($A55&amp;K$108,決統データ!$A$3:$DE$2059,$E55+19,FALSE)</f>
        <v>0</v>
      </c>
      <c r="L55" s="42">
        <f>VLOOKUP($A55&amp;L$108,決統データ!$A$3:$DE$2059,$E55+19,FALSE)</f>
        <v>0</v>
      </c>
      <c r="M55" s="274">
        <f t="shared" si="2"/>
        <v>0</v>
      </c>
    </row>
    <row r="56" spans="1:13" ht="15.75" customHeight="1">
      <c r="A56" s="27" t="str">
        <f t="shared" si="1"/>
        <v>1784001</v>
      </c>
      <c r="B56" s="28" t="s">
        <v>334</v>
      </c>
      <c r="C56" s="29">
        <v>40</v>
      </c>
      <c r="D56" s="28" t="s">
        <v>790</v>
      </c>
      <c r="E56" s="24">
        <v>56</v>
      </c>
      <c r="F56" s="742"/>
      <c r="G56" s="743"/>
      <c r="H56" s="744"/>
      <c r="I56" s="604" t="s">
        <v>88</v>
      </c>
      <c r="J56" s="211" t="s">
        <v>605</v>
      </c>
      <c r="K56" s="42">
        <f>VLOOKUP($A56&amp;K$108,決統データ!$A$3:$DE$2059,$E56+19,FALSE)</f>
        <v>0</v>
      </c>
      <c r="L56" s="42">
        <f>VLOOKUP($A56&amp;L$108,決統データ!$A$3:$DE$2059,$E56+19,FALSE)</f>
        <v>0</v>
      </c>
      <c r="M56" s="274">
        <f t="shared" si="2"/>
        <v>0</v>
      </c>
    </row>
    <row r="57" spans="1:13" ht="15.75" customHeight="1">
      <c r="A57" s="27" t="str">
        <f t="shared" si="1"/>
        <v>1784001</v>
      </c>
      <c r="B57" s="28" t="s">
        <v>334</v>
      </c>
      <c r="C57" s="29">
        <v>40</v>
      </c>
      <c r="D57" s="28" t="s">
        <v>790</v>
      </c>
      <c r="E57" s="24">
        <v>57</v>
      </c>
      <c r="F57" s="732"/>
      <c r="G57" s="745"/>
      <c r="H57" s="733"/>
      <c r="I57" s="606"/>
      <c r="J57" s="211" t="s">
        <v>824</v>
      </c>
      <c r="K57" s="42">
        <f>VLOOKUP($A57&amp;K$108,決統データ!$A$3:$DE$2059,$E57+19,FALSE)</f>
        <v>0</v>
      </c>
      <c r="L57" s="42">
        <f>VLOOKUP($A57&amp;L$108,決統データ!$A$3:$DE$2059,$E57+19,FALSE)</f>
        <v>0</v>
      </c>
      <c r="M57" s="274">
        <f t="shared" si="2"/>
        <v>0</v>
      </c>
    </row>
    <row r="58" spans="1:13" ht="15.75" customHeight="1">
      <c r="A58" s="27" t="str">
        <f t="shared" si="1"/>
        <v>1784001</v>
      </c>
      <c r="B58" s="28" t="s">
        <v>334</v>
      </c>
      <c r="C58" s="29">
        <v>40</v>
      </c>
      <c r="D58" s="28" t="s">
        <v>790</v>
      </c>
      <c r="E58" s="24">
        <v>58</v>
      </c>
      <c r="F58" s="674" t="s">
        <v>90</v>
      </c>
      <c r="G58" s="674"/>
      <c r="H58" s="674"/>
      <c r="I58" s="599" t="s">
        <v>89</v>
      </c>
      <c r="J58" s="211" t="s">
        <v>605</v>
      </c>
      <c r="K58" s="42">
        <f>VLOOKUP($A58&amp;K$108,決統データ!$A$3:$DE$2059,$E58+19,FALSE)</f>
        <v>0</v>
      </c>
      <c r="L58" s="42">
        <f>VLOOKUP($A58&amp;L$108,決統データ!$A$3:$DE$2059,$E58+19,FALSE)</f>
        <v>0</v>
      </c>
      <c r="M58" s="274">
        <f t="shared" si="2"/>
        <v>0</v>
      </c>
    </row>
    <row r="59" spans="1:13" ht="15.75" customHeight="1">
      <c r="A59" s="27" t="str">
        <f t="shared" si="1"/>
        <v>1784001</v>
      </c>
      <c r="B59" s="28" t="s">
        <v>334</v>
      </c>
      <c r="C59" s="29">
        <v>40</v>
      </c>
      <c r="D59" s="28" t="s">
        <v>790</v>
      </c>
      <c r="E59" s="24">
        <v>59</v>
      </c>
      <c r="F59" s="674"/>
      <c r="G59" s="674"/>
      <c r="H59" s="674"/>
      <c r="I59" s="599"/>
      <c r="J59" s="211" t="s">
        <v>824</v>
      </c>
      <c r="K59" s="42">
        <f>VLOOKUP($A59&amp;K$108,決統データ!$A$3:$DE$2059,$E59+19,FALSE)</f>
        <v>0</v>
      </c>
      <c r="L59" s="42">
        <f>VLOOKUP($A59&amp;L$108,決統データ!$A$3:$DE$2059,$E59+19,FALSE)</f>
        <v>0</v>
      </c>
      <c r="M59" s="274">
        <f t="shared" si="2"/>
        <v>0</v>
      </c>
    </row>
    <row r="60" spans="1:13" ht="15.75" customHeight="1">
      <c r="A60" s="27" t="str">
        <f t="shared" si="1"/>
        <v>1784001</v>
      </c>
      <c r="B60" s="28" t="s">
        <v>334</v>
      </c>
      <c r="C60" s="29">
        <v>40</v>
      </c>
      <c r="D60" s="28" t="s">
        <v>790</v>
      </c>
      <c r="E60" s="24">
        <v>60</v>
      </c>
      <c r="F60" s="674"/>
      <c r="G60" s="674"/>
      <c r="H60" s="674"/>
      <c r="I60" s="599" t="s">
        <v>88</v>
      </c>
      <c r="J60" s="211" t="s">
        <v>605</v>
      </c>
      <c r="K60" s="42">
        <f>VLOOKUP($A60&amp;K$108,決統データ!$A$3:$DE$2059,$E60+19,FALSE)</f>
        <v>0</v>
      </c>
      <c r="L60" s="42">
        <f>VLOOKUP($A60&amp;L$108,決統データ!$A$3:$DE$2059,$E60+19,FALSE)</f>
        <v>0</v>
      </c>
      <c r="M60" s="274">
        <f t="shared" si="2"/>
        <v>0</v>
      </c>
    </row>
    <row r="61" spans="1:13" ht="15.75" customHeight="1">
      <c r="A61" s="27" t="str">
        <f t="shared" si="1"/>
        <v>1784001</v>
      </c>
      <c r="B61" s="28" t="s">
        <v>334</v>
      </c>
      <c r="C61" s="29">
        <v>40</v>
      </c>
      <c r="D61" s="28" t="s">
        <v>790</v>
      </c>
      <c r="E61" s="24">
        <v>61</v>
      </c>
      <c r="F61" s="674"/>
      <c r="G61" s="674"/>
      <c r="H61" s="674"/>
      <c r="I61" s="599"/>
      <c r="J61" s="211" t="s">
        <v>824</v>
      </c>
      <c r="K61" s="42">
        <f>VLOOKUP($A61&amp;K$108,決統データ!$A$3:$DE$2059,$E61+19,FALSE)</f>
        <v>0</v>
      </c>
      <c r="L61" s="42">
        <f>VLOOKUP($A61&amp;L$108,決統データ!$A$3:$DE$2059,$E61+19,FALSE)</f>
        <v>0</v>
      </c>
      <c r="M61" s="274">
        <f t="shared" si="2"/>
        <v>0</v>
      </c>
    </row>
    <row r="62" spans="1:13" ht="15.75" customHeight="1">
      <c r="A62" s="27" t="str">
        <f t="shared" si="1"/>
        <v>1784001</v>
      </c>
      <c r="B62" s="28" t="s">
        <v>334</v>
      </c>
      <c r="C62" s="29">
        <v>40</v>
      </c>
      <c r="D62" s="28" t="s">
        <v>790</v>
      </c>
      <c r="E62" s="24">
        <v>62</v>
      </c>
      <c r="F62" s="721" t="s">
        <v>87</v>
      </c>
      <c r="G62" s="722"/>
      <c r="H62" s="722"/>
      <c r="I62" s="722"/>
      <c r="J62" s="723"/>
      <c r="K62" s="42">
        <f>VLOOKUP($A62&amp;K$108,決統データ!$A$3:$DE$2059,$E62+19,FALSE)</f>
        <v>0</v>
      </c>
      <c r="L62" s="42">
        <f>VLOOKUP($A62&amp;L$108,決統データ!$A$3:$DE$2059,$E62+19,FALSE)</f>
        <v>0</v>
      </c>
      <c r="M62" s="274">
        <f t="shared" si="2"/>
        <v>0</v>
      </c>
    </row>
    <row r="63" spans="1:13" ht="15.75" customHeight="1">
      <c r="A63" s="27" t="str">
        <f t="shared" si="1"/>
        <v>1784002</v>
      </c>
      <c r="B63" s="28" t="s">
        <v>334</v>
      </c>
      <c r="C63" s="29">
        <v>40</v>
      </c>
      <c r="D63" s="28" t="s">
        <v>796</v>
      </c>
      <c r="E63" s="24">
        <v>1</v>
      </c>
      <c r="F63" s="772" t="s">
        <v>371</v>
      </c>
      <c r="G63" s="773"/>
      <c r="H63" s="724" t="s">
        <v>368</v>
      </c>
      <c r="I63" s="726"/>
      <c r="J63" s="218" t="s">
        <v>605</v>
      </c>
      <c r="K63" s="42">
        <f>VLOOKUP($A63&amp;K$108,決統データ!$A$3:$DE$2059,$E63+19,FALSE)</f>
        <v>0</v>
      </c>
      <c r="L63" s="42">
        <f>VLOOKUP($A63&amp;L$108,決統データ!$A$3:$DE$2059,$E63+19,FALSE)</f>
        <v>0</v>
      </c>
      <c r="M63" s="274">
        <f t="shared" si="2"/>
        <v>0</v>
      </c>
    </row>
    <row r="64" spans="1:13" ht="15.75" customHeight="1">
      <c r="A64" s="27" t="str">
        <f t="shared" si="1"/>
        <v>1784002</v>
      </c>
      <c r="B64" s="28" t="s">
        <v>334</v>
      </c>
      <c r="C64" s="29">
        <v>40</v>
      </c>
      <c r="D64" s="28" t="s">
        <v>796</v>
      </c>
      <c r="E64" s="24">
        <v>2</v>
      </c>
      <c r="F64" s="774"/>
      <c r="G64" s="775"/>
      <c r="H64" s="727"/>
      <c r="I64" s="729"/>
      <c r="J64" s="211" t="s">
        <v>824</v>
      </c>
      <c r="K64" s="42">
        <f>VLOOKUP($A64&amp;K$108,決統データ!$A$3:$DE$2059,$E64+19,FALSE)</f>
        <v>0</v>
      </c>
      <c r="L64" s="42">
        <f>VLOOKUP($A64&amp;L$108,決統データ!$A$3:$DE$2059,$E64+19,FALSE)</f>
        <v>0</v>
      </c>
      <c r="M64" s="274">
        <f t="shared" si="2"/>
        <v>0</v>
      </c>
    </row>
    <row r="65" spans="1:13" ht="15.75" customHeight="1">
      <c r="A65" s="27" t="str">
        <f t="shared" si="1"/>
        <v>1784002</v>
      </c>
      <c r="B65" s="28" t="s">
        <v>334</v>
      </c>
      <c r="C65" s="29">
        <v>40</v>
      </c>
      <c r="D65" s="28" t="s">
        <v>796</v>
      </c>
      <c r="E65" s="24">
        <v>3</v>
      </c>
      <c r="F65" s="774"/>
      <c r="G65" s="775"/>
      <c r="H65" s="779" t="s">
        <v>369</v>
      </c>
      <c r="I65" s="780"/>
      <c r="J65" s="211" t="s">
        <v>605</v>
      </c>
      <c r="K65" s="42">
        <f>VLOOKUP($A65&amp;K$108,決統データ!$A$3:$DE$2059,$E65+19,FALSE)</f>
        <v>0</v>
      </c>
      <c r="L65" s="42">
        <f>VLOOKUP($A65&amp;L$108,決統データ!$A$3:$DE$2059,$E65+19,FALSE)</f>
        <v>0</v>
      </c>
      <c r="M65" s="274">
        <f t="shared" si="2"/>
        <v>0</v>
      </c>
    </row>
    <row r="66" spans="1:13" ht="15.75" customHeight="1">
      <c r="A66" s="27" t="str">
        <f t="shared" si="1"/>
        <v>1784002</v>
      </c>
      <c r="B66" s="28" t="s">
        <v>334</v>
      </c>
      <c r="C66" s="29">
        <v>40</v>
      </c>
      <c r="D66" s="28" t="s">
        <v>796</v>
      </c>
      <c r="E66" s="24">
        <v>4</v>
      </c>
      <c r="F66" s="774"/>
      <c r="G66" s="775"/>
      <c r="H66" s="727"/>
      <c r="I66" s="729"/>
      <c r="J66" s="211" t="s">
        <v>824</v>
      </c>
      <c r="K66" s="42">
        <f>VLOOKUP($A66&amp;K$108,決統データ!$A$3:$DE$2059,$E66+19,FALSE)</f>
        <v>0</v>
      </c>
      <c r="L66" s="42">
        <f>VLOOKUP($A66&amp;L$108,決統データ!$A$3:$DE$2059,$E66+19,FALSE)</f>
        <v>0</v>
      </c>
      <c r="M66" s="274">
        <f t="shared" si="2"/>
        <v>0</v>
      </c>
    </row>
    <row r="67" spans="1:13" ht="15.75" customHeight="1">
      <c r="A67" s="27" t="str">
        <f t="shared" si="1"/>
        <v>1784002</v>
      </c>
      <c r="B67" s="28" t="s">
        <v>334</v>
      </c>
      <c r="C67" s="29">
        <v>40</v>
      </c>
      <c r="D67" s="28" t="s">
        <v>796</v>
      </c>
      <c r="E67" s="24">
        <v>5</v>
      </c>
      <c r="F67" s="774"/>
      <c r="G67" s="775"/>
      <c r="H67" s="778" t="s">
        <v>370</v>
      </c>
      <c r="I67" s="771"/>
      <c r="J67" s="211" t="s">
        <v>605</v>
      </c>
      <c r="K67" s="42">
        <f>VLOOKUP($A67&amp;K$108,決統データ!$A$3:$DE$2059,$E67+19,FALSE)</f>
        <v>0</v>
      </c>
      <c r="L67" s="42">
        <f>VLOOKUP($A67&amp;L$108,決統データ!$A$3:$DE$2059,$E67+19,FALSE)</f>
        <v>0</v>
      </c>
      <c r="M67" s="274">
        <f t="shared" ref="M67:M90" si="3">SUM(K67:L67)</f>
        <v>0</v>
      </c>
    </row>
    <row r="68" spans="1:13" ht="15.75" customHeight="1">
      <c r="A68" s="27" t="str">
        <f t="shared" si="1"/>
        <v>1784002</v>
      </c>
      <c r="B68" s="28" t="s">
        <v>334</v>
      </c>
      <c r="C68" s="29">
        <v>40</v>
      </c>
      <c r="D68" s="28" t="s">
        <v>796</v>
      </c>
      <c r="E68" s="24">
        <v>6</v>
      </c>
      <c r="F68" s="774"/>
      <c r="G68" s="775"/>
      <c r="H68" s="778"/>
      <c r="I68" s="771"/>
      <c r="J68" s="211" t="s">
        <v>824</v>
      </c>
      <c r="K68" s="42">
        <f>VLOOKUP($A68&amp;K$108,決統データ!$A$3:$DE$2059,$E68+19,FALSE)</f>
        <v>0</v>
      </c>
      <c r="L68" s="42">
        <f>VLOOKUP($A68&amp;L$108,決統データ!$A$3:$DE$2059,$E68+19,FALSE)</f>
        <v>0</v>
      </c>
      <c r="M68" s="274">
        <f t="shared" si="3"/>
        <v>0</v>
      </c>
    </row>
    <row r="69" spans="1:13" ht="15.75" customHeight="1">
      <c r="A69" s="27" t="str">
        <f t="shared" si="1"/>
        <v>1784002</v>
      </c>
      <c r="B69" s="28" t="s">
        <v>334</v>
      </c>
      <c r="C69" s="29">
        <v>40</v>
      </c>
      <c r="D69" s="28" t="s">
        <v>796</v>
      </c>
      <c r="E69" s="24">
        <v>7</v>
      </c>
      <c r="F69" s="774"/>
      <c r="G69" s="775"/>
      <c r="H69" s="746" t="s">
        <v>85</v>
      </c>
      <c r="I69" s="674"/>
      <c r="J69" s="211" t="s">
        <v>605</v>
      </c>
      <c r="K69" s="42">
        <f>VLOOKUP($A69&amp;K$108,決統データ!$A$3:$DE$2059,$E69+19,FALSE)</f>
        <v>0</v>
      </c>
      <c r="L69" s="42">
        <f>VLOOKUP($A69&amp;L$108,決統データ!$A$3:$DE$2059,$E69+19,FALSE)</f>
        <v>0</v>
      </c>
      <c r="M69" s="274">
        <f t="shared" si="3"/>
        <v>0</v>
      </c>
    </row>
    <row r="70" spans="1:13" ht="15.75" customHeight="1">
      <c r="A70" s="27" t="str">
        <f t="shared" si="1"/>
        <v>1784002</v>
      </c>
      <c r="B70" s="28" t="s">
        <v>334</v>
      </c>
      <c r="C70" s="29">
        <v>40</v>
      </c>
      <c r="D70" s="28" t="s">
        <v>796</v>
      </c>
      <c r="E70" s="24">
        <v>8</v>
      </c>
      <c r="F70" s="774"/>
      <c r="G70" s="775"/>
      <c r="H70" s="746"/>
      <c r="I70" s="674"/>
      <c r="J70" s="211" t="s">
        <v>824</v>
      </c>
      <c r="K70" s="42">
        <f>VLOOKUP($A70&amp;K$108,決統データ!$A$3:$DE$2059,$E70+19,FALSE)</f>
        <v>0</v>
      </c>
      <c r="L70" s="42">
        <f>VLOOKUP($A70&amp;L$108,決統データ!$A$3:$DE$2059,$E70+19,FALSE)</f>
        <v>0</v>
      </c>
      <c r="M70" s="274">
        <f t="shared" si="3"/>
        <v>0</v>
      </c>
    </row>
    <row r="71" spans="1:13" ht="15.75" customHeight="1">
      <c r="A71" s="27" t="str">
        <f t="shared" si="1"/>
        <v>1784002</v>
      </c>
      <c r="B71" s="28" t="s">
        <v>334</v>
      </c>
      <c r="C71" s="29">
        <v>40</v>
      </c>
      <c r="D71" s="28" t="s">
        <v>796</v>
      </c>
      <c r="E71" s="24">
        <v>9</v>
      </c>
      <c r="F71" s="774"/>
      <c r="G71" s="775"/>
      <c r="H71" s="746" t="s">
        <v>84</v>
      </c>
      <c r="I71" s="674"/>
      <c r="J71" s="211" t="s">
        <v>605</v>
      </c>
      <c r="K71" s="42">
        <f>VLOOKUP($A71&amp;K$108,決統データ!$A$3:$DE$2059,$E71+19,FALSE)</f>
        <v>0</v>
      </c>
      <c r="L71" s="42">
        <f>VLOOKUP($A71&amp;L$108,決統データ!$A$3:$DE$2059,$E71+19,FALSE)</f>
        <v>0</v>
      </c>
      <c r="M71" s="274">
        <f t="shared" si="3"/>
        <v>0</v>
      </c>
    </row>
    <row r="72" spans="1:13" ht="15.75" customHeight="1">
      <c r="A72" s="27" t="str">
        <f t="shared" si="1"/>
        <v>1784002</v>
      </c>
      <c r="B72" s="28" t="s">
        <v>334</v>
      </c>
      <c r="C72" s="29">
        <v>40</v>
      </c>
      <c r="D72" s="28" t="s">
        <v>796</v>
      </c>
      <c r="E72" s="24">
        <v>10</v>
      </c>
      <c r="F72" s="774"/>
      <c r="G72" s="775"/>
      <c r="H72" s="746"/>
      <c r="I72" s="674"/>
      <c r="J72" s="211" t="s">
        <v>824</v>
      </c>
      <c r="K72" s="42">
        <f>VLOOKUP($A72&amp;K$108,決統データ!$A$3:$DE$2059,$E72+19,FALSE)</f>
        <v>0</v>
      </c>
      <c r="L72" s="42">
        <f>VLOOKUP($A72&amp;L$108,決統データ!$A$3:$DE$2059,$E72+19,FALSE)</f>
        <v>0</v>
      </c>
      <c r="M72" s="274">
        <f t="shared" si="3"/>
        <v>0</v>
      </c>
    </row>
    <row r="73" spans="1:13" ht="15.75" customHeight="1">
      <c r="A73" s="27" t="str">
        <f t="shared" si="1"/>
        <v>1784002</v>
      </c>
      <c r="B73" s="28" t="s">
        <v>334</v>
      </c>
      <c r="C73" s="29">
        <v>40</v>
      </c>
      <c r="D73" s="28" t="s">
        <v>796</v>
      </c>
      <c r="E73" s="24">
        <v>11</v>
      </c>
      <c r="F73" s="774"/>
      <c r="G73" s="775"/>
      <c r="H73" s="679" t="s">
        <v>83</v>
      </c>
      <c r="I73" s="657"/>
      <c r="J73" s="211" t="s">
        <v>605</v>
      </c>
      <c r="K73" s="42">
        <f>VLOOKUP($A73&amp;K$108,決統データ!$A$3:$DE$2059,$E73+19,FALSE)</f>
        <v>0</v>
      </c>
      <c r="L73" s="42">
        <f>VLOOKUP($A73&amp;L$108,決統データ!$A$3:$DE$2059,$E73+19,FALSE)</f>
        <v>0</v>
      </c>
      <c r="M73" s="274">
        <f t="shared" si="3"/>
        <v>0</v>
      </c>
    </row>
    <row r="74" spans="1:13" ht="15.75" customHeight="1">
      <c r="A74" s="27" t="str">
        <f t="shared" si="1"/>
        <v>1784002</v>
      </c>
      <c r="B74" s="28" t="s">
        <v>334</v>
      </c>
      <c r="C74" s="29">
        <v>40</v>
      </c>
      <c r="D74" s="28" t="s">
        <v>796</v>
      </c>
      <c r="E74" s="24">
        <v>12</v>
      </c>
      <c r="F74" s="774"/>
      <c r="G74" s="775"/>
      <c r="H74" s="679"/>
      <c r="I74" s="657"/>
      <c r="J74" s="211" t="s">
        <v>824</v>
      </c>
      <c r="K74" s="42">
        <f>VLOOKUP($A74&amp;K$108,決統データ!$A$3:$DE$2059,$E74+19,FALSE)</f>
        <v>0</v>
      </c>
      <c r="L74" s="42">
        <f>VLOOKUP($A74&amp;L$108,決統データ!$A$3:$DE$2059,$E74+19,FALSE)</f>
        <v>0</v>
      </c>
      <c r="M74" s="274">
        <f t="shared" si="3"/>
        <v>0</v>
      </c>
    </row>
    <row r="75" spans="1:13" ht="15.75" customHeight="1">
      <c r="A75" s="27" t="str">
        <f t="shared" ref="A75:A76" si="4">+B75&amp;C75&amp;D75</f>
        <v>1784002</v>
      </c>
      <c r="B75" s="28" t="s">
        <v>334</v>
      </c>
      <c r="C75" s="29">
        <v>40</v>
      </c>
      <c r="D75" s="28" t="s">
        <v>140</v>
      </c>
      <c r="E75" s="463">
        <v>13</v>
      </c>
      <c r="F75" s="774"/>
      <c r="G75" s="775"/>
      <c r="H75" s="746" t="s">
        <v>1359</v>
      </c>
      <c r="I75" s="674"/>
      <c r="J75" s="211" t="s">
        <v>605</v>
      </c>
      <c r="K75" s="42">
        <f>VLOOKUP($A75&amp;K$108,決統データ!$A$3:$DE$2059,$E75+19,FALSE)</f>
        <v>0</v>
      </c>
      <c r="L75" s="42">
        <f>VLOOKUP($A75&amp;L$108,決統データ!$A$3:$DE$2059,$E75+19,FALSE)</f>
        <v>0</v>
      </c>
      <c r="M75" s="274">
        <f t="shared" ref="M75:M76" si="5">SUM(K75:L75)</f>
        <v>0</v>
      </c>
    </row>
    <row r="76" spans="1:13" ht="15.75" customHeight="1">
      <c r="A76" s="27" t="str">
        <f t="shared" si="4"/>
        <v>1784002</v>
      </c>
      <c r="B76" s="28" t="s">
        <v>334</v>
      </c>
      <c r="C76" s="29">
        <v>40</v>
      </c>
      <c r="D76" s="28" t="s">
        <v>140</v>
      </c>
      <c r="E76" s="463">
        <v>14</v>
      </c>
      <c r="F76" s="774"/>
      <c r="G76" s="775"/>
      <c r="H76" s="746"/>
      <c r="I76" s="674"/>
      <c r="J76" s="211" t="s">
        <v>824</v>
      </c>
      <c r="K76" s="42">
        <f>VLOOKUP($A76&amp;K$108,決統データ!$A$3:$DE$2059,$E76+19,FALSE)</f>
        <v>0</v>
      </c>
      <c r="L76" s="42">
        <f>VLOOKUP($A76&amp;L$108,決統データ!$A$3:$DE$2059,$E76+19,FALSE)</f>
        <v>0</v>
      </c>
      <c r="M76" s="274">
        <f t="shared" si="5"/>
        <v>0</v>
      </c>
    </row>
    <row r="77" spans="1:13" ht="15.75" customHeight="1">
      <c r="A77" s="27" t="str">
        <f t="shared" si="1"/>
        <v>1784002</v>
      </c>
      <c r="B77" s="28" t="s">
        <v>334</v>
      </c>
      <c r="C77" s="29">
        <v>40</v>
      </c>
      <c r="D77" s="28" t="s">
        <v>796</v>
      </c>
      <c r="E77" s="24">
        <v>15</v>
      </c>
      <c r="F77" s="774"/>
      <c r="G77" s="775"/>
      <c r="H77" s="746" t="s">
        <v>82</v>
      </c>
      <c r="I77" s="674"/>
      <c r="J77" s="211" t="s">
        <v>605</v>
      </c>
      <c r="K77" s="42">
        <f>VLOOKUP($A77&amp;K$108,決統データ!$A$3:$DE$2059,$E77+19,FALSE)</f>
        <v>0</v>
      </c>
      <c r="L77" s="42">
        <f>VLOOKUP($A77&amp;L$108,決統データ!$A$3:$DE$2059,$E77+19,FALSE)</f>
        <v>0</v>
      </c>
      <c r="M77" s="274">
        <f t="shared" si="3"/>
        <v>0</v>
      </c>
    </row>
    <row r="78" spans="1:13" ht="15.75" customHeight="1">
      <c r="A78" s="27" t="str">
        <f t="shared" si="1"/>
        <v>1784002</v>
      </c>
      <c r="B78" s="28" t="s">
        <v>334</v>
      </c>
      <c r="C78" s="29">
        <v>40</v>
      </c>
      <c r="D78" s="28" t="s">
        <v>796</v>
      </c>
      <c r="E78" s="24">
        <v>16</v>
      </c>
      <c r="F78" s="774"/>
      <c r="G78" s="775"/>
      <c r="H78" s="746"/>
      <c r="I78" s="674"/>
      <c r="J78" s="211" t="s">
        <v>824</v>
      </c>
      <c r="K78" s="42">
        <f>VLOOKUP($A78&amp;K$108,決統データ!$A$3:$DE$2059,$E78+19,FALSE)</f>
        <v>0</v>
      </c>
      <c r="L78" s="42">
        <f>VLOOKUP($A78&amp;L$108,決統データ!$A$3:$DE$2059,$E78+19,FALSE)</f>
        <v>0</v>
      </c>
      <c r="M78" s="274">
        <f t="shared" si="3"/>
        <v>0</v>
      </c>
    </row>
    <row r="79" spans="1:13" ht="15.75" customHeight="1">
      <c r="A79" s="27" t="str">
        <f t="shared" si="1"/>
        <v>1784002</v>
      </c>
      <c r="B79" s="28" t="s">
        <v>334</v>
      </c>
      <c r="C79" s="29">
        <v>40</v>
      </c>
      <c r="D79" s="28" t="s">
        <v>796</v>
      </c>
      <c r="E79" s="24">
        <v>17</v>
      </c>
      <c r="F79" s="774"/>
      <c r="G79" s="775"/>
      <c r="H79" s="781" t="s">
        <v>81</v>
      </c>
      <c r="I79" s="595"/>
      <c r="J79" s="211" t="s">
        <v>605</v>
      </c>
      <c r="K79" s="42">
        <f>VLOOKUP($A79&amp;K$108,決統データ!$A$3:$DE$2059,$E79+19,FALSE)</f>
        <v>0</v>
      </c>
      <c r="L79" s="42">
        <f>VLOOKUP($A79&amp;L$108,決統データ!$A$3:$DE$2059,$E79+19,FALSE)</f>
        <v>0</v>
      </c>
      <c r="M79" s="274">
        <f t="shared" si="3"/>
        <v>0</v>
      </c>
    </row>
    <row r="80" spans="1:13" ht="15.75" customHeight="1">
      <c r="A80" s="27" t="str">
        <f t="shared" si="1"/>
        <v>1784002</v>
      </c>
      <c r="B80" s="28" t="s">
        <v>334</v>
      </c>
      <c r="C80" s="29">
        <v>40</v>
      </c>
      <c r="D80" s="28" t="s">
        <v>796</v>
      </c>
      <c r="E80" s="24">
        <v>18</v>
      </c>
      <c r="F80" s="774"/>
      <c r="G80" s="775"/>
      <c r="H80" s="781"/>
      <c r="I80" s="595"/>
      <c r="J80" s="211" t="s">
        <v>824</v>
      </c>
      <c r="K80" s="42">
        <f>VLOOKUP($A80&amp;K$108,決統データ!$A$3:$DE$2059,$E80+19,FALSE)</f>
        <v>0</v>
      </c>
      <c r="L80" s="42">
        <f>VLOOKUP($A80&amp;L$108,決統データ!$A$3:$DE$2059,$E80+19,FALSE)</f>
        <v>0</v>
      </c>
      <c r="M80" s="274">
        <f t="shared" si="3"/>
        <v>0</v>
      </c>
    </row>
    <row r="81" spans="1:13" ht="15.75" customHeight="1">
      <c r="A81" s="27" t="str">
        <f t="shared" ref="A81:A94" si="6">+B81&amp;C81&amp;D81</f>
        <v>1784002</v>
      </c>
      <c r="B81" s="28" t="s">
        <v>1488</v>
      </c>
      <c r="C81" s="29">
        <v>40</v>
      </c>
      <c r="D81" s="28" t="s">
        <v>561</v>
      </c>
      <c r="E81" s="426">
        <v>19</v>
      </c>
      <c r="F81" s="774"/>
      <c r="G81" s="775"/>
      <c r="H81" s="674" t="s">
        <v>373</v>
      </c>
      <c r="I81" s="674"/>
      <c r="J81" s="211" t="s">
        <v>605</v>
      </c>
      <c r="K81" s="42">
        <f>VLOOKUP($A81&amp;K$108,決統データ!$A$3:$DE$2059,$E81+19,FALSE)</f>
        <v>0</v>
      </c>
      <c r="L81" s="42">
        <f>VLOOKUP($A81&amp;L$108,決統データ!$A$3:$DE$2059,$E81+19,FALSE)</f>
        <v>0</v>
      </c>
      <c r="M81" s="274">
        <f t="shared" ref="M81:M86" si="7">SUM(K81:L81)</f>
        <v>0</v>
      </c>
    </row>
    <row r="82" spans="1:13" ht="15.75" customHeight="1">
      <c r="A82" s="27" t="str">
        <f t="shared" si="6"/>
        <v>1784002</v>
      </c>
      <c r="B82" s="28" t="s">
        <v>1488</v>
      </c>
      <c r="C82" s="29">
        <v>40</v>
      </c>
      <c r="D82" s="28" t="s">
        <v>561</v>
      </c>
      <c r="E82" s="426">
        <v>20</v>
      </c>
      <c r="F82" s="774"/>
      <c r="G82" s="775"/>
      <c r="H82" s="674"/>
      <c r="I82" s="674"/>
      <c r="J82" s="211" t="s">
        <v>824</v>
      </c>
      <c r="K82" s="42">
        <f>VLOOKUP($A82&amp;K$108,決統データ!$A$3:$DE$2059,$E82+19,FALSE)</f>
        <v>0</v>
      </c>
      <c r="L82" s="42">
        <f>VLOOKUP($A82&amp;L$108,決統データ!$A$3:$DE$2059,$E82+19,FALSE)</f>
        <v>0</v>
      </c>
      <c r="M82" s="274">
        <f t="shared" si="7"/>
        <v>0</v>
      </c>
    </row>
    <row r="83" spans="1:13" ht="15.75" customHeight="1">
      <c r="A83" s="27" t="str">
        <f t="shared" si="6"/>
        <v>1784002</v>
      </c>
      <c r="B83" s="28" t="s">
        <v>1488</v>
      </c>
      <c r="C83" s="29">
        <v>40</v>
      </c>
      <c r="D83" s="28" t="s">
        <v>561</v>
      </c>
      <c r="E83" s="426">
        <v>21</v>
      </c>
      <c r="F83" s="774"/>
      <c r="G83" s="775"/>
      <c r="H83" s="761" t="s">
        <v>1631</v>
      </c>
      <c r="I83" s="748"/>
      <c r="J83" s="211" t="s">
        <v>605</v>
      </c>
      <c r="K83" s="42">
        <f>VLOOKUP($A83&amp;K$108,決統データ!$A$3:$DE$2059,$E83+19,FALSE)</f>
        <v>0</v>
      </c>
      <c r="L83" s="42">
        <f>VLOOKUP($A83&amp;L$108,決統データ!$A$3:$DE$2059,$E83+19,FALSE)</f>
        <v>0</v>
      </c>
      <c r="M83" s="274">
        <f t="shared" si="7"/>
        <v>0</v>
      </c>
    </row>
    <row r="84" spans="1:13" ht="15.75" customHeight="1">
      <c r="A84" s="27" t="str">
        <f t="shared" si="6"/>
        <v>1784002</v>
      </c>
      <c r="B84" s="28" t="s">
        <v>1488</v>
      </c>
      <c r="C84" s="29">
        <v>40</v>
      </c>
      <c r="D84" s="28" t="s">
        <v>561</v>
      </c>
      <c r="E84" s="426">
        <v>22</v>
      </c>
      <c r="F84" s="774"/>
      <c r="G84" s="775"/>
      <c r="H84" s="762"/>
      <c r="I84" s="750"/>
      <c r="J84" s="211" t="s">
        <v>824</v>
      </c>
      <c r="K84" s="42">
        <f>VLOOKUP($A84&amp;K$108,決統データ!$A$3:$DE$2059,$E84+19,FALSE)</f>
        <v>0</v>
      </c>
      <c r="L84" s="42">
        <f>VLOOKUP($A84&amp;L$108,決統データ!$A$3:$DE$2059,$E84+19,FALSE)</f>
        <v>0</v>
      </c>
      <c r="M84" s="274">
        <f t="shared" si="7"/>
        <v>0</v>
      </c>
    </row>
    <row r="85" spans="1:13" ht="15.75" customHeight="1">
      <c r="A85" s="27" t="str">
        <f t="shared" si="6"/>
        <v>1784002</v>
      </c>
      <c r="B85" s="28" t="s">
        <v>1488</v>
      </c>
      <c r="C85" s="29">
        <v>40</v>
      </c>
      <c r="D85" s="28" t="s">
        <v>561</v>
      </c>
      <c r="E85" s="426">
        <v>23</v>
      </c>
      <c r="F85" s="774"/>
      <c r="G85" s="775"/>
      <c r="H85" s="761" t="s">
        <v>1483</v>
      </c>
      <c r="I85" s="748"/>
      <c r="J85" s="211" t="s">
        <v>605</v>
      </c>
      <c r="K85" s="42">
        <f>VLOOKUP($A85&amp;K$108,決統データ!$A$3:$DE$2059,$E85+19,FALSE)</f>
        <v>0</v>
      </c>
      <c r="L85" s="42">
        <f>VLOOKUP($A85&amp;L$108,決統データ!$A$3:$DE$2059,$E85+19,FALSE)</f>
        <v>0</v>
      </c>
      <c r="M85" s="274">
        <f t="shared" si="7"/>
        <v>0</v>
      </c>
    </row>
    <row r="86" spans="1:13" ht="15.75" customHeight="1">
      <c r="A86" s="27" t="str">
        <f t="shared" si="6"/>
        <v>1784002</v>
      </c>
      <c r="B86" s="28" t="s">
        <v>1488</v>
      </c>
      <c r="C86" s="29">
        <v>40</v>
      </c>
      <c r="D86" s="28" t="s">
        <v>561</v>
      </c>
      <c r="E86" s="426">
        <v>24</v>
      </c>
      <c r="F86" s="774"/>
      <c r="G86" s="775"/>
      <c r="H86" s="762"/>
      <c r="I86" s="750"/>
      <c r="J86" s="211" t="s">
        <v>824</v>
      </c>
      <c r="K86" s="42">
        <f>VLOOKUP($A86&amp;K$108,決統データ!$A$3:$DE$2059,$E86+19,FALSE)</f>
        <v>0</v>
      </c>
      <c r="L86" s="42">
        <f>VLOOKUP($A86&amp;L$108,決統データ!$A$3:$DE$2059,$E86+19,FALSE)</f>
        <v>0</v>
      </c>
      <c r="M86" s="274">
        <f t="shared" si="7"/>
        <v>0</v>
      </c>
    </row>
    <row r="87" spans="1:13" ht="15.75" customHeight="1">
      <c r="A87" s="27" t="str">
        <f t="shared" si="6"/>
        <v>1784002</v>
      </c>
      <c r="B87" s="28" t="s">
        <v>1488</v>
      </c>
      <c r="C87" s="29">
        <v>40</v>
      </c>
      <c r="D87" s="28" t="s">
        <v>561</v>
      </c>
      <c r="E87" s="426">
        <v>25</v>
      </c>
      <c r="F87" s="774"/>
      <c r="G87" s="775"/>
      <c r="H87" s="746" t="s">
        <v>80</v>
      </c>
      <c r="I87" s="674"/>
      <c r="J87" s="211" t="s">
        <v>605</v>
      </c>
      <c r="K87" s="42">
        <f>VLOOKUP($A87&amp;K$108,決統データ!$A$3:$DE$2059,$E87+19,FALSE)</f>
        <v>0</v>
      </c>
      <c r="L87" s="42">
        <f>VLOOKUP($A87&amp;L$108,決統データ!$A$3:$DE$2059,$E87+19,FALSE)</f>
        <v>0</v>
      </c>
      <c r="M87" s="274">
        <f t="shared" si="3"/>
        <v>0</v>
      </c>
    </row>
    <row r="88" spans="1:13" ht="15.75" customHeight="1">
      <c r="A88" s="27" t="str">
        <f t="shared" si="6"/>
        <v>1784002</v>
      </c>
      <c r="B88" s="28" t="s">
        <v>1488</v>
      </c>
      <c r="C88" s="29">
        <v>40</v>
      </c>
      <c r="D88" s="28" t="s">
        <v>561</v>
      </c>
      <c r="E88" s="426">
        <v>26</v>
      </c>
      <c r="F88" s="776"/>
      <c r="G88" s="777"/>
      <c r="H88" s="746"/>
      <c r="I88" s="674"/>
      <c r="J88" s="211" t="s">
        <v>824</v>
      </c>
      <c r="K88" s="42">
        <f>VLOOKUP($A88&amp;K$108,決統データ!$A$3:$DE$2059,$E88+19,FALSE)</f>
        <v>0</v>
      </c>
      <c r="L88" s="42">
        <f>VLOOKUP($A88&amp;L$108,決統データ!$A$3:$DE$2059,$E88+19,FALSE)</f>
        <v>0</v>
      </c>
      <c r="M88" s="274">
        <f t="shared" si="3"/>
        <v>0</v>
      </c>
    </row>
    <row r="89" spans="1:13" ht="15.75" customHeight="1">
      <c r="A89" s="27" t="str">
        <f t="shared" si="6"/>
        <v>1784002</v>
      </c>
      <c r="B89" s="28" t="s">
        <v>1488</v>
      </c>
      <c r="C89" s="29">
        <v>40</v>
      </c>
      <c r="D89" s="28" t="s">
        <v>561</v>
      </c>
      <c r="E89" s="426">
        <v>27</v>
      </c>
      <c r="F89" s="765" t="s">
        <v>372</v>
      </c>
      <c r="G89" s="766"/>
      <c r="H89" s="771" t="s">
        <v>369</v>
      </c>
      <c r="I89" s="771"/>
      <c r="J89" s="211" t="s">
        <v>605</v>
      </c>
      <c r="K89" s="42">
        <f>VLOOKUP($A89&amp;K$108,決統データ!$A$3:$DE$2059,$E89+19,FALSE)</f>
        <v>0</v>
      </c>
      <c r="L89" s="42">
        <f>VLOOKUP($A89&amp;L$108,決統データ!$A$3:$DE$2059,$E89+19,FALSE)</f>
        <v>0</v>
      </c>
      <c r="M89" s="274">
        <f t="shared" si="3"/>
        <v>0</v>
      </c>
    </row>
    <row r="90" spans="1:13" ht="15.75" customHeight="1">
      <c r="A90" s="27" t="str">
        <f t="shared" si="6"/>
        <v>1784002</v>
      </c>
      <c r="B90" s="28" t="s">
        <v>1488</v>
      </c>
      <c r="C90" s="29">
        <v>40</v>
      </c>
      <c r="D90" s="28" t="s">
        <v>561</v>
      </c>
      <c r="E90" s="426">
        <v>28</v>
      </c>
      <c r="F90" s="767"/>
      <c r="G90" s="768"/>
      <c r="H90" s="771"/>
      <c r="I90" s="771"/>
      <c r="J90" s="211" t="s">
        <v>824</v>
      </c>
      <c r="K90" s="42">
        <f>VLOOKUP($A90&amp;K$108,決統データ!$A$3:$DE$2059,$E90+19,FALSE)</f>
        <v>0</v>
      </c>
      <c r="L90" s="42">
        <f>VLOOKUP($A90&amp;L$108,決統データ!$A$3:$DE$2059,$E90+19,FALSE)</f>
        <v>0</v>
      </c>
      <c r="M90" s="274">
        <f t="shared" si="3"/>
        <v>0</v>
      </c>
    </row>
    <row r="91" spans="1:13" ht="15.75" customHeight="1">
      <c r="A91" s="27" t="str">
        <f t="shared" si="6"/>
        <v>1784002</v>
      </c>
      <c r="B91" s="28" t="s">
        <v>1488</v>
      </c>
      <c r="C91" s="29">
        <v>40</v>
      </c>
      <c r="D91" s="28" t="s">
        <v>561</v>
      </c>
      <c r="E91" s="426">
        <v>29</v>
      </c>
      <c r="F91" s="767"/>
      <c r="G91" s="768"/>
      <c r="H91" s="674" t="s">
        <v>370</v>
      </c>
      <c r="I91" s="674"/>
      <c r="J91" s="211" t="s">
        <v>605</v>
      </c>
      <c r="K91" s="42">
        <f>VLOOKUP($A91&amp;K$108,決統データ!$A$3:$DE$2059,$E91+19,FALSE)</f>
        <v>0</v>
      </c>
      <c r="L91" s="42">
        <f>VLOOKUP($A91&amp;L$108,決統データ!$A$3:$DE$2059,$E91+19,FALSE)</f>
        <v>0</v>
      </c>
      <c r="M91" s="274">
        <f t="shared" si="2"/>
        <v>0</v>
      </c>
    </row>
    <row r="92" spans="1:13" ht="15.75" customHeight="1">
      <c r="A92" s="27" t="str">
        <f t="shared" si="6"/>
        <v>1784002</v>
      </c>
      <c r="B92" s="28" t="s">
        <v>1488</v>
      </c>
      <c r="C92" s="29">
        <v>40</v>
      </c>
      <c r="D92" s="28" t="s">
        <v>561</v>
      </c>
      <c r="E92" s="426">
        <v>30</v>
      </c>
      <c r="F92" s="767"/>
      <c r="G92" s="768"/>
      <c r="H92" s="674"/>
      <c r="I92" s="674"/>
      <c r="J92" s="211" t="s">
        <v>824</v>
      </c>
      <c r="K92" s="42">
        <f>VLOOKUP($A92&amp;K$108,決統データ!$A$3:$DE$2059,$E92+19,FALSE)</f>
        <v>0</v>
      </c>
      <c r="L92" s="42">
        <f>VLOOKUP($A92&amp;L$108,決統データ!$A$3:$DE$2059,$E92+19,FALSE)</f>
        <v>0</v>
      </c>
      <c r="M92" s="274">
        <f t="shared" si="2"/>
        <v>0</v>
      </c>
    </row>
    <row r="93" spans="1:13" ht="15.75" customHeight="1">
      <c r="A93" s="27" t="str">
        <f t="shared" si="6"/>
        <v>1784002</v>
      </c>
      <c r="B93" s="28" t="s">
        <v>1488</v>
      </c>
      <c r="C93" s="29">
        <v>40</v>
      </c>
      <c r="D93" s="28" t="s">
        <v>561</v>
      </c>
      <c r="E93" s="426">
        <v>31</v>
      </c>
      <c r="F93" s="767"/>
      <c r="G93" s="768"/>
      <c r="H93" s="674" t="s">
        <v>373</v>
      </c>
      <c r="I93" s="674"/>
      <c r="J93" s="211" t="s">
        <v>605</v>
      </c>
      <c r="K93" s="42">
        <f>VLOOKUP($A93&amp;K$108,決統データ!$A$3:$DE$2059,$E93+19,FALSE)</f>
        <v>0</v>
      </c>
      <c r="L93" s="42">
        <f>VLOOKUP($A93&amp;L$108,決統データ!$A$3:$DE$2059,$E93+19,FALSE)</f>
        <v>0</v>
      </c>
      <c r="M93" s="274">
        <f t="shared" si="2"/>
        <v>0</v>
      </c>
    </row>
    <row r="94" spans="1:13" ht="15.75" customHeight="1">
      <c r="A94" s="27" t="str">
        <f t="shared" si="6"/>
        <v>1784002</v>
      </c>
      <c r="B94" s="28" t="s">
        <v>1488</v>
      </c>
      <c r="C94" s="29">
        <v>40</v>
      </c>
      <c r="D94" s="28" t="s">
        <v>561</v>
      </c>
      <c r="E94" s="426">
        <v>32</v>
      </c>
      <c r="F94" s="767"/>
      <c r="G94" s="768"/>
      <c r="H94" s="674"/>
      <c r="I94" s="674"/>
      <c r="J94" s="211" t="s">
        <v>824</v>
      </c>
      <c r="K94" s="42">
        <f>VLOOKUP($A94&amp;K$108,決統データ!$A$3:$DE$2059,$E94+19,FALSE)</f>
        <v>0</v>
      </c>
      <c r="L94" s="42">
        <f>VLOOKUP($A94&amp;L$108,決統データ!$A$3:$DE$2059,$E94+19,FALSE)</f>
        <v>0</v>
      </c>
      <c r="M94" s="274">
        <f t="shared" si="2"/>
        <v>0</v>
      </c>
    </row>
    <row r="95" spans="1:13" ht="15.75" customHeight="1">
      <c r="A95" s="27" t="str">
        <f t="shared" ref="A95:A104" si="8">+B95&amp;C95&amp;D95</f>
        <v>1784002</v>
      </c>
      <c r="B95" s="28" t="s">
        <v>1488</v>
      </c>
      <c r="C95" s="29">
        <v>40</v>
      </c>
      <c r="D95" s="28" t="s">
        <v>561</v>
      </c>
      <c r="E95" s="426">
        <v>33</v>
      </c>
      <c r="F95" s="767"/>
      <c r="G95" s="768"/>
      <c r="H95" s="761" t="s">
        <v>1631</v>
      </c>
      <c r="I95" s="748"/>
      <c r="J95" s="211" t="s">
        <v>605</v>
      </c>
      <c r="K95" s="42">
        <f>VLOOKUP($A95&amp;K$108,決統データ!$A$3:$DE$2059,$E95+19,FALSE)</f>
        <v>0</v>
      </c>
      <c r="L95" s="42">
        <f>VLOOKUP($A95&amp;L$108,決統データ!$A$3:$DE$2059,$E95+19,FALSE)</f>
        <v>0</v>
      </c>
      <c r="M95" s="274">
        <f>SUM(K95:L95)</f>
        <v>0</v>
      </c>
    </row>
    <row r="96" spans="1:13" ht="15.75" customHeight="1">
      <c r="A96" s="27" t="str">
        <f t="shared" si="8"/>
        <v>1784002</v>
      </c>
      <c r="B96" s="28" t="s">
        <v>1488</v>
      </c>
      <c r="C96" s="29">
        <v>40</v>
      </c>
      <c r="D96" s="28" t="s">
        <v>561</v>
      </c>
      <c r="E96" s="426">
        <v>34</v>
      </c>
      <c r="F96" s="767"/>
      <c r="G96" s="768"/>
      <c r="H96" s="762"/>
      <c r="I96" s="750"/>
      <c r="J96" s="211" t="s">
        <v>824</v>
      </c>
      <c r="K96" s="42">
        <f>VLOOKUP($A96&amp;K$108,決統データ!$A$3:$DE$2059,$E96+19,FALSE)</f>
        <v>0</v>
      </c>
      <c r="L96" s="42">
        <f>VLOOKUP($A96&amp;L$108,決統データ!$A$3:$DE$2059,$E96+19,FALSE)</f>
        <v>0</v>
      </c>
      <c r="M96" s="274">
        <f>SUM(K96:L96)</f>
        <v>0</v>
      </c>
    </row>
    <row r="97" spans="1:13" ht="15.75" customHeight="1">
      <c r="A97" s="27" t="str">
        <f t="shared" si="8"/>
        <v>1784002</v>
      </c>
      <c r="B97" s="28" t="s">
        <v>1488</v>
      </c>
      <c r="C97" s="29">
        <v>40</v>
      </c>
      <c r="D97" s="28" t="s">
        <v>561</v>
      </c>
      <c r="E97" s="426">
        <v>35</v>
      </c>
      <c r="F97" s="767"/>
      <c r="G97" s="768"/>
      <c r="H97" s="761" t="s">
        <v>1483</v>
      </c>
      <c r="I97" s="748"/>
      <c r="J97" s="211" t="s">
        <v>605</v>
      </c>
      <c r="K97" s="42">
        <f>VLOOKUP($A97&amp;K$108,決統データ!$A$3:$DE$2059,$E97+19,FALSE)</f>
        <v>0</v>
      </c>
      <c r="L97" s="42">
        <f>VLOOKUP($A97&amp;L$108,決統データ!$A$3:$DE$2059,$E97+19,FALSE)</f>
        <v>0</v>
      </c>
      <c r="M97" s="274">
        <f>SUM(K97:L97)</f>
        <v>0</v>
      </c>
    </row>
    <row r="98" spans="1:13" ht="15.75" customHeight="1">
      <c r="A98" s="27" t="str">
        <f t="shared" si="8"/>
        <v>1784002</v>
      </c>
      <c r="B98" s="28" t="s">
        <v>1488</v>
      </c>
      <c r="C98" s="29">
        <v>40</v>
      </c>
      <c r="D98" s="28" t="s">
        <v>561</v>
      </c>
      <c r="E98" s="426">
        <v>36</v>
      </c>
      <c r="F98" s="767"/>
      <c r="G98" s="768"/>
      <c r="H98" s="762"/>
      <c r="I98" s="750"/>
      <c r="J98" s="211" t="s">
        <v>824</v>
      </c>
      <c r="K98" s="42">
        <f>VLOOKUP($A98&amp;K$108,決統データ!$A$3:$DE$2059,$E98+19,FALSE)</f>
        <v>0</v>
      </c>
      <c r="L98" s="42">
        <f>VLOOKUP($A98&amp;L$108,決統データ!$A$3:$DE$2059,$E98+19,FALSE)</f>
        <v>0</v>
      </c>
      <c r="M98" s="274">
        <f>SUM(K98:L98)</f>
        <v>0</v>
      </c>
    </row>
    <row r="99" spans="1:13" ht="15.75" customHeight="1">
      <c r="A99" s="27" t="str">
        <f t="shared" si="8"/>
        <v>1784002</v>
      </c>
      <c r="B99" s="28" t="s">
        <v>1488</v>
      </c>
      <c r="C99" s="29">
        <v>40</v>
      </c>
      <c r="D99" s="28" t="s">
        <v>561</v>
      </c>
      <c r="E99" s="426">
        <v>37</v>
      </c>
      <c r="F99" s="767"/>
      <c r="G99" s="768"/>
      <c r="H99" s="657" t="s">
        <v>1359</v>
      </c>
      <c r="I99" s="657"/>
      <c r="J99" s="211" t="s">
        <v>605</v>
      </c>
      <c r="K99" s="42">
        <f>VLOOKUP($A99&amp;K$108,決統データ!$A$3:$DE$2059,$E99+19,FALSE)</f>
        <v>0</v>
      </c>
      <c r="L99" s="42">
        <f>VLOOKUP($A99&amp;L$108,決統データ!$A$3:$DE$2059,$E99+19,FALSE)</f>
        <v>27</v>
      </c>
      <c r="M99" s="274">
        <f t="shared" si="2"/>
        <v>27</v>
      </c>
    </row>
    <row r="100" spans="1:13" ht="15.75" customHeight="1">
      <c r="A100" s="27" t="str">
        <f t="shared" si="8"/>
        <v>1784002</v>
      </c>
      <c r="B100" s="28" t="s">
        <v>1488</v>
      </c>
      <c r="C100" s="29">
        <v>40</v>
      </c>
      <c r="D100" s="28" t="s">
        <v>561</v>
      </c>
      <c r="E100" s="426">
        <v>38</v>
      </c>
      <c r="F100" s="767"/>
      <c r="G100" s="768"/>
      <c r="H100" s="657"/>
      <c r="I100" s="657"/>
      <c r="J100" s="211" t="s">
        <v>824</v>
      </c>
      <c r="K100" s="42">
        <f>VLOOKUP($A100&amp;K$108,決統データ!$A$3:$DE$2059,$E100+19,FALSE)</f>
        <v>0</v>
      </c>
      <c r="L100" s="42">
        <f>VLOOKUP($A100&amp;L$108,決統データ!$A$3:$DE$2059,$E100+19,FALSE)</f>
        <v>27</v>
      </c>
      <c r="M100" s="274">
        <f t="shared" si="2"/>
        <v>27</v>
      </c>
    </row>
    <row r="101" spans="1:13" ht="15.75" customHeight="1">
      <c r="A101" s="27" t="str">
        <f t="shared" si="8"/>
        <v>1784002</v>
      </c>
      <c r="B101" s="28" t="s">
        <v>1488</v>
      </c>
      <c r="C101" s="29">
        <v>40</v>
      </c>
      <c r="D101" s="28" t="s">
        <v>561</v>
      </c>
      <c r="E101" s="426">
        <v>39</v>
      </c>
      <c r="F101" s="767"/>
      <c r="G101" s="768"/>
      <c r="H101" s="674" t="s">
        <v>368</v>
      </c>
      <c r="I101" s="674"/>
      <c r="J101" s="211" t="s">
        <v>605</v>
      </c>
      <c r="K101" s="42">
        <f>VLOOKUP($A101&amp;K$108,決統データ!$A$3:$DE$2059,$E101+19,FALSE)</f>
        <v>0</v>
      </c>
      <c r="L101" s="42">
        <f>VLOOKUP($A101&amp;L$108,決統データ!$A$3:$DE$2059,$E101+19,FALSE)</f>
        <v>0</v>
      </c>
      <c r="M101" s="274">
        <f t="shared" si="2"/>
        <v>0</v>
      </c>
    </row>
    <row r="102" spans="1:13" ht="15.75" customHeight="1">
      <c r="A102" s="27" t="str">
        <f t="shared" si="8"/>
        <v>1784002</v>
      </c>
      <c r="B102" s="28" t="s">
        <v>1488</v>
      </c>
      <c r="C102" s="29">
        <v>40</v>
      </c>
      <c r="D102" s="28" t="s">
        <v>561</v>
      </c>
      <c r="E102" s="426">
        <v>40</v>
      </c>
      <c r="F102" s="767"/>
      <c r="G102" s="768"/>
      <c r="H102" s="674"/>
      <c r="I102" s="674"/>
      <c r="J102" s="211" t="s">
        <v>824</v>
      </c>
      <c r="K102" s="42">
        <f>VLOOKUP($A102&amp;K$108,決統データ!$A$3:$DE$2059,$E102+19,FALSE)</f>
        <v>0</v>
      </c>
      <c r="L102" s="42">
        <f>VLOOKUP($A102&amp;L$108,決統データ!$A$3:$DE$2059,$E102+19,FALSE)</f>
        <v>0</v>
      </c>
      <c r="M102" s="274">
        <f t="shared" si="2"/>
        <v>0</v>
      </c>
    </row>
    <row r="103" spans="1:13" ht="15.75" customHeight="1">
      <c r="A103" s="27" t="str">
        <f t="shared" si="8"/>
        <v>1784002</v>
      </c>
      <c r="B103" s="28" t="s">
        <v>1488</v>
      </c>
      <c r="C103" s="29">
        <v>40</v>
      </c>
      <c r="D103" s="28" t="s">
        <v>561</v>
      </c>
      <c r="E103" s="426">
        <v>41</v>
      </c>
      <c r="F103" s="767"/>
      <c r="G103" s="768"/>
      <c r="H103" s="674" t="s">
        <v>737</v>
      </c>
      <c r="I103" s="674"/>
      <c r="J103" s="211" t="s">
        <v>605</v>
      </c>
      <c r="K103" s="42">
        <f>VLOOKUP($A103&amp;K$108,決統データ!$A$3:$DE$2059,$E103+19,FALSE)</f>
        <v>0</v>
      </c>
      <c r="L103" s="42">
        <f>VLOOKUP($A103&amp;L$108,決統データ!$A$3:$DE$2059,$E103+19,FALSE)</f>
        <v>0</v>
      </c>
      <c r="M103" s="274">
        <f t="shared" si="2"/>
        <v>0</v>
      </c>
    </row>
    <row r="104" spans="1:13" ht="15.75" customHeight="1">
      <c r="A104" s="27" t="str">
        <f t="shared" si="8"/>
        <v>1784002</v>
      </c>
      <c r="B104" s="28" t="s">
        <v>1488</v>
      </c>
      <c r="C104" s="29">
        <v>40</v>
      </c>
      <c r="D104" s="28" t="s">
        <v>561</v>
      </c>
      <c r="E104" s="426">
        <v>42</v>
      </c>
      <c r="F104" s="769"/>
      <c r="G104" s="770"/>
      <c r="H104" s="674"/>
      <c r="I104" s="674"/>
      <c r="J104" s="211" t="s">
        <v>824</v>
      </c>
      <c r="K104" s="42">
        <f>VLOOKUP($A104&amp;K$108,決統データ!$A$3:$DE$2059,$E104+19,FALSE)</f>
        <v>1408</v>
      </c>
      <c r="L104" s="42">
        <f>VLOOKUP($A104&amp;L$108,決統データ!$A$3:$DE$2059,$E104+19,FALSE)</f>
        <v>1951</v>
      </c>
      <c r="M104" s="274">
        <f t="shared" si="2"/>
        <v>3359</v>
      </c>
    </row>
    <row r="105" spans="1:13">
      <c r="F105" s="163"/>
    </row>
    <row r="106" spans="1:13">
      <c r="F106" s="163"/>
    </row>
    <row r="107" spans="1:13">
      <c r="F107" s="163"/>
    </row>
    <row r="108" spans="1:13">
      <c r="K108" s="262" t="str">
        <f>+K109&amp;"000"</f>
        <v>262013000</v>
      </c>
      <c r="L108" s="262" t="str">
        <f>+L109&amp;"000"</f>
        <v>264075000</v>
      </c>
    </row>
    <row r="109" spans="1:13">
      <c r="K109" s="262" t="s">
        <v>584</v>
      </c>
      <c r="L109" s="262" t="s">
        <v>595</v>
      </c>
    </row>
    <row r="110" spans="1:13">
      <c r="K110" s="262" t="s">
        <v>463</v>
      </c>
      <c r="L110" s="262" t="s">
        <v>596</v>
      </c>
    </row>
    <row r="133" spans="6:10">
      <c r="F133" s="152"/>
      <c r="G133" s="152"/>
      <c r="H133" s="152"/>
      <c r="I133" s="152"/>
      <c r="J133" s="152"/>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sheetData>
  <customSheetViews>
    <customSheetView guid="{247A5D4D-80F1-4466-92F7-7A3BC78E450F}" fitToPage="1" printArea="1" topLeftCell="A67">
      <selection activeCell="C43" sqref="C43"/>
      <pageMargins left="0.98425196850393704" right="0.78740157480314965" top="0.78740157480314965" bottom="0.78740157480314965" header="0.51181102362204722" footer="0.51181102362204722"/>
      <pageSetup paperSize="9" scale="47" orientation="portrait" blackAndWhite="1" horizontalDpi="300" verticalDpi="300"/>
      <headerFooter alignWithMargins="0"/>
    </customSheetView>
  </customSheetViews>
  <mergeCells count="62">
    <mergeCell ref="F89:G104"/>
    <mergeCell ref="H67:I68"/>
    <mergeCell ref="H69:I70"/>
    <mergeCell ref="H71:I72"/>
    <mergeCell ref="H73:I74"/>
    <mergeCell ref="H99:I100"/>
    <mergeCell ref="H101:I102"/>
    <mergeCell ref="H103:I104"/>
    <mergeCell ref="H89:I90"/>
    <mergeCell ref="H91:I92"/>
    <mergeCell ref="H93:I94"/>
    <mergeCell ref="H85:I86"/>
    <mergeCell ref="H83:I84"/>
    <mergeCell ref="H81:I82"/>
    <mergeCell ref="H97:I98"/>
    <mergeCell ref="H95:I96"/>
    <mergeCell ref="H41:I41"/>
    <mergeCell ref="H33:I34"/>
    <mergeCell ref="H35:I36"/>
    <mergeCell ref="H77:I78"/>
    <mergeCell ref="H79:I80"/>
    <mergeCell ref="F58:H61"/>
    <mergeCell ref="I58:I59"/>
    <mergeCell ref="I60:I61"/>
    <mergeCell ref="F62:J62"/>
    <mergeCell ref="F63:G88"/>
    <mergeCell ref="H63:I64"/>
    <mergeCell ref="H65:I66"/>
    <mergeCell ref="H87:I88"/>
    <mergeCell ref="H75:I76"/>
    <mergeCell ref="H7:H30"/>
    <mergeCell ref="I13:I14"/>
    <mergeCell ref="I15:I16"/>
    <mergeCell ref="F54:H57"/>
    <mergeCell ref="I54:I55"/>
    <mergeCell ref="I56:I57"/>
    <mergeCell ref="F42:I43"/>
    <mergeCell ref="F44:G48"/>
    <mergeCell ref="H46:I47"/>
    <mergeCell ref="H44:I45"/>
    <mergeCell ref="F49:H50"/>
    <mergeCell ref="F51:H52"/>
    <mergeCell ref="F31:F41"/>
    <mergeCell ref="G31:I32"/>
    <mergeCell ref="H37:I38"/>
    <mergeCell ref="H39:I40"/>
    <mergeCell ref="I17:I18"/>
    <mergeCell ref="I29:I30"/>
    <mergeCell ref="I25:I26"/>
    <mergeCell ref="F2:J2"/>
    <mergeCell ref="G3:G4"/>
    <mergeCell ref="H3:I4"/>
    <mergeCell ref="H5:I6"/>
    <mergeCell ref="F3:F30"/>
    <mergeCell ref="I27:I28"/>
    <mergeCell ref="I19:I20"/>
    <mergeCell ref="I21:I22"/>
    <mergeCell ref="I23:I24"/>
    <mergeCell ref="G5:G30"/>
    <mergeCell ref="I7:I8"/>
    <mergeCell ref="I9:I10"/>
    <mergeCell ref="I11:I12"/>
  </mergeCells>
  <phoneticPr fontId="3"/>
  <pageMargins left="0.98425196850393704" right="0.78740157480314965" top="0.78740157480314965" bottom="0.78740157480314965" header="0.51181102362204722" footer="0.51181102362204722"/>
  <pageSetup paperSize="9" scale="46"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pageSetUpPr fitToPage="1"/>
  </sheetPr>
  <dimension ref="A1:L42"/>
  <sheetViews>
    <sheetView view="pageBreakPreview" zoomScaleNormal="100" zoomScaleSheetLayoutView="100" workbookViewId="0"/>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2" width="13.25" style="1" customWidth="1"/>
    <col min="13" max="16384" width="9" style="1"/>
  </cols>
  <sheetData>
    <row r="1" spans="1:12" ht="20.25" customHeight="1">
      <c r="F1" s="1" t="s">
        <v>132</v>
      </c>
      <c r="L1" s="164" t="s">
        <v>523</v>
      </c>
    </row>
    <row r="2" spans="1:12" ht="30" customHeight="1">
      <c r="A2" s="26"/>
      <c r="B2" s="67" t="s">
        <v>786</v>
      </c>
      <c r="C2" s="26" t="s">
        <v>787</v>
      </c>
      <c r="D2" s="26" t="s">
        <v>788</v>
      </c>
      <c r="E2" s="30" t="s">
        <v>789</v>
      </c>
      <c r="F2" s="583"/>
      <c r="G2" s="584"/>
      <c r="H2" s="584"/>
      <c r="I2" s="584"/>
      <c r="J2" s="197" t="s">
        <v>131</v>
      </c>
      <c r="K2" s="197" t="s">
        <v>193</v>
      </c>
      <c r="L2" s="197" t="s">
        <v>609</v>
      </c>
    </row>
    <row r="3" spans="1:12" ht="20.25" customHeight="1">
      <c r="A3" s="27" t="str">
        <f>+B3&amp;C3&amp;D3</f>
        <v>1785201</v>
      </c>
      <c r="B3" s="28" t="s">
        <v>334</v>
      </c>
      <c r="C3" s="29">
        <v>52</v>
      </c>
      <c r="D3" s="28" t="s">
        <v>790</v>
      </c>
      <c r="E3" s="24">
        <v>1</v>
      </c>
      <c r="F3" s="785" t="s">
        <v>128</v>
      </c>
      <c r="G3" s="786"/>
      <c r="H3" s="786"/>
      <c r="I3" s="787"/>
      <c r="J3" s="42">
        <f>VLOOKUP($A3&amp;J$40,決統データ!$A$3:$DE$2059,$E3+19,FALSE)</f>
        <v>0</v>
      </c>
      <c r="K3" s="42">
        <f>VLOOKUP($A3&amp;K$40,決統データ!$A$3:$DE$2059,$E3+19,FALSE)</f>
        <v>0</v>
      </c>
      <c r="L3" s="298">
        <f t="shared" ref="L3:L15" si="0">SUM(J3:K3)</f>
        <v>0</v>
      </c>
    </row>
    <row r="4" spans="1:12" ht="20.25" customHeight="1">
      <c r="A4" s="27" t="str">
        <f t="shared" ref="A4:A36" si="1">+B4&amp;C4&amp;D4</f>
        <v>1785201</v>
      </c>
      <c r="B4" s="28" t="s">
        <v>334</v>
      </c>
      <c r="C4" s="29">
        <v>52</v>
      </c>
      <c r="D4" s="28" t="s">
        <v>790</v>
      </c>
      <c r="E4" s="198">
        <v>2</v>
      </c>
      <c r="F4" s="200"/>
      <c r="G4" s="782" t="s">
        <v>316</v>
      </c>
      <c r="H4" s="201" t="s">
        <v>124</v>
      </c>
      <c r="I4" s="202"/>
      <c r="J4" s="42">
        <f>VLOOKUP($A4&amp;J$40,決統データ!$A$3:$DE$2059,$E4+19,FALSE)</f>
        <v>0</v>
      </c>
      <c r="K4" s="42">
        <f>VLOOKUP($A4&amp;K$40,決統データ!$A$3:$DE$2059,$E4+19,FALSE)</f>
        <v>0</v>
      </c>
      <c r="L4" s="298">
        <f t="shared" si="0"/>
        <v>0</v>
      </c>
    </row>
    <row r="5" spans="1:12" ht="20.25" customHeight="1">
      <c r="A5" s="27" t="str">
        <f t="shared" si="1"/>
        <v>1785201</v>
      </c>
      <c r="B5" s="28" t="s">
        <v>334</v>
      </c>
      <c r="C5" s="29">
        <v>52</v>
      </c>
      <c r="D5" s="28" t="s">
        <v>790</v>
      </c>
      <c r="E5" s="198">
        <v>3</v>
      </c>
      <c r="F5" s="200"/>
      <c r="G5" s="783"/>
      <c r="H5" s="203" t="s">
        <v>123</v>
      </c>
      <c r="I5" s="203"/>
      <c r="J5" s="42">
        <f>VLOOKUP($A5&amp;J$40,決統データ!$A$3:$DE$2059,$E5+19,FALSE)</f>
        <v>0</v>
      </c>
      <c r="K5" s="42">
        <f>VLOOKUP($A5&amp;K$40,決統データ!$A$3:$DE$2059,$E5+19,FALSE)</f>
        <v>0</v>
      </c>
      <c r="L5" s="298">
        <f t="shared" si="0"/>
        <v>0</v>
      </c>
    </row>
    <row r="6" spans="1:12" ht="20.25" customHeight="1">
      <c r="A6" s="27" t="str">
        <f t="shared" si="1"/>
        <v>1785201</v>
      </c>
      <c r="B6" s="28" t="s">
        <v>334</v>
      </c>
      <c r="C6" s="29">
        <v>52</v>
      </c>
      <c r="D6" s="28" t="s">
        <v>790</v>
      </c>
      <c r="E6" s="198">
        <v>4</v>
      </c>
      <c r="F6" s="200"/>
      <c r="G6" s="783"/>
      <c r="H6" s="201" t="s">
        <v>122</v>
      </c>
      <c r="I6" s="202"/>
      <c r="J6" s="42">
        <f>VLOOKUP($A6&amp;J$40,決統データ!$A$3:$DE$2059,$E6+19,FALSE)</f>
        <v>0</v>
      </c>
      <c r="K6" s="42">
        <f>VLOOKUP($A6&amp;K$40,決統データ!$A$3:$DE$2059,$E6+19,FALSE)</f>
        <v>0</v>
      </c>
      <c r="L6" s="298">
        <f t="shared" si="0"/>
        <v>0</v>
      </c>
    </row>
    <row r="7" spans="1:12" ht="20.25" customHeight="1">
      <c r="A7" s="27" t="str">
        <f t="shared" si="1"/>
        <v>1785201</v>
      </c>
      <c r="B7" s="28" t="s">
        <v>334</v>
      </c>
      <c r="C7" s="29">
        <v>52</v>
      </c>
      <c r="D7" s="28" t="s">
        <v>790</v>
      </c>
      <c r="E7" s="198">
        <v>5</v>
      </c>
      <c r="F7" s="204"/>
      <c r="G7" s="783"/>
      <c r="H7" s="201" t="s">
        <v>121</v>
      </c>
      <c r="I7" s="202"/>
      <c r="J7" s="42">
        <f>VLOOKUP($A7&amp;J$40,決統データ!$A$3:$DE$2059,$E7+19,FALSE)</f>
        <v>0</v>
      </c>
      <c r="K7" s="42">
        <f>VLOOKUP($A7&amp;K$40,決統データ!$A$3:$DE$2059,$E7+19,FALSE)</f>
        <v>0</v>
      </c>
      <c r="L7" s="298">
        <f t="shared" si="0"/>
        <v>0</v>
      </c>
    </row>
    <row r="8" spans="1:12" ht="20.25" customHeight="1">
      <c r="A8" s="27" t="str">
        <f t="shared" si="1"/>
        <v>1785201</v>
      </c>
      <c r="B8" s="28" t="s">
        <v>334</v>
      </c>
      <c r="C8" s="29">
        <v>52</v>
      </c>
      <c r="D8" s="28" t="s">
        <v>790</v>
      </c>
      <c r="E8" s="198">
        <v>6</v>
      </c>
      <c r="F8" s="205"/>
      <c r="G8" s="783"/>
      <c r="H8" s="201" t="s">
        <v>120</v>
      </c>
      <c r="I8" s="202"/>
      <c r="J8" s="42">
        <f>VLOOKUP($A8&amp;J$40,決統データ!$A$3:$DE$2059,$E8+19,FALSE)</f>
        <v>0</v>
      </c>
      <c r="K8" s="42">
        <f>VLOOKUP($A8&amp;K$40,決統データ!$A$3:$DE$2059,$E8+19,FALSE)</f>
        <v>0</v>
      </c>
      <c r="L8" s="298">
        <f t="shared" si="0"/>
        <v>0</v>
      </c>
    </row>
    <row r="9" spans="1:12" ht="20.25" customHeight="1">
      <c r="A9" s="27" t="str">
        <f t="shared" si="1"/>
        <v>1785201</v>
      </c>
      <c r="B9" s="28" t="s">
        <v>334</v>
      </c>
      <c r="C9" s="29">
        <v>52</v>
      </c>
      <c r="D9" s="28" t="s">
        <v>790</v>
      </c>
      <c r="E9" s="198">
        <v>7</v>
      </c>
      <c r="F9" s="205"/>
      <c r="G9" s="783"/>
      <c r="H9" s="203" t="s">
        <v>127</v>
      </c>
      <c r="I9" s="203"/>
      <c r="J9" s="42">
        <f>VLOOKUP($A9&amp;J$40,決統データ!$A$3:$DE$2059,$E9+19,FALSE)</f>
        <v>0</v>
      </c>
      <c r="K9" s="42">
        <f>VLOOKUP($A9&amp;K$40,決統データ!$A$3:$DE$2059,$E9+19,FALSE)</f>
        <v>0</v>
      </c>
      <c r="L9" s="298">
        <f t="shared" si="0"/>
        <v>0</v>
      </c>
    </row>
    <row r="10" spans="1:12" ht="20.25" customHeight="1">
      <c r="A10" s="27" t="str">
        <f t="shared" si="1"/>
        <v>1785201</v>
      </c>
      <c r="B10" s="28" t="s">
        <v>334</v>
      </c>
      <c r="C10" s="29">
        <v>52</v>
      </c>
      <c r="D10" s="28" t="s">
        <v>790</v>
      </c>
      <c r="E10" s="198">
        <v>8</v>
      </c>
      <c r="F10" s="205"/>
      <c r="G10" s="783"/>
      <c r="H10" s="201" t="s">
        <v>119</v>
      </c>
      <c r="I10" s="202"/>
      <c r="J10" s="42">
        <f>VLOOKUP($A10&amp;J$40,決統データ!$A$3:$DE$2059,$E10+19,FALSE)</f>
        <v>0</v>
      </c>
      <c r="K10" s="42">
        <f>VLOOKUP($A10&amp;K$40,決統データ!$A$3:$DE$2059,$E10+19,FALSE)</f>
        <v>0</v>
      </c>
      <c r="L10" s="298">
        <f t="shared" si="0"/>
        <v>0</v>
      </c>
    </row>
    <row r="11" spans="1:12" ht="20.25" customHeight="1">
      <c r="A11" s="27" t="str">
        <f t="shared" si="1"/>
        <v>1785201</v>
      </c>
      <c r="B11" s="28" t="s">
        <v>334</v>
      </c>
      <c r="C11" s="29">
        <v>52</v>
      </c>
      <c r="D11" s="28" t="s">
        <v>790</v>
      </c>
      <c r="E11" s="198">
        <v>9</v>
      </c>
      <c r="F11" s="205"/>
      <c r="G11" s="783"/>
      <c r="H11" s="201" t="s">
        <v>118</v>
      </c>
      <c r="I11" s="202"/>
      <c r="J11" s="42">
        <f>VLOOKUP($A11&amp;J$40,決統データ!$A$3:$DE$2059,$E11+19,FALSE)</f>
        <v>0</v>
      </c>
      <c r="K11" s="42">
        <f>VLOOKUP($A11&amp;K$40,決統データ!$A$3:$DE$2059,$E11+19,FALSE)</f>
        <v>0</v>
      </c>
      <c r="L11" s="298">
        <f t="shared" si="0"/>
        <v>0</v>
      </c>
    </row>
    <row r="12" spans="1:12" ht="20.25" customHeight="1">
      <c r="A12" s="27" t="str">
        <f t="shared" si="1"/>
        <v>1785201</v>
      </c>
      <c r="B12" s="28" t="s">
        <v>334</v>
      </c>
      <c r="C12" s="29">
        <v>52</v>
      </c>
      <c r="D12" s="28" t="s">
        <v>790</v>
      </c>
      <c r="E12" s="198">
        <v>10</v>
      </c>
      <c r="F12" s="204"/>
      <c r="G12" s="783"/>
      <c r="H12" s="201" t="s">
        <v>117</v>
      </c>
      <c r="I12" s="202"/>
      <c r="J12" s="42">
        <f>VLOOKUP($A12&amp;J$40,決統データ!$A$3:$DE$2059,$E12+19,FALSE)</f>
        <v>0</v>
      </c>
      <c r="K12" s="42">
        <f>VLOOKUP($A12&amp;K$40,決統データ!$A$3:$DE$2059,$E12+19,FALSE)</f>
        <v>0</v>
      </c>
      <c r="L12" s="298">
        <f t="shared" si="0"/>
        <v>0</v>
      </c>
    </row>
    <row r="13" spans="1:12" ht="20.25" customHeight="1">
      <c r="A13" s="27" t="str">
        <f t="shared" si="1"/>
        <v>1785201</v>
      </c>
      <c r="B13" s="28" t="s">
        <v>334</v>
      </c>
      <c r="C13" s="29">
        <v>52</v>
      </c>
      <c r="D13" s="28" t="s">
        <v>790</v>
      </c>
      <c r="E13" s="198">
        <v>11</v>
      </c>
      <c r="F13" s="206"/>
      <c r="G13" s="783"/>
      <c r="H13" s="203" t="s">
        <v>116</v>
      </c>
      <c r="I13" s="203"/>
      <c r="J13" s="42">
        <f>VLOOKUP($A13&amp;J$40,決統データ!$A$3:$DE$2059,$E13+19,FALSE)</f>
        <v>0</v>
      </c>
      <c r="K13" s="42">
        <f>VLOOKUP($A13&amp;K$40,決統データ!$A$3:$DE$2059,$E13+19,FALSE)</f>
        <v>0</v>
      </c>
      <c r="L13" s="298">
        <f t="shared" si="0"/>
        <v>0</v>
      </c>
    </row>
    <row r="14" spans="1:12" ht="20.25" customHeight="1">
      <c r="A14" s="27" t="str">
        <f t="shared" si="1"/>
        <v>1785201</v>
      </c>
      <c r="B14" s="28" t="s">
        <v>334</v>
      </c>
      <c r="C14" s="29">
        <v>52</v>
      </c>
      <c r="D14" s="28" t="s">
        <v>790</v>
      </c>
      <c r="E14" s="198">
        <v>12</v>
      </c>
      <c r="F14" s="206"/>
      <c r="G14" s="783"/>
      <c r="H14" s="207" t="s">
        <v>80</v>
      </c>
      <c r="I14" s="207"/>
      <c r="J14" s="42">
        <f>VLOOKUP($A14&amp;J$40,決統データ!$A$3:$DE$2059,$E14+19,FALSE)</f>
        <v>0</v>
      </c>
      <c r="K14" s="42">
        <f>VLOOKUP($A14&amp;K$40,決統データ!$A$3:$DE$2059,$E14+19,FALSE)</f>
        <v>0</v>
      </c>
      <c r="L14" s="298">
        <f t="shared" si="0"/>
        <v>0</v>
      </c>
    </row>
    <row r="15" spans="1:12" ht="20.25" customHeight="1" outlineLevel="1">
      <c r="A15" s="27" t="str">
        <f t="shared" si="1"/>
        <v>1785201</v>
      </c>
      <c r="B15" s="28" t="s">
        <v>334</v>
      </c>
      <c r="C15" s="29">
        <v>52</v>
      </c>
      <c r="D15" s="28" t="s">
        <v>790</v>
      </c>
      <c r="E15" s="198">
        <v>13</v>
      </c>
      <c r="F15" s="206"/>
      <c r="G15" s="784"/>
      <c r="H15" s="207" t="s">
        <v>192</v>
      </c>
      <c r="I15" s="207"/>
      <c r="J15" s="42">
        <f>VLOOKUP($A15&amp;J$40,決統データ!$A$3:$DE$2059,$E15+19,FALSE)</f>
        <v>0</v>
      </c>
      <c r="K15" s="42">
        <f>VLOOKUP($A15&amp;K$40,決統データ!$A$3:$DE$2059,$E15+19,FALSE)</f>
        <v>0</v>
      </c>
      <c r="L15" s="298">
        <f t="shared" si="0"/>
        <v>0</v>
      </c>
    </row>
    <row r="16" spans="1:12" ht="20.25" customHeight="1">
      <c r="A16" s="27" t="str">
        <f t="shared" si="1"/>
        <v>1785201</v>
      </c>
      <c r="B16" s="28" t="s">
        <v>334</v>
      </c>
      <c r="C16" s="29">
        <v>52</v>
      </c>
      <c r="D16" s="28" t="s">
        <v>790</v>
      </c>
      <c r="E16" s="198">
        <v>15</v>
      </c>
      <c r="F16" s="785" t="s">
        <v>126</v>
      </c>
      <c r="G16" s="786"/>
      <c r="H16" s="786"/>
      <c r="I16" s="787"/>
      <c r="J16" s="42">
        <f>VLOOKUP($A16&amp;J$40,決統データ!$A$3:$DE$2059,$E16+19,FALSE)</f>
        <v>0</v>
      </c>
      <c r="K16" s="42">
        <f>VLOOKUP($A16&amp;K$40,決統データ!$A$3:$DE$2059,$E16+19,FALSE)</f>
        <v>0</v>
      </c>
      <c r="L16" s="298">
        <f t="shared" ref="L16:L26" si="2">SUM(J16:K16)</f>
        <v>0</v>
      </c>
    </row>
    <row r="17" spans="1:12" ht="20.25" customHeight="1">
      <c r="A17" s="27" t="str">
        <f t="shared" si="1"/>
        <v>1785201</v>
      </c>
      <c r="B17" s="28" t="s">
        <v>334</v>
      </c>
      <c r="C17" s="29">
        <v>52</v>
      </c>
      <c r="D17" s="28" t="s">
        <v>790</v>
      </c>
      <c r="E17" s="198">
        <v>16</v>
      </c>
      <c r="F17" s="200"/>
      <c r="G17" s="782" t="s">
        <v>316</v>
      </c>
      <c r="H17" s="210" t="s">
        <v>124</v>
      </c>
      <c r="I17" s="202"/>
      <c r="J17" s="42">
        <f>VLOOKUP($A17&amp;J$40,決統データ!$A$3:$DE$2059,$E17+19,FALSE)</f>
        <v>0</v>
      </c>
      <c r="K17" s="42">
        <f>VLOOKUP($A17&amp;K$40,決統データ!$A$3:$DE$2059,$E17+19,FALSE)</f>
        <v>0</v>
      </c>
      <c r="L17" s="298">
        <f t="shared" si="2"/>
        <v>0</v>
      </c>
    </row>
    <row r="18" spans="1:12" ht="20.25" customHeight="1">
      <c r="A18" s="27" t="str">
        <f t="shared" si="1"/>
        <v>1785201</v>
      </c>
      <c r="B18" s="28" t="s">
        <v>334</v>
      </c>
      <c r="C18" s="29">
        <v>52</v>
      </c>
      <c r="D18" s="28" t="s">
        <v>790</v>
      </c>
      <c r="E18" s="198">
        <v>17</v>
      </c>
      <c r="F18" s="200"/>
      <c r="G18" s="783"/>
      <c r="H18" s="202" t="s">
        <v>123</v>
      </c>
      <c r="I18" s="203"/>
      <c r="J18" s="42">
        <f>VLOOKUP($A18&amp;J$40,決統データ!$A$3:$DE$2059,$E18+19,FALSE)</f>
        <v>0</v>
      </c>
      <c r="K18" s="42">
        <f>VLOOKUP($A18&amp;K$40,決統データ!$A$3:$DE$2059,$E18+19,FALSE)</f>
        <v>0</v>
      </c>
      <c r="L18" s="298">
        <f t="shared" si="2"/>
        <v>0</v>
      </c>
    </row>
    <row r="19" spans="1:12" ht="20.25" customHeight="1">
      <c r="A19" s="27" t="str">
        <f t="shared" si="1"/>
        <v>1785201</v>
      </c>
      <c r="B19" s="28" t="s">
        <v>334</v>
      </c>
      <c r="C19" s="29">
        <v>52</v>
      </c>
      <c r="D19" s="28" t="s">
        <v>790</v>
      </c>
      <c r="E19" s="198">
        <v>18</v>
      </c>
      <c r="F19" s="200"/>
      <c r="G19" s="783"/>
      <c r="H19" s="210" t="s">
        <v>122</v>
      </c>
      <c r="I19" s="202"/>
      <c r="J19" s="42">
        <f>VLOOKUP($A19&amp;J$40,決統データ!$A$3:$DE$2059,$E19+19,FALSE)</f>
        <v>0</v>
      </c>
      <c r="K19" s="42">
        <f>VLOOKUP($A19&amp;K$40,決統データ!$A$3:$DE$2059,$E19+19,FALSE)</f>
        <v>0</v>
      </c>
      <c r="L19" s="298">
        <f t="shared" si="2"/>
        <v>0</v>
      </c>
    </row>
    <row r="20" spans="1:12" ht="20.25" customHeight="1">
      <c r="A20" s="27" t="str">
        <f t="shared" si="1"/>
        <v>1785201</v>
      </c>
      <c r="B20" s="28" t="s">
        <v>334</v>
      </c>
      <c r="C20" s="29">
        <v>52</v>
      </c>
      <c r="D20" s="28" t="s">
        <v>790</v>
      </c>
      <c r="E20" s="198">
        <v>19</v>
      </c>
      <c r="F20" s="204"/>
      <c r="G20" s="783"/>
      <c r="H20" s="210" t="s">
        <v>121</v>
      </c>
      <c r="I20" s="202"/>
      <c r="J20" s="42">
        <f>VLOOKUP($A20&amp;J$40,決統データ!$A$3:$DE$2059,$E20+19,FALSE)</f>
        <v>0</v>
      </c>
      <c r="K20" s="42">
        <f>VLOOKUP($A20&amp;K$40,決統データ!$A$3:$DE$2059,$E20+19,FALSE)</f>
        <v>0</v>
      </c>
      <c r="L20" s="298">
        <f t="shared" si="2"/>
        <v>0</v>
      </c>
    </row>
    <row r="21" spans="1:12" ht="20.25" customHeight="1">
      <c r="A21" s="27" t="str">
        <f t="shared" si="1"/>
        <v>1785201</v>
      </c>
      <c r="B21" s="28" t="s">
        <v>334</v>
      </c>
      <c r="C21" s="29">
        <v>52</v>
      </c>
      <c r="D21" s="28" t="s">
        <v>790</v>
      </c>
      <c r="E21" s="198">
        <v>20</v>
      </c>
      <c r="F21" s="205"/>
      <c r="G21" s="783"/>
      <c r="H21" s="210" t="s">
        <v>120</v>
      </c>
      <c r="I21" s="202"/>
      <c r="J21" s="42">
        <f>VLOOKUP($A21&amp;J$40,決統データ!$A$3:$DE$2059,$E21+19,FALSE)</f>
        <v>0</v>
      </c>
      <c r="K21" s="42">
        <f>VLOOKUP($A21&amp;K$40,決統データ!$A$3:$DE$2059,$E21+19,FALSE)</f>
        <v>0</v>
      </c>
      <c r="L21" s="298">
        <f t="shared" si="2"/>
        <v>0</v>
      </c>
    </row>
    <row r="22" spans="1:12" ht="20.25" customHeight="1">
      <c r="A22" s="27" t="str">
        <f t="shared" si="1"/>
        <v>1785201</v>
      </c>
      <c r="B22" s="28" t="s">
        <v>334</v>
      </c>
      <c r="C22" s="29">
        <v>52</v>
      </c>
      <c r="D22" s="28" t="s">
        <v>790</v>
      </c>
      <c r="E22" s="198">
        <v>21</v>
      </c>
      <c r="F22" s="205"/>
      <c r="G22" s="783"/>
      <c r="H22" s="210" t="s">
        <v>119</v>
      </c>
      <c r="I22" s="202"/>
      <c r="J22" s="42">
        <f>VLOOKUP($A22&amp;J$40,決統データ!$A$3:$DE$2059,$E22+19,FALSE)</f>
        <v>0</v>
      </c>
      <c r="K22" s="42">
        <f>VLOOKUP($A22&amp;K$40,決統データ!$A$3:$DE$2059,$E22+19,FALSE)</f>
        <v>0</v>
      </c>
      <c r="L22" s="298">
        <f t="shared" si="2"/>
        <v>0</v>
      </c>
    </row>
    <row r="23" spans="1:12" ht="20.25" customHeight="1">
      <c r="A23" s="27" t="str">
        <f t="shared" si="1"/>
        <v>1785201</v>
      </c>
      <c r="B23" s="28" t="s">
        <v>334</v>
      </c>
      <c r="C23" s="29">
        <v>52</v>
      </c>
      <c r="D23" s="28" t="s">
        <v>790</v>
      </c>
      <c r="E23" s="198">
        <v>22</v>
      </c>
      <c r="F23" s="205"/>
      <c r="G23" s="783"/>
      <c r="H23" s="210" t="s">
        <v>118</v>
      </c>
      <c r="I23" s="202"/>
      <c r="J23" s="42">
        <f>VLOOKUP($A23&amp;J$40,決統データ!$A$3:$DE$2059,$E23+19,FALSE)</f>
        <v>0</v>
      </c>
      <c r="K23" s="42">
        <f>VLOOKUP($A23&amp;K$40,決統データ!$A$3:$DE$2059,$E23+19,FALSE)</f>
        <v>0</v>
      </c>
      <c r="L23" s="298">
        <f t="shared" si="2"/>
        <v>0</v>
      </c>
    </row>
    <row r="24" spans="1:12" ht="20.25" customHeight="1">
      <c r="A24" s="27" t="str">
        <f t="shared" si="1"/>
        <v>1785201</v>
      </c>
      <c r="B24" s="28" t="s">
        <v>334</v>
      </c>
      <c r="C24" s="29">
        <v>52</v>
      </c>
      <c r="D24" s="28" t="s">
        <v>790</v>
      </c>
      <c r="E24" s="198">
        <v>23</v>
      </c>
      <c r="F24" s="204"/>
      <c r="G24" s="783"/>
      <c r="H24" s="210" t="s">
        <v>117</v>
      </c>
      <c r="I24" s="202"/>
      <c r="J24" s="42">
        <f>VLOOKUP($A24&amp;J$40,決統データ!$A$3:$DE$2059,$E24+19,FALSE)</f>
        <v>0</v>
      </c>
      <c r="K24" s="42">
        <f>VLOOKUP($A24&amp;K$40,決統データ!$A$3:$DE$2059,$E24+19,FALSE)</f>
        <v>0</v>
      </c>
      <c r="L24" s="298">
        <f t="shared" si="2"/>
        <v>0</v>
      </c>
    </row>
    <row r="25" spans="1:12" ht="20.25" customHeight="1">
      <c r="A25" s="27" t="str">
        <f t="shared" si="1"/>
        <v>1785201</v>
      </c>
      <c r="B25" s="28" t="s">
        <v>334</v>
      </c>
      <c r="C25" s="29">
        <v>52</v>
      </c>
      <c r="D25" s="28" t="s">
        <v>790</v>
      </c>
      <c r="E25" s="198">
        <v>24</v>
      </c>
      <c r="F25" s="205"/>
      <c r="G25" s="783"/>
      <c r="H25" s="202" t="s">
        <v>116</v>
      </c>
      <c r="I25" s="203"/>
      <c r="J25" s="42">
        <f>VLOOKUP($A25&amp;J$40,決統データ!$A$3:$DE$2059,$E25+19,FALSE)</f>
        <v>0</v>
      </c>
      <c r="K25" s="42">
        <f>VLOOKUP($A25&amp;K$40,決統データ!$A$3:$DE$2059,$E25+19,FALSE)</f>
        <v>0</v>
      </c>
      <c r="L25" s="298">
        <f t="shared" si="2"/>
        <v>0</v>
      </c>
    </row>
    <row r="26" spans="1:12" ht="20.25" customHeight="1">
      <c r="A26" s="27" t="str">
        <f t="shared" si="1"/>
        <v>1785201</v>
      </c>
      <c r="B26" s="28" t="s">
        <v>334</v>
      </c>
      <c r="C26" s="29">
        <v>52</v>
      </c>
      <c r="D26" s="28" t="s">
        <v>790</v>
      </c>
      <c r="E26" s="198">
        <v>25</v>
      </c>
      <c r="F26" s="206"/>
      <c r="G26" s="783"/>
      <c r="H26" s="207" t="s">
        <v>80</v>
      </c>
      <c r="I26" s="207"/>
      <c r="J26" s="42">
        <f>VLOOKUP($A26&amp;J$40,決統データ!$A$3:$DE$2059,$E26+19,FALSE)</f>
        <v>0</v>
      </c>
      <c r="K26" s="42">
        <f>VLOOKUP($A26&amp;K$40,決統データ!$A$3:$DE$2059,$E26+19,FALSE)</f>
        <v>0</v>
      </c>
      <c r="L26" s="298">
        <f t="shared" si="2"/>
        <v>0</v>
      </c>
    </row>
    <row r="27" spans="1:12" ht="20.25" customHeight="1">
      <c r="A27" s="27" t="str">
        <f t="shared" si="1"/>
        <v>1785201</v>
      </c>
      <c r="B27" s="28" t="s">
        <v>334</v>
      </c>
      <c r="C27" s="29">
        <v>52</v>
      </c>
      <c r="D27" s="28" t="s">
        <v>790</v>
      </c>
      <c r="E27" s="198">
        <v>33</v>
      </c>
      <c r="F27" s="874" t="s">
        <v>115</v>
      </c>
      <c r="G27" s="874" t="s">
        <v>114</v>
      </c>
      <c r="H27" s="790" t="s">
        <v>113</v>
      </c>
      <c r="I27" s="877"/>
      <c r="J27" s="42">
        <f>VLOOKUP($A27&amp;J$40,決統データ!$A$3:$DE$2059,$E27+19,FALSE)</f>
        <v>0</v>
      </c>
      <c r="K27" s="42">
        <f>VLOOKUP($A27&amp;K$40,決統データ!$A$3:$DE$2059,$E27+19,FALSE)</f>
        <v>0</v>
      </c>
      <c r="L27" s="298">
        <f t="shared" ref="L27:L36" si="3">SUM(J27:K27)</f>
        <v>0</v>
      </c>
    </row>
    <row r="28" spans="1:12" ht="20.25" customHeight="1">
      <c r="A28" s="27" t="str">
        <f t="shared" si="1"/>
        <v>1785201</v>
      </c>
      <c r="B28" s="28" t="s">
        <v>334</v>
      </c>
      <c r="C28" s="29">
        <v>52</v>
      </c>
      <c r="D28" s="28" t="s">
        <v>790</v>
      </c>
      <c r="E28" s="198">
        <v>34</v>
      </c>
      <c r="F28" s="875"/>
      <c r="G28" s="875"/>
      <c r="H28" s="874" t="s">
        <v>316</v>
      </c>
      <c r="I28" s="202" t="s">
        <v>112</v>
      </c>
      <c r="J28" s="42">
        <f>VLOOKUP($A28&amp;J$40,決統データ!$A$3:$DE$2059,$E28+19,FALSE)</f>
        <v>0</v>
      </c>
      <c r="K28" s="42">
        <f>VLOOKUP($A28&amp;K$40,決統データ!$A$3:$DE$2059,$E28+19,FALSE)</f>
        <v>0</v>
      </c>
      <c r="L28" s="298">
        <f t="shared" si="3"/>
        <v>0</v>
      </c>
    </row>
    <row r="29" spans="1:12" ht="20.25" customHeight="1">
      <c r="A29" s="27" t="str">
        <f t="shared" si="1"/>
        <v>1785201</v>
      </c>
      <c r="B29" s="28" t="s">
        <v>334</v>
      </c>
      <c r="C29" s="29">
        <v>52</v>
      </c>
      <c r="D29" s="28" t="s">
        <v>790</v>
      </c>
      <c r="E29" s="198">
        <v>35</v>
      </c>
      <c r="F29" s="875"/>
      <c r="G29" s="875"/>
      <c r="H29" s="875"/>
      <c r="I29" s="202" t="s">
        <v>105</v>
      </c>
      <c r="J29" s="42">
        <f>VLOOKUP($A29&amp;J$40,決統データ!$A$3:$DE$2059,$E29+19,FALSE)</f>
        <v>0</v>
      </c>
      <c r="K29" s="42">
        <f>VLOOKUP($A29&amp;K$40,決統データ!$A$3:$DE$2059,$E29+19,FALSE)</f>
        <v>0</v>
      </c>
      <c r="L29" s="298">
        <f t="shared" si="3"/>
        <v>0</v>
      </c>
    </row>
    <row r="30" spans="1:12" ht="20.25" customHeight="1">
      <c r="A30" s="27" t="str">
        <f t="shared" si="1"/>
        <v>1785201</v>
      </c>
      <c r="B30" s="28" t="s">
        <v>334</v>
      </c>
      <c r="C30" s="29">
        <v>52</v>
      </c>
      <c r="D30" s="28" t="s">
        <v>790</v>
      </c>
      <c r="E30" s="198">
        <v>37</v>
      </c>
      <c r="F30" s="875"/>
      <c r="G30" s="875"/>
      <c r="H30" s="875"/>
      <c r="I30" s="202" t="s">
        <v>111</v>
      </c>
      <c r="J30" s="42">
        <f>VLOOKUP($A30&amp;J$40,決統データ!$A$3:$DE$2059,$E30+19,FALSE)</f>
        <v>0</v>
      </c>
      <c r="K30" s="42">
        <f>VLOOKUP($A30&amp;K$40,決統データ!$A$3:$DE$2059,$E30+19,FALSE)</f>
        <v>0</v>
      </c>
      <c r="L30" s="298">
        <f t="shared" si="3"/>
        <v>0</v>
      </c>
    </row>
    <row r="31" spans="1:12" ht="20.25" customHeight="1">
      <c r="A31" s="27" t="str">
        <f t="shared" si="1"/>
        <v>1785201</v>
      </c>
      <c r="B31" s="28" t="s">
        <v>334</v>
      </c>
      <c r="C31" s="29">
        <v>52</v>
      </c>
      <c r="D31" s="28" t="s">
        <v>790</v>
      </c>
      <c r="E31" s="198">
        <v>38</v>
      </c>
      <c r="F31" s="875"/>
      <c r="G31" s="875"/>
      <c r="H31" s="875"/>
      <c r="I31" s="202" t="s">
        <v>110</v>
      </c>
      <c r="J31" s="42">
        <f>VLOOKUP($A31&amp;J$40,決統データ!$A$3:$DE$2059,$E31+19,FALSE)</f>
        <v>0</v>
      </c>
      <c r="K31" s="42">
        <f>VLOOKUP($A31&amp;K$40,決統データ!$A$3:$DE$2059,$E31+19,FALSE)</f>
        <v>0</v>
      </c>
      <c r="L31" s="298">
        <f t="shared" si="3"/>
        <v>0</v>
      </c>
    </row>
    <row r="32" spans="1:12" ht="20.25" customHeight="1">
      <c r="A32" s="27" t="str">
        <f t="shared" si="1"/>
        <v>1785201</v>
      </c>
      <c r="B32" s="28" t="s">
        <v>334</v>
      </c>
      <c r="C32" s="29">
        <v>52</v>
      </c>
      <c r="D32" s="28" t="s">
        <v>790</v>
      </c>
      <c r="E32" s="198">
        <v>39</v>
      </c>
      <c r="F32" s="875"/>
      <c r="G32" s="875"/>
      <c r="H32" s="876"/>
      <c r="I32" s="64" t="s">
        <v>109</v>
      </c>
      <c r="J32" s="42">
        <f>VLOOKUP($A32&amp;J$40,決統データ!$A$3:$DE$2059,$E32+19,FALSE)</f>
        <v>0</v>
      </c>
      <c r="K32" s="42">
        <f>VLOOKUP($A32&amp;K$40,決統データ!$A$3:$DE$2059,$E32+19,FALSE)</f>
        <v>0</v>
      </c>
      <c r="L32" s="298">
        <f t="shared" si="3"/>
        <v>0</v>
      </c>
    </row>
    <row r="33" spans="1:12" ht="20.25" customHeight="1">
      <c r="A33" s="27" t="str">
        <f t="shared" si="1"/>
        <v>1785201</v>
      </c>
      <c r="B33" s="28" t="s">
        <v>334</v>
      </c>
      <c r="C33" s="29">
        <v>52</v>
      </c>
      <c r="D33" s="28" t="s">
        <v>790</v>
      </c>
      <c r="E33" s="198">
        <v>41</v>
      </c>
      <c r="F33" s="875"/>
      <c r="G33" s="875"/>
      <c r="H33" s="791" t="s">
        <v>108</v>
      </c>
      <c r="I33" s="878"/>
      <c r="J33" s="42">
        <f>VLOOKUP($A33&amp;J$40,決統データ!$A$3:$DE$2059,$E33+19,FALSE)</f>
        <v>0</v>
      </c>
      <c r="K33" s="42">
        <f>VLOOKUP($A33&amp;K$40,決統データ!$A$3:$DE$2059,$E33+19,FALSE)</f>
        <v>0</v>
      </c>
      <c r="L33" s="298">
        <f t="shared" si="3"/>
        <v>0</v>
      </c>
    </row>
    <row r="34" spans="1:12" ht="20.25" customHeight="1">
      <c r="A34" s="27" t="str">
        <f t="shared" si="1"/>
        <v>1785201</v>
      </c>
      <c r="B34" s="28" t="s">
        <v>334</v>
      </c>
      <c r="C34" s="29">
        <v>52</v>
      </c>
      <c r="D34" s="28" t="s">
        <v>790</v>
      </c>
      <c r="E34" s="198">
        <v>42</v>
      </c>
      <c r="F34" s="875"/>
      <c r="G34" s="875"/>
      <c r="H34" s="611" t="s">
        <v>316</v>
      </c>
      <c r="I34" s="64" t="s">
        <v>106</v>
      </c>
      <c r="J34" s="42">
        <f>VLOOKUP($A34&amp;J$40,決統データ!$A$3:$DE$2059,$E34+19,FALSE)</f>
        <v>0</v>
      </c>
      <c r="K34" s="42">
        <f>VLOOKUP($A34&amp;K$40,決統データ!$A$3:$DE$2059,$E34+19,FALSE)</f>
        <v>0</v>
      </c>
      <c r="L34" s="298">
        <f t="shared" si="3"/>
        <v>0</v>
      </c>
    </row>
    <row r="35" spans="1:12" ht="20.25" customHeight="1">
      <c r="A35" s="27" t="str">
        <f t="shared" si="1"/>
        <v>1785201</v>
      </c>
      <c r="B35" s="28" t="s">
        <v>334</v>
      </c>
      <c r="C35" s="29">
        <v>52</v>
      </c>
      <c r="D35" s="28" t="s">
        <v>790</v>
      </c>
      <c r="E35" s="198">
        <v>43</v>
      </c>
      <c r="F35" s="875"/>
      <c r="G35" s="875"/>
      <c r="H35" s="612"/>
      <c r="I35" s="64" t="s">
        <v>105</v>
      </c>
      <c r="J35" s="42">
        <f>VLOOKUP($A35&amp;J$40,決統データ!$A$3:$DE$2059,$E35+19,FALSE)</f>
        <v>0</v>
      </c>
      <c r="K35" s="42">
        <f>VLOOKUP($A35&amp;K$40,決統データ!$A$3:$DE$2059,$E35+19,FALSE)</f>
        <v>0</v>
      </c>
      <c r="L35" s="298">
        <f t="shared" si="3"/>
        <v>0</v>
      </c>
    </row>
    <row r="36" spans="1:12" ht="20.25" customHeight="1">
      <c r="A36" s="27" t="str">
        <f t="shared" si="1"/>
        <v>1785201</v>
      </c>
      <c r="B36" s="28" t="s">
        <v>334</v>
      </c>
      <c r="C36" s="29">
        <v>52</v>
      </c>
      <c r="D36" s="28" t="s">
        <v>790</v>
      </c>
      <c r="E36" s="198">
        <v>45</v>
      </c>
      <c r="F36" s="876"/>
      <c r="G36" s="876"/>
      <c r="H36" s="613"/>
      <c r="I36" s="64" t="s">
        <v>104</v>
      </c>
      <c r="J36" s="42">
        <f>VLOOKUP($A36&amp;J$40,決統データ!$A$3:$DE$2059,$E36+19,FALSE)</f>
        <v>0</v>
      </c>
      <c r="K36" s="42">
        <f>VLOOKUP($A36&amp;K$40,決統データ!$A$3:$DE$2059,$E36+19,FALSE)</f>
        <v>0</v>
      </c>
      <c r="L36" s="298">
        <f t="shared" si="3"/>
        <v>0</v>
      </c>
    </row>
    <row r="40" spans="1:12">
      <c r="J40" s="262" t="str">
        <f>+J41&amp;"000"</f>
        <v>262013000</v>
      </c>
      <c r="K40" s="262" t="str">
        <f>+K41&amp;"000"</f>
        <v>264075000</v>
      </c>
    </row>
    <row r="41" spans="1:12">
      <c r="J41" s="262" t="s">
        <v>584</v>
      </c>
      <c r="K41" s="262" t="s">
        <v>595</v>
      </c>
    </row>
    <row r="42" spans="1:12">
      <c r="J42" s="262" t="s">
        <v>463</v>
      </c>
      <c r="K42" s="262" t="s">
        <v>596</v>
      </c>
    </row>
  </sheetData>
  <customSheetViews>
    <customSheetView guid="{247A5D4D-80F1-4466-92F7-7A3BC78E450F}" fitToPage="1" printArea="1" topLeftCell="A22">
      <selection activeCell="C43" sqref="C43"/>
      <pageMargins left="0.98425196850393704" right="0.78740157480314965" top="0.78740157480314965" bottom="0.78740157480314965" header="0.51181102362204722" footer="0.51181102362204722"/>
      <pageSetup paperSize="9" scale="92" orientation="portrait" blackAndWhite="1" horizontalDpi="300" verticalDpi="300"/>
      <headerFooter alignWithMargins="0"/>
    </customSheetView>
  </customSheetViews>
  <mergeCells count="11">
    <mergeCell ref="F2:I2"/>
    <mergeCell ref="F3:I3"/>
    <mergeCell ref="G17:G26"/>
    <mergeCell ref="F16:I16"/>
    <mergeCell ref="G4:G15"/>
    <mergeCell ref="F27:F36"/>
    <mergeCell ref="G27:G36"/>
    <mergeCell ref="H27:I27"/>
    <mergeCell ref="H28:H32"/>
    <mergeCell ref="H33:I33"/>
    <mergeCell ref="H34:H36"/>
  </mergeCells>
  <phoneticPr fontId="3"/>
  <pageMargins left="0.98425196850393704" right="0.78740157480314965" top="0.78740157480314965" bottom="0.78740157480314965" header="0.51181102362204722" footer="0.51181102362204722"/>
  <pageSetup paperSize="9" scale="92" orientation="portrait" blackAndWhite="1"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pageSetUpPr fitToPage="1"/>
  </sheetPr>
  <dimension ref="A1:J68"/>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08203125" style="1" customWidth="1"/>
    <col min="7" max="7" width="9.25" style="1" customWidth="1"/>
    <col min="8" max="8" width="26.83203125" style="1" customWidth="1"/>
    <col min="9" max="9" width="14" style="1" customWidth="1"/>
    <col min="10" max="10" width="15" style="1" customWidth="1"/>
    <col min="11" max="16384" width="9" style="1"/>
  </cols>
  <sheetData>
    <row r="1" spans="1:10" ht="24" customHeight="1">
      <c r="F1" s="8" t="s">
        <v>1614</v>
      </c>
      <c r="G1" s="8"/>
    </row>
    <row r="2" spans="1:10" ht="20.25" customHeight="1">
      <c r="F2" s="1" t="s">
        <v>1300</v>
      </c>
      <c r="J2" s="254"/>
    </row>
    <row r="3" spans="1:10" ht="28.15" customHeight="1">
      <c r="A3" s="26"/>
      <c r="B3" s="67" t="s">
        <v>786</v>
      </c>
      <c r="C3" s="26" t="s">
        <v>787</v>
      </c>
      <c r="D3" s="26" t="s">
        <v>788</v>
      </c>
      <c r="E3" s="30" t="s">
        <v>789</v>
      </c>
      <c r="F3" s="583"/>
      <c r="G3" s="584"/>
      <c r="H3" s="585"/>
      <c r="I3" s="11" t="s">
        <v>274</v>
      </c>
      <c r="J3" s="11" t="s">
        <v>609</v>
      </c>
    </row>
    <row r="4" spans="1:10" s="3" customFormat="1" ht="15" customHeight="1">
      <c r="A4" s="27" t="str">
        <f>+B4&amp;C4&amp;D4</f>
        <v>1801001</v>
      </c>
      <c r="B4" s="28" t="s">
        <v>337</v>
      </c>
      <c r="C4" s="29">
        <v>10</v>
      </c>
      <c r="D4" s="28" t="s">
        <v>790</v>
      </c>
      <c r="E4" s="24">
        <v>1</v>
      </c>
      <c r="F4" s="235" t="s">
        <v>1295</v>
      </c>
      <c r="G4" s="235"/>
      <c r="H4" s="236"/>
      <c r="I4" s="35">
        <f>VLOOKUP($A4&amp;I$66,決統データ!$A$3:$DE$2059,$E4+19,FALSE)</f>
        <v>4150715</v>
      </c>
      <c r="J4" s="306"/>
    </row>
    <row r="5" spans="1:10" s="3" customFormat="1" ht="15" customHeight="1">
      <c r="A5" s="27" t="str">
        <f t="shared" ref="A5:A18" si="0">+B5&amp;C5&amp;D5</f>
        <v>1801001</v>
      </c>
      <c r="B5" s="28" t="s">
        <v>337</v>
      </c>
      <c r="C5" s="29">
        <v>10</v>
      </c>
      <c r="D5" s="28" t="s">
        <v>790</v>
      </c>
      <c r="E5" s="192" t="s">
        <v>335</v>
      </c>
      <c r="F5" s="235" t="s">
        <v>1294</v>
      </c>
      <c r="G5" s="235"/>
      <c r="H5" s="236"/>
      <c r="I5" s="35">
        <f>VLOOKUP($A5&amp;I$66,決統データ!$A$3:$DE$2059,$E5+19,FALSE)</f>
        <v>4150910</v>
      </c>
      <c r="J5" s="306"/>
    </row>
    <row r="6" spans="1:10" s="3" customFormat="1" ht="15" customHeight="1">
      <c r="A6" s="27" t="str">
        <f t="shared" si="0"/>
        <v>1801001</v>
      </c>
      <c r="B6" s="28" t="s">
        <v>337</v>
      </c>
      <c r="C6" s="29">
        <v>10</v>
      </c>
      <c r="D6" s="28" t="s">
        <v>790</v>
      </c>
      <c r="E6" s="192" t="s">
        <v>336</v>
      </c>
      <c r="F6" s="235" t="s">
        <v>1293</v>
      </c>
      <c r="G6" s="172"/>
      <c r="H6" s="173"/>
      <c r="I6" s="35">
        <f>VLOOKUP($A6&amp;I$66,決統データ!$A$3:$DE$2059,$E6+19,FALSE)</f>
        <v>3610401</v>
      </c>
      <c r="J6" s="306"/>
    </row>
    <row r="7" spans="1:10" ht="15" customHeight="1">
      <c r="A7" s="27" t="str">
        <f t="shared" si="0"/>
        <v>1801001</v>
      </c>
      <c r="B7" s="28" t="s">
        <v>337</v>
      </c>
      <c r="C7" s="29">
        <v>10</v>
      </c>
      <c r="D7" s="28" t="s">
        <v>790</v>
      </c>
      <c r="E7" s="24">
        <v>4</v>
      </c>
      <c r="F7" s="174" t="s">
        <v>1292</v>
      </c>
      <c r="G7" s="237"/>
      <c r="H7" s="237"/>
      <c r="I7" s="35">
        <f>VLOOKUP($A7&amp;I$66,決統データ!$A$3:$DE$2059,$E7+19,FALSE)</f>
        <v>5</v>
      </c>
      <c r="J7" s="304">
        <f t="shared" ref="J7:J18" si="1">SUM(I7:I7)</f>
        <v>5</v>
      </c>
    </row>
    <row r="8" spans="1:10" ht="15" customHeight="1">
      <c r="A8" s="27" t="str">
        <f t="shared" si="0"/>
        <v>1801001</v>
      </c>
      <c r="B8" s="28" t="s">
        <v>337</v>
      </c>
      <c r="C8" s="29">
        <v>10</v>
      </c>
      <c r="D8" s="28" t="s">
        <v>790</v>
      </c>
      <c r="E8" s="24">
        <v>7</v>
      </c>
      <c r="F8" s="586" t="s">
        <v>1291</v>
      </c>
      <c r="G8" s="174" t="s">
        <v>1290</v>
      </c>
      <c r="H8" s="175"/>
      <c r="I8" s="42">
        <f>VLOOKUP($A8&amp;I$66,決統データ!$A$3:$DE$2059,$E8+19,FALSE)</f>
        <v>13484</v>
      </c>
      <c r="J8" s="304">
        <f t="shared" si="1"/>
        <v>13484</v>
      </c>
    </row>
    <row r="9" spans="1:10" ht="15" customHeight="1">
      <c r="A9" s="27" t="str">
        <f t="shared" si="0"/>
        <v>1801001</v>
      </c>
      <c r="B9" s="28" t="s">
        <v>337</v>
      </c>
      <c r="C9" s="29">
        <v>10</v>
      </c>
      <c r="D9" s="28" t="s">
        <v>790</v>
      </c>
      <c r="E9" s="24">
        <v>8</v>
      </c>
      <c r="F9" s="587"/>
      <c r="G9" s="174" t="s">
        <v>1289</v>
      </c>
      <c r="H9" s="175"/>
      <c r="I9" s="42">
        <f>VLOOKUP($A9&amp;I$66,決統データ!$A$3:$DE$2059,$E9+19,FALSE)</f>
        <v>0</v>
      </c>
      <c r="J9" s="304">
        <f t="shared" si="1"/>
        <v>0</v>
      </c>
    </row>
    <row r="10" spans="1:10" ht="15" customHeight="1">
      <c r="A10" s="27" t="str">
        <f t="shared" si="0"/>
        <v>1801001</v>
      </c>
      <c r="B10" s="28" t="s">
        <v>337</v>
      </c>
      <c r="C10" s="29">
        <v>10</v>
      </c>
      <c r="D10" s="28" t="s">
        <v>790</v>
      </c>
      <c r="E10" s="24">
        <v>9</v>
      </c>
      <c r="F10" s="587"/>
      <c r="G10" s="174" t="s">
        <v>1288</v>
      </c>
      <c r="H10" s="175"/>
      <c r="I10" s="42">
        <f>VLOOKUP($A10&amp;I$66,決統データ!$A$3:$DE$2059,$E10+19,FALSE)</f>
        <v>6523</v>
      </c>
      <c r="J10" s="304">
        <f t="shared" si="1"/>
        <v>6523</v>
      </c>
    </row>
    <row r="11" spans="1:10" ht="15" customHeight="1">
      <c r="A11" s="27" t="str">
        <f t="shared" si="0"/>
        <v>1801001</v>
      </c>
      <c r="B11" s="28" t="s">
        <v>337</v>
      </c>
      <c r="C11" s="29">
        <v>10</v>
      </c>
      <c r="D11" s="28" t="s">
        <v>790</v>
      </c>
      <c r="E11" s="24">
        <v>10</v>
      </c>
      <c r="F11" s="587"/>
      <c r="G11" s="174" t="s">
        <v>1287</v>
      </c>
      <c r="H11" s="175"/>
      <c r="I11" s="42">
        <f>VLOOKUP($A11&amp;I$66,決統データ!$A$3:$DE$2059,$E11+19,FALSE)</f>
        <v>4901</v>
      </c>
      <c r="J11" s="304">
        <f t="shared" si="1"/>
        <v>4901</v>
      </c>
    </row>
    <row r="12" spans="1:10" ht="15" customHeight="1">
      <c r="A12" s="27" t="str">
        <f t="shared" si="0"/>
        <v>1801001</v>
      </c>
      <c r="B12" s="28" t="s">
        <v>337</v>
      </c>
      <c r="C12" s="29">
        <v>10</v>
      </c>
      <c r="D12" s="28" t="s">
        <v>790</v>
      </c>
      <c r="E12" s="24">
        <v>11</v>
      </c>
      <c r="F12" s="587"/>
      <c r="G12" s="174" t="s">
        <v>1286</v>
      </c>
      <c r="H12" s="175"/>
      <c r="I12" s="42">
        <f>VLOOKUP($A12&amp;I$66,決統データ!$A$3:$DE$2059,$E12+19,FALSE)</f>
        <v>4901</v>
      </c>
      <c r="J12" s="304">
        <f t="shared" si="1"/>
        <v>4901</v>
      </c>
    </row>
    <row r="13" spans="1:10" ht="15" customHeight="1">
      <c r="A13" s="27" t="str">
        <f t="shared" si="0"/>
        <v>1801001</v>
      </c>
      <c r="B13" s="28" t="s">
        <v>337</v>
      </c>
      <c r="C13" s="29">
        <v>10</v>
      </c>
      <c r="D13" s="28" t="s">
        <v>790</v>
      </c>
      <c r="E13" s="24">
        <v>12</v>
      </c>
      <c r="F13" s="587"/>
      <c r="G13" s="176" t="s">
        <v>1285</v>
      </c>
      <c r="H13" s="175"/>
      <c r="I13" s="42">
        <f>VLOOKUP($A13&amp;I$66,決統データ!$A$3:$DE$2059,$E13+19,FALSE)</f>
        <v>3071</v>
      </c>
      <c r="J13" s="304">
        <f t="shared" si="1"/>
        <v>3071</v>
      </c>
    </row>
    <row r="14" spans="1:10" ht="15" customHeight="1">
      <c r="A14" s="27" t="str">
        <f t="shared" si="0"/>
        <v>1801001</v>
      </c>
      <c r="B14" s="28" t="s">
        <v>337</v>
      </c>
      <c r="C14" s="29">
        <v>10</v>
      </c>
      <c r="D14" s="28" t="s">
        <v>790</v>
      </c>
      <c r="E14" s="24">
        <v>13</v>
      </c>
      <c r="F14" s="587"/>
      <c r="G14" s="174" t="s">
        <v>1284</v>
      </c>
      <c r="H14" s="175"/>
      <c r="I14" s="42">
        <f>VLOOKUP($A14&amp;I$66,決統データ!$A$3:$DE$2059,$E14+19,FALSE)</f>
        <v>30307</v>
      </c>
      <c r="J14" s="304">
        <f t="shared" si="1"/>
        <v>30307</v>
      </c>
    </row>
    <row r="15" spans="1:10" ht="15" customHeight="1">
      <c r="A15" s="27" t="str">
        <f t="shared" si="0"/>
        <v>1801001</v>
      </c>
      <c r="B15" s="28" t="s">
        <v>337</v>
      </c>
      <c r="C15" s="29">
        <v>10</v>
      </c>
      <c r="D15" s="28" t="s">
        <v>790</v>
      </c>
      <c r="E15" s="24">
        <v>14</v>
      </c>
      <c r="F15" s="587"/>
      <c r="G15" s="174" t="s">
        <v>1283</v>
      </c>
      <c r="H15" s="175"/>
      <c r="I15" s="42">
        <f>VLOOKUP($A15&amp;I$66,決統データ!$A$3:$DE$2059,$E15+19,FALSE)</f>
        <v>0</v>
      </c>
      <c r="J15" s="304">
        <f t="shared" si="1"/>
        <v>0</v>
      </c>
    </row>
    <row r="16" spans="1:10" ht="15" customHeight="1">
      <c r="A16" s="27" t="str">
        <f t="shared" si="0"/>
        <v>1801001</v>
      </c>
      <c r="B16" s="28" t="s">
        <v>337</v>
      </c>
      <c r="C16" s="29">
        <v>10</v>
      </c>
      <c r="D16" s="28" t="s">
        <v>790</v>
      </c>
      <c r="E16" s="24">
        <v>15</v>
      </c>
      <c r="F16" s="587"/>
      <c r="G16" s="174" t="s">
        <v>1282</v>
      </c>
      <c r="H16" s="175"/>
      <c r="I16" s="42">
        <f>VLOOKUP($A16&amp;I$66,決統データ!$A$3:$DE$2059,$E16+19,FALSE)</f>
        <v>29742</v>
      </c>
      <c r="J16" s="304">
        <f t="shared" si="1"/>
        <v>29742</v>
      </c>
    </row>
    <row r="17" spans="1:10" ht="15" customHeight="1">
      <c r="A17" s="27" t="str">
        <f t="shared" si="0"/>
        <v>1801001</v>
      </c>
      <c r="B17" s="28" t="s">
        <v>337</v>
      </c>
      <c r="C17" s="29">
        <v>10</v>
      </c>
      <c r="D17" s="28" t="s">
        <v>790</v>
      </c>
      <c r="E17" s="24">
        <v>16</v>
      </c>
      <c r="F17" s="587"/>
      <c r="G17" s="174" t="s">
        <v>1281</v>
      </c>
      <c r="H17" s="175"/>
      <c r="I17" s="42">
        <f>VLOOKUP($A17&amp;I$66,決統データ!$A$3:$DE$2059,$E17+19,FALSE)</f>
        <v>29742</v>
      </c>
      <c r="J17" s="304">
        <f t="shared" si="1"/>
        <v>29742</v>
      </c>
    </row>
    <row r="18" spans="1:10" ht="15" customHeight="1">
      <c r="A18" s="27" t="str">
        <f t="shared" si="0"/>
        <v>1801001</v>
      </c>
      <c r="B18" s="28" t="s">
        <v>337</v>
      </c>
      <c r="C18" s="29">
        <v>10</v>
      </c>
      <c r="D18" s="28" t="s">
        <v>790</v>
      </c>
      <c r="E18" s="24">
        <v>17</v>
      </c>
      <c r="F18" s="588"/>
      <c r="G18" s="174" t="s">
        <v>1280</v>
      </c>
      <c r="H18" s="175"/>
      <c r="I18" s="42">
        <f>VLOOKUP($A18&amp;I$66,決統データ!$A$3:$DE$2059,$E18+19,FALSE)</f>
        <v>29742</v>
      </c>
      <c r="J18" s="304">
        <f t="shared" si="1"/>
        <v>29742</v>
      </c>
    </row>
    <row r="19" spans="1:10" ht="15" customHeight="1">
      <c r="F19" s="1003" t="s">
        <v>494</v>
      </c>
      <c r="G19" s="1004"/>
      <c r="H19" s="177" t="s">
        <v>303</v>
      </c>
      <c r="I19" s="166">
        <f>I12/I8*100</f>
        <v>36.346781370513199</v>
      </c>
      <c r="J19" s="273">
        <f>J12/J8*100</f>
        <v>36.346781370513199</v>
      </c>
    </row>
    <row r="20" spans="1:10" ht="15" customHeight="1">
      <c r="F20" s="1005"/>
      <c r="G20" s="1006"/>
      <c r="H20" s="177" t="s">
        <v>302</v>
      </c>
      <c r="I20" s="166">
        <f>+I12/I10*100</f>
        <v>75.134140732791664</v>
      </c>
      <c r="J20" s="273">
        <f>+J12/J10*100</f>
        <v>75.134140732791664</v>
      </c>
    </row>
    <row r="21" spans="1:10" ht="15" customHeight="1">
      <c r="F21" s="1005"/>
      <c r="G21" s="1006"/>
      <c r="H21" s="177" t="s">
        <v>301</v>
      </c>
      <c r="I21" s="166">
        <f>+I13/I12*100</f>
        <v>62.660681493572746</v>
      </c>
      <c r="J21" s="273">
        <f>+J13/J12*100</f>
        <v>62.660681493572746</v>
      </c>
    </row>
    <row r="22" spans="1:10" ht="15" customHeight="1">
      <c r="F22" s="1005"/>
      <c r="G22" s="1006"/>
      <c r="H22" s="177" t="s">
        <v>300</v>
      </c>
      <c r="I22" s="166">
        <f>+I18/I14*100</f>
        <v>98.135744217507508</v>
      </c>
      <c r="J22" s="273">
        <f>+J18/J14*100</f>
        <v>98.135744217507508</v>
      </c>
    </row>
    <row r="23" spans="1:10" ht="15" customHeight="1">
      <c r="F23" s="1007"/>
      <c r="G23" s="1008"/>
      <c r="H23" s="177" t="s">
        <v>299</v>
      </c>
      <c r="I23" s="166">
        <f>+I18/I16*100</f>
        <v>100</v>
      </c>
      <c r="J23" s="273">
        <f>+J18/J16*100</f>
        <v>100</v>
      </c>
    </row>
    <row r="24" spans="1:10" ht="15" customHeight="1">
      <c r="A24" s="27" t="str">
        <f t="shared" ref="A24:A50" si="2">+B24&amp;C24&amp;D24</f>
        <v>1801001</v>
      </c>
      <c r="B24" s="28" t="s">
        <v>337</v>
      </c>
      <c r="C24" s="29">
        <v>10</v>
      </c>
      <c r="D24" s="28" t="s">
        <v>790</v>
      </c>
      <c r="E24" s="24">
        <v>19</v>
      </c>
      <c r="F24" s="586" t="s">
        <v>1274</v>
      </c>
      <c r="G24" s="174" t="s">
        <v>1273</v>
      </c>
      <c r="H24" s="175"/>
      <c r="I24" s="307">
        <f>VLOOKUP($A24&amp;I$66,決統データ!$A$3:$DE$2059,$E24+19,FALSE)</f>
        <v>364496</v>
      </c>
      <c r="J24" s="304">
        <f t="shared" ref="J24:J41" si="3">SUM(I24:I24)</f>
        <v>364496</v>
      </c>
    </row>
    <row r="25" spans="1:10" ht="15" customHeight="1">
      <c r="A25" s="27" t="str">
        <f t="shared" si="2"/>
        <v>1801001</v>
      </c>
      <c r="B25" s="28" t="s">
        <v>337</v>
      </c>
      <c r="C25" s="29">
        <v>10</v>
      </c>
      <c r="D25" s="28" t="s">
        <v>790</v>
      </c>
      <c r="E25" s="24">
        <v>20</v>
      </c>
      <c r="F25" s="587"/>
      <c r="G25" s="602" t="s">
        <v>297</v>
      </c>
      <c r="H25" s="178" t="s">
        <v>325</v>
      </c>
      <c r="I25" s="307">
        <f>VLOOKUP($A25&amp;I$66,決統データ!$A$3:$DE$2059,$E25+19,FALSE)</f>
        <v>82401</v>
      </c>
      <c r="J25" s="304">
        <f t="shared" si="3"/>
        <v>82401</v>
      </c>
    </row>
    <row r="26" spans="1:10" ht="15" customHeight="1">
      <c r="A26" s="27" t="str">
        <f t="shared" si="2"/>
        <v>1801001</v>
      </c>
      <c r="B26" s="28" t="s">
        <v>337</v>
      </c>
      <c r="C26" s="29">
        <v>10</v>
      </c>
      <c r="D26" s="28" t="s">
        <v>790</v>
      </c>
      <c r="E26" s="24">
        <v>21</v>
      </c>
      <c r="F26" s="587"/>
      <c r="G26" s="605"/>
      <c r="H26" s="175" t="s">
        <v>1270</v>
      </c>
      <c r="I26" s="307">
        <f>VLOOKUP($A26&amp;I$66,決統データ!$A$3:$DE$2059,$E26+19,FALSE)</f>
        <v>149300</v>
      </c>
      <c r="J26" s="304">
        <f t="shared" si="3"/>
        <v>149300</v>
      </c>
    </row>
    <row r="27" spans="1:10" ht="15" customHeight="1">
      <c r="A27" s="27" t="str">
        <f t="shared" si="2"/>
        <v>1801001</v>
      </c>
      <c r="B27" s="28" t="s">
        <v>337</v>
      </c>
      <c r="C27" s="29">
        <v>10</v>
      </c>
      <c r="D27" s="28" t="s">
        <v>790</v>
      </c>
      <c r="E27" s="24">
        <v>22</v>
      </c>
      <c r="F27" s="587"/>
      <c r="G27" s="605"/>
      <c r="H27" s="175" t="s">
        <v>324</v>
      </c>
      <c r="I27" s="307">
        <f>VLOOKUP($A27&amp;I$66,決統データ!$A$3:$DE$2059,$E27+19,FALSE)</f>
        <v>93400</v>
      </c>
      <c r="J27" s="304">
        <f t="shared" si="3"/>
        <v>93400</v>
      </c>
    </row>
    <row r="28" spans="1:10" ht="15" customHeight="1">
      <c r="A28" s="27" t="str">
        <f t="shared" si="2"/>
        <v>1801001</v>
      </c>
      <c r="B28" s="28" t="s">
        <v>337</v>
      </c>
      <c r="C28" s="29">
        <v>10</v>
      </c>
      <c r="D28" s="28" t="s">
        <v>790</v>
      </c>
      <c r="E28" s="24">
        <v>24</v>
      </c>
      <c r="F28" s="587"/>
      <c r="G28" s="606"/>
      <c r="H28" s="175" t="s">
        <v>1263</v>
      </c>
      <c r="I28" s="307">
        <f>VLOOKUP($A28&amp;I$66,決統データ!$A$3:$DE$2059,$E28+19,FALSE)</f>
        <v>39395</v>
      </c>
      <c r="J28" s="304">
        <f t="shared" si="3"/>
        <v>39395</v>
      </c>
    </row>
    <row r="29" spans="1:10" ht="15" customHeight="1">
      <c r="A29" s="27" t="str">
        <f t="shared" si="2"/>
        <v>1801001</v>
      </c>
      <c r="B29" s="28" t="s">
        <v>337</v>
      </c>
      <c r="C29" s="29">
        <v>10</v>
      </c>
      <c r="D29" s="28" t="s">
        <v>790</v>
      </c>
      <c r="E29" s="24">
        <v>27</v>
      </c>
      <c r="F29" s="587"/>
      <c r="G29" s="605"/>
      <c r="H29" s="175" t="s">
        <v>323</v>
      </c>
      <c r="I29" s="307">
        <f>VLOOKUP($A29&amp;I$66,決統データ!$A$3:$DE$2059,$E29+19,FALSE)</f>
        <v>358804</v>
      </c>
      <c r="J29" s="304">
        <f t="shared" si="3"/>
        <v>358804</v>
      </c>
    </row>
    <row r="30" spans="1:10" ht="15" customHeight="1">
      <c r="A30" s="27" t="str">
        <f t="shared" si="2"/>
        <v>1801001</v>
      </c>
      <c r="B30" s="28" t="s">
        <v>337</v>
      </c>
      <c r="C30" s="29">
        <v>10</v>
      </c>
      <c r="D30" s="28" t="s">
        <v>790</v>
      </c>
      <c r="E30" s="24">
        <v>29</v>
      </c>
      <c r="F30" s="587"/>
      <c r="G30" s="606"/>
      <c r="H30" s="175" t="s">
        <v>1263</v>
      </c>
      <c r="I30" s="307">
        <f>VLOOKUP($A30&amp;I$66,決統データ!$A$3:$DE$2059,$E30+19,FALSE)</f>
        <v>5692</v>
      </c>
      <c r="J30" s="304">
        <f t="shared" si="3"/>
        <v>5692</v>
      </c>
    </row>
    <row r="31" spans="1:10" ht="15" customHeight="1">
      <c r="A31" s="27" t="str">
        <f t="shared" si="2"/>
        <v>1801001</v>
      </c>
      <c r="B31" s="28" t="s">
        <v>337</v>
      </c>
      <c r="C31" s="29">
        <v>10</v>
      </c>
      <c r="D31" s="28" t="s">
        <v>790</v>
      </c>
      <c r="E31" s="24">
        <v>30</v>
      </c>
      <c r="F31" s="588"/>
      <c r="G31" s="174" t="s">
        <v>1262</v>
      </c>
      <c r="H31" s="175"/>
      <c r="I31" s="307">
        <f>VLOOKUP($A31&amp;I$66,決統データ!$A$3:$DE$2059,$E31+19,FALSE)</f>
        <v>213234</v>
      </c>
      <c r="J31" s="304">
        <f t="shared" si="3"/>
        <v>213234</v>
      </c>
    </row>
    <row r="32" spans="1:10" ht="15" customHeight="1">
      <c r="A32" s="27" t="str">
        <f t="shared" si="2"/>
        <v>1801001</v>
      </c>
      <c r="B32" s="28" t="s">
        <v>337</v>
      </c>
      <c r="C32" s="29">
        <v>10</v>
      </c>
      <c r="D32" s="28" t="s">
        <v>790</v>
      </c>
      <c r="E32" s="24">
        <v>38</v>
      </c>
      <c r="F32" s="586" t="s">
        <v>322</v>
      </c>
      <c r="G32" s="174" t="s">
        <v>321</v>
      </c>
      <c r="H32" s="175"/>
      <c r="I32" s="307">
        <f>VLOOKUP($A32&amp;I$66,決統データ!$A$3:$DE$2059,$E32+19,FALSE)</f>
        <v>1374</v>
      </c>
      <c r="J32" s="304">
        <f t="shared" si="3"/>
        <v>1374</v>
      </c>
    </row>
    <row r="33" spans="1:10" ht="15" customHeight="1">
      <c r="A33" s="27" t="str">
        <f t="shared" si="2"/>
        <v>1801001</v>
      </c>
      <c r="B33" s="28" t="s">
        <v>337</v>
      </c>
      <c r="C33" s="29">
        <v>10</v>
      </c>
      <c r="D33" s="28" t="s">
        <v>790</v>
      </c>
      <c r="E33" s="24">
        <v>39</v>
      </c>
      <c r="F33" s="587"/>
      <c r="G33" s="602" t="s">
        <v>320</v>
      </c>
      <c r="H33" s="175" t="s">
        <v>1251</v>
      </c>
      <c r="I33" s="307">
        <f>VLOOKUP($A33&amp;I$66,決統データ!$A$3:$DE$2059,$E33+19,FALSE)</f>
        <v>0</v>
      </c>
      <c r="J33" s="304">
        <f t="shared" si="3"/>
        <v>0</v>
      </c>
    </row>
    <row r="34" spans="1:10" ht="15" customHeight="1">
      <c r="A34" s="27" t="str">
        <f t="shared" si="2"/>
        <v>1801001</v>
      </c>
      <c r="B34" s="28" t="s">
        <v>337</v>
      </c>
      <c r="C34" s="29">
        <v>10</v>
      </c>
      <c r="D34" s="28" t="s">
        <v>790</v>
      </c>
      <c r="E34" s="24">
        <v>40</v>
      </c>
      <c r="F34" s="587"/>
      <c r="G34" s="792"/>
      <c r="H34" s="175" t="s">
        <v>1250</v>
      </c>
      <c r="I34" s="307">
        <f>VLOOKUP($A34&amp;I$66,決統データ!$A$3:$DE$2059,$E34+19,FALSE)</f>
        <v>1374</v>
      </c>
      <c r="J34" s="304">
        <f t="shared" si="3"/>
        <v>1374</v>
      </c>
    </row>
    <row r="35" spans="1:10" ht="15" customHeight="1">
      <c r="A35" s="27" t="str">
        <f t="shared" si="2"/>
        <v>1801001</v>
      </c>
      <c r="B35" s="28" t="s">
        <v>337</v>
      </c>
      <c r="C35" s="29">
        <v>10</v>
      </c>
      <c r="D35" s="28" t="s">
        <v>790</v>
      </c>
      <c r="E35" s="24">
        <v>43</v>
      </c>
      <c r="F35" s="587"/>
      <c r="G35" s="174" t="s">
        <v>152</v>
      </c>
      <c r="H35" s="175"/>
      <c r="I35" s="307">
        <f>VLOOKUP($A35&amp;I$66,決統データ!$A$3:$DE$2059,$E35+19,FALSE)</f>
        <v>2453</v>
      </c>
      <c r="J35" s="304">
        <f t="shared" si="3"/>
        <v>2453</v>
      </c>
    </row>
    <row r="36" spans="1:10" ht="15" customHeight="1">
      <c r="A36" s="27" t="str">
        <f t="shared" si="2"/>
        <v>1801001</v>
      </c>
      <c r="B36" s="28" t="s">
        <v>337</v>
      </c>
      <c r="C36" s="29">
        <v>10</v>
      </c>
      <c r="D36" s="28" t="s">
        <v>790</v>
      </c>
      <c r="E36" s="24">
        <v>44</v>
      </c>
      <c r="F36" s="587"/>
      <c r="G36" s="761" t="s">
        <v>319</v>
      </c>
      <c r="H36" s="747"/>
      <c r="I36" s="307">
        <f>VLOOKUP($A36&amp;I$66,決統データ!$A$3:$DE$2059,$E36+19,FALSE)</f>
        <v>2453</v>
      </c>
      <c r="J36" s="304">
        <f t="shared" si="3"/>
        <v>2453</v>
      </c>
    </row>
    <row r="37" spans="1:10" ht="15" customHeight="1">
      <c r="A37" s="27" t="str">
        <f t="shared" si="2"/>
        <v>1801001</v>
      </c>
      <c r="B37" s="28" t="s">
        <v>337</v>
      </c>
      <c r="C37" s="29">
        <v>10</v>
      </c>
      <c r="D37" s="28" t="s">
        <v>790</v>
      </c>
      <c r="E37" s="24">
        <v>48</v>
      </c>
      <c r="F37" s="587"/>
      <c r="G37" s="176" t="s">
        <v>318</v>
      </c>
      <c r="H37" s="175"/>
      <c r="I37" s="307">
        <f>VLOOKUP($A37&amp;I$66,決統データ!$A$3:$DE$2059,$E37+19,FALSE)</f>
        <v>811</v>
      </c>
      <c r="J37" s="304">
        <f t="shared" si="3"/>
        <v>811</v>
      </c>
    </row>
    <row r="38" spans="1:10" ht="15" customHeight="1">
      <c r="A38" s="27" t="str">
        <f t="shared" si="2"/>
        <v>1801001</v>
      </c>
      <c r="B38" s="28" t="s">
        <v>337</v>
      </c>
      <c r="C38" s="29">
        <v>10</v>
      </c>
      <c r="D38" s="28" t="s">
        <v>790</v>
      </c>
      <c r="E38" s="24">
        <v>49</v>
      </c>
      <c r="F38" s="587"/>
      <c r="G38" s="174" t="s">
        <v>1239</v>
      </c>
      <c r="H38" s="175"/>
      <c r="I38" s="307">
        <f>VLOOKUP($A38&amp;I$66,決統データ!$A$3:$DE$2059,$E38+19,FALSE)</f>
        <v>300579</v>
      </c>
      <c r="J38" s="304">
        <f t="shared" si="3"/>
        <v>300579</v>
      </c>
    </row>
    <row r="39" spans="1:10" ht="15" customHeight="1">
      <c r="A39" s="27" t="str">
        <f t="shared" si="2"/>
        <v>1801001</v>
      </c>
      <c r="B39" s="28" t="s">
        <v>337</v>
      </c>
      <c r="C39" s="29">
        <v>10</v>
      </c>
      <c r="D39" s="28" t="s">
        <v>790</v>
      </c>
      <c r="E39" s="24">
        <v>50</v>
      </c>
      <c r="F39" s="587"/>
      <c r="G39" s="604" t="s">
        <v>650</v>
      </c>
      <c r="H39" s="175" t="s">
        <v>1238</v>
      </c>
      <c r="I39" s="307">
        <f>VLOOKUP($A39&amp;I$66,決統データ!$A$3:$DE$2059,$E39+19,FALSE)</f>
        <v>300579</v>
      </c>
      <c r="J39" s="304">
        <f t="shared" si="3"/>
        <v>300579</v>
      </c>
    </row>
    <row r="40" spans="1:10" ht="15" customHeight="1">
      <c r="A40" s="27" t="str">
        <f t="shared" si="2"/>
        <v>1801001</v>
      </c>
      <c r="B40" s="28" t="s">
        <v>337</v>
      </c>
      <c r="C40" s="29">
        <v>10</v>
      </c>
      <c r="D40" s="28" t="s">
        <v>790</v>
      </c>
      <c r="E40" s="24">
        <v>51</v>
      </c>
      <c r="F40" s="587"/>
      <c r="G40" s="606"/>
      <c r="H40" s="175" t="s">
        <v>1237</v>
      </c>
      <c r="I40" s="307">
        <f>VLOOKUP($A40&amp;I$66,決統データ!$A$3:$DE$2059,$E40+19,FALSE)</f>
        <v>0</v>
      </c>
      <c r="J40" s="304">
        <f t="shared" si="3"/>
        <v>0</v>
      </c>
    </row>
    <row r="41" spans="1:10" ht="15" customHeight="1">
      <c r="A41" s="27" t="str">
        <f t="shared" si="2"/>
        <v>1801001</v>
      </c>
      <c r="B41" s="28" t="s">
        <v>337</v>
      </c>
      <c r="C41" s="29">
        <v>10</v>
      </c>
      <c r="D41" s="28" t="s">
        <v>790</v>
      </c>
      <c r="E41" s="24">
        <v>52</v>
      </c>
      <c r="F41" s="587"/>
      <c r="G41" s="180" t="s">
        <v>1236</v>
      </c>
      <c r="H41" s="175"/>
      <c r="I41" s="307">
        <f>VLOOKUP($A41&amp;I$66,決統データ!$A$3:$DE$2059,$E41+19,FALSE)</f>
        <v>300579</v>
      </c>
      <c r="J41" s="304">
        <f t="shared" si="3"/>
        <v>300579</v>
      </c>
    </row>
    <row r="42" spans="1:10" ht="15" customHeight="1">
      <c r="A42" s="27"/>
      <c r="B42" s="28"/>
      <c r="C42" s="29"/>
      <c r="D42" s="28"/>
      <c r="F42" s="587"/>
      <c r="G42" s="181"/>
      <c r="H42" s="175" t="s">
        <v>1235</v>
      </c>
      <c r="I42" s="166">
        <f>I41/I39*100</f>
        <v>100</v>
      </c>
      <c r="J42" s="273">
        <f>J41/J39*100</f>
        <v>100</v>
      </c>
    </row>
    <row r="43" spans="1:10" ht="15" customHeight="1">
      <c r="A43" s="27" t="str">
        <f t="shared" si="2"/>
        <v>1801001</v>
      </c>
      <c r="B43" s="28" t="s">
        <v>337</v>
      </c>
      <c r="C43" s="29">
        <v>10</v>
      </c>
      <c r="D43" s="28" t="s">
        <v>790</v>
      </c>
      <c r="E43" s="24">
        <v>53</v>
      </c>
      <c r="F43" s="587"/>
      <c r="G43" s="602" t="s">
        <v>1234</v>
      </c>
      <c r="H43" s="175" t="s">
        <v>146</v>
      </c>
      <c r="I43" s="307">
        <f>VLOOKUP($A43&amp;I$66,決統データ!$A$3:$DE$2059,$E43+19,FALSE)</f>
        <v>0</v>
      </c>
      <c r="J43" s="304">
        <f>SUM(I43:I43)</f>
        <v>0</v>
      </c>
    </row>
    <row r="44" spans="1:10" ht="15" customHeight="1">
      <c r="A44" s="27" t="str">
        <f t="shared" si="2"/>
        <v>1801001</v>
      </c>
      <c r="B44" s="28" t="s">
        <v>337</v>
      </c>
      <c r="C44" s="29">
        <v>10</v>
      </c>
      <c r="D44" s="28" t="s">
        <v>790</v>
      </c>
      <c r="E44" s="24">
        <v>54</v>
      </c>
      <c r="F44" s="587"/>
      <c r="G44" s="603"/>
      <c r="H44" s="175" t="s">
        <v>145</v>
      </c>
      <c r="I44" s="307">
        <f>VLOOKUP($A44&amp;I$66,決統データ!$A$3:$DE$2059,$E44+19,FALSE)</f>
        <v>0</v>
      </c>
      <c r="J44" s="304"/>
    </row>
    <row r="45" spans="1:10" ht="15" customHeight="1">
      <c r="A45" s="27" t="str">
        <f t="shared" si="2"/>
        <v>1801001</v>
      </c>
      <c r="B45" s="28" t="s">
        <v>337</v>
      </c>
      <c r="C45" s="29">
        <v>10</v>
      </c>
      <c r="D45" s="28" t="s">
        <v>790</v>
      </c>
      <c r="E45" s="24">
        <v>55</v>
      </c>
      <c r="F45" s="588"/>
      <c r="G45" s="174" t="s">
        <v>1231</v>
      </c>
      <c r="H45" s="175"/>
      <c r="I45" s="307">
        <f>VLOOKUP($A45&amp;I$66,決統データ!$A$3:$DE$2059,$E45+19,FALSE)</f>
        <v>0</v>
      </c>
      <c r="J45" s="304">
        <f t="shared" ref="J45:J50" si="4">SUM(I45:I45)</f>
        <v>0</v>
      </c>
    </row>
    <row r="46" spans="1:10" ht="15" customHeight="1">
      <c r="A46" s="27" t="str">
        <f t="shared" si="2"/>
        <v>1801001</v>
      </c>
      <c r="B46" s="28" t="s">
        <v>337</v>
      </c>
      <c r="C46" s="29">
        <v>10</v>
      </c>
      <c r="D46" s="28" t="s">
        <v>790</v>
      </c>
      <c r="E46" s="24">
        <v>59</v>
      </c>
      <c r="F46" s="586" t="s">
        <v>1116</v>
      </c>
      <c r="G46" s="174" t="s">
        <v>1225</v>
      </c>
      <c r="H46" s="175"/>
      <c r="I46" s="307">
        <f>VLOOKUP($A46&amp;I$66,決統データ!$A$3:$DE$2059,$E46+19,FALSE)</f>
        <v>2</v>
      </c>
      <c r="J46" s="304">
        <f t="shared" si="4"/>
        <v>2</v>
      </c>
    </row>
    <row r="47" spans="1:10" ht="15" customHeight="1">
      <c r="A47" s="27" t="str">
        <f t="shared" si="2"/>
        <v>1801002</v>
      </c>
      <c r="B47" s="28" t="s">
        <v>337</v>
      </c>
      <c r="C47" s="29">
        <v>10</v>
      </c>
      <c r="D47" s="28" t="s">
        <v>796</v>
      </c>
      <c r="E47" s="24">
        <v>2</v>
      </c>
      <c r="F47" s="587"/>
      <c r="G47" s="605"/>
      <c r="H47" s="175" t="s">
        <v>317</v>
      </c>
      <c r="I47" s="307">
        <f>VLOOKUP($A47&amp;I$66,決統データ!$A$3:$DE$2059,$E47+19,FALSE)</f>
        <v>2</v>
      </c>
      <c r="J47" s="304">
        <f t="shared" si="4"/>
        <v>2</v>
      </c>
    </row>
    <row r="48" spans="1:10" ht="15" customHeight="1">
      <c r="A48" s="27" t="str">
        <f t="shared" si="2"/>
        <v>1801002</v>
      </c>
      <c r="B48" s="28" t="s">
        <v>337</v>
      </c>
      <c r="C48" s="29">
        <v>10</v>
      </c>
      <c r="D48" s="28" t="s">
        <v>796</v>
      </c>
      <c r="E48" s="24">
        <v>3</v>
      </c>
      <c r="F48" s="587"/>
      <c r="G48" s="606"/>
      <c r="H48" s="179" t="s">
        <v>203</v>
      </c>
      <c r="I48" s="307">
        <f>VLOOKUP($A48&amp;I$66,決統データ!$A$3:$DE$2059,$E48+19,FALSE)</f>
        <v>0</v>
      </c>
      <c r="J48" s="304">
        <f t="shared" si="4"/>
        <v>0</v>
      </c>
    </row>
    <row r="49" spans="1:10" ht="15" customHeight="1">
      <c r="A49" s="27" t="str">
        <f t="shared" si="2"/>
        <v>1801002</v>
      </c>
      <c r="B49" s="28" t="s">
        <v>337</v>
      </c>
      <c r="C49" s="29">
        <v>10</v>
      </c>
      <c r="D49" s="28" t="s">
        <v>796</v>
      </c>
      <c r="E49" s="24">
        <v>4</v>
      </c>
      <c r="F49" s="587"/>
      <c r="G49" s="174" t="s">
        <v>1220</v>
      </c>
      <c r="H49" s="175"/>
      <c r="I49" s="307">
        <f>VLOOKUP($A49&amp;I$66,決統データ!$A$3:$DE$2059,$E49+19,FALSE)</f>
        <v>0</v>
      </c>
      <c r="J49" s="304">
        <f t="shared" si="4"/>
        <v>0</v>
      </c>
    </row>
    <row r="50" spans="1:10" ht="15" customHeight="1">
      <c r="A50" s="27" t="str">
        <f t="shared" si="2"/>
        <v>1801002</v>
      </c>
      <c r="B50" s="28" t="s">
        <v>337</v>
      </c>
      <c r="C50" s="29">
        <v>10</v>
      </c>
      <c r="D50" s="28" t="s">
        <v>796</v>
      </c>
      <c r="E50" s="24">
        <v>5</v>
      </c>
      <c r="F50" s="588"/>
      <c r="G50" s="175" t="s">
        <v>1219</v>
      </c>
      <c r="H50" s="214"/>
      <c r="I50" s="307">
        <f>VLOOKUP($A50&amp;I$66,決統データ!$A$3:$DE$2059,$E50+19,FALSE)</f>
        <v>2</v>
      </c>
      <c r="J50" s="304">
        <f t="shared" si="4"/>
        <v>2</v>
      </c>
    </row>
    <row r="51" spans="1:10" ht="15" customHeight="1">
      <c r="F51" s="612"/>
      <c r="G51" s="614" t="s">
        <v>1214</v>
      </c>
      <c r="H51" s="615"/>
      <c r="I51" s="167">
        <f>IF(I46=0,0,I39/I46)</f>
        <v>150289.5</v>
      </c>
      <c r="J51" s="274">
        <f>IF(J46=0,0,J39/J46)</f>
        <v>150289.5</v>
      </c>
    </row>
    <row r="52" spans="1:10" ht="15" customHeight="1">
      <c r="F52" s="612"/>
      <c r="G52" s="616" t="s">
        <v>1213</v>
      </c>
      <c r="H52" s="617"/>
      <c r="I52" s="292">
        <f>+特2!K5*1000/特1!I41</f>
        <v>229.42387858100534</v>
      </c>
      <c r="J52" s="305">
        <f>+特2!L5*1000/特1!J41</f>
        <v>229.42387858100534</v>
      </c>
    </row>
    <row r="53" spans="1:10" ht="15" customHeight="1">
      <c r="F53" s="612"/>
      <c r="G53" s="616" t="s">
        <v>1212</v>
      </c>
      <c r="H53" s="617"/>
      <c r="I53" s="292">
        <f>(+特4!J50)*1000/特1!I41</f>
        <v>388.02444615225949</v>
      </c>
      <c r="J53" s="305">
        <f>(+特4!K50)*1000/特1!J41</f>
        <v>388.02444615225949</v>
      </c>
    </row>
    <row r="54" spans="1:10" ht="15" customHeight="1">
      <c r="F54" s="612"/>
      <c r="G54" s="609" t="s">
        <v>294</v>
      </c>
      <c r="H54" s="182" t="s">
        <v>1211</v>
      </c>
      <c r="I54" s="292">
        <f>+特4!J23*1000/特1!I41</f>
        <v>388.02444615225949</v>
      </c>
      <c r="J54" s="305">
        <f>+特4!K23*1000/特1!J41</f>
        <v>388.02444615225949</v>
      </c>
    </row>
    <row r="55" spans="1:10" ht="15" customHeight="1">
      <c r="F55" s="612"/>
      <c r="G55" s="610"/>
      <c r="H55" s="182" t="s">
        <v>1210</v>
      </c>
      <c r="I55" s="292">
        <f>(+特4!J43*1000)/特1!I41</f>
        <v>0</v>
      </c>
      <c r="J55" s="305">
        <f>(+特4!K43*1000)/特1!J41</f>
        <v>0</v>
      </c>
    </row>
    <row r="56" spans="1:10" ht="15" customHeight="1">
      <c r="F56" s="612"/>
      <c r="G56" s="607" t="s">
        <v>1209</v>
      </c>
      <c r="H56" s="608"/>
      <c r="I56" s="166">
        <f>+特2!K5/(特4!J50)*100</f>
        <v>59.126140338843548</v>
      </c>
      <c r="J56" s="273">
        <f>+特2!L5/(特4!K50)*100</f>
        <v>59.126140338843548</v>
      </c>
    </row>
    <row r="57" spans="1:10" ht="15" customHeight="1">
      <c r="F57" s="613"/>
      <c r="G57" s="60" t="s">
        <v>294</v>
      </c>
      <c r="H57" s="60" t="s">
        <v>1207</v>
      </c>
      <c r="I57" s="166">
        <f>+I56*特4!J23/(特4!J50)</f>
        <v>59.126140338843548</v>
      </c>
      <c r="J57" s="273">
        <f>+J56*特4!K23/(特4!K50)</f>
        <v>59.126140338843548</v>
      </c>
    </row>
    <row r="58" spans="1:10" ht="15" customHeight="1">
      <c r="F58" s="222"/>
      <c r="G58" s="221"/>
      <c r="H58" s="221"/>
      <c r="I58" s="281"/>
      <c r="J58" s="281"/>
    </row>
    <row r="59" spans="1:10">
      <c r="G59" s="153" t="s">
        <v>1206</v>
      </c>
    </row>
    <row r="60" spans="1:10">
      <c r="G60" s="153" t="s">
        <v>1205</v>
      </c>
    </row>
    <row r="61" spans="1:10">
      <c r="G61" s="113" t="s">
        <v>1204</v>
      </c>
    </row>
    <row r="62" spans="1:10">
      <c r="G62" s="113" t="s">
        <v>1203</v>
      </c>
    </row>
    <row r="63" spans="1:10">
      <c r="G63" s="113" t="s">
        <v>1203</v>
      </c>
    </row>
    <row r="66" spans="9:9">
      <c r="I66" s="12" t="str">
        <f>+I67&amp;"000"</f>
        <v>264075000</v>
      </c>
    </row>
    <row r="67" spans="9:9">
      <c r="I67" s="12" t="s">
        <v>595</v>
      </c>
    </row>
    <row r="68" spans="9:9">
      <c r="I68" s="12" t="s">
        <v>596</v>
      </c>
    </row>
  </sheetData>
  <customSheetViews>
    <customSheetView guid="{247A5D4D-80F1-4466-92F7-7A3BC78E450F}" fitToPage="1" printArea="1">
      <selection activeCell="C43" sqref="C43"/>
      <pageMargins left="1.1811023622047245" right="0.78740157480314965" top="0.78740157480314965" bottom="0.78740157480314965" header="0.51181102362204722" footer="0.27559055118110237"/>
      <pageSetup paperSize="9" scale="67" orientation="portrait" blackAndWhite="1" horizontalDpi="4294967293" verticalDpi="4294967293"/>
      <headerFooter alignWithMargins="0"/>
    </customSheetView>
  </customSheetViews>
  <mergeCells count="19">
    <mergeCell ref="G43:G44"/>
    <mergeCell ref="G33:G34"/>
    <mergeCell ref="G39:G40"/>
    <mergeCell ref="F3:H3"/>
    <mergeCell ref="F8:F18"/>
    <mergeCell ref="F19:G23"/>
    <mergeCell ref="F24:F31"/>
    <mergeCell ref="G25:G28"/>
    <mergeCell ref="G29:G30"/>
    <mergeCell ref="G36:H36"/>
    <mergeCell ref="F32:F45"/>
    <mergeCell ref="F51:F57"/>
    <mergeCell ref="F46:F50"/>
    <mergeCell ref="G47:G48"/>
    <mergeCell ref="G51:H51"/>
    <mergeCell ref="G52:H52"/>
    <mergeCell ref="G53:H53"/>
    <mergeCell ref="G54:G55"/>
    <mergeCell ref="G56:H56"/>
  </mergeCells>
  <phoneticPr fontId="3"/>
  <pageMargins left="1.1811023622047245" right="0.78740157480314965" top="0.78740157480314965" bottom="0.78740157480314965" header="0.51181102362204722" footer="0.27559055118110237"/>
  <pageSetup paperSize="9" scale="79" orientation="portrait" blackAndWhite="1"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L109"/>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4.5" style="9" customWidth="1"/>
    <col min="7" max="7" width="7" style="9" customWidth="1"/>
    <col min="8" max="8" width="5" style="9" customWidth="1"/>
    <col min="9" max="9" width="4.08203125" style="9" customWidth="1"/>
    <col min="10" max="10" width="26.25" style="9" customWidth="1"/>
    <col min="11" max="12" width="12.75" style="9" customWidth="1"/>
    <col min="13" max="16384" width="9" style="9"/>
  </cols>
  <sheetData>
    <row r="1" spans="1:12" ht="18" customHeight="1">
      <c r="F1" s="9" t="s">
        <v>896</v>
      </c>
      <c r="L1" s="254" t="s">
        <v>523</v>
      </c>
    </row>
    <row r="2" spans="1:12" ht="28.5" customHeight="1">
      <c r="A2" s="26"/>
      <c r="B2" s="67" t="s">
        <v>786</v>
      </c>
      <c r="C2" s="26" t="s">
        <v>787</v>
      </c>
      <c r="D2" s="26" t="s">
        <v>788</v>
      </c>
      <c r="E2" s="30" t="s">
        <v>789</v>
      </c>
      <c r="F2" s="851"/>
      <c r="G2" s="851"/>
      <c r="H2" s="851"/>
      <c r="I2" s="851"/>
      <c r="J2" s="851"/>
      <c r="K2" s="308" t="s">
        <v>274</v>
      </c>
      <c r="L2" s="308" t="s">
        <v>609</v>
      </c>
    </row>
    <row r="3" spans="1:12" ht="14.15" customHeight="1">
      <c r="A3" s="27" t="str">
        <f>+B3&amp;C3&amp;D3</f>
        <v>1802601</v>
      </c>
      <c r="B3" s="28" t="s">
        <v>337</v>
      </c>
      <c r="C3" s="29">
        <v>26</v>
      </c>
      <c r="D3" s="28" t="s">
        <v>790</v>
      </c>
      <c r="E3" s="24">
        <v>1</v>
      </c>
      <c r="F3" s="636" t="s">
        <v>895</v>
      </c>
      <c r="G3" s="972" t="s">
        <v>894</v>
      </c>
      <c r="H3" s="972"/>
      <c r="I3" s="972"/>
      <c r="J3" s="972"/>
      <c r="K3" s="43">
        <f>VLOOKUP($A3&amp;K$107,決統データ!$A$3:$DE$2059,$E3+19,FALSE)</f>
        <v>123879</v>
      </c>
      <c r="L3" s="304">
        <f t="shared" ref="L3:L34" si="0">SUM(K3:K3)</f>
        <v>123879</v>
      </c>
    </row>
    <row r="4" spans="1:12" ht="14.15" customHeight="1">
      <c r="A4" s="27" t="str">
        <f t="shared" ref="A4:A67" si="1">+B4&amp;C4&amp;D4</f>
        <v>1802601</v>
      </c>
      <c r="B4" s="28" t="s">
        <v>337</v>
      </c>
      <c r="C4" s="29">
        <v>26</v>
      </c>
      <c r="D4" s="28" t="s">
        <v>790</v>
      </c>
      <c r="E4" s="38">
        <v>2</v>
      </c>
      <c r="F4" s="636"/>
      <c r="G4" s="957" t="s">
        <v>893</v>
      </c>
      <c r="H4" s="957"/>
      <c r="I4" s="957"/>
      <c r="J4" s="957"/>
      <c r="K4" s="43">
        <f>VLOOKUP($A4&amp;K$107,決統データ!$A$3:$DE$2059,$E4+19,FALSE)</f>
        <v>68960</v>
      </c>
      <c r="L4" s="304">
        <f t="shared" si="0"/>
        <v>68960</v>
      </c>
    </row>
    <row r="5" spans="1:12" ht="14.15" customHeight="1">
      <c r="A5" s="27" t="str">
        <f t="shared" si="1"/>
        <v>1802601</v>
      </c>
      <c r="B5" s="28" t="s">
        <v>337</v>
      </c>
      <c r="C5" s="29">
        <v>26</v>
      </c>
      <c r="D5" s="28" t="s">
        <v>790</v>
      </c>
      <c r="E5" s="38">
        <v>3</v>
      </c>
      <c r="F5" s="636"/>
      <c r="G5" s="957" t="s">
        <v>892</v>
      </c>
      <c r="H5" s="957"/>
      <c r="I5" s="957"/>
      <c r="J5" s="957"/>
      <c r="K5" s="43">
        <f>VLOOKUP($A5&amp;K$107,決統データ!$A$3:$DE$2059,$E5+19,FALSE)</f>
        <v>68960</v>
      </c>
      <c r="L5" s="304">
        <f t="shared" si="0"/>
        <v>68960</v>
      </c>
    </row>
    <row r="6" spans="1:12" ht="14.15" customHeight="1">
      <c r="A6" s="27" t="str">
        <f t="shared" si="1"/>
        <v>1802601</v>
      </c>
      <c r="B6" s="28" t="s">
        <v>337</v>
      </c>
      <c r="C6" s="29">
        <v>26</v>
      </c>
      <c r="D6" s="28" t="s">
        <v>790</v>
      </c>
      <c r="E6" s="38">
        <v>4</v>
      </c>
      <c r="F6" s="636"/>
      <c r="G6" s="957" t="s">
        <v>1312</v>
      </c>
      <c r="H6" s="957"/>
      <c r="I6" s="957"/>
      <c r="J6" s="957"/>
      <c r="K6" s="43">
        <f>VLOOKUP($A6&amp;K$107,決統データ!$A$3:$DE$2059,$E6+19,FALSE)</f>
        <v>0</v>
      </c>
      <c r="L6" s="304">
        <f t="shared" si="0"/>
        <v>0</v>
      </c>
    </row>
    <row r="7" spans="1:12" ht="14.15" customHeight="1">
      <c r="A7" s="27" t="str">
        <f t="shared" si="1"/>
        <v>1802601</v>
      </c>
      <c r="B7" s="28" t="s">
        <v>337</v>
      </c>
      <c r="C7" s="29">
        <v>26</v>
      </c>
      <c r="D7" s="28" t="s">
        <v>790</v>
      </c>
      <c r="E7" s="38">
        <v>5</v>
      </c>
      <c r="F7" s="636"/>
      <c r="G7" s="957" t="s">
        <v>1311</v>
      </c>
      <c r="H7" s="957"/>
      <c r="I7" s="957"/>
      <c r="J7" s="957"/>
      <c r="K7" s="43">
        <f>VLOOKUP($A7&amp;K$107,決統データ!$A$3:$DE$2059,$E7+19,FALSE)</f>
        <v>0</v>
      </c>
      <c r="L7" s="304">
        <f t="shared" si="0"/>
        <v>0</v>
      </c>
    </row>
    <row r="8" spans="1:12" ht="14.15" customHeight="1">
      <c r="A8" s="27" t="str">
        <f t="shared" si="1"/>
        <v>1802601</v>
      </c>
      <c r="B8" s="28" t="s">
        <v>337</v>
      </c>
      <c r="C8" s="29">
        <v>26</v>
      </c>
      <c r="D8" s="28" t="s">
        <v>790</v>
      </c>
      <c r="E8" s="38">
        <v>6</v>
      </c>
      <c r="F8" s="636"/>
      <c r="G8" s="957" t="s">
        <v>923</v>
      </c>
      <c r="H8" s="957"/>
      <c r="I8" s="957"/>
      <c r="J8" s="957"/>
      <c r="K8" s="43">
        <f>VLOOKUP($A8&amp;K$107,決統データ!$A$3:$DE$2059,$E8+19,FALSE)</f>
        <v>0</v>
      </c>
      <c r="L8" s="304">
        <f t="shared" si="0"/>
        <v>0</v>
      </c>
    </row>
    <row r="9" spans="1:12" ht="14.15" customHeight="1">
      <c r="A9" s="27" t="str">
        <f t="shared" si="1"/>
        <v>1802601</v>
      </c>
      <c r="B9" s="28" t="s">
        <v>337</v>
      </c>
      <c r="C9" s="29">
        <v>26</v>
      </c>
      <c r="D9" s="28" t="s">
        <v>790</v>
      </c>
      <c r="E9" s="38">
        <v>7</v>
      </c>
      <c r="F9" s="636"/>
      <c r="G9" s="957" t="s">
        <v>890</v>
      </c>
      <c r="H9" s="957"/>
      <c r="I9" s="957"/>
      <c r="J9" s="957"/>
      <c r="K9" s="43">
        <f>VLOOKUP($A9&amp;K$107,決統データ!$A$3:$DE$2059,$E9+19,FALSE)</f>
        <v>54919</v>
      </c>
      <c r="L9" s="304">
        <f t="shared" si="0"/>
        <v>54919</v>
      </c>
    </row>
    <row r="10" spans="1:12" ht="14.15" customHeight="1">
      <c r="A10" s="27" t="str">
        <f t="shared" si="1"/>
        <v>1802601</v>
      </c>
      <c r="B10" s="28" t="s">
        <v>337</v>
      </c>
      <c r="C10" s="29">
        <v>26</v>
      </c>
      <c r="D10" s="28" t="s">
        <v>790</v>
      </c>
      <c r="E10" s="38">
        <v>8</v>
      </c>
      <c r="F10" s="636"/>
      <c r="G10" s="957" t="s">
        <v>889</v>
      </c>
      <c r="H10" s="957"/>
      <c r="I10" s="957"/>
      <c r="J10" s="957"/>
      <c r="K10" s="43">
        <f>VLOOKUP($A10&amp;K$107,決統データ!$A$3:$DE$2059,$E10+19,FALSE)</f>
        <v>0</v>
      </c>
      <c r="L10" s="304">
        <f t="shared" si="0"/>
        <v>0</v>
      </c>
    </row>
    <row r="11" spans="1:12" ht="14.15" customHeight="1">
      <c r="A11" s="27" t="str">
        <f t="shared" si="1"/>
        <v>1802601</v>
      </c>
      <c r="B11" s="28" t="s">
        <v>337</v>
      </c>
      <c r="C11" s="29">
        <v>26</v>
      </c>
      <c r="D11" s="28" t="s">
        <v>790</v>
      </c>
      <c r="E11" s="38">
        <v>9</v>
      </c>
      <c r="F11" s="636"/>
      <c r="G11" s="957" t="s">
        <v>925</v>
      </c>
      <c r="H11" s="957"/>
      <c r="I11" s="957"/>
      <c r="J11" s="957"/>
      <c r="K11" s="43">
        <f>VLOOKUP($A11&amp;K$107,決統データ!$A$3:$DE$2059,$E11+19,FALSE)</f>
        <v>0</v>
      </c>
      <c r="L11" s="304">
        <f t="shared" si="0"/>
        <v>0</v>
      </c>
    </row>
    <row r="12" spans="1:12" ht="14.15" customHeight="1">
      <c r="A12" s="27" t="str">
        <f t="shared" si="1"/>
        <v>1802601</v>
      </c>
      <c r="B12" s="28" t="s">
        <v>337</v>
      </c>
      <c r="C12" s="29">
        <v>26</v>
      </c>
      <c r="D12" s="28" t="s">
        <v>790</v>
      </c>
      <c r="E12" s="38">
        <v>10</v>
      </c>
      <c r="F12" s="636"/>
      <c r="G12" s="957" t="s">
        <v>924</v>
      </c>
      <c r="H12" s="957"/>
      <c r="I12" s="957"/>
      <c r="J12" s="957"/>
      <c r="K12" s="43">
        <f>VLOOKUP($A12&amp;K$107,決統データ!$A$3:$DE$2059,$E12+19,FALSE)</f>
        <v>54915</v>
      </c>
      <c r="L12" s="304">
        <f t="shared" si="0"/>
        <v>54915</v>
      </c>
    </row>
    <row r="13" spans="1:12" ht="14.15" customHeight="1">
      <c r="A13" s="27" t="str">
        <f t="shared" si="1"/>
        <v>1802601</v>
      </c>
      <c r="B13" s="28" t="s">
        <v>337</v>
      </c>
      <c r="C13" s="29">
        <v>26</v>
      </c>
      <c r="D13" s="28" t="s">
        <v>790</v>
      </c>
      <c r="E13" s="38">
        <v>11</v>
      </c>
      <c r="F13" s="636"/>
      <c r="G13" s="957" t="s">
        <v>923</v>
      </c>
      <c r="H13" s="957"/>
      <c r="I13" s="957"/>
      <c r="J13" s="957"/>
      <c r="K13" s="43">
        <f>VLOOKUP($A13&amp;K$107,決統データ!$A$3:$DE$2059,$E13+19,FALSE)</f>
        <v>4</v>
      </c>
      <c r="L13" s="304">
        <f t="shared" si="0"/>
        <v>4</v>
      </c>
    </row>
    <row r="14" spans="1:12" ht="14.15" customHeight="1">
      <c r="A14" s="27" t="str">
        <f t="shared" si="1"/>
        <v>1802601</v>
      </c>
      <c r="B14" s="28" t="s">
        <v>337</v>
      </c>
      <c r="C14" s="29">
        <v>26</v>
      </c>
      <c r="D14" s="28" t="s">
        <v>790</v>
      </c>
      <c r="E14" s="38">
        <v>12</v>
      </c>
      <c r="F14" s="636"/>
      <c r="G14" s="957" t="s">
        <v>886</v>
      </c>
      <c r="H14" s="957"/>
      <c r="I14" s="957"/>
      <c r="J14" s="957"/>
      <c r="K14" s="43">
        <f>VLOOKUP($A14&amp;K$107,決統データ!$A$3:$DE$2059,$E14+19,FALSE)</f>
        <v>118423</v>
      </c>
      <c r="L14" s="304">
        <f t="shared" si="0"/>
        <v>118423</v>
      </c>
    </row>
    <row r="15" spans="1:12" ht="14.15" customHeight="1">
      <c r="A15" s="27" t="str">
        <f t="shared" si="1"/>
        <v>1802601</v>
      </c>
      <c r="B15" s="28" t="s">
        <v>337</v>
      </c>
      <c r="C15" s="29">
        <v>26</v>
      </c>
      <c r="D15" s="28" t="s">
        <v>790</v>
      </c>
      <c r="E15" s="38">
        <v>13</v>
      </c>
      <c r="F15" s="636"/>
      <c r="G15" s="957" t="s">
        <v>1033</v>
      </c>
      <c r="H15" s="957"/>
      <c r="I15" s="957"/>
      <c r="J15" s="957"/>
      <c r="K15" s="43">
        <f>VLOOKUP($A15&amp;K$107,決統データ!$A$3:$DE$2059,$E15+19,FALSE)</f>
        <v>115865</v>
      </c>
      <c r="L15" s="304">
        <f t="shared" si="0"/>
        <v>115865</v>
      </c>
    </row>
    <row r="16" spans="1:12" ht="14.15" customHeight="1">
      <c r="A16" s="27" t="str">
        <f t="shared" si="1"/>
        <v>1802601</v>
      </c>
      <c r="B16" s="28" t="s">
        <v>337</v>
      </c>
      <c r="C16" s="29">
        <v>26</v>
      </c>
      <c r="D16" s="28" t="s">
        <v>790</v>
      </c>
      <c r="E16" s="38">
        <v>14</v>
      </c>
      <c r="F16" s="636"/>
      <c r="G16" s="957" t="s">
        <v>884</v>
      </c>
      <c r="H16" s="957"/>
      <c r="I16" s="957"/>
      <c r="J16" s="957"/>
      <c r="K16" s="43">
        <f>VLOOKUP($A16&amp;K$107,決統データ!$A$3:$DE$2059,$E16+19,FALSE)</f>
        <v>2495</v>
      </c>
      <c r="L16" s="304">
        <f t="shared" si="0"/>
        <v>2495</v>
      </c>
    </row>
    <row r="17" spans="1:12" ht="14.15" customHeight="1">
      <c r="A17" s="27" t="str">
        <f t="shared" si="1"/>
        <v>1802601</v>
      </c>
      <c r="B17" s="28" t="s">
        <v>337</v>
      </c>
      <c r="C17" s="29">
        <v>26</v>
      </c>
      <c r="D17" s="28" t="s">
        <v>790</v>
      </c>
      <c r="E17" s="38">
        <v>15</v>
      </c>
      <c r="F17" s="636"/>
      <c r="G17" s="957" t="s">
        <v>883</v>
      </c>
      <c r="H17" s="957"/>
      <c r="I17" s="957"/>
      <c r="J17" s="957"/>
      <c r="K17" s="43">
        <f>VLOOKUP($A17&amp;K$107,決統データ!$A$3:$DE$2059,$E17+19,FALSE)</f>
        <v>0</v>
      </c>
      <c r="L17" s="304">
        <f t="shared" si="0"/>
        <v>0</v>
      </c>
    </row>
    <row r="18" spans="1:12" ht="14.15" customHeight="1">
      <c r="A18" s="27" t="str">
        <f t="shared" si="1"/>
        <v>1802601</v>
      </c>
      <c r="B18" s="28" t="s">
        <v>337</v>
      </c>
      <c r="C18" s="29">
        <v>26</v>
      </c>
      <c r="D18" s="28" t="s">
        <v>790</v>
      </c>
      <c r="E18" s="38">
        <v>16</v>
      </c>
      <c r="F18" s="636"/>
      <c r="G18" s="957" t="s">
        <v>882</v>
      </c>
      <c r="H18" s="957"/>
      <c r="I18" s="957"/>
      <c r="J18" s="957"/>
      <c r="K18" s="43">
        <f>VLOOKUP($A18&amp;K$107,決統データ!$A$3:$DE$2059,$E18+19,FALSE)</f>
        <v>113370</v>
      </c>
      <c r="L18" s="304">
        <f t="shared" si="0"/>
        <v>113370</v>
      </c>
    </row>
    <row r="19" spans="1:12" ht="14.15" customHeight="1">
      <c r="A19" s="27" t="str">
        <f t="shared" si="1"/>
        <v>1802601</v>
      </c>
      <c r="B19" s="28" t="s">
        <v>337</v>
      </c>
      <c r="C19" s="29">
        <v>26</v>
      </c>
      <c r="D19" s="28" t="s">
        <v>790</v>
      </c>
      <c r="E19" s="38">
        <v>17</v>
      </c>
      <c r="F19" s="636"/>
      <c r="G19" s="957" t="s">
        <v>881</v>
      </c>
      <c r="H19" s="957"/>
      <c r="I19" s="957"/>
      <c r="J19" s="957"/>
      <c r="K19" s="43">
        <f>VLOOKUP($A19&amp;K$107,決統データ!$A$3:$DE$2059,$E19+19,FALSE)</f>
        <v>2558</v>
      </c>
      <c r="L19" s="304">
        <f t="shared" si="0"/>
        <v>2558</v>
      </c>
    </row>
    <row r="20" spans="1:12" ht="14.15" customHeight="1">
      <c r="A20" s="27" t="str">
        <f t="shared" si="1"/>
        <v>1802601</v>
      </c>
      <c r="B20" s="28" t="s">
        <v>337</v>
      </c>
      <c r="C20" s="29">
        <v>26</v>
      </c>
      <c r="D20" s="28" t="s">
        <v>790</v>
      </c>
      <c r="E20" s="38">
        <v>18</v>
      </c>
      <c r="F20" s="636"/>
      <c r="G20" s="957" t="s">
        <v>880</v>
      </c>
      <c r="H20" s="957"/>
      <c r="I20" s="957"/>
      <c r="J20" s="957"/>
      <c r="K20" s="43">
        <f>VLOOKUP($A20&amp;K$107,決統データ!$A$3:$DE$2059,$E20+19,FALSE)</f>
        <v>1791</v>
      </c>
      <c r="L20" s="304">
        <f t="shared" si="0"/>
        <v>1791</v>
      </c>
    </row>
    <row r="21" spans="1:12" ht="14.15" customHeight="1">
      <c r="A21" s="27" t="str">
        <f t="shared" si="1"/>
        <v>1802601</v>
      </c>
      <c r="B21" s="28" t="s">
        <v>337</v>
      </c>
      <c r="C21" s="29">
        <v>26</v>
      </c>
      <c r="D21" s="28" t="s">
        <v>790</v>
      </c>
      <c r="E21" s="38">
        <v>19</v>
      </c>
      <c r="F21" s="636"/>
      <c r="G21" s="957" t="s">
        <v>879</v>
      </c>
      <c r="H21" s="957"/>
      <c r="I21" s="957"/>
      <c r="J21" s="957"/>
      <c r="K21" s="43">
        <f>VLOOKUP($A21&amp;K$107,決統データ!$A$3:$DE$2059,$E21+19,FALSE)</f>
        <v>1791</v>
      </c>
      <c r="L21" s="304">
        <f t="shared" si="0"/>
        <v>1791</v>
      </c>
    </row>
    <row r="22" spans="1:12" ht="14.15" customHeight="1">
      <c r="A22" s="27" t="str">
        <f t="shared" si="1"/>
        <v>1802601</v>
      </c>
      <c r="B22" s="28" t="s">
        <v>337</v>
      </c>
      <c r="C22" s="29">
        <v>26</v>
      </c>
      <c r="D22" s="28" t="s">
        <v>790</v>
      </c>
      <c r="E22" s="38">
        <v>20</v>
      </c>
      <c r="F22" s="636"/>
      <c r="G22" s="957" t="s">
        <v>878</v>
      </c>
      <c r="H22" s="957"/>
      <c r="I22" s="957"/>
      <c r="J22" s="957"/>
      <c r="K22" s="43">
        <f>VLOOKUP($A22&amp;K$107,決統データ!$A$3:$DE$2059,$E22+19,FALSE)</f>
        <v>0</v>
      </c>
      <c r="L22" s="304">
        <f t="shared" si="0"/>
        <v>0</v>
      </c>
    </row>
    <row r="23" spans="1:12" ht="14.15" customHeight="1">
      <c r="A23" s="27" t="str">
        <f t="shared" si="1"/>
        <v>1802601</v>
      </c>
      <c r="B23" s="28" t="s">
        <v>337</v>
      </c>
      <c r="C23" s="29">
        <v>26</v>
      </c>
      <c r="D23" s="28" t="s">
        <v>790</v>
      </c>
      <c r="E23" s="38">
        <v>21</v>
      </c>
      <c r="F23" s="636"/>
      <c r="G23" s="957" t="s">
        <v>877</v>
      </c>
      <c r="H23" s="957"/>
      <c r="I23" s="957"/>
      <c r="J23" s="957"/>
      <c r="K23" s="43">
        <f>VLOOKUP($A23&amp;K$107,決統データ!$A$3:$DE$2059,$E23+19,FALSE)</f>
        <v>767</v>
      </c>
      <c r="L23" s="304">
        <f t="shared" si="0"/>
        <v>767</v>
      </c>
    </row>
    <row r="24" spans="1:12" ht="14.15" customHeight="1">
      <c r="A24" s="27" t="str">
        <f t="shared" si="1"/>
        <v>1802601</v>
      </c>
      <c r="B24" s="28" t="s">
        <v>337</v>
      </c>
      <c r="C24" s="29">
        <v>26</v>
      </c>
      <c r="D24" s="28" t="s">
        <v>790</v>
      </c>
      <c r="E24" s="38">
        <v>22</v>
      </c>
      <c r="F24" s="637"/>
      <c r="G24" s="957" t="s">
        <v>876</v>
      </c>
      <c r="H24" s="957"/>
      <c r="I24" s="957"/>
      <c r="J24" s="957"/>
      <c r="K24" s="43">
        <f>VLOOKUP($A24&amp;K$107,決統データ!$A$3:$DE$2059,$E24+19,FALSE)</f>
        <v>5456</v>
      </c>
      <c r="L24" s="304">
        <f t="shared" si="0"/>
        <v>5456</v>
      </c>
    </row>
    <row r="25" spans="1:12" ht="14.15" customHeight="1">
      <c r="A25" s="27" t="str">
        <f t="shared" si="1"/>
        <v>1802601</v>
      </c>
      <c r="B25" s="28" t="s">
        <v>337</v>
      </c>
      <c r="C25" s="29">
        <v>26</v>
      </c>
      <c r="D25" s="28" t="s">
        <v>790</v>
      </c>
      <c r="E25" s="38">
        <v>23</v>
      </c>
      <c r="F25" s="659" t="s">
        <v>875</v>
      </c>
      <c r="G25" s="957" t="s">
        <v>874</v>
      </c>
      <c r="H25" s="957"/>
      <c r="I25" s="957"/>
      <c r="J25" s="957"/>
      <c r="K25" s="43">
        <f>VLOOKUP($A25&amp;K$107,決統データ!$A$3:$DE$2059,$E25+19,FALSE)</f>
        <v>0</v>
      </c>
      <c r="L25" s="304">
        <f t="shared" si="0"/>
        <v>0</v>
      </c>
    </row>
    <row r="26" spans="1:12" ht="14.15" customHeight="1">
      <c r="A26" s="27" t="str">
        <f t="shared" si="1"/>
        <v>1802601</v>
      </c>
      <c r="B26" s="28" t="s">
        <v>337</v>
      </c>
      <c r="C26" s="29">
        <v>26</v>
      </c>
      <c r="D26" s="28" t="s">
        <v>790</v>
      </c>
      <c r="E26" s="38">
        <v>24</v>
      </c>
      <c r="F26" s="636"/>
      <c r="G26" s="957" t="s">
        <v>873</v>
      </c>
      <c r="H26" s="957"/>
      <c r="I26" s="957"/>
      <c r="J26" s="957"/>
      <c r="K26" s="43">
        <f>VLOOKUP($A26&amp;K$107,決統データ!$A$3:$DE$2059,$E26+19,FALSE)</f>
        <v>0</v>
      </c>
      <c r="L26" s="304">
        <f t="shared" si="0"/>
        <v>0</v>
      </c>
    </row>
    <row r="27" spans="1:12" ht="14.15" customHeight="1">
      <c r="A27" s="27" t="str">
        <f t="shared" si="1"/>
        <v>1802601</v>
      </c>
      <c r="B27" s="28" t="s">
        <v>337</v>
      </c>
      <c r="C27" s="29">
        <v>26</v>
      </c>
      <c r="D27" s="28" t="s">
        <v>790</v>
      </c>
      <c r="E27" s="38">
        <v>25</v>
      </c>
      <c r="F27" s="636"/>
      <c r="G27" s="957" t="s">
        <v>872</v>
      </c>
      <c r="H27" s="957"/>
      <c r="I27" s="957"/>
      <c r="J27" s="957"/>
      <c r="K27" s="43">
        <f>VLOOKUP($A27&amp;K$107,決統データ!$A$3:$DE$2059,$E27+19,FALSE)</f>
        <v>0</v>
      </c>
      <c r="L27" s="304">
        <f t="shared" si="0"/>
        <v>0</v>
      </c>
    </row>
    <row r="28" spans="1:12" ht="14.15" customHeight="1">
      <c r="A28" s="27" t="str">
        <f t="shared" si="1"/>
        <v>1802601</v>
      </c>
      <c r="B28" s="28" t="s">
        <v>337</v>
      </c>
      <c r="C28" s="29">
        <v>26</v>
      </c>
      <c r="D28" s="28" t="s">
        <v>790</v>
      </c>
      <c r="E28" s="38">
        <v>26</v>
      </c>
      <c r="F28" s="636"/>
      <c r="G28" s="957" t="s">
        <v>871</v>
      </c>
      <c r="H28" s="957"/>
      <c r="I28" s="957"/>
      <c r="J28" s="957"/>
      <c r="K28" s="43">
        <f>VLOOKUP($A28&amp;K$107,決統データ!$A$3:$DE$2059,$E28+19,FALSE)</f>
        <v>0</v>
      </c>
      <c r="L28" s="304">
        <f t="shared" si="0"/>
        <v>0</v>
      </c>
    </row>
    <row r="29" spans="1:12" ht="14.15" customHeight="1">
      <c r="A29" s="27" t="str">
        <f t="shared" si="1"/>
        <v>1802601</v>
      </c>
      <c r="B29" s="28" t="s">
        <v>337</v>
      </c>
      <c r="C29" s="29">
        <v>26</v>
      </c>
      <c r="D29" s="28" t="s">
        <v>790</v>
      </c>
      <c r="E29" s="38">
        <v>27</v>
      </c>
      <c r="F29" s="636"/>
      <c r="G29" s="957" t="s">
        <v>870</v>
      </c>
      <c r="H29" s="957"/>
      <c r="I29" s="957"/>
      <c r="J29" s="957"/>
      <c r="K29" s="43">
        <f>VLOOKUP($A29&amp;K$107,決統データ!$A$3:$DE$2059,$E29+19,FALSE)</f>
        <v>0</v>
      </c>
      <c r="L29" s="304">
        <f t="shared" si="0"/>
        <v>0</v>
      </c>
    </row>
    <row r="30" spans="1:12" ht="14.15" customHeight="1">
      <c r="A30" s="27" t="str">
        <f t="shared" si="1"/>
        <v>1802601</v>
      </c>
      <c r="B30" s="28" t="s">
        <v>337</v>
      </c>
      <c r="C30" s="29">
        <v>26</v>
      </c>
      <c r="D30" s="28" t="s">
        <v>790</v>
      </c>
      <c r="E30" s="38">
        <v>28</v>
      </c>
      <c r="F30" s="636"/>
      <c r="G30" s="957" t="s">
        <v>869</v>
      </c>
      <c r="H30" s="957"/>
      <c r="I30" s="957"/>
      <c r="J30" s="957"/>
      <c r="K30" s="43">
        <f>VLOOKUP($A30&amp;K$107,決統データ!$A$3:$DE$2059,$E30+19,FALSE)</f>
        <v>0</v>
      </c>
      <c r="L30" s="304">
        <f t="shared" si="0"/>
        <v>0</v>
      </c>
    </row>
    <row r="31" spans="1:12" ht="14.15" customHeight="1">
      <c r="A31" s="27" t="str">
        <f t="shared" si="1"/>
        <v>1802601</v>
      </c>
      <c r="B31" s="28" t="s">
        <v>337</v>
      </c>
      <c r="C31" s="29">
        <v>26</v>
      </c>
      <c r="D31" s="28" t="s">
        <v>790</v>
      </c>
      <c r="E31" s="38">
        <v>29</v>
      </c>
      <c r="F31" s="636"/>
      <c r="G31" s="957" t="s">
        <v>868</v>
      </c>
      <c r="H31" s="957"/>
      <c r="I31" s="957"/>
      <c r="J31" s="957"/>
      <c r="K31" s="43">
        <f>VLOOKUP($A31&amp;K$107,決統データ!$A$3:$DE$2059,$E31+19,FALSE)</f>
        <v>0</v>
      </c>
      <c r="L31" s="304">
        <f t="shared" si="0"/>
        <v>0</v>
      </c>
    </row>
    <row r="32" spans="1:12" ht="14.15" customHeight="1">
      <c r="A32" s="27" t="str">
        <f t="shared" si="1"/>
        <v>1802601</v>
      </c>
      <c r="B32" s="28" t="s">
        <v>337</v>
      </c>
      <c r="C32" s="29">
        <v>26</v>
      </c>
      <c r="D32" s="28" t="s">
        <v>790</v>
      </c>
      <c r="E32" s="38">
        <v>30</v>
      </c>
      <c r="F32" s="636"/>
      <c r="G32" s="957" t="s">
        <v>922</v>
      </c>
      <c r="H32" s="957"/>
      <c r="I32" s="957"/>
      <c r="J32" s="957"/>
      <c r="K32" s="43">
        <f>VLOOKUP($A32&amp;K$107,決統データ!$A$3:$DE$2059,$E32+19,FALSE)</f>
        <v>0</v>
      </c>
      <c r="L32" s="304">
        <f t="shared" si="0"/>
        <v>0</v>
      </c>
    </row>
    <row r="33" spans="1:12" ht="14.15" customHeight="1">
      <c r="A33" s="27" t="str">
        <f t="shared" si="1"/>
        <v>1802601</v>
      </c>
      <c r="B33" s="28" t="s">
        <v>337</v>
      </c>
      <c r="C33" s="29">
        <v>26</v>
      </c>
      <c r="D33" s="28" t="s">
        <v>790</v>
      </c>
      <c r="E33" s="38">
        <v>31</v>
      </c>
      <c r="F33" s="636"/>
      <c r="G33" s="957" t="s">
        <v>866</v>
      </c>
      <c r="H33" s="957"/>
      <c r="I33" s="957"/>
      <c r="J33" s="957"/>
      <c r="K33" s="43">
        <f>VLOOKUP($A33&amp;K$107,決統データ!$A$3:$DE$2059,$E33+19,FALSE)</f>
        <v>0</v>
      </c>
      <c r="L33" s="304">
        <f t="shared" si="0"/>
        <v>0</v>
      </c>
    </row>
    <row r="34" spans="1:12" ht="14.15" customHeight="1">
      <c r="A34" s="27" t="str">
        <f t="shared" si="1"/>
        <v>1802601</v>
      </c>
      <c r="B34" s="28" t="s">
        <v>337</v>
      </c>
      <c r="C34" s="29">
        <v>26</v>
      </c>
      <c r="D34" s="28" t="s">
        <v>790</v>
      </c>
      <c r="E34" s="38">
        <v>32</v>
      </c>
      <c r="F34" s="636"/>
      <c r="G34" s="957" t="s">
        <v>865</v>
      </c>
      <c r="H34" s="957"/>
      <c r="I34" s="957"/>
      <c r="J34" s="957"/>
      <c r="K34" s="43">
        <f>VLOOKUP($A34&amp;K$107,決統データ!$A$3:$DE$2059,$E34+19,FALSE)</f>
        <v>0</v>
      </c>
      <c r="L34" s="304">
        <f t="shared" si="0"/>
        <v>0</v>
      </c>
    </row>
    <row r="35" spans="1:12" ht="14.15" customHeight="1">
      <c r="A35" s="27" t="str">
        <f t="shared" si="1"/>
        <v>1802601</v>
      </c>
      <c r="B35" s="28" t="s">
        <v>337</v>
      </c>
      <c r="C35" s="29">
        <v>26</v>
      </c>
      <c r="D35" s="28" t="s">
        <v>790</v>
      </c>
      <c r="E35" s="38">
        <v>33</v>
      </c>
      <c r="F35" s="636"/>
      <c r="G35" s="957" t="s">
        <v>864</v>
      </c>
      <c r="H35" s="957"/>
      <c r="I35" s="957"/>
      <c r="J35" s="957"/>
      <c r="K35" s="43">
        <f>VLOOKUP($A35&amp;K$107,決統データ!$A$3:$DE$2059,$E35+19,FALSE)</f>
        <v>5350</v>
      </c>
      <c r="L35" s="304">
        <f t="shared" ref="L35:L66" si="2">SUM(K35:K35)</f>
        <v>5350</v>
      </c>
    </row>
    <row r="36" spans="1:12" ht="14.15" customHeight="1">
      <c r="A36" s="27" t="str">
        <f t="shared" si="1"/>
        <v>1802601</v>
      </c>
      <c r="B36" s="28" t="s">
        <v>337</v>
      </c>
      <c r="C36" s="29">
        <v>26</v>
      </c>
      <c r="D36" s="28" t="s">
        <v>790</v>
      </c>
      <c r="E36" s="38">
        <v>34</v>
      </c>
      <c r="F36" s="636"/>
      <c r="G36" s="970" t="s">
        <v>863</v>
      </c>
      <c r="H36" s="970"/>
      <c r="I36" s="957"/>
      <c r="J36" s="957"/>
      <c r="K36" s="43">
        <f>VLOOKUP($A36&amp;K$107,決統データ!$A$3:$DE$2059,$E36+19,FALSE)</f>
        <v>0</v>
      </c>
      <c r="L36" s="304">
        <f t="shared" si="2"/>
        <v>0</v>
      </c>
    </row>
    <row r="37" spans="1:12" ht="14.15" customHeight="1">
      <c r="A37" s="27" t="str">
        <f t="shared" si="1"/>
        <v>1802601</v>
      </c>
      <c r="B37" s="28" t="s">
        <v>337</v>
      </c>
      <c r="C37" s="29">
        <v>26</v>
      </c>
      <c r="D37" s="28" t="s">
        <v>790</v>
      </c>
      <c r="E37" s="38">
        <v>35</v>
      </c>
      <c r="F37" s="636"/>
      <c r="G37" s="635" t="s">
        <v>308</v>
      </c>
      <c r="H37" s="980"/>
      <c r="I37" s="965" t="s">
        <v>862</v>
      </c>
      <c r="J37" s="966"/>
      <c r="K37" s="43">
        <f>VLOOKUP($A37&amp;K$107,決統データ!$A$3:$DE$2059,$E37+19,FALSE)</f>
        <v>0</v>
      </c>
      <c r="L37" s="304">
        <f t="shared" si="2"/>
        <v>0</v>
      </c>
    </row>
    <row r="38" spans="1:12" ht="14.15" customHeight="1">
      <c r="A38" s="27" t="str">
        <f t="shared" si="1"/>
        <v>1802601</v>
      </c>
      <c r="B38" s="28" t="s">
        <v>337</v>
      </c>
      <c r="C38" s="29">
        <v>26</v>
      </c>
      <c r="D38" s="28" t="s">
        <v>790</v>
      </c>
      <c r="E38" s="38">
        <v>36</v>
      </c>
      <c r="F38" s="636"/>
      <c r="G38" s="981"/>
      <c r="H38" s="982"/>
      <c r="I38" s="965" t="s">
        <v>861</v>
      </c>
      <c r="J38" s="966"/>
      <c r="K38" s="43">
        <f>VLOOKUP($A38&amp;K$107,決統データ!$A$3:$DE$2059,$E38+19,FALSE)</f>
        <v>0</v>
      </c>
      <c r="L38" s="304">
        <f t="shared" si="2"/>
        <v>0</v>
      </c>
    </row>
    <row r="39" spans="1:12" ht="14.15" customHeight="1">
      <c r="A39" s="27" t="str">
        <f t="shared" si="1"/>
        <v>1802601</v>
      </c>
      <c r="B39" s="28" t="s">
        <v>337</v>
      </c>
      <c r="C39" s="29">
        <v>26</v>
      </c>
      <c r="D39" s="28" t="s">
        <v>790</v>
      </c>
      <c r="E39" s="38">
        <v>37</v>
      </c>
      <c r="F39" s="636"/>
      <c r="G39" s="639" t="s">
        <v>509</v>
      </c>
      <c r="H39" s="972" t="s">
        <v>860</v>
      </c>
      <c r="I39" s="957"/>
      <c r="J39" s="957"/>
      <c r="K39" s="43">
        <f>VLOOKUP($A39&amp;K$107,決統データ!$A$3:$DE$2059,$E39+19,FALSE)</f>
        <v>0</v>
      </c>
      <c r="L39" s="304">
        <f t="shared" si="2"/>
        <v>0</v>
      </c>
    </row>
    <row r="40" spans="1:12" ht="14.15" customHeight="1">
      <c r="A40" s="27" t="str">
        <f t="shared" si="1"/>
        <v>1802601</v>
      </c>
      <c r="B40" s="28" t="s">
        <v>337</v>
      </c>
      <c r="C40" s="29">
        <v>26</v>
      </c>
      <c r="D40" s="28" t="s">
        <v>790</v>
      </c>
      <c r="E40" s="38">
        <v>38</v>
      </c>
      <c r="F40" s="636"/>
      <c r="G40" s="640"/>
      <c r="H40" s="957" t="s">
        <v>858</v>
      </c>
      <c r="I40" s="957"/>
      <c r="J40" s="957"/>
      <c r="K40" s="43">
        <f>VLOOKUP($A40&amp;K$107,決統データ!$A$3:$DE$2059,$E40+19,FALSE)</f>
        <v>0</v>
      </c>
      <c r="L40" s="304">
        <f t="shared" si="2"/>
        <v>0</v>
      </c>
    </row>
    <row r="41" spans="1:12" ht="14.15" customHeight="1">
      <c r="A41" s="27" t="str">
        <f t="shared" si="1"/>
        <v>1802601</v>
      </c>
      <c r="B41" s="28" t="s">
        <v>337</v>
      </c>
      <c r="C41" s="29">
        <v>26</v>
      </c>
      <c r="D41" s="28" t="s">
        <v>790</v>
      </c>
      <c r="E41" s="38">
        <v>39</v>
      </c>
      <c r="F41" s="636"/>
      <c r="G41" s="640"/>
      <c r="H41" s="957" t="s">
        <v>859</v>
      </c>
      <c r="I41" s="957"/>
      <c r="J41" s="957"/>
      <c r="K41" s="43">
        <f>VLOOKUP($A41&amp;K$107,決統データ!$A$3:$DE$2059,$E41+19,FALSE)</f>
        <v>0</v>
      </c>
      <c r="L41" s="304">
        <f t="shared" si="2"/>
        <v>0</v>
      </c>
    </row>
    <row r="42" spans="1:12" ht="14.15" customHeight="1">
      <c r="A42" s="27" t="str">
        <f t="shared" si="1"/>
        <v>1802601</v>
      </c>
      <c r="B42" s="28" t="s">
        <v>337</v>
      </c>
      <c r="C42" s="29">
        <v>26</v>
      </c>
      <c r="D42" s="28" t="s">
        <v>790</v>
      </c>
      <c r="E42" s="38">
        <v>40</v>
      </c>
      <c r="F42" s="636"/>
      <c r="G42" s="640"/>
      <c r="H42" s="957" t="s">
        <v>858</v>
      </c>
      <c r="I42" s="957"/>
      <c r="J42" s="957"/>
      <c r="K42" s="43">
        <f>VLOOKUP($A42&amp;K$107,決統データ!$A$3:$DE$2059,$E42+19,FALSE)</f>
        <v>0</v>
      </c>
      <c r="L42" s="304">
        <f t="shared" si="2"/>
        <v>0</v>
      </c>
    </row>
    <row r="43" spans="1:12" ht="14.15" customHeight="1">
      <c r="A43" s="27" t="str">
        <f t="shared" si="1"/>
        <v>1802601</v>
      </c>
      <c r="B43" s="28" t="s">
        <v>337</v>
      </c>
      <c r="C43" s="29">
        <v>26</v>
      </c>
      <c r="D43" s="28" t="s">
        <v>790</v>
      </c>
      <c r="E43" s="38">
        <v>41</v>
      </c>
      <c r="F43" s="636"/>
      <c r="G43" s="640" t="s">
        <v>857</v>
      </c>
      <c r="H43" s="907" t="s">
        <v>836</v>
      </c>
      <c r="I43" s="643" t="s">
        <v>650</v>
      </c>
      <c r="J43" s="72" t="s">
        <v>382</v>
      </c>
      <c r="K43" s="43">
        <f>VLOOKUP($A43&amp;K$107,決統データ!$A$3:$DE$2059,$E43+19,FALSE)</f>
        <v>0</v>
      </c>
      <c r="L43" s="304">
        <f t="shared" si="2"/>
        <v>0</v>
      </c>
    </row>
    <row r="44" spans="1:12" ht="14.15" customHeight="1">
      <c r="A44" s="27" t="str">
        <f t="shared" si="1"/>
        <v>1802601</v>
      </c>
      <c r="B44" s="28" t="s">
        <v>337</v>
      </c>
      <c r="C44" s="29">
        <v>26</v>
      </c>
      <c r="D44" s="28" t="s">
        <v>790</v>
      </c>
      <c r="E44" s="38">
        <v>42</v>
      </c>
      <c r="F44" s="636"/>
      <c r="G44" s="640"/>
      <c r="H44" s="908"/>
      <c r="I44" s="644"/>
      <c r="J44" s="72" t="s">
        <v>360</v>
      </c>
      <c r="K44" s="43">
        <f>VLOOKUP($A44&amp;K$107,決統データ!$A$3:$DE$2059,$E44+19,FALSE)</f>
        <v>0</v>
      </c>
      <c r="L44" s="304">
        <f t="shared" si="2"/>
        <v>0</v>
      </c>
    </row>
    <row r="45" spans="1:12" ht="14.15" customHeight="1">
      <c r="A45" s="27" t="str">
        <f t="shared" si="1"/>
        <v>1802601</v>
      </c>
      <c r="B45" s="28" t="s">
        <v>337</v>
      </c>
      <c r="C45" s="29">
        <v>26</v>
      </c>
      <c r="D45" s="28" t="s">
        <v>790</v>
      </c>
      <c r="E45" s="38">
        <v>43</v>
      </c>
      <c r="F45" s="636"/>
      <c r="G45" s="640"/>
      <c r="H45" s="972"/>
      <c r="I45" s="645"/>
      <c r="J45" s="73" t="s">
        <v>737</v>
      </c>
      <c r="K45" s="43">
        <f>VLOOKUP($A45&amp;K$107,決統データ!$A$3:$DE$2059,$E45+19,FALSE)</f>
        <v>0</v>
      </c>
      <c r="L45" s="304">
        <f t="shared" si="2"/>
        <v>0</v>
      </c>
    </row>
    <row r="46" spans="1:12" ht="14.15" customHeight="1">
      <c r="A46" s="27" t="str">
        <f t="shared" si="1"/>
        <v>1802601</v>
      </c>
      <c r="B46" s="28" t="s">
        <v>337</v>
      </c>
      <c r="C46" s="29">
        <v>26</v>
      </c>
      <c r="D46" s="28" t="s">
        <v>790</v>
      </c>
      <c r="E46" s="38">
        <v>44</v>
      </c>
      <c r="F46" s="636"/>
      <c r="G46" s="640"/>
      <c r="H46" s="957" t="s">
        <v>856</v>
      </c>
      <c r="I46" s="957"/>
      <c r="J46" s="957"/>
      <c r="K46" s="43">
        <f>VLOOKUP($A46&amp;K$107,決統データ!$A$3:$DE$2059,$E46+19,FALSE)</f>
        <v>0</v>
      </c>
      <c r="L46" s="304">
        <f t="shared" si="2"/>
        <v>0</v>
      </c>
    </row>
    <row r="47" spans="1:12" ht="14.15" customHeight="1">
      <c r="A47" s="27" t="str">
        <f t="shared" si="1"/>
        <v>1802601</v>
      </c>
      <c r="B47" s="28" t="s">
        <v>337</v>
      </c>
      <c r="C47" s="29">
        <v>26</v>
      </c>
      <c r="D47" s="28" t="s">
        <v>790</v>
      </c>
      <c r="E47" s="38">
        <v>45</v>
      </c>
      <c r="F47" s="636"/>
      <c r="G47" s="640"/>
      <c r="H47" s="957" t="s">
        <v>920</v>
      </c>
      <c r="I47" s="957"/>
      <c r="J47" s="957"/>
      <c r="K47" s="43">
        <f>VLOOKUP($A47&amp;K$107,決統データ!$A$3:$DE$2059,$E47+19,FALSE)</f>
        <v>0</v>
      </c>
      <c r="L47" s="304">
        <f t="shared" si="2"/>
        <v>0</v>
      </c>
    </row>
    <row r="48" spans="1:12" ht="14.15" customHeight="1">
      <c r="A48" s="27" t="str">
        <f t="shared" si="1"/>
        <v>1802601</v>
      </c>
      <c r="B48" s="28" t="s">
        <v>337</v>
      </c>
      <c r="C48" s="29">
        <v>26</v>
      </c>
      <c r="D48" s="28" t="s">
        <v>790</v>
      </c>
      <c r="E48" s="38">
        <v>46</v>
      </c>
      <c r="F48" s="636"/>
      <c r="G48" s="640"/>
      <c r="H48" s="957" t="s">
        <v>854</v>
      </c>
      <c r="I48" s="957"/>
      <c r="J48" s="957"/>
      <c r="K48" s="43">
        <f>VLOOKUP($A48&amp;K$107,決統データ!$A$3:$DE$2059,$E48+19,FALSE)</f>
        <v>0</v>
      </c>
      <c r="L48" s="304">
        <f t="shared" si="2"/>
        <v>0</v>
      </c>
    </row>
    <row r="49" spans="1:12" ht="14.15" customHeight="1">
      <c r="A49" s="27" t="str">
        <f t="shared" si="1"/>
        <v>1802601</v>
      </c>
      <c r="B49" s="28" t="s">
        <v>337</v>
      </c>
      <c r="C49" s="29">
        <v>26</v>
      </c>
      <c r="D49" s="28" t="s">
        <v>790</v>
      </c>
      <c r="E49" s="38">
        <v>47</v>
      </c>
      <c r="F49" s="636"/>
      <c r="G49" s="640"/>
      <c r="H49" s="957" t="s">
        <v>853</v>
      </c>
      <c r="I49" s="957"/>
      <c r="J49" s="957"/>
      <c r="K49" s="43">
        <f>VLOOKUP($A49&amp;K$107,決統データ!$A$3:$DE$2059,$E49+19,FALSE)</f>
        <v>0</v>
      </c>
      <c r="L49" s="304">
        <f t="shared" si="2"/>
        <v>0</v>
      </c>
    </row>
    <row r="50" spans="1:12" ht="14.15" customHeight="1">
      <c r="A50" s="27" t="str">
        <f t="shared" si="1"/>
        <v>1802601</v>
      </c>
      <c r="B50" s="28" t="s">
        <v>337</v>
      </c>
      <c r="C50" s="29">
        <v>26</v>
      </c>
      <c r="D50" s="28" t="s">
        <v>790</v>
      </c>
      <c r="E50" s="38">
        <v>48</v>
      </c>
      <c r="F50" s="636"/>
      <c r="G50" s="640"/>
      <c r="H50" s="957" t="s">
        <v>737</v>
      </c>
      <c r="I50" s="957"/>
      <c r="J50" s="957"/>
      <c r="K50" s="43">
        <f>VLOOKUP($A50&amp;K$107,決統データ!$A$3:$DE$2059,$E50+19,FALSE)</f>
        <v>0</v>
      </c>
      <c r="L50" s="304">
        <f t="shared" si="2"/>
        <v>0</v>
      </c>
    </row>
    <row r="51" spans="1:12" ht="14.15" customHeight="1">
      <c r="A51" s="27" t="str">
        <f t="shared" si="1"/>
        <v>1802601</v>
      </c>
      <c r="B51" s="28" t="s">
        <v>337</v>
      </c>
      <c r="C51" s="29">
        <v>26</v>
      </c>
      <c r="D51" s="28" t="s">
        <v>790</v>
      </c>
      <c r="E51" s="38">
        <v>49</v>
      </c>
      <c r="F51" s="636"/>
      <c r="G51" s="957" t="s">
        <v>852</v>
      </c>
      <c r="H51" s="957"/>
      <c r="I51" s="957"/>
      <c r="J51" s="957"/>
      <c r="K51" s="43">
        <f>VLOOKUP($A51&amp;K$107,決統データ!$A$3:$DE$2059,$E51+19,FALSE)</f>
        <v>5350</v>
      </c>
      <c r="L51" s="304">
        <f t="shared" si="2"/>
        <v>5350</v>
      </c>
    </row>
    <row r="52" spans="1:12" ht="14.15" customHeight="1">
      <c r="A52" s="27" t="str">
        <f t="shared" si="1"/>
        <v>1802601</v>
      </c>
      <c r="B52" s="28" t="s">
        <v>337</v>
      </c>
      <c r="C52" s="29">
        <v>26</v>
      </c>
      <c r="D52" s="28" t="s">
        <v>790</v>
      </c>
      <c r="E52" s="38">
        <v>50</v>
      </c>
      <c r="F52" s="636"/>
      <c r="G52" s="646" t="s">
        <v>308</v>
      </c>
      <c r="H52" s="957" t="s">
        <v>850</v>
      </c>
      <c r="I52" s="957"/>
      <c r="J52" s="957"/>
      <c r="K52" s="43">
        <f>VLOOKUP($A52&amp;K$107,決統データ!$A$3:$DE$2059,$E52+19,FALSE)</f>
        <v>0</v>
      </c>
      <c r="L52" s="304">
        <f t="shared" si="2"/>
        <v>0</v>
      </c>
    </row>
    <row r="53" spans="1:12" ht="14.15" customHeight="1">
      <c r="A53" s="27" t="str">
        <f t="shared" si="1"/>
        <v>1802601</v>
      </c>
      <c r="B53" s="28" t="s">
        <v>337</v>
      </c>
      <c r="C53" s="29">
        <v>26</v>
      </c>
      <c r="D53" s="28" t="s">
        <v>790</v>
      </c>
      <c r="E53" s="38">
        <v>51</v>
      </c>
      <c r="F53" s="636"/>
      <c r="G53" s="1009"/>
      <c r="H53" s="957" t="s">
        <v>383</v>
      </c>
      <c r="I53" s="957"/>
      <c r="J53" s="957"/>
      <c r="K53" s="43">
        <f>VLOOKUP($A53&amp;K$107,決統データ!$A$3:$DE$2059,$E53+19,FALSE)</f>
        <v>0</v>
      </c>
      <c r="L53" s="304">
        <f t="shared" si="2"/>
        <v>0</v>
      </c>
    </row>
    <row r="54" spans="1:12" ht="14.15" customHeight="1">
      <c r="A54" s="27" t="str">
        <f t="shared" si="1"/>
        <v>1802601</v>
      </c>
      <c r="B54" s="28" t="s">
        <v>337</v>
      </c>
      <c r="C54" s="29">
        <v>26</v>
      </c>
      <c r="D54" s="28" t="s">
        <v>790</v>
      </c>
      <c r="E54" s="38">
        <v>52</v>
      </c>
      <c r="F54" s="636"/>
      <c r="G54" s="638"/>
      <c r="H54" s="957" t="s">
        <v>849</v>
      </c>
      <c r="I54" s="957"/>
      <c r="J54" s="957"/>
      <c r="K54" s="43">
        <f>VLOOKUP($A54&amp;K$107,決統データ!$A$3:$DE$2059,$E54+19,FALSE)</f>
        <v>0</v>
      </c>
      <c r="L54" s="304">
        <f t="shared" si="2"/>
        <v>0</v>
      </c>
    </row>
    <row r="55" spans="1:12" ht="14.15" customHeight="1">
      <c r="A55" s="27" t="str">
        <f t="shared" si="1"/>
        <v>1802601</v>
      </c>
      <c r="B55" s="28" t="s">
        <v>337</v>
      </c>
      <c r="C55" s="29">
        <v>26</v>
      </c>
      <c r="D55" s="28" t="s">
        <v>790</v>
      </c>
      <c r="E55" s="38">
        <v>53</v>
      </c>
      <c r="F55" s="636"/>
      <c r="G55" s="957" t="s">
        <v>848</v>
      </c>
      <c r="H55" s="957"/>
      <c r="I55" s="957"/>
      <c r="J55" s="957"/>
      <c r="K55" s="43">
        <f>VLOOKUP($A55&amp;K$107,決統データ!$A$3:$DE$2059,$E55+19,FALSE)</f>
        <v>0</v>
      </c>
      <c r="L55" s="304">
        <f t="shared" si="2"/>
        <v>0</v>
      </c>
    </row>
    <row r="56" spans="1:12" ht="14.15" customHeight="1">
      <c r="A56" s="27" t="str">
        <f t="shared" si="1"/>
        <v>1802601</v>
      </c>
      <c r="B56" s="28" t="s">
        <v>337</v>
      </c>
      <c r="C56" s="29">
        <v>26</v>
      </c>
      <c r="D56" s="28" t="s">
        <v>790</v>
      </c>
      <c r="E56" s="38">
        <v>54</v>
      </c>
      <c r="F56" s="636"/>
      <c r="G56" s="957" t="s">
        <v>847</v>
      </c>
      <c r="H56" s="957"/>
      <c r="I56" s="957"/>
      <c r="J56" s="957"/>
      <c r="K56" s="43">
        <f>VLOOKUP($A56&amp;K$107,決統データ!$A$3:$DE$2059,$E56+19,FALSE)</f>
        <v>0</v>
      </c>
      <c r="L56" s="304">
        <f t="shared" si="2"/>
        <v>0</v>
      </c>
    </row>
    <row r="57" spans="1:12" ht="14.15" customHeight="1">
      <c r="A57" s="27" t="str">
        <f t="shared" si="1"/>
        <v>1802601</v>
      </c>
      <c r="B57" s="28" t="s">
        <v>337</v>
      </c>
      <c r="C57" s="29">
        <v>26</v>
      </c>
      <c r="D57" s="28" t="s">
        <v>790</v>
      </c>
      <c r="E57" s="38">
        <v>55</v>
      </c>
      <c r="F57" s="636"/>
      <c r="G57" s="957" t="s">
        <v>846</v>
      </c>
      <c r="H57" s="957"/>
      <c r="I57" s="957"/>
      <c r="J57" s="957"/>
      <c r="K57" s="43">
        <f>VLOOKUP($A57&amp;K$107,決統データ!$A$3:$DE$2059,$E57+19,FALSE)</f>
        <v>0</v>
      </c>
      <c r="L57" s="304">
        <f t="shared" si="2"/>
        <v>0</v>
      </c>
    </row>
    <row r="58" spans="1:12" ht="14.15" customHeight="1">
      <c r="A58" s="27" t="str">
        <f t="shared" si="1"/>
        <v>1802601</v>
      </c>
      <c r="B58" s="28" t="s">
        <v>337</v>
      </c>
      <c r="C58" s="29">
        <v>26</v>
      </c>
      <c r="D58" s="28" t="s">
        <v>790</v>
      </c>
      <c r="E58" s="38">
        <v>56</v>
      </c>
      <c r="F58" s="637"/>
      <c r="G58" s="957" t="s">
        <v>329</v>
      </c>
      <c r="H58" s="957"/>
      <c r="I58" s="957"/>
      <c r="J58" s="957"/>
      <c r="K58" s="43">
        <f>VLOOKUP($A58&amp;K$107,決統データ!$A$3:$DE$2059,$E58+19,FALSE)</f>
        <v>-5350</v>
      </c>
      <c r="L58" s="304">
        <f t="shared" si="2"/>
        <v>-5350</v>
      </c>
    </row>
    <row r="59" spans="1:12" ht="14.15" customHeight="1">
      <c r="A59" s="27" t="str">
        <f t="shared" si="1"/>
        <v>1802601</v>
      </c>
      <c r="B59" s="28" t="s">
        <v>337</v>
      </c>
      <c r="C59" s="29">
        <v>26</v>
      </c>
      <c r="D59" s="28" t="s">
        <v>790</v>
      </c>
      <c r="E59" s="38">
        <v>57</v>
      </c>
      <c r="F59" s="957" t="s">
        <v>844</v>
      </c>
      <c r="G59" s="957"/>
      <c r="H59" s="957"/>
      <c r="I59" s="957"/>
      <c r="J59" s="957"/>
      <c r="K59" s="43">
        <f>VLOOKUP($A59&amp;K$107,決統データ!$A$3:$DE$2059,$E59+19,FALSE)</f>
        <v>106</v>
      </c>
      <c r="L59" s="304">
        <f t="shared" si="2"/>
        <v>106</v>
      </c>
    </row>
    <row r="60" spans="1:12" ht="14.15" customHeight="1">
      <c r="A60" s="27" t="str">
        <f t="shared" si="1"/>
        <v>1802601</v>
      </c>
      <c r="B60" s="28" t="s">
        <v>337</v>
      </c>
      <c r="C60" s="29">
        <v>26</v>
      </c>
      <c r="D60" s="28" t="s">
        <v>790</v>
      </c>
      <c r="E60" s="38">
        <v>58</v>
      </c>
      <c r="F60" s="957" t="s">
        <v>843</v>
      </c>
      <c r="G60" s="957"/>
      <c r="H60" s="957"/>
      <c r="I60" s="957"/>
      <c r="J60" s="957"/>
      <c r="K60" s="43">
        <f>VLOOKUP($A60&amp;K$107,決統データ!$A$3:$DE$2059,$E60+19,FALSE)</f>
        <v>5</v>
      </c>
      <c r="L60" s="304">
        <f t="shared" si="2"/>
        <v>5</v>
      </c>
    </row>
    <row r="61" spans="1:12" ht="14.15" customHeight="1">
      <c r="A61" s="27" t="str">
        <f t="shared" si="1"/>
        <v>1802601</v>
      </c>
      <c r="B61" s="28" t="s">
        <v>337</v>
      </c>
      <c r="C61" s="29">
        <v>26</v>
      </c>
      <c r="D61" s="28" t="s">
        <v>790</v>
      </c>
      <c r="E61" s="38">
        <v>59</v>
      </c>
      <c r="F61" s="969" t="s">
        <v>1032</v>
      </c>
      <c r="G61" s="965"/>
      <c r="H61" s="965"/>
      <c r="I61" s="965"/>
      <c r="J61" s="966"/>
      <c r="K61" s="43">
        <f>VLOOKUP($A61&amp;K$107,決統データ!$A$3:$DE$2059,$E61+19,FALSE)</f>
        <v>52</v>
      </c>
      <c r="L61" s="304">
        <f t="shared" si="2"/>
        <v>52</v>
      </c>
    </row>
    <row r="62" spans="1:12" ht="14.15" customHeight="1">
      <c r="A62" s="27" t="str">
        <f t="shared" si="1"/>
        <v>1802601</v>
      </c>
      <c r="B62" s="28" t="s">
        <v>337</v>
      </c>
      <c r="C62" s="29">
        <v>26</v>
      </c>
      <c r="D62" s="28" t="s">
        <v>790</v>
      </c>
      <c r="E62" s="38">
        <v>60</v>
      </c>
      <c r="F62" s="74"/>
      <c r="G62" s="957" t="s">
        <v>841</v>
      </c>
      <c r="H62" s="957"/>
      <c r="I62" s="957"/>
      <c r="J62" s="957"/>
      <c r="K62" s="43">
        <f>VLOOKUP($A62&amp;K$107,決統データ!$A$3:$DE$2059,$E62+19,FALSE)</f>
        <v>0</v>
      </c>
      <c r="L62" s="304">
        <f t="shared" si="2"/>
        <v>0</v>
      </c>
    </row>
    <row r="63" spans="1:12" ht="14.15" customHeight="1">
      <c r="A63" s="27" t="str">
        <f t="shared" si="1"/>
        <v>1802602</v>
      </c>
      <c r="B63" s="28" t="s">
        <v>337</v>
      </c>
      <c r="C63" s="29">
        <v>26</v>
      </c>
      <c r="D63" s="28" t="s">
        <v>796</v>
      </c>
      <c r="E63" s="38">
        <v>1</v>
      </c>
      <c r="F63" s="957" t="s">
        <v>840</v>
      </c>
      <c r="G63" s="957"/>
      <c r="H63" s="957"/>
      <c r="I63" s="957"/>
      <c r="J63" s="957"/>
      <c r="K63" s="43">
        <f>VLOOKUP($A63&amp;K$107,決統データ!$A$3:$DE$2059,$E63+19,FALSE)</f>
        <v>0</v>
      </c>
      <c r="L63" s="304">
        <f t="shared" si="2"/>
        <v>0</v>
      </c>
    </row>
    <row r="64" spans="1:12" ht="14.15" customHeight="1">
      <c r="A64" s="27" t="str">
        <f t="shared" si="1"/>
        <v>1802602</v>
      </c>
      <c r="B64" s="28" t="s">
        <v>337</v>
      </c>
      <c r="C64" s="29">
        <v>26</v>
      </c>
      <c r="D64" s="28" t="s">
        <v>796</v>
      </c>
      <c r="E64" s="38">
        <v>2</v>
      </c>
      <c r="F64" s="957" t="s">
        <v>839</v>
      </c>
      <c r="G64" s="957"/>
      <c r="H64" s="957"/>
      <c r="I64" s="957"/>
      <c r="J64" s="957"/>
      <c r="K64" s="43">
        <f>VLOOKUP($A64&amp;K$107,決統データ!$A$3:$DE$2059,$E64+19,FALSE)</f>
        <v>153</v>
      </c>
      <c r="L64" s="304">
        <f t="shared" si="2"/>
        <v>153</v>
      </c>
    </row>
    <row r="65" spans="1:12" ht="14.15" customHeight="1">
      <c r="A65" s="27" t="str">
        <f t="shared" si="1"/>
        <v>1802602</v>
      </c>
      <c r="B65" s="28" t="s">
        <v>337</v>
      </c>
      <c r="C65" s="29">
        <v>26</v>
      </c>
      <c r="D65" s="28" t="s">
        <v>796</v>
      </c>
      <c r="E65" s="38">
        <v>3</v>
      </c>
      <c r="F65" s="957" t="s">
        <v>838</v>
      </c>
      <c r="G65" s="957"/>
      <c r="H65" s="957"/>
      <c r="I65" s="957"/>
      <c r="J65" s="957"/>
      <c r="K65" s="43">
        <f>VLOOKUP($A65&amp;K$107,決統データ!$A$3:$DE$2059,$E65+19,FALSE)</f>
        <v>0</v>
      </c>
      <c r="L65" s="304">
        <f t="shared" si="2"/>
        <v>0</v>
      </c>
    </row>
    <row r="66" spans="1:12" ht="14.15" customHeight="1">
      <c r="A66" s="27" t="str">
        <f t="shared" si="1"/>
        <v>1802602</v>
      </c>
      <c r="B66" s="28" t="s">
        <v>337</v>
      </c>
      <c r="C66" s="29">
        <v>26</v>
      </c>
      <c r="D66" s="28" t="s">
        <v>796</v>
      </c>
      <c r="E66" s="38">
        <v>4</v>
      </c>
      <c r="F66" s="654" t="s">
        <v>650</v>
      </c>
      <c r="G66" s="957" t="s">
        <v>837</v>
      </c>
      <c r="H66" s="957"/>
      <c r="I66" s="957"/>
      <c r="J66" s="957"/>
      <c r="K66" s="43">
        <f>VLOOKUP($A66&amp;K$107,決統データ!$A$3:$DE$2059,$E66+19,FALSE)</f>
        <v>0</v>
      </c>
      <c r="L66" s="304">
        <f t="shared" si="2"/>
        <v>0</v>
      </c>
    </row>
    <row r="67" spans="1:12" ht="14.15" customHeight="1">
      <c r="A67" s="27" t="str">
        <f t="shared" si="1"/>
        <v>1802602</v>
      </c>
      <c r="B67" s="28" t="s">
        <v>337</v>
      </c>
      <c r="C67" s="29">
        <v>26</v>
      </c>
      <c r="D67" s="28" t="s">
        <v>796</v>
      </c>
      <c r="E67" s="38">
        <v>5</v>
      </c>
      <c r="F67" s="655"/>
      <c r="G67" s="957" t="s">
        <v>836</v>
      </c>
      <c r="H67" s="957"/>
      <c r="I67" s="957"/>
      <c r="J67" s="957"/>
      <c r="K67" s="43">
        <f>VLOOKUP($A67&amp;K$107,決統データ!$A$3:$DE$2059,$E67+19,FALSE)</f>
        <v>0</v>
      </c>
      <c r="L67" s="304">
        <f t="shared" ref="L67:L98" si="3">SUM(K67:K67)</f>
        <v>0</v>
      </c>
    </row>
    <row r="68" spans="1:12" ht="14.15" customHeight="1">
      <c r="A68" s="27" t="str">
        <f t="shared" ref="A68:A98" si="4">+B68&amp;C68&amp;D68</f>
        <v>1802602</v>
      </c>
      <c r="B68" s="28" t="s">
        <v>337</v>
      </c>
      <c r="C68" s="29">
        <v>26</v>
      </c>
      <c r="D68" s="28" t="s">
        <v>796</v>
      </c>
      <c r="E68" s="38">
        <v>6</v>
      </c>
      <c r="F68" s="656"/>
      <c r="G68" s="957" t="s">
        <v>737</v>
      </c>
      <c r="H68" s="957"/>
      <c r="I68" s="957"/>
      <c r="J68" s="957"/>
      <c r="K68" s="43">
        <f>VLOOKUP($A68&amp;K$107,決統データ!$A$3:$DE$2059,$E68+19,FALSE)</f>
        <v>0</v>
      </c>
      <c r="L68" s="304">
        <f t="shared" si="3"/>
        <v>0</v>
      </c>
    </row>
    <row r="69" spans="1:12" ht="14.15" customHeight="1">
      <c r="A69" s="27" t="str">
        <f t="shared" si="4"/>
        <v>1802602</v>
      </c>
      <c r="B69" s="28" t="s">
        <v>337</v>
      </c>
      <c r="C69" s="29">
        <v>26</v>
      </c>
      <c r="D69" s="28" t="s">
        <v>796</v>
      </c>
      <c r="E69" s="38">
        <v>7</v>
      </c>
      <c r="F69" s="957" t="s">
        <v>835</v>
      </c>
      <c r="G69" s="957"/>
      <c r="H69" s="957"/>
      <c r="I69" s="957"/>
      <c r="J69" s="957"/>
      <c r="K69" s="43">
        <f>VLOOKUP($A69&amp;K$107,決統データ!$A$3:$DE$2059,$E69+19,FALSE)</f>
        <v>0</v>
      </c>
      <c r="L69" s="304">
        <f t="shared" si="3"/>
        <v>0</v>
      </c>
    </row>
    <row r="70" spans="1:12" ht="14.15" customHeight="1">
      <c r="A70" s="27" t="str">
        <f t="shared" si="4"/>
        <v>1802602</v>
      </c>
      <c r="B70" s="28" t="s">
        <v>337</v>
      </c>
      <c r="C70" s="29">
        <v>26</v>
      </c>
      <c r="D70" s="28" t="s">
        <v>796</v>
      </c>
      <c r="E70" s="38">
        <v>8</v>
      </c>
      <c r="F70" s="660" t="s">
        <v>834</v>
      </c>
      <c r="G70" s="661"/>
      <c r="H70" s="661"/>
      <c r="I70" s="662"/>
      <c r="J70" s="72" t="s">
        <v>833</v>
      </c>
      <c r="K70" s="43">
        <f>VLOOKUP($A70&amp;K$107,決統データ!$A$3:$DE$2059,$E70+19,FALSE)</f>
        <v>153</v>
      </c>
      <c r="L70" s="304">
        <f t="shared" si="3"/>
        <v>153</v>
      </c>
    </row>
    <row r="71" spans="1:12" ht="14.15" customHeight="1">
      <c r="A71" s="27" t="str">
        <f t="shared" si="4"/>
        <v>1802602</v>
      </c>
      <c r="B71" s="28" t="s">
        <v>337</v>
      </c>
      <c r="C71" s="29">
        <v>26</v>
      </c>
      <c r="D71" s="28" t="s">
        <v>796</v>
      </c>
      <c r="E71" s="38">
        <v>9</v>
      </c>
      <c r="F71" s="663"/>
      <c r="G71" s="664"/>
      <c r="H71" s="664"/>
      <c r="I71" s="665"/>
      <c r="J71" s="72" t="s">
        <v>832</v>
      </c>
      <c r="K71" s="43">
        <f>VLOOKUP($A71&amp;K$107,決統データ!$A$3:$DE$2059,$E71+19,FALSE)</f>
        <v>0</v>
      </c>
      <c r="L71" s="304">
        <f t="shared" si="3"/>
        <v>0</v>
      </c>
    </row>
    <row r="72" spans="1:12" ht="14.15" customHeight="1">
      <c r="A72" s="27" t="str">
        <f t="shared" si="4"/>
        <v>1802602</v>
      </c>
      <c r="B72" s="28" t="s">
        <v>337</v>
      </c>
      <c r="C72" s="29">
        <v>26</v>
      </c>
      <c r="D72" s="28" t="s">
        <v>796</v>
      </c>
      <c r="E72" s="38">
        <v>21</v>
      </c>
      <c r="F72" s="957" t="s">
        <v>831</v>
      </c>
      <c r="G72" s="957"/>
      <c r="H72" s="957"/>
      <c r="I72" s="957"/>
      <c r="J72" s="957"/>
      <c r="K72" s="43">
        <f>VLOOKUP($A72&amp;K$107,決統データ!$A$3:$DE$2059,$E72+19,FALSE)</f>
        <v>0</v>
      </c>
      <c r="L72" s="304">
        <f t="shared" si="3"/>
        <v>0</v>
      </c>
    </row>
    <row r="73" spans="1:12" ht="14.15" customHeight="1">
      <c r="A73" s="27" t="str">
        <f t="shared" si="4"/>
        <v>1802602</v>
      </c>
      <c r="B73" s="28" t="s">
        <v>337</v>
      </c>
      <c r="C73" s="29">
        <v>26</v>
      </c>
      <c r="D73" s="28" t="s">
        <v>796</v>
      </c>
      <c r="E73" s="38">
        <v>22</v>
      </c>
      <c r="F73" s="958" t="s">
        <v>830</v>
      </c>
      <c r="G73" s="965"/>
      <c r="H73" s="965"/>
      <c r="I73" s="965"/>
      <c r="J73" s="966"/>
      <c r="K73" s="43">
        <f>VLOOKUP($A73&amp;K$107,決統データ!$A$3:$DE$2059,$E73+19,FALSE)</f>
        <v>0</v>
      </c>
      <c r="L73" s="304">
        <f t="shared" si="3"/>
        <v>0</v>
      </c>
    </row>
    <row r="74" spans="1:12" ht="15" customHeight="1">
      <c r="A74" s="27" t="str">
        <f t="shared" si="4"/>
        <v>1802602</v>
      </c>
      <c r="B74" s="28" t="s">
        <v>337</v>
      </c>
      <c r="C74" s="29">
        <v>26</v>
      </c>
      <c r="D74" s="28" t="s">
        <v>796</v>
      </c>
      <c r="E74" s="38">
        <v>45</v>
      </c>
      <c r="F74" s="607" t="s">
        <v>1307</v>
      </c>
      <c r="G74" s="625"/>
      <c r="H74" s="625"/>
      <c r="I74" s="625"/>
      <c r="J74" s="608"/>
      <c r="K74" s="43">
        <f>VLOOKUP($A74&amp;K$107,決統データ!$A$3:$DE$2059,$E74+19,FALSE)</f>
        <v>0</v>
      </c>
      <c r="L74" s="304">
        <f t="shared" si="3"/>
        <v>0</v>
      </c>
    </row>
    <row r="75" spans="1:12" ht="15" customHeight="1">
      <c r="A75" s="27" t="str">
        <f t="shared" si="4"/>
        <v>1802602</v>
      </c>
      <c r="B75" s="28" t="s">
        <v>337</v>
      </c>
      <c r="C75" s="29">
        <v>26</v>
      </c>
      <c r="D75" s="28" t="s">
        <v>796</v>
      </c>
      <c r="E75" s="38">
        <v>46</v>
      </c>
      <c r="F75" s="607" t="s">
        <v>327</v>
      </c>
      <c r="G75" s="625"/>
      <c r="H75" s="625"/>
      <c r="I75" s="625"/>
      <c r="J75" s="608"/>
      <c r="K75" s="43">
        <f>VLOOKUP($A75&amp;K$107,決統データ!$A$3:$DE$2059,$E75+19,FALSE)</f>
        <v>5350</v>
      </c>
      <c r="L75" s="304">
        <f t="shared" si="3"/>
        <v>5350</v>
      </c>
    </row>
    <row r="76" spans="1:12" ht="15" customHeight="1">
      <c r="A76" s="27" t="str">
        <f t="shared" si="4"/>
        <v>1802602</v>
      </c>
      <c r="B76" s="28" t="s">
        <v>337</v>
      </c>
      <c r="C76" s="29">
        <v>26</v>
      </c>
      <c r="D76" s="28" t="s">
        <v>796</v>
      </c>
      <c r="E76" s="38">
        <v>47</v>
      </c>
      <c r="F76" s="607" t="s">
        <v>326</v>
      </c>
      <c r="G76" s="625"/>
      <c r="H76" s="625"/>
      <c r="I76" s="625"/>
      <c r="J76" s="608"/>
      <c r="K76" s="43">
        <f>VLOOKUP($A76&amp;K$107,決統データ!$A$3:$DE$2059,$E76+19,FALSE)</f>
        <v>0</v>
      </c>
      <c r="L76" s="304">
        <f t="shared" si="3"/>
        <v>0</v>
      </c>
    </row>
    <row r="77" spans="1:12" ht="14.15" customHeight="1">
      <c r="A77" s="27"/>
      <c r="B77" s="28"/>
      <c r="C77" s="29"/>
      <c r="D77" s="28"/>
      <c r="F77" s="468" t="s">
        <v>829</v>
      </c>
      <c r="G77" s="484"/>
      <c r="H77" s="484"/>
      <c r="I77" s="484"/>
      <c r="J77" s="469"/>
      <c r="K77" s="44"/>
      <c r="L77" s="304"/>
    </row>
    <row r="78" spans="1:12" ht="14.15" customHeight="1">
      <c r="A78" s="27" t="str">
        <f t="shared" si="4"/>
        <v>1802602</v>
      </c>
      <c r="B78" s="28" t="s">
        <v>337</v>
      </c>
      <c r="C78" s="29">
        <v>26</v>
      </c>
      <c r="D78" s="28" t="s">
        <v>796</v>
      </c>
      <c r="E78" s="38">
        <v>51</v>
      </c>
      <c r="F78" s="468" t="s">
        <v>827</v>
      </c>
      <c r="G78" s="484"/>
      <c r="H78" s="484"/>
      <c r="I78" s="484"/>
      <c r="J78" s="469"/>
      <c r="K78" s="43">
        <f>VLOOKUP($A78&amp;K$107,決統データ!$A$3:$DE$2059,$E78+19,FALSE)</f>
        <v>7195</v>
      </c>
      <c r="L78" s="304">
        <f>SUM(K78:K78)</f>
        <v>7195</v>
      </c>
    </row>
    <row r="79" spans="1:12" ht="14.15" customHeight="1">
      <c r="A79" s="27" t="str">
        <f t="shared" si="4"/>
        <v>1802602</v>
      </c>
      <c r="B79" s="28" t="s">
        <v>337</v>
      </c>
      <c r="C79" s="29">
        <v>26</v>
      </c>
      <c r="D79" s="28" t="s">
        <v>796</v>
      </c>
      <c r="E79" s="38">
        <v>52</v>
      </c>
      <c r="F79" s="468" t="s">
        <v>826</v>
      </c>
      <c r="G79" s="484"/>
      <c r="H79" s="484"/>
      <c r="I79" s="484"/>
      <c r="J79" s="469"/>
      <c r="K79" s="43">
        <f>VLOOKUP($A79&amp;K$107,決統データ!$A$3:$DE$2059,$E79+19,FALSE)</f>
        <v>47720</v>
      </c>
      <c r="L79" s="304">
        <f>SUM(K79:K79)</f>
        <v>47720</v>
      </c>
    </row>
    <row r="80" spans="1:12" ht="14.15" customHeight="1">
      <c r="A80" s="27"/>
      <c r="B80" s="28"/>
      <c r="C80" s="29"/>
      <c r="D80" s="28"/>
      <c r="F80" s="468" t="s">
        <v>828</v>
      </c>
      <c r="G80" s="484"/>
      <c r="H80" s="484"/>
      <c r="I80" s="484"/>
      <c r="J80" s="469"/>
      <c r="K80" s="44"/>
      <c r="L80" s="304"/>
    </row>
    <row r="81" spans="1:12" ht="14.15" customHeight="1">
      <c r="A81" s="27" t="str">
        <f t="shared" si="4"/>
        <v>1802602</v>
      </c>
      <c r="B81" s="28" t="s">
        <v>337</v>
      </c>
      <c r="C81" s="29">
        <v>26</v>
      </c>
      <c r="D81" s="28" t="s">
        <v>796</v>
      </c>
      <c r="E81" s="38">
        <v>53</v>
      </c>
      <c r="F81" s="73" t="s">
        <v>827</v>
      </c>
      <c r="G81" s="73"/>
      <c r="H81" s="73"/>
      <c r="I81" s="73"/>
      <c r="J81" s="73"/>
      <c r="K81" s="43">
        <f>VLOOKUP($A81&amp;K$107,決統データ!$A$3:$DE$2059,$E81+19,FALSE)</f>
        <v>0</v>
      </c>
      <c r="L81" s="304">
        <f t="shared" ref="L81:L98" si="5">SUM(K81:K81)</f>
        <v>0</v>
      </c>
    </row>
    <row r="82" spans="1:12" ht="14.15" customHeight="1">
      <c r="A82" s="27" t="str">
        <f t="shared" si="4"/>
        <v>1802602</v>
      </c>
      <c r="B82" s="28" t="s">
        <v>337</v>
      </c>
      <c r="C82" s="29">
        <v>26</v>
      </c>
      <c r="D82" s="28" t="s">
        <v>796</v>
      </c>
      <c r="E82" s="38">
        <v>54</v>
      </c>
      <c r="F82" s="73" t="s">
        <v>826</v>
      </c>
      <c r="G82" s="73"/>
      <c r="H82" s="73"/>
      <c r="I82" s="73"/>
      <c r="J82" s="73"/>
      <c r="K82" s="43">
        <f>VLOOKUP($A82&amp;K$107,決統データ!$A$3:$DE$2059,$E82+19,FALSE)</f>
        <v>0</v>
      </c>
      <c r="L82" s="304">
        <f t="shared" si="5"/>
        <v>0</v>
      </c>
    </row>
    <row r="83" spans="1:12" ht="14.15" customHeight="1">
      <c r="A83" s="27" t="str">
        <f t="shared" si="4"/>
        <v>1802602</v>
      </c>
      <c r="B83" s="28" t="s">
        <v>337</v>
      </c>
      <c r="C83" s="29">
        <v>26</v>
      </c>
      <c r="D83" s="28" t="s">
        <v>796</v>
      </c>
      <c r="E83" s="38">
        <v>55</v>
      </c>
      <c r="F83" s="626" t="s">
        <v>825</v>
      </c>
      <c r="G83" s="627"/>
      <c r="H83" s="627"/>
      <c r="I83" s="633"/>
      <c r="J83" s="60" t="s">
        <v>605</v>
      </c>
      <c r="K83" s="43">
        <f>VLOOKUP($A83&amp;K$107,決統データ!$A$3:$DE$2059,$E83+19,FALSE)</f>
        <v>5350</v>
      </c>
      <c r="L83" s="304">
        <f t="shared" si="5"/>
        <v>5350</v>
      </c>
    </row>
    <row r="84" spans="1:12" ht="14.15" customHeight="1">
      <c r="A84" s="27" t="str">
        <f t="shared" si="4"/>
        <v>1802602</v>
      </c>
      <c r="B84" s="28" t="s">
        <v>337</v>
      </c>
      <c r="C84" s="29">
        <v>26</v>
      </c>
      <c r="D84" s="28" t="s">
        <v>796</v>
      </c>
      <c r="E84" s="38">
        <v>56</v>
      </c>
      <c r="F84" s="628"/>
      <c r="G84" s="629"/>
      <c r="H84" s="629"/>
      <c r="I84" s="634"/>
      <c r="J84" s="60" t="s">
        <v>824</v>
      </c>
      <c r="K84" s="43">
        <f>VLOOKUP($A84&amp;K$107,決統データ!$A$3:$DE$2059,$E84+19,FALSE)</f>
        <v>5350</v>
      </c>
      <c r="L84" s="304">
        <f t="shared" si="5"/>
        <v>5350</v>
      </c>
    </row>
    <row r="85" spans="1:12" ht="14.15" customHeight="1">
      <c r="A85" s="27" t="str">
        <f t="shared" si="4"/>
        <v>1802602</v>
      </c>
      <c r="B85" s="28" t="s">
        <v>337</v>
      </c>
      <c r="C85" s="29">
        <v>26</v>
      </c>
      <c r="D85" s="28" t="s">
        <v>796</v>
      </c>
      <c r="E85" s="38">
        <v>57</v>
      </c>
      <c r="F85" s="626" t="s">
        <v>604</v>
      </c>
      <c r="G85" s="627"/>
      <c r="H85" s="627"/>
      <c r="I85" s="633"/>
      <c r="J85" s="60" t="s">
        <v>605</v>
      </c>
      <c r="K85" s="43">
        <f>VLOOKUP($A85&amp;K$107,決統データ!$A$3:$DE$2059,$E85+19,FALSE)</f>
        <v>1791</v>
      </c>
      <c r="L85" s="304">
        <f t="shared" si="5"/>
        <v>1791</v>
      </c>
    </row>
    <row r="86" spans="1:12" ht="14.15" customHeight="1">
      <c r="A86" s="27" t="str">
        <f t="shared" si="4"/>
        <v>1802602</v>
      </c>
      <c r="B86" s="28" t="s">
        <v>337</v>
      </c>
      <c r="C86" s="29">
        <v>26</v>
      </c>
      <c r="D86" s="28" t="s">
        <v>796</v>
      </c>
      <c r="E86" s="38">
        <v>58</v>
      </c>
      <c r="F86" s="628"/>
      <c r="G86" s="629"/>
      <c r="H86" s="629"/>
      <c r="I86" s="634"/>
      <c r="J86" s="60" t="s">
        <v>824</v>
      </c>
      <c r="K86" s="43">
        <f>VLOOKUP($A86&amp;K$107,決統データ!$A$3:$DE$2059,$E86+19,FALSE)</f>
        <v>1791</v>
      </c>
      <c r="L86" s="304">
        <f t="shared" si="5"/>
        <v>1791</v>
      </c>
    </row>
    <row r="87" spans="1:12" ht="13.5" customHeight="1">
      <c r="A87" s="27" t="str">
        <f t="shared" si="4"/>
        <v>1802602</v>
      </c>
      <c r="B87" s="28" t="s">
        <v>337</v>
      </c>
      <c r="C87" s="29">
        <v>26</v>
      </c>
      <c r="D87" s="28" t="s">
        <v>796</v>
      </c>
      <c r="E87" s="38">
        <v>59</v>
      </c>
      <c r="F87" s="888" t="s">
        <v>607</v>
      </c>
      <c r="G87" s="959" t="s">
        <v>608</v>
      </c>
      <c r="H87" s="960"/>
      <c r="I87" s="961"/>
      <c r="J87" s="60" t="s">
        <v>605</v>
      </c>
      <c r="K87" s="43">
        <f>VLOOKUP($A87&amp;K$107,決統データ!$A$3:$DE$2059,$E87+19,FALSE)</f>
        <v>7141</v>
      </c>
      <c r="L87" s="304">
        <f t="shared" si="5"/>
        <v>7141</v>
      </c>
    </row>
    <row r="88" spans="1:12" ht="14.15" customHeight="1">
      <c r="A88" s="27" t="str">
        <f t="shared" si="4"/>
        <v>1802602</v>
      </c>
      <c r="B88" s="28" t="s">
        <v>337</v>
      </c>
      <c r="C88" s="29">
        <v>26</v>
      </c>
      <c r="D88" s="28" t="s">
        <v>796</v>
      </c>
      <c r="E88" s="38">
        <v>60</v>
      </c>
      <c r="F88" s="889"/>
      <c r="G88" s="962"/>
      <c r="H88" s="963"/>
      <c r="I88" s="964"/>
      <c r="J88" s="60" t="s">
        <v>824</v>
      </c>
      <c r="K88" s="43">
        <f>VLOOKUP($A88&amp;K$107,決統データ!$A$3:$DE$2059,$E88+19,FALSE)</f>
        <v>7141</v>
      </c>
      <c r="L88" s="304">
        <f t="shared" si="5"/>
        <v>7141</v>
      </c>
    </row>
    <row r="89" spans="1:12" ht="14.15" customHeight="1">
      <c r="A89" s="27" t="str">
        <f t="shared" si="4"/>
        <v>1802602</v>
      </c>
      <c r="B89" s="28" t="s">
        <v>337</v>
      </c>
      <c r="C89" s="29">
        <v>26</v>
      </c>
      <c r="D89" s="28" t="s">
        <v>796</v>
      </c>
      <c r="E89" s="24">
        <v>61</v>
      </c>
      <c r="F89" s="64" t="s">
        <v>728</v>
      </c>
      <c r="G89" s="189"/>
      <c r="H89" s="189"/>
      <c r="I89" s="189"/>
      <c r="J89" s="62"/>
      <c r="K89" s="43">
        <f>VLOOKUP($A89&amp;K$107,決統データ!$A$3:$DE$2059,$E89+19,FALSE)</f>
        <v>0</v>
      </c>
      <c r="L89" s="309">
        <f t="shared" si="5"/>
        <v>0</v>
      </c>
    </row>
    <row r="90" spans="1:12" ht="14.15" customHeight="1">
      <c r="A90" s="27" t="str">
        <f t="shared" si="4"/>
        <v>1802602</v>
      </c>
      <c r="B90" s="28" t="s">
        <v>337</v>
      </c>
      <c r="C90" s="29">
        <v>26</v>
      </c>
      <c r="D90" s="28" t="s">
        <v>796</v>
      </c>
      <c r="E90" s="24">
        <v>62</v>
      </c>
      <c r="F90" s="64" t="s">
        <v>729</v>
      </c>
      <c r="G90" s="189"/>
      <c r="H90" s="189"/>
      <c r="I90" s="189"/>
      <c r="J90" s="62"/>
      <c r="K90" s="43">
        <f>VLOOKUP($A90&amp;K$107,決統データ!$A$3:$DE$2059,$E90+19,FALSE)</f>
        <v>0</v>
      </c>
      <c r="L90" s="309">
        <f t="shared" si="5"/>
        <v>0</v>
      </c>
    </row>
    <row r="91" spans="1:12" ht="14.15" customHeight="1">
      <c r="A91" s="27" t="str">
        <f t="shared" si="4"/>
        <v>1802602</v>
      </c>
      <c r="B91" s="28" t="s">
        <v>337</v>
      </c>
      <c r="C91" s="29">
        <v>26</v>
      </c>
      <c r="D91" s="28" t="s">
        <v>796</v>
      </c>
      <c r="E91" s="24">
        <v>63</v>
      </c>
      <c r="F91" s="935" t="s">
        <v>730</v>
      </c>
      <c r="G91" s="624"/>
      <c r="H91" s="187" t="s">
        <v>731</v>
      </c>
      <c r="I91" s="188"/>
      <c r="J91" s="60"/>
      <c r="K91" s="43">
        <f>VLOOKUP($A91&amp;K$107,決統データ!$A$3:$DE$2059,$E91+19,FALSE)</f>
        <v>0</v>
      </c>
      <c r="L91" s="309">
        <f t="shared" si="5"/>
        <v>0</v>
      </c>
    </row>
    <row r="92" spans="1:12" ht="14.15" customHeight="1">
      <c r="A92" s="27" t="str">
        <f t="shared" si="4"/>
        <v>1802602</v>
      </c>
      <c r="B92" s="28" t="s">
        <v>337</v>
      </c>
      <c r="C92" s="29">
        <v>26</v>
      </c>
      <c r="D92" s="28" t="s">
        <v>796</v>
      </c>
      <c r="E92" s="24">
        <v>64</v>
      </c>
      <c r="F92" s="624"/>
      <c r="G92" s="624"/>
      <c r="H92" s="187" t="s">
        <v>732</v>
      </c>
      <c r="I92" s="187"/>
      <c r="J92" s="187"/>
      <c r="K92" s="43">
        <f>VLOOKUP($A92&amp;K$107,決統データ!$A$3:$DE$2059,$E92+19,FALSE)</f>
        <v>0</v>
      </c>
      <c r="L92" s="309">
        <f t="shared" si="5"/>
        <v>0</v>
      </c>
    </row>
    <row r="93" spans="1:12" ht="14.15" customHeight="1">
      <c r="A93" s="27" t="str">
        <f t="shared" si="4"/>
        <v>1802602</v>
      </c>
      <c r="B93" s="28" t="s">
        <v>337</v>
      </c>
      <c r="C93" s="29">
        <v>26</v>
      </c>
      <c r="D93" s="28" t="s">
        <v>796</v>
      </c>
      <c r="E93" s="24">
        <v>65</v>
      </c>
      <c r="F93" s="624"/>
      <c r="G93" s="624"/>
      <c r="H93" s="632" t="s">
        <v>294</v>
      </c>
      <c r="I93" s="187" t="s">
        <v>734</v>
      </c>
      <c r="J93" s="187"/>
      <c r="K93" s="43">
        <f>VLOOKUP($A93&amp;K$107,決統データ!$A$3:$DE$2059,$E93+19,FALSE)</f>
        <v>0</v>
      </c>
      <c r="L93" s="309">
        <f t="shared" si="5"/>
        <v>0</v>
      </c>
    </row>
    <row r="94" spans="1:12">
      <c r="A94" s="27" t="str">
        <f t="shared" si="4"/>
        <v>1802602</v>
      </c>
      <c r="B94" s="28" t="s">
        <v>337</v>
      </c>
      <c r="C94" s="29">
        <v>26</v>
      </c>
      <c r="D94" s="28" t="s">
        <v>796</v>
      </c>
      <c r="E94" s="24">
        <v>66</v>
      </c>
      <c r="F94" s="624"/>
      <c r="G94" s="624"/>
      <c r="H94" s="632"/>
      <c r="I94" s="187" t="s">
        <v>735</v>
      </c>
      <c r="J94" s="187"/>
      <c r="K94" s="43">
        <f>VLOOKUP($A94&amp;K$107,決統データ!$A$3:$DE$2059,$E94+19,FALSE)</f>
        <v>0</v>
      </c>
      <c r="L94" s="309">
        <f t="shared" si="5"/>
        <v>0</v>
      </c>
    </row>
    <row r="95" spans="1:12">
      <c r="A95" s="27" t="str">
        <f t="shared" si="4"/>
        <v>1802602</v>
      </c>
      <c r="B95" s="28" t="s">
        <v>337</v>
      </c>
      <c r="C95" s="29">
        <v>26</v>
      </c>
      <c r="D95" s="28" t="s">
        <v>796</v>
      </c>
      <c r="E95" s="24">
        <v>67</v>
      </c>
      <c r="F95" s="624"/>
      <c r="G95" s="624"/>
      <c r="H95" s="632"/>
      <c r="I95" s="187" t="s">
        <v>736</v>
      </c>
      <c r="J95" s="187"/>
      <c r="K95" s="43">
        <f>VLOOKUP($A95&amp;K$107,決統データ!$A$3:$DE$2059,$E95+19,FALSE)</f>
        <v>0</v>
      </c>
      <c r="L95" s="309">
        <f t="shared" si="5"/>
        <v>0</v>
      </c>
    </row>
    <row r="96" spans="1:12">
      <c r="A96" s="27" t="str">
        <f t="shared" si="4"/>
        <v>1802602</v>
      </c>
      <c r="B96" s="28" t="s">
        <v>337</v>
      </c>
      <c r="C96" s="29">
        <v>26</v>
      </c>
      <c r="D96" s="28" t="s">
        <v>796</v>
      </c>
      <c r="E96" s="38">
        <v>68</v>
      </c>
      <c r="F96" s="624"/>
      <c r="G96" s="624"/>
      <c r="H96" s="632"/>
      <c r="I96" s="187" t="s">
        <v>737</v>
      </c>
      <c r="J96" s="187"/>
      <c r="K96" s="43">
        <f>VLOOKUP($A96&amp;K$107,決統データ!$A$3:$DE$2059,$E96+19,FALSE)</f>
        <v>0</v>
      </c>
      <c r="L96" s="309">
        <f t="shared" si="5"/>
        <v>0</v>
      </c>
    </row>
    <row r="97" spans="1:12" ht="14.25" customHeight="1">
      <c r="A97" s="27" t="str">
        <f t="shared" si="4"/>
        <v>1802602</v>
      </c>
      <c r="B97" s="28" t="s">
        <v>337</v>
      </c>
      <c r="C97" s="29">
        <v>26</v>
      </c>
      <c r="D97" s="28" t="s">
        <v>796</v>
      </c>
      <c r="E97" s="38">
        <v>69</v>
      </c>
      <c r="F97" s="657" t="s">
        <v>1478</v>
      </c>
      <c r="G97" s="657"/>
      <c r="H97" s="657"/>
      <c r="I97" s="657"/>
      <c r="J97" s="657"/>
      <c r="K97" s="43">
        <f>VLOOKUP($A97&amp;K$107,決統データ!$A$3:$DE$2059,$E97+19,FALSE)</f>
        <v>62695</v>
      </c>
      <c r="L97" s="309">
        <f t="shared" si="5"/>
        <v>62695</v>
      </c>
    </row>
    <row r="98" spans="1:12">
      <c r="A98" s="27" t="str">
        <f t="shared" si="4"/>
        <v>1802602</v>
      </c>
      <c r="B98" s="28" t="s">
        <v>337</v>
      </c>
      <c r="C98" s="29">
        <v>26</v>
      </c>
      <c r="D98" s="28" t="s">
        <v>796</v>
      </c>
      <c r="E98" s="38">
        <v>70</v>
      </c>
      <c r="F98" s="658" t="s">
        <v>1479</v>
      </c>
      <c r="G98" s="658"/>
      <c r="H98" s="658"/>
      <c r="I98" s="658"/>
      <c r="J98" s="658"/>
      <c r="K98" s="43">
        <f>VLOOKUP($A98&amp;K$107,決統データ!$A$3:$DE$2059,$E98+19,FALSE)</f>
        <v>68960</v>
      </c>
      <c r="L98" s="309">
        <f t="shared" si="5"/>
        <v>68960</v>
      </c>
    </row>
    <row r="99" spans="1:12">
      <c r="F99" s="559" t="s">
        <v>510</v>
      </c>
      <c r="G99" s="72" t="s">
        <v>513</v>
      </c>
      <c r="H99" s="75"/>
      <c r="I99" s="77"/>
      <c r="J99" s="76"/>
      <c r="K99" s="259">
        <f>K3/K14*100</f>
        <v>104.60721312582859</v>
      </c>
      <c r="L99" s="301">
        <f>L3/L14*100</f>
        <v>104.60721312582859</v>
      </c>
    </row>
    <row r="100" spans="1:12">
      <c r="F100" s="559"/>
      <c r="G100" s="72" t="s">
        <v>511</v>
      </c>
      <c r="H100" s="72"/>
      <c r="I100" s="75"/>
      <c r="J100" s="76"/>
      <c r="K100" s="259">
        <f>K3/(K14+K51)*100</f>
        <v>100.08564064860673</v>
      </c>
      <c r="L100" s="301">
        <f>L3/(L14+L51)*100</f>
        <v>100.08564064860673</v>
      </c>
    </row>
    <row r="101" spans="1:12">
      <c r="F101" s="559"/>
      <c r="G101" s="72" t="s">
        <v>514</v>
      </c>
      <c r="H101" s="72"/>
      <c r="I101" s="75"/>
      <c r="J101" s="76"/>
      <c r="K101" s="259">
        <f>(K4-K7)/(K15-K17)*100</f>
        <v>59.517541966944286</v>
      </c>
      <c r="L101" s="301">
        <f>(L4-L7)/(L15-L17)*100</f>
        <v>59.517541966944286</v>
      </c>
    </row>
    <row r="102" spans="1:12">
      <c r="F102" s="559"/>
      <c r="G102" s="72" t="s">
        <v>512</v>
      </c>
      <c r="H102" s="75"/>
      <c r="I102" s="77"/>
      <c r="J102" s="76"/>
      <c r="K102" s="303">
        <f>K71/(K4-K7)*100</f>
        <v>0</v>
      </c>
      <c r="L102" s="302">
        <f>L71/(L4-L7)*100</f>
        <v>0</v>
      </c>
    </row>
    <row r="103" spans="1:12">
      <c r="F103" s="559"/>
      <c r="G103" s="75" t="s">
        <v>522</v>
      </c>
      <c r="H103" s="77"/>
      <c r="I103" s="77"/>
      <c r="J103" s="76"/>
      <c r="K103" s="259">
        <f>(K12+K27+K28)/(K3+K25)*100</f>
        <v>44.329547380912018</v>
      </c>
      <c r="L103" s="301">
        <f>(L12+L27+L28)/(L3+L25)*100</f>
        <v>44.329547380912018</v>
      </c>
    </row>
    <row r="107" spans="1:12">
      <c r="K107" s="12" t="str">
        <f>+K108&amp;"000"</f>
        <v>264075000</v>
      </c>
    </row>
    <row r="108" spans="1:12">
      <c r="K108" s="12" t="s">
        <v>595</v>
      </c>
    </row>
    <row r="109" spans="1:12">
      <c r="K109" s="12" t="s">
        <v>596</v>
      </c>
    </row>
  </sheetData>
  <customSheetViews>
    <customSheetView guid="{247A5D4D-80F1-4466-92F7-7A3BC78E450F}" printArea="1" topLeftCell="A86">
      <selection activeCell="C43" sqref="C43"/>
      <pageMargins left="1.1811023622047245" right="0.78740157480314965" top="0.55118110236220474" bottom="0.35433070866141736" header="0.51181102362204722" footer="0.27559055118110237"/>
      <pageSetup paperSize="9" scale="55" orientation="portrait" blackAndWhite="1" horizontalDpi="4294967293" verticalDpi="4294967293"/>
      <headerFooter alignWithMargins="0"/>
    </customSheetView>
  </customSheetViews>
  <mergeCells count="93">
    <mergeCell ref="F64:J64"/>
    <mergeCell ref="F63:J63"/>
    <mergeCell ref="F25:F58"/>
    <mergeCell ref="F80:J80"/>
    <mergeCell ref="G39:G42"/>
    <mergeCell ref="H39:J39"/>
    <mergeCell ref="H40:J40"/>
    <mergeCell ref="H41:J41"/>
    <mergeCell ref="G34:J34"/>
    <mergeCell ref="G43:G50"/>
    <mergeCell ref="G29:J29"/>
    <mergeCell ref="G30:J30"/>
    <mergeCell ref="G31:J31"/>
    <mergeCell ref="G32:J32"/>
    <mergeCell ref="F60:J60"/>
    <mergeCell ref="G51:J51"/>
    <mergeCell ref="F99:F103"/>
    <mergeCell ref="F83:I84"/>
    <mergeCell ref="F85:I86"/>
    <mergeCell ref="F87:F88"/>
    <mergeCell ref="G87:I88"/>
    <mergeCell ref="F91:G96"/>
    <mergeCell ref="H93:H96"/>
    <mergeCell ref="F97:J97"/>
    <mergeCell ref="F98:J98"/>
    <mergeCell ref="G8:J8"/>
    <mergeCell ref="G9:J9"/>
    <mergeCell ref="G10:J10"/>
    <mergeCell ref="G24:J24"/>
    <mergeCell ref="F79:J79"/>
    <mergeCell ref="H43:H45"/>
    <mergeCell ref="I43:I45"/>
    <mergeCell ref="H46:J46"/>
    <mergeCell ref="H47:J47"/>
    <mergeCell ref="H48:J48"/>
    <mergeCell ref="H49:J49"/>
    <mergeCell ref="H50:J50"/>
    <mergeCell ref="G62:J62"/>
    <mergeCell ref="F61:J61"/>
    <mergeCell ref="G55:J55"/>
    <mergeCell ref="G56:J56"/>
    <mergeCell ref="G11:J11"/>
    <mergeCell ref="G12:J12"/>
    <mergeCell ref="G13:J13"/>
    <mergeCell ref="G14:J14"/>
    <mergeCell ref="I38:J38"/>
    <mergeCell ref="G35:J35"/>
    <mergeCell ref="G25:J25"/>
    <mergeCell ref="G26:J26"/>
    <mergeCell ref="G27:J27"/>
    <mergeCell ref="G28:J28"/>
    <mergeCell ref="G33:J33"/>
    <mergeCell ref="F2:J2"/>
    <mergeCell ref="F3:F24"/>
    <mergeCell ref="G3:J3"/>
    <mergeCell ref="G4:J4"/>
    <mergeCell ref="G5:J5"/>
    <mergeCell ref="G6:J6"/>
    <mergeCell ref="G19:J19"/>
    <mergeCell ref="G20:J20"/>
    <mergeCell ref="G21:J21"/>
    <mergeCell ref="G22:J22"/>
    <mergeCell ref="G15:J15"/>
    <mergeCell ref="G16:J16"/>
    <mergeCell ref="G17:J17"/>
    <mergeCell ref="G18:J18"/>
    <mergeCell ref="G23:J23"/>
    <mergeCell ref="G7:J7"/>
    <mergeCell ref="F59:J59"/>
    <mergeCell ref="H54:J54"/>
    <mergeCell ref="H42:J42"/>
    <mergeCell ref="G36:J36"/>
    <mergeCell ref="G37:H38"/>
    <mergeCell ref="I37:J37"/>
    <mergeCell ref="G52:G54"/>
    <mergeCell ref="H52:J52"/>
    <mergeCell ref="H53:J53"/>
    <mergeCell ref="G57:J57"/>
    <mergeCell ref="G58:J58"/>
    <mergeCell ref="F76:J76"/>
    <mergeCell ref="F78:J78"/>
    <mergeCell ref="F77:J77"/>
    <mergeCell ref="F65:J65"/>
    <mergeCell ref="F66:F68"/>
    <mergeCell ref="G66:J66"/>
    <mergeCell ref="G67:J67"/>
    <mergeCell ref="G68:J68"/>
    <mergeCell ref="F74:J74"/>
    <mergeCell ref="F69:J69"/>
    <mergeCell ref="F70:I71"/>
    <mergeCell ref="F72:J72"/>
    <mergeCell ref="F73:J73"/>
    <mergeCell ref="F75:J75"/>
  </mergeCells>
  <phoneticPr fontId="3"/>
  <pageMargins left="1.1811023622047245" right="0.78740157480314965" top="0.55118110236220474" bottom="0.35433070866141736" header="0.51181102362204722" footer="0.27559055118110237"/>
  <pageSetup paperSize="9" scale="55"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pageSetUpPr fitToPage="1"/>
  </sheetPr>
  <dimension ref="A1:J56"/>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6.58203125" style="1" customWidth="1"/>
    <col min="7" max="7" width="9" style="1"/>
    <col min="8" max="8" width="27.08203125" style="1" customWidth="1"/>
    <col min="9" max="9" width="14" style="1" customWidth="1"/>
    <col min="10" max="10" width="14.58203125" style="1" customWidth="1"/>
    <col min="11" max="16384" width="9" style="1"/>
  </cols>
  <sheetData>
    <row r="1" spans="1:10" ht="20.25" customHeight="1">
      <c r="F1" s="1" t="s">
        <v>1199</v>
      </c>
      <c r="J1" s="254" t="s">
        <v>523</v>
      </c>
    </row>
    <row r="2" spans="1:10" ht="38.25" customHeight="1">
      <c r="A2" s="26"/>
      <c r="B2" s="67" t="s">
        <v>786</v>
      </c>
      <c r="C2" s="26" t="s">
        <v>787</v>
      </c>
      <c r="D2" s="26" t="s">
        <v>788</v>
      </c>
      <c r="E2" s="30" t="s">
        <v>789</v>
      </c>
      <c r="F2" s="803"/>
      <c r="G2" s="803"/>
      <c r="H2" s="803"/>
      <c r="I2" s="308" t="s">
        <v>274</v>
      </c>
      <c r="J2" s="310" t="s">
        <v>609</v>
      </c>
    </row>
    <row r="3" spans="1:10" ht="22" customHeight="1">
      <c r="A3" s="27" t="str">
        <f>+B3&amp;C3&amp;D3</f>
        <v>1802101</v>
      </c>
      <c r="B3" s="28" t="s">
        <v>337</v>
      </c>
      <c r="C3" s="29">
        <v>21</v>
      </c>
      <c r="D3" s="28" t="s">
        <v>790</v>
      </c>
      <c r="E3" s="24">
        <v>1</v>
      </c>
      <c r="F3" s="559" t="s">
        <v>1198</v>
      </c>
      <c r="G3" s="666" t="s">
        <v>862</v>
      </c>
      <c r="H3" s="95" t="s">
        <v>1191</v>
      </c>
      <c r="I3" s="43">
        <f>VLOOKUP($A3&amp;I$54,決統データ!$A$3:$DE$2059,$E3+19,FALSE)</f>
        <v>1446</v>
      </c>
      <c r="J3" s="274">
        <f t="shared" ref="J3:J26" si="0">SUM(I3:I3)</f>
        <v>1446</v>
      </c>
    </row>
    <row r="4" spans="1:10" ht="22" customHeight="1">
      <c r="A4" s="27" t="str">
        <f t="shared" ref="A4:A26" si="1">+B4&amp;C4&amp;D4</f>
        <v>1802101</v>
      </c>
      <c r="B4" s="28" t="s">
        <v>337</v>
      </c>
      <c r="C4" s="29">
        <v>21</v>
      </c>
      <c r="D4" s="28" t="s">
        <v>790</v>
      </c>
      <c r="E4" s="24">
        <v>2</v>
      </c>
      <c r="F4" s="559"/>
      <c r="G4" s="667"/>
      <c r="H4" s="60" t="s">
        <v>1190</v>
      </c>
      <c r="I4" s="43">
        <f>VLOOKUP($A4&amp;I$54,決統データ!$A$3:$DE$2059,$E4+19,FALSE)</f>
        <v>617</v>
      </c>
      <c r="J4" s="274">
        <f t="shared" si="0"/>
        <v>617</v>
      </c>
    </row>
    <row r="5" spans="1:10" ht="22" customHeight="1">
      <c r="A5" s="27" t="str">
        <f t="shared" si="1"/>
        <v>1802101</v>
      </c>
      <c r="B5" s="28" t="s">
        <v>337</v>
      </c>
      <c r="C5" s="29">
        <v>21</v>
      </c>
      <c r="D5" s="28" t="s">
        <v>790</v>
      </c>
      <c r="E5" s="24">
        <v>3</v>
      </c>
      <c r="F5" s="559"/>
      <c r="G5" s="667"/>
      <c r="H5" s="60" t="s">
        <v>1628</v>
      </c>
      <c r="I5" s="43">
        <f>VLOOKUP($A5&amp;I$54,決統データ!$A$3:$DE$2059,$E5+19,FALSE)</f>
        <v>0</v>
      </c>
      <c r="J5" s="274">
        <f t="shared" si="0"/>
        <v>0</v>
      </c>
    </row>
    <row r="6" spans="1:10" ht="22" customHeight="1">
      <c r="A6" s="27" t="str">
        <f t="shared" si="1"/>
        <v>1802101</v>
      </c>
      <c r="B6" s="28" t="s">
        <v>337</v>
      </c>
      <c r="C6" s="29">
        <v>21</v>
      </c>
      <c r="D6" s="28" t="s">
        <v>790</v>
      </c>
      <c r="E6" s="24">
        <v>4</v>
      </c>
      <c r="F6" s="559"/>
      <c r="G6" s="667"/>
      <c r="H6" s="60" t="s">
        <v>1197</v>
      </c>
      <c r="I6" s="43">
        <f>VLOOKUP($A6&amp;I$54,決統データ!$A$3:$DE$2059,$E6+19,FALSE)</f>
        <v>0</v>
      </c>
      <c r="J6" s="274">
        <f t="shared" si="0"/>
        <v>0</v>
      </c>
    </row>
    <row r="7" spans="1:10" ht="22" customHeight="1">
      <c r="A7" s="27" t="str">
        <f t="shared" si="1"/>
        <v>1802101</v>
      </c>
      <c r="B7" s="28" t="s">
        <v>337</v>
      </c>
      <c r="C7" s="29">
        <v>21</v>
      </c>
      <c r="D7" s="28" t="s">
        <v>790</v>
      </c>
      <c r="E7" s="24">
        <v>5</v>
      </c>
      <c r="F7" s="559"/>
      <c r="G7" s="667"/>
      <c r="H7" s="60" t="s">
        <v>1187</v>
      </c>
      <c r="I7" s="43">
        <f>VLOOKUP($A7&amp;I$54,決統データ!$A$3:$DE$2059,$E7+19,FALSE)</f>
        <v>432</v>
      </c>
      <c r="J7" s="274">
        <f t="shared" si="0"/>
        <v>432</v>
      </c>
    </row>
    <row r="8" spans="1:10" ht="22" customHeight="1">
      <c r="A8" s="27" t="str">
        <f t="shared" si="1"/>
        <v>1802101</v>
      </c>
      <c r="B8" s="28" t="s">
        <v>337</v>
      </c>
      <c r="C8" s="29">
        <v>21</v>
      </c>
      <c r="D8" s="28" t="s">
        <v>790</v>
      </c>
      <c r="E8" s="24">
        <v>6</v>
      </c>
      <c r="F8" s="559"/>
      <c r="G8" s="667"/>
      <c r="H8" s="60" t="s">
        <v>799</v>
      </c>
      <c r="I8" s="43">
        <f>VLOOKUP($A8&amp;I$54,決統データ!$A$3:$DE$2059,$E8+19,FALSE)</f>
        <v>2495</v>
      </c>
      <c r="J8" s="274">
        <f t="shared" si="0"/>
        <v>2495</v>
      </c>
    </row>
    <row r="9" spans="1:10" ht="22" customHeight="1">
      <c r="A9" s="27" t="str">
        <f t="shared" si="1"/>
        <v>1802101</v>
      </c>
      <c r="B9" s="28" t="s">
        <v>337</v>
      </c>
      <c r="C9" s="29">
        <v>21</v>
      </c>
      <c r="D9" s="28" t="s">
        <v>790</v>
      </c>
      <c r="E9" s="24">
        <v>7</v>
      </c>
      <c r="F9" s="559"/>
      <c r="G9" s="507" t="s">
        <v>1186</v>
      </c>
      <c r="H9" s="507"/>
      <c r="I9" s="43">
        <f>VLOOKUP($A9&amp;I$54,決統データ!$A$3:$DE$2059,$E9+19,FALSE)</f>
        <v>1791</v>
      </c>
      <c r="J9" s="274">
        <f t="shared" si="0"/>
        <v>1791</v>
      </c>
    </row>
    <row r="10" spans="1:10" ht="22" customHeight="1">
      <c r="A10" s="27" t="str">
        <f t="shared" si="1"/>
        <v>1802101</v>
      </c>
      <c r="B10" s="28" t="s">
        <v>337</v>
      </c>
      <c r="C10" s="29">
        <v>21</v>
      </c>
      <c r="D10" s="28" t="s">
        <v>790</v>
      </c>
      <c r="E10" s="24">
        <v>8</v>
      </c>
      <c r="F10" s="559"/>
      <c r="G10" s="667" t="s">
        <v>650</v>
      </c>
      <c r="H10" s="60" t="s">
        <v>1469</v>
      </c>
      <c r="I10" s="43">
        <f>VLOOKUP($A10&amp;I$54,決統データ!$A$3:$DE$2059,$E10+19,FALSE)</f>
        <v>1791</v>
      </c>
      <c r="J10" s="274">
        <f t="shared" si="0"/>
        <v>1791</v>
      </c>
    </row>
    <row r="11" spans="1:10" ht="22" customHeight="1">
      <c r="A11" s="27" t="str">
        <f t="shared" si="1"/>
        <v>1802101</v>
      </c>
      <c r="B11" s="28" t="s">
        <v>337</v>
      </c>
      <c r="C11" s="29">
        <v>21</v>
      </c>
      <c r="D11" s="28" t="s">
        <v>790</v>
      </c>
      <c r="E11" s="24">
        <v>9</v>
      </c>
      <c r="F11" s="559"/>
      <c r="G11" s="667"/>
      <c r="H11" s="60" t="s">
        <v>1464</v>
      </c>
      <c r="I11" s="43">
        <f>VLOOKUP($A11&amp;I$54,決統データ!$A$3:$DE$2059,$E11+19,FALSE)</f>
        <v>0</v>
      </c>
      <c r="J11" s="274">
        <f t="shared" si="0"/>
        <v>0</v>
      </c>
    </row>
    <row r="12" spans="1:10" ht="22" customHeight="1">
      <c r="A12" s="27" t="str">
        <f t="shared" si="1"/>
        <v>1802101</v>
      </c>
      <c r="B12" s="28" t="s">
        <v>337</v>
      </c>
      <c r="C12" s="29">
        <v>21</v>
      </c>
      <c r="D12" s="28" t="s">
        <v>790</v>
      </c>
      <c r="E12" s="24">
        <v>10</v>
      </c>
      <c r="F12" s="559"/>
      <c r="G12" s="667"/>
      <c r="H12" s="60" t="s">
        <v>1183</v>
      </c>
      <c r="I12" s="43">
        <f>VLOOKUP($A12&amp;I$54,決統データ!$A$3:$DE$2059,$E12+19,FALSE)</f>
        <v>0</v>
      </c>
      <c r="J12" s="274">
        <f t="shared" si="0"/>
        <v>0</v>
      </c>
    </row>
    <row r="13" spans="1:10" ht="22" customHeight="1">
      <c r="A13" s="27" t="str">
        <f t="shared" si="1"/>
        <v>1802101</v>
      </c>
      <c r="B13" s="28" t="s">
        <v>337</v>
      </c>
      <c r="C13" s="29">
        <v>21</v>
      </c>
      <c r="D13" s="28" t="s">
        <v>790</v>
      </c>
      <c r="E13" s="24">
        <v>12</v>
      </c>
      <c r="F13" s="559"/>
      <c r="G13" s="507" t="s">
        <v>1318</v>
      </c>
      <c r="H13" s="507"/>
      <c r="I13" s="43">
        <f>VLOOKUP($A13&amp;I$54,決統データ!$A$3:$DE$2059,$E13+19,FALSE)</f>
        <v>0</v>
      </c>
      <c r="J13" s="274">
        <f t="shared" si="0"/>
        <v>0</v>
      </c>
    </row>
    <row r="14" spans="1:10" ht="22" customHeight="1">
      <c r="A14" s="27" t="str">
        <f t="shared" si="1"/>
        <v>1802101</v>
      </c>
      <c r="B14" s="28" t="s">
        <v>337</v>
      </c>
      <c r="C14" s="29">
        <v>21</v>
      </c>
      <c r="D14" s="28" t="s">
        <v>790</v>
      </c>
      <c r="E14" s="24">
        <v>13</v>
      </c>
      <c r="F14" s="559"/>
      <c r="G14" s="507" t="s">
        <v>1182</v>
      </c>
      <c r="H14" s="507"/>
      <c r="I14" s="43">
        <f>VLOOKUP($A14&amp;I$54,決統データ!$A$3:$DE$2059,$E14+19,FALSE)</f>
        <v>0</v>
      </c>
      <c r="J14" s="274">
        <f t="shared" si="0"/>
        <v>0</v>
      </c>
    </row>
    <row r="15" spans="1:10" ht="22" customHeight="1">
      <c r="A15" s="27" t="str">
        <f t="shared" si="1"/>
        <v>1802101</v>
      </c>
      <c r="B15" s="28" t="s">
        <v>337</v>
      </c>
      <c r="C15" s="29">
        <v>21</v>
      </c>
      <c r="D15" s="28" t="s">
        <v>790</v>
      </c>
      <c r="E15" s="24">
        <v>14</v>
      </c>
      <c r="F15" s="559"/>
      <c r="G15" s="507" t="s">
        <v>1181</v>
      </c>
      <c r="H15" s="507"/>
      <c r="I15" s="43">
        <f>VLOOKUP($A15&amp;I$54,決統データ!$A$3:$DE$2059,$E15+19,FALSE)</f>
        <v>219</v>
      </c>
      <c r="J15" s="274">
        <f t="shared" si="0"/>
        <v>219</v>
      </c>
    </row>
    <row r="16" spans="1:10" ht="22" customHeight="1">
      <c r="A16" s="27" t="str">
        <f t="shared" si="1"/>
        <v>1802101</v>
      </c>
      <c r="B16" s="28" t="s">
        <v>337</v>
      </c>
      <c r="C16" s="29">
        <v>21</v>
      </c>
      <c r="D16" s="28" t="s">
        <v>790</v>
      </c>
      <c r="E16" s="24">
        <v>15</v>
      </c>
      <c r="F16" s="559"/>
      <c r="G16" s="507" t="s">
        <v>1180</v>
      </c>
      <c r="H16" s="507"/>
      <c r="I16" s="43">
        <f>VLOOKUP($A16&amp;I$54,決統データ!$A$3:$DE$2059,$E16+19,FALSE)</f>
        <v>11168</v>
      </c>
      <c r="J16" s="274">
        <f t="shared" si="0"/>
        <v>11168</v>
      </c>
    </row>
    <row r="17" spans="1:10" ht="22" customHeight="1">
      <c r="A17" s="27" t="str">
        <f t="shared" si="1"/>
        <v>1802101</v>
      </c>
      <c r="B17" s="28" t="s">
        <v>337</v>
      </c>
      <c r="C17" s="29">
        <v>21</v>
      </c>
      <c r="D17" s="28" t="s">
        <v>790</v>
      </c>
      <c r="E17" s="24">
        <v>16</v>
      </c>
      <c r="F17" s="559"/>
      <c r="G17" s="507" t="s">
        <v>1177</v>
      </c>
      <c r="H17" s="507"/>
      <c r="I17" s="43">
        <f>VLOOKUP($A17&amp;I$54,決統データ!$A$3:$DE$2059,$E17+19,FALSE)</f>
        <v>0</v>
      </c>
      <c r="J17" s="274">
        <f t="shared" si="0"/>
        <v>0</v>
      </c>
    </row>
    <row r="18" spans="1:10" ht="22" customHeight="1">
      <c r="A18" s="27" t="str">
        <f t="shared" si="1"/>
        <v>1802101</v>
      </c>
      <c r="B18" s="28" t="s">
        <v>337</v>
      </c>
      <c r="C18" s="29">
        <v>21</v>
      </c>
      <c r="D18" s="28" t="s">
        <v>790</v>
      </c>
      <c r="E18" s="24">
        <v>17</v>
      </c>
      <c r="F18" s="559"/>
      <c r="G18" s="507" t="s">
        <v>1317</v>
      </c>
      <c r="H18" s="507"/>
      <c r="I18" s="43">
        <f>VLOOKUP($A18&amp;I$54,決統データ!$A$3:$DE$2059,$E18+19,FALSE)</f>
        <v>0</v>
      </c>
      <c r="J18" s="274">
        <f t="shared" si="0"/>
        <v>0</v>
      </c>
    </row>
    <row r="19" spans="1:10" ht="22" customHeight="1">
      <c r="A19" s="27" t="str">
        <f t="shared" si="1"/>
        <v>1802101</v>
      </c>
      <c r="B19" s="28" t="s">
        <v>337</v>
      </c>
      <c r="C19" s="29">
        <v>21</v>
      </c>
      <c r="D19" s="28" t="s">
        <v>790</v>
      </c>
      <c r="E19" s="24">
        <v>18</v>
      </c>
      <c r="F19" s="559"/>
      <c r="G19" s="507" t="s">
        <v>1316</v>
      </c>
      <c r="H19" s="507"/>
      <c r="I19" s="43">
        <f>VLOOKUP($A19&amp;I$54,決統データ!$A$3:$DE$2059,$E19+19,FALSE)</f>
        <v>0</v>
      </c>
      <c r="J19" s="274">
        <f t="shared" si="0"/>
        <v>0</v>
      </c>
    </row>
    <row r="20" spans="1:10" ht="22" customHeight="1">
      <c r="A20" s="27" t="str">
        <f t="shared" si="1"/>
        <v>1802101</v>
      </c>
      <c r="B20" s="28" t="s">
        <v>337</v>
      </c>
      <c r="C20" s="29">
        <v>21</v>
      </c>
      <c r="D20" s="28" t="s">
        <v>790</v>
      </c>
      <c r="E20" s="24">
        <v>19</v>
      </c>
      <c r="F20" s="559"/>
      <c r="G20" s="507" t="s">
        <v>1178</v>
      </c>
      <c r="H20" s="507"/>
      <c r="I20" s="43">
        <f>VLOOKUP($A20&amp;I$54,決統データ!$A$3:$DE$2059,$E20+19,FALSE)</f>
        <v>101281</v>
      </c>
      <c r="J20" s="274">
        <f t="shared" si="0"/>
        <v>101281</v>
      </c>
    </row>
    <row r="21" spans="1:10" ht="22" customHeight="1">
      <c r="A21" s="27" t="str">
        <f t="shared" si="1"/>
        <v>1802101</v>
      </c>
      <c r="B21" s="28" t="s">
        <v>337</v>
      </c>
      <c r="C21" s="29">
        <v>21</v>
      </c>
      <c r="D21" s="28" t="s">
        <v>790</v>
      </c>
      <c r="E21" s="24">
        <v>27</v>
      </c>
      <c r="F21" s="559"/>
      <c r="G21" s="468" t="s">
        <v>1315</v>
      </c>
      <c r="H21" s="469"/>
      <c r="I21" s="43">
        <f>VLOOKUP($A21&amp;I$54,決統データ!$A$3:$DE$2059,$E21+19,FALSE)</f>
        <v>0</v>
      </c>
      <c r="J21" s="274">
        <f t="shared" si="0"/>
        <v>0</v>
      </c>
    </row>
    <row r="22" spans="1:10" ht="22" customHeight="1">
      <c r="A22" s="27" t="str">
        <f t="shared" si="1"/>
        <v>1802101</v>
      </c>
      <c r="B22" s="28" t="s">
        <v>337</v>
      </c>
      <c r="C22" s="29">
        <v>21</v>
      </c>
      <c r="D22" s="28" t="s">
        <v>790</v>
      </c>
      <c r="E22" s="24">
        <v>28</v>
      </c>
      <c r="F22" s="559"/>
      <c r="G22" s="507" t="s">
        <v>737</v>
      </c>
      <c r="H22" s="507"/>
      <c r="I22" s="43">
        <f>VLOOKUP($A22&amp;I$54,決統データ!$A$3:$DE$2059,$E22+19,FALSE)</f>
        <v>1469</v>
      </c>
      <c r="J22" s="274">
        <f t="shared" si="0"/>
        <v>1469</v>
      </c>
    </row>
    <row r="23" spans="1:10" ht="22" customHeight="1">
      <c r="A23" s="27" t="str">
        <f t="shared" si="1"/>
        <v>1802101</v>
      </c>
      <c r="B23" s="28" t="s">
        <v>337</v>
      </c>
      <c r="C23" s="29">
        <v>21</v>
      </c>
      <c r="D23" s="28" t="s">
        <v>790</v>
      </c>
      <c r="E23" s="24">
        <v>29</v>
      </c>
      <c r="F23" s="559"/>
      <c r="G23" s="507" t="s">
        <v>1314</v>
      </c>
      <c r="H23" s="507"/>
      <c r="I23" s="43">
        <f>VLOOKUP($A23&amp;I$54,決統データ!$A$3:$DE$2059,$E23+19,FALSE)</f>
        <v>118423</v>
      </c>
      <c r="J23" s="274">
        <f t="shared" si="0"/>
        <v>118423</v>
      </c>
    </row>
    <row r="24" spans="1:10" ht="22" customHeight="1">
      <c r="A24" s="27" t="str">
        <f t="shared" si="1"/>
        <v>1802101</v>
      </c>
      <c r="B24" s="28" t="s">
        <v>337</v>
      </c>
      <c r="C24" s="29">
        <v>21</v>
      </c>
      <c r="D24" s="28" t="s">
        <v>790</v>
      </c>
      <c r="E24" s="24">
        <v>30</v>
      </c>
      <c r="F24" s="559"/>
      <c r="G24" s="507" t="s">
        <v>1313</v>
      </c>
      <c r="H24" s="507"/>
      <c r="I24" s="43">
        <f>VLOOKUP($A24&amp;I$54,決統データ!$A$3:$DE$2059,$E24+19,FALSE)</f>
        <v>0</v>
      </c>
      <c r="J24" s="274">
        <f t="shared" si="0"/>
        <v>0</v>
      </c>
    </row>
    <row r="25" spans="1:10" ht="22" customHeight="1">
      <c r="A25" s="27" t="str">
        <f t="shared" si="1"/>
        <v>1802101</v>
      </c>
      <c r="B25" s="28" t="s">
        <v>337</v>
      </c>
      <c r="C25" s="29">
        <v>21</v>
      </c>
      <c r="D25" s="28" t="s">
        <v>790</v>
      </c>
      <c r="E25" s="24">
        <v>31</v>
      </c>
      <c r="F25" s="559"/>
      <c r="G25" s="507" t="s">
        <v>1173</v>
      </c>
      <c r="H25" s="507"/>
      <c r="I25" s="43">
        <f>VLOOKUP($A25&amp;I$54,決統データ!$A$3:$DE$2059,$E25+19,FALSE)</f>
        <v>0</v>
      </c>
      <c r="J25" s="274">
        <f t="shared" si="0"/>
        <v>0</v>
      </c>
    </row>
    <row r="26" spans="1:10" ht="22" customHeight="1">
      <c r="A26" s="27" t="str">
        <f t="shared" si="1"/>
        <v>1802101</v>
      </c>
      <c r="B26" s="28" t="s">
        <v>337</v>
      </c>
      <c r="C26" s="29">
        <v>21</v>
      </c>
      <c r="D26" s="28" t="s">
        <v>790</v>
      </c>
      <c r="E26" s="24">
        <v>32</v>
      </c>
      <c r="F26" s="559"/>
      <c r="G26" s="507" t="s">
        <v>1172</v>
      </c>
      <c r="H26" s="507"/>
      <c r="I26" s="43">
        <f>VLOOKUP($A26&amp;I$54,決統データ!$A$3:$DE$2059,$E26+19,FALSE)</f>
        <v>118423</v>
      </c>
      <c r="J26" s="274">
        <f t="shared" si="0"/>
        <v>118423</v>
      </c>
    </row>
    <row r="27" spans="1:10" ht="22" customHeight="1">
      <c r="F27" s="670" t="s">
        <v>1319</v>
      </c>
      <c r="G27" s="666" t="s">
        <v>862</v>
      </c>
      <c r="H27" s="95" t="s">
        <v>1191</v>
      </c>
      <c r="I27" s="166">
        <f t="shared" ref="I27:I50" si="2">I3/$I$26*100</f>
        <v>1.2210465872338987</v>
      </c>
      <c r="J27" s="273">
        <f t="shared" ref="J27:J50" si="3">J3/$J$26*100</f>
        <v>1.2210465872338987</v>
      </c>
    </row>
    <row r="28" spans="1:10" ht="22" customHeight="1">
      <c r="F28" s="670"/>
      <c r="G28" s="667"/>
      <c r="H28" s="60" t="s">
        <v>1190</v>
      </c>
      <c r="I28" s="166">
        <f t="shared" si="2"/>
        <v>0.52101365444212688</v>
      </c>
      <c r="J28" s="273">
        <f t="shared" si="3"/>
        <v>0.52101365444212688</v>
      </c>
    </row>
    <row r="29" spans="1:10" ht="22" customHeight="1">
      <c r="F29" s="670"/>
      <c r="G29" s="667"/>
      <c r="H29" s="60" t="s">
        <v>1628</v>
      </c>
      <c r="I29" s="166">
        <f t="shared" si="2"/>
        <v>0</v>
      </c>
      <c r="J29" s="273">
        <f t="shared" si="3"/>
        <v>0</v>
      </c>
    </row>
    <row r="30" spans="1:10" ht="22" customHeight="1">
      <c r="F30" s="670"/>
      <c r="G30" s="667"/>
      <c r="H30" s="60" t="s">
        <v>1188</v>
      </c>
      <c r="I30" s="166">
        <f t="shared" si="2"/>
        <v>0</v>
      </c>
      <c r="J30" s="273">
        <f t="shared" si="3"/>
        <v>0</v>
      </c>
    </row>
    <row r="31" spans="1:10" ht="22" customHeight="1">
      <c r="F31" s="670"/>
      <c r="G31" s="667"/>
      <c r="H31" s="60" t="s">
        <v>1187</v>
      </c>
      <c r="I31" s="166">
        <f t="shared" si="2"/>
        <v>0.36479400116531419</v>
      </c>
      <c r="J31" s="273">
        <f t="shared" si="3"/>
        <v>0.36479400116531419</v>
      </c>
    </row>
    <row r="32" spans="1:10" ht="22" customHeight="1">
      <c r="F32" s="670"/>
      <c r="G32" s="667"/>
      <c r="H32" s="60" t="s">
        <v>799</v>
      </c>
      <c r="I32" s="166">
        <f t="shared" si="2"/>
        <v>2.1068542428413402</v>
      </c>
      <c r="J32" s="273">
        <f t="shared" si="3"/>
        <v>2.1068542428413402</v>
      </c>
    </row>
    <row r="33" spans="6:10" ht="22" customHeight="1">
      <c r="F33" s="670"/>
      <c r="G33" s="507" t="s">
        <v>1186</v>
      </c>
      <c r="H33" s="507"/>
      <c r="I33" s="166">
        <f t="shared" si="2"/>
        <v>1.5123751298311985</v>
      </c>
      <c r="J33" s="273">
        <f t="shared" si="3"/>
        <v>1.5123751298311985</v>
      </c>
    </row>
    <row r="34" spans="6:10" ht="22" customHeight="1">
      <c r="F34" s="670"/>
      <c r="G34" s="667" t="s">
        <v>650</v>
      </c>
      <c r="H34" s="432" t="s">
        <v>1465</v>
      </c>
      <c r="I34" s="166">
        <f t="shared" si="2"/>
        <v>1.5123751298311985</v>
      </c>
      <c r="J34" s="273">
        <f t="shared" si="3"/>
        <v>1.5123751298311985</v>
      </c>
    </row>
    <row r="35" spans="6:10" ht="22" customHeight="1">
      <c r="F35" s="670"/>
      <c r="G35" s="667"/>
      <c r="H35" s="432" t="s">
        <v>1464</v>
      </c>
      <c r="I35" s="166">
        <f t="shared" si="2"/>
        <v>0</v>
      </c>
      <c r="J35" s="273">
        <f t="shared" si="3"/>
        <v>0</v>
      </c>
    </row>
    <row r="36" spans="6:10" ht="22" customHeight="1">
      <c r="F36" s="670"/>
      <c r="G36" s="667"/>
      <c r="H36" s="60" t="s">
        <v>1183</v>
      </c>
      <c r="I36" s="166">
        <f t="shared" si="2"/>
        <v>0</v>
      </c>
      <c r="J36" s="273">
        <f t="shared" si="3"/>
        <v>0</v>
      </c>
    </row>
    <row r="37" spans="6:10" ht="22" customHeight="1">
      <c r="F37" s="670"/>
      <c r="G37" s="507" t="s">
        <v>1318</v>
      </c>
      <c r="H37" s="507"/>
      <c r="I37" s="166">
        <f t="shared" si="2"/>
        <v>0</v>
      </c>
      <c r="J37" s="273">
        <f t="shared" si="3"/>
        <v>0</v>
      </c>
    </row>
    <row r="38" spans="6:10" ht="22" customHeight="1">
      <c r="F38" s="670"/>
      <c r="G38" s="507" t="s">
        <v>1182</v>
      </c>
      <c r="H38" s="507"/>
      <c r="I38" s="166">
        <f t="shared" si="2"/>
        <v>0</v>
      </c>
      <c r="J38" s="273">
        <f t="shared" si="3"/>
        <v>0</v>
      </c>
    </row>
    <row r="39" spans="6:10" ht="22" customHeight="1">
      <c r="F39" s="670"/>
      <c r="G39" s="507" t="s">
        <v>1181</v>
      </c>
      <c r="H39" s="507"/>
      <c r="I39" s="166">
        <f t="shared" si="2"/>
        <v>0.18493029225741622</v>
      </c>
      <c r="J39" s="273">
        <f t="shared" si="3"/>
        <v>0.18493029225741622</v>
      </c>
    </row>
    <row r="40" spans="6:10" ht="22" customHeight="1">
      <c r="F40" s="670"/>
      <c r="G40" s="507" t="s">
        <v>1180</v>
      </c>
      <c r="H40" s="507"/>
      <c r="I40" s="166">
        <f t="shared" si="2"/>
        <v>9.4306004745699745</v>
      </c>
      <c r="J40" s="273">
        <f t="shared" si="3"/>
        <v>9.4306004745699745</v>
      </c>
    </row>
    <row r="41" spans="6:10" ht="22" customHeight="1">
      <c r="F41" s="670"/>
      <c r="G41" s="507" t="s">
        <v>1177</v>
      </c>
      <c r="H41" s="507"/>
      <c r="I41" s="166">
        <f t="shared" si="2"/>
        <v>0</v>
      </c>
      <c r="J41" s="273">
        <f t="shared" si="3"/>
        <v>0</v>
      </c>
    </row>
    <row r="42" spans="6:10" ht="22" customHeight="1">
      <c r="F42" s="670"/>
      <c r="G42" s="507" t="s">
        <v>1317</v>
      </c>
      <c r="H42" s="507"/>
      <c r="I42" s="166">
        <f t="shared" si="2"/>
        <v>0</v>
      </c>
      <c r="J42" s="273">
        <f t="shared" si="3"/>
        <v>0</v>
      </c>
    </row>
    <row r="43" spans="6:10" ht="22" customHeight="1">
      <c r="F43" s="670"/>
      <c r="G43" s="507" t="s">
        <v>1316</v>
      </c>
      <c r="H43" s="507"/>
      <c r="I43" s="166">
        <f t="shared" si="2"/>
        <v>0</v>
      </c>
      <c r="J43" s="273">
        <f t="shared" si="3"/>
        <v>0</v>
      </c>
    </row>
    <row r="44" spans="6:10" ht="22" customHeight="1">
      <c r="F44" s="670"/>
      <c r="G44" s="507" t="s">
        <v>1178</v>
      </c>
      <c r="H44" s="507"/>
      <c r="I44" s="166">
        <f t="shared" si="2"/>
        <v>85.52477137042635</v>
      </c>
      <c r="J44" s="273">
        <f t="shared" si="3"/>
        <v>85.52477137042635</v>
      </c>
    </row>
    <row r="45" spans="6:10" ht="22" customHeight="1">
      <c r="F45" s="670"/>
      <c r="G45" s="468" t="s">
        <v>1315</v>
      </c>
      <c r="H45" s="469"/>
      <c r="I45" s="166">
        <f t="shared" si="2"/>
        <v>0</v>
      </c>
      <c r="J45" s="273">
        <f t="shared" si="3"/>
        <v>0</v>
      </c>
    </row>
    <row r="46" spans="6:10" ht="22" customHeight="1">
      <c r="F46" s="670"/>
      <c r="G46" s="507" t="s">
        <v>737</v>
      </c>
      <c r="H46" s="507"/>
      <c r="I46" s="166">
        <f t="shared" si="2"/>
        <v>1.2404684900737186</v>
      </c>
      <c r="J46" s="273">
        <f t="shared" si="3"/>
        <v>1.2404684900737186</v>
      </c>
    </row>
    <row r="47" spans="6:10" ht="22" customHeight="1">
      <c r="F47" s="670"/>
      <c r="G47" s="507" t="s">
        <v>1314</v>
      </c>
      <c r="H47" s="507"/>
      <c r="I47" s="166">
        <f t="shared" si="2"/>
        <v>100</v>
      </c>
      <c r="J47" s="273">
        <f t="shared" si="3"/>
        <v>100</v>
      </c>
    </row>
    <row r="48" spans="6:10" ht="22" customHeight="1">
      <c r="F48" s="670"/>
      <c r="G48" s="507" t="s">
        <v>1313</v>
      </c>
      <c r="H48" s="507"/>
      <c r="I48" s="166">
        <f t="shared" si="2"/>
        <v>0</v>
      </c>
      <c r="J48" s="273">
        <f t="shared" si="3"/>
        <v>0</v>
      </c>
    </row>
    <row r="49" spans="6:10" ht="22" customHeight="1">
      <c r="F49" s="670"/>
      <c r="G49" s="507" t="s">
        <v>1173</v>
      </c>
      <c r="H49" s="507"/>
      <c r="I49" s="166">
        <f t="shared" si="2"/>
        <v>0</v>
      </c>
      <c r="J49" s="273">
        <f t="shared" si="3"/>
        <v>0</v>
      </c>
    </row>
    <row r="50" spans="6:10" ht="22" customHeight="1">
      <c r="F50" s="670"/>
      <c r="G50" s="507" t="s">
        <v>1172</v>
      </c>
      <c r="H50" s="507"/>
      <c r="I50" s="166">
        <f t="shared" si="2"/>
        <v>100</v>
      </c>
      <c r="J50" s="273">
        <f t="shared" si="3"/>
        <v>100</v>
      </c>
    </row>
    <row r="54" spans="6:10">
      <c r="I54" s="12" t="str">
        <f>+I55&amp;"000"</f>
        <v>264075000</v>
      </c>
    </row>
    <row r="55" spans="6:10">
      <c r="I55" s="12" t="s">
        <v>595</v>
      </c>
    </row>
    <row r="56" spans="6:10">
      <c r="I56" s="12" t="s">
        <v>596</v>
      </c>
    </row>
  </sheetData>
  <customSheetViews>
    <customSheetView guid="{247A5D4D-80F1-4466-92F7-7A3BC78E450F}" fitToPage="1" printArea="1">
      <selection activeCell="C43" sqref="C43"/>
      <pageMargins left="1.1811023622047245" right="0.78740157480314965" top="0.78740157480314965" bottom="0.78740157480314965" header="0.51181102362204722" footer="0.27559055118110237"/>
      <pageSetup paperSize="9" scale="67" orientation="portrait" blackAndWhite="1" horizontalDpi="4294967293" verticalDpi="4294967293"/>
      <headerFooter alignWithMargins="0"/>
    </customSheetView>
  </customSheetViews>
  <mergeCells count="37">
    <mergeCell ref="F2:H2"/>
    <mergeCell ref="F3:F26"/>
    <mergeCell ref="G3:G8"/>
    <mergeCell ref="G9:H9"/>
    <mergeCell ref="G10:G12"/>
    <mergeCell ref="G13:H13"/>
    <mergeCell ref="G14:H14"/>
    <mergeCell ref="G15:H15"/>
    <mergeCell ref="G16:H16"/>
    <mergeCell ref="G21:H21"/>
    <mergeCell ref="G22:H22"/>
    <mergeCell ref="G24:H24"/>
    <mergeCell ref="G25:H25"/>
    <mergeCell ref="G17:H17"/>
    <mergeCell ref="G18:H18"/>
    <mergeCell ref="G19:H19"/>
    <mergeCell ref="G20:H20"/>
    <mergeCell ref="G23:H23"/>
    <mergeCell ref="G26:H26"/>
    <mergeCell ref="F27:F50"/>
    <mergeCell ref="G27:G32"/>
    <mergeCell ref="G33:H33"/>
    <mergeCell ref="G34:G36"/>
    <mergeCell ref="G37:H37"/>
    <mergeCell ref="G38:H38"/>
    <mergeCell ref="G50:H50"/>
    <mergeCell ref="G46:H46"/>
    <mergeCell ref="G47:H47"/>
    <mergeCell ref="G48:H48"/>
    <mergeCell ref="G49:H49"/>
    <mergeCell ref="G40:H40"/>
    <mergeCell ref="G39:H39"/>
    <mergeCell ref="G41:H41"/>
    <mergeCell ref="G42:H42"/>
    <mergeCell ref="G43:H43"/>
    <mergeCell ref="G44:H44"/>
    <mergeCell ref="G45:H45"/>
  </mergeCells>
  <phoneticPr fontId="3"/>
  <pageMargins left="1.1811023622047245" right="0.78740157480314965" top="0.78740157480314965" bottom="0.78740157480314965" header="0.51181102362204722" footer="0.27559055118110237"/>
  <pageSetup paperSize="9" scale="6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pageSetUpPr fitToPage="1"/>
  </sheetPr>
  <dimension ref="A1:K58"/>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6.25" style="1" customWidth="1"/>
    <col min="7" max="7" width="6.5" style="1" customWidth="1"/>
    <col min="8" max="8" width="5.25" style="1" customWidth="1"/>
    <col min="9" max="9" width="26.08203125" style="1" customWidth="1"/>
    <col min="10" max="11" width="13.33203125" style="1" customWidth="1"/>
    <col min="12" max="16384" width="9" style="1"/>
  </cols>
  <sheetData>
    <row r="1" spans="1:11">
      <c r="F1" s="1" t="s">
        <v>1341</v>
      </c>
      <c r="K1" s="227" t="s">
        <v>523</v>
      </c>
    </row>
    <row r="2" spans="1:11" ht="34.5" customHeight="1">
      <c r="A2" s="26"/>
      <c r="B2" s="67" t="s">
        <v>786</v>
      </c>
      <c r="C2" s="26" t="s">
        <v>787</v>
      </c>
      <c r="D2" s="26" t="s">
        <v>788</v>
      </c>
      <c r="E2" s="30" t="s">
        <v>789</v>
      </c>
      <c r="F2" s="671"/>
      <c r="G2" s="672"/>
      <c r="H2" s="672"/>
      <c r="I2" s="673"/>
      <c r="J2" s="308" t="s">
        <v>193</v>
      </c>
      <c r="K2" s="308" t="s">
        <v>609</v>
      </c>
    </row>
    <row r="3" spans="1:11" ht="22" customHeight="1">
      <c r="A3" s="27" t="str">
        <f>+B3&amp;C3&amp;D3</f>
        <v>1803201</v>
      </c>
      <c r="B3" s="28" t="s">
        <v>337</v>
      </c>
      <c r="C3" s="366">
        <v>32</v>
      </c>
      <c r="D3" s="367" t="s">
        <v>378</v>
      </c>
      <c r="E3" s="24">
        <v>23</v>
      </c>
      <c r="F3" s="594"/>
      <c r="G3" s="594" t="s">
        <v>328</v>
      </c>
      <c r="H3" s="174" t="s">
        <v>862</v>
      </c>
      <c r="I3" s="174"/>
      <c r="J3" s="42">
        <f>VLOOKUP($A3&amp;J$56,決統データ!$A$3:$DE$2059,$E3+19,FALSE)</f>
        <v>2495</v>
      </c>
      <c r="K3" s="304">
        <f t="shared" ref="K3:K34" si="0">SUM(J3:J3)</f>
        <v>2495</v>
      </c>
    </row>
    <row r="4" spans="1:11" ht="22" customHeight="1">
      <c r="A4" s="27" t="str">
        <f t="shared" ref="A4:A52" si="1">+B4&amp;C4&amp;D4</f>
        <v>1803201</v>
      </c>
      <c r="B4" s="28" t="s">
        <v>337</v>
      </c>
      <c r="C4" s="366">
        <v>32</v>
      </c>
      <c r="D4" s="367" t="s">
        <v>378</v>
      </c>
      <c r="E4" s="24">
        <v>24</v>
      </c>
      <c r="F4" s="594"/>
      <c r="G4" s="594"/>
      <c r="H4" s="174" t="s">
        <v>1336</v>
      </c>
      <c r="I4" s="174"/>
      <c r="J4" s="42">
        <f>VLOOKUP($A4&amp;J$56,決統データ!$A$3:$DE$2059,$E4+19,FALSE)</f>
        <v>0</v>
      </c>
      <c r="K4" s="304">
        <f t="shared" si="0"/>
        <v>0</v>
      </c>
    </row>
    <row r="5" spans="1:11" ht="22" customHeight="1">
      <c r="A5" s="27" t="str">
        <f t="shared" si="1"/>
        <v>1803201</v>
      </c>
      <c r="B5" s="28" t="s">
        <v>337</v>
      </c>
      <c r="C5" s="366">
        <v>32</v>
      </c>
      <c r="D5" s="367" t="s">
        <v>378</v>
      </c>
      <c r="E5" s="24">
        <v>25</v>
      </c>
      <c r="F5" s="594"/>
      <c r="G5" s="594"/>
      <c r="H5" s="175"/>
      <c r="I5" s="191" t="s">
        <v>1335</v>
      </c>
      <c r="J5" s="42">
        <f>VLOOKUP($A5&amp;J$56,決統データ!$A$3:$DE$2059,$E5+19,FALSE)</f>
        <v>0</v>
      </c>
      <c r="K5" s="304">
        <f t="shared" si="0"/>
        <v>0</v>
      </c>
    </row>
    <row r="6" spans="1:11" ht="22" customHeight="1">
      <c r="A6" s="27" t="str">
        <f t="shared" si="1"/>
        <v>1803201</v>
      </c>
      <c r="B6" s="28" t="s">
        <v>337</v>
      </c>
      <c r="C6" s="366">
        <v>32</v>
      </c>
      <c r="D6" s="367" t="s">
        <v>378</v>
      </c>
      <c r="E6" s="24">
        <v>26</v>
      </c>
      <c r="F6" s="594"/>
      <c r="G6" s="594"/>
      <c r="H6" s="174" t="s">
        <v>1180</v>
      </c>
      <c r="I6" s="174"/>
      <c r="J6" s="42">
        <f>VLOOKUP($A6&amp;J$56,決統データ!$A$3:$DE$2059,$E6+19,FALSE)</f>
        <v>11168</v>
      </c>
      <c r="K6" s="304">
        <f t="shared" si="0"/>
        <v>11168</v>
      </c>
    </row>
    <row r="7" spans="1:11" ht="22" customHeight="1">
      <c r="A7" s="27" t="str">
        <f t="shared" si="1"/>
        <v>1803201</v>
      </c>
      <c r="B7" s="28" t="s">
        <v>337</v>
      </c>
      <c r="C7" s="366">
        <v>32</v>
      </c>
      <c r="D7" s="367" t="s">
        <v>378</v>
      </c>
      <c r="E7" s="24">
        <v>27</v>
      </c>
      <c r="F7" s="594"/>
      <c r="G7" s="594"/>
      <c r="H7" s="174" t="s">
        <v>1177</v>
      </c>
      <c r="I7" s="174"/>
      <c r="J7" s="42">
        <f>VLOOKUP($A7&amp;J$56,決統データ!$A$3:$DE$2059,$E7+19,FALSE)</f>
        <v>0</v>
      </c>
      <c r="K7" s="304">
        <f t="shared" si="0"/>
        <v>0</v>
      </c>
    </row>
    <row r="8" spans="1:11" ht="22" customHeight="1">
      <c r="A8" s="27" t="str">
        <f t="shared" si="1"/>
        <v>1803201</v>
      </c>
      <c r="B8" s="28" t="s">
        <v>337</v>
      </c>
      <c r="C8" s="366">
        <v>32</v>
      </c>
      <c r="D8" s="367" t="s">
        <v>378</v>
      </c>
      <c r="E8" s="24">
        <v>28</v>
      </c>
      <c r="F8" s="594"/>
      <c r="G8" s="594"/>
      <c r="H8" s="174" t="s">
        <v>1317</v>
      </c>
      <c r="I8" s="174"/>
      <c r="J8" s="42">
        <f>VLOOKUP($A8&amp;J$56,決統データ!$A$3:$DE$2059,$E8+19,FALSE)</f>
        <v>0</v>
      </c>
      <c r="K8" s="304">
        <f t="shared" si="0"/>
        <v>0</v>
      </c>
    </row>
    <row r="9" spans="1:11" ht="22" customHeight="1">
      <c r="A9" s="27" t="str">
        <f t="shared" si="1"/>
        <v>1803201</v>
      </c>
      <c r="B9" s="28" t="s">
        <v>337</v>
      </c>
      <c r="C9" s="366">
        <v>32</v>
      </c>
      <c r="D9" s="367" t="s">
        <v>378</v>
      </c>
      <c r="E9" s="24">
        <v>29</v>
      </c>
      <c r="F9" s="594"/>
      <c r="G9" s="594"/>
      <c r="H9" s="174" t="s">
        <v>1178</v>
      </c>
      <c r="I9" s="174"/>
      <c r="J9" s="42">
        <f>VLOOKUP($A9&amp;J$56,決統データ!$A$3:$DE$2059,$E9+19,FALSE)</f>
        <v>101281</v>
      </c>
      <c r="K9" s="304">
        <f t="shared" si="0"/>
        <v>101281</v>
      </c>
    </row>
    <row r="10" spans="1:11" ht="22" customHeight="1">
      <c r="A10" s="27" t="str">
        <f t="shared" si="1"/>
        <v>1803201</v>
      </c>
      <c r="B10" s="28" t="s">
        <v>337</v>
      </c>
      <c r="C10" s="366">
        <v>32</v>
      </c>
      <c r="D10" s="367" t="s">
        <v>378</v>
      </c>
      <c r="E10" s="24">
        <v>30</v>
      </c>
      <c r="F10" s="594"/>
      <c r="G10" s="594"/>
      <c r="H10" s="174" t="s">
        <v>737</v>
      </c>
      <c r="I10" s="174"/>
      <c r="J10" s="42">
        <f>VLOOKUP($A10&amp;J$56,決統データ!$A$3:$DE$2059,$E10+19,FALSE)</f>
        <v>0</v>
      </c>
      <c r="K10" s="304">
        <f t="shared" si="0"/>
        <v>0</v>
      </c>
    </row>
    <row r="11" spans="1:11" ht="22" customHeight="1">
      <c r="A11" s="27" t="str">
        <f t="shared" si="1"/>
        <v>1803201</v>
      </c>
      <c r="B11" s="28" t="s">
        <v>337</v>
      </c>
      <c r="C11" s="366">
        <v>32</v>
      </c>
      <c r="D11" s="367" t="s">
        <v>378</v>
      </c>
      <c r="E11" s="24">
        <v>31</v>
      </c>
      <c r="F11" s="594"/>
      <c r="G11" s="594"/>
      <c r="H11" s="175" t="s">
        <v>799</v>
      </c>
      <c r="I11" s="191"/>
      <c r="J11" s="42">
        <f>VLOOKUP($A11&amp;J$56,決統データ!$A$3:$DE$2059,$E11+19,FALSE)</f>
        <v>114944</v>
      </c>
      <c r="K11" s="304">
        <f t="shared" si="0"/>
        <v>114944</v>
      </c>
    </row>
    <row r="12" spans="1:11" ht="22" customHeight="1">
      <c r="A12" s="27" t="str">
        <f t="shared" si="1"/>
        <v>1803201</v>
      </c>
      <c r="B12" s="28" t="s">
        <v>337</v>
      </c>
      <c r="C12" s="366">
        <v>32</v>
      </c>
      <c r="D12" s="367" t="s">
        <v>378</v>
      </c>
      <c r="E12" s="24">
        <v>32</v>
      </c>
      <c r="F12" s="594"/>
      <c r="G12" s="594"/>
      <c r="H12" s="594" t="s">
        <v>650</v>
      </c>
      <c r="I12" s="174" t="s">
        <v>1323</v>
      </c>
      <c r="J12" s="42">
        <f>VLOOKUP($A12&amp;J$56,決統データ!$A$3:$DE$2059,$E12+19,FALSE)</f>
        <v>114944</v>
      </c>
      <c r="K12" s="304">
        <f t="shared" si="0"/>
        <v>114944</v>
      </c>
    </row>
    <row r="13" spans="1:11" ht="22" customHeight="1">
      <c r="A13" s="27" t="str">
        <f t="shared" si="1"/>
        <v>1803201</v>
      </c>
      <c r="B13" s="28" t="s">
        <v>337</v>
      </c>
      <c r="C13" s="366">
        <v>32</v>
      </c>
      <c r="D13" s="367" t="s">
        <v>378</v>
      </c>
      <c r="E13" s="24">
        <v>33</v>
      </c>
      <c r="F13" s="594"/>
      <c r="G13" s="594"/>
      <c r="H13" s="594"/>
      <c r="I13" s="174" t="s">
        <v>1322</v>
      </c>
      <c r="J13" s="42">
        <f>VLOOKUP($A13&amp;J$56,決統データ!$A$3:$DE$2059,$E13+19,FALSE)</f>
        <v>0</v>
      </c>
      <c r="K13" s="304">
        <f t="shared" si="0"/>
        <v>0</v>
      </c>
    </row>
    <row r="14" spans="1:11" ht="22" customHeight="1">
      <c r="A14" s="27" t="str">
        <f t="shared" si="1"/>
        <v>1803201</v>
      </c>
      <c r="B14" s="28" t="s">
        <v>337</v>
      </c>
      <c r="C14" s="366">
        <v>32</v>
      </c>
      <c r="D14" s="367" t="s">
        <v>378</v>
      </c>
      <c r="E14" s="24">
        <v>34</v>
      </c>
      <c r="F14" s="594"/>
      <c r="G14" s="594"/>
      <c r="H14" s="594"/>
      <c r="I14" s="174" t="s">
        <v>737</v>
      </c>
      <c r="J14" s="42">
        <f>VLOOKUP($A14&amp;J$56,決統データ!$A$3:$DE$2059,$E14+19,FALSE)</f>
        <v>0</v>
      </c>
      <c r="K14" s="304">
        <f t="shared" si="0"/>
        <v>0</v>
      </c>
    </row>
    <row r="15" spans="1:11" ht="22" customHeight="1">
      <c r="A15" s="27" t="str">
        <f t="shared" si="1"/>
        <v>1803201</v>
      </c>
      <c r="B15" s="28" t="s">
        <v>337</v>
      </c>
      <c r="C15" s="366">
        <v>32</v>
      </c>
      <c r="D15" s="367" t="s">
        <v>378</v>
      </c>
      <c r="E15" s="24">
        <v>35</v>
      </c>
      <c r="F15" s="594"/>
      <c r="G15" s="594" t="s">
        <v>737</v>
      </c>
      <c r="H15" s="174" t="s">
        <v>862</v>
      </c>
      <c r="I15" s="174"/>
      <c r="J15" s="42">
        <f>VLOOKUP($A15&amp;J$56,決統データ!$A$3:$DE$2059,$E15+19,FALSE)</f>
        <v>0</v>
      </c>
      <c r="K15" s="304">
        <f t="shared" si="0"/>
        <v>0</v>
      </c>
    </row>
    <row r="16" spans="1:11" ht="22" customHeight="1">
      <c r="A16" s="27" t="str">
        <f t="shared" si="1"/>
        <v>1803201</v>
      </c>
      <c r="B16" s="28" t="s">
        <v>337</v>
      </c>
      <c r="C16" s="366">
        <v>32</v>
      </c>
      <c r="D16" s="367" t="s">
        <v>378</v>
      </c>
      <c r="E16" s="24">
        <v>37</v>
      </c>
      <c r="F16" s="594"/>
      <c r="G16" s="594"/>
      <c r="H16" s="174" t="s">
        <v>220</v>
      </c>
      <c r="I16" s="174"/>
      <c r="J16" s="42">
        <f>VLOOKUP($A16&amp;J$56,決統データ!$A$3:$DE$2059,$E16+19,FALSE)</f>
        <v>0</v>
      </c>
      <c r="K16" s="304">
        <f t="shared" si="0"/>
        <v>0</v>
      </c>
    </row>
    <row r="17" spans="1:11" ht="22" customHeight="1">
      <c r="A17" s="27" t="str">
        <f t="shared" si="1"/>
        <v>1803201</v>
      </c>
      <c r="B17" s="28" t="s">
        <v>337</v>
      </c>
      <c r="C17" s="366">
        <v>32</v>
      </c>
      <c r="D17" s="367" t="s">
        <v>378</v>
      </c>
      <c r="E17" s="24">
        <v>38</v>
      </c>
      <c r="F17" s="594"/>
      <c r="G17" s="594"/>
      <c r="H17" s="174" t="s">
        <v>737</v>
      </c>
      <c r="I17" s="174"/>
      <c r="J17" s="42">
        <f>VLOOKUP($A17&amp;J$56,決統データ!$A$3:$DE$2059,$E17+19,FALSE)</f>
        <v>1688</v>
      </c>
      <c r="K17" s="304">
        <f t="shared" si="0"/>
        <v>1688</v>
      </c>
    </row>
    <row r="18" spans="1:11" ht="22" customHeight="1">
      <c r="A18" s="27" t="str">
        <f t="shared" si="1"/>
        <v>1803201</v>
      </c>
      <c r="B18" s="28" t="s">
        <v>337</v>
      </c>
      <c r="C18" s="366">
        <v>32</v>
      </c>
      <c r="D18" s="367" t="s">
        <v>378</v>
      </c>
      <c r="E18" s="24">
        <v>39</v>
      </c>
      <c r="F18" s="594"/>
      <c r="G18" s="594"/>
      <c r="H18" s="175" t="s">
        <v>799</v>
      </c>
      <c r="I18" s="191"/>
      <c r="J18" s="42">
        <f>VLOOKUP($A18&amp;J$56,決統データ!$A$3:$DE$2059,$E18+19,FALSE)</f>
        <v>1688</v>
      </c>
      <c r="K18" s="304">
        <f t="shared" si="0"/>
        <v>1688</v>
      </c>
    </row>
    <row r="19" spans="1:11" ht="22" customHeight="1">
      <c r="A19" s="27" t="str">
        <f t="shared" si="1"/>
        <v>1803201</v>
      </c>
      <c r="B19" s="28" t="s">
        <v>337</v>
      </c>
      <c r="C19" s="366">
        <v>32</v>
      </c>
      <c r="D19" s="367" t="s">
        <v>378</v>
      </c>
      <c r="E19" s="24">
        <v>40</v>
      </c>
      <c r="F19" s="594"/>
      <c r="G19" s="594"/>
      <c r="H19" s="594" t="s">
        <v>650</v>
      </c>
      <c r="I19" s="174" t="s">
        <v>1323</v>
      </c>
      <c r="J19" s="42">
        <f>VLOOKUP($A19&amp;J$56,決統データ!$A$3:$DE$2059,$E19+19,FALSE)</f>
        <v>1688</v>
      </c>
      <c r="K19" s="304">
        <f t="shared" si="0"/>
        <v>1688</v>
      </c>
    </row>
    <row r="20" spans="1:11" ht="22" customHeight="1">
      <c r="A20" s="27" t="str">
        <f t="shared" si="1"/>
        <v>1803201</v>
      </c>
      <c r="B20" s="28" t="s">
        <v>337</v>
      </c>
      <c r="C20" s="366">
        <v>32</v>
      </c>
      <c r="D20" s="367" t="s">
        <v>378</v>
      </c>
      <c r="E20" s="24">
        <v>41</v>
      </c>
      <c r="F20" s="594"/>
      <c r="G20" s="594"/>
      <c r="H20" s="594"/>
      <c r="I20" s="174" t="s">
        <v>1322</v>
      </c>
      <c r="J20" s="42">
        <f>VLOOKUP($A20&amp;J$56,決統データ!$A$3:$DE$2059,$E20+19,FALSE)</f>
        <v>0</v>
      </c>
      <c r="K20" s="304">
        <f t="shared" si="0"/>
        <v>0</v>
      </c>
    </row>
    <row r="21" spans="1:11" ht="22" customHeight="1">
      <c r="A21" s="27" t="str">
        <f t="shared" si="1"/>
        <v>1803201</v>
      </c>
      <c r="B21" s="28" t="s">
        <v>337</v>
      </c>
      <c r="C21" s="366">
        <v>32</v>
      </c>
      <c r="D21" s="367" t="s">
        <v>378</v>
      </c>
      <c r="E21" s="24">
        <v>42</v>
      </c>
      <c r="F21" s="594"/>
      <c r="G21" s="594"/>
      <c r="H21" s="594"/>
      <c r="I21" s="174" t="s">
        <v>737</v>
      </c>
      <c r="J21" s="42">
        <f>VLOOKUP($A21&amp;J$56,決統データ!$A$3:$DE$2059,$E21+19,FALSE)</f>
        <v>0</v>
      </c>
      <c r="K21" s="304">
        <f t="shared" si="0"/>
        <v>0</v>
      </c>
    </row>
    <row r="22" spans="1:11" ht="22" customHeight="1">
      <c r="A22" s="27" t="str">
        <f t="shared" si="1"/>
        <v>1803201</v>
      </c>
      <c r="B22" s="28" t="s">
        <v>337</v>
      </c>
      <c r="C22" s="366">
        <v>32</v>
      </c>
      <c r="D22" s="367" t="s">
        <v>378</v>
      </c>
      <c r="E22" s="24">
        <v>43</v>
      </c>
      <c r="F22" s="594"/>
      <c r="G22" s="721" t="s">
        <v>1327</v>
      </c>
      <c r="H22" s="722"/>
      <c r="I22" s="723"/>
      <c r="J22" s="42">
        <f>VLOOKUP($A22&amp;J$56,決統データ!$A$3:$DE$2059,$E22+19,FALSE)</f>
        <v>116632</v>
      </c>
      <c r="K22" s="304">
        <f t="shared" si="0"/>
        <v>116632</v>
      </c>
    </row>
    <row r="23" spans="1:11" ht="22" customHeight="1">
      <c r="A23" s="27" t="str">
        <f t="shared" si="1"/>
        <v>1803201</v>
      </c>
      <c r="B23" s="28" t="s">
        <v>337</v>
      </c>
      <c r="C23" s="366">
        <v>32</v>
      </c>
      <c r="D23" s="367" t="s">
        <v>378</v>
      </c>
      <c r="E23" s="24">
        <v>44</v>
      </c>
      <c r="F23" s="594"/>
      <c r="G23" s="594" t="s">
        <v>650</v>
      </c>
      <c r="H23" s="174" t="s">
        <v>1323</v>
      </c>
      <c r="I23" s="174"/>
      <c r="J23" s="42">
        <f>VLOOKUP($A23&amp;J$56,決統データ!$A$3:$DE$2059,$E23+19,FALSE)</f>
        <v>116632</v>
      </c>
      <c r="K23" s="304">
        <f t="shared" si="0"/>
        <v>116632</v>
      </c>
    </row>
    <row r="24" spans="1:11" ht="22" customHeight="1">
      <c r="A24" s="27" t="str">
        <f t="shared" si="1"/>
        <v>1803201</v>
      </c>
      <c r="B24" s="28" t="s">
        <v>337</v>
      </c>
      <c r="C24" s="366">
        <v>32</v>
      </c>
      <c r="D24" s="367" t="s">
        <v>378</v>
      </c>
      <c r="E24" s="24">
        <v>45</v>
      </c>
      <c r="F24" s="594"/>
      <c r="G24" s="594"/>
      <c r="H24" s="174" t="s">
        <v>1322</v>
      </c>
      <c r="I24" s="174"/>
      <c r="J24" s="42">
        <f>VLOOKUP($A24&amp;J$56,決統データ!$A$3:$DE$2059,$E24+19,FALSE)</f>
        <v>0</v>
      </c>
      <c r="K24" s="304">
        <f t="shared" si="0"/>
        <v>0</v>
      </c>
    </row>
    <row r="25" spans="1:11" ht="22" customHeight="1">
      <c r="A25" s="27" t="str">
        <f t="shared" si="1"/>
        <v>1803201</v>
      </c>
      <c r="B25" s="28" t="s">
        <v>337</v>
      </c>
      <c r="C25" s="366">
        <v>32</v>
      </c>
      <c r="D25" s="367" t="s">
        <v>378</v>
      </c>
      <c r="E25" s="24">
        <v>49</v>
      </c>
      <c r="F25" s="594"/>
      <c r="G25" s="594"/>
      <c r="H25" s="174" t="s">
        <v>1326</v>
      </c>
      <c r="I25" s="174"/>
      <c r="J25" s="42">
        <f>VLOOKUP($A25&amp;J$56,決統データ!$A$3:$DE$2059,$E25+19,FALSE)</f>
        <v>0</v>
      </c>
      <c r="K25" s="304">
        <f t="shared" si="0"/>
        <v>0</v>
      </c>
    </row>
    <row r="26" spans="1:11" ht="22" customHeight="1">
      <c r="A26" s="27" t="str">
        <f t="shared" si="1"/>
        <v>1803201</v>
      </c>
      <c r="B26" s="28" t="s">
        <v>337</v>
      </c>
      <c r="C26" s="366">
        <v>32</v>
      </c>
      <c r="D26" s="367" t="s">
        <v>378</v>
      </c>
      <c r="E26" s="24">
        <v>50</v>
      </c>
      <c r="F26" s="594"/>
      <c r="G26" s="594"/>
      <c r="H26" s="174" t="s">
        <v>737</v>
      </c>
      <c r="I26" s="174"/>
      <c r="J26" s="42">
        <f>VLOOKUP($A26&amp;J$56,決統データ!$A$3:$DE$2059,$E26+19,FALSE)</f>
        <v>0</v>
      </c>
      <c r="K26" s="304">
        <f t="shared" si="0"/>
        <v>0</v>
      </c>
    </row>
    <row r="27" spans="1:11" ht="22" customHeight="1">
      <c r="A27" s="27" t="str">
        <f t="shared" si="1"/>
        <v>1803201</v>
      </c>
      <c r="B27" s="28" t="s">
        <v>337</v>
      </c>
      <c r="C27" s="366">
        <v>32</v>
      </c>
      <c r="D27" s="367" t="s">
        <v>378</v>
      </c>
      <c r="E27" s="24">
        <v>51</v>
      </c>
      <c r="F27" s="594" t="s">
        <v>1330</v>
      </c>
      <c r="G27" s="174" t="s">
        <v>1329</v>
      </c>
      <c r="H27" s="174"/>
      <c r="I27" s="174"/>
      <c r="J27" s="42">
        <f>VLOOKUP($A27&amp;J$56,決統データ!$A$3:$DE$2059,$E27+19,FALSE)</f>
        <v>1791</v>
      </c>
      <c r="K27" s="304">
        <f t="shared" si="0"/>
        <v>1791</v>
      </c>
    </row>
    <row r="28" spans="1:11" ht="22" customHeight="1">
      <c r="A28" s="27" t="str">
        <f t="shared" si="1"/>
        <v>1803201</v>
      </c>
      <c r="B28" s="28" t="s">
        <v>337</v>
      </c>
      <c r="C28" s="366">
        <v>32</v>
      </c>
      <c r="D28" s="367" t="s">
        <v>378</v>
      </c>
      <c r="E28" s="24">
        <v>52</v>
      </c>
      <c r="F28" s="594"/>
      <c r="G28" s="594" t="s">
        <v>650</v>
      </c>
      <c r="H28" s="174" t="s">
        <v>1323</v>
      </c>
      <c r="I28" s="174"/>
      <c r="J28" s="42">
        <f>VLOOKUP($A28&amp;J$56,決統データ!$A$3:$DE$2059,$E28+19,FALSE)</f>
        <v>0</v>
      </c>
      <c r="K28" s="304">
        <f t="shared" si="0"/>
        <v>0</v>
      </c>
    </row>
    <row r="29" spans="1:11" ht="22" customHeight="1">
      <c r="A29" s="27" t="str">
        <f t="shared" ref="A29:A34" si="2">+B29&amp;C29&amp;D29</f>
        <v>1803201</v>
      </c>
      <c r="B29" s="28" t="s">
        <v>337</v>
      </c>
      <c r="C29" s="366">
        <v>32</v>
      </c>
      <c r="D29" s="367" t="s">
        <v>378</v>
      </c>
      <c r="E29" s="24">
        <v>53</v>
      </c>
      <c r="F29" s="594"/>
      <c r="G29" s="594"/>
      <c r="H29" s="174" t="s">
        <v>1322</v>
      </c>
      <c r="I29" s="174"/>
      <c r="J29" s="42">
        <f>VLOOKUP($A29&amp;J$56,決統データ!$A$3:$DE$2059,$E29+19,FALSE)</f>
        <v>0</v>
      </c>
      <c r="K29" s="304">
        <f t="shared" si="0"/>
        <v>0</v>
      </c>
    </row>
    <row r="30" spans="1:11" ht="22" customHeight="1">
      <c r="A30" s="27" t="str">
        <f>+B30&amp;C30&amp;D30</f>
        <v>1803201</v>
      </c>
      <c r="B30" s="28" t="s">
        <v>337</v>
      </c>
      <c r="C30" s="366">
        <v>32</v>
      </c>
      <c r="D30" s="367" t="s">
        <v>378</v>
      </c>
      <c r="E30" s="24">
        <v>54</v>
      </c>
      <c r="F30" s="594"/>
      <c r="G30" s="594"/>
      <c r="H30" s="174" t="s">
        <v>1326</v>
      </c>
      <c r="I30" s="174"/>
      <c r="J30" s="42">
        <f>VLOOKUP($A30&amp;J$56,決統データ!$A$3:$DE$2059,$E30+19,FALSE)</f>
        <v>0</v>
      </c>
      <c r="K30" s="304">
        <f t="shared" si="0"/>
        <v>0</v>
      </c>
    </row>
    <row r="31" spans="1:11" ht="22" customHeight="1">
      <c r="A31" s="27" t="str">
        <f>+B31&amp;C31&amp;D31</f>
        <v>1803201</v>
      </c>
      <c r="B31" s="28" t="s">
        <v>337</v>
      </c>
      <c r="C31" s="366">
        <v>32</v>
      </c>
      <c r="D31" s="367" t="s">
        <v>378</v>
      </c>
      <c r="E31" s="24">
        <v>55</v>
      </c>
      <c r="F31" s="594"/>
      <c r="G31" s="594"/>
      <c r="H31" s="174" t="s">
        <v>1325</v>
      </c>
      <c r="I31" s="174"/>
      <c r="J31" s="42">
        <f>VLOOKUP($A31&amp;J$56,決統データ!$A$3:$DE$2059,$E31+19,FALSE)</f>
        <v>0</v>
      </c>
      <c r="K31" s="304">
        <f t="shared" si="0"/>
        <v>0</v>
      </c>
    </row>
    <row r="32" spans="1:11" ht="22" customHeight="1">
      <c r="A32" s="27" t="str">
        <f>+B32&amp;C32&amp;D32</f>
        <v>1803201</v>
      </c>
      <c r="B32" s="28" t="s">
        <v>337</v>
      </c>
      <c r="C32" s="366">
        <v>32</v>
      </c>
      <c r="D32" s="367" t="s">
        <v>378</v>
      </c>
      <c r="E32" s="24">
        <v>56</v>
      </c>
      <c r="F32" s="594"/>
      <c r="G32" s="594"/>
      <c r="H32" s="174" t="s">
        <v>1321</v>
      </c>
      <c r="I32" s="174"/>
      <c r="J32" s="42">
        <f>VLOOKUP($A32&amp;J$56,決統データ!$A$3:$DE$2059,$E32+19,FALSE)</f>
        <v>1791</v>
      </c>
      <c r="K32" s="304">
        <f t="shared" si="0"/>
        <v>1791</v>
      </c>
    </row>
    <row r="33" spans="1:11" ht="22" customHeight="1">
      <c r="A33" s="27" t="str">
        <f t="shared" si="2"/>
        <v>1803201</v>
      </c>
      <c r="B33" s="28" t="s">
        <v>337</v>
      </c>
      <c r="C33" s="366">
        <v>32</v>
      </c>
      <c r="D33" s="367" t="s">
        <v>378</v>
      </c>
      <c r="E33" s="24">
        <v>57</v>
      </c>
      <c r="F33" s="594"/>
      <c r="G33" s="594"/>
      <c r="H33" s="174" t="s">
        <v>737</v>
      </c>
      <c r="I33" s="174"/>
      <c r="J33" s="42">
        <f>VLOOKUP($A33&amp;J$56,決統データ!$A$3:$DE$2059,$E33+19,FALSE)</f>
        <v>0</v>
      </c>
      <c r="K33" s="304">
        <f t="shared" si="0"/>
        <v>0</v>
      </c>
    </row>
    <row r="34" spans="1:11" ht="22" customHeight="1">
      <c r="A34" s="27" t="str">
        <f t="shared" si="2"/>
        <v>1803201</v>
      </c>
      <c r="B34" s="28" t="s">
        <v>337</v>
      </c>
      <c r="C34" s="366">
        <v>32</v>
      </c>
      <c r="D34" s="367" t="s">
        <v>378</v>
      </c>
      <c r="E34" s="24">
        <v>58</v>
      </c>
      <c r="F34" s="594"/>
      <c r="G34" s="174" t="s">
        <v>1328</v>
      </c>
      <c r="H34" s="174"/>
      <c r="I34" s="174"/>
      <c r="J34" s="42">
        <f>VLOOKUP($A34&amp;J$56,決統データ!$A$3:$DE$2059,$E34+19,FALSE)</f>
        <v>5350</v>
      </c>
      <c r="K34" s="304">
        <f t="shared" si="0"/>
        <v>5350</v>
      </c>
    </row>
    <row r="35" spans="1:11" ht="22" customHeight="1">
      <c r="A35" s="27" t="str">
        <f t="shared" si="1"/>
        <v>1803201</v>
      </c>
      <c r="B35" s="28" t="s">
        <v>337</v>
      </c>
      <c r="C35" s="366">
        <v>32</v>
      </c>
      <c r="D35" s="367" t="s">
        <v>378</v>
      </c>
      <c r="E35" s="24">
        <v>59</v>
      </c>
      <c r="F35" s="594"/>
      <c r="G35" s="594" t="s">
        <v>650</v>
      </c>
      <c r="H35" s="174" t="s">
        <v>1323</v>
      </c>
      <c r="I35" s="174"/>
      <c r="J35" s="42">
        <f>VLOOKUP($A35&amp;J$56,決統データ!$A$3:$DE$2059,$E35+19,FALSE)</f>
        <v>0</v>
      </c>
      <c r="K35" s="304">
        <f t="shared" ref="K35:K66" si="3">SUM(J35:J35)</f>
        <v>0</v>
      </c>
    </row>
    <row r="36" spans="1:11" ht="22" customHeight="1">
      <c r="A36" s="27" t="str">
        <f t="shared" si="1"/>
        <v>1803201</v>
      </c>
      <c r="B36" s="28" t="s">
        <v>337</v>
      </c>
      <c r="C36" s="366">
        <v>32</v>
      </c>
      <c r="D36" s="367" t="s">
        <v>378</v>
      </c>
      <c r="E36" s="24">
        <v>60</v>
      </c>
      <c r="F36" s="594"/>
      <c r="G36" s="594"/>
      <c r="H36" s="174" t="s">
        <v>1322</v>
      </c>
      <c r="I36" s="174"/>
      <c r="J36" s="42">
        <f>VLOOKUP($A36&amp;J$56,決統データ!$A$3:$DE$2059,$E36+19,FALSE)</f>
        <v>0</v>
      </c>
      <c r="K36" s="304">
        <f t="shared" si="3"/>
        <v>0</v>
      </c>
    </row>
    <row r="37" spans="1:11" ht="22" customHeight="1">
      <c r="A37" s="27" t="str">
        <f>+B37&amp;C37&amp;D37</f>
        <v>1803202</v>
      </c>
      <c r="B37" s="28" t="s">
        <v>337</v>
      </c>
      <c r="C37" s="366">
        <v>32</v>
      </c>
      <c r="D37" s="367" t="s">
        <v>561</v>
      </c>
      <c r="E37" s="24">
        <v>1</v>
      </c>
      <c r="F37" s="594"/>
      <c r="G37" s="594"/>
      <c r="H37" s="174" t="s">
        <v>1326</v>
      </c>
      <c r="I37" s="174"/>
      <c r="J37" s="42">
        <f>VLOOKUP($A37&amp;J$56,決統データ!$A$3:$DE$2059,$E37+19,FALSE)</f>
        <v>0</v>
      </c>
      <c r="K37" s="304">
        <f t="shared" si="3"/>
        <v>0</v>
      </c>
    </row>
    <row r="38" spans="1:11" ht="22" customHeight="1">
      <c r="A38" s="27" t="str">
        <f>+B38&amp;C38&amp;D38</f>
        <v>1803202</v>
      </c>
      <c r="B38" s="28" t="s">
        <v>337</v>
      </c>
      <c r="C38" s="366">
        <v>32</v>
      </c>
      <c r="D38" s="367" t="s">
        <v>561</v>
      </c>
      <c r="E38" s="24">
        <v>2</v>
      </c>
      <c r="F38" s="594"/>
      <c r="G38" s="594"/>
      <c r="H38" s="174" t="s">
        <v>1325</v>
      </c>
      <c r="I38" s="174"/>
      <c r="J38" s="42">
        <f>VLOOKUP($A38&amp;J$56,決統データ!$A$3:$DE$2059,$E38+19,FALSE)</f>
        <v>0</v>
      </c>
      <c r="K38" s="304">
        <f t="shared" si="3"/>
        <v>0</v>
      </c>
    </row>
    <row r="39" spans="1:11" ht="22" customHeight="1">
      <c r="A39" s="27" t="str">
        <f>+B39&amp;C39&amp;D39</f>
        <v>1803202</v>
      </c>
      <c r="B39" s="28" t="s">
        <v>337</v>
      </c>
      <c r="C39" s="366">
        <v>32</v>
      </c>
      <c r="D39" s="367" t="s">
        <v>561</v>
      </c>
      <c r="E39" s="24">
        <v>3</v>
      </c>
      <c r="F39" s="594"/>
      <c r="G39" s="594"/>
      <c r="H39" s="174" t="s">
        <v>1321</v>
      </c>
      <c r="I39" s="174"/>
      <c r="J39" s="42">
        <f>VLOOKUP($A39&amp;J$56,決統データ!$A$3:$DE$2059,$E39+19,FALSE)</f>
        <v>5350</v>
      </c>
      <c r="K39" s="304">
        <f t="shared" si="3"/>
        <v>5350</v>
      </c>
    </row>
    <row r="40" spans="1:11" ht="22" customHeight="1">
      <c r="A40" s="27" t="str">
        <f t="shared" si="1"/>
        <v>1803202</v>
      </c>
      <c r="B40" s="28" t="s">
        <v>337</v>
      </c>
      <c r="C40" s="366">
        <v>32</v>
      </c>
      <c r="D40" s="367" t="s">
        <v>561</v>
      </c>
      <c r="E40" s="24">
        <v>4</v>
      </c>
      <c r="F40" s="594"/>
      <c r="G40" s="594"/>
      <c r="H40" s="175" t="s">
        <v>737</v>
      </c>
      <c r="I40" s="191"/>
      <c r="J40" s="42">
        <f>VLOOKUP($A40&amp;J$56,決統データ!$A$3:$DE$2059,$E40+19,FALSE)</f>
        <v>0</v>
      </c>
      <c r="K40" s="304">
        <f t="shared" si="3"/>
        <v>0</v>
      </c>
    </row>
    <row r="41" spans="1:11" ht="22" customHeight="1">
      <c r="A41" s="27" t="str">
        <f>+B41&amp;C41&amp;D41</f>
        <v>1803202</v>
      </c>
      <c r="B41" s="28" t="s">
        <v>337</v>
      </c>
      <c r="C41" s="366">
        <v>32</v>
      </c>
      <c r="D41" s="367" t="s">
        <v>561</v>
      </c>
      <c r="E41" s="24">
        <v>6</v>
      </c>
      <c r="F41" s="594"/>
      <c r="G41" s="721" t="s">
        <v>379</v>
      </c>
      <c r="H41" s="722"/>
      <c r="I41" s="723"/>
      <c r="J41" s="42">
        <f>VLOOKUP($A41&amp;J$56,決統データ!$A$3:$DE$2059,$E41+19,FALSE)</f>
        <v>0</v>
      </c>
      <c r="K41" s="304">
        <f t="shared" si="3"/>
        <v>0</v>
      </c>
    </row>
    <row r="42" spans="1:11" ht="22" customHeight="1">
      <c r="A42" s="27" t="str">
        <f t="shared" si="1"/>
        <v>1803202</v>
      </c>
      <c r="B42" s="28" t="s">
        <v>337</v>
      </c>
      <c r="C42" s="366">
        <v>32</v>
      </c>
      <c r="D42" s="367" t="s">
        <v>561</v>
      </c>
      <c r="E42" s="24">
        <v>7</v>
      </c>
      <c r="F42" s="594"/>
      <c r="G42" s="721" t="s">
        <v>1327</v>
      </c>
      <c r="H42" s="722"/>
      <c r="I42" s="723"/>
      <c r="J42" s="42">
        <f>VLOOKUP($A42&amp;J$56,決統データ!$A$3:$DE$2059,$E42+19,FALSE)</f>
        <v>7141</v>
      </c>
      <c r="K42" s="304">
        <f t="shared" si="3"/>
        <v>7141</v>
      </c>
    </row>
    <row r="43" spans="1:11" ht="22" customHeight="1">
      <c r="A43" s="27" t="str">
        <f t="shared" si="1"/>
        <v>1803202</v>
      </c>
      <c r="B43" s="28" t="s">
        <v>337</v>
      </c>
      <c r="C43" s="366">
        <v>32</v>
      </c>
      <c r="D43" s="367" t="s">
        <v>561</v>
      </c>
      <c r="E43" s="24">
        <v>8</v>
      </c>
      <c r="F43" s="594"/>
      <c r="G43" s="594" t="s">
        <v>650</v>
      </c>
      <c r="H43" s="175" t="s">
        <v>1323</v>
      </c>
      <c r="I43" s="191"/>
      <c r="J43" s="42">
        <f>VLOOKUP($A43&amp;J$56,決統データ!$A$3:$DE$2059,$E43+19,FALSE)</f>
        <v>0</v>
      </c>
      <c r="K43" s="304">
        <f t="shared" si="3"/>
        <v>0</v>
      </c>
    </row>
    <row r="44" spans="1:11" ht="22" customHeight="1">
      <c r="A44" s="27" t="str">
        <f>+B44&amp;C44&amp;D44</f>
        <v>1803202</v>
      </c>
      <c r="B44" s="28" t="s">
        <v>337</v>
      </c>
      <c r="C44" s="366">
        <v>32</v>
      </c>
      <c r="D44" s="367" t="s">
        <v>561</v>
      </c>
      <c r="E44" s="24">
        <v>9</v>
      </c>
      <c r="F44" s="594"/>
      <c r="G44" s="594"/>
      <c r="H44" s="175" t="s">
        <v>1322</v>
      </c>
      <c r="I44" s="191"/>
      <c r="J44" s="42">
        <f>VLOOKUP($A44&amp;J$56,決統データ!$A$3:$DE$2059,$E44+19,FALSE)</f>
        <v>0</v>
      </c>
      <c r="K44" s="304">
        <f t="shared" si="3"/>
        <v>0</v>
      </c>
    </row>
    <row r="45" spans="1:11" ht="22" customHeight="1">
      <c r="A45" s="27" t="str">
        <f>+B45&amp;C45&amp;D45</f>
        <v>1803202</v>
      </c>
      <c r="B45" s="28" t="s">
        <v>337</v>
      </c>
      <c r="C45" s="366">
        <v>32</v>
      </c>
      <c r="D45" s="367" t="s">
        <v>561</v>
      </c>
      <c r="E45" s="24">
        <v>10</v>
      </c>
      <c r="F45" s="594"/>
      <c r="G45" s="594"/>
      <c r="H45" s="175" t="s">
        <v>1326</v>
      </c>
      <c r="I45" s="191"/>
      <c r="J45" s="42">
        <f>VLOOKUP($A45&amp;J$56,決統データ!$A$3:$DE$2059,$E45+19,FALSE)</f>
        <v>0</v>
      </c>
      <c r="K45" s="304">
        <f t="shared" si="3"/>
        <v>0</v>
      </c>
    </row>
    <row r="46" spans="1:11" ht="22" customHeight="1">
      <c r="A46" s="27" t="str">
        <f>+B46&amp;C46&amp;D46</f>
        <v>1803202</v>
      </c>
      <c r="B46" s="28" t="s">
        <v>337</v>
      </c>
      <c r="C46" s="366">
        <v>32</v>
      </c>
      <c r="D46" s="367" t="s">
        <v>561</v>
      </c>
      <c r="E46" s="24">
        <v>11</v>
      </c>
      <c r="F46" s="594"/>
      <c r="G46" s="594"/>
      <c r="H46" s="175" t="s">
        <v>1325</v>
      </c>
      <c r="I46" s="191"/>
      <c r="J46" s="42">
        <f>VLOOKUP($A46&amp;J$56,決統データ!$A$3:$DE$2059,$E46+19,FALSE)</f>
        <v>0</v>
      </c>
      <c r="K46" s="304">
        <f t="shared" si="3"/>
        <v>0</v>
      </c>
    </row>
    <row r="47" spans="1:11" ht="22" customHeight="1">
      <c r="A47" s="27" t="str">
        <f>+B47&amp;C47&amp;D47</f>
        <v>1803202</v>
      </c>
      <c r="B47" s="28" t="s">
        <v>337</v>
      </c>
      <c r="C47" s="366">
        <v>32</v>
      </c>
      <c r="D47" s="367" t="s">
        <v>561</v>
      </c>
      <c r="E47" s="24">
        <v>12</v>
      </c>
      <c r="F47" s="594"/>
      <c r="G47" s="594"/>
      <c r="H47" s="175" t="s">
        <v>1321</v>
      </c>
      <c r="I47" s="191"/>
      <c r="J47" s="42">
        <f>VLOOKUP($A47&amp;J$56,決統データ!$A$3:$DE$2059,$E47+19,FALSE)</f>
        <v>7141</v>
      </c>
      <c r="K47" s="304">
        <f t="shared" si="3"/>
        <v>7141</v>
      </c>
    </row>
    <row r="48" spans="1:11" ht="22" customHeight="1">
      <c r="A48" s="27" t="str">
        <f t="shared" si="1"/>
        <v>1803202</v>
      </c>
      <c r="B48" s="28" t="s">
        <v>337</v>
      </c>
      <c r="C48" s="366">
        <v>32</v>
      </c>
      <c r="D48" s="367" t="s">
        <v>561</v>
      </c>
      <c r="E48" s="24">
        <v>13</v>
      </c>
      <c r="F48" s="594"/>
      <c r="G48" s="594"/>
      <c r="H48" s="175" t="s">
        <v>737</v>
      </c>
      <c r="I48" s="191"/>
      <c r="J48" s="42">
        <f>VLOOKUP($A48&amp;J$56,決統データ!$A$3:$DE$2059,$E48+19,FALSE)</f>
        <v>0</v>
      </c>
      <c r="K48" s="304">
        <f t="shared" si="3"/>
        <v>0</v>
      </c>
    </row>
    <row r="49" spans="1:11" ht="22" customHeight="1">
      <c r="A49" s="27" t="str">
        <f>+B49&amp;C49&amp;D49</f>
        <v>1803202</v>
      </c>
      <c r="B49" s="28" t="s">
        <v>337</v>
      </c>
      <c r="C49" s="366">
        <v>32</v>
      </c>
      <c r="D49" s="367" t="s">
        <v>561</v>
      </c>
      <c r="E49" s="24">
        <v>15</v>
      </c>
      <c r="F49" s="721" t="s">
        <v>1324</v>
      </c>
      <c r="G49" s="722"/>
      <c r="H49" s="722"/>
      <c r="I49" s="723"/>
      <c r="J49" s="42">
        <f>VLOOKUP($A49&amp;J$56,決統データ!$A$3:$DE$2059,$E49+19,FALSE)</f>
        <v>123773</v>
      </c>
      <c r="K49" s="304">
        <f t="shared" si="3"/>
        <v>123773</v>
      </c>
    </row>
    <row r="50" spans="1:11" ht="22" customHeight="1">
      <c r="A50" s="27" t="str">
        <f t="shared" si="1"/>
        <v>1803202</v>
      </c>
      <c r="B50" s="28" t="s">
        <v>337</v>
      </c>
      <c r="C50" s="366">
        <v>32</v>
      </c>
      <c r="D50" s="367" t="s">
        <v>561</v>
      </c>
      <c r="E50" s="24">
        <v>16</v>
      </c>
      <c r="F50" s="586" t="s">
        <v>650</v>
      </c>
      <c r="G50" s="191" t="s">
        <v>1323</v>
      </c>
      <c r="H50" s="175"/>
      <c r="I50" s="191"/>
      <c r="J50" s="42">
        <f>VLOOKUP($A50&amp;J$56,決統データ!$A$3:$DE$2059,$E50+19,FALSE)</f>
        <v>116632</v>
      </c>
      <c r="K50" s="304">
        <f t="shared" si="3"/>
        <v>116632</v>
      </c>
    </row>
    <row r="51" spans="1:11" ht="22" customHeight="1">
      <c r="A51" s="27" t="str">
        <f>+B51&amp;C51&amp;D51</f>
        <v>1803202</v>
      </c>
      <c r="B51" s="28" t="s">
        <v>337</v>
      </c>
      <c r="C51" s="366">
        <v>32</v>
      </c>
      <c r="D51" s="367" t="s">
        <v>561</v>
      </c>
      <c r="E51" s="24">
        <v>17</v>
      </c>
      <c r="F51" s="587"/>
      <c r="G51" s="175" t="s">
        <v>1322</v>
      </c>
      <c r="H51" s="214"/>
      <c r="I51" s="191"/>
      <c r="J51" s="42">
        <f>VLOOKUP($A51&amp;J$56,決統データ!$A$3:$DE$2059,$E51+19,FALSE)</f>
        <v>0</v>
      </c>
      <c r="K51" s="304">
        <f t="shared" si="3"/>
        <v>0</v>
      </c>
    </row>
    <row r="52" spans="1:11" ht="22" customHeight="1">
      <c r="A52" s="27" t="str">
        <f t="shared" si="1"/>
        <v>1803202</v>
      </c>
      <c r="B52" s="28" t="s">
        <v>337</v>
      </c>
      <c r="C52" s="366">
        <v>32</v>
      </c>
      <c r="D52" s="367" t="s">
        <v>561</v>
      </c>
      <c r="E52" s="24">
        <v>18</v>
      </c>
      <c r="F52" s="588"/>
      <c r="G52" s="175" t="s">
        <v>737</v>
      </c>
      <c r="H52" s="214"/>
      <c r="I52" s="191"/>
      <c r="J52" s="42">
        <f>VLOOKUP($A52&amp;J$56,決統データ!$A$3:$DE$2059,$E52+19,FALSE)</f>
        <v>7141</v>
      </c>
      <c r="K52" s="304">
        <f t="shared" si="3"/>
        <v>7141</v>
      </c>
    </row>
    <row r="53" spans="1:11">
      <c r="F53" s="152"/>
      <c r="G53" s="152"/>
      <c r="H53" s="152"/>
      <c r="I53" s="152"/>
    </row>
    <row r="54" spans="1:11">
      <c r="F54" s="152"/>
      <c r="G54" s="152"/>
      <c r="H54" s="152"/>
      <c r="I54" s="152"/>
    </row>
    <row r="55" spans="1:11">
      <c r="F55" s="152"/>
      <c r="G55" s="152"/>
      <c r="H55" s="152"/>
      <c r="I55" s="152"/>
    </row>
    <row r="56" spans="1:11">
      <c r="F56" s="152"/>
      <c r="G56" s="152"/>
      <c r="H56" s="152"/>
      <c r="I56" s="152"/>
      <c r="J56" s="12" t="str">
        <f>+J57&amp;"000"</f>
        <v>264075000</v>
      </c>
    </row>
    <row r="57" spans="1:11">
      <c r="J57" s="12" t="s">
        <v>595</v>
      </c>
    </row>
    <row r="58" spans="1:11">
      <c r="J58" s="12" t="s">
        <v>596</v>
      </c>
    </row>
  </sheetData>
  <customSheetViews>
    <customSheetView guid="{247A5D4D-80F1-4466-92F7-7A3BC78E450F}" fitToPage="1" printArea="1" topLeftCell="A36">
      <selection activeCell="C43" sqref="C43"/>
      <pageMargins left="1.1811023622047245" right="0.78740157480314965" top="0.78740157480314965" bottom="0.78740157480314965" header="0.51181102362204722" footer="0.27559055118110237"/>
      <pageSetup paperSize="9" scale="68" orientation="portrait" blackAndWhite="1" horizontalDpi="4294967293" verticalDpi="4294967293"/>
      <headerFooter alignWithMargins="0"/>
    </customSheetView>
  </customSheetViews>
  <mergeCells count="16">
    <mergeCell ref="F50:F52"/>
    <mergeCell ref="G41:I41"/>
    <mergeCell ref="G42:I42"/>
    <mergeCell ref="F2:I2"/>
    <mergeCell ref="F3:F26"/>
    <mergeCell ref="G3:G14"/>
    <mergeCell ref="H19:H21"/>
    <mergeCell ref="G22:I22"/>
    <mergeCell ref="G15:G21"/>
    <mergeCell ref="H12:H14"/>
    <mergeCell ref="G23:G26"/>
    <mergeCell ref="F27:F48"/>
    <mergeCell ref="G28:G33"/>
    <mergeCell ref="G35:G40"/>
    <mergeCell ref="G43:G48"/>
    <mergeCell ref="F49:I49"/>
  </mergeCells>
  <phoneticPr fontId="3"/>
  <pageMargins left="1.1811023622047245" right="0.78740157480314965" top="0.78740157480314965" bottom="0.78740157480314965" header="0.51181102362204722" footer="0.27559055118110237"/>
  <pageSetup paperSize="9" scale="67" orientation="portrait"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pageSetUpPr fitToPage="1"/>
  </sheetPr>
  <dimension ref="A1:M70"/>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7" width="4.75" style="9" customWidth="1"/>
    <col min="8" max="8" width="4.33203125" style="9" customWidth="1"/>
    <col min="9" max="9" width="5.75" style="9" customWidth="1"/>
    <col min="10" max="10" width="15.83203125" style="9" customWidth="1"/>
    <col min="11" max="11" width="11.58203125" style="9" customWidth="1"/>
    <col min="12" max="13" width="11.5" style="9" customWidth="1"/>
    <col min="14" max="16384" width="9" style="9"/>
  </cols>
  <sheetData>
    <row r="1" spans="1:13">
      <c r="F1" s="9" t="s">
        <v>79</v>
      </c>
    </row>
    <row r="2" spans="1:13" ht="28.5" customHeight="1">
      <c r="A2" s="26"/>
      <c r="B2" s="67" t="s">
        <v>786</v>
      </c>
      <c r="C2" s="26" t="s">
        <v>787</v>
      </c>
      <c r="D2" s="26" t="s">
        <v>788</v>
      </c>
      <c r="E2" s="30" t="s">
        <v>789</v>
      </c>
      <c r="F2" s="851"/>
      <c r="G2" s="851"/>
      <c r="H2" s="851"/>
      <c r="I2" s="851"/>
      <c r="J2" s="851"/>
      <c r="K2" s="851"/>
      <c r="L2" s="308" t="s">
        <v>274</v>
      </c>
      <c r="M2" s="308" t="s">
        <v>609</v>
      </c>
    </row>
    <row r="3" spans="1:13" ht="17.149999999999999" customHeight="1">
      <c r="A3" s="27"/>
      <c r="B3" s="28"/>
      <c r="C3" s="29"/>
      <c r="D3" s="28"/>
      <c r="E3" s="24"/>
      <c r="F3" s="636" t="s">
        <v>78</v>
      </c>
      <c r="G3" s="684" t="s">
        <v>77</v>
      </c>
      <c r="H3" s="852" t="s">
        <v>76</v>
      </c>
      <c r="I3" s="972" t="s">
        <v>75</v>
      </c>
      <c r="J3" s="972"/>
      <c r="K3" s="972"/>
      <c r="L3" s="270"/>
      <c r="M3" s="272">
        <f>COUNTA(L3:L3)</f>
        <v>0</v>
      </c>
    </row>
    <row r="4" spans="1:13" ht="17.149999999999999" customHeight="1">
      <c r="E4" s="295"/>
      <c r="F4" s="636"/>
      <c r="G4" s="675"/>
      <c r="H4" s="852"/>
      <c r="I4" s="957" t="s">
        <v>187</v>
      </c>
      <c r="J4" s="957"/>
      <c r="K4" s="957"/>
      <c r="L4" s="270"/>
      <c r="M4" s="272">
        <f>COUNTA(L4:L4)</f>
        <v>0</v>
      </c>
    </row>
    <row r="5" spans="1:13" ht="17.149999999999999" customHeight="1">
      <c r="E5" s="295"/>
      <c r="F5" s="636"/>
      <c r="G5" s="675"/>
      <c r="H5" s="852"/>
      <c r="I5" s="957" t="s">
        <v>186</v>
      </c>
      <c r="J5" s="988"/>
      <c r="K5" s="988"/>
      <c r="L5" s="270"/>
      <c r="M5" s="272">
        <f>COUNTA(L5:L5)</f>
        <v>0</v>
      </c>
    </row>
    <row r="6" spans="1:13" ht="17.149999999999999" customHeight="1">
      <c r="E6" s="295"/>
      <c r="F6" s="636"/>
      <c r="G6" s="675"/>
      <c r="H6" s="852"/>
      <c r="I6" s="957" t="s">
        <v>72</v>
      </c>
      <c r="J6" s="957"/>
      <c r="K6" s="957"/>
      <c r="L6" s="267" t="s">
        <v>19</v>
      </c>
      <c r="M6" s="272">
        <f>COUNTA(L6:L6)</f>
        <v>1</v>
      </c>
    </row>
    <row r="7" spans="1:13" ht="17.149999999999999" customHeight="1">
      <c r="E7" s="295"/>
      <c r="F7" s="636"/>
      <c r="G7" s="675"/>
      <c r="H7" s="853"/>
      <c r="I7" s="957" t="s">
        <v>71</v>
      </c>
      <c r="J7" s="957"/>
      <c r="K7" s="957"/>
      <c r="L7" s="267"/>
      <c r="M7" s="272">
        <f>COUNTA(L7:L7)</f>
        <v>0</v>
      </c>
    </row>
    <row r="8" spans="1:13" ht="17.149999999999999" customHeight="1">
      <c r="A8" s="27" t="str">
        <f>+B8&amp;C8&amp;D8</f>
        <v>1803301</v>
      </c>
      <c r="B8" s="28" t="s">
        <v>337</v>
      </c>
      <c r="C8" s="29">
        <v>33</v>
      </c>
      <c r="D8" s="28" t="s">
        <v>790</v>
      </c>
      <c r="E8" s="38">
        <v>2</v>
      </c>
      <c r="F8" s="636"/>
      <c r="G8" s="676"/>
      <c r="H8" s="957" t="s">
        <v>70</v>
      </c>
      <c r="I8" s="957"/>
      <c r="J8" s="957"/>
      <c r="K8" s="957"/>
      <c r="L8" s="118">
        <f>VLOOKUP($A8&amp;L$68,決統データ!$A$3:$DE$2059,$E8+19,FALSE)/10</f>
        <v>0</v>
      </c>
      <c r="M8" s="273">
        <v>0</v>
      </c>
    </row>
    <row r="9" spans="1:13" ht="17.149999999999999" customHeight="1">
      <c r="E9" s="295"/>
      <c r="F9" s="636"/>
      <c r="G9" s="689" t="s">
        <v>69</v>
      </c>
      <c r="H9" s="957" t="s">
        <v>68</v>
      </c>
      <c r="I9" s="957"/>
      <c r="J9" s="957"/>
      <c r="K9" s="957"/>
      <c r="L9" s="270"/>
      <c r="M9" s="272">
        <f t="shared" ref="M9:M14" si="0">COUNTA(L9:L9)</f>
        <v>0</v>
      </c>
    </row>
    <row r="10" spans="1:13" ht="17.149999999999999" customHeight="1">
      <c r="E10" s="295"/>
      <c r="F10" s="636"/>
      <c r="G10" s="690"/>
      <c r="H10" s="957" t="s">
        <v>67</v>
      </c>
      <c r="I10" s="957"/>
      <c r="J10" s="957"/>
      <c r="K10" s="957"/>
      <c r="L10" s="267" t="s">
        <v>821</v>
      </c>
      <c r="M10" s="272">
        <f t="shared" si="0"/>
        <v>1</v>
      </c>
    </row>
    <row r="11" spans="1:13" ht="17.149999999999999" customHeight="1">
      <c r="E11" s="295"/>
      <c r="F11" s="636"/>
      <c r="G11" s="690"/>
      <c r="H11" s="957" t="s">
        <v>64</v>
      </c>
      <c r="I11" s="957"/>
      <c r="J11" s="957"/>
      <c r="K11" s="957"/>
      <c r="L11" s="270"/>
      <c r="M11" s="272">
        <f t="shared" si="0"/>
        <v>0</v>
      </c>
    </row>
    <row r="12" spans="1:13" ht="17.149999999999999" customHeight="1">
      <c r="E12" s="295"/>
      <c r="F12" s="636"/>
      <c r="G12" s="690"/>
      <c r="H12" s="957" t="s">
        <v>66</v>
      </c>
      <c r="I12" s="957"/>
      <c r="J12" s="957"/>
      <c r="K12" s="957"/>
      <c r="L12" s="267"/>
      <c r="M12" s="272">
        <f t="shared" si="0"/>
        <v>0</v>
      </c>
    </row>
    <row r="13" spans="1:13" ht="17.149999999999999" customHeight="1">
      <c r="E13" s="295"/>
      <c r="F13" s="636"/>
      <c r="G13" s="690"/>
      <c r="H13" s="957" t="s">
        <v>65</v>
      </c>
      <c r="I13" s="957"/>
      <c r="J13" s="957"/>
      <c r="K13" s="957"/>
      <c r="L13" s="270"/>
      <c r="M13" s="272">
        <f t="shared" si="0"/>
        <v>0</v>
      </c>
    </row>
    <row r="14" spans="1:13" ht="17.149999999999999" customHeight="1">
      <c r="E14" s="295"/>
      <c r="F14" s="636"/>
      <c r="G14" s="691"/>
      <c r="H14" s="957" t="s">
        <v>737</v>
      </c>
      <c r="I14" s="957"/>
      <c r="J14" s="957"/>
      <c r="K14" s="957"/>
      <c r="L14" s="270"/>
      <c r="M14" s="272">
        <f t="shared" si="0"/>
        <v>0</v>
      </c>
    </row>
    <row r="15" spans="1:13" ht="17.149999999999999" customHeight="1">
      <c r="A15" s="27" t="str">
        <f>+B15&amp;C15&amp;D15</f>
        <v>1803301</v>
      </c>
      <c r="B15" s="28" t="s">
        <v>337</v>
      </c>
      <c r="C15" s="29">
        <v>33</v>
      </c>
      <c r="D15" s="28" t="s">
        <v>790</v>
      </c>
      <c r="E15" s="38">
        <v>4</v>
      </c>
      <c r="F15" s="636"/>
      <c r="G15" s="684" t="s">
        <v>64</v>
      </c>
      <c r="H15" s="957" t="s">
        <v>63</v>
      </c>
      <c r="I15" s="957"/>
      <c r="J15" s="957"/>
      <c r="K15" s="957"/>
      <c r="L15" s="42">
        <f>VLOOKUP($A15&amp;L$68,決統データ!$A$3:$DE$2059,$E15+19,FALSE)</f>
        <v>0</v>
      </c>
      <c r="M15" s="274">
        <v>0</v>
      </c>
    </row>
    <row r="16" spans="1:13" ht="17.149999999999999" customHeight="1">
      <c r="A16" s="27" t="str">
        <f>+B16&amp;C16&amp;D16</f>
        <v>1803301</v>
      </c>
      <c r="B16" s="28" t="s">
        <v>337</v>
      </c>
      <c r="C16" s="29">
        <v>33</v>
      </c>
      <c r="D16" s="28" t="s">
        <v>790</v>
      </c>
      <c r="E16" s="38">
        <v>5</v>
      </c>
      <c r="F16" s="636"/>
      <c r="G16" s="675"/>
      <c r="H16" s="1011" t="s">
        <v>232</v>
      </c>
      <c r="I16" s="992"/>
      <c r="J16" s="992"/>
      <c r="K16" s="993"/>
      <c r="L16" s="42">
        <f>VLOOKUP($A16&amp;L$68,決統データ!$A$3:$DE$2059,$E16+19,FALSE)</f>
        <v>0</v>
      </c>
      <c r="M16" s="274">
        <v>0</v>
      </c>
    </row>
    <row r="17" spans="1:13" ht="17.149999999999999" customHeight="1">
      <c r="A17" s="27" t="str">
        <f>+B17&amp;C17&amp;D17</f>
        <v>1803301</v>
      </c>
      <c r="B17" s="28" t="s">
        <v>337</v>
      </c>
      <c r="C17" s="29">
        <v>33</v>
      </c>
      <c r="D17" s="28" t="s">
        <v>790</v>
      </c>
      <c r="E17" s="38">
        <v>6</v>
      </c>
      <c r="F17" s="636"/>
      <c r="G17" s="675"/>
      <c r="H17" s="1011" t="s">
        <v>231</v>
      </c>
      <c r="I17" s="992"/>
      <c r="J17" s="992"/>
      <c r="K17" s="993"/>
      <c r="L17" s="42">
        <f>VLOOKUP($A17&amp;L$68,決統データ!$A$3:$DE$2059,$E17+19,FALSE)</f>
        <v>0</v>
      </c>
      <c r="M17" s="274">
        <v>0</v>
      </c>
    </row>
    <row r="18" spans="1:13" ht="17.149999999999999" customHeight="1">
      <c r="A18" s="27" t="str">
        <f>+B18&amp;C18&amp;D18</f>
        <v>1803301</v>
      </c>
      <c r="B18" s="28" t="s">
        <v>337</v>
      </c>
      <c r="C18" s="29">
        <v>33</v>
      </c>
      <c r="D18" s="28" t="s">
        <v>790</v>
      </c>
      <c r="E18" s="38">
        <v>7</v>
      </c>
      <c r="F18" s="636"/>
      <c r="G18" s="676"/>
      <c r="H18" s="957" t="s">
        <v>60</v>
      </c>
      <c r="I18" s="957"/>
      <c r="J18" s="957"/>
      <c r="K18" s="957"/>
      <c r="L18" s="118">
        <f>VLOOKUP($A18&amp;L$68,決統データ!$A$3:$DE$2059,$E18+19,FALSE)/10</f>
        <v>0</v>
      </c>
      <c r="M18" s="274">
        <v>0</v>
      </c>
    </row>
    <row r="19" spans="1:13" ht="17.149999999999999" customHeight="1">
      <c r="E19" s="295"/>
      <c r="F19" s="636"/>
      <c r="G19" s="994" t="s">
        <v>59</v>
      </c>
      <c r="H19" s="957" t="s">
        <v>58</v>
      </c>
      <c r="I19" s="957"/>
      <c r="J19" s="957"/>
      <c r="K19" s="957"/>
      <c r="L19" s="267" t="s">
        <v>310</v>
      </c>
      <c r="M19" s="272">
        <f t="shared" ref="M19:M31" si="1">COUNTA(L19:L19)</f>
        <v>1</v>
      </c>
    </row>
    <row r="20" spans="1:13" ht="17.149999999999999" customHeight="1">
      <c r="E20" s="295"/>
      <c r="F20" s="636"/>
      <c r="G20" s="994"/>
      <c r="H20" s="957" t="s">
        <v>57</v>
      </c>
      <c r="I20" s="957"/>
      <c r="J20" s="957"/>
      <c r="K20" s="957"/>
      <c r="L20" s="270"/>
      <c r="M20" s="272">
        <f t="shared" si="1"/>
        <v>0</v>
      </c>
    </row>
    <row r="21" spans="1:13" ht="17.149999999999999" customHeight="1">
      <c r="E21" s="295"/>
      <c r="F21" s="636"/>
      <c r="G21" s="994"/>
      <c r="H21" s="957" t="s">
        <v>737</v>
      </c>
      <c r="I21" s="957"/>
      <c r="J21" s="957"/>
      <c r="K21" s="957"/>
      <c r="L21" s="270"/>
      <c r="M21" s="272">
        <f t="shared" si="1"/>
        <v>0</v>
      </c>
    </row>
    <row r="22" spans="1:13" ht="17.149999999999999" customHeight="1">
      <c r="E22" s="295"/>
      <c r="F22" s="636"/>
      <c r="G22" s="684" t="s">
        <v>56</v>
      </c>
      <c r="H22" s="995" t="s">
        <v>55</v>
      </c>
      <c r="I22" s="958" t="s">
        <v>54</v>
      </c>
      <c r="J22" s="965"/>
      <c r="K22" s="966"/>
      <c r="L22" s="267"/>
      <c r="M22" s="272">
        <f t="shared" si="1"/>
        <v>0</v>
      </c>
    </row>
    <row r="23" spans="1:13" ht="17.149999999999999" customHeight="1">
      <c r="E23" s="295"/>
      <c r="F23" s="636"/>
      <c r="G23" s="675"/>
      <c r="H23" s="996"/>
      <c r="I23" s="958" t="s">
        <v>53</v>
      </c>
      <c r="J23" s="965"/>
      <c r="K23" s="966"/>
      <c r="L23" s="267" t="s">
        <v>310</v>
      </c>
      <c r="M23" s="272">
        <f t="shared" si="1"/>
        <v>1</v>
      </c>
    </row>
    <row r="24" spans="1:13" ht="17.149999999999999" customHeight="1">
      <c r="E24" s="295"/>
      <c r="F24" s="636"/>
      <c r="G24" s="675"/>
      <c r="H24" s="996"/>
      <c r="I24" s="958" t="s">
        <v>52</v>
      </c>
      <c r="J24" s="965"/>
      <c r="K24" s="966"/>
      <c r="L24" s="267" t="s">
        <v>310</v>
      </c>
      <c r="M24" s="272">
        <f t="shared" si="1"/>
        <v>1</v>
      </c>
    </row>
    <row r="25" spans="1:13" ht="17.149999999999999" customHeight="1">
      <c r="E25" s="295"/>
      <c r="F25" s="636"/>
      <c r="G25" s="675"/>
      <c r="H25" s="996"/>
      <c r="I25" s="958" t="s">
        <v>363</v>
      </c>
      <c r="J25" s="965"/>
      <c r="K25" s="966"/>
      <c r="L25" s="267" t="s">
        <v>19</v>
      </c>
      <c r="M25" s="272">
        <f t="shared" si="1"/>
        <v>1</v>
      </c>
    </row>
    <row r="26" spans="1:13" ht="17.149999999999999" customHeight="1">
      <c r="E26" s="295"/>
      <c r="F26" s="636"/>
      <c r="G26" s="675"/>
      <c r="H26" s="996"/>
      <c r="I26" s="958" t="s">
        <v>364</v>
      </c>
      <c r="J26" s="965"/>
      <c r="K26" s="966"/>
      <c r="L26" s="267"/>
      <c r="M26" s="272">
        <f t="shared" si="1"/>
        <v>0</v>
      </c>
    </row>
    <row r="27" spans="1:13" ht="17.149999999999999" customHeight="1">
      <c r="E27" s="295"/>
      <c r="F27" s="636"/>
      <c r="G27" s="675"/>
      <c r="H27" s="997"/>
      <c r="I27" s="442" t="s">
        <v>1611</v>
      </c>
      <c r="J27" s="446"/>
      <c r="K27" s="447"/>
      <c r="L27" s="267"/>
      <c r="M27" s="272">
        <f t="shared" si="1"/>
        <v>0</v>
      </c>
    </row>
    <row r="28" spans="1:13" ht="17.149999999999999" customHeight="1">
      <c r="E28" s="295"/>
      <c r="F28" s="636"/>
      <c r="G28" s="675"/>
      <c r="H28" s="654" t="s">
        <v>51</v>
      </c>
      <c r="I28" s="958" t="s">
        <v>50</v>
      </c>
      <c r="J28" s="965"/>
      <c r="K28" s="966"/>
      <c r="L28" s="267" t="s">
        <v>310</v>
      </c>
      <c r="M28" s="272">
        <f t="shared" si="1"/>
        <v>1</v>
      </c>
    </row>
    <row r="29" spans="1:13" ht="17.149999999999999" customHeight="1">
      <c r="E29" s="295"/>
      <c r="F29" s="636"/>
      <c r="G29" s="675"/>
      <c r="H29" s="655"/>
      <c r="I29" s="958" t="s">
        <v>49</v>
      </c>
      <c r="J29" s="965"/>
      <c r="K29" s="966"/>
      <c r="L29" s="270"/>
      <c r="M29" s="272">
        <f t="shared" si="1"/>
        <v>0</v>
      </c>
    </row>
    <row r="30" spans="1:13" ht="17.149999999999999" customHeight="1">
      <c r="E30" s="295"/>
      <c r="F30" s="636"/>
      <c r="G30" s="675"/>
      <c r="H30" s="655"/>
      <c r="I30" s="958" t="s">
        <v>48</v>
      </c>
      <c r="J30" s="965"/>
      <c r="K30" s="966"/>
      <c r="L30" s="270"/>
      <c r="M30" s="272">
        <f t="shared" si="1"/>
        <v>0</v>
      </c>
    </row>
    <row r="31" spans="1:13" ht="17.149999999999999" customHeight="1">
      <c r="E31" s="295"/>
      <c r="F31" s="636"/>
      <c r="G31" s="676"/>
      <c r="H31" s="656"/>
      <c r="I31" s="958" t="s">
        <v>47</v>
      </c>
      <c r="J31" s="965"/>
      <c r="K31" s="966"/>
      <c r="L31" s="270"/>
      <c r="M31" s="272">
        <f t="shared" si="1"/>
        <v>0</v>
      </c>
    </row>
    <row r="32" spans="1:13" s="1" customFormat="1" ht="17.149999999999999" customHeight="1">
      <c r="A32" s="27" t="str">
        <f t="shared" ref="A32:A50" si="2">+B32&amp;C32&amp;D32</f>
        <v>1803301</v>
      </c>
      <c r="B32" s="28" t="s">
        <v>337</v>
      </c>
      <c r="C32" s="29">
        <v>33</v>
      </c>
      <c r="D32" s="28" t="s">
        <v>790</v>
      </c>
      <c r="E32" s="24">
        <v>11</v>
      </c>
      <c r="F32" s="636"/>
      <c r="G32" s="668" t="s">
        <v>46</v>
      </c>
      <c r="H32" s="1010"/>
      <c r="I32" s="1010"/>
      <c r="J32" s="1010"/>
      <c r="K32" s="669"/>
      <c r="L32" s="286">
        <f>VLOOKUP($A32&amp;L$68,決統データ!$A$3:$DE$2059,$E32+19,FALSE)</f>
        <v>4231001</v>
      </c>
      <c r="M32" s="272"/>
    </row>
    <row r="33" spans="1:13" s="1" customFormat="1" ht="17.149999999999999" customHeight="1">
      <c r="A33" s="27" t="str">
        <f t="shared" si="2"/>
        <v>1803301</v>
      </c>
      <c r="B33" s="28" t="s">
        <v>337</v>
      </c>
      <c r="C33" s="29">
        <v>33</v>
      </c>
      <c r="D33" s="28" t="s">
        <v>790</v>
      </c>
      <c r="E33" s="24">
        <v>12</v>
      </c>
      <c r="F33" s="636"/>
      <c r="G33" s="668" t="s">
        <v>45</v>
      </c>
      <c r="H33" s="1010"/>
      <c r="I33" s="1010"/>
      <c r="J33" s="1010"/>
      <c r="K33" s="669"/>
      <c r="L33" s="286">
        <f>VLOOKUP($A33&amp;L$68,決統データ!$A$3:$DE$2059,$E33+19,FALSE)</f>
        <v>4150401</v>
      </c>
      <c r="M33" s="272"/>
    </row>
    <row r="34" spans="1:13" ht="17.149999999999999" customHeight="1">
      <c r="A34" s="27" t="str">
        <f t="shared" si="2"/>
        <v>1803301</v>
      </c>
      <c r="B34" s="28" t="s">
        <v>337</v>
      </c>
      <c r="C34" s="29">
        <v>33</v>
      </c>
      <c r="D34" s="28" t="s">
        <v>790</v>
      </c>
      <c r="E34" s="38">
        <v>13</v>
      </c>
      <c r="F34" s="636"/>
      <c r="G34" s="667" t="s">
        <v>44</v>
      </c>
      <c r="H34" s="998" t="s">
        <v>43</v>
      </c>
      <c r="I34" s="998"/>
      <c r="J34" s="998"/>
      <c r="K34" s="998"/>
      <c r="L34" s="440">
        <f>VLOOKUP($A34&amp;L$68,決統データ!$A$3:$DE$2059,$E34+19,FALSE)</f>
        <v>4180</v>
      </c>
      <c r="M34" s="304">
        <f t="shared" ref="M34:M47" si="3">SUM(L34:L34)</f>
        <v>4180</v>
      </c>
    </row>
    <row r="35" spans="1:13" ht="17.149999999999999" customHeight="1">
      <c r="A35" s="27" t="str">
        <f t="shared" si="2"/>
        <v>1803301</v>
      </c>
      <c r="B35" s="28" t="s">
        <v>337</v>
      </c>
      <c r="C35" s="29">
        <v>33</v>
      </c>
      <c r="D35" s="28" t="s">
        <v>790</v>
      </c>
      <c r="E35" s="38">
        <v>14</v>
      </c>
      <c r="F35" s="636"/>
      <c r="G35" s="667"/>
      <c r="H35" s="998" t="s">
        <v>42</v>
      </c>
      <c r="I35" s="998"/>
      <c r="J35" s="998"/>
      <c r="K35" s="998"/>
      <c r="L35" s="440">
        <f>VLOOKUP($A35&amp;L$68,決統データ!$A$3:$DE$2059,$E35+19,FALSE)</f>
        <v>0</v>
      </c>
      <c r="M35" s="304">
        <f t="shared" si="3"/>
        <v>0</v>
      </c>
    </row>
    <row r="36" spans="1:13" ht="17.149999999999999" customHeight="1">
      <c r="A36" s="27" t="str">
        <f t="shared" si="2"/>
        <v>1803301</v>
      </c>
      <c r="B36" s="28" t="s">
        <v>337</v>
      </c>
      <c r="C36" s="29">
        <v>33</v>
      </c>
      <c r="D36" s="28" t="s">
        <v>790</v>
      </c>
      <c r="E36" s="38">
        <v>15</v>
      </c>
      <c r="F36" s="636"/>
      <c r="G36" s="667"/>
      <c r="H36" s="998" t="s">
        <v>315</v>
      </c>
      <c r="I36" s="998"/>
      <c r="J36" s="998"/>
      <c r="K36" s="998"/>
      <c r="L36" s="440">
        <f>VLOOKUP($A36&amp;L$68,決統データ!$A$3:$DE$2059,$E36+19,FALSE)</f>
        <v>0</v>
      </c>
      <c r="M36" s="304">
        <f t="shared" si="3"/>
        <v>0</v>
      </c>
    </row>
    <row r="37" spans="1:13" ht="17.149999999999999" customHeight="1">
      <c r="A37" s="27" t="str">
        <f t="shared" si="2"/>
        <v>1803301</v>
      </c>
      <c r="B37" s="28" t="s">
        <v>337</v>
      </c>
      <c r="C37" s="29">
        <v>33</v>
      </c>
      <c r="D37" s="28" t="s">
        <v>790</v>
      </c>
      <c r="E37" s="38">
        <v>16</v>
      </c>
      <c r="F37" s="636"/>
      <c r="G37" s="667"/>
      <c r="H37" s="998" t="s">
        <v>314</v>
      </c>
      <c r="I37" s="998"/>
      <c r="J37" s="998"/>
      <c r="K37" s="998"/>
      <c r="L37" s="440">
        <f>VLOOKUP($A37&amp;L$68,決統データ!$A$3:$DE$2059,$E37+19,FALSE)</f>
        <v>0</v>
      </c>
      <c r="M37" s="304">
        <f t="shared" si="3"/>
        <v>0</v>
      </c>
    </row>
    <row r="38" spans="1:13" ht="17.149999999999999" customHeight="1">
      <c r="A38" s="27" t="str">
        <f t="shared" si="2"/>
        <v>1803301</v>
      </c>
      <c r="B38" s="28" t="s">
        <v>337</v>
      </c>
      <c r="C38" s="29">
        <v>33</v>
      </c>
      <c r="D38" s="28" t="s">
        <v>790</v>
      </c>
      <c r="E38" s="38">
        <v>17</v>
      </c>
      <c r="F38" s="636"/>
      <c r="G38" s="667"/>
      <c r="H38" s="998" t="s">
        <v>313</v>
      </c>
      <c r="I38" s="998"/>
      <c r="J38" s="998"/>
      <c r="K38" s="998"/>
      <c r="L38" s="440">
        <f>VLOOKUP($A38&amp;L$68,決統データ!$A$3:$DE$2059,$E38+19,FALSE)</f>
        <v>0</v>
      </c>
      <c r="M38" s="304">
        <f t="shared" si="3"/>
        <v>0</v>
      </c>
    </row>
    <row r="39" spans="1:13" ht="17.149999999999999" customHeight="1">
      <c r="A39" s="27" t="str">
        <f t="shared" si="2"/>
        <v>1803301</v>
      </c>
      <c r="B39" s="28" t="s">
        <v>337</v>
      </c>
      <c r="C39" s="29">
        <v>33</v>
      </c>
      <c r="D39" s="28" t="s">
        <v>790</v>
      </c>
      <c r="E39" s="38">
        <v>18</v>
      </c>
      <c r="F39" s="636"/>
      <c r="G39" s="667"/>
      <c r="H39" s="998" t="s">
        <v>312</v>
      </c>
      <c r="I39" s="998"/>
      <c r="J39" s="998"/>
      <c r="K39" s="998"/>
      <c r="L39" s="440">
        <f>VLOOKUP($A39&amp;L$68,決統データ!$A$3:$DE$2059,$E39+19,FALSE)</f>
        <v>0</v>
      </c>
      <c r="M39" s="304">
        <f t="shared" si="3"/>
        <v>0</v>
      </c>
    </row>
    <row r="40" spans="1:13" ht="17.149999999999999" customHeight="1">
      <c r="A40" s="27" t="str">
        <f t="shared" si="2"/>
        <v>1803301</v>
      </c>
      <c r="B40" s="28" t="s">
        <v>337</v>
      </c>
      <c r="C40" s="29">
        <v>33</v>
      </c>
      <c r="D40" s="28" t="s">
        <v>790</v>
      </c>
      <c r="E40" s="38">
        <v>19</v>
      </c>
      <c r="F40" s="636"/>
      <c r="G40" s="857" t="s">
        <v>37</v>
      </c>
      <c r="H40" s="957" t="s">
        <v>36</v>
      </c>
      <c r="I40" s="957"/>
      <c r="J40" s="957"/>
      <c r="K40" s="957"/>
      <c r="L40" s="440">
        <f>VLOOKUP($A40&amp;L$68,決統データ!$A$3:$DE$2059,$E40+19,FALSE)</f>
        <v>100169</v>
      </c>
      <c r="M40" s="274">
        <f t="shared" si="3"/>
        <v>100169</v>
      </c>
    </row>
    <row r="41" spans="1:13" ht="17.149999999999999" customHeight="1">
      <c r="A41" s="27" t="str">
        <f t="shared" si="2"/>
        <v>1803301</v>
      </c>
      <c r="B41" s="28" t="s">
        <v>337</v>
      </c>
      <c r="C41" s="29">
        <v>33</v>
      </c>
      <c r="D41" s="28" t="s">
        <v>790</v>
      </c>
      <c r="E41" s="38">
        <v>20</v>
      </c>
      <c r="F41" s="636"/>
      <c r="G41" s="857"/>
      <c r="H41" s="957" t="s">
        <v>35</v>
      </c>
      <c r="I41" s="957"/>
      <c r="J41" s="957"/>
      <c r="K41" s="957"/>
      <c r="L41" s="440">
        <f>VLOOKUP($A41&amp;L$68,決統データ!$A$3:$DE$2059,$E41+19,FALSE)</f>
        <v>194519</v>
      </c>
      <c r="M41" s="274">
        <f t="shared" si="3"/>
        <v>194519</v>
      </c>
    </row>
    <row r="42" spans="1:13" ht="17.149999999999999" customHeight="1">
      <c r="A42" s="27" t="str">
        <f t="shared" si="2"/>
        <v>1803301</v>
      </c>
      <c r="B42" s="28" t="s">
        <v>337</v>
      </c>
      <c r="C42" s="29">
        <v>33</v>
      </c>
      <c r="D42" s="28" t="s">
        <v>790</v>
      </c>
      <c r="E42" s="38">
        <v>21</v>
      </c>
      <c r="F42" s="636"/>
      <c r="G42" s="857"/>
      <c r="H42" s="957" t="s">
        <v>34</v>
      </c>
      <c r="I42" s="957"/>
      <c r="J42" s="957"/>
      <c r="K42" s="957"/>
      <c r="L42" s="440">
        <f>VLOOKUP($A42&amp;L$68,決統データ!$A$3:$DE$2059,$E42+19,FALSE)</f>
        <v>2093</v>
      </c>
      <c r="M42" s="274">
        <f t="shared" si="3"/>
        <v>2093</v>
      </c>
    </row>
    <row r="43" spans="1:13" ht="17.149999999999999" customHeight="1">
      <c r="A43" s="27" t="str">
        <f t="shared" si="2"/>
        <v>1803301</v>
      </c>
      <c r="B43" s="28" t="s">
        <v>337</v>
      </c>
      <c r="C43" s="29">
        <v>33</v>
      </c>
      <c r="D43" s="28" t="s">
        <v>790</v>
      </c>
      <c r="E43" s="38">
        <v>22</v>
      </c>
      <c r="F43" s="636"/>
      <c r="G43" s="857"/>
      <c r="H43" s="957" t="s">
        <v>33</v>
      </c>
      <c r="I43" s="957"/>
      <c r="J43" s="957"/>
      <c r="K43" s="957"/>
      <c r="L43" s="440">
        <f>VLOOKUP($A43&amp;L$68,決統データ!$A$3:$DE$2059,$E43+19,FALSE)</f>
        <v>2544</v>
      </c>
      <c r="M43" s="274">
        <f t="shared" si="3"/>
        <v>2544</v>
      </c>
    </row>
    <row r="44" spans="1:13" ht="17.149999999999999" customHeight="1">
      <c r="A44" s="27" t="str">
        <f t="shared" si="2"/>
        <v>1803301</v>
      </c>
      <c r="B44" s="28" t="s">
        <v>337</v>
      </c>
      <c r="C44" s="29">
        <v>33</v>
      </c>
      <c r="D44" s="28" t="s">
        <v>790</v>
      </c>
      <c r="E44" s="38">
        <v>23</v>
      </c>
      <c r="F44" s="636"/>
      <c r="G44" s="857"/>
      <c r="H44" s="957" t="s">
        <v>32</v>
      </c>
      <c r="I44" s="957"/>
      <c r="J44" s="957"/>
      <c r="K44" s="957"/>
      <c r="L44" s="440">
        <f>VLOOKUP($A44&amp;L$68,決統データ!$A$3:$DE$2059,$E44+19,FALSE)</f>
        <v>1254</v>
      </c>
      <c r="M44" s="274">
        <f t="shared" si="3"/>
        <v>1254</v>
      </c>
    </row>
    <row r="45" spans="1:13" ht="17.149999999999999" customHeight="1">
      <c r="A45" s="27" t="str">
        <f t="shared" si="2"/>
        <v>1803301</v>
      </c>
      <c r="B45" s="28" t="s">
        <v>337</v>
      </c>
      <c r="C45" s="29">
        <v>33</v>
      </c>
      <c r="D45" s="28" t="s">
        <v>790</v>
      </c>
      <c r="E45" s="38">
        <v>24</v>
      </c>
      <c r="F45" s="636"/>
      <c r="G45" s="858"/>
      <c r="H45" s="957" t="s">
        <v>31</v>
      </c>
      <c r="I45" s="957"/>
      <c r="J45" s="957"/>
      <c r="K45" s="957"/>
      <c r="L45" s="440">
        <f>VLOOKUP($A45&amp;L$68,決統データ!$A$3:$DE$2059,$E45+19,FALSE)</f>
        <v>0</v>
      </c>
      <c r="M45" s="274">
        <f t="shared" si="3"/>
        <v>0</v>
      </c>
    </row>
    <row r="46" spans="1:13" ht="17.149999999999999" customHeight="1">
      <c r="A46" s="27" t="str">
        <f t="shared" si="2"/>
        <v>1803301</v>
      </c>
      <c r="B46" s="28" t="s">
        <v>337</v>
      </c>
      <c r="C46" s="29">
        <v>33</v>
      </c>
      <c r="D46" s="28" t="s">
        <v>790</v>
      </c>
      <c r="E46" s="38">
        <v>25</v>
      </c>
      <c r="F46" s="686"/>
      <c r="G46" s="859" t="s">
        <v>311</v>
      </c>
      <c r="H46" s="966" t="s">
        <v>29</v>
      </c>
      <c r="I46" s="957"/>
      <c r="J46" s="957"/>
      <c r="K46" s="957"/>
      <c r="L46" s="440">
        <f>VLOOKUP($A46&amp;L$68,決統データ!$A$3:$DE$2059,$E46+19,FALSE)</f>
        <v>0</v>
      </c>
      <c r="M46" s="274">
        <f t="shared" si="3"/>
        <v>0</v>
      </c>
    </row>
    <row r="47" spans="1:13" ht="17.149999999999999" customHeight="1">
      <c r="A47" s="27" t="str">
        <f t="shared" si="2"/>
        <v>1803301</v>
      </c>
      <c r="B47" s="28" t="s">
        <v>337</v>
      </c>
      <c r="C47" s="29">
        <v>33</v>
      </c>
      <c r="D47" s="28" t="s">
        <v>790</v>
      </c>
      <c r="E47" s="38">
        <v>26</v>
      </c>
      <c r="F47" s="686"/>
      <c r="G47" s="860"/>
      <c r="H47" s="966" t="s">
        <v>28</v>
      </c>
      <c r="I47" s="957"/>
      <c r="J47" s="957"/>
      <c r="K47" s="957"/>
      <c r="L47" s="440">
        <f>VLOOKUP($A47&amp;L$68,決統データ!$A$3:$DE$2059,$E47+19,FALSE)</f>
        <v>0</v>
      </c>
      <c r="M47" s="274">
        <f t="shared" si="3"/>
        <v>0</v>
      </c>
    </row>
    <row r="48" spans="1:13" ht="17.149999999999999" customHeight="1">
      <c r="A48" s="27" t="str">
        <f t="shared" si="2"/>
        <v>1803301</v>
      </c>
      <c r="B48" s="28" t="s">
        <v>337</v>
      </c>
      <c r="C48" s="29">
        <v>33</v>
      </c>
      <c r="D48" s="28" t="s">
        <v>790</v>
      </c>
      <c r="E48" s="38">
        <v>32</v>
      </c>
      <c r="F48" s="636"/>
      <c r="G48" s="705" t="s">
        <v>224</v>
      </c>
      <c r="H48" s="696" t="s">
        <v>26</v>
      </c>
      <c r="I48" s="697"/>
      <c r="J48" s="72" t="s">
        <v>25</v>
      </c>
      <c r="K48" s="72"/>
      <c r="L48" s="118">
        <f>VLOOKUP($A48&amp;L$68,決統データ!$A$3:$DE$2059,$E48+19,FALSE)/10</f>
        <v>0</v>
      </c>
      <c r="M48" s="453">
        <v>0</v>
      </c>
    </row>
    <row r="49" spans="1:13" ht="17.149999999999999" customHeight="1">
      <c r="A49" s="27" t="str">
        <f t="shared" si="2"/>
        <v>1803301</v>
      </c>
      <c r="B49" s="28" t="s">
        <v>337</v>
      </c>
      <c r="C49" s="29">
        <v>33</v>
      </c>
      <c r="D49" s="28" t="s">
        <v>790</v>
      </c>
      <c r="E49" s="38">
        <v>33</v>
      </c>
      <c r="F49" s="636"/>
      <c r="G49" s="913"/>
      <c r="H49" s="700"/>
      <c r="I49" s="701"/>
      <c r="J49" s="958" t="s">
        <v>24</v>
      </c>
      <c r="K49" s="966"/>
      <c r="L49" s="118">
        <f>VLOOKUP($A49&amp;L$68,決統データ!$A$3:$DE$2059,$E49+19,FALSE)/10</f>
        <v>0</v>
      </c>
      <c r="M49" s="453">
        <v>0</v>
      </c>
    </row>
    <row r="50" spans="1:13" ht="17.149999999999999" customHeight="1">
      <c r="A50" s="27" t="str">
        <f t="shared" si="2"/>
        <v>1803301</v>
      </c>
      <c r="B50" s="28" t="s">
        <v>337</v>
      </c>
      <c r="C50" s="29">
        <v>33</v>
      </c>
      <c r="D50" s="28" t="s">
        <v>790</v>
      </c>
      <c r="E50" s="38">
        <v>34</v>
      </c>
      <c r="F50" s="636"/>
      <c r="G50" s="914"/>
      <c r="H50" s="957" t="s">
        <v>23</v>
      </c>
      <c r="I50" s="957"/>
      <c r="J50" s="957"/>
      <c r="K50" s="957"/>
      <c r="L50" s="42">
        <f>VLOOKUP($A50&amp;L$68,決統データ!$A$3:$DE$2059,$E50+19,FALSE)</f>
        <v>0</v>
      </c>
      <c r="M50" s="272">
        <v>0</v>
      </c>
    </row>
    <row r="51" spans="1:13" ht="17.149999999999999" customHeight="1">
      <c r="E51" s="295"/>
      <c r="F51" s="636"/>
      <c r="G51" s="708" t="s">
        <v>22</v>
      </c>
      <c r="H51" s="709"/>
      <c r="I51" s="957" t="s">
        <v>362</v>
      </c>
      <c r="J51" s="957"/>
      <c r="K51" s="957"/>
      <c r="L51" s="269" t="s">
        <v>19</v>
      </c>
      <c r="M51" s="272">
        <f>COUNTA(L51:L51)</f>
        <v>1</v>
      </c>
    </row>
    <row r="52" spans="1:13" ht="17.149999999999999" customHeight="1">
      <c r="E52" s="295"/>
      <c r="F52" s="636"/>
      <c r="G52" s="710"/>
      <c r="H52" s="711"/>
      <c r="I52" s="957" t="s">
        <v>21</v>
      </c>
      <c r="J52" s="957"/>
      <c r="K52" s="957"/>
      <c r="L52" s="269"/>
      <c r="M52" s="272">
        <f>COUNTA(L52:L52)</f>
        <v>0</v>
      </c>
    </row>
    <row r="53" spans="1:13" ht="17.149999999999999" customHeight="1">
      <c r="E53" s="295"/>
      <c r="F53" s="637"/>
      <c r="G53" s="712"/>
      <c r="H53" s="713"/>
      <c r="I53" s="957" t="s">
        <v>20</v>
      </c>
      <c r="J53" s="957"/>
      <c r="K53" s="957"/>
      <c r="L53" s="270"/>
      <c r="M53" s="272">
        <f>COUNTA(L53:L53)</f>
        <v>0</v>
      </c>
    </row>
    <row r="54" spans="1:13" s="290" customFormat="1" ht="17.149999999999999" customHeight="1">
      <c r="A54" s="27" t="str">
        <f t="shared" ref="A54:A64" si="4">+B54&amp;C54&amp;D54</f>
        <v>1803301</v>
      </c>
      <c r="B54" s="28" t="s">
        <v>337</v>
      </c>
      <c r="C54" s="29">
        <v>33</v>
      </c>
      <c r="D54" s="28" t="s">
        <v>790</v>
      </c>
      <c r="E54" s="296">
        <v>43</v>
      </c>
      <c r="F54" s="659" t="s">
        <v>332</v>
      </c>
      <c r="G54" s="684" t="s">
        <v>331</v>
      </c>
      <c r="H54" s="718" t="s">
        <v>330</v>
      </c>
      <c r="I54" s="719"/>
      <c r="J54" s="719"/>
      <c r="K54" s="720"/>
      <c r="L54" s="286">
        <f>VLOOKUP($A54&amp;L$68,決統データ!$A$3:$DE$2059,$E54+19,FALSE)</f>
        <v>4150327</v>
      </c>
      <c r="M54" s="313"/>
    </row>
    <row r="55" spans="1:13" ht="17.149999999999999" customHeight="1">
      <c r="A55" s="27" t="str">
        <f t="shared" si="4"/>
        <v>1803301</v>
      </c>
      <c r="B55" s="28" t="s">
        <v>337</v>
      </c>
      <c r="C55" s="29">
        <v>33</v>
      </c>
      <c r="D55" s="28" t="s">
        <v>790</v>
      </c>
      <c r="E55" s="38">
        <v>44</v>
      </c>
      <c r="F55" s="636"/>
      <c r="G55" s="675"/>
      <c r="H55" s="507" t="s">
        <v>6</v>
      </c>
      <c r="I55" s="507"/>
      <c r="J55" s="75" t="s">
        <v>5</v>
      </c>
      <c r="K55" s="76"/>
      <c r="L55" s="118">
        <f>VLOOKUP($A55&amp;L$68,決統データ!$A$3:$DE$2059,$E55+19,FALSE)/10</f>
        <v>0</v>
      </c>
      <c r="M55" s="273">
        <v>0</v>
      </c>
    </row>
    <row r="56" spans="1:13" ht="17.149999999999999" customHeight="1">
      <c r="A56" s="27" t="str">
        <f t="shared" si="4"/>
        <v>1803301</v>
      </c>
      <c r="B56" s="28" t="s">
        <v>337</v>
      </c>
      <c r="C56" s="29">
        <v>33</v>
      </c>
      <c r="D56" s="28" t="s">
        <v>790</v>
      </c>
      <c r="E56" s="296">
        <v>45</v>
      </c>
      <c r="F56" s="636"/>
      <c r="G56" s="675"/>
      <c r="H56" s="507"/>
      <c r="I56" s="507"/>
      <c r="J56" s="958" t="s">
        <v>4</v>
      </c>
      <c r="K56" s="966"/>
      <c r="L56" s="118">
        <f>VLOOKUP($A56&amp;L$68,決統データ!$A$3:$DE$2059,$E56+19,FALSE)/10</f>
        <v>0</v>
      </c>
      <c r="M56" s="273">
        <v>0</v>
      </c>
    </row>
    <row r="57" spans="1:13" ht="17.149999999999999" customHeight="1">
      <c r="A57" s="27" t="str">
        <f t="shared" si="4"/>
        <v>1803301</v>
      </c>
      <c r="B57" s="28" t="s">
        <v>337</v>
      </c>
      <c r="C57" s="29">
        <v>33</v>
      </c>
      <c r="D57" s="28" t="s">
        <v>790</v>
      </c>
      <c r="E57" s="38">
        <v>46</v>
      </c>
      <c r="F57" s="636"/>
      <c r="G57" s="675"/>
      <c r="H57" s="957" t="s">
        <v>3</v>
      </c>
      <c r="I57" s="957"/>
      <c r="J57" s="957"/>
      <c r="K57" s="957"/>
      <c r="L57" s="42">
        <f>VLOOKUP($A57&amp;L$68,決統データ!$A$3:$DE$2059,$E57+19,FALSE)</f>
        <v>0</v>
      </c>
      <c r="M57" s="334">
        <v>0</v>
      </c>
    </row>
    <row r="58" spans="1:13" ht="17.149999999999999" customHeight="1">
      <c r="A58" s="27" t="str">
        <f t="shared" si="4"/>
        <v>1803301</v>
      </c>
      <c r="B58" s="28" t="s">
        <v>337</v>
      </c>
      <c r="C58" s="29">
        <v>33</v>
      </c>
      <c r="D58" s="28" t="s">
        <v>790</v>
      </c>
      <c r="E58" s="296">
        <v>47</v>
      </c>
      <c r="F58" s="636"/>
      <c r="G58" s="675"/>
      <c r="H58" s="957" t="s">
        <v>176</v>
      </c>
      <c r="I58" s="957"/>
      <c r="J58" s="957"/>
      <c r="K58" s="957"/>
      <c r="L58" s="42">
        <f>VLOOKUP($A58&amp;L$68,決統データ!$A$3:$DE$2059,$E58+19,FALSE)</f>
        <v>0</v>
      </c>
      <c r="M58" s="334">
        <v>0</v>
      </c>
    </row>
    <row r="59" spans="1:13" ht="17.149999999999999" customHeight="1">
      <c r="A59" s="27" t="str">
        <f t="shared" si="4"/>
        <v>1803301</v>
      </c>
      <c r="B59" s="28" t="s">
        <v>337</v>
      </c>
      <c r="C59" s="29">
        <v>33</v>
      </c>
      <c r="D59" s="28" t="s">
        <v>790</v>
      </c>
      <c r="E59" s="38">
        <v>48</v>
      </c>
      <c r="F59" s="636"/>
      <c r="G59" s="675"/>
      <c r="H59" s="958" t="s">
        <v>1</v>
      </c>
      <c r="I59" s="965"/>
      <c r="J59" s="965"/>
      <c r="K59" s="966"/>
      <c r="L59" s="42">
        <f>VLOOKUP($A59&amp;L$68,決統データ!$A$3:$DE$2059,$E59+19,FALSE)</f>
        <v>320000</v>
      </c>
      <c r="M59" s="334">
        <f>SUM(I59:L59)/COUNTIF(I59:L59,"&gt;0")</f>
        <v>320000</v>
      </c>
    </row>
    <row r="60" spans="1:13" s="290" customFormat="1" ht="17.149999999999999" customHeight="1">
      <c r="A60" s="27" t="str">
        <f t="shared" si="4"/>
        <v>1803301</v>
      </c>
      <c r="B60" s="28" t="s">
        <v>337</v>
      </c>
      <c r="C60" s="29">
        <v>33</v>
      </c>
      <c r="D60" s="28" t="s">
        <v>790</v>
      </c>
      <c r="E60" s="296">
        <v>49</v>
      </c>
      <c r="F60" s="636"/>
      <c r="G60" s="675"/>
      <c r="H60" s="921" t="s">
        <v>0</v>
      </c>
      <c r="I60" s="922"/>
      <c r="J60" s="922"/>
      <c r="K60" s="923"/>
      <c r="L60" s="437">
        <f>VLOOKUP($A60&amp;L$68,決統データ!$A$3:$DE$2059,$E60+19,FALSE)</f>
        <v>4150401</v>
      </c>
      <c r="M60" s="274"/>
    </row>
    <row r="61" spans="1:13" ht="17.149999999999999" customHeight="1">
      <c r="A61" s="27" t="str">
        <f t="shared" si="4"/>
        <v>1803301</v>
      </c>
      <c r="B61" s="28" t="s">
        <v>337</v>
      </c>
      <c r="C61" s="29">
        <v>33</v>
      </c>
      <c r="D61" s="28" t="s">
        <v>790</v>
      </c>
      <c r="E61" s="38">
        <v>50</v>
      </c>
      <c r="F61" s="636"/>
      <c r="G61" s="676"/>
      <c r="H61" s="957" t="s">
        <v>1349</v>
      </c>
      <c r="I61" s="957"/>
      <c r="J61" s="957"/>
      <c r="K61" s="957"/>
      <c r="L61" s="42">
        <f>VLOOKUP($A61&amp;L$68,決統データ!$A$3:$DE$2059,$E61+19,FALSE)</f>
        <v>0</v>
      </c>
      <c r="M61" s="274">
        <f>SUM(L61:L61)</f>
        <v>0</v>
      </c>
    </row>
    <row r="62" spans="1:13" ht="17.149999999999999" customHeight="1">
      <c r="A62" s="27" t="str">
        <f t="shared" si="4"/>
        <v>1803301</v>
      </c>
      <c r="B62" s="28" t="s">
        <v>337</v>
      </c>
      <c r="C62" s="29">
        <v>33</v>
      </c>
      <c r="D62" s="28" t="s">
        <v>790</v>
      </c>
      <c r="E62" s="296">
        <v>53</v>
      </c>
      <c r="F62" s="636"/>
      <c r="G62" s="958" t="s">
        <v>1345</v>
      </c>
      <c r="H62" s="965"/>
      <c r="I62" s="965"/>
      <c r="J62" s="965"/>
      <c r="K62" s="966"/>
      <c r="L62" s="42">
        <f>VLOOKUP($A62&amp;L$68,決統データ!$A$3:$DE$2059,$E62+19,FALSE)</f>
        <v>0</v>
      </c>
      <c r="M62" s="274">
        <f>SUM(L62:L62)</f>
        <v>0</v>
      </c>
    </row>
    <row r="63" spans="1:13" ht="17.149999999999999" customHeight="1">
      <c r="A63" s="27" t="str">
        <f t="shared" si="4"/>
        <v>1803301</v>
      </c>
      <c r="B63" s="28" t="s">
        <v>337</v>
      </c>
      <c r="C63" s="29">
        <v>33</v>
      </c>
      <c r="D63" s="28" t="s">
        <v>790</v>
      </c>
      <c r="E63" s="38">
        <v>54</v>
      </c>
      <c r="F63" s="637"/>
      <c r="G63" s="957" t="s">
        <v>1344</v>
      </c>
      <c r="H63" s="957"/>
      <c r="I63" s="957"/>
      <c r="J63" s="957"/>
      <c r="K63" s="957"/>
      <c r="L63" s="42">
        <f>VLOOKUP($A63&amp;L$68,決統データ!$A$3:$DE$2059,$E63+19,FALSE)</f>
        <v>0</v>
      </c>
      <c r="M63" s="274">
        <f>SUM(L63:L63)</f>
        <v>0</v>
      </c>
    </row>
    <row r="64" spans="1:13" ht="17.149999999999999" customHeight="1">
      <c r="A64" s="27" t="str">
        <f t="shared" si="4"/>
        <v>1803302</v>
      </c>
      <c r="B64" s="28" t="s">
        <v>337</v>
      </c>
      <c r="C64" s="29">
        <v>33</v>
      </c>
      <c r="D64" s="28" t="s">
        <v>796</v>
      </c>
      <c r="E64" s="38">
        <v>5</v>
      </c>
      <c r="F64" s="957" t="s">
        <v>1343</v>
      </c>
      <c r="G64" s="957"/>
      <c r="H64" s="957"/>
      <c r="I64" s="957"/>
      <c r="J64" s="957"/>
      <c r="K64" s="957"/>
      <c r="L64" s="42">
        <f>VLOOKUP($A64&amp;L$68,決統データ!$A$3:$DE$2059,$E64+19,FALSE)</f>
        <v>0</v>
      </c>
      <c r="M64" s="274">
        <f>SUM(L64:L64)</f>
        <v>0</v>
      </c>
    </row>
    <row r="65" spans="6:12">
      <c r="F65" s="9" t="s">
        <v>1342</v>
      </c>
    </row>
    <row r="68" spans="6:12">
      <c r="L68" s="12" t="str">
        <f>+L69&amp;"000"</f>
        <v>264075000</v>
      </c>
    </row>
    <row r="69" spans="6:12">
      <c r="L69" s="12" t="s">
        <v>595</v>
      </c>
    </row>
    <row r="70" spans="6:12">
      <c r="L70" s="12" t="s">
        <v>596</v>
      </c>
    </row>
  </sheetData>
  <customSheetViews>
    <customSheetView guid="{247A5D4D-80F1-4466-92F7-7A3BC78E450F}" fitToPage="1" printArea="1" topLeftCell="A10">
      <selection activeCell="C43" sqref="C43"/>
      <pageMargins left="1.1811023622047245" right="0.78740157480314965" top="0.78740157480314965" bottom="0.78740157480314965" header="0.51181102362204722" footer="0.27559055118110237"/>
      <pageSetup paperSize="9" scale="71" orientation="portrait" blackAndWhite="1" horizontalDpi="4294967293" verticalDpi="4294967293"/>
      <headerFooter alignWithMargins="0"/>
    </customSheetView>
  </customSheetViews>
  <mergeCells count="78">
    <mergeCell ref="I7:K7"/>
    <mergeCell ref="H8:K8"/>
    <mergeCell ref="H13:K13"/>
    <mergeCell ref="H14:K14"/>
    <mergeCell ref="F2:K2"/>
    <mergeCell ref="F3:F53"/>
    <mergeCell ref="G3:G8"/>
    <mergeCell ref="H3:H7"/>
    <mergeCell ref="I3:K3"/>
    <mergeCell ref="I4:K4"/>
    <mergeCell ref="I5:K5"/>
    <mergeCell ref="I6:K6"/>
    <mergeCell ref="G15:G18"/>
    <mergeCell ref="H15:K15"/>
    <mergeCell ref="H16:K16"/>
    <mergeCell ref="H17:K17"/>
    <mergeCell ref="H18:K18"/>
    <mergeCell ref="G9:G14"/>
    <mergeCell ref="H9:K9"/>
    <mergeCell ref="H10:K10"/>
    <mergeCell ref="H11:K11"/>
    <mergeCell ref="H12:K12"/>
    <mergeCell ref="G19:G21"/>
    <mergeCell ref="H19:K19"/>
    <mergeCell ref="H20:K20"/>
    <mergeCell ref="H21:K21"/>
    <mergeCell ref="I24:K24"/>
    <mergeCell ref="G32:K32"/>
    <mergeCell ref="G33:K33"/>
    <mergeCell ref="G22:G31"/>
    <mergeCell ref="I22:K22"/>
    <mergeCell ref="I23:K23"/>
    <mergeCell ref="I26:K26"/>
    <mergeCell ref="H28:H31"/>
    <mergeCell ref="I28:K28"/>
    <mergeCell ref="I29:K29"/>
    <mergeCell ref="I30:K30"/>
    <mergeCell ref="I31:K31"/>
    <mergeCell ref="I25:K25"/>
    <mergeCell ref="H22:H27"/>
    <mergeCell ref="G46:G47"/>
    <mergeCell ref="G34:G39"/>
    <mergeCell ref="H34:K34"/>
    <mergeCell ref="H35:K35"/>
    <mergeCell ref="H36:K36"/>
    <mergeCell ref="H37:K37"/>
    <mergeCell ref="H38:K38"/>
    <mergeCell ref="H39:K39"/>
    <mergeCell ref="H50:K50"/>
    <mergeCell ref="I52:K52"/>
    <mergeCell ref="I53:K53"/>
    <mergeCell ref="G40:G45"/>
    <mergeCell ref="H40:K40"/>
    <mergeCell ref="H41:K41"/>
    <mergeCell ref="H42:K42"/>
    <mergeCell ref="H43:K43"/>
    <mergeCell ref="H44:K44"/>
    <mergeCell ref="H45:K45"/>
    <mergeCell ref="H46:K46"/>
    <mergeCell ref="H47:K47"/>
    <mergeCell ref="G48:G50"/>
    <mergeCell ref="H48:I49"/>
    <mergeCell ref="J49:K49"/>
    <mergeCell ref="G51:H53"/>
    <mergeCell ref="I51:K51"/>
    <mergeCell ref="F64:K64"/>
    <mergeCell ref="G62:K62"/>
    <mergeCell ref="G63:K63"/>
    <mergeCell ref="H61:K61"/>
    <mergeCell ref="F54:F63"/>
    <mergeCell ref="G54:G61"/>
    <mergeCell ref="H54:K54"/>
    <mergeCell ref="H55:I56"/>
    <mergeCell ref="J56:K56"/>
    <mergeCell ref="H57:K57"/>
    <mergeCell ref="H58:K58"/>
    <mergeCell ref="H59:K59"/>
    <mergeCell ref="H60:K60"/>
  </mergeCells>
  <phoneticPr fontId="3"/>
  <pageMargins left="1.1811023622047245" right="0.78740157480314965" top="0.78740157480314965" bottom="0.78740157480314965" header="0.51181102362204722" footer="0.27559055118110237"/>
  <pageSetup paperSize="9" scale="6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L55"/>
  <sheetViews>
    <sheetView view="pageBreakPreview" zoomScaleNormal="8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4.25" style="9" customWidth="1"/>
    <col min="7" max="7" width="3.75" style="9" customWidth="1"/>
    <col min="8" max="8" width="22.25" style="9" customWidth="1"/>
    <col min="9" max="12" width="11.58203125" style="9" customWidth="1"/>
    <col min="13" max="16384" width="9" style="9"/>
  </cols>
  <sheetData>
    <row r="1" spans="1:12">
      <c r="F1" s="9" t="s">
        <v>1199</v>
      </c>
      <c r="I1" s="160"/>
      <c r="J1" s="160"/>
      <c r="L1" s="160"/>
    </row>
    <row r="2" spans="1:12" ht="29.25" customHeight="1">
      <c r="A2" s="26"/>
      <c r="B2" s="67" t="s">
        <v>786</v>
      </c>
      <c r="C2" s="26" t="s">
        <v>787</v>
      </c>
      <c r="D2" s="26" t="s">
        <v>788</v>
      </c>
      <c r="E2" s="30" t="s">
        <v>789</v>
      </c>
      <c r="F2" s="482"/>
      <c r="G2" s="641"/>
      <c r="H2" s="642"/>
      <c r="I2" s="11" t="s">
        <v>757</v>
      </c>
      <c r="J2" s="11" t="s">
        <v>468</v>
      </c>
      <c r="K2" s="11" t="s">
        <v>1320</v>
      </c>
      <c r="L2" s="11" t="s">
        <v>609</v>
      </c>
    </row>
    <row r="3" spans="1:12" s="1" customFormat="1" ht="16" customHeight="1">
      <c r="A3" s="27" t="str">
        <f>+B3&amp;C3&amp;D3</f>
        <v>1712101</v>
      </c>
      <c r="B3" s="28" t="s">
        <v>133</v>
      </c>
      <c r="C3" s="29">
        <v>21</v>
      </c>
      <c r="D3" s="28" t="s">
        <v>790</v>
      </c>
      <c r="E3" s="24">
        <v>1</v>
      </c>
      <c r="F3" s="559" t="s">
        <v>1198</v>
      </c>
      <c r="G3" s="666" t="s">
        <v>862</v>
      </c>
      <c r="H3" s="95" t="s">
        <v>1191</v>
      </c>
      <c r="I3" s="43">
        <f>VLOOKUP($A3&amp;I$53,決統データ!$A$3:$DE$2059,$E3+19,FALSE)</f>
        <v>10033</v>
      </c>
      <c r="J3" s="43">
        <f>VLOOKUP($A3&amp;J$53,決統データ!$A$3:$DE$2059,$E3+19,FALSE)</f>
        <v>4501</v>
      </c>
      <c r="K3" s="43">
        <f>VLOOKUP($A3&amp;K$53,決統データ!$A$3:$DE$2059,$E3+19,FALSE)</f>
        <v>4610</v>
      </c>
      <c r="L3" s="167">
        <f t="shared" ref="L3:L26" si="0">SUM(I3:K3)</f>
        <v>19144</v>
      </c>
    </row>
    <row r="4" spans="1:12" s="1" customFormat="1" ht="16" customHeight="1">
      <c r="A4" s="27" t="str">
        <f t="shared" ref="A4:A26" si="1">+B4&amp;C4&amp;D4</f>
        <v>1712101</v>
      </c>
      <c r="B4" s="28" t="s">
        <v>133</v>
      </c>
      <c r="C4" s="29">
        <v>21</v>
      </c>
      <c r="D4" s="28" t="s">
        <v>790</v>
      </c>
      <c r="E4" s="24">
        <v>2</v>
      </c>
      <c r="F4" s="559"/>
      <c r="G4" s="667"/>
      <c r="H4" s="60" t="s">
        <v>1190</v>
      </c>
      <c r="I4" s="43">
        <f>VLOOKUP($A4&amp;I$53,決統データ!$A$3:$DE$2059,$E4+19,FALSE)</f>
        <v>4463</v>
      </c>
      <c r="J4" s="43">
        <f>VLOOKUP($A4&amp;J$53,決統データ!$A$3:$DE$2059,$E4+19,FALSE)</f>
        <v>2305</v>
      </c>
      <c r="K4" s="43">
        <f>VLOOKUP($A4&amp;K$53,決統データ!$A$3:$DE$2059,$E4+19,FALSE)</f>
        <v>2432</v>
      </c>
      <c r="L4" s="167">
        <f t="shared" si="0"/>
        <v>9200</v>
      </c>
    </row>
    <row r="5" spans="1:12" s="1" customFormat="1" ht="16" customHeight="1">
      <c r="A5" s="27" t="str">
        <f t="shared" si="1"/>
        <v>1712101</v>
      </c>
      <c r="B5" s="28" t="s">
        <v>133</v>
      </c>
      <c r="C5" s="29">
        <v>21</v>
      </c>
      <c r="D5" s="28" t="s">
        <v>790</v>
      </c>
      <c r="E5" s="24">
        <v>3</v>
      </c>
      <c r="F5" s="559"/>
      <c r="G5" s="667"/>
      <c r="H5" s="60" t="s">
        <v>1627</v>
      </c>
      <c r="I5" s="43">
        <f>VLOOKUP($A5&amp;I$53,決統データ!$A$3:$DE$2059,$E5+19,FALSE)</f>
        <v>0</v>
      </c>
      <c r="J5" s="43">
        <f>VLOOKUP($A5&amp;J$53,決統データ!$A$3:$DE$2059,$E5+19,FALSE)</f>
        <v>0</v>
      </c>
      <c r="K5" s="43">
        <f>VLOOKUP($A5&amp;K$53,決統データ!$A$3:$DE$2059,$E5+19,FALSE)</f>
        <v>0</v>
      </c>
      <c r="L5" s="167">
        <f t="shared" si="0"/>
        <v>0</v>
      </c>
    </row>
    <row r="6" spans="1:12" s="1" customFormat="1" ht="16" customHeight="1">
      <c r="A6" s="27" t="str">
        <f t="shared" si="1"/>
        <v>1712101</v>
      </c>
      <c r="B6" s="28" t="s">
        <v>133</v>
      </c>
      <c r="C6" s="29">
        <v>21</v>
      </c>
      <c r="D6" s="28" t="s">
        <v>790</v>
      </c>
      <c r="E6" s="24">
        <v>4</v>
      </c>
      <c r="F6" s="559"/>
      <c r="G6" s="667"/>
      <c r="H6" s="60" t="s">
        <v>1197</v>
      </c>
      <c r="I6" s="43">
        <f>VLOOKUP($A6&amp;I$53,決統データ!$A$3:$DE$2059,$E6+19,FALSE)</f>
        <v>0</v>
      </c>
      <c r="J6" s="43">
        <f>VLOOKUP($A6&amp;J$53,決統データ!$A$3:$DE$2059,$E6+19,FALSE)</f>
        <v>0</v>
      </c>
      <c r="K6" s="43">
        <f>VLOOKUP($A6&amp;K$53,決統データ!$A$3:$DE$2059,$E6+19,FALSE)</f>
        <v>0</v>
      </c>
      <c r="L6" s="167">
        <f t="shared" si="0"/>
        <v>0</v>
      </c>
    </row>
    <row r="7" spans="1:12" s="1" customFormat="1" ht="16" customHeight="1">
      <c r="A7" s="27" t="str">
        <f t="shared" si="1"/>
        <v>1712101</v>
      </c>
      <c r="B7" s="28" t="s">
        <v>133</v>
      </c>
      <c r="C7" s="29">
        <v>21</v>
      </c>
      <c r="D7" s="28" t="s">
        <v>790</v>
      </c>
      <c r="E7" s="24">
        <v>5</v>
      </c>
      <c r="F7" s="559"/>
      <c r="G7" s="667"/>
      <c r="H7" s="60" t="s">
        <v>1187</v>
      </c>
      <c r="I7" s="43">
        <f>VLOOKUP($A7&amp;I$53,決統データ!$A$3:$DE$2059,$E7+19,FALSE)</f>
        <v>2991</v>
      </c>
      <c r="J7" s="43">
        <f>VLOOKUP($A7&amp;J$53,決統データ!$A$3:$DE$2059,$E7+19,FALSE)</f>
        <v>1377</v>
      </c>
      <c r="K7" s="43">
        <f>VLOOKUP($A7&amp;K$53,決統データ!$A$3:$DE$2059,$E7+19,FALSE)</f>
        <v>1360</v>
      </c>
      <c r="L7" s="167">
        <f t="shared" si="0"/>
        <v>5728</v>
      </c>
    </row>
    <row r="8" spans="1:12" s="1" customFormat="1" ht="16" customHeight="1">
      <c r="A8" s="27" t="str">
        <f t="shared" si="1"/>
        <v>1712101</v>
      </c>
      <c r="B8" s="28" t="s">
        <v>133</v>
      </c>
      <c r="C8" s="29">
        <v>21</v>
      </c>
      <c r="D8" s="28" t="s">
        <v>790</v>
      </c>
      <c r="E8" s="24">
        <v>6</v>
      </c>
      <c r="F8" s="559"/>
      <c r="G8" s="667"/>
      <c r="H8" s="60" t="s">
        <v>799</v>
      </c>
      <c r="I8" s="43">
        <f>VLOOKUP($A8&amp;I$53,決統データ!$A$3:$DE$2059,$E8+19,FALSE)</f>
        <v>17487</v>
      </c>
      <c r="J8" s="43">
        <f>VLOOKUP($A8&amp;J$53,決統データ!$A$3:$DE$2059,$E8+19,FALSE)</f>
        <v>8183</v>
      </c>
      <c r="K8" s="43">
        <f>VLOOKUP($A8&amp;K$53,決統データ!$A$3:$DE$2059,$E8+19,FALSE)</f>
        <v>8402</v>
      </c>
      <c r="L8" s="167">
        <f t="shared" si="0"/>
        <v>34072</v>
      </c>
    </row>
    <row r="9" spans="1:12" s="1" customFormat="1" ht="16" customHeight="1">
      <c r="A9" s="27" t="str">
        <f t="shared" si="1"/>
        <v>1712101</v>
      </c>
      <c r="B9" s="28" t="s">
        <v>133</v>
      </c>
      <c r="C9" s="29">
        <v>21</v>
      </c>
      <c r="D9" s="28" t="s">
        <v>790</v>
      </c>
      <c r="E9" s="24">
        <v>7</v>
      </c>
      <c r="F9" s="559"/>
      <c r="G9" s="507" t="s">
        <v>1186</v>
      </c>
      <c r="H9" s="507"/>
      <c r="I9" s="43">
        <f>VLOOKUP($A9&amp;I$53,決統データ!$A$3:$DE$2059,$E9+19,FALSE)</f>
        <v>25461</v>
      </c>
      <c r="J9" s="43">
        <f>VLOOKUP($A9&amp;J$53,決統データ!$A$3:$DE$2059,$E9+19,FALSE)</f>
        <v>40186</v>
      </c>
      <c r="K9" s="43">
        <f>VLOOKUP($A9&amp;K$53,決統データ!$A$3:$DE$2059,$E9+19,FALSE)</f>
        <v>37504</v>
      </c>
      <c r="L9" s="167">
        <f t="shared" si="0"/>
        <v>103151</v>
      </c>
    </row>
    <row r="10" spans="1:12" s="1" customFormat="1" ht="16" customHeight="1">
      <c r="A10" s="27" t="str">
        <f t="shared" si="1"/>
        <v>1712101</v>
      </c>
      <c r="B10" s="28" t="s">
        <v>133</v>
      </c>
      <c r="C10" s="29">
        <v>21</v>
      </c>
      <c r="D10" s="28" t="s">
        <v>790</v>
      </c>
      <c r="E10" s="24">
        <v>8</v>
      </c>
      <c r="F10" s="559"/>
      <c r="G10" s="667" t="s">
        <v>650</v>
      </c>
      <c r="H10" s="60" t="s">
        <v>1465</v>
      </c>
      <c r="I10" s="43">
        <f>VLOOKUP($A10&amp;I$53,決統データ!$A$3:$DE$2059,$E10+19,FALSE)</f>
        <v>25449</v>
      </c>
      <c r="J10" s="43">
        <f>VLOOKUP($A10&amp;J$53,決統データ!$A$3:$DE$2059,$E10+19,FALSE)</f>
        <v>40186</v>
      </c>
      <c r="K10" s="43">
        <f>VLOOKUP($A10&amp;K$53,決統データ!$A$3:$DE$2059,$E10+19,FALSE)</f>
        <v>37504</v>
      </c>
      <c r="L10" s="167">
        <f t="shared" si="0"/>
        <v>103139</v>
      </c>
    </row>
    <row r="11" spans="1:12" s="1" customFormat="1" ht="16" customHeight="1">
      <c r="A11" s="27" t="str">
        <f t="shared" si="1"/>
        <v>1712101</v>
      </c>
      <c r="B11" s="28" t="s">
        <v>133</v>
      </c>
      <c r="C11" s="29">
        <v>21</v>
      </c>
      <c r="D11" s="28" t="s">
        <v>790</v>
      </c>
      <c r="E11" s="24">
        <v>9</v>
      </c>
      <c r="F11" s="559"/>
      <c r="G11" s="667"/>
      <c r="H11" s="60" t="s">
        <v>1464</v>
      </c>
      <c r="I11" s="43">
        <f>VLOOKUP($A11&amp;I$53,決統データ!$A$3:$DE$2059,$E11+19,FALSE)</f>
        <v>12</v>
      </c>
      <c r="J11" s="43">
        <f>VLOOKUP($A11&amp;J$53,決統データ!$A$3:$DE$2059,$E11+19,FALSE)</f>
        <v>0</v>
      </c>
      <c r="K11" s="43">
        <f>VLOOKUP($A11&amp;K$53,決統データ!$A$3:$DE$2059,$E11+19,FALSE)</f>
        <v>0</v>
      </c>
      <c r="L11" s="167">
        <f t="shared" si="0"/>
        <v>12</v>
      </c>
    </row>
    <row r="12" spans="1:12" s="1" customFormat="1" ht="16" customHeight="1">
      <c r="A12" s="27" t="str">
        <f t="shared" si="1"/>
        <v>1712101</v>
      </c>
      <c r="B12" s="28" t="s">
        <v>133</v>
      </c>
      <c r="C12" s="29">
        <v>21</v>
      </c>
      <c r="D12" s="28" t="s">
        <v>790</v>
      </c>
      <c r="E12" s="24">
        <v>10</v>
      </c>
      <c r="F12" s="559"/>
      <c r="G12" s="667"/>
      <c r="H12" s="60" t="s">
        <v>1183</v>
      </c>
      <c r="I12" s="43">
        <f>VLOOKUP($A12&amp;I$53,決統データ!$A$3:$DE$2059,$E12+19,FALSE)</f>
        <v>0</v>
      </c>
      <c r="J12" s="43">
        <f>VLOOKUP($A12&amp;J$53,決統データ!$A$3:$DE$2059,$E12+19,FALSE)</f>
        <v>0</v>
      </c>
      <c r="K12" s="43">
        <f>VLOOKUP($A12&amp;K$53,決統データ!$A$3:$DE$2059,$E12+19,FALSE)</f>
        <v>0</v>
      </c>
      <c r="L12" s="167">
        <f t="shared" si="0"/>
        <v>0</v>
      </c>
    </row>
    <row r="13" spans="1:12" s="1" customFormat="1" ht="16" customHeight="1">
      <c r="A13" s="27" t="str">
        <f t="shared" si="1"/>
        <v>1712101</v>
      </c>
      <c r="B13" s="28" t="s">
        <v>133</v>
      </c>
      <c r="C13" s="29">
        <v>21</v>
      </c>
      <c r="D13" s="28" t="s">
        <v>790</v>
      </c>
      <c r="E13" s="24">
        <v>12</v>
      </c>
      <c r="F13" s="559"/>
      <c r="G13" s="507" t="s">
        <v>1318</v>
      </c>
      <c r="H13" s="507"/>
      <c r="I13" s="43">
        <f>VLOOKUP($A13&amp;I$53,決統データ!$A$3:$DE$2059,$E13+19,FALSE)</f>
        <v>2018</v>
      </c>
      <c r="J13" s="43">
        <f>VLOOKUP($A13&amp;J$53,決統データ!$A$3:$DE$2059,$E13+19,FALSE)</f>
        <v>0</v>
      </c>
      <c r="K13" s="43">
        <f>VLOOKUP($A13&amp;K$53,決統データ!$A$3:$DE$2059,$E13+19,FALSE)</f>
        <v>0</v>
      </c>
      <c r="L13" s="167">
        <f t="shared" si="0"/>
        <v>2018</v>
      </c>
    </row>
    <row r="14" spans="1:12" s="1" customFormat="1" ht="16" customHeight="1">
      <c r="A14" s="27" t="str">
        <f t="shared" si="1"/>
        <v>1712101</v>
      </c>
      <c r="B14" s="28" t="s">
        <v>133</v>
      </c>
      <c r="C14" s="29">
        <v>21</v>
      </c>
      <c r="D14" s="28" t="s">
        <v>790</v>
      </c>
      <c r="E14" s="24">
        <v>13</v>
      </c>
      <c r="F14" s="559"/>
      <c r="G14" s="507" t="s">
        <v>1182</v>
      </c>
      <c r="H14" s="507"/>
      <c r="I14" s="43">
        <f>VLOOKUP($A14&amp;I$53,決統データ!$A$3:$DE$2059,$E14+19,FALSE)</f>
        <v>406</v>
      </c>
      <c r="J14" s="43">
        <f>VLOOKUP($A14&amp;J$53,決統データ!$A$3:$DE$2059,$E14+19,FALSE)</f>
        <v>0</v>
      </c>
      <c r="K14" s="43">
        <f>VLOOKUP($A14&amp;K$53,決統データ!$A$3:$DE$2059,$E14+19,FALSE)</f>
        <v>885</v>
      </c>
      <c r="L14" s="167">
        <f t="shared" si="0"/>
        <v>1291</v>
      </c>
    </row>
    <row r="15" spans="1:12" s="1" customFormat="1" ht="16" customHeight="1">
      <c r="A15" s="27" t="str">
        <f t="shared" si="1"/>
        <v>1712101</v>
      </c>
      <c r="B15" s="28" t="s">
        <v>133</v>
      </c>
      <c r="C15" s="29">
        <v>21</v>
      </c>
      <c r="D15" s="28" t="s">
        <v>790</v>
      </c>
      <c r="E15" s="24">
        <v>14</v>
      </c>
      <c r="F15" s="559"/>
      <c r="G15" s="507" t="s">
        <v>1181</v>
      </c>
      <c r="H15" s="507"/>
      <c r="I15" s="43">
        <f>VLOOKUP($A15&amp;I$53,決統データ!$A$3:$DE$2059,$E15+19,FALSE)</f>
        <v>159</v>
      </c>
      <c r="J15" s="43">
        <f>VLOOKUP($A15&amp;J$53,決統データ!$A$3:$DE$2059,$E15+19,FALSE)</f>
        <v>0</v>
      </c>
      <c r="K15" s="43">
        <f>VLOOKUP($A15&amp;K$53,決統データ!$A$3:$DE$2059,$E15+19,FALSE)</f>
        <v>303</v>
      </c>
      <c r="L15" s="167">
        <f t="shared" si="0"/>
        <v>462</v>
      </c>
    </row>
    <row r="16" spans="1:12" s="1" customFormat="1" ht="16" customHeight="1">
      <c r="A16" s="27" t="str">
        <f t="shared" si="1"/>
        <v>1712101</v>
      </c>
      <c r="B16" s="28" t="s">
        <v>133</v>
      </c>
      <c r="C16" s="29">
        <v>21</v>
      </c>
      <c r="D16" s="28" t="s">
        <v>790</v>
      </c>
      <c r="E16" s="24">
        <v>15</v>
      </c>
      <c r="F16" s="559"/>
      <c r="G16" s="507" t="s">
        <v>1180</v>
      </c>
      <c r="H16" s="507"/>
      <c r="I16" s="43">
        <f>VLOOKUP($A16&amp;I$53,決統データ!$A$3:$DE$2059,$E16+19,FALSE)</f>
        <v>2855</v>
      </c>
      <c r="J16" s="43">
        <f>VLOOKUP($A16&amp;J$53,決統データ!$A$3:$DE$2059,$E16+19,FALSE)</f>
        <v>1959</v>
      </c>
      <c r="K16" s="43">
        <f>VLOOKUP($A16&amp;K$53,決統データ!$A$3:$DE$2059,$E16+19,FALSE)</f>
        <v>0</v>
      </c>
      <c r="L16" s="167">
        <f t="shared" si="0"/>
        <v>4814</v>
      </c>
    </row>
    <row r="17" spans="1:12" s="1" customFormat="1" ht="16" customHeight="1">
      <c r="A17" s="27" t="str">
        <f t="shared" si="1"/>
        <v>1712101</v>
      </c>
      <c r="B17" s="28" t="s">
        <v>133</v>
      </c>
      <c r="C17" s="29">
        <v>21</v>
      </c>
      <c r="D17" s="28" t="s">
        <v>790</v>
      </c>
      <c r="E17" s="24">
        <v>16</v>
      </c>
      <c r="F17" s="559"/>
      <c r="G17" s="507" t="s">
        <v>1177</v>
      </c>
      <c r="H17" s="507"/>
      <c r="I17" s="43">
        <f>VLOOKUP($A17&amp;I$53,決統データ!$A$3:$DE$2059,$E17+19,FALSE)</f>
        <v>703</v>
      </c>
      <c r="J17" s="43">
        <f>VLOOKUP($A17&amp;J$53,決統データ!$A$3:$DE$2059,$E17+19,FALSE)</f>
        <v>12</v>
      </c>
      <c r="K17" s="43">
        <f>VLOOKUP($A17&amp;K$53,決統データ!$A$3:$DE$2059,$E17+19,FALSE)</f>
        <v>0</v>
      </c>
      <c r="L17" s="167">
        <f t="shared" si="0"/>
        <v>715</v>
      </c>
    </row>
    <row r="18" spans="1:12" s="1" customFormat="1" ht="16" customHeight="1">
      <c r="A18" s="27" t="str">
        <f t="shared" si="1"/>
        <v>1712101</v>
      </c>
      <c r="B18" s="28" t="s">
        <v>133</v>
      </c>
      <c r="C18" s="29">
        <v>21</v>
      </c>
      <c r="D18" s="28" t="s">
        <v>790</v>
      </c>
      <c r="E18" s="24">
        <v>17</v>
      </c>
      <c r="F18" s="559"/>
      <c r="G18" s="507" t="s">
        <v>1317</v>
      </c>
      <c r="H18" s="507"/>
      <c r="I18" s="43">
        <f>VLOOKUP($A18&amp;I$53,決統データ!$A$3:$DE$2059,$E18+19,FALSE)</f>
        <v>0</v>
      </c>
      <c r="J18" s="43">
        <f>VLOOKUP($A18&amp;J$53,決統データ!$A$3:$DE$2059,$E18+19,FALSE)</f>
        <v>0</v>
      </c>
      <c r="K18" s="43">
        <f>VLOOKUP($A18&amp;K$53,決統データ!$A$3:$DE$2059,$E18+19,FALSE)</f>
        <v>0</v>
      </c>
      <c r="L18" s="167">
        <f t="shared" si="0"/>
        <v>0</v>
      </c>
    </row>
    <row r="19" spans="1:12" s="1" customFormat="1" ht="16" customHeight="1">
      <c r="A19" s="27" t="str">
        <f t="shared" si="1"/>
        <v>1712101</v>
      </c>
      <c r="B19" s="28" t="s">
        <v>133</v>
      </c>
      <c r="C19" s="29">
        <v>21</v>
      </c>
      <c r="D19" s="28" t="s">
        <v>790</v>
      </c>
      <c r="E19" s="24">
        <v>18</v>
      </c>
      <c r="F19" s="559"/>
      <c r="G19" s="507" t="s">
        <v>1316</v>
      </c>
      <c r="H19" s="507"/>
      <c r="I19" s="43">
        <f>VLOOKUP($A19&amp;I$53,決統データ!$A$3:$DE$2059,$E19+19,FALSE)</f>
        <v>0</v>
      </c>
      <c r="J19" s="43">
        <f>VLOOKUP($A19&amp;J$53,決統データ!$A$3:$DE$2059,$E19+19,FALSE)</f>
        <v>0</v>
      </c>
      <c r="K19" s="43">
        <f>VLOOKUP($A19&amp;K$53,決統データ!$A$3:$DE$2059,$E19+19,FALSE)</f>
        <v>0</v>
      </c>
      <c r="L19" s="167">
        <f t="shared" si="0"/>
        <v>0</v>
      </c>
    </row>
    <row r="20" spans="1:12" s="1" customFormat="1" ht="16" customHeight="1">
      <c r="A20" s="27" t="str">
        <f t="shared" si="1"/>
        <v>1712101</v>
      </c>
      <c r="B20" s="28" t="s">
        <v>133</v>
      </c>
      <c r="C20" s="29">
        <v>21</v>
      </c>
      <c r="D20" s="28" t="s">
        <v>790</v>
      </c>
      <c r="E20" s="24">
        <v>19</v>
      </c>
      <c r="F20" s="559"/>
      <c r="G20" s="507" t="s">
        <v>1178</v>
      </c>
      <c r="H20" s="507"/>
      <c r="I20" s="43">
        <f>VLOOKUP($A20&amp;I$53,決統データ!$A$3:$DE$2059,$E20+19,FALSE)</f>
        <v>22717</v>
      </c>
      <c r="J20" s="43">
        <f>VLOOKUP($A20&amp;J$53,決統データ!$A$3:$DE$2059,$E20+19,FALSE)</f>
        <v>11503</v>
      </c>
      <c r="K20" s="43">
        <f>VLOOKUP($A20&amp;K$53,決統データ!$A$3:$DE$2059,$E20+19,FALSE)</f>
        <v>2548</v>
      </c>
      <c r="L20" s="167">
        <f t="shared" si="0"/>
        <v>36768</v>
      </c>
    </row>
    <row r="21" spans="1:12" s="1" customFormat="1" ht="16" customHeight="1">
      <c r="A21" s="27" t="str">
        <f t="shared" si="1"/>
        <v>1712101</v>
      </c>
      <c r="B21" s="28" t="s">
        <v>133</v>
      </c>
      <c r="C21" s="29">
        <v>21</v>
      </c>
      <c r="D21" s="28" t="s">
        <v>790</v>
      </c>
      <c r="E21" s="24">
        <v>27</v>
      </c>
      <c r="F21" s="559"/>
      <c r="G21" s="668" t="s">
        <v>1315</v>
      </c>
      <c r="H21" s="669"/>
      <c r="I21" s="43">
        <f>VLOOKUP($A21&amp;I$53,決統データ!$A$3:$DE$2059,$E21+19,FALSE)</f>
        <v>113847</v>
      </c>
      <c r="J21" s="43">
        <f>VLOOKUP($A21&amp;J$53,決統データ!$A$3:$DE$2059,$E21+19,FALSE)</f>
        <v>81731</v>
      </c>
      <c r="K21" s="43">
        <f>VLOOKUP($A21&amp;K$53,決統データ!$A$3:$DE$2059,$E21+19,FALSE)</f>
        <v>131917</v>
      </c>
      <c r="L21" s="167">
        <f t="shared" si="0"/>
        <v>327495</v>
      </c>
    </row>
    <row r="22" spans="1:12" s="1" customFormat="1" ht="16" customHeight="1">
      <c r="A22" s="27" t="str">
        <f t="shared" si="1"/>
        <v>1712101</v>
      </c>
      <c r="B22" s="28" t="s">
        <v>133</v>
      </c>
      <c r="C22" s="29">
        <v>21</v>
      </c>
      <c r="D22" s="28" t="s">
        <v>790</v>
      </c>
      <c r="E22" s="24">
        <v>28</v>
      </c>
      <c r="F22" s="559"/>
      <c r="G22" s="507" t="s">
        <v>737</v>
      </c>
      <c r="H22" s="507"/>
      <c r="I22" s="43">
        <f>VLOOKUP($A22&amp;I$53,決統データ!$A$3:$DE$2059,$E22+19,FALSE)</f>
        <v>17074</v>
      </c>
      <c r="J22" s="43">
        <f>VLOOKUP($A22&amp;J$53,決統データ!$A$3:$DE$2059,$E22+19,FALSE)</f>
        <v>7353</v>
      </c>
      <c r="K22" s="43">
        <f>VLOOKUP($A22&amp;K$53,決統データ!$A$3:$DE$2059,$E22+19,FALSE)</f>
        <v>13073</v>
      </c>
      <c r="L22" s="167">
        <f t="shared" si="0"/>
        <v>37500</v>
      </c>
    </row>
    <row r="23" spans="1:12" s="1" customFormat="1" ht="16" customHeight="1">
      <c r="A23" s="27" t="str">
        <f t="shared" si="1"/>
        <v>1712101</v>
      </c>
      <c r="B23" s="28" t="s">
        <v>133</v>
      </c>
      <c r="C23" s="29">
        <v>21</v>
      </c>
      <c r="D23" s="28" t="s">
        <v>790</v>
      </c>
      <c r="E23" s="24">
        <v>29</v>
      </c>
      <c r="F23" s="559"/>
      <c r="G23" s="507" t="s">
        <v>1314</v>
      </c>
      <c r="H23" s="507"/>
      <c r="I23" s="43">
        <f>VLOOKUP($A23&amp;I$53,決統データ!$A$3:$DE$2059,$E23+19,FALSE)</f>
        <v>202727</v>
      </c>
      <c r="J23" s="43">
        <f>VLOOKUP($A23&amp;J$53,決統データ!$A$3:$DE$2059,$E23+19,FALSE)</f>
        <v>150927</v>
      </c>
      <c r="K23" s="43">
        <f>VLOOKUP($A23&amp;K$53,決統データ!$A$3:$DE$2059,$E23+19,FALSE)</f>
        <v>194632</v>
      </c>
      <c r="L23" s="167">
        <f t="shared" si="0"/>
        <v>548286</v>
      </c>
    </row>
    <row r="24" spans="1:12" s="1" customFormat="1" ht="16" customHeight="1">
      <c r="A24" s="27" t="str">
        <f t="shared" si="1"/>
        <v>1712101</v>
      </c>
      <c r="B24" s="28" t="s">
        <v>133</v>
      </c>
      <c r="C24" s="29">
        <v>21</v>
      </c>
      <c r="D24" s="28" t="s">
        <v>790</v>
      </c>
      <c r="E24" s="24">
        <v>30</v>
      </c>
      <c r="F24" s="559"/>
      <c r="G24" s="507" t="s">
        <v>1313</v>
      </c>
      <c r="H24" s="507"/>
      <c r="I24" s="43">
        <f>VLOOKUP($A24&amp;I$53,決統データ!$A$3:$DE$2059,$E24+19,FALSE)</f>
        <v>0</v>
      </c>
      <c r="J24" s="43">
        <f>VLOOKUP($A24&amp;J$53,決統データ!$A$3:$DE$2059,$E24+19,FALSE)</f>
        <v>0</v>
      </c>
      <c r="K24" s="43">
        <f>VLOOKUP($A24&amp;K$53,決統データ!$A$3:$DE$2059,$E24+19,FALSE)</f>
        <v>0</v>
      </c>
      <c r="L24" s="167">
        <f t="shared" si="0"/>
        <v>0</v>
      </c>
    </row>
    <row r="25" spans="1:12" s="1" customFormat="1" ht="16" customHeight="1">
      <c r="A25" s="27" t="str">
        <f t="shared" si="1"/>
        <v>1712101</v>
      </c>
      <c r="B25" s="28" t="s">
        <v>133</v>
      </c>
      <c r="C25" s="29">
        <v>21</v>
      </c>
      <c r="D25" s="28" t="s">
        <v>790</v>
      </c>
      <c r="E25" s="24">
        <v>31</v>
      </c>
      <c r="F25" s="559"/>
      <c r="G25" s="507" t="s">
        <v>1173</v>
      </c>
      <c r="H25" s="507"/>
      <c r="I25" s="43">
        <f>VLOOKUP($A25&amp;I$53,決統データ!$A$3:$DE$2059,$E25+19,FALSE)</f>
        <v>0</v>
      </c>
      <c r="J25" s="43">
        <f>VLOOKUP($A25&amp;J$53,決統データ!$A$3:$DE$2059,$E25+19,FALSE)</f>
        <v>0</v>
      </c>
      <c r="K25" s="43">
        <f>VLOOKUP($A25&amp;K$53,決統データ!$A$3:$DE$2059,$E25+19,FALSE)</f>
        <v>0</v>
      </c>
      <c r="L25" s="167">
        <f t="shared" si="0"/>
        <v>0</v>
      </c>
    </row>
    <row r="26" spans="1:12" s="1" customFormat="1" ht="16" customHeight="1">
      <c r="A26" s="27" t="str">
        <f t="shared" si="1"/>
        <v>1712101</v>
      </c>
      <c r="B26" s="28" t="s">
        <v>133</v>
      </c>
      <c r="C26" s="29">
        <v>21</v>
      </c>
      <c r="D26" s="28" t="s">
        <v>790</v>
      </c>
      <c r="E26" s="24">
        <v>32</v>
      </c>
      <c r="F26" s="559"/>
      <c r="G26" s="507" t="s">
        <v>1172</v>
      </c>
      <c r="H26" s="507"/>
      <c r="I26" s="43">
        <f>VLOOKUP($A26&amp;I$53,決統データ!$A$3:$DE$2059,$E26+19,FALSE)</f>
        <v>202727</v>
      </c>
      <c r="J26" s="43">
        <f>VLOOKUP($A26&amp;J$53,決統データ!$A$3:$DE$2059,$E26+19,FALSE)</f>
        <v>150927</v>
      </c>
      <c r="K26" s="43">
        <f>VLOOKUP($A26&amp;K$53,決統データ!$A$3:$DE$2059,$E26+19,FALSE)</f>
        <v>194632</v>
      </c>
      <c r="L26" s="167">
        <f t="shared" si="0"/>
        <v>548286</v>
      </c>
    </row>
    <row r="27" spans="1:12" s="1" customFormat="1" ht="16" customHeight="1">
      <c r="E27" s="24"/>
      <c r="F27" s="670" t="s">
        <v>1319</v>
      </c>
      <c r="G27" s="666" t="s">
        <v>862</v>
      </c>
      <c r="H27" s="95" t="s">
        <v>1191</v>
      </c>
      <c r="I27" s="166">
        <f t="shared" ref="I27:L27" si="2">I3/I$26*100</f>
        <v>4.9490201107893865</v>
      </c>
      <c r="J27" s="166">
        <f t="shared" si="2"/>
        <v>2.9822364454338852</v>
      </c>
      <c r="K27" s="166">
        <f>K3/K$26*100</f>
        <v>2.3685724855111183</v>
      </c>
      <c r="L27" s="166">
        <f t="shared" si="2"/>
        <v>3.4916083941592526</v>
      </c>
    </row>
    <row r="28" spans="1:12" s="1" customFormat="1" ht="16" customHeight="1">
      <c r="E28" s="24"/>
      <c r="F28" s="670"/>
      <c r="G28" s="667"/>
      <c r="H28" s="60" t="s">
        <v>1190</v>
      </c>
      <c r="I28" s="166">
        <f t="shared" ref="I28:L28" si="3">I4/I$26*100</f>
        <v>2.2014827822638328</v>
      </c>
      <c r="J28" s="166">
        <f t="shared" si="3"/>
        <v>1.527228395184427</v>
      </c>
      <c r="K28" s="166">
        <f t="shared" si="3"/>
        <v>1.2495375888856919</v>
      </c>
      <c r="L28" s="166">
        <f t="shared" si="3"/>
        <v>1.6779563950201173</v>
      </c>
    </row>
    <row r="29" spans="1:12" s="1" customFormat="1" ht="16" customHeight="1">
      <c r="E29" s="24"/>
      <c r="F29" s="670"/>
      <c r="G29" s="667"/>
      <c r="H29" s="60" t="s">
        <v>1627</v>
      </c>
      <c r="I29" s="166">
        <f t="shared" ref="I29:L29" si="4">I5/I$26*100</f>
        <v>0</v>
      </c>
      <c r="J29" s="166">
        <f t="shared" si="4"/>
        <v>0</v>
      </c>
      <c r="K29" s="166">
        <f t="shared" si="4"/>
        <v>0</v>
      </c>
      <c r="L29" s="166">
        <f t="shared" si="4"/>
        <v>0</v>
      </c>
    </row>
    <row r="30" spans="1:12" s="1" customFormat="1" ht="16" customHeight="1">
      <c r="E30" s="24"/>
      <c r="F30" s="670"/>
      <c r="G30" s="667"/>
      <c r="H30" s="60" t="s">
        <v>1188</v>
      </c>
      <c r="I30" s="166">
        <f t="shared" ref="I30:L30" si="5">I6/I$26*100</f>
        <v>0</v>
      </c>
      <c r="J30" s="166">
        <f t="shared" si="5"/>
        <v>0</v>
      </c>
      <c r="K30" s="166">
        <f t="shared" si="5"/>
        <v>0</v>
      </c>
      <c r="L30" s="166">
        <f t="shared" si="5"/>
        <v>0</v>
      </c>
    </row>
    <row r="31" spans="1:12" s="1" customFormat="1" ht="16" customHeight="1">
      <c r="E31" s="24"/>
      <c r="F31" s="670"/>
      <c r="G31" s="667"/>
      <c r="H31" s="60" t="s">
        <v>1187</v>
      </c>
      <c r="I31" s="166">
        <f t="shared" ref="I31:L31" si="6">I7/I$26*100</f>
        <v>1.4753831507396646</v>
      </c>
      <c r="J31" s="166">
        <f t="shared" si="6"/>
        <v>0.91236160527937338</v>
      </c>
      <c r="K31" s="166">
        <f t="shared" si="6"/>
        <v>0.69875457273213037</v>
      </c>
      <c r="L31" s="166">
        <f t="shared" si="6"/>
        <v>1.044710242464699</v>
      </c>
    </row>
    <row r="32" spans="1:12" s="1" customFormat="1" ht="16" customHeight="1">
      <c r="E32" s="24"/>
      <c r="F32" s="670"/>
      <c r="G32" s="667"/>
      <c r="H32" s="60" t="s">
        <v>799</v>
      </c>
      <c r="I32" s="166">
        <f t="shared" ref="I32:L32" si="7">I8/I$26*100</f>
        <v>8.6258860437928835</v>
      </c>
      <c r="J32" s="166">
        <f t="shared" si="7"/>
        <v>5.4218264458976861</v>
      </c>
      <c r="K32" s="166">
        <f t="shared" si="7"/>
        <v>4.3168646471289405</v>
      </c>
      <c r="L32" s="166">
        <f t="shared" si="7"/>
        <v>6.2142750316440694</v>
      </c>
    </row>
    <row r="33" spans="5:12" s="1" customFormat="1" ht="16" customHeight="1">
      <c r="E33" s="24"/>
      <c r="F33" s="670"/>
      <c r="G33" s="507" t="s">
        <v>1186</v>
      </c>
      <c r="H33" s="507"/>
      <c r="I33" s="166">
        <f t="shared" ref="I33:L33" si="8">I9/I$26*100</f>
        <v>12.559254564019593</v>
      </c>
      <c r="J33" s="166">
        <f t="shared" si="8"/>
        <v>26.626117261987581</v>
      </c>
      <c r="K33" s="166">
        <f t="shared" si="8"/>
        <v>19.269184923342515</v>
      </c>
      <c r="L33" s="166">
        <f t="shared" si="8"/>
        <v>18.813356532904361</v>
      </c>
    </row>
    <row r="34" spans="5:12" s="1" customFormat="1" ht="16" customHeight="1">
      <c r="E34" s="24"/>
      <c r="F34" s="670"/>
      <c r="G34" s="667" t="s">
        <v>650</v>
      </c>
      <c r="H34" s="430" t="s">
        <v>1465</v>
      </c>
      <c r="I34" s="166">
        <f t="shared" ref="I34:L34" si="9">I10/I$26*100</f>
        <v>12.55333527354521</v>
      </c>
      <c r="J34" s="166">
        <f t="shared" si="9"/>
        <v>26.626117261987581</v>
      </c>
      <c r="K34" s="166">
        <f t="shared" si="9"/>
        <v>19.269184923342515</v>
      </c>
      <c r="L34" s="166">
        <f t="shared" si="9"/>
        <v>18.811167894128246</v>
      </c>
    </row>
    <row r="35" spans="5:12" s="1" customFormat="1" ht="16" customHeight="1">
      <c r="E35" s="24"/>
      <c r="F35" s="670"/>
      <c r="G35" s="667"/>
      <c r="H35" s="430" t="s">
        <v>1464</v>
      </c>
      <c r="I35" s="166">
        <f t="shared" ref="I35:L35" si="10">I11/I$26*100</f>
        <v>5.9192904743818045E-3</v>
      </c>
      <c r="J35" s="166">
        <f t="shared" si="10"/>
        <v>0</v>
      </c>
      <c r="K35" s="166">
        <f t="shared" si="10"/>
        <v>0</v>
      </c>
      <c r="L35" s="166">
        <f t="shared" si="10"/>
        <v>2.1886387761131964E-3</v>
      </c>
    </row>
    <row r="36" spans="5:12" s="1" customFormat="1" ht="16" customHeight="1">
      <c r="E36" s="24"/>
      <c r="F36" s="670"/>
      <c r="G36" s="667"/>
      <c r="H36" s="60" t="s">
        <v>1183</v>
      </c>
      <c r="I36" s="166">
        <f t="shared" ref="I36:L36" si="11">I12/I$26*100</f>
        <v>0</v>
      </c>
      <c r="J36" s="166">
        <f t="shared" si="11"/>
        <v>0</v>
      </c>
      <c r="K36" s="166">
        <f t="shared" si="11"/>
        <v>0</v>
      </c>
      <c r="L36" s="166">
        <f t="shared" si="11"/>
        <v>0</v>
      </c>
    </row>
    <row r="37" spans="5:12" s="1" customFormat="1" ht="16" customHeight="1">
      <c r="E37" s="24"/>
      <c r="F37" s="670"/>
      <c r="G37" s="507" t="s">
        <v>1318</v>
      </c>
      <c r="H37" s="507"/>
      <c r="I37" s="166">
        <f t="shared" ref="I37:L37" si="12">I13/I$26*100</f>
        <v>0.99542734810854006</v>
      </c>
      <c r="J37" s="166">
        <f t="shared" si="12"/>
        <v>0</v>
      </c>
      <c r="K37" s="166">
        <f t="shared" si="12"/>
        <v>0</v>
      </c>
      <c r="L37" s="166">
        <f t="shared" si="12"/>
        <v>0.3680560875163692</v>
      </c>
    </row>
    <row r="38" spans="5:12" s="1" customFormat="1" ht="16" customHeight="1">
      <c r="E38" s="24"/>
      <c r="F38" s="670"/>
      <c r="G38" s="507" t="s">
        <v>1182</v>
      </c>
      <c r="H38" s="507"/>
      <c r="I38" s="166">
        <f t="shared" ref="I38:L38" si="13">I14/I$26*100</f>
        <v>0.2002693277165844</v>
      </c>
      <c r="J38" s="166">
        <f t="shared" si="13"/>
        <v>0</v>
      </c>
      <c r="K38" s="166">
        <f t="shared" si="13"/>
        <v>0.45470426240289363</v>
      </c>
      <c r="L38" s="166">
        <f t="shared" si="13"/>
        <v>0.23546105499684472</v>
      </c>
    </row>
    <row r="39" spans="5:12" s="1" customFormat="1" ht="16" customHeight="1">
      <c r="E39" s="24"/>
      <c r="F39" s="670"/>
      <c r="G39" s="507" t="s">
        <v>1181</v>
      </c>
      <c r="H39" s="507"/>
      <c r="I39" s="166">
        <f t="shared" ref="I39:L39" si="14">I15/I$26*100</f>
        <v>7.84305987855589E-2</v>
      </c>
      <c r="J39" s="166">
        <f t="shared" si="14"/>
        <v>0</v>
      </c>
      <c r="K39" s="166">
        <f t="shared" si="14"/>
        <v>0.15567840848370257</v>
      </c>
      <c r="L39" s="166">
        <f t="shared" si="14"/>
        <v>8.4262592880358061E-2</v>
      </c>
    </row>
    <row r="40" spans="5:12" s="1" customFormat="1" ht="16" customHeight="1">
      <c r="E40" s="24"/>
      <c r="F40" s="670"/>
      <c r="G40" s="507" t="s">
        <v>1180</v>
      </c>
      <c r="H40" s="507"/>
      <c r="I40" s="166">
        <f t="shared" ref="I40:L40" si="15">I16/I$26*100</f>
        <v>1.408297858696671</v>
      </c>
      <c r="J40" s="166">
        <f t="shared" si="15"/>
        <v>1.2979784929137927</v>
      </c>
      <c r="K40" s="166">
        <f t="shared" si="15"/>
        <v>0</v>
      </c>
      <c r="L40" s="166">
        <f t="shared" si="15"/>
        <v>0.8780089223507439</v>
      </c>
    </row>
    <row r="41" spans="5:12" s="1" customFormat="1" ht="16" customHeight="1">
      <c r="E41" s="24"/>
      <c r="F41" s="670"/>
      <c r="G41" s="507" t="s">
        <v>1177</v>
      </c>
      <c r="H41" s="507"/>
      <c r="I41" s="166">
        <f t="shared" ref="I41:L41" si="16">I17/I$26*100</f>
        <v>0.34677176695753403</v>
      </c>
      <c r="J41" s="166">
        <f t="shared" si="16"/>
        <v>7.9508636625653471E-3</v>
      </c>
      <c r="K41" s="166">
        <f t="shared" si="16"/>
        <v>0</v>
      </c>
      <c r="L41" s="166">
        <f t="shared" si="16"/>
        <v>0.13040639374341129</v>
      </c>
    </row>
    <row r="42" spans="5:12" s="1" customFormat="1" ht="16" customHeight="1">
      <c r="E42" s="24"/>
      <c r="F42" s="670"/>
      <c r="G42" s="507" t="s">
        <v>1317</v>
      </c>
      <c r="H42" s="507"/>
      <c r="I42" s="166">
        <f t="shared" ref="I42:L42" si="17">I18/I$26*100</f>
        <v>0</v>
      </c>
      <c r="J42" s="166">
        <f t="shared" si="17"/>
        <v>0</v>
      </c>
      <c r="K42" s="166">
        <f t="shared" si="17"/>
        <v>0</v>
      </c>
      <c r="L42" s="166">
        <f t="shared" si="17"/>
        <v>0</v>
      </c>
    </row>
    <row r="43" spans="5:12" s="1" customFormat="1" ht="16" customHeight="1">
      <c r="E43" s="24"/>
      <c r="F43" s="670"/>
      <c r="G43" s="507" t="s">
        <v>1316</v>
      </c>
      <c r="H43" s="507"/>
      <c r="I43" s="166">
        <f t="shared" ref="I43:L43" si="18">I19/I$26*100</f>
        <v>0</v>
      </c>
      <c r="J43" s="166">
        <f t="shared" si="18"/>
        <v>0</v>
      </c>
      <c r="K43" s="166">
        <f t="shared" si="18"/>
        <v>0</v>
      </c>
      <c r="L43" s="166">
        <f t="shared" si="18"/>
        <v>0</v>
      </c>
    </row>
    <row r="44" spans="5:12" s="1" customFormat="1" ht="16" customHeight="1">
      <c r="E44" s="24"/>
      <c r="F44" s="670"/>
      <c r="G44" s="507" t="s">
        <v>1178</v>
      </c>
      <c r="H44" s="507"/>
      <c r="I44" s="166">
        <f t="shared" ref="I44:L44" si="19">I20/I$26*100</f>
        <v>11.205710142210954</v>
      </c>
      <c r="J44" s="166">
        <f t="shared" si="19"/>
        <v>7.6215653925407647</v>
      </c>
      <c r="K44" s="166">
        <f t="shared" si="19"/>
        <v>1.3091372436187265</v>
      </c>
      <c r="L44" s="166">
        <f t="shared" si="19"/>
        <v>6.7059892100108334</v>
      </c>
    </row>
    <row r="45" spans="5:12" s="1" customFormat="1" ht="16" customHeight="1">
      <c r="E45" s="24"/>
      <c r="F45" s="670"/>
      <c r="G45" s="668" t="s">
        <v>1315</v>
      </c>
      <c r="H45" s="669"/>
      <c r="I45" s="166">
        <f t="shared" ref="I45:L45" si="20">I21/I$26*100</f>
        <v>56.157788553078767</v>
      </c>
      <c r="J45" s="166">
        <f t="shared" si="20"/>
        <v>54.15266983376069</v>
      </c>
      <c r="K45" s="166">
        <f t="shared" si="20"/>
        <v>67.777652184635613</v>
      </c>
      <c r="L45" s="166">
        <f t="shared" si="20"/>
        <v>59.730687998599272</v>
      </c>
    </row>
    <row r="46" spans="5:12" s="1" customFormat="1" ht="16" customHeight="1">
      <c r="E46" s="24"/>
      <c r="F46" s="670"/>
      <c r="G46" s="507" t="s">
        <v>737</v>
      </c>
      <c r="H46" s="507"/>
      <c r="I46" s="166">
        <f t="shared" ref="I46:L46" si="21">I22/I$26*100</f>
        <v>8.4221637966329101</v>
      </c>
      <c r="J46" s="166">
        <f t="shared" si="21"/>
        <v>4.8718917092369161</v>
      </c>
      <c r="K46" s="166">
        <f t="shared" si="21"/>
        <v>6.7167783303876032</v>
      </c>
      <c r="L46" s="166">
        <f t="shared" si="21"/>
        <v>6.8394961753537391</v>
      </c>
    </row>
    <row r="47" spans="5:12" s="1" customFormat="1" ht="16" customHeight="1">
      <c r="E47" s="24"/>
      <c r="F47" s="670"/>
      <c r="G47" s="507" t="s">
        <v>1314</v>
      </c>
      <c r="H47" s="507"/>
      <c r="I47" s="166">
        <f t="shared" ref="I47:L47" si="22">I23/I$26*100</f>
        <v>100</v>
      </c>
      <c r="J47" s="166">
        <f t="shared" si="22"/>
        <v>100</v>
      </c>
      <c r="K47" s="166">
        <f t="shared" si="22"/>
        <v>100</v>
      </c>
      <c r="L47" s="166">
        <f t="shared" si="22"/>
        <v>100</v>
      </c>
    </row>
    <row r="48" spans="5:12" s="1" customFormat="1" ht="16" customHeight="1">
      <c r="E48" s="24"/>
      <c r="F48" s="670"/>
      <c r="G48" s="507" t="s">
        <v>1313</v>
      </c>
      <c r="H48" s="507"/>
      <c r="I48" s="166">
        <f t="shared" ref="I48:L48" si="23">I24/I$26*100</f>
        <v>0</v>
      </c>
      <c r="J48" s="166">
        <f t="shared" si="23"/>
        <v>0</v>
      </c>
      <c r="K48" s="166">
        <f t="shared" si="23"/>
        <v>0</v>
      </c>
      <c r="L48" s="166">
        <f t="shared" si="23"/>
        <v>0</v>
      </c>
    </row>
    <row r="49" spans="5:12" s="1" customFormat="1" ht="16" customHeight="1">
      <c r="E49" s="24"/>
      <c r="F49" s="670"/>
      <c r="G49" s="507" t="s">
        <v>1173</v>
      </c>
      <c r="H49" s="507"/>
      <c r="I49" s="166">
        <f t="shared" ref="I49:L49" si="24">I25/I$26*100</f>
        <v>0</v>
      </c>
      <c r="J49" s="166">
        <f t="shared" si="24"/>
        <v>0</v>
      </c>
      <c r="K49" s="166">
        <f t="shared" si="24"/>
        <v>0</v>
      </c>
      <c r="L49" s="166">
        <f t="shared" si="24"/>
        <v>0</v>
      </c>
    </row>
    <row r="50" spans="5:12" s="1" customFormat="1" ht="16" customHeight="1">
      <c r="E50" s="24"/>
      <c r="F50" s="670"/>
      <c r="G50" s="507" t="s">
        <v>1172</v>
      </c>
      <c r="H50" s="507"/>
      <c r="I50" s="166">
        <f t="shared" ref="I50:L50" si="25">I26/I$26*100</f>
        <v>100</v>
      </c>
      <c r="J50" s="166">
        <f t="shared" si="25"/>
        <v>100</v>
      </c>
      <c r="K50" s="166">
        <f t="shared" si="25"/>
        <v>100</v>
      </c>
      <c r="L50" s="166">
        <f t="shared" si="25"/>
        <v>100</v>
      </c>
    </row>
    <row r="53" spans="5:12">
      <c r="I53" s="170" t="str">
        <f t="shared" ref="I53:K53" si="26">+I54&amp;"000"</f>
        <v>263036000</v>
      </c>
      <c r="J53" s="170" t="str">
        <f t="shared" si="26"/>
        <v>263435000</v>
      </c>
      <c r="K53" s="170" t="str">
        <f t="shared" si="26"/>
        <v>264652000</v>
      </c>
    </row>
    <row r="54" spans="5:12">
      <c r="I54" s="170" t="s">
        <v>758</v>
      </c>
      <c r="J54" s="170" t="s">
        <v>591</v>
      </c>
      <c r="K54" s="170" t="s">
        <v>598</v>
      </c>
    </row>
    <row r="55" spans="5:12">
      <c r="I55" s="170" t="s">
        <v>757</v>
      </c>
      <c r="J55" s="170" t="s">
        <v>468</v>
      </c>
      <c r="K55" s="170" t="s">
        <v>599</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51181102362204722"/>
      <pageSetup paperSize="9" scale="62" orientation="landscape" blackAndWhite="1" horizontalDpi="300" verticalDpi="300"/>
      <headerFooter alignWithMargins="0"/>
    </customSheetView>
  </customSheetViews>
  <mergeCells count="37">
    <mergeCell ref="F2:H2"/>
    <mergeCell ref="G47:H47"/>
    <mergeCell ref="G48:H48"/>
    <mergeCell ref="G49:H49"/>
    <mergeCell ref="G45:H45"/>
    <mergeCell ref="G46:H46"/>
    <mergeCell ref="G41:H41"/>
    <mergeCell ref="G44:H44"/>
    <mergeCell ref="G37:H37"/>
    <mergeCell ref="G40:H40"/>
    <mergeCell ref="F3:F26"/>
    <mergeCell ref="F27:F50"/>
    <mergeCell ref="G33:H33"/>
    <mergeCell ref="G34:G36"/>
    <mergeCell ref="G25:H25"/>
    <mergeCell ref="G26:H26"/>
    <mergeCell ref="G42:H42"/>
    <mergeCell ref="G50:H50"/>
    <mergeCell ref="G14:H14"/>
    <mergeCell ref="G43:H43"/>
    <mergeCell ref="G38:H38"/>
    <mergeCell ref="G39:H39"/>
    <mergeCell ref="G24:H24"/>
    <mergeCell ref="G20:H20"/>
    <mergeCell ref="G23:H23"/>
    <mergeCell ref="G21:H21"/>
    <mergeCell ref="G22:H22"/>
    <mergeCell ref="G27:G32"/>
    <mergeCell ref="G15:H15"/>
    <mergeCell ref="G13:H13"/>
    <mergeCell ref="G3:G8"/>
    <mergeCell ref="G10:G12"/>
    <mergeCell ref="G9:H9"/>
    <mergeCell ref="G19:H19"/>
    <mergeCell ref="G18:H18"/>
    <mergeCell ref="G17:H17"/>
    <mergeCell ref="G16:H16"/>
  </mergeCells>
  <phoneticPr fontId="3"/>
  <pageMargins left="0.78740157480314965" right="0.78740157480314965" top="0.78740157480314965" bottom="0.78740157480314965" header="0.51181102362204722" footer="0.51181102362204722"/>
  <pageSetup paperSize="9" scale="62" fitToWidth="0" orientation="landscape" blackAndWhite="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L118"/>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4.08203125" style="1" customWidth="1"/>
    <col min="9" max="9" width="17.33203125" style="1" customWidth="1"/>
    <col min="10" max="10" width="15" style="1" bestFit="1" customWidth="1"/>
    <col min="11" max="12" width="11.25" style="152" bestFit="1" customWidth="1"/>
    <col min="13" max="16384" width="9" style="1"/>
  </cols>
  <sheetData>
    <row r="1" spans="1:12">
      <c r="F1" s="1" t="s">
        <v>103</v>
      </c>
      <c r="K1" s="291"/>
      <c r="L1" s="291" t="s">
        <v>523</v>
      </c>
    </row>
    <row r="2" spans="1:12" ht="29.25" customHeight="1">
      <c r="A2" s="26"/>
      <c r="B2" s="67" t="s">
        <v>786</v>
      </c>
      <c r="C2" s="26" t="s">
        <v>787</v>
      </c>
      <c r="D2" s="26" t="s">
        <v>788</v>
      </c>
      <c r="E2" s="30" t="s">
        <v>789</v>
      </c>
      <c r="F2" s="583"/>
      <c r="G2" s="583"/>
      <c r="H2" s="583"/>
      <c r="I2" s="583"/>
      <c r="J2" s="583"/>
      <c r="K2" s="308" t="s">
        <v>274</v>
      </c>
      <c r="L2" s="308" t="s">
        <v>609</v>
      </c>
    </row>
    <row r="3" spans="1:12" ht="17.149999999999999" customHeight="1">
      <c r="A3" s="27" t="str">
        <f>+B3&amp;C3&amp;D3</f>
        <v>1804001</v>
      </c>
      <c r="B3" s="28" t="s">
        <v>337</v>
      </c>
      <c r="C3" s="29">
        <v>40</v>
      </c>
      <c r="D3" s="28" t="s">
        <v>790</v>
      </c>
      <c r="E3" s="24">
        <v>1</v>
      </c>
      <c r="F3" s="590" t="s">
        <v>978</v>
      </c>
      <c r="G3" s="734" t="s">
        <v>102</v>
      </c>
      <c r="H3" s="755" t="s">
        <v>1480</v>
      </c>
      <c r="I3" s="756"/>
      <c r="J3" s="211" t="s">
        <v>605</v>
      </c>
      <c r="K3" s="42">
        <f>VLOOKUP($A3&amp;K$77,決統データ!$A$3:$DE$2059,$E3+19,FALSE)</f>
        <v>0</v>
      </c>
      <c r="L3" s="274">
        <f t="shared" ref="L3:L34" si="0">SUM(K3:K3)</f>
        <v>0</v>
      </c>
    </row>
    <row r="4" spans="1:12" ht="17.149999999999999" customHeight="1">
      <c r="A4" s="27" t="str">
        <f t="shared" ref="A4:A72" si="1">+B4&amp;C4&amp;D4</f>
        <v>1804001</v>
      </c>
      <c r="B4" s="28" t="s">
        <v>337</v>
      </c>
      <c r="C4" s="29">
        <v>40</v>
      </c>
      <c r="D4" s="28" t="s">
        <v>790</v>
      </c>
      <c r="E4" s="24">
        <v>2</v>
      </c>
      <c r="F4" s="591"/>
      <c r="G4" s="735"/>
      <c r="H4" s="759"/>
      <c r="I4" s="760"/>
      <c r="J4" s="211" t="s">
        <v>824</v>
      </c>
      <c r="K4" s="42">
        <f>VLOOKUP($A4&amp;K$77,決統データ!$A$3:$DE$2059,$E4+19,FALSE)</f>
        <v>0</v>
      </c>
      <c r="L4" s="274">
        <f t="shared" si="0"/>
        <v>0</v>
      </c>
    </row>
    <row r="5" spans="1:12" ht="17.149999999999999" customHeight="1">
      <c r="A5" s="27" t="str">
        <f t="shared" si="1"/>
        <v>1804001</v>
      </c>
      <c r="B5" s="28" t="s">
        <v>337</v>
      </c>
      <c r="C5" s="29">
        <v>40</v>
      </c>
      <c r="D5" s="28" t="s">
        <v>790</v>
      </c>
      <c r="E5" s="24">
        <v>3</v>
      </c>
      <c r="F5" s="591"/>
      <c r="G5" s="590" t="s">
        <v>989</v>
      </c>
      <c r="H5" s="730" t="s">
        <v>977</v>
      </c>
      <c r="I5" s="731"/>
      <c r="J5" s="211" t="s">
        <v>605</v>
      </c>
      <c r="K5" s="42">
        <f>VLOOKUP($A5&amp;K$77,決統データ!$A$3:$DE$2059,$E5+19,FALSE)</f>
        <v>7195</v>
      </c>
      <c r="L5" s="274">
        <f t="shared" si="0"/>
        <v>7195</v>
      </c>
    </row>
    <row r="6" spans="1:12" ht="17.149999999999999" customHeight="1">
      <c r="A6" s="27" t="str">
        <f t="shared" si="1"/>
        <v>1804001</v>
      </c>
      <c r="B6" s="28" t="s">
        <v>337</v>
      </c>
      <c r="C6" s="29">
        <v>40</v>
      </c>
      <c r="D6" s="28" t="s">
        <v>790</v>
      </c>
      <c r="E6" s="24">
        <v>4</v>
      </c>
      <c r="F6" s="591"/>
      <c r="G6" s="591"/>
      <c r="H6" s="732"/>
      <c r="I6" s="733"/>
      <c r="J6" s="211" t="s">
        <v>824</v>
      </c>
      <c r="K6" s="42">
        <f>VLOOKUP($A6&amp;K$77,決統データ!$A$3:$DE$2059,$E6+19,FALSE)</f>
        <v>54915</v>
      </c>
      <c r="L6" s="274">
        <f t="shared" si="0"/>
        <v>54915</v>
      </c>
    </row>
    <row r="7" spans="1:12" ht="17.149999999999999" customHeight="1">
      <c r="A7" s="27" t="str">
        <f t="shared" si="1"/>
        <v>1804001</v>
      </c>
      <c r="B7" s="28" t="s">
        <v>337</v>
      </c>
      <c r="C7" s="29">
        <v>40</v>
      </c>
      <c r="D7" s="28" t="s">
        <v>790</v>
      </c>
      <c r="E7" s="24">
        <v>5</v>
      </c>
      <c r="F7" s="591"/>
      <c r="G7" s="591"/>
      <c r="H7" s="590" t="s">
        <v>650</v>
      </c>
      <c r="I7" s="604" t="s">
        <v>1333</v>
      </c>
      <c r="J7" s="211" t="s">
        <v>605</v>
      </c>
      <c r="K7" s="42">
        <f>VLOOKUP($A7&amp;K$77,決統データ!$A$3:$DE$2059,$E7+19,FALSE)</f>
        <v>0</v>
      </c>
      <c r="L7" s="274">
        <f t="shared" si="0"/>
        <v>0</v>
      </c>
    </row>
    <row r="8" spans="1:12" ht="17.149999999999999" customHeight="1">
      <c r="A8" s="27" t="str">
        <f t="shared" si="1"/>
        <v>1804001</v>
      </c>
      <c r="B8" s="28" t="s">
        <v>337</v>
      </c>
      <c r="C8" s="29">
        <v>40</v>
      </c>
      <c r="D8" s="28" t="s">
        <v>790</v>
      </c>
      <c r="E8" s="24">
        <v>6</v>
      </c>
      <c r="F8" s="591"/>
      <c r="G8" s="591"/>
      <c r="H8" s="591"/>
      <c r="I8" s="606"/>
      <c r="J8" s="211" t="s">
        <v>824</v>
      </c>
      <c r="K8" s="42">
        <f>VLOOKUP($A8&amp;K$77,決統データ!$A$3:$DE$2059,$E8+19,FALSE)</f>
        <v>0</v>
      </c>
      <c r="L8" s="274">
        <f t="shared" si="0"/>
        <v>0</v>
      </c>
    </row>
    <row r="9" spans="1:12" ht="17.149999999999999" customHeight="1">
      <c r="A9" s="27" t="str">
        <f t="shared" si="1"/>
        <v>1804001</v>
      </c>
      <c r="B9" s="28" t="s">
        <v>337</v>
      </c>
      <c r="C9" s="29">
        <v>40</v>
      </c>
      <c r="D9" s="28" t="s">
        <v>790</v>
      </c>
      <c r="E9" s="24">
        <v>7</v>
      </c>
      <c r="F9" s="591"/>
      <c r="G9" s="591"/>
      <c r="H9" s="591"/>
      <c r="I9" s="602" t="s">
        <v>1332</v>
      </c>
      <c r="J9" s="211" t="s">
        <v>605</v>
      </c>
      <c r="K9" s="42">
        <f>VLOOKUP($A9&amp;K$77,決統データ!$A$3:$DE$2059,$E9+19,FALSE)</f>
        <v>0</v>
      </c>
      <c r="L9" s="274">
        <f t="shared" si="0"/>
        <v>0</v>
      </c>
    </row>
    <row r="10" spans="1:12" ht="17.149999999999999" customHeight="1">
      <c r="A10" s="27" t="str">
        <f t="shared" si="1"/>
        <v>1804001</v>
      </c>
      <c r="B10" s="28" t="s">
        <v>337</v>
      </c>
      <c r="C10" s="29">
        <v>40</v>
      </c>
      <c r="D10" s="28" t="s">
        <v>790</v>
      </c>
      <c r="E10" s="24">
        <v>8</v>
      </c>
      <c r="F10" s="591"/>
      <c r="G10" s="591"/>
      <c r="H10" s="591"/>
      <c r="I10" s="603"/>
      <c r="J10" s="211" t="s">
        <v>824</v>
      </c>
      <c r="K10" s="42">
        <f>VLOOKUP($A10&amp;K$77,決統データ!$A$3:$DE$2059,$E10+19,FALSE)</f>
        <v>0</v>
      </c>
      <c r="L10" s="274">
        <f t="shared" si="0"/>
        <v>0</v>
      </c>
    </row>
    <row r="11" spans="1:12" ht="17.149999999999999" customHeight="1">
      <c r="A11" s="27" t="str">
        <f t="shared" si="1"/>
        <v>1804001</v>
      </c>
      <c r="B11" s="28" t="s">
        <v>337</v>
      </c>
      <c r="C11" s="29">
        <v>40</v>
      </c>
      <c r="D11" s="28" t="s">
        <v>790</v>
      </c>
      <c r="E11" s="24">
        <v>9</v>
      </c>
      <c r="F11" s="591"/>
      <c r="G11" s="591"/>
      <c r="H11" s="591"/>
      <c r="I11" s="604" t="s">
        <v>1331</v>
      </c>
      <c r="J11" s="211" t="s">
        <v>605</v>
      </c>
      <c r="K11" s="42">
        <f>VLOOKUP($A11&amp;K$77,決統データ!$A$3:$DE$2059,$E11+19,FALSE)</f>
        <v>0</v>
      </c>
      <c r="L11" s="274">
        <f t="shared" si="0"/>
        <v>0</v>
      </c>
    </row>
    <row r="12" spans="1:12" ht="17.149999999999999" customHeight="1">
      <c r="A12" s="27" t="str">
        <f t="shared" si="1"/>
        <v>1804001</v>
      </c>
      <c r="B12" s="28" t="s">
        <v>337</v>
      </c>
      <c r="C12" s="29">
        <v>40</v>
      </c>
      <c r="D12" s="28" t="s">
        <v>790</v>
      </c>
      <c r="E12" s="24">
        <v>10</v>
      </c>
      <c r="F12" s="591"/>
      <c r="G12" s="591"/>
      <c r="H12" s="591"/>
      <c r="I12" s="606"/>
      <c r="J12" s="211" t="s">
        <v>824</v>
      </c>
      <c r="K12" s="42">
        <f>VLOOKUP($A12&amp;K$77,決統データ!$A$3:$DE$2059,$E12+19,FALSE)</f>
        <v>0</v>
      </c>
      <c r="L12" s="274">
        <f t="shared" si="0"/>
        <v>0</v>
      </c>
    </row>
    <row r="13" spans="1:12" ht="17.149999999999999" customHeight="1">
      <c r="A13" s="27" t="str">
        <f t="shared" si="1"/>
        <v>1804001</v>
      </c>
      <c r="B13" s="28" t="s">
        <v>337</v>
      </c>
      <c r="C13" s="29">
        <v>40</v>
      </c>
      <c r="D13" s="28" t="s">
        <v>790</v>
      </c>
      <c r="E13" s="24">
        <v>11</v>
      </c>
      <c r="F13" s="591"/>
      <c r="G13" s="591"/>
      <c r="H13" s="591"/>
      <c r="I13" s="763" t="s">
        <v>101</v>
      </c>
      <c r="J13" s="211" t="s">
        <v>605</v>
      </c>
      <c r="K13" s="42">
        <f>VLOOKUP($A13&amp;K$77,決統データ!$A$3:$DE$2059,$E13+19,FALSE)</f>
        <v>0</v>
      </c>
      <c r="L13" s="274">
        <f t="shared" si="0"/>
        <v>0</v>
      </c>
    </row>
    <row r="14" spans="1:12" ht="17.149999999999999" customHeight="1">
      <c r="A14" s="27" t="str">
        <f t="shared" si="1"/>
        <v>1804001</v>
      </c>
      <c r="B14" s="28" t="s">
        <v>337</v>
      </c>
      <c r="C14" s="29">
        <v>40</v>
      </c>
      <c r="D14" s="28" t="s">
        <v>790</v>
      </c>
      <c r="E14" s="24">
        <v>12</v>
      </c>
      <c r="F14" s="591"/>
      <c r="G14" s="591"/>
      <c r="H14" s="591"/>
      <c r="I14" s="764"/>
      <c r="J14" s="211" t="s">
        <v>824</v>
      </c>
      <c r="K14" s="42">
        <f>VLOOKUP($A14&amp;K$77,決統データ!$A$3:$DE$2059,$E14+19,FALSE)</f>
        <v>0</v>
      </c>
      <c r="L14" s="274">
        <f t="shared" si="0"/>
        <v>0</v>
      </c>
    </row>
    <row r="15" spans="1:12" ht="17.149999999999999" customHeight="1">
      <c r="A15" s="27" t="str">
        <f t="shared" si="1"/>
        <v>1804001</v>
      </c>
      <c r="B15" s="28" t="s">
        <v>337</v>
      </c>
      <c r="C15" s="29">
        <v>40</v>
      </c>
      <c r="D15" s="28" t="s">
        <v>790</v>
      </c>
      <c r="E15" s="24">
        <v>13</v>
      </c>
      <c r="F15" s="591"/>
      <c r="G15" s="591"/>
      <c r="H15" s="591"/>
      <c r="I15" s="604" t="s">
        <v>1325</v>
      </c>
      <c r="J15" s="211" t="s">
        <v>605</v>
      </c>
      <c r="K15" s="42">
        <f>VLOOKUP($A15&amp;K$77,決統データ!$A$3:$DE$2059,$E15+19,FALSE)</f>
        <v>0</v>
      </c>
      <c r="L15" s="274">
        <f t="shared" si="0"/>
        <v>0</v>
      </c>
    </row>
    <row r="16" spans="1:12" ht="17.149999999999999" customHeight="1">
      <c r="A16" s="27" t="str">
        <f t="shared" si="1"/>
        <v>1804001</v>
      </c>
      <c r="B16" s="28" t="s">
        <v>337</v>
      </c>
      <c r="C16" s="29">
        <v>40</v>
      </c>
      <c r="D16" s="28" t="s">
        <v>790</v>
      </c>
      <c r="E16" s="24">
        <v>14</v>
      </c>
      <c r="F16" s="591"/>
      <c r="G16" s="591"/>
      <c r="H16" s="591"/>
      <c r="I16" s="606"/>
      <c r="J16" s="211" t="s">
        <v>824</v>
      </c>
      <c r="K16" s="42">
        <f>VLOOKUP($A16&amp;K$77,決統データ!$A$3:$DE$2059,$E16+19,FALSE)</f>
        <v>0</v>
      </c>
      <c r="L16" s="274">
        <f t="shared" si="0"/>
        <v>0</v>
      </c>
    </row>
    <row r="17" spans="1:12" ht="17.149999999999999" customHeight="1">
      <c r="A17" s="27" t="str">
        <f t="shared" si="1"/>
        <v>1804001</v>
      </c>
      <c r="B17" s="28" t="s">
        <v>337</v>
      </c>
      <c r="C17" s="29">
        <v>40</v>
      </c>
      <c r="D17" s="28" t="s">
        <v>790</v>
      </c>
      <c r="E17" s="24">
        <v>15</v>
      </c>
      <c r="F17" s="591"/>
      <c r="G17" s="591"/>
      <c r="H17" s="591"/>
      <c r="I17" s="604" t="s">
        <v>985</v>
      </c>
      <c r="J17" s="211" t="s">
        <v>605</v>
      </c>
      <c r="K17" s="42">
        <f>VLOOKUP($A17&amp;K$77,決統データ!$A$3:$DE$2059,$E17+19,FALSE)</f>
        <v>0</v>
      </c>
      <c r="L17" s="274">
        <f t="shared" si="0"/>
        <v>0</v>
      </c>
    </row>
    <row r="18" spans="1:12" ht="17.149999999999999" customHeight="1">
      <c r="A18" s="27" t="str">
        <f t="shared" si="1"/>
        <v>1804001</v>
      </c>
      <c r="B18" s="28" t="s">
        <v>337</v>
      </c>
      <c r="C18" s="29">
        <v>40</v>
      </c>
      <c r="D18" s="28" t="s">
        <v>790</v>
      </c>
      <c r="E18" s="24">
        <v>16</v>
      </c>
      <c r="F18" s="591"/>
      <c r="G18" s="591"/>
      <c r="H18" s="591"/>
      <c r="I18" s="606"/>
      <c r="J18" s="211" t="s">
        <v>824</v>
      </c>
      <c r="K18" s="42">
        <f>VLOOKUP($A18&amp;K$77,決統データ!$A$3:$DE$2059,$E18+19,FALSE)</f>
        <v>0</v>
      </c>
      <c r="L18" s="274">
        <f t="shared" si="0"/>
        <v>0</v>
      </c>
    </row>
    <row r="19" spans="1:12" ht="17.149999999999999" customHeight="1">
      <c r="A19" s="27" t="str">
        <f t="shared" si="1"/>
        <v>1804001</v>
      </c>
      <c r="B19" s="28" t="s">
        <v>337</v>
      </c>
      <c r="C19" s="29">
        <v>40</v>
      </c>
      <c r="D19" s="28" t="s">
        <v>790</v>
      </c>
      <c r="E19" s="24">
        <v>17</v>
      </c>
      <c r="F19" s="591"/>
      <c r="G19" s="591"/>
      <c r="H19" s="591"/>
      <c r="I19" s="602" t="s">
        <v>984</v>
      </c>
      <c r="J19" s="211" t="s">
        <v>605</v>
      </c>
      <c r="K19" s="42">
        <f>VLOOKUP($A19&amp;K$77,決統データ!$A$3:$DE$2059,$E19+19,FALSE)</f>
        <v>0</v>
      </c>
      <c r="L19" s="274">
        <f t="shared" si="0"/>
        <v>0</v>
      </c>
    </row>
    <row r="20" spans="1:12" ht="17.149999999999999" customHeight="1">
      <c r="A20" s="27" t="str">
        <f t="shared" si="1"/>
        <v>1804001</v>
      </c>
      <c r="B20" s="28" t="s">
        <v>337</v>
      </c>
      <c r="C20" s="29">
        <v>40</v>
      </c>
      <c r="D20" s="28" t="s">
        <v>790</v>
      </c>
      <c r="E20" s="24">
        <v>18</v>
      </c>
      <c r="F20" s="591"/>
      <c r="G20" s="591"/>
      <c r="H20" s="591"/>
      <c r="I20" s="603"/>
      <c r="J20" s="211" t="s">
        <v>824</v>
      </c>
      <c r="K20" s="42">
        <f>VLOOKUP($A20&amp;K$77,決統データ!$A$3:$DE$2059,$E20+19,FALSE)</f>
        <v>0</v>
      </c>
      <c r="L20" s="274">
        <f t="shared" si="0"/>
        <v>0</v>
      </c>
    </row>
    <row r="21" spans="1:12" ht="17.149999999999999" customHeight="1">
      <c r="A21" s="27" t="str">
        <f t="shared" si="1"/>
        <v>1804001</v>
      </c>
      <c r="B21" s="28" t="s">
        <v>337</v>
      </c>
      <c r="C21" s="29">
        <v>40</v>
      </c>
      <c r="D21" s="28" t="s">
        <v>790</v>
      </c>
      <c r="E21" s="24">
        <v>21</v>
      </c>
      <c r="F21" s="591"/>
      <c r="G21" s="591"/>
      <c r="H21" s="591"/>
      <c r="I21" s="602" t="s">
        <v>333</v>
      </c>
      <c r="J21" s="211" t="s">
        <v>605</v>
      </c>
      <c r="K21" s="42">
        <f>VLOOKUP($A21&amp;K$77,決統データ!$A$3:$DE$2059,$E21+19,FALSE)</f>
        <v>0</v>
      </c>
      <c r="L21" s="274">
        <f t="shared" si="0"/>
        <v>0</v>
      </c>
    </row>
    <row r="22" spans="1:12" ht="17.149999999999999" customHeight="1">
      <c r="A22" s="27" t="str">
        <f t="shared" si="1"/>
        <v>1804001</v>
      </c>
      <c r="B22" s="28" t="s">
        <v>337</v>
      </c>
      <c r="C22" s="29">
        <v>40</v>
      </c>
      <c r="D22" s="28" t="s">
        <v>790</v>
      </c>
      <c r="E22" s="24">
        <v>22</v>
      </c>
      <c r="F22" s="591"/>
      <c r="G22" s="591"/>
      <c r="H22" s="591"/>
      <c r="I22" s="603"/>
      <c r="J22" s="211" t="s">
        <v>824</v>
      </c>
      <c r="K22" s="42">
        <f>VLOOKUP($A22&amp;K$77,決統データ!$A$3:$DE$2059,$E22+19,FALSE)</f>
        <v>0</v>
      </c>
      <c r="L22" s="274">
        <f t="shared" si="0"/>
        <v>0</v>
      </c>
    </row>
    <row r="23" spans="1:12" ht="17.149999999999999" customHeight="1">
      <c r="A23" s="27" t="str">
        <f t="shared" si="1"/>
        <v>1804001</v>
      </c>
      <c r="B23" s="28" t="s">
        <v>337</v>
      </c>
      <c r="C23" s="29">
        <v>40</v>
      </c>
      <c r="D23" s="28" t="s">
        <v>790</v>
      </c>
      <c r="E23" s="24">
        <v>23</v>
      </c>
      <c r="F23" s="591"/>
      <c r="G23" s="591"/>
      <c r="H23" s="591"/>
      <c r="I23" s="602" t="s">
        <v>1321</v>
      </c>
      <c r="J23" s="211" t="s">
        <v>605</v>
      </c>
      <c r="K23" s="42">
        <f>VLOOKUP($A23&amp;K$77,決統データ!$A$3:$DE$2059,$E23+19,FALSE)</f>
        <v>7141</v>
      </c>
      <c r="L23" s="274">
        <f t="shared" si="0"/>
        <v>7141</v>
      </c>
    </row>
    <row r="24" spans="1:12" ht="17.149999999999999" customHeight="1">
      <c r="A24" s="27" t="str">
        <f t="shared" si="1"/>
        <v>1804001</v>
      </c>
      <c r="B24" s="28" t="s">
        <v>337</v>
      </c>
      <c r="C24" s="29">
        <v>40</v>
      </c>
      <c r="D24" s="28" t="s">
        <v>790</v>
      </c>
      <c r="E24" s="24">
        <v>24</v>
      </c>
      <c r="F24" s="591"/>
      <c r="G24" s="591"/>
      <c r="H24" s="591"/>
      <c r="I24" s="603"/>
      <c r="J24" s="211" t="s">
        <v>824</v>
      </c>
      <c r="K24" s="42">
        <f>VLOOKUP($A24&amp;K$77,決統データ!$A$3:$DE$2059,$E24+19,FALSE)</f>
        <v>7141</v>
      </c>
      <c r="L24" s="274">
        <f t="shared" si="0"/>
        <v>7141</v>
      </c>
    </row>
    <row r="25" spans="1:12" ht="17.149999999999999" customHeight="1">
      <c r="A25" s="27" t="str">
        <f t="shared" si="1"/>
        <v>1804001</v>
      </c>
      <c r="B25" s="28" t="s">
        <v>337</v>
      </c>
      <c r="C25" s="29">
        <v>40</v>
      </c>
      <c r="D25" s="28" t="s">
        <v>790</v>
      </c>
      <c r="E25" s="24">
        <v>27</v>
      </c>
      <c r="F25" s="591"/>
      <c r="G25" s="591"/>
      <c r="H25" s="591"/>
      <c r="I25" s="604" t="s">
        <v>737</v>
      </c>
      <c r="J25" s="211" t="s">
        <v>605</v>
      </c>
      <c r="K25" s="42">
        <f>VLOOKUP($A25&amp;K$77,決統データ!$A$3:$DE$2059,$E25+19,FALSE)</f>
        <v>54</v>
      </c>
      <c r="L25" s="274">
        <f t="shared" si="0"/>
        <v>54</v>
      </c>
    </row>
    <row r="26" spans="1:12" ht="17.149999999999999" customHeight="1">
      <c r="A26" s="27" t="str">
        <f t="shared" si="1"/>
        <v>1804001</v>
      </c>
      <c r="B26" s="28" t="s">
        <v>337</v>
      </c>
      <c r="C26" s="29">
        <v>40</v>
      </c>
      <c r="D26" s="28" t="s">
        <v>790</v>
      </c>
      <c r="E26" s="24">
        <v>28</v>
      </c>
      <c r="F26" s="740"/>
      <c r="G26" s="740"/>
      <c r="H26" s="740"/>
      <c r="I26" s="606"/>
      <c r="J26" s="211" t="s">
        <v>824</v>
      </c>
      <c r="K26" s="42">
        <f>VLOOKUP($A26&amp;K$77,決統データ!$A$3:$DE$2059,$E26+19,FALSE)</f>
        <v>47774</v>
      </c>
      <c r="L26" s="274">
        <f t="shared" si="0"/>
        <v>47774</v>
      </c>
    </row>
    <row r="27" spans="1:12" ht="17.149999999999999" customHeight="1">
      <c r="A27" s="27" t="str">
        <f t="shared" si="1"/>
        <v>1804001</v>
      </c>
      <c r="B27" s="28" t="s">
        <v>337</v>
      </c>
      <c r="C27" s="29">
        <v>40</v>
      </c>
      <c r="D27" s="28" t="s">
        <v>790</v>
      </c>
      <c r="E27" s="24">
        <v>29</v>
      </c>
      <c r="F27" s="590" t="s">
        <v>976</v>
      </c>
      <c r="G27" s="723" t="s">
        <v>974</v>
      </c>
      <c r="H27" s="599"/>
      <c r="I27" s="599"/>
      <c r="J27" s="211" t="s">
        <v>605</v>
      </c>
      <c r="K27" s="42">
        <f>VLOOKUP($A27&amp;K$77,決統データ!$A$3:$DE$2059,$E27+19,FALSE)</f>
        <v>0</v>
      </c>
      <c r="L27" s="274">
        <f t="shared" si="0"/>
        <v>0</v>
      </c>
    </row>
    <row r="28" spans="1:12" ht="17.149999999999999" customHeight="1">
      <c r="A28" s="27" t="str">
        <f t="shared" si="1"/>
        <v>1804001</v>
      </c>
      <c r="B28" s="28" t="s">
        <v>337</v>
      </c>
      <c r="C28" s="29">
        <v>40</v>
      </c>
      <c r="D28" s="28" t="s">
        <v>790</v>
      </c>
      <c r="E28" s="24">
        <v>30</v>
      </c>
      <c r="F28" s="591"/>
      <c r="G28" s="723"/>
      <c r="H28" s="599"/>
      <c r="I28" s="599"/>
      <c r="J28" s="211" t="s">
        <v>824</v>
      </c>
      <c r="K28" s="42">
        <f>VLOOKUP($A28&amp;K$77,決統データ!$A$3:$DE$2059,$E28+19,FALSE)</f>
        <v>0</v>
      </c>
      <c r="L28" s="274">
        <f t="shared" si="0"/>
        <v>0</v>
      </c>
    </row>
    <row r="29" spans="1:12" ht="17.149999999999999" customHeight="1">
      <c r="A29" s="27" t="str">
        <f t="shared" si="1"/>
        <v>1804001</v>
      </c>
      <c r="B29" s="28" t="s">
        <v>337</v>
      </c>
      <c r="C29" s="29">
        <v>40</v>
      </c>
      <c r="D29" s="28" t="s">
        <v>790</v>
      </c>
      <c r="E29" s="24">
        <v>33</v>
      </c>
      <c r="F29" s="591"/>
      <c r="G29" s="212"/>
      <c r="H29" s="747" t="s">
        <v>367</v>
      </c>
      <c r="I29" s="748"/>
      <c r="J29" s="211" t="s">
        <v>605</v>
      </c>
      <c r="K29" s="42">
        <f>VLOOKUP($A29&amp;K$77,決統データ!$A$3:$DE$2059,$E29+19,FALSE)</f>
        <v>0</v>
      </c>
      <c r="L29" s="274">
        <f t="shared" si="0"/>
        <v>0</v>
      </c>
    </row>
    <row r="30" spans="1:12" ht="17.149999999999999" customHeight="1">
      <c r="A30" s="27" t="str">
        <f t="shared" si="1"/>
        <v>1804001</v>
      </c>
      <c r="B30" s="28" t="s">
        <v>337</v>
      </c>
      <c r="C30" s="29">
        <v>40</v>
      </c>
      <c r="D30" s="28" t="s">
        <v>790</v>
      </c>
      <c r="E30" s="24">
        <v>34</v>
      </c>
      <c r="F30" s="591"/>
      <c r="G30" s="213"/>
      <c r="H30" s="749"/>
      <c r="I30" s="750"/>
      <c r="J30" s="211" t="s">
        <v>824</v>
      </c>
      <c r="K30" s="42">
        <f>VLOOKUP($A30&amp;K$77,決統データ!$A$3:$DE$2059,$E30+19,FALSE)</f>
        <v>0</v>
      </c>
      <c r="L30" s="274">
        <f t="shared" si="0"/>
        <v>0</v>
      </c>
    </row>
    <row r="31" spans="1:12" ht="17.149999999999999" customHeight="1">
      <c r="A31" s="27" t="str">
        <f t="shared" si="1"/>
        <v>1804001</v>
      </c>
      <c r="B31" s="28" t="s">
        <v>337</v>
      </c>
      <c r="C31" s="29">
        <v>40</v>
      </c>
      <c r="D31" s="28" t="s">
        <v>790</v>
      </c>
      <c r="E31" s="24">
        <v>35</v>
      </c>
      <c r="F31" s="591"/>
      <c r="G31" s="212"/>
      <c r="H31" s="723" t="s">
        <v>985</v>
      </c>
      <c r="I31" s="599"/>
      <c r="J31" s="211" t="s">
        <v>605</v>
      </c>
      <c r="K31" s="42">
        <f>VLOOKUP($A31&amp;K$77,決統データ!$A$3:$DE$2059,$E31+19,FALSE)</f>
        <v>0</v>
      </c>
      <c r="L31" s="274">
        <f t="shared" si="0"/>
        <v>0</v>
      </c>
    </row>
    <row r="32" spans="1:12" ht="17.149999999999999" customHeight="1">
      <c r="A32" s="27" t="str">
        <f t="shared" si="1"/>
        <v>1804001</v>
      </c>
      <c r="B32" s="28" t="s">
        <v>337</v>
      </c>
      <c r="C32" s="29">
        <v>40</v>
      </c>
      <c r="D32" s="28" t="s">
        <v>790</v>
      </c>
      <c r="E32" s="24">
        <v>36</v>
      </c>
      <c r="F32" s="591"/>
      <c r="G32" s="213"/>
      <c r="H32" s="723"/>
      <c r="I32" s="599"/>
      <c r="J32" s="211" t="s">
        <v>824</v>
      </c>
      <c r="K32" s="42">
        <f>VLOOKUP($A32&amp;K$77,決統データ!$A$3:$DE$2059,$E32+19,FALSE)</f>
        <v>0</v>
      </c>
      <c r="L32" s="274">
        <f t="shared" si="0"/>
        <v>0</v>
      </c>
    </row>
    <row r="33" spans="1:12" ht="17.149999999999999" customHeight="1">
      <c r="A33" s="27" t="str">
        <f t="shared" si="1"/>
        <v>1804001</v>
      </c>
      <c r="B33" s="28" t="s">
        <v>337</v>
      </c>
      <c r="C33" s="29">
        <v>40</v>
      </c>
      <c r="D33" s="28" t="s">
        <v>790</v>
      </c>
      <c r="E33" s="24">
        <v>39</v>
      </c>
      <c r="F33" s="740"/>
      <c r="G33" s="214"/>
      <c r="H33" s="723" t="s">
        <v>737</v>
      </c>
      <c r="I33" s="599"/>
      <c r="J33" s="211" t="s">
        <v>824</v>
      </c>
      <c r="K33" s="42">
        <f>VLOOKUP($A33&amp;K$77,決統データ!$A$3:$DE$2059,$E33+19,FALSE)</f>
        <v>0</v>
      </c>
      <c r="L33" s="274">
        <f t="shared" si="0"/>
        <v>0</v>
      </c>
    </row>
    <row r="34" spans="1:12" ht="17.149999999999999" customHeight="1">
      <c r="A34" s="27" t="str">
        <f t="shared" si="1"/>
        <v>1804001</v>
      </c>
      <c r="B34" s="28" t="s">
        <v>337</v>
      </c>
      <c r="C34" s="29">
        <v>40</v>
      </c>
      <c r="D34" s="28" t="s">
        <v>790</v>
      </c>
      <c r="E34" s="24">
        <v>40</v>
      </c>
      <c r="F34" s="599" t="s">
        <v>99</v>
      </c>
      <c r="G34" s="599"/>
      <c r="H34" s="599"/>
      <c r="I34" s="599"/>
      <c r="J34" s="211" t="s">
        <v>605</v>
      </c>
      <c r="K34" s="42">
        <f>VLOOKUP($A34&amp;K$77,決統データ!$A$3:$DE$2059,$E34+19,FALSE)</f>
        <v>0</v>
      </c>
      <c r="L34" s="274">
        <f t="shared" si="0"/>
        <v>0</v>
      </c>
    </row>
    <row r="35" spans="1:12" ht="17.149999999999999" customHeight="1">
      <c r="A35" s="27" t="str">
        <f t="shared" si="1"/>
        <v>1804001</v>
      </c>
      <c r="B35" s="28" t="s">
        <v>337</v>
      </c>
      <c r="C35" s="29">
        <v>40</v>
      </c>
      <c r="D35" s="28" t="s">
        <v>790</v>
      </c>
      <c r="E35" s="24">
        <v>41</v>
      </c>
      <c r="F35" s="599"/>
      <c r="G35" s="599"/>
      <c r="H35" s="599"/>
      <c r="I35" s="599"/>
      <c r="J35" s="211" t="s">
        <v>824</v>
      </c>
      <c r="K35" s="42">
        <f>VLOOKUP($A35&amp;K$77,決統データ!$A$3:$DE$2059,$E35+19,FALSE)</f>
        <v>0</v>
      </c>
      <c r="L35" s="274">
        <f t="shared" ref="L35:L66" si="2">SUM(K35:K35)</f>
        <v>0</v>
      </c>
    </row>
    <row r="36" spans="1:12" ht="17.149999999999999" customHeight="1">
      <c r="A36" s="27" t="str">
        <f t="shared" si="1"/>
        <v>1804001</v>
      </c>
      <c r="B36" s="28" t="s">
        <v>337</v>
      </c>
      <c r="C36" s="29">
        <v>40</v>
      </c>
      <c r="D36" s="28" t="s">
        <v>790</v>
      </c>
      <c r="E36" s="24">
        <v>42</v>
      </c>
      <c r="F36" s="757"/>
      <c r="G36" s="758"/>
      <c r="H36" s="762"/>
      <c r="I36" s="750"/>
      <c r="J36" s="211" t="s">
        <v>977</v>
      </c>
      <c r="K36" s="42">
        <f>VLOOKUP($A36&amp;K$77,決統データ!$A$3:$DE$2059,$E36+19,FALSE)</f>
        <v>7195</v>
      </c>
      <c r="L36" s="274">
        <f t="shared" si="2"/>
        <v>7195</v>
      </c>
    </row>
    <row r="37" spans="1:12" ht="17.149999999999999" customHeight="1">
      <c r="A37" s="27" t="str">
        <f t="shared" si="1"/>
        <v>1804001</v>
      </c>
      <c r="B37" s="28" t="s">
        <v>337</v>
      </c>
      <c r="C37" s="29">
        <v>40</v>
      </c>
      <c r="D37" s="28" t="s">
        <v>790</v>
      </c>
      <c r="E37" s="24">
        <v>43</v>
      </c>
      <c r="F37" s="757"/>
      <c r="G37" s="758"/>
      <c r="H37" s="753"/>
      <c r="I37" s="754"/>
      <c r="J37" s="211" t="s">
        <v>974</v>
      </c>
      <c r="K37" s="42">
        <f>VLOOKUP($A37&amp;K$77,決統データ!$A$3:$DE$2059,$E37+19,FALSE)</f>
        <v>54915</v>
      </c>
      <c r="L37" s="274">
        <f t="shared" si="2"/>
        <v>54915</v>
      </c>
    </row>
    <row r="38" spans="1:12" ht="17.149999999999999" customHeight="1">
      <c r="A38" s="27" t="str">
        <f t="shared" si="1"/>
        <v>1804001</v>
      </c>
      <c r="B38" s="28" t="s">
        <v>337</v>
      </c>
      <c r="C38" s="29">
        <v>40</v>
      </c>
      <c r="D38" s="28" t="s">
        <v>790</v>
      </c>
      <c r="E38" s="24">
        <v>44</v>
      </c>
      <c r="F38" s="759"/>
      <c r="G38" s="760"/>
      <c r="H38" s="174" t="s">
        <v>97</v>
      </c>
      <c r="I38" s="175"/>
      <c r="J38" s="217"/>
      <c r="K38" s="42">
        <f>VLOOKUP($A38&amp;K$77,決統データ!$A$3:$DE$2059,$E38+19,FALSE)</f>
        <v>0</v>
      </c>
      <c r="L38" s="274">
        <f t="shared" si="2"/>
        <v>0</v>
      </c>
    </row>
    <row r="39" spans="1:12" ht="17.149999999999999" customHeight="1">
      <c r="A39" s="27" t="str">
        <f t="shared" si="1"/>
        <v>1804001</v>
      </c>
      <c r="B39" s="28" t="s">
        <v>337</v>
      </c>
      <c r="C39" s="29">
        <v>40</v>
      </c>
      <c r="D39" s="28" t="s">
        <v>790</v>
      </c>
      <c r="E39" s="24">
        <v>49</v>
      </c>
      <c r="F39" s="600" t="s">
        <v>96</v>
      </c>
      <c r="G39" s="600"/>
      <c r="H39" s="600"/>
      <c r="I39" s="175" t="s">
        <v>970</v>
      </c>
      <c r="J39" s="217"/>
      <c r="K39" s="42">
        <f>VLOOKUP($A39&amp;K$77,決統データ!$A$3:$DE$2059,$E39+19,FALSE)</f>
        <v>0</v>
      </c>
      <c r="L39" s="274">
        <f t="shared" si="2"/>
        <v>0</v>
      </c>
    </row>
    <row r="40" spans="1:12" ht="17.149999999999999" customHeight="1">
      <c r="A40" s="27" t="str">
        <f t="shared" si="1"/>
        <v>1804001</v>
      </c>
      <c r="B40" s="28" t="s">
        <v>337</v>
      </c>
      <c r="C40" s="29">
        <v>40</v>
      </c>
      <c r="D40" s="28" t="s">
        <v>790</v>
      </c>
      <c r="E40" s="24">
        <v>50</v>
      </c>
      <c r="F40" s="600"/>
      <c r="G40" s="600"/>
      <c r="H40" s="600"/>
      <c r="I40" s="175" t="s">
        <v>95</v>
      </c>
      <c r="J40" s="217"/>
      <c r="K40" s="42">
        <f>VLOOKUP($A40&amp;K$77,決統データ!$A$3:$DE$2059,$E40+19,FALSE)</f>
        <v>0</v>
      </c>
      <c r="L40" s="274">
        <f t="shared" si="2"/>
        <v>0</v>
      </c>
    </row>
    <row r="41" spans="1:12" ht="17.149999999999999" customHeight="1">
      <c r="A41" s="27" t="str">
        <f t="shared" si="1"/>
        <v>1804001</v>
      </c>
      <c r="B41" s="28" t="s">
        <v>337</v>
      </c>
      <c r="C41" s="29">
        <v>40</v>
      </c>
      <c r="D41" s="28" t="s">
        <v>790</v>
      </c>
      <c r="E41" s="24">
        <v>51</v>
      </c>
      <c r="F41" s="600" t="s">
        <v>94</v>
      </c>
      <c r="G41" s="600"/>
      <c r="H41" s="600"/>
      <c r="I41" s="175" t="s">
        <v>970</v>
      </c>
      <c r="J41" s="217"/>
      <c r="K41" s="42">
        <f>VLOOKUP($A41&amp;K$77,決統データ!$A$3:$DE$2059,$E41+19,FALSE)</f>
        <v>0</v>
      </c>
      <c r="L41" s="274">
        <f t="shared" si="2"/>
        <v>0</v>
      </c>
    </row>
    <row r="42" spans="1:12" ht="17.149999999999999" customHeight="1">
      <c r="A42" s="27" t="str">
        <f t="shared" si="1"/>
        <v>1804001</v>
      </c>
      <c r="B42" s="28" t="s">
        <v>337</v>
      </c>
      <c r="C42" s="29">
        <v>40</v>
      </c>
      <c r="D42" s="28" t="s">
        <v>790</v>
      </c>
      <c r="E42" s="24">
        <v>52</v>
      </c>
      <c r="F42" s="600"/>
      <c r="G42" s="600"/>
      <c r="H42" s="600"/>
      <c r="I42" s="175" t="s">
        <v>93</v>
      </c>
      <c r="J42" s="217"/>
      <c r="K42" s="42">
        <f>VLOOKUP($A42&amp;K$77,決統データ!$A$3:$DE$2059,$E42+19,FALSE)</f>
        <v>0</v>
      </c>
      <c r="L42" s="274">
        <f t="shared" si="2"/>
        <v>0</v>
      </c>
    </row>
    <row r="43" spans="1:12" ht="17.149999999999999" customHeight="1">
      <c r="A43" s="27" t="str">
        <f t="shared" si="1"/>
        <v>1804001</v>
      </c>
      <c r="B43" s="28" t="s">
        <v>337</v>
      </c>
      <c r="C43" s="29">
        <v>40</v>
      </c>
      <c r="D43" s="28" t="s">
        <v>790</v>
      </c>
      <c r="E43" s="24">
        <v>53</v>
      </c>
      <c r="F43" s="174" t="s">
        <v>92</v>
      </c>
      <c r="G43" s="174"/>
      <c r="H43" s="174"/>
      <c r="I43" s="175"/>
      <c r="J43" s="217"/>
      <c r="K43" s="42">
        <f>VLOOKUP($A43&amp;K$77,決統データ!$A$3:$DE$2059,$E43+19,FALSE)</f>
        <v>47720</v>
      </c>
      <c r="L43" s="274">
        <f t="shared" si="2"/>
        <v>47720</v>
      </c>
    </row>
    <row r="44" spans="1:12" ht="17.149999999999999" customHeight="1">
      <c r="A44" s="27" t="str">
        <f t="shared" si="1"/>
        <v>1804001</v>
      </c>
      <c r="B44" s="28" t="s">
        <v>337</v>
      </c>
      <c r="C44" s="29">
        <v>40</v>
      </c>
      <c r="D44" s="28" t="s">
        <v>790</v>
      </c>
      <c r="E44" s="24">
        <v>54</v>
      </c>
      <c r="F44" s="674" t="s">
        <v>188</v>
      </c>
      <c r="G44" s="674"/>
      <c r="H44" s="674"/>
      <c r="I44" s="599" t="s">
        <v>89</v>
      </c>
      <c r="J44" s="211" t="s">
        <v>605</v>
      </c>
      <c r="K44" s="42">
        <f>VLOOKUP($A44&amp;K$77,決統データ!$A$3:$DE$2059,$E44+19,FALSE)</f>
        <v>0</v>
      </c>
      <c r="L44" s="274">
        <f t="shared" si="2"/>
        <v>0</v>
      </c>
    </row>
    <row r="45" spans="1:12" ht="17.149999999999999" customHeight="1">
      <c r="A45" s="27" t="str">
        <f t="shared" si="1"/>
        <v>1804001</v>
      </c>
      <c r="B45" s="28" t="s">
        <v>337</v>
      </c>
      <c r="C45" s="29">
        <v>40</v>
      </c>
      <c r="D45" s="28" t="s">
        <v>790</v>
      </c>
      <c r="E45" s="24">
        <v>55</v>
      </c>
      <c r="F45" s="674"/>
      <c r="G45" s="674"/>
      <c r="H45" s="674"/>
      <c r="I45" s="599"/>
      <c r="J45" s="211" t="s">
        <v>824</v>
      </c>
      <c r="K45" s="42">
        <f>VLOOKUP($A45&amp;K$77,決統データ!$A$3:$DE$2059,$E45+19,FALSE)</f>
        <v>0</v>
      </c>
      <c r="L45" s="274">
        <f t="shared" si="2"/>
        <v>0</v>
      </c>
    </row>
    <row r="46" spans="1:12" ht="17.149999999999999" customHeight="1">
      <c r="A46" s="27" t="str">
        <f t="shared" si="1"/>
        <v>1804001</v>
      </c>
      <c r="B46" s="28" t="s">
        <v>337</v>
      </c>
      <c r="C46" s="29">
        <v>40</v>
      </c>
      <c r="D46" s="28" t="s">
        <v>790</v>
      </c>
      <c r="E46" s="24">
        <v>56</v>
      </c>
      <c r="F46" s="674"/>
      <c r="G46" s="674"/>
      <c r="H46" s="674"/>
      <c r="I46" s="599" t="s">
        <v>88</v>
      </c>
      <c r="J46" s="211" t="s">
        <v>605</v>
      </c>
      <c r="K46" s="42">
        <f>VLOOKUP($A46&amp;K$77,決統データ!$A$3:$DE$2059,$E46+19,FALSE)</f>
        <v>0</v>
      </c>
      <c r="L46" s="274">
        <f t="shared" si="2"/>
        <v>0</v>
      </c>
    </row>
    <row r="47" spans="1:12" ht="17.149999999999999" customHeight="1">
      <c r="A47" s="27" t="str">
        <f t="shared" si="1"/>
        <v>1804001</v>
      </c>
      <c r="B47" s="28" t="s">
        <v>337</v>
      </c>
      <c r="C47" s="29">
        <v>40</v>
      </c>
      <c r="D47" s="28" t="s">
        <v>790</v>
      </c>
      <c r="E47" s="24">
        <v>57</v>
      </c>
      <c r="F47" s="674"/>
      <c r="G47" s="674"/>
      <c r="H47" s="674"/>
      <c r="I47" s="599"/>
      <c r="J47" s="211" t="s">
        <v>824</v>
      </c>
      <c r="K47" s="42">
        <f>VLOOKUP($A47&amp;K$77,決統データ!$A$3:$DE$2059,$E47+19,FALSE)</f>
        <v>0</v>
      </c>
      <c r="L47" s="274">
        <f t="shared" si="2"/>
        <v>0</v>
      </c>
    </row>
    <row r="48" spans="1:12" ht="17.149999999999999" customHeight="1">
      <c r="A48" s="27" t="str">
        <f t="shared" si="1"/>
        <v>1804001</v>
      </c>
      <c r="B48" s="28" t="s">
        <v>337</v>
      </c>
      <c r="C48" s="29">
        <v>40</v>
      </c>
      <c r="D48" s="28" t="s">
        <v>790</v>
      </c>
      <c r="E48" s="24">
        <v>58</v>
      </c>
      <c r="F48" s="176" t="s">
        <v>87</v>
      </c>
      <c r="G48" s="65"/>
      <c r="H48" s="65"/>
      <c r="I48" s="65"/>
      <c r="J48" s="287"/>
      <c r="K48" s="42">
        <f>VLOOKUP($A48&amp;K$77,決統データ!$A$3:$DE$2059,$E48+19,FALSE)</f>
        <v>0</v>
      </c>
      <c r="L48" s="274">
        <f t="shared" si="2"/>
        <v>0</v>
      </c>
    </row>
    <row r="49" spans="1:12" ht="17.149999999999999" customHeight="1">
      <c r="A49" s="27" t="str">
        <f t="shared" si="1"/>
        <v>1804002</v>
      </c>
      <c r="B49" s="28" t="s">
        <v>337</v>
      </c>
      <c r="C49" s="29">
        <v>40</v>
      </c>
      <c r="D49" s="28" t="s">
        <v>796</v>
      </c>
      <c r="E49" s="24">
        <v>7</v>
      </c>
      <c r="F49" s="1012" t="s">
        <v>380</v>
      </c>
      <c r="G49" s="1013"/>
      <c r="H49" s="674" t="s">
        <v>85</v>
      </c>
      <c r="I49" s="674"/>
      <c r="J49" s="211" t="s">
        <v>605</v>
      </c>
      <c r="K49" s="42">
        <f>VLOOKUP($A49&amp;K$77,決統データ!$A$3:$DE$2059,$E49+19,FALSE)</f>
        <v>0</v>
      </c>
      <c r="L49" s="274">
        <f t="shared" si="2"/>
        <v>0</v>
      </c>
    </row>
    <row r="50" spans="1:12" ht="17.149999999999999" customHeight="1">
      <c r="A50" s="27" t="str">
        <f t="shared" si="1"/>
        <v>1804002</v>
      </c>
      <c r="B50" s="28" t="s">
        <v>337</v>
      </c>
      <c r="C50" s="29">
        <v>40</v>
      </c>
      <c r="D50" s="28" t="s">
        <v>796</v>
      </c>
      <c r="E50" s="24">
        <v>8</v>
      </c>
      <c r="F50" s="1014"/>
      <c r="G50" s="1015"/>
      <c r="H50" s="674"/>
      <c r="I50" s="674"/>
      <c r="J50" s="211" t="s">
        <v>824</v>
      </c>
      <c r="K50" s="42">
        <f>VLOOKUP($A50&amp;K$77,決統データ!$A$3:$DE$2059,$E50+19,FALSE)</f>
        <v>0</v>
      </c>
      <c r="L50" s="274">
        <f t="shared" si="2"/>
        <v>0</v>
      </c>
    </row>
    <row r="51" spans="1:12" ht="17.149999999999999" customHeight="1">
      <c r="A51" s="27" t="str">
        <f t="shared" si="1"/>
        <v>1804002</v>
      </c>
      <c r="B51" s="28" t="s">
        <v>337</v>
      </c>
      <c r="C51" s="29">
        <v>40</v>
      </c>
      <c r="D51" s="28" t="s">
        <v>796</v>
      </c>
      <c r="E51" s="24">
        <v>11</v>
      </c>
      <c r="F51" s="1014"/>
      <c r="G51" s="1015"/>
      <c r="H51" s="674" t="s">
        <v>333</v>
      </c>
      <c r="I51" s="674"/>
      <c r="J51" s="211" t="s">
        <v>605</v>
      </c>
      <c r="K51" s="42">
        <f>VLOOKUP($A51&amp;K$77,決統データ!$A$3:$DE$2059,$E51+19,FALSE)</f>
        <v>0</v>
      </c>
      <c r="L51" s="274">
        <f t="shared" si="2"/>
        <v>0</v>
      </c>
    </row>
    <row r="52" spans="1:12" ht="16.5" customHeight="1">
      <c r="A52" s="27" t="str">
        <f t="shared" si="1"/>
        <v>1804002</v>
      </c>
      <c r="B52" s="28" t="s">
        <v>337</v>
      </c>
      <c r="C52" s="29">
        <v>40</v>
      </c>
      <c r="D52" s="28" t="s">
        <v>796</v>
      </c>
      <c r="E52" s="24">
        <v>12</v>
      </c>
      <c r="F52" s="1014"/>
      <c r="G52" s="1015"/>
      <c r="H52" s="674"/>
      <c r="I52" s="674"/>
      <c r="J52" s="211" t="s">
        <v>824</v>
      </c>
      <c r="K52" s="42">
        <f>VLOOKUP($A52&amp;K$77,決統データ!$A$3:$DE$2059,$E52+19,FALSE)</f>
        <v>0</v>
      </c>
      <c r="L52" s="274">
        <f t="shared" si="2"/>
        <v>0</v>
      </c>
    </row>
    <row r="53" spans="1:12" ht="17.149999999999999" customHeight="1">
      <c r="A53" s="27" t="str">
        <f>+B53&amp;C53&amp;D53</f>
        <v>1804002</v>
      </c>
      <c r="B53" s="28" t="s">
        <v>337</v>
      </c>
      <c r="C53" s="29">
        <v>40</v>
      </c>
      <c r="D53" s="28" t="s">
        <v>140</v>
      </c>
      <c r="E53" s="378">
        <v>13</v>
      </c>
      <c r="F53" s="1014"/>
      <c r="G53" s="1015"/>
      <c r="H53" s="674" t="s">
        <v>1359</v>
      </c>
      <c r="I53" s="674"/>
      <c r="J53" s="211" t="s">
        <v>605</v>
      </c>
      <c r="K53" s="42">
        <f>VLOOKUP($A53&amp;K$77,決統データ!$A$3:$DE$2059,$E53+19,FALSE)</f>
        <v>0</v>
      </c>
      <c r="L53" s="274">
        <f t="shared" si="2"/>
        <v>0</v>
      </c>
    </row>
    <row r="54" spans="1:12" ht="16.5" customHeight="1">
      <c r="A54" s="27" t="str">
        <f>+B54&amp;C54&amp;D54</f>
        <v>1804002</v>
      </c>
      <c r="B54" s="28" t="s">
        <v>337</v>
      </c>
      <c r="C54" s="29">
        <v>40</v>
      </c>
      <c r="D54" s="28" t="s">
        <v>140</v>
      </c>
      <c r="E54" s="378">
        <v>14</v>
      </c>
      <c r="F54" s="1014"/>
      <c r="G54" s="1015"/>
      <c r="H54" s="674"/>
      <c r="I54" s="674"/>
      <c r="J54" s="211" t="s">
        <v>824</v>
      </c>
      <c r="K54" s="42">
        <f>VLOOKUP($A54&amp;K$77,決統データ!$A$3:$DE$2059,$E54+19,FALSE)</f>
        <v>0</v>
      </c>
      <c r="L54" s="274">
        <f t="shared" si="2"/>
        <v>0</v>
      </c>
    </row>
    <row r="55" spans="1:12" ht="17.25" customHeight="1">
      <c r="A55" s="27" t="str">
        <f>+B55&amp;C55&amp;D55</f>
        <v>1804002</v>
      </c>
      <c r="B55" s="28" t="s">
        <v>337</v>
      </c>
      <c r="C55" s="29">
        <v>40</v>
      </c>
      <c r="D55" s="28" t="s">
        <v>796</v>
      </c>
      <c r="E55" s="24">
        <v>17</v>
      </c>
      <c r="F55" s="1014"/>
      <c r="G55" s="1015"/>
      <c r="H55" s="674" t="s">
        <v>1321</v>
      </c>
      <c r="I55" s="674"/>
      <c r="J55" s="211" t="s">
        <v>605</v>
      </c>
      <c r="K55" s="42">
        <f>VLOOKUP($A55&amp;K$77,決統データ!$A$3:$DE$2059,$E55+19,FALSE)</f>
        <v>0</v>
      </c>
      <c r="L55" s="274">
        <f t="shared" si="2"/>
        <v>0</v>
      </c>
    </row>
    <row r="56" spans="1:12" ht="17.25" customHeight="1">
      <c r="A56" s="27" t="str">
        <f>+B56&amp;C56&amp;D56</f>
        <v>1804002</v>
      </c>
      <c r="B56" s="28" t="s">
        <v>337</v>
      </c>
      <c r="C56" s="29">
        <v>40</v>
      </c>
      <c r="D56" s="28" t="s">
        <v>796</v>
      </c>
      <c r="E56" s="24">
        <v>18</v>
      </c>
      <c r="F56" s="1014"/>
      <c r="G56" s="1015"/>
      <c r="H56" s="674"/>
      <c r="I56" s="674"/>
      <c r="J56" s="211" t="s">
        <v>824</v>
      </c>
      <c r="K56" s="42">
        <f>VLOOKUP($A56&amp;K$77,決統データ!$A$3:$DE$2059,$E56+19,FALSE)</f>
        <v>0</v>
      </c>
      <c r="L56" s="274">
        <f t="shared" si="2"/>
        <v>0</v>
      </c>
    </row>
    <row r="57" spans="1:12" ht="17.25" customHeight="1">
      <c r="A57" s="27" t="str">
        <f t="shared" ref="A57:A62" si="3">+B57&amp;C57&amp;D57</f>
        <v>1804002</v>
      </c>
      <c r="B57" s="28" t="s">
        <v>1489</v>
      </c>
      <c r="C57" s="29">
        <v>40</v>
      </c>
      <c r="D57" s="28" t="s">
        <v>561</v>
      </c>
      <c r="E57" s="426">
        <v>19</v>
      </c>
      <c r="F57" s="1014"/>
      <c r="G57" s="1015"/>
      <c r="H57" s="674" t="s">
        <v>373</v>
      </c>
      <c r="I57" s="674"/>
      <c r="J57" s="211" t="s">
        <v>605</v>
      </c>
      <c r="K57" s="42">
        <f>VLOOKUP($A57&amp;K$77,決統データ!$A$3:$DE$2059,$E57+19,FALSE)</f>
        <v>0</v>
      </c>
      <c r="L57" s="274">
        <f t="shared" si="2"/>
        <v>0</v>
      </c>
    </row>
    <row r="58" spans="1:12" ht="17.25" customHeight="1">
      <c r="A58" s="27" t="str">
        <f t="shared" si="3"/>
        <v>1804002</v>
      </c>
      <c r="B58" s="28" t="s">
        <v>1489</v>
      </c>
      <c r="C58" s="29">
        <v>40</v>
      </c>
      <c r="D58" s="28" t="s">
        <v>561</v>
      </c>
      <c r="E58" s="426">
        <v>20</v>
      </c>
      <c r="F58" s="1014"/>
      <c r="G58" s="1015"/>
      <c r="H58" s="674"/>
      <c r="I58" s="674"/>
      <c r="J58" s="211" t="s">
        <v>824</v>
      </c>
      <c r="K58" s="42">
        <f>VLOOKUP($A58&amp;K$77,決統データ!$A$3:$DE$2059,$E58+19,FALSE)</f>
        <v>0</v>
      </c>
      <c r="L58" s="274">
        <f t="shared" si="2"/>
        <v>0</v>
      </c>
    </row>
    <row r="59" spans="1:12" ht="17.25" customHeight="1">
      <c r="A59" s="27" t="str">
        <f t="shared" si="3"/>
        <v>1804002</v>
      </c>
      <c r="B59" s="28" t="s">
        <v>1489</v>
      </c>
      <c r="C59" s="29">
        <v>40</v>
      </c>
      <c r="D59" s="28" t="s">
        <v>561</v>
      </c>
      <c r="E59" s="426">
        <v>21</v>
      </c>
      <c r="F59" s="1014"/>
      <c r="G59" s="1015"/>
      <c r="H59" s="761" t="s">
        <v>1631</v>
      </c>
      <c r="I59" s="748"/>
      <c r="J59" s="211" t="s">
        <v>605</v>
      </c>
      <c r="K59" s="42">
        <f>VLOOKUP($A59&amp;K$77,決統データ!$A$3:$DE$2059,$E59+19,FALSE)</f>
        <v>0</v>
      </c>
      <c r="L59" s="274">
        <f t="shared" si="2"/>
        <v>0</v>
      </c>
    </row>
    <row r="60" spans="1:12" ht="17.25" customHeight="1">
      <c r="A60" s="27" t="str">
        <f t="shared" si="3"/>
        <v>1804002</v>
      </c>
      <c r="B60" s="28" t="s">
        <v>1489</v>
      </c>
      <c r="C60" s="29">
        <v>40</v>
      </c>
      <c r="D60" s="28" t="s">
        <v>561</v>
      </c>
      <c r="E60" s="426">
        <v>22</v>
      </c>
      <c r="F60" s="1014"/>
      <c r="G60" s="1015"/>
      <c r="H60" s="762"/>
      <c r="I60" s="750"/>
      <c r="J60" s="211" t="s">
        <v>824</v>
      </c>
      <c r="K60" s="42">
        <f>VLOOKUP($A60&amp;K$77,決統データ!$A$3:$DE$2059,$E60+19,FALSE)</f>
        <v>0</v>
      </c>
      <c r="L60" s="274">
        <f t="shared" si="2"/>
        <v>0</v>
      </c>
    </row>
    <row r="61" spans="1:12" ht="17.25" customHeight="1">
      <c r="A61" s="27" t="str">
        <f t="shared" si="3"/>
        <v>1804002</v>
      </c>
      <c r="B61" s="28" t="s">
        <v>1489</v>
      </c>
      <c r="C61" s="29">
        <v>40</v>
      </c>
      <c r="D61" s="28" t="s">
        <v>561</v>
      </c>
      <c r="E61" s="426">
        <v>23</v>
      </c>
      <c r="F61" s="1014"/>
      <c r="G61" s="1015"/>
      <c r="H61" s="761" t="s">
        <v>1483</v>
      </c>
      <c r="I61" s="748"/>
      <c r="J61" s="211" t="s">
        <v>605</v>
      </c>
      <c r="K61" s="42">
        <f>VLOOKUP($A61&amp;K$77,決統データ!$A$3:$DE$2059,$E61+19,FALSE)</f>
        <v>0</v>
      </c>
      <c r="L61" s="274">
        <f t="shared" si="2"/>
        <v>0</v>
      </c>
    </row>
    <row r="62" spans="1:12" ht="17.25" customHeight="1">
      <c r="A62" s="27" t="str">
        <f t="shared" si="3"/>
        <v>1804002</v>
      </c>
      <c r="B62" s="28" t="s">
        <v>1489</v>
      </c>
      <c r="C62" s="29">
        <v>40</v>
      </c>
      <c r="D62" s="28" t="s">
        <v>561</v>
      </c>
      <c r="E62" s="426">
        <v>24</v>
      </c>
      <c r="F62" s="1016"/>
      <c r="G62" s="1017"/>
      <c r="H62" s="762"/>
      <c r="I62" s="750"/>
      <c r="J62" s="211" t="s">
        <v>824</v>
      </c>
      <c r="K62" s="42">
        <f>VLOOKUP($A62&amp;K$77,決統データ!$A$3:$DE$2059,$E62+19,FALSE)</f>
        <v>0</v>
      </c>
      <c r="L62" s="274">
        <f t="shared" si="2"/>
        <v>0</v>
      </c>
    </row>
    <row r="63" spans="1:12" ht="17.25" customHeight="1">
      <c r="A63" s="27" t="str">
        <f>+B63&amp;C63&amp;D63</f>
        <v>1804002</v>
      </c>
      <c r="B63" s="28" t="s">
        <v>337</v>
      </c>
      <c r="C63" s="29">
        <v>40</v>
      </c>
      <c r="D63" s="28" t="s">
        <v>796</v>
      </c>
      <c r="E63" s="24">
        <v>31</v>
      </c>
      <c r="F63" s="1012" t="s">
        <v>381</v>
      </c>
      <c r="G63" s="1013"/>
      <c r="H63" s="674" t="s">
        <v>373</v>
      </c>
      <c r="I63" s="674"/>
      <c r="J63" s="211" t="s">
        <v>605</v>
      </c>
      <c r="K63" s="42">
        <f>VLOOKUP($A63&amp;K$77,決統データ!$A$3:$DE$2059,$E63+19,FALSE)</f>
        <v>0</v>
      </c>
      <c r="L63" s="274">
        <f t="shared" si="2"/>
        <v>0</v>
      </c>
    </row>
    <row r="64" spans="1:12" ht="17.25" customHeight="1">
      <c r="A64" s="27" t="str">
        <f>+B64&amp;C64&amp;D64</f>
        <v>1804002</v>
      </c>
      <c r="B64" s="28" t="s">
        <v>337</v>
      </c>
      <c r="C64" s="29">
        <v>40</v>
      </c>
      <c r="D64" s="28" t="s">
        <v>796</v>
      </c>
      <c r="E64" s="24">
        <v>32</v>
      </c>
      <c r="F64" s="1014"/>
      <c r="G64" s="1015"/>
      <c r="H64" s="674"/>
      <c r="I64" s="674"/>
      <c r="J64" s="211" t="s">
        <v>824</v>
      </c>
      <c r="K64" s="42">
        <f>VLOOKUP($A64&amp;K$77,決統データ!$A$3:$DE$2059,$E64+19,FALSE)</f>
        <v>0</v>
      </c>
      <c r="L64" s="274">
        <f t="shared" si="2"/>
        <v>0</v>
      </c>
    </row>
    <row r="65" spans="1:12" ht="17.25" customHeight="1">
      <c r="A65" s="27" t="str">
        <f t="shared" ref="A65:A70" si="4">+B65&amp;C65&amp;D65</f>
        <v>1804002</v>
      </c>
      <c r="B65" s="28" t="s">
        <v>1489</v>
      </c>
      <c r="C65" s="29">
        <v>40</v>
      </c>
      <c r="D65" s="28" t="s">
        <v>561</v>
      </c>
      <c r="E65" s="426">
        <v>33</v>
      </c>
      <c r="F65" s="1014"/>
      <c r="G65" s="1015"/>
      <c r="H65" s="761" t="s">
        <v>1631</v>
      </c>
      <c r="I65" s="748"/>
      <c r="J65" s="211" t="s">
        <v>605</v>
      </c>
      <c r="K65" s="42">
        <f>VLOOKUP($A65&amp;K$77,決統データ!$A$3:$DE$2059,$E65+19,FALSE)</f>
        <v>0</v>
      </c>
      <c r="L65" s="274">
        <f t="shared" si="2"/>
        <v>0</v>
      </c>
    </row>
    <row r="66" spans="1:12" ht="17.25" customHeight="1">
      <c r="A66" s="27" t="str">
        <f t="shared" si="4"/>
        <v>1804002</v>
      </c>
      <c r="B66" s="28" t="s">
        <v>1489</v>
      </c>
      <c r="C66" s="29">
        <v>40</v>
      </c>
      <c r="D66" s="28" t="s">
        <v>561</v>
      </c>
      <c r="E66" s="426">
        <v>34</v>
      </c>
      <c r="F66" s="1014"/>
      <c r="G66" s="1015"/>
      <c r="H66" s="762"/>
      <c r="I66" s="750"/>
      <c r="J66" s="211" t="s">
        <v>824</v>
      </c>
      <c r="K66" s="42">
        <f>VLOOKUP($A66&amp;K$77,決統データ!$A$3:$DE$2059,$E66+19,FALSE)</f>
        <v>0</v>
      </c>
      <c r="L66" s="274">
        <f t="shared" si="2"/>
        <v>0</v>
      </c>
    </row>
    <row r="67" spans="1:12" ht="17.25" customHeight="1">
      <c r="A67" s="27" t="str">
        <f t="shared" si="4"/>
        <v>1804002</v>
      </c>
      <c r="B67" s="28" t="s">
        <v>1489</v>
      </c>
      <c r="C67" s="29">
        <v>40</v>
      </c>
      <c r="D67" s="28" t="s">
        <v>561</v>
      </c>
      <c r="E67" s="426">
        <v>35</v>
      </c>
      <c r="F67" s="1014"/>
      <c r="G67" s="1015"/>
      <c r="H67" s="761" t="s">
        <v>1483</v>
      </c>
      <c r="I67" s="748"/>
      <c r="J67" s="211" t="s">
        <v>605</v>
      </c>
      <c r="K67" s="42">
        <f>VLOOKUP($A67&amp;K$77,決統データ!$A$3:$DE$2059,$E67+19,FALSE)</f>
        <v>0</v>
      </c>
      <c r="L67" s="274">
        <f t="shared" ref="L67:L98" si="5">SUM(K67:K67)</f>
        <v>0</v>
      </c>
    </row>
    <row r="68" spans="1:12" ht="17.25" customHeight="1">
      <c r="A68" s="27" t="str">
        <f t="shared" si="4"/>
        <v>1804002</v>
      </c>
      <c r="B68" s="28" t="s">
        <v>1489</v>
      </c>
      <c r="C68" s="29">
        <v>40</v>
      </c>
      <c r="D68" s="28" t="s">
        <v>561</v>
      </c>
      <c r="E68" s="426">
        <v>36</v>
      </c>
      <c r="F68" s="1014"/>
      <c r="G68" s="1015"/>
      <c r="H68" s="762"/>
      <c r="I68" s="750"/>
      <c r="J68" s="211" t="s">
        <v>824</v>
      </c>
      <c r="K68" s="42">
        <f>VLOOKUP($A68&amp;K$77,決統データ!$A$3:$DE$2059,$E68+19,FALSE)</f>
        <v>0</v>
      </c>
      <c r="L68" s="274">
        <f t="shared" si="5"/>
        <v>0</v>
      </c>
    </row>
    <row r="69" spans="1:12" ht="17.25" customHeight="1">
      <c r="A69" s="27" t="str">
        <f t="shared" si="4"/>
        <v>1804002</v>
      </c>
      <c r="B69" s="28" t="s">
        <v>1489</v>
      </c>
      <c r="C69" s="29">
        <v>40</v>
      </c>
      <c r="D69" s="28" t="s">
        <v>561</v>
      </c>
      <c r="E69" s="426">
        <v>37</v>
      </c>
      <c r="F69" s="1014"/>
      <c r="G69" s="1015"/>
      <c r="H69" s="674" t="s">
        <v>1359</v>
      </c>
      <c r="I69" s="674"/>
      <c r="J69" s="211" t="s">
        <v>605</v>
      </c>
      <c r="K69" s="42">
        <f>VLOOKUP($A69&amp;K$77,決統データ!$A$3:$DE$2059,$E69+19,FALSE)</f>
        <v>54</v>
      </c>
      <c r="L69" s="274">
        <f t="shared" si="5"/>
        <v>54</v>
      </c>
    </row>
    <row r="70" spans="1:12" ht="17.25" customHeight="1">
      <c r="A70" s="27" t="str">
        <f t="shared" si="4"/>
        <v>1804002</v>
      </c>
      <c r="B70" s="28" t="s">
        <v>1489</v>
      </c>
      <c r="C70" s="29">
        <v>40</v>
      </c>
      <c r="D70" s="28" t="s">
        <v>561</v>
      </c>
      <c r="E70" s="426">
        <v>38</v>
      </c>
      <c r="F70" s="1014"/>
      <c r="G70" s="1015"/>
      <c r="H70" s="674"/>
      <c r="I70" s="674"/>
      <c r="J70" s="211" t="s">
        <v>824</v>
      </c>
      <c r="K70" s="42">
        <f>VLOOKUP($A70&amp;K$77,決統データ!$A$3:$DE$2059,$E70+19,FALSE)</f>
        <v>54</v>
      </c>
      <c r="L70" s="274">
        <f t="shared" si="5"/>
        <v>54</v>
      </c>
    </row>
    <row r="71" spans="1:12" ht="17.25" customHeight="1">
      <c r="A71" s="27" t="str">
        <f t="shared" si="1"/>
        <v>1804002</v>
      </c>
      <c r="B71" s="28" t="s">
        <v>337</v>
      </c>
      <c r="C71" s="29">
        <v>40</v>
      </c>
      <c r="D71" s="28" t="s">
        <v>796</v>
      </c>
      <c r="E71" s="24">
        <v>41</v>
      </c>
      <c r="F71" s="1014"/>
      <c r="G71" s="1015"/>
      <c r="H71" s="674" t="s">
        <v>737</v>
      </c>
      <c r="I71" s="674"/>
      <c r="J71" s="211" t="s">
        <v>605</v>
      </c>
      <c r="K71" s="42">
        <f>VLOOKUP($A71&amp;K$77,決統データ!$A$3:$DE$2059,$E71+19,FALSE)</f>
        <v>0</v>
      </c>
      <c r="L71" s="274">
        <f t="shared" si="5"/>
        <v>0</v>
      </c>
    </row>
    <row r="72" spans="1:12" ht="17.25" customHeight="1">
      <c r="A72" s="27" t="str">
        <f t="shared" si="1"/>
        <v>1804002</v>
      </c>
      <c r="B72" s="28" t="s">
        <v>337</v>
      </c>
      <c r="C72" s="29">
        <v>40</v>
      </c>
      <c r="D72" s="28" t="s">
        <v>796</v>
      </c>
      <c r="E72" s="24">
        <v>42</v>
      </c>
      <c r="F72" s="1016"/>
      <c r="G72" s="1017"/>
      <c r="H72" s="674"/>
      <c r="I72" s="674"/>
      <c r="J72" s="211" t="s">
        <v>824</v>
      </c>
      <c r="K72" s="42">
        <f>VLOOKUP($A72&amp;K$77,決統データ!$A$3:$DE$2059,$E72+19,FALSE)</f>
        <v>47720</v>
      </c>
      <c r="L72" s="274">
        <f t="shared" si="5"/>
        <v>47720</v>
      </c>
    </row>
    <row r="73" spans="1:12">
      <c r="F73" s="163"/>
      <c r="K73" s="152">
        <v>0</v>
      </c>
    </row>
    <row r="74" spans="1:12">
      <c r="F74" s="163"/>
      <c r="K74" s="152">
        <v>0</v>
      </c>
    </row>
    <row r="75" spans="1:12">
      <c r="F75" s="163"/>
    </row>
    <row r="76" spans="1:12">
      <c r="F76" s="163"/>
    </row>
    <row r="77" spans="1:12">
      <c r="F77" s="163"/>
      <c r="K77" s="12" t="str">
        <f>+K78&amp;"000"</f>
        <v>264075000</v>
      </c>
    </row>
    <row r="78" spans="1:12">
      <c r="F78" s="163"/>
      <c r="K78" s="12" t="s">
        <v>595</v>
      </c>
    </row>
    <row r="79" spans="1:12">
      <c r="F79" s="163"/>
      <c r="K79" s="12" t="s">
        <v>596</v>
      </c>
    </row>
    <row r="80" spans="1:12">
      <c r="F80" s="163"/>
    </row>
    <row r="81" spans="6:6">
      <c r="F81" s="163"/>
    </row>
    <row r="107" spans="6:10">
      <c r="F107" s="152"/>
      <c r="G107" s="152"/>
      <c r="H107" s="152"/>
      <c r="I107" s="152"/>
      <c r="J107" s="152"/>
    </row>
    <row r="108" spans="6:10">
      <c r="F108" s="152"/>
      <c r="G108" s="152"/>
      <c r="H108" s="152"/>
      <c r="I108" s="152"/>
      <c r="J108" s="152"/>
    </row>
    <row r="109" spans="6:10">
      <c r="F109" s="152"/>
      <c r="G109" s="152"/>
      <c r="H109" s="152"/>
      <c r="I109" s="152"/>
      <c r="J109" s="152"/>
    </row>
    <row r="110" spans="6:10">
      <c r="F110" s="152"/>
      <c r="G110" s="152"/>
      <c r="H110" s="152"/>
      <c r="I110" s="152"/>
      <c r="J110" s="152"/>
    </row>
    <row r="111" spans="6:10">
      <c r="F111" s="152"/>
      <c r="G111" s="152"/>
      <c r="H111" s="152"/>
      <c r="I111" s="152"/>
      <c r="J111" s="152"/>
    </row>
    <row r="112" spans="6:10">
      <c r="F112" s="152"/>
      <c r="G112" s="152"/>
      <c r="H112" s="152"/>
      <c r="I112" s="152"/>
      <c r="J112" s="152"/>
    </row>
    <row r="113" spans="6:10">
      <c r="F113" s="152"/>
      <c r="G113" s="152"/>
      <c r="H113" s="152"/>
      <c r="I113" s="152"/>
      <c r="J113" s="152"/>
    </row>
    <row r="114" spans="6:10">
      <c r="F114" s="152"/>
      <c r="G114" s="152"/>
      <c r="H114" s="152"/>
      <c r="I114" s="152"/>
      <c r="J114" s="152"/>
    </row>
    <row r="115" spans="6:10">
      <c r="F115" s="152"/>
      <c r="G115" s="152"/>
      <c r="H115" s="152"/>
      <c r="I115" s="152"/>
      <c r="J115" s="152"/>
    </row>
    <row r="116" spans="6:10">
      <c r="F116" s="152"/>
      <c r="G116" s="152"/>
      <c r="H116" s="152"/>
      <c r="I116" s="152"/>
      <c r="J116" s="152"/>
    </row>
    <row r="117" spans="6:10">
      <c r="F117" s="152"/>
      <c r="G117" s="152"/>
      <c r="H117" s="152"/>
      <c r="I117" s="152"/>
      <c r="J117" s="152"/>
    </row>
    <row r="118" spans="6:10">
      <c r="F118" s="152"/>
      <c r="G118" s="152"/>
      <c r="H118" s="152"/>
      <c r="I118" s="152"/>
      <c r="J118" s="152"/>
    </row>
  </sheetData>
  <customSheetViews>
    <customSheetView guid="{247A5D4D-80F1-4466-92F7-7A3BC78E450F}" fitToPage="1" printArea="1" topLeftCell="A43">
      <selection activeCell="C43" sqref="C43"/>
      <pageMargins left="1.1811023622047245" right="0.78740157480314965" top="0.78740157480314965" bottom="0.78740157480314965" header="0.51181102362204722" footer="0.27559055118110237"/>
      <pageSetup paperSize="9" scale="63" orientation="portrait" blackAndWhite="1" horizontalDpi="4294967293" verticalDpi="4294967293"/>
      <headerFooter alignWithMargins="0"/>
    </customSheetView>
  </customSheetViews>
  <mergeCells count="45">
    <mergeCell ref="F2:J2"/>
    <mergeCell ref="G3:G4"/>
    <mergeCell ref="H3:I4"/>
    <mergeCell ref="H5:I6"/>
    <mergeCell ref="H33:I33"/>
    <mergeCell ref="I25:I26"/>
    <mergeCell ref="F27:F33"/>
    <mergeCell ref="G27:I28"/>
    <mergeCell ref="H29:I30"/>
    <mergeCell ref="H31:I32"/>
    <mergeCell ref="I15:I16"/>
    <mergeCell ref="I11:I12"/>
    <mergeCell ref="I13:I14"/>
    <mergeCell ref="I17:I18"/>
    <mergeCell ref="I19:I20"/>
    <mergeCell ref="F44:H47"/>
    <mergeCell ref="I21:I22"/>
    <mergeCell ref="I23:I24"/>
    <mergeCell ref="F39:H40"/>
    <mergeCell ref="F41:H42"/>
    <mergeCell ref="I44:I45"/>
    <mergeCell ref="I46:I47"/>
    <mergeCell ref="H37:I37"/>
    <mergeCell ref="F34:I35"/>
    <mergeCell ref="F36:G38"/>
    <mergeCell ref="H36:I36"/>
    <mergeCell ref="G5:G26"/>
    <mergeCell ref="H7:H26"/>
    <mergeCell ref="F3:F26"/>
    <mergeCell ref="I7:I8"/>
    <mergeCell ref="I9:I10"/>
    <mergeCell ref="H69:I70"/>
    <mergeCell ref="F63:G72"/>
    <mergeCell ref="H71:I72"/>
    <mergeCell ref="H55:I56"/>
    <mergeCell ref="H51:I52"/>
    <mergeCell ref="F49:G62"/>
    <mergeCell ref="H67:I68"/>
    <mergeCell ref="H65:I66"/>
    <mergeCell ref="H49:I50"/>
    <mergeCell ref="H63:I64"/>
    <mergeCell ref="H53:I54"/>
    <mergeCell ref="H61:I62"/>
    <mergeCell ref="H59:I60"/>
    <mergeCell ref="H57:I58"/>
  </mergeCells>
  <phoneticPr fontId="3"/>
  <pageMargins left="1.1811023622047245" right="0.78740157480314965" top="0.78740157480314965" bottom="0.78740157480314965" header="0.51181102362204722" footer="0.27559055118110237"/>
  <pageSetup paperSize="9" scale="62"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K29"/>
  <sheetViews>
    <sheetView view="pageBreakPreview" zoomScaleNormal="100" zoomScaleSheetLayoutView="100" workbookViewId="0"/>
  </sheetViews>
  <sheetFormatPr defaultColWidth="9" defaultRowHeight="14" outlineLevelRow="1"/>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1" width="13.25" style="1" customWidth="1"/>
    <col min="12" max="16384" width="9" style="1"/>
  </cols>
  <sheetData>
    <row r="1" spans="1:11" ht="20.25" customHeight="1">
      <c r="F1" s="1" t="s">
        <v>132</v>
      </c>
      <c r="K1" s="164" t="s">
        <v>523</v>
      </c>
    </row>
    <row r="2" spans="1:11" ht="46.5" customHeight="1">
      <c r="A2" s="26"/>
      <c r="B2" s="67" t="s">
        <v>786</v>
      </c>
      <c r="C2" s="26" t="s">
        <v>787</v>
      </c>
      <c r="D2" s="26" t="s">
        <v>788</v>
      </c>
      <c r="E2" s="30" t="s">
        <v>789</v>
      </c>
      <c r="F2" s="583" t="s">
        <v>1600</v>
      </c>
      <c r="G2" s="584"/>
      <c r="H2" s="584"/>
      <c r="I2" s="584"/>
      <c r="J2" s="11" t="s">
        <v>193</v>
      </c>
      <c r="K2" s="11" t="s">
        <v>609</v>
      </c>
    </row>
    <row r="3" spans="1:11" ht="20.149999999999999" customHeight="1">
      <c r="A3" s="27" t="str">
        <f>+B3&amp;C3&amp;D3</f>
        <v>1805201</v>
      </c>
      <c r="B3" s="28" t="s">
        <v>337</v>
      </c>
      <c r="C3" s="29">
        <v>52</v>
      </c>
      <c r="D3" s="28" t="s">
        <v>790</v>
      </c>
      <c r="E3" s="24">
        <v>1</v>
      </c>
      <c r="F3" s="785" t="s">
        <v>128</v>
      </c>
      <c r="G3" s="1018"/>
      <c r="H3" s="1018"/>
      <c r="I3" s="1019"/>
      <c r="J3" s="42">
        <f>VLOOKUP($A3&amp;J$27,決統データ!$A$3:$DE$2059,$E3+19,FALSE)</f>
        <v>5350</v>
      </c>
      <c r="K3" s="278">
        <f t="shared" ref="K3:K22" si="0">SUM(J3:J3)</f>
        <v>5350</v>
      </c>
    </row>
    <row r="4" spans="1:11" ht="20.149999999999999" customHeight="1">
      <c r="A4" s="27" t="str">
        <f t="shared" ref="A4:A22" si="1">+B4&amp;C4&amp;D4</f>
        <v>1805201</v>
      </c>
      <c r="B4" s="28" t="s">
        <v>337</v>
      </c>
      <c r="C4" s="29">
        <v>52</v>
      </c>
      <c r="D4" s="28" t="s">
        <v>790</v>
      </c>
      <c r="E4" s="198">
        <v>5</v>
      </c>
      <c r="F4" s="314"/>
      <c r="G4" s="783"/>
      <c r="H4" s="201" t="s">
        <v>121</v>
      </c>
      <c r="I4" s="210"/>
      <c r="J4" s="42">
        <f>VLOOKUP($A4&amp;J$27,決統データ!$A$3:$DE$2059,$E4+19,FALSE)</f>
        <v>0</v>
      </c>
      <c r="K4" s="278">
        <f t="shared" si="0"/>
        <v>0</v>
      </c>
    </row>
    <row r="5" spans="1:11" ht="20.149999999999999" customHeight="1">
      <c r="A5" s="27" t="str">
        <f t="shared" si="1"/>
        <v>1805201</v>
      </c>
      <c r="B5" s="28" t="s">
        <v>337</v>
      </c>
      <c r="C5" s="29">
        <v>52</v>
      </c>
      <c r="D5" s="28" t="s">
        <v>790</v>
      </c>
      <c r="E5" s="198">
        <v>6</v>
      </c>
      <c r="F5" s="315"/>
      <c r="G5" s="783"/>
      <c r="H5" s="201" t="s">
        <v>120</v>
      </c>
      <c r="I5" s="210"/>
      <c r="J5" s="42">
        <f>VLOOKUP($A5&amp;J$27,決統データ!$A$3:$DE$2059,$E5+19,FALSE)</f>
        <v>0</v>
      </c>
      <c r="K5" s="278">
        <f t="shared" si="0"/>
        <v>0</v>
      </c>
    </row>
    <row r="6" spans="1:11" ht="20.149999999999999" customHeight="1">
      <c r="A6" s="27" t="str">
        <f t="shared" si="1"/>
        <v>1805201</v>
      </c>
      <c r="B6" s="28" t="s">
        <v>337</v>
      </c>
      <c r="C6" s="29">
        <v>52</v>
      </c>
      <c r="D6" s="28" t="s">
        <v>790</v>
      </c>
      <c r="E6" s="198">
        <v>7</v>
      </c>
      <c r="F6" s="315"/>
      <c r="G6" s="783"/>
      <c r="H6" s="203" t="s">
        <v>127</v>
      </c>
      <c r="I6" s="201"/>
      <c r="J6" s="42">
        <f>VLOOKUP($A6&amp;J$27,決統データ!$A$3:$DE$2059,$E6+19,FALSE)</f>
        <v>0</v>
      </c>
      <c r="K6" s="278">
        <f t="shared" si="0"/>
        <v>0</v>
      </c>
    </row>
    <row r="7" spans="1:11" ht="20.149999999999999" customHeight="1">
      <c r="A7" s="27" t="str">
        <f t="shared" si="1"/>
        <v>1805201</v>
      </c>
      <c r="B7" s="28" t="s">
        <v>337</v>
      </c>
      <c r="C7" s="29">
        <v>52</v>
      </c>
      <c r="D7" s="28" t="s">
        <v>790</v>
      </c>
      <c r="E7" s="198">
        <v>9</v>
      </c>
      <c r="F7" s="315"/>
      <c r="G7" s="783"/>
      <c r="H7" s="201" t="s">
        <v>118</v>
      </c>
      <c r="I7" s="210"/>
      <c r="J7" s="42">
        <f>VLOOKUP($A7&amp;J$27,決統データ!$A$3:$DE$2059,$E7+19,FALSE)</f>
        <v>0</v>
      </c>
      <c r="K7" s="278">
        <f t="shared" si="0"/>
        <v>0</v>
      </c>
    </row>
    <row r="8" spans="1:11" ht="20.149999999999999" customHeight="1">
      <c r="A8" s="27" t="str">
        <f t="shared" si="1"/>
        <v>1805201</v>
      </c>
      <c r="B8" s="28" t="s">
        <v>337</v>
      </c>
      <c r="C8" s="29">
        <v>52</v>
      </c>
      <c r="D8" s="28" t="s">
        <v>790</v>
      </c>
      <c r="E8" s="198">
        <v>10</v>
      </c>
      <c r="F8" s="314"/>
      <c r="G8" s="783"/>
      <c r="H8" s="201" t="s">
        <v>117</v>
      </c>
      <c r="I8" s="210"/>
      <c r="J8" s="42">
        <f>VLOOKUP($A8&amp;J$27,決統データ!$A$3:$DE$2059,$E8+19,FALSE)</f>
        <v>0</v>
      </c>
      <c r="K8" s="278">
        <f t="shared" si="0"/>
        <v>0</v>
      </c>
    </row>
    <row r="9" spans="1:11" ht="20.149999999999999" customHeight="1" outlineLevel="1">
      <c r="A9" s="27" t="str">
        <f t="shared" si="1"/>
        <v>1805201</v>
      </c>
      <c r="B9" s="28" t="s">
        <v>337</v>
      </c>
      <c r="C9" s="29">
        <v>52</v>
      </c>
      <c r="D9" s="28" t="s">
        <v>790</v>
      </c>
      <c r="E9" s="198">
        <v>13</v>
      </c>
      <c r="F9" s="315"/>
      <c r="G9" s="784"/>
      <c r="H9" s="203" t="s">
        <v>192</v>
      </c>
      <c r="I9" s="201"/>
      <c r="J9" s="42">
        <f>VLOOKUP($A9&amp;J$27,決統データ!$A$3:$DE$2059,$E9+19,FALSE)</f>
        <v>0</v>
      </c>
      <c r="K9" s="278">
        <f t="shared" si="0"/>
        <v>0</v>
      </c>
    </row>
    <row r="10" spans="1:11" ht="20.149999999999999" customHeight="1">
      <c r="A10" s="27" t="str">
        <f t="shared" si="1"/>
        <v>1805201</v>
      </c>
      <c r="B10" s="28" t="s">
        <v>337</v>
      </c>
      <c r="C10" s="29">
        <v>52</v>
      </c>
      <c r="D10" s="28" t="s">
        <v>790</v>
      </c>
      <c r="E10" s="198">
        <v>15</v>
      </c>
      <c r="F10" s="785" t="s">
        <v>126</v>
      </c>
      <c r="G10" s="1018"/>
      <c r="H10" s="1018"/>
      <c r="I10" s="1019"/>
      <c r="J10" s="42">
        <f>VLOOKUP($A10&amp;J$27,決統データ!$A$3:$DE$2059,$E10+19,FALSE)</f>
        <v>1791</v>
      </c>
      <c r="K10" s="278">
        <f t="shared" si="0"/>
        <v>1791</v>
      </c>
    </row>
    <row r="11" spans="1:11" ht="20.149999999999999" customHeight="1">
      <c r="A11" s="27" t="str">
        <f t="shared" si="1"/>
        <v>1805201</v>
      </c>
      <c r="B11" s="28" t="s">
        <v>337</v>
      </c>
      <c r="C11" s="29">
        <v>52</v>
      </c>
      <c r="D11" s="28" t="s">
        <v>790</v>
      </c>
      <c r="E11" s="198">
        <v>19</v>
      </c>
      <c r="F11" s="314"/>
      <c r="G11" s="783"/>
      <c r="H11" s="210" t="s">
        <v>121</v>
      </c>
      <c r="I11" s="202"/>
      <c r="J11" s="42">
        <f>VLOOKUP($A11&amp;J$27,決統データ!$A$3:$DE$2059,$E11+19,FALSE)</f>
        <v>0</v>
      </c>
      <c r="K11" s="278">
        <f t="shared" si="0"/>
        <v>0</v>
      </c>
    </row>
    <row r="12" spans="1:11" ht="20.149999999999999" customHeight="1">
      <c r="A12" s="27" t="str">
        <f t="shared" si="1"/>
        <v>1805201</v>
      </c>
      <c r="B12" s="28" t="s">
        <v>337</v>
      </c>
      <c r="C12" s="29">
        <v>52</v>
      </c>
      <c r="D12" s="28" t="s">
        <v>790</v>
      </c>
      <c r="E12" s="198">
        <v>20</v>
      </c>
      <c r="F12" s="315"/>
      <c r="G12" s="783"/>
      <c r="H12" s="210" t="s">
        <v>120</v>
      </c>
      <c r="I12" s="202"/>
      <c r="J12" s="42">
        <f>VLOOKUP($A12&amp;J$27,決統データ!$A$3:$DE$2059,$E12+19,FALSE)</f>
        <v>0</v>
      </c>
      <c r="K12" s="278">
        <f t="shared" si="0"/>
        <v>0</v>
      </c>
    </row>
    <row r="13" spans="1:11" ht="20.149999999999999" customHeight="1">
      <c r="A13" s="27" t="str">
        <f t="shared" si="1"/>
        <v>1805201</v>
      </c>
      <c r="B13" s="28" t="s">
        <v>337</v>
      </c>
      <c r="C13" s="29">
        <v>52</v>
      </c>
      <c r="D13" s="28" t="s">
        <v>790</v>
      </c>
      <c r="E13" s="198">
        <v>22</v>
      </c>
      <c r="F13" s="315"/>
      <c r="G13" s="783"/>
      <c r="H13" s="210" t="s">
        <v>118</v>
      </c>
      <c r="I13" s="202"/>
      <c r="J13" s="42">
        <f>VLOOKUP($A13&amp;J$27,決統データ!$A$3:$DE$2059,$E13+19,FALSE)</f>
        <v>0</v>
      </c>
      <c r="K13" s="278">
        <f t="shared" si="0"/>
        <v>0</v>
      </c>
    </row>
    <row r="14" spans="1:11" ht="20.149999999999999" customHeight="1">
      <c r="A14" s="27" t="str">
        <f t="shared" si="1"/>
        <v>1805201</v>
      </c>
      <c r="B14" s="28" t="s">
        <v>337</v>
      </c>
      <c r="C14" s="29">
        <v>52</v>
      </c>
      <c r="D14" s="28" t="s">
        <v>790</v>
      </c>
      <c r="E14" s="198">
        <v>23</v>
      </c>
      <c r="F14" s="314"/>
      <c r="G14" s="783"/>
      <c r="H14" s="210" t="s">
        <v>117</v>
      </c>
      <c r="I14" s="202"/>
      <c r="J14" s="42">
        <f>VLOOKUP($A14&amp;J$27,決統データ!$A$3:$DE$2059,$E14+19,FALSE)</f>
        <v>0</v>
      </c>
      <c r="K14" s="278">
        <f t="shared" si="0"/>
        <v>0</v>
      </c>
    </row>
    <row r="15" spans="1:11" ht="19.5" customHeight="1">
      <c r="A15" s="27" t="str">
        <f t="shared" si="1"/>
        <v>1805201</v>
      </c>
      <c r="B15" s="28" t="s">
        <v>337</v>
      </c>
      <c r="C15" s="29">
        <v>52</v>
      </c>
      <c r="D15" s="28" t="s">
        <v>790</v>
      </c>
      <c r="E15" s="198">
        <v>33</v>
      </c>
      <c r="F15" s="1020" t="s">
        <v>115</v>
      </c>
      <c r="G15" s="1020" t="s">
        <v>114</v>
      </c>
      <c r="H15" s="789" t="s">
        <v>113</v>
      </c>
      <c r="I15" s="790"/>
      <c r="J15" s="42">
        <f>VLOOKUP($A15&amp;J$27,決統データ!$A$3:$DE$2059,$E15+19,FALSE)</f>
        <v>5350</v>
      </c>
      <c r="K15" s="278">
        <f t="shared" si="0"/>
        <v>5350</v>
      </c>
    </row>
    <row r="16" spans="1:11" ht="19.5" customHeight="1">
      <c r="A16" s="27" t="str">
        <f t="shared" si="1"/>
        <v>1805201</v>
      </c>
      <c r="B16" s="28" t="s">
        <v>337</v>
      </c>
      <c r="C16" s="29">
        <v>52</v>
      </c>
      <c r="D16" s="28" t="s">
        <v>790</v>
      </c>
      <c r="E16" s="198">
        <v>34</v>
      </c>
      <c r="F16" s="1020"/>
      <c r="G16" s="1020"/>
      <c r="H16" s="788" t="s">
        <v>294</v>
      </c>
      <c r="I16" s="202" t="s">
        <v>112</v>
      </c>
      <c r="J16" s="42">
        <f>VLOOKUP($A16&amp;J$27,決統データ!$A$3:$DE$2059,$E16+19,FALSE)</f>
        <v>0</v>
      </c>
      <c r="K16" s="278">
        <f t="shared" si="0"/>
        <v>0</v>
      </c>
    </row>
    <row r="17" spans="1:11" ht="19.5" customHeight="1">
      <c r="A17" s="27" t="str">
        <f t="shared" si="1"/>
        <v>1805201</v>
      </c>
      <c r="B17" s="28" t="s">
        <v>337</v>
      </c>
      <c r="C17" s="29">
        <v>52</v>
      </c>
      <c r="D17" s="28" t="s">
        <v>790</v>
      </c>
      <c r="E17" s="198">
        <v>35</v>
      </c>
      <c r="F17" s="1020"/>
      <c r="G17" s="1020"/>
      <c r="H17" s="788"/>
      <c r="I17" s="202" t="s">
        <v>105</v>
      </c>
      <c r="J17" s="42">
        <f>VLOOKUP($A17&amp;J$27,決統データ!$A$3:$DE$2059,$E17+19,FALSE)</f>
        <v>0</v>
      </c>
      <c r="K17" s="278">
        <f t="shared" si="0"/>
        <v>0</v>
      </c>
    </row>
    <row r="18" spans="1:11" ht="19.5" customHeight="1">
      <c r="A18" s="27" t="str">
        <f t="shared" si="1"/>
        <v>1805201</v>
      </c>
      <c r="B18" s="28" t="s">
        <v>337</v>
      </c>
      <c r="C18" s="29">
        <v>52</v>
      </c>
      <c r="D18" s="28" t="s">
        <v>790</v>
      </c>
      <c r="E18" s="198">
        <v>37</v>
      </c>
      <c r="F18" s="1020"/>
      <c r="G18" s="1020"/>
      <c r="H18" s="788"/>
      <c r="I18" s="202" t="s">
        <v>111</v>
      </c>
      <c r="J18" s="42">
        <f>VLOOKUP($A18&amp;J$27,決統データ!$A$3:$DE$2059,$E18+19,FALSE)</f>
        <v>0</v>
      </c>
      <c r="K18" s="278">
        <f t="shared" si="0"/>
        <v>0</v>
      </c>
    </row>
    <row r="19" spans="1:11" ht="19.5" customHeight="1">
      <c r="A19" s="27" t="str">
        <f t="shared" si="1"/>
        <v>1805201</v>
      </c>
      <c r="B19" s="28" t="s">
        <v>337</v>
      </c>
      <c r="C19" s="29">
        <v>52</v>
      </c>
      <c r="D19" s="28" t="s">
        <v>790</v>
      </c>
      <c r="E19" s="198">
        <v>39</v>
      </c>
      <c r="F19" s="1020"/>
      <c r="G19" s="1020"/>
      <c r="H19" s="788"/>
      <c r="I19" s="64" t="s">
        <v>109</v>
      </c>
      <c r="J19" s="42">
        <f>VLOOKUP($A19&amp;J$27,決統データ!$A$3:$DE$2059,$E19+19,FALSE)</f>
        <v>0</v>
      </c>
      <c r="K19" s="278">
        <f t="shared" si="0"/>
        <v>0</v>
      </c>
    </row>
    <row r="20" spans="1:11" ht="19.5" customHeight="1">
      <c r="A20" s="27" t="str">
        <f t="shared" si="1"/>
        <v>1805201</v>
      </c>
      <c r="B20" s="28" t="s">
        <v>337</v>
      </c>
      <c r="C20" s="29">
        <v>52</v>
      </c>
      <c r="D20" s="28" t="s">
        <v>790</v>
      </c>
      <c r="E20" s="198">
        <v>41</v>
      </c>
      <c r="F20" s="1020"/>
      <c r="G20" s="1020"/>
      <c r="H20" s="624" t="s">
        <v>108</v>
      </c>
      <c r="I20" s="791"/>
      <c r="J20" s="42">
        <f>VLOOKUP($A20&amp;J$27,決統データ!$A$3:$DE$2059,$E20+19,FALSE)</f>
        <v>1791</v>
      </c>
      <c r="K20" s="278">
        <f t="shared" si="0"/>
        <v>1791</v>
      </c>
    </row>
    <row r="21" spans="1:11" ht="19.5" customHeight="1">
      <c r="A21" s="27" t="str">
        <f t="shared" si="1"/>
        <v>1805201</v>
      </c>
      <c r="B21" s="28" t="s">
        <v>337</v>
      </c>
      <c r="C21" s="29">
        <v>52</v>
      </c>
      <c r="D21" s="28" t="s">
        <v>790</v>
      </c>
      <c r="E21" s="198">
        <v>42</v>
      </c>
      <c r="F21" s="1020"/>
      <c r="G21" s="1020"/>
      <c r="H21" s="611" t="s">
        <v>294</v>
      </c>
      <c r="I21" s="64" t="s">
        <v>106</v>
      </c>
      <c r="J21" s="42">
        <f>VLOOKUP($A21&amp;J$27,決統データ!$A$3:$DE$2059,$E21+19,FALSE)</f>
        <v>0</v>
      </c>
      <c r="K21" s="278">
        <f t="shared" si="0"/>
        <v>0</v>
      </c>
    </row>
    <row r="22" spans="1:11" ht="19.5" customHeight="1">
      <c r="A22" s="27" t="str">
        <f t="shared" si="1"/>
        <v>1805201</v>
      </c>
      <c r="B22" s="28" t="s">
        <v>337</v>
      </c>
      <c r="C22" s="29">
        <v>52</v>
      </c>
      <c r="D22" s="28" t="s">
        <v>790</v>
      </c>
      <c r="E22" s="198">
        <v>43</v>
      </c>
      <c r="F22" s="1020"/>
      <c r="G22" s="1020"/>
      <c r="H22" s="613"/>
      <c r="I22" s="64" t="s">
        <v>105</v>
      </c>
      <c r="J22" s="42">
        <f>VLOOKUP($A22&amp;J$27,決統データ!$A$3:$DE$2059,$E22+19,FALSE)</f>
        <v>0</v>
      </c>
      <c r="K22" s="278">
        <f t="shared" si="0"/>
        <v>0</v>
      </c>
    </row>
    <row r="23" spans="1:11">
      <c r="F23" s="221"/>
      <c r="G23" s="221"/>
      <c r="H23" s="221"/>
      <c r="I23" s="221"/>
      <c r="J23" s="221"/>
      <c r="K23" s="221"/>
    </row>
    <row r="24" spans="1:11">
      <c r="F24" s="221"/>
      <c r="G24" s="221"/>
      <c r="H24" s="221"/>
      <c r="I24" s="221"/>
      <c r="J24" s="221"/>
      <c r="K24" s="221"/>
    </row>
    <row r="27" spans="1:11">
      <c r="J27" s="12" t="str">
        <f>+J28&amp;"000"</f>
        <v>264075000</v>
      </c>
    </row>
    <row r="28" spans="1:11">
      <c r="J28" s="12" t="s">
        <v>595</v>
      </c>
    </row>
    <row r="29" spans="1:11">
      <c r="J29" s="12" t="s">
        <v>596</v>
      </c>
    </row>
  </sheetData>
  <customSheetViews>
    <customSheetView guid="{247A5D4D-80F1-4466-92F7-7A3BC78E450F}" fitToPage="1" printArea="1" topLeftCell="A10">
      <selection activeCell="C43" sqref="C43"/>
      <pageMargins left="1.1811023622047245" right="0.78740157480314965" top="0.78740157480314965" bottom="0.78740157480314965" header="0.51181102362204722" footer="0.27559055118110237"/>
      <pageSetup paperSize="9" scale="68" orientation="portrait" blackAndWhite="1" horizontalDpi="300" verticalDpi="300"/>
      <headerFooter alignWithMargins="0"/>
    </customSheetView>
  </customSheetViews>
  <mergeCells count="11">
    <mergeCell ref="F2:I2"/>
    <mergeCell ref="F3:I3"/>
    <mergeCell ref="F10:I10"/>
    <mergeCell ref="G4:G9"/>
    <mergeCell ref="H21:H22"/>
    <mergeCell ref="G11:G14"/>
    <mergeCell ref="F15:F22"/>
    <mergeCell ref="G15:G22"/>
    <mergeCell ref="H15:I15"/>
    <mergeCell ref="H16:H19"/>
    <mergeCell ref="H20:I20"/>
  </mergeCells>
  <phoneticPr fontId="3"/>
  <pageMargins left="1.1811023622047245" right="0.78740157480314965" top="0.78740157480314965" bottom="0.78740157480314965" header="0.51181102362204722" footer="0.27559055118110237"/>
  <pageSetup paperSize="9" orientation="landscape"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I68"/>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9" style="1"/>
    <col min="7" max="7" width="6.33203125" style="1" customWidth="1"/>
    <col min="8" max="8" width="28.08203125" style="1" customWidth="1"/>
    <col min="9" max="9" width="12.75" style="1" customWidth="1"/>
    <col min="10" max="16384" width="9" style="1"/>
  </cols>
  <sheetData>
    <row r="1" spans="1:9" ht="19">
      <c r="F1" s="8" t="s">
        <v>823</v>
      </c>
    </row>
    <row r="2" spans="1:9" ht="19.5" customHeight="1">
      <c r="F2" s="1" t="s">
        <v>520</v>
      </c>
    </row>
    <row r="3" spans="1:9" ht="28.5" customHeight="1">
      <c r="A3" s="26"/>
      <c r="B3" s="67" t="s">
        <v>786</v>
      </c>
      <c r="C3" s="26" t="s">
        <v>787</v>
      </c>
      <c r="D3" s="26" t="s">
        <v>788</v>
      </c>
      <c r="E3" s="30" t="s">
        <v>789</v>
      </c>
      <c r="F3" s="803"/>
      <c r="G3" s="1023"/>
      <c r="H3" s="1023"/>
      <c r="I3" s="11" t="s">
        <v>464</v>
      </c>
    </row>
    <row r="4" spans="1:9" ht="22" customHeight="1">
      <c r="A4" s="27" t="str">
        <f>+B4&amp;C4&amp;D4</f>
        <v>0801201</v>
      </c>
      <c r="B4" s="28" t="s">
        <v>897</v>
      </c>
      <c r="C4" s="29">
        <v>12</v>
      </c>
      <c r="D4" s="28" t="s">
        <v>790</v>
      </c>
      <c r="E4" s="31" t="s">
        <v>791</v>
      </c>
      <c r="F4" s="507" t="s">
        <v>492</v>
      </c>
      <c r="G4" s="507"/>
      <c r="H4" s="507"/>
      <c r="I4" s="35">
        <f>VLOOKUP($A4&amp;I$68,決統データ!$A$3:$DE$2059,$E4+19,FALSE)</f>
        <v>3420901</v>
      </c>
    </row>
    <row r="5" spans="1:9" ht="22" customHeight="1">
      <c r="A5" s="27"/>
      <c r="B5" s="28"/>
      <c r="C5" s="29"/>
      <c r="D5" s="28"/>
      <c r="F5" s="507" t="s">
        <v>822</v>
      </c>
      <c r="G5" s="507"/>
      <c r="H5" s="60" t="s">
        <v>386</v>
      </c>
      <c r="I5" s="270"/>
    </row>
    <row r="6" spans="1:9" ht="22" customHeight="1">
      <c r="A6" s="27"/>
      <c r="B6" s="28"/>
      <c r="C6" s="29"/>
      <c r="D6" s="28"/>
      <c r="F6" s="507"/>
      <c r="G6" s="507"/>
      <c r="H6" s="60" t="s">
        <v>387</v>
      </c>
      <c r="I6" s="267"/>
    </row>
    <row r="7" spans="1:9" ht="22" customHeight="1">
      <c r="A7" s="27"/>
      <c r="B7" s="28"/>
      <c r="C7" s="29"/>
      <c r="D7" s="28"/>
      <c r="F7" s="507"/>
      <c r="G7" s="507"/>
      <c r="H7" s="60" t="s">
        <v>388</v>
      </c>
      <c r="I7" s="267" t="s">
        <v>821</v>
      </c>
    </row>
    <row r="8" spans="1:9" ht="22" customHeight="1">
      <c r="A8" s="27"/>
      <c r="B8" s="28"/>
      <c r="C8" s="29"/>
      <c r="D8" s="28"/>
      <c r="F8" s="507"/>
      <c r="G8" s="507"/>
      <c r="H8" s="60" t="s">
        <v>389</v>
      </c>
      <c r="I8" s="267"/>
    </row>
    <row r="9" spans="1:9" ht="22" customHeight="1">
      <c r="A9" s="27" t="str">
        <f t="shared" ref="A9:A40" si="0">+B9&amp;C9&amp;D9</f>
        <v>0801201</v>
      </c>
      <c r="B9" s="28" t="s">
        <v>897</v>
      </c>
      <c r="C9" s="29">
        <v>12</v>
      </c>
      <c r="D9" s="28" t="s">
        <v>790</v>
      </c>
      <c r="E9" s="24">
        <v>7</v>
      </c>
      <c r="F9" s="635" t="s">
        <v>820</v>
      </c>
      <c r="G9" s="980"/>
      <c r="H9" s="60" t="s">
        <v>819</v>
      </c>
      <c r="I9" s="42">
        <f>VLOOKUP($A9&amp;I$68,決統データ!$A$3:$DE$2059,$E9+19,FALSE)</f>
        <v>0</v>
      </c>
    </row>
    <row r="10" spans="1:9" ht="22" customHeight="1">
      <c r="A10" s="27" t="str">
        <f t="shared" si="0"/>
        <v>0801201</v>
      </c>
      <c r="B10" s="28" t="s">
        <v>897</v>
      </c>
      <c r="C10" s="29">
        <v>12</v>
      </c>
      <c r="D10" s="28" t="s">
        <v>790</v>
      </c>
      <c r="E10" s="24">
        <v>8</v>
      </c>
      <c r="F10" s="1021"/>
      <c r="G10" s="1022"/>
      <c r="H10" s="60" t="s">
        <v>811</v>
      </c>
      <c r="I10" s="42">
        <f>VLOOKUP($A10&amp;I$68,決統データ!$A$3:$DE$2059,$E10+19,FALSE)</f>
        <v>0</v>
      </c>
    </row>
    <row r="11" spans="1:9" ht="22" customHeight="1">
      <c r="A11" s="27" t="str">
        <f t="shared" si="0"/>
        <v>0801201</v>
      </c>
      <c r="B11" s="28" t="s">
        <v>1491</v>
      </c>
      <c r="C11" s="29">
        <v>12</v>
      </c>
      <c r="D11" s="28" t="s">
        <v>558</v>
      </c>
      <c r="E11" s="426">
        <v>9</v>
      </c>
      <c r="F11" s="1021"/>
      <c r="G11" s="1022"/>
      <c r="H11" s="186" t="s">
        <v>1490</v>
      </c>
      <c r="I11" s="42">
        <f>VLOOKUP($A11&amp;I$68,決統データ!$A$3:$DE$2059,$E11+19,FALSE)</f>
        <v>0</v>
      </c>
    </row>
    <row r="12" spans="1:9" ht="22" customHeight="1">
      <c r="A12" s="27" t="str">
        <f t="shared" si="0"/>
        <v>0801201</v>
      </c>
      <c r="B12" s="28" t="s">
        <v>1491</v>
      </c>
      <c r="C12" s="29">
        <v>12</v>
      </c>
      <c r="D12" s="28" t="s">
        <v>558</v>
      </c>
      <c r="E12" s="426">
        <v>10</v>
      </c>
      <c r="F12" s="1021"/>
      <c r="G12" s="1022"/>
      <c r="H12" s="186" t="s">
        <v>1492</v>
      </c>
      <c r="I12" s="42">
        <f>VLOOKUP($A12&amp;I$68,決統データ!$A$3:$DE$2059,$E12+19,FALSE)</f>
        <v>0</v>
      </c>
    </row>
    <row r="13" spans="1:9" ht="22" customHeight="1">
      <c r="A13" s="27" t="str">
        <f t="shared" si="0"/>
        <v>0801201</v>
      </c>
      <c r="B13" s="28" t="s">
        <v>1491</v>
      </c>
      <c r="C13" s="29">
        <v>12</v>
      </c>
      <c r="D13" s="28" t="s">
        <v>558</v>
      </c>
      <c r="E13" s="426">
        <v>11</v>
      </c>
      <c r="F13" s="981"/>
      <c r="G13" s="982"/>
      <c r="H13" s="186" t="s">
        <v>1493</v>
      </c>
      <c r="I13" s="42">
        <f>VLOOKUP($A13&amp;I$68,決統データ!$A$3:$DE$2059,$E13+19,FALSE)</f>
        <v>0</v>
      </c>
    </row>
    <row r="14" spans="1:9" ht="22" customHeight="1">
      <c r="A14" s="27" t="str">
        <f t="shared" si="0"/>
        <v>0801201</v>
      </c>
      <c r="B14" s="28" t="s">
        <v>1491</v>
      </c>
      <c r="C14" s="29">
        <v>12</v>
      </c>
      <c r="D14" s="28" t="s">
        <v>558</v>
      </c>
      <c r="E14" s="426">
        <v>12</v>
      </c>
      <c r="F14" s="635" t="s">
        <v>818</v>
      </c>
      <c r="G14" s="980"/>
      <c r="H14" s="60" t="s">
        <v>814</v>
      </c>
      <c r="I14" s="42">
        <f>VLOOKUP($A14&amp;I$68,決統データ!$A$3:$DE$2059,$E14+19,FALSE)</f>
        <v>0</v>
      </c>
    </row>
    <row r="15" spans="1:9" ht="22" customHeight="1">
      <c r="A15" s="27" t="str">
        <f t="shared" si="0"/>
        <v>0801201</v>
      </c>
      <c r="B15" s="28" t="s">
        <v>1491</v>
      </c>
      <c r="C15" s="29">
        <v>12</v>
      </c>
      <c r="D15" s="28" t="s">
        <v>558</v>
      </c>
      <c r="E15" s="426">
        <v>13</v>
      </c>
      <c r="F15" s="1021"/>
      <c r="G15" s="1022"/>
      <c r="H15" s="60" t="s">
        <v>809</v>
      </c>
      <c r="I15" s="42">
        <f>VLOOKUP($A15&amp;I$68,決統データ!$A$3:$DE$2059,$E15+19,FALSE)</f>
        <v>0</v>
      </c>
    </row>
    <row r="16" spans="1:9" ht="22" customHeight="1">
      <c r="A16" s="27" t="str">
        <f t="shared" si="0"/>
        <v>0801201</v>
      </c>
      <c r="B16" s="28" t="s">
        <v>1491</v>
      </c>
      <c r="C16" s="29">
        <v>12</v>
      </c>
      <c r="D16" s="28" t="s">
        <v>558</v>
      </c>
      <c r="E16" s="426">
        <v>14</v>
      </c>
      <c r="F16" s="1021"/>
      <c r="G16" s="1022"/>
      <c r="H16" s="60" t="s">
        <v>817</v>
      </c>
      <c r="I16" s="42">
        <f>VLOOKUP($A16&amp;I$68,決統データ!$A$3:$DE$2059,$E16+19,FALSE)</f>
        <v>0</v>
      </c>
    </row>
    <row r="17" spans="1:9" ht="22" customHeight="1">
      <c r="A17" s="27" t="str">
        <f t="shared" si="0"/>
        <v>0801201</v>
      </c>
      <c r="B17" s="28" t="s">
        <v>1491</v>
      </c>
      <c r="C17" s="29">
        <v>12</v>
      </c>
      <c r="D17" s="28" t="s">
        <v>558</v>
      </c>
      <c r="E17" s="426">
        <v>15</v>
      </c>
      <c r="F17" s="1021"/>
      <c r="G17" s="1022"/>
      <c r="H17" s="186" t="s">
        <v>1490</v>
      </c>
      <c r="I17" s="42">
        <f>VLOOKUP($A17&amp;I$68,決統データ!$A$3:$DE$2059,$E17+19,FALSE)</f>
        <v>0</v>
      </c>
    </row>
    <row r="18" spans="1:9" ht="22" customHeight="1">
      <c r="A18" s="27" t="str">
        <f t="shared" si="0"/>
        <v>0801201</v>
      </c>
      <c r="B18" s="28" t="s">
        <v>1491</v>
      </c>
      <c r="C18" s="29">
        <v>12</v>
      </c>
      <c r="D18" s="28" t="s">
        <v>558</v>
      </c>
      <c r="E18" s="426">
        <v>16</v>
      </c>
      <c r="F18" s="1021"/>
      <c r="G18" s="1022"/>
      <c r="H18" s="186" t="s">
        <v>1492</v>
      </c>
      <c r="I18" s="42">
        <f>VLOOKUP($A18&amp;I$68,決統データ!$A$3:$DE$2059,$E18+19,FALSE)</f>
        <v>0</v>
      </c>
    </row>
    <row r="19" spans="1:9" ht="22" customHeight="1">
      <c r="A19" s="27" t="str">
        <f t="shared" si="0"/>
        <v>0801201</v>
      </c>
      <c r="B19" s="28" t="s">
        <v>1491</v>
      </c>
      <c r="C19" s="29">
        <v>12</v>
      </c>
      <c r="D19" s="28" t="s">
        <v>558</v>
      </c>
      <c r="E19" s="426">
        <v>17</v>
      </c>
      <c r="F19" s="981"/>
      <c r="G19" s="982"/>
      <c r="H19" s="186" t="s">
        <v>1493</v>
      </c>
      <c r="I19" s="42">
        <f>VLOOKUP($A19&amp;I$68,決統データ!$A$3:$DE$2059,$E19+19,FALSE)</f>
        <v>0</v>
      </c>
    </row>
    <row r="20" spans="1:9" ht="22" customHeight="1">
      <c r="A20" s="27" t="str">
        <f t="shared" si="0"/>
        <v>0801201</v>
      </c>
      <c r="B20" s="28" t="s">
        <v>1491</v>
      </c>
      <c r="C20" s="29">
        <v>12</v>
      </c>
      <c r="D20" s="28" t="s">
        <v>558</v>
      </c>
      <c r="E20" s="426">
        <v>18</v>
      </c>
      <c r="F20" s="635" t="s">
        <v>816</v>
      </c>
      <c r="G20" s="980"/>
      <c r="H20" s="60" t="s">
        <v>814</v>
      </c>
      <c r="I20" s="42">
        <f>VLOOKUP($A20&amp;I$68,決統データ!$A$3:$DE$2059,$E20+19,FALSE)</f>
        <v>0</v>
      </c>
    </row>
    <row r="21" spans="1:9" ht="22" customHeight="1">
      <c r="A21" s="27" t="str">
        <f t="shared" si="0"/>
        <v>0801201</v>
      </c>
      <c r="B21" s="28" t="s">
        <v>1491</v>
      </c>
      <c r="C21" s="29">
        <v>12</v>
      </c>
      <c r="D21" s="28" t="s">
        <v>558</v>
      </c>
      <c r="E21" s="426">
        <v>19</v>
      </c>
      <c r="F21" s="1021"/>
      <c r="G21" s="1022"/>
      <c r="H21" s="60" t="s">
        <v>809</v>
      </c>
      <c r="I21" s="42">
        <f>VLOOKUP($A21&amp;I$68,決統データ!$A$3:$DE$2059,$E21+19,FALSE)</f>
        <v>0</v>
      </c>
    </row>
    <row r="22" spans="1:9" ht="22" customHeight="1">
      <c r="A22" s="27" t="str">
        <f t="shared" si="0"/>
        <v>0801201</v>
      </c>
      <c r="B22" s="28" t="s">
        <v>1491</v>
      </c>
      <c r="C22" s="29">
        <v>12</v>
      </c>
      <c r="D22" s="28" t="s">
        <v>558</v>
      </c>
      <c r="E22" s="426">
        <v>20</v>
      </c>
      <c r="F22" s="1021"/>
      <c r="G22" s="1022"/>
      <c r="H22" s="60" t="s">
        <v>811</v>
      </c>
      <c r="I22" s="42">
        <f>VLOOKUP($A22&amp;I$68,決統データ!$A$3:$DE$2059,$E22+19,FALSE)</f>
        <v>0</v>
      </c>
    </row>
    <row r="23" spans="1:9" ht="22" customHeight="1">
      <c r="A23" s="27" t="str">
        <f t="shared" si="0"/>
        <v>0801201</v>
      </c>
      <c r="B23" s="28" t="s">
        <v>1491</v>
      </c>
      <c r="C23" s="29">
        <v>12</v>
      </c>
      <c r="D23" s="28" t="s">
        <v>558</v>
      </c>
      <c r="E23" s="426">
        <v>21</v>
      </c>
      <c r="F23" s="1021"/>
      <c r="G23" s="1022"/>
      <c r="H23" s="186" t="s">
        <v>1490</v>
      </c>
      <c r="I23" s="42">
        <f>VLOOKUP($A23&amp;I$68,決統データ!$A$3:$DE$2059,$E23+19,FALSE)</f>
        <v>0</v>
      </c>
    </row>
    <row r="24" spans="1:9" ht="22" customHeight="1">
      <c r="A24" s="27" t="str">
        <f t="shared" si="0"/>
        <v>0801201</v>
      </c>
      <c r="B24" s="28" t="s">
        <v>1491</v>
      </c>
      <c r="C24" s="29">
        <v>12</v>
      </c>
      <c r="D24" s="28" t="s">
        <v>558</v>
      </c>
      <c r="E24" s="426">
        <v>22</v>
      </c>
      <c r="F24" s="1021"/>
      <c r="G24" s="1022"/>
      <c r="H24" s="186" t="s">
        <v>1492</v>
      </c>
      <c r="I24" s="42">
        <f>VLOOKUP($A24&amp;I$68,決統データ!$A$3:$DE$2059,$E24+19,FALSE)</f>
        <v>0</v>
      </c>
    </row>
    <row r="25" spans="1:9" ht="22" customHeight="1">
      <c r="A25" s="27" t="str">
        <f t="shared" si="0"/>
        <v>0801201</v>
      </c>
      <c r="B25" s="28" t="s">
        <v>1491</v>
      </c>
      <c r="C25" s="29">
        <v>12</v>
      </c>
      <c r="D25" s="28" t="s">
        <v>558</v>
      </c>
      <c r="E25" s="426">
        <v>23</v>
      </c>
      <c r="F25" s="981"/>
      <c r="G25" s="982"/>
      <c r="H25" s="186" t="s">
        <v>1493</v>
      </c>
      <c r="I25" s="42">
        <f>VLOOKUP($A25&amp;I$68,決統データ!$A$3:$DE$2059,$E25+19,FALSE)</f>
        <v>0</v>
      </c>
    </row>
    <row r="26" spans="1:9" ht="22" customHeight="1">
      <c r="A26" s="27" t="str">
        <f t="shared" si="0"/>
        <v>0801201</v>
      </c>
      <c r="B26" s="28" t="s">
        <v>1491</v>
      </c>
      <c r="C26" s="29">
        <v>12</v>
      </c>
      <c r="D26" s="28" t="s">
        <v>558</v>
      </c>
      <c r="E26" s="426">
        <v>24</v>
      </c>
      <c r="F26" s="635" t="s">
        <v>815</v>
      </c>
      <c r="G26" s="980"/>
      <c r="H26" s="60" t="s">
        <v>814</v>
      </c>
      <c r="I26" s="42">
        <f>VLOOKUP($A26&amp;I$68,決統データ!$A$3:$DE$2059,$E26+19,FALSE)</f>
        <v>0</v>
      </c>
    </row>
    <row r="27" spans="1:9" ht="22" customHeight="1">
      <c r="A27" s="27" t="str">
        <f t="shared" si="0"/>
        <v>0801201</v>
      </c>
      <c r="B27" s="28" t="s">
        <v>1491</v>
      </c>
      <c r="C27" s="29">
        <v>12</v>
      </c>
      <c r="D27" s="28" t="s">
        <v>558</v>
      </c>
      <c r="E27" s="426">
        <v>25</v>
      </c>
      <c r="F27" s="1021"/>
      <c r="G27" s="1022"/>
      <c r="H27" s="60" t="s">
        <v>809</v>
      </c>
      <c r="I27" s="42">
        <f>VLOOKUP($A27&amp;I$68,決統データ!$A$3:$DE$2059,$E27+19,FALSE)</f>
        <v>0</v>
      </c>
    </row>
    <row r="28" spans="1:9" ht="22" customHeight="1">
      <c r="A28" s="27" t="str">
        <f t="shared" si="0"/>
        <v>0801201</v>
      </c>
      <c r="B28" s="28" t="s">
        <v>1491</v>
      </c>
      <c r="C28" s="29">
        <v>12</v>
      </c>
      <c r="D28" s="28" t="s">
        <v>558</v>
      </c>
      <c r="E28" s="426">
        <v>26</v>
      </c>
      <c r="F28" s="1021"/>
      <c r="G28" s="1022"/>
      <c r="H28" s="60" t="s">
        <v>811</v>
      </c>
      <c r="I28" s="42">
        <f>VLOOKUP($A28&amp;I$68,決統データ!$A$3:$DE$2059,$E28+19,FALSE)</f>
        <v>0</v>
      </c>
    </row>
    <row r="29" spans="1:9" ht="22" customHeight="1">
      <c r="A29" s="27" t="str">
        <f t="shared" si="0"/>
        <v>0801201</v>
      </c>
      <c r="B29" s="28" t="s">
        <v>1491</v>
      </c>
      <c r="C29" s="29">
        <v>12</v>
      </c>
      <c r="D29" s="28" t="s">
        <v>558</v>
      </c>
      <c r="E29" s="426">
        <v>27</v>
      </c>
      <c r="F29" s="1021"/>
      <c r="G29" s="1022"/>
      <c r="H29" s="186" t="s">
        <v>1490</v>
      </c>
      <c r="I29" s="42">
        <f>VLOOKUP($A29&amp;I$68,決統データ!$A$3:$DE$2059,$E29+19,FALSE)</f>
        <v>0</v>
      </c>
    </row>
    <row r="30" spans="1:9" ht="22" customHeight="1">
      <c r="A30" s="27" t="str">
        <f t="shared" si="0"/>
        <v>0801201</v>
      </c>
      <c r="B30" s="28" t="s">
        <v>1491</v>
      </c>
      <c r="C30" s="29">
        <v>12</v>
      </c>
      <c r="D30" s="28" t="s">
        <v>558</v>
      </c>
      <c r="E30" s="426">
        <v>28</v>
      </c>
      <c r="F30" s="1021"/>
      <c r="G30" s="1022"/>
      <c r="H30" s="186" t="s">
        <v>1492</v>
      </c>
      <c r="I30" s="42">
        <f>VLOOKUP($A30&amp;I$68,決統データ!$A$3:$DE$2059,$E30+19,FALSE)</f>
        <v>0</v>
      </c>
    </row>
    <row r="31" spans="1:9" ht="22" customHeight="1">
      <c r="A31" s="27" t="str">
        <f t="shared" si="0"/>
        <v>0801201</v>
      </c>
      <c r="B31" s="28" t="s">
        <v>1491</v>
      </c>
      <c r="C31" s="29">
        <v>12</v>
      </c>
      <c r="D31" s="28" t="s">
        <v>558</v>
      </c>
      <c r="E31" s="426">
        <v>29</v>
      </c>
      <c r="F31" s="981"/>
      <c r="G31" s="982"/>
      <c r="H31" s="186" t="s">
        <v>1493</v>
      </c>
      <c r="I31" s="42">
        <f>VLOOKUP($A31&amp;I$68,決統データ!$A$3:$DE$2059,$E31+19,FALSE)</f>
        <v>0</v>
      </c>
    </row>
    <row r="32" spans="1:9" ht="22" customHeight="1">
      <c r="A32" s="27" t="str">
        <f t="shared" si="0"/>
        <v>0801201</v>
      </c>
      <c r="B32" s="28" t="s">
        <v>1491</v>
      </c>
      <c r="C32" s="29">
        <v>12</v>
      </c>
      <c r="D32" s="28" t="s">
        <v>558</v>
      </c>
      <c r="E32" s="426">
        <v>30</v>
      </c>
      <c r="F32" s="635" t="s">
        <v>813</v>
      </c>
      <c r="G32" s="980"/>
      <c r="H32" s="60" t="s">
        <v>812</v>
      </c>
      <c r="I32" s="42">
        <f>VLOOKUP($A32&amp;I$68,決統データ!$A$3:$DE$2059,$E32+19,FALSE)</f>
        <v>1</v>
      </c>
    </row>
    <row r="33" spans="1:9" ht="22" customHeight="1">
      <c r="A33" s="27" t="str">
        <f t="shared" si="0"/>
        <v>0801201</v>
      </c>
      <c r="B33" s="28" t="s">
        <v>1491</v>
      </c>
      <c r="C33" s="29">
        <v>12</v>
      </c>
      <c r="D33" s="28" t="s">
        <v>558</v>
      </c>
      <c r="E33" s="426">
        <v>31</v>
      </c>
      <c r="F33" s="1021"/>
      <c r="G33" s="1022"/>
      <c r="H33" s="60" t="s">
        <v>809</v>
      </c>
      <c r="I33" s="42">
        <f>VLOOKUP($A33&amp;I$68,決統データ!$A$3:$DE$2059,$E33+19,FALSE)</f>
        <v>330000</v>
      </c>
    </row>
    <row r="34" spans="1:9" ht="22" customHeight="1">
      <c r="A34" s="27" t="str">
        <f t="shared" si="0"/>
        <v>0801201</v>
      </c>
      <c r="B34" s="28" t="s">
        <v>1491</v>
      </c>
      <c r="C34" s="29">
        <v>12</v>
      </c>
      <c r="D34" s="28" t="s">
        <v>558</v>
      </c>
      <c r="E34" s="426">
        <v>32</v>
      </c>
      <c r="F34" s="1021"/>
      <c r="G34" s="1022"/>
      <c r="H34" s="60" t="s">
        <v>811</v>
      </c>
      <c r="I34" s="42">
        <f>VLOOKUP($A34&amp;I$68,決統データ!$A$3:$DE$2059,$E34+19,FALSE)</f>
        <v>0</v>
      </c>
    </row>
    <row r="35" spans="1:9" ht="22" customHeight="1">
      <c r="A35" s="27" t="str">
        <f t="shared" si="0"/>
        <v>0801201</v>
      </c>
      <c r="B35" s="28" t="s">
        <v>1491</v>
      </c>
      <c r="C35" s="29">
        <v>12</v>
      </c>
      <c r="D35" s="28" t="s">
        <v>558</v>
      </c>
      <c r="E35" s="426">
        <v>33</v>
      </c>
      <c r="F35" s="1021"/>
      <c r="G35" s="1022"/>
      <c r="H35" s="186" t="s">
        <v>1490</v>
      </c>
      <c r="I35" s="42">
        <f>VLOOKUP($A35&amp;I$68,決統データ!$A$3:$DE$2059,$E35+19,FALSE)</f>
        <v>0</v>
      </c>
    </row>
    <row r="36" spans="1:9" ht="22" customHeight="1">
      <c r="A36" s="27" t="str">
        <f t="shared" si="0"/>
        <v>0801201</v>
      </c>
      <c r="B36" s="28" t="s">
        <v>1491</v>
      </c>
      <c r="C36" s="29">
        <v>12</v>
      </c>
      <c r="D36" s="28" t="s">
        <v>558</v>
      </c>
      <c r="E36" s="426">
        <v>34</v>
      </c>
      <c r="F36" s="1021"/>
      <c r="G36" s="1022"/>
      <c r="H36" s="186" t="s">
        <v>1492</v>
      </c>
      <c r="I36" s="42">
        <f>VLOOKUP($A36&amp;I$68,決統データ!$A$3:$DE$2059,$E36+19,FALSE)</f>
        <v>0</v>
      </c>
    </row>
    <row r="37" spans="1:9" ht="22" customHeight="1">
      <c r="A37" s="27" t="str">
        <f t="shared" si="0"/>
        <v>0801201</v>
      </c>
      <c r="B37" s="28" t="s">
        <v>1491</v>
      </c>
      <c r="C37" s="29">
        <v>12</v>
      </c>
      <c r="D37" s="28" t="s">
        <v>558</v>
      </c>
      <c r="E37" s="426">
        <v>35</v>
      </c>
      <c r="F37" s="981"/>
      <c r="G37" s="982"/>
      <c r="H37" s="186" t="s">
        <v>1493</v>
      </c>
      <c r="I37" s="42">
        <f>VLOOKUP($A37&amp;I$68,決統データ!$A$3:$DE$2059,$E37+19,FALSE)</f>
        <v>0</v>
      </c>
    </row>
    <row r="38" spans="1:9" ht="22" customHeight="1">
      <c r="A38" s="27" t="str">
        <f t="shared" si="0"/>
        <v>0801201</v>
      </c>
      <c r="B38" s="28" t="s">
        <v>1491</v>
      </c>
      <c r="C38" s="29">
        <v>12</v>
      </c>
      <c r="D38" s="28" t="s">
        <v>558</v>
      </c>
      <c r="E38" s="426">
        <v>36</v>
      </c>
      <c r="F38" s="635" t="s">
        <v>810</v>
      </c>
      <c r="G38" s="980"/>
      <c r="H38" s="60" t="s">
        <v>809</v>
      </c>
      <c r="I38" s="42">
        <f>VLOOKUP($A38&amp;I$68,決統データ!$A$3:$DE$2059,$E38+19,FALSE)</f>
        <v>0</v>
      </c>
    </row>
    <row r="39" spans="1:9" ht="22" customHeight="1">
      <c r="A39" s="27" t="str">
        <f t="shared" si="0"/>
        <v>0801201</v>
      </c>
      <c r="B39" s="28" t="s">
        <v>1491</v>
      </c>
      <c r="C39" s="29">
        <v>12</v>
      </c>
      <c r="D39" s="28" t="s">
        <v>558</v>
      </c>
      <c r="E39" s="426">
        <v>37</v>
      </c>
      <c r="F39" s="1021"/>
      <c r="G39" s="1022"/>
      <c r="H39" s="186" t="s">
        <v>1494</v>
      </c>
      <c r="I39" s="42">
        <f>VLOOKUP($A39&amp;I$68,決統データ!$A$3:$DE$2059,$E39+19,FALSE)</f>
        <v>0</v>
      </c>
    </row>
    <row r="40" spans="1:9" ht="22" customHeight="1">
      <c r="A40" s="27" t="str">
        <f t="shared" si="0"/>
        <v>0801201</v>
      </c>
      <c r="B40" s="28" t="s">
        <v>1491</v>
      </c>
      <c r="C40" s="29">
        <v>12</v>
      </c>
      <c r="D40" s="28" t="s">
        <v>558</v>
      </c>
      <c r="E40" s="426">
        <v>38</v>
      </c>
      <c r="F40" s="1021"/>
      <c r="G40" s="1022"/>
      <c r="H40" s="186" t="s">
        <v>1490</v>
      </c>
      <c r="I40" s="42">
        <f>VLOOKUP($A40&amp;I$68,決統データ!$A$3:$DE$2059,$E40+19,FALSE)</f>
        <v>0</v>
      </c>
    </row>
    <row r="41" spans="1:9" ht="22" customHeight="1">
      <c r="A41" s="27" t="str">
        <f t="shared" ref="A41:A64" si="1">+B41&amp;C41&amp;D41</f>
        <v>0801201</v>
      </c>
      <c r="B41" s="28" t="s">
        <v>1491</v>
      </c>
      <c r="C41" s="29">
        <v>12</v>
      </c>
      <c r="D41" s="28" t="s">
        <v>558</v>
      </c>
      <c r="E41" s="426">
        <v>39</v>
      </c>
      <c r="F41" s="1021"/>
      <c r="G41" s="1022"/>
      <c r="H41" s="186" t="s">
        <v>1492</v>
      </c>
      <c r="I41" s="42">
        <f>VLOOKUP($A41&amp;I$68,決統データ!$A$3:$DE$2059,$E41+19,FALSE)</f>
        <v>0</v>
      </c>
    </row>
    <row r="42" spans="1:9" ht="22" customHeight="1">
      <c r="A42" s="27" t="str">
        <f t="shared" si="1"/>
        <v>0801201</v>
      </c>
      <c r="B42" s="28" t="s">
        <v>1491</v>
      </c>
      <c r="C42" s="29">
        <v>12</v>
      </c>
      <c r="D42" s="28" t="s">
        <v>558</v>
      </c>
      <c r="E42" s="426">
        <v>40</v>
      </c>
      <c r="F42" s="981"/>
      <c r="G42" s="982"/>
      <c r="H42" s="186" t="s">
        <v>1493</v>
      </c>
      <c r="I42" s="42">
        <f>VLOOKUP($A42&amp;I$68,決統データ!$A$3:$DE$2059,$E42+19,FALSE)</f>
        <v>0</v>
      </c>
    </row>
    <row r="43" spans="1:9" ht="22" customHeight="1">
      <c r="A43" s="27" t="str">
        <f t="shared" si="1"/>
        <v>0801201</v>
      </c>
      <c r="B43" s="28" t="s">
        <v>1491</v>
      </c>
      <c r="C43" s="29">
        <v>12</v>
      </c>
      <c r="D43" s="28" t="s">
        <v>558</v>
      </c>
      <c r="E43" s="426">
        <v>41</v>
      </c>
      <c r="F43" s="915" t="s">
        <v>808</v>
      </c>
      <c r="G43" s="916"/>
      <c r="H43" s="60" t="s">
        <v>804</v>
      </c>
      <c r="I43" s="42">
        <f>VLOOKUP($A43&amp;I$68,決統データ!$A$3:$DE$2059,$E43+19,FALSE)</f>
        <v>0</v>
      </c>
    </row>
    <row r="44" spans="1:9" ht="22" customHeight="1">
      <c r="A44" s="27" t="str">
        <f t="shared" si="1"/>
        <v>0801201</v>
      </c>
      <c r="B44" s="28" t="s">
        <v>1491</v>
      </c>
      <c r="C44" s="29">
        <v>12</v>
      </c>
      <c r="D44" s="28" t="s">
        <v>558</v>
      </c>
      <c r="E44" s="426">
        <v>42</v>
      </c>
      <c r="F44" s="917"/>
      <c r="G44" s="918"/>
      <c r="H44" s="60" t="s">
        <v>807</v>
      </c>
      <c r="I44" s="42">
        <f>VLOOKUP($A44&amp;I$68,決統データ!$A$3:$DE$2059,$E44+19,FALSE)</f>
        <v>0</v>
      </c>
    </row>
    <row r="45" spans="1:9" ht="22" customHeight="1">
      <c r="A45" s="27" t="str">
        <f t="shared" si="1"/>
        <v>0801201</v>
      </c>
      <c r="B45" s="28" t="s">
        <v>1491</v>
      </c>
      <c r="C45" s="29">
        <v>12</v>
      </c>
      <c r="D45" s="28" t="s">
        <v>558</v>
      </c>
      <c r="E45" s="426">
        <v>43</v>
      </c>
      <c r="F45" s="917"/>
      <c r="G45" s="918"/>
      <c r="H45" s="186" t="s">
        <v>1490</v>
      </c>
      <c r="I45" s="42">
        <f>VLOOKUP($A45&amp;I$68,決統データ!$A$3:$DE$2059,$E45+19,FALSE)</f>
        <v>0</v>
      </c>
    </row>
    <row r="46" spans="1:9" ht="22" customHeight="1">
      <c r="A46" s="27" t="str">
        <f t="shared" si="1"/>
        <v>0801201</v>
      </c>
      <c r="B46" s="28" t="s">
        <v>1491</v>
      </c>
      <c r="C46" s="29">
        <v>12</v>
      </c>
      <c r="D46" s="28" t="s">
        <v>558</v>
      </c>
      <c r="E46" s="426">
        <v>44</v>
      </c>
      <c r="F46" s="917"/>
      <c r="G46" s="918"/>
      <c r="H46" s="186" t="s">
        <v>1492</v>
      </c>
      <c r="I46" s="42">
        <f>VLOOKUP($A46&amp;I$68,決統データ!$A$3:$DE$2059,$E46+19,FALSE)</f>
        <v>0</v>
      </c>
    </row>
    <row r="47" spans="1:9" ht="22" customHeight="1">
      <c r="A47" s="27" t="str">
        <f t="shared" si="1"/>
        <v>0801201</v>
      </c>
      <c r="B47" s="28" t="s">
        <v>1491</v>
      </c>
      <c r="C47" s="29">
        <v>12</v>
      </c>
      <c r="D47" s="28" t="s">
        <v>558</v>
      </c>
      <c r="E47" s="426">
        <v>45</v>
      </c>
      <c r="F47" s="919"/>
      <c r="G47" s="920"/>
      <c r="H47" s="186" t="s">
        <v>1493</v>
      </c>
      <c r="I47" s="42">
        <f>VLOOKUP($A47&amp;I$68,決統データ!$A$3:$DE$2059,$E47+19,FALSE)</f>
        <v>0</v>
      </c>
    </row>
    <row r="48" spans="1:9" ht="22" customHeight="1">
      <c r="A48" s="27" t="str">
        <f t="shared" si="1"/>
        <v>0801201</v>
      </c>
      <c r="B48" s="28" t="s">
        <v>1491</v>
      </c>
      <c r="C48" s="29">
        <v>12</v>
      </c>
      <c r="D48" s="28" t="s">
        <v>558</v>
      </c>
      <c r="E48" s="426">
        <v>46</v>
      </c>
      <c r="F48" s="635" t="s">
        <v>806</v>
      </c>
      <c r="G48" s="980"/>
      <c r="H48" s="60" t="s">
        <v>804</v>
      </c>
      <c r="I48" s="42">
        <f>VLOOKUP($A48&amp;I$68,決統データ!$A$3:$DE$2059,$E48+19,FALSE)</f>
        <v>0</v>
      </c>
    </row>
    <row r="49" spans="1:9" ht="22" customHeight="1">
      <c r="A49" s="27" t="str">
        <f t="shared" si="1"/>
        <v>0801201</v>
      </c>
      <c r="B49" s="28" t="s">
        <v>1491</v>
      </c>
      <c r="C49" s="29">
        <v>12</v>
      </c>
      <c r="D49" s="28" t="s">
        <v>558</v>
      </c>
      <c r="E49" s="426">
        <v>47</v>
      </c>
      <c r="F49" s="1021"/>
      <c r="G49" s="1022"/>
      <c r="H49" s="186" t="s">
        <v>1490</v>
      </c>
      <c r="I49" s="42">
        <f>VLOOKUP($A49&amp;I$68,決統データ!$A$3:$DE$2059,$E49+19,FALSE)</f>
        <v>0</v>
      </c>
    </row>
    <row r="50" spans="1:9" ht="22" customHeight="1">
      <c r="A50" s="27" t="str">
        <f t="shared" si="1"/>
        <v>0801201</v>
      </c>
      <c r="B50" s="28" t="s">
        <v>1491</v>
      </c>
      <c r="C50" s="29">
        <v>12</v>
      </c>
      <c r="D50" s="28" t="s">
        <v>558</v>
      </c>
      <c r="E50" s="426">
        <v>48</v>
      </c>
      <c r="F50" s="1021"/>
      <c r="G50" s="1022"/>
      <c r="H50" s="186" t="s">
        <v>1492</v>
      </c>
      <c r="I50" s="42">
        <f>VLOOKUP($A50&amp;I$68,決統データ!$A$3:$DE$2059,$E50+19,FALSE)</f>
        <v>0</v>
      </c>
    </row>
    <row r="51" spans="1:9" ht="22" customHeight="1">
      <c r="A51" s="27" t="str">
        <f t="shared" si="1"/>
        <v>0801201</v>
      </c>
      <c r="B51" s="28" t="s">
        <v>1491</v>
      </c>
      <c r="C51" s="29">
        <v>12</v>
      </c>
      <c r="D51" s="28" t="s">
        <v>558</v>
      </c>
      <c r="E51" s="426">
        <v>49</v>
      </c>
      <c r="F51" s="981"/>
      <c r="G51" s="982"/>
      <c r="H51" s="186" t="s">
        <v>1493</v>
      </c>
      <c r="I51" s="42">
        <f>VLOOKUP($A51&amp;I$68,決統データ!$A$3:$DE$2059,$E51+19,FALSE)</f>
        <v>0</v>
      </c>
    </row>
    <row r="52" spans="1:9" ht="22" customHeight="1">
      <c r="A52" s="27" t="str">
        <f t="shared" si="1"/>
        <v>0801201</v>
      </c>
      <c r="B52" s="28" t="s">
        <v>1491</v>
      </c>
      <c r="C52" s="29">
        <v>12</v>
      </c>
      <c r="D52" s="28" t="s">
        <v>558</v>
      </c>
      <c r="E52" s="426">
        <v>50</v>
      </c>
      <c r="F52" s="635" t="s">
        <v>805</v>
      </c>
      <c r="G52" s="980"/>
      <c r="H52" s="60" t="s">
        <v>804</v>
      </c>
      <c r="I52" s="42">
        <f>VLOOKUP($A52&amp;I$68,決統データ!$A$3:$DE$2059,$E52+19,FALSE)</f>
        <v>0</v>
      </c>
    </row>
    <row r="53" spans="1:9" ht="22" customHeight="1">
      <c r="A53" s="27" t="str">
        <f t="shared" si="1"/>
        <v>0801201</v>
      </c>
      <c r="B53" s="28" t="s">
        <v>1491</v>
      </c>
      <c r="C53" s="29">
        <v>12</v>
      </c>
      <c r="D53" s="28" t="s">
        <v>558</v>
      </c>
      <c r="E53" s="426">
        <v>51</v>
      </c>
      <c r="F53" s="1021"/>
      <c r="G53" s="1022"/>
      <c r="H53" s="186" t="s">
        <v>1490</v>
      </c>
      <c r="I53" s="42">
        <f>VLOOKUP($A53&amp;I$68,決統データ!$A$3:$DE$2059,$E53+19,FALSE)</f>
        <v>0</v>
      </c>
    </row>
    <row r="54" spans="1:9" ht="22" customHeight="1">
      <c r="A54" s="27" t="str">
        <f t="shared" si="1"/>
        <v>0801201</v>
      </c>
      <c r="B54" s="28" t="s">
        <v>1491</v>
      </c>
      <c r="C54" s="29">
        <v>12</v>
      </c>
      <c r="D54" s="28" t="s">
        <v>558</v>
      </c>
      <c r="E54" s="426">
        <v>52</v>
      </c>
      <c r="F54" s="1021"/>
      <c r="G54" s="1022"/>
      <c r="H54" s="186" t="s">
        <v>1492</v>
      </c>
      <c r="I54" s="42">
        <f>VLOOKUP($A54&amp;I$68,決統データ!$A$3:$DE$2059,$E54+19,FALSE)</f>
        <v>0</v>
      </c>
    </row>
    <row r="55" spans="1:9" ht="22" customHeight="1">
      <c r="A55" s="27" t="str">
        <f t="shared" si="1"/>
        <v>0801201</v>
      </c>
      <c r="B55" s="28" t="s">
        <v>1491</v>
      </c>
      <c r="C55" s="29">
        <v>12</v>
      </c>
      <c r="D55" s="28" t="s">
        <v>558</v>
      </c>
      <c r="E55" s="426">
        <v>53</v>
      </c>
      <c r="F55" s="981"/>
      <c r="G55" s="982"/>
      <c r="H55" s="186" t="s">
        <v>1493</v>
      </c>
      <c r="I55" s="42">
        <f>VLOOKUP($A55&amp;I$68,決統データ!$A$3:$DE$2059,$E55+19,FALSE)</f>
        <v>0</v>
      </c>
    </row>
    <row r="56" spans="1:9" ht="22" customHeight="1">
      <c r="A56" s="27" t="str">
        <f t="shared" si="1"/>
        <v>0801201</v>
      </c>
      <c r="B56" s="28" t="s">
        <v>1491</v>
      </c>
      <c r="C56" s="29">
        <v>12</v>
      </c>
      <c r="D56" s="28" t="s">
        <v>558</v>
      </c>
      <c r="E56" s="426">
        <v>54</v>
      </c>
      <c r="F56" s="635" t="s">
        <v>1495</v>
      </c>
      <c r="G56" s="980"/>
      <c r="H56" s="186" t="s">
        <v>1490</v>
      </c>
      <c r="I56" s="42">
        <f>VLOOKUP($A56&amp;I$68,決統データ!$A$3:$DE$2059,$E56+19,FALSE)</f>
        <v>0</v>
      </c>
    </row>
    <row r="57" spans="1:9" ht="22" customHeight="1">
      <c r="A57" s="27" t="str">
        <f t="shared" si="1"/>
        <v>0801201</v>
      </c>
      <c r="B57" s="28" t="s">
        <v>1491</v>
      </c>
      <c r="C57" s="29">
        <v>12</v>
      </c>
      <c r="D57" s="28" t="s">
        <v>558</v>
      </c>
      <c r="E57" s="426">
        <v>55</v>
      </c>
      <c r="F57" s="1021"/>
      <c r="G57" s="1022"/>
      <c r="H57" s="186" t="s">
        <v>1492</v>
      </c>
      <c r="I57" s="42">
        <f>VLOOKUP($A57&amp;I$68,決統データ!$A$3:$DE$2059,$E57+19,FALSE)</f>
        <v>0</v>
      </c>
    </row>
    <row r="58" spans="1:9" ht="22" customHeight="1">
      <c r="A58" s="27" t="str">
        <f t="shared" si="1"/>
        <v>0801201</v>
      </c>
      <c r="B58" s="28" t="s">
        <v>1491</v>
      </c>
      <c r="C58" s="29">
        <v>12</v>
      </c>
      <c r="D58" s="28" t="s">
        <v>558</v>
      </c>
      <c r="E58" s="426">
        <v>56</v>
      </c>
      <c r="F58" s="981"/>
      <c r="G58" s="982"/>
      <c r="H58" s="186" t="s">
        <v>1493</v>
      </c>
      <c r="I58" s="42">
        <f>VLOOKUP($A58&amp;I$68,決統データ!$A$3:$DE$2059,$E58+19,FALSE)</f>
        <v>0</v>
      </c>
    </row>
    <row r="59" spans="1:9" ht="22" customHeight="1">
      <c r="A59" s="27" t="str">
        <f t="shared" si="1"/>
        <v>0801201</v>
      </c>
      <c r="B59" s="28" t="s">
        <v>1491</v>
      </c>
      <c r="C59" s="29">
        <v>12</v>
      </c>
      <c r="D59" s="28" t="s">
        <v>558</v>
      </c>
      <c r="E59" s="426">
        <v>57</v>
      </c>
      <c r="F59" s="468" t="s">
        <v>1496</v>
      </c>
      <c r="G59" s="484"/>
      <c r="H59" s="469"/>
      <c r="I59" s="42">
        <f>VLOOKUP($A59&amp;I$68,決統データ!$A$3:$DE$2059,$E59+19,FALSE)</f>
        <v>0</v>
      </c>
    </row>
    <row r="60" spans="1:9" ht="22" customHeight="1">
      <c r="A60" s="27" t="str">
        <f t="shared" si="1"/>
        <v>0801201</v>
      </c>
      <c r="B60" s="28" t="s">
        <v>1491</v>
      </c>
      <c r="C60" s="29">
        <v>12</v>
      </c>
      <c r="D60" s="28" t="s">
        <v>558</v>
      </c>
      <c r="E60" s="426">
        <v>58</v>
      </c>
      <c r="F60" s="60" t="s">
        <v>803</v>
      </c>
      <c r="G60" s="60"/>
      <c r="H60" s="60"/>
      <c r="I60" s="42">
        <f>VLOOKUP($A60&amp;I$68,決統データ!$A$3:$DE$2059,$E60+19,FALSE)</f>
        <v>0</v>
      </c>
    </row>
    <row r="61" spans="1:9" ht="22" customHeight="1">
      <c r="A61" s="27" t="str">
        <f t="shared" si="1"/>
        <v>0801201</v>
      </c>
      <c r="B61" s="28" t="s">
        <v>1491</v>
      </c>
      <c r="C61" s="29">
        <v>12</v>
      </c>
      <c r="D61" s="28" t="s">
        <v>558</v>
      </c>
      <c r="E61" s="426">
        <v>59</v>
      </c>
      <c r="F61" s="468" t="s">
        <v>1497</v>
      </c>
      <c r="G61" s="484"/>
      <c r="H61" s="469"/>
      <c r="I61" s="42">
        <f>VLOOKUP($A61&amp;I$68,決統データ!$A$3:$DE$2059,$E61+19,FALSE)</f>
        <v>0</v>
      </c>
    </row>
    <row r="62" spans="1:9" ht="22" customHeight="1">
      <c r="A62" s="27" t="str">
        <f t="shared" si="1"/>
        <v>0801201</v>
      </c>
      <c r="B62" s="28" t="s">
        <v>897</v>
      </c>
      <c r="C62" s="29">
        <v>12</v>
      </c>
      <c r="D62" s="28" t="s">
        <v>790</v>
      </c>
      <c r="E62" s="24">
        <v>60</v>
      </c>
      <c r="F62" s="507" t="s">
        <v>802</v>
      </c>
      <c r="G62" s="507"/>
      <c r="H62" s="60" t="s">
        <v>801</v>
      </c>
      <c r="I62" s="42">
        <f>VLOOKUP($A62&amp;I$68,決統データ!$A$3:$DE$2059,$E62+19,FALSE)</f>
        <v>0</v>
      </c>
    </row>
    <row r="63" spans="1:9" ht="22" customHeight="1">
      <c r="A63" s="27" t="str">
        <f t="shared" si="1"/>
        <v>0801201</v>
      </c>
      <c r="B63" s="28" t="s">
        <v>897</v>
      </c>
      <c r="C63" s="29">
        <v>12</v>
      </c>
      <c r="D63" s="28" t="s">
        <v>790</v>
      </c>
      <c r="E63" s="24">
        <v>61</v>
      </c>
      <c r="F63" s="507"/>
      <c r="G63" s="507"/>
      <c r="H63" s="60" t="s">
        <v>800</v>
      </c>
      <c r="I63" s="42">
        <f>VLOOKUP($A63&amp;I$68,決統データ!$A$3:$DE$2059,$E63+19,FALSE)</f>
        <v>0</v>
      </c>
    </row>
    <row r="64" spans="1:9" ht="22" customHeight="1">
      <c r="A64" s="27" t="str">
        <f t="shared" si="1"/>
        <v>0801201</v>
      </c>
      <c r="B64" s="28" t="s">
        <v>897</v>
      </c>
      <c r="C64" s="29">
        <v>12</v>
      </c>
      <c r="D64" s="28" t="s">
        <v>790</v>
      </c>
      <c r="E64" s="24">
        <v>62</v>
      </c>
      <c r="F64" s="507"/>
      <c r="G64" s="507"/>
      <c r="H64" s="60" t="s">
        <v>799</v>
      </c>
      <c r="I64" s="42">
        <f>VLOOKUP($A64&amp;I$68,決統データ!$A$3:$DE$2059,$E64+19,FALSE)</f>
        <v>0</v>
      </c>
    </row>
    <row r="65" spans="9:9">
      <c r="I65" s="1">
        <v>0</v>
      </c>
    </row>
    <row r="66" spans="9:9">
      <c r="I66" s="1">
        <v>0</v>
      </c>
    </row>
    <row r="67" spans="9:9">
      <c r="I67" s="1">
        <v>0</v>
      </c>
    </row>
    <row r="68" spans="9:9">
      <c r="I68" s="33">
        <v>262021001</v>
      </c>
    </row>
  </sheetData>
  <customSheetViews>
    <customSheetView guid="{247A5D4D-80F1-4466-92F7-7A3BC78E450F}" printArea="1" topLeftCell="A56">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16">
    <mergeCell ref="F61:H61"/>
    <mergeCell ref="F62:G64"/>
    <mergeCell ref="F26:G31"/>
    <mergeCell ref="F32:G37"/>
    <mergeCell ref="F38:G42"/>
    <mergeCell ref="F43:G47"/>
    <mergeCell ref="F48:G51"/>
    <mergeCell ref="F52:G55"/>
    <mergeCell ref="F56:G58"/>
    <mergeCell ref="F59:H59"/>
    <mergeCell ref="F20:G25"/>
    <mergeCell ref="F3:H3"/>
    <mergeCell ref="F5:G8"/>
    <mergeCell ref="F4:H4"/>
    <mergeCell ref="F9:G13"/>
    <mergeCell ref="F14:G19"/>
  </mergeCells>
  <phoneticPr fontId="3"/>
  <pageMargins left="1.1811023622047245" right="0.78740157480314965" top="0.78740157480314965" bottom="0.78740157480314965" header="0.51181102362204722" footer="0.51181102362204722"/>
  <pageSetup paperSize="9" scale="54"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K93"/>
  <sheetViews>
    <sheetView view="pageBreakPreview" zoomScaleNormal="10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3.5" style="9" customWidth="1"/>
    <col min="7" max="7" width="5.08203125" style="9" customWidth="1"/>
    <col min="8" max="8" width="5" style="9" customWidth="1"/>
    <col min="9" max="9" width="4.08203125" style="9" customWidth="1"/>
    <col min="10" max="10" width="28.5" style="9" customWidth="1"/>
    <col min="11" max="11" width="14.58203125" style="68" customWidth="1"/>
    <col min="12" max="16384" width="9" style="9"/>
  </cols>
  <sheetData>
    <row r="1" spans="1:11">
      <c r="F1" s="9" t="s">
        <v>896</v>
      </c>
      <c r="K1" s="70" t="s">
        <v>523</v>
      </c>
    </row>
    <row r="2" spans="1:11" s="1" customFormat="1" ht="24.75" customHeight="1">
      <c r="A2" s="26"/>
      <c r="B2" s="67" t="s">
        <v>786</v>
      </c>
      <c r="C2" s="26" t="s">
        <v>787</v>
      </c>
      <c r="D2" s="26" t="s">
        <v>788</v>
      </c>
      <c r="E2" s="30" t="s">
        <v>789</v>
      </c>
      <c r="F2" s="803"/>
      <c r="G2" s="803"/>
      <c r="H2" s="803"/>
      <c r="I2" s="803"/>
      <c r="J2" s="803"/>
      <c r="K2" s="36" t="s">
        <v>464</v>
      </c>
    </row>
    <row r="3" spans="1:11" ht="14.5" customHeight="1">
      <c r="A3" s="27" t="str">
        <f>+B3&amp;C3&amp;D3</f>
        <v>0802601</v>
      </c>
      <c r="B3" s="28" t="s">
        <v>897</v>
      </c>
      <c r="C3" s="29">
        <v>26</v>
      </c>
      <c r="D3" s="28" t="s">
        <v>790</v>
      </c>
      <c r="E3" s="31" t="s">
        <v>791</v>
      </c>
      <c r="F3" s="636" t="s">
        <v>895</v>
      </c>
      <c r="G3" s="972" t="s">
        <v>894</v>
      </c>
      <c r="H3" s="972"/>
      <c r="I3" s="972"/>
      <c r="J3" s="972"/>
      <c r="K3" s="42">
        <f>VLOOKUP($A3&amp;K$93,決統データ!$A$3:$DE$2059,$E3+19,FALSE)</f>
        <v>438</v>
      </c>
    </row>
    <row r="4" spans="1:11" ht="14.5" customHeight="1">
      <c r="A4" s="27" t="str">
        <f t="shared" ref="A4:A67" si="0">+B4&amp;C4&amp;D4</f>
        <v>0802601</v>
      </c>
      <c r="B4" s="28" t="s">
        <v>897</v>
      </c>
      <c r="C4" s="29">
        <v>26</v>
      </c>
      <c r="D4" s="28" t="s">
        <v>790</v>
      </c>
      <c r="E4" s="38">
        <v>2</v>
      </c>
      <c r="F4" s="636"/>
      <c r="G4" s="957" t="s">
        <v>893</v>
      </c>
      <c r="H4" s="957"/>
      <c r="I4" s="957"/>
      <c r="J4" s="957"/>
      <c r="K4" s="42">
        <f>VLOOKUP($A4&amp;K$93,決統データ!$A$3:$DE$2059,$E4+19,FALSE)</f>
        <v>0</v>
      </c>
    </row>
    <row r="5" spans="1:11" ht="14.5" customHeight="1">
      <c r="A5" s="27" t="str">
        <f t="shared" si="0"/>
        <v>0802601</v>
      </c>
      <c r="B5" s="28" t="s">
        <v>897</v>
      </c>
      <c r="C5" s="29">
        <v>26</v>
      </c>
      <c r="D5" s="28" t="s">
        <v>790</v>
      </c>
      <c r="E5" s="38">
        <v>3</v>
      </c>
      <c r="F5" s="636"/>
      <c r="G5" s="957" t="s">
        <v>892</v>
      </c>
      <c r="H5" s="957"/>
      <c r="I5" s="957"/>
      <c r="J5" s="957"/>
      <c r="K5" s="42">
        <f>VLOOKUP($A5&amp;K$93,決統データ!$A$3:$DE$2059,$E5+19,FALSE)</f>
        <v>0</v>
      </c>
    </row>
    <row r="6" spans="1:11" ht="14.5" customHeight="1">
      <c r="A6" s="27" t="str">
        <f t="shared" si="0"/>
        <v>0802601</v>
      </c>
      <c r="B6" s="28" t="s">
        <v>897</v>
      </c>
      <c r="C6" s="29">
        <v>26</v>
      </c>
      <c r="D6" s="28" t="s">
        <v>790</v>
      </c>
      <c r="E6" s="38">
        <v>5</v>
      </c>
      <c r="F6" s="636"/>
      <c r="G6" s="957" t="s">
        <v>891</v>
      </c>
      <c r="H6" s="957"/>
      <c r="I6" s="957"/>
      <c r="J6" s="957"/>
      <c r="K6" s="42">
        <f>VLOOKUP($A6&amp;K$93,決統データ!$A$3:$DE$2059,$E6+19,FALSE)</f>
        <v>0</v>
      </c>
    </row>
    <row r="7" spans="1:11" ht="14.5" customHeight="1">
      <c r="A7" s="27" t="str">
        <f t="shared" si="0"/>
        <v>0802601</v>
      </c>
      <c r="B7" s="28" t="s">
        <v>897</v>
      </c>
      <c r="C7" s="29">
        <v>26</v>
      </c>
      <c r="D7" s="28" t="s">
        <v>790</v>
      </c>
      <c r="E7" s="38">
        <v>6</v>
      </c>
      <c r="F7" s="636"/>
      <c r="G7" s="957" t="s">
        <v>882</v>
      </c>
      <c r="H7" s="957"/>
      <c r="I7" s="957"/>
      <c r="J7" s="957"/>
      <c r="K7" s="42">
        <f>VLOOKUP($A7&amp;K$93,決統データ!$A$3:$DE$2059,$E7+19,FALSE)</f>
        <v>0</v>
      </c>
    </row>
    <row r="8" spans="1:11" ht="14.5" customHeight="1">
      <c r="A8" s="27" t="str">
        <f t="shared" si="0"/>
        <v>0802601</v>
      </c>
      <c r="B8" s="28" t="s">
        <v>897</v>
      </c>
      <c r="C8" s="29">
        <v>26</v>
      </c>
      <c r="D8" s="28" t="s">
        <v>790</v>
      </c>
      <c r="E8" s="38">
        <v>7</v>
      </c>
      <c r="F8" s="636"/>
      <c r="G8" s="957" t="s">
        <v>890</v>
      </c>
      <c r="H8" s="957"/>
      <c r="I8" s="957"/>
      <c r="J8" s="957"/>
      <c r="K8" s="42">
        <f>VLOOKUP($A8&amp;K$93,決統データ!$A$3:$DE$2059,$E8+19,FALSE)</f>
        <v>438</v>
      </c>
    </row>
    <row r="9" spans="1:11" ht="14.5" customHeight="1">
      <c r="A9" s="27" t="str">
        <f t="shared" si="0"/>
        <v>0802601</v>
      </c>
      <c r="B9" s="28" t="s">
        <v>897</v>
      </c>
      <c r="C9" s="29">
        <v>26</v>
      </c>
      <c r="D9" s="28" t="s">
        <v>790</v>
      </c>
      <c r="E9" s="38">
        <v>8</v>
      </c>
      <c r="F9" s="636"/>
      <c r="G9" s="957" t="s">
        <v>889</v>
      </c>
      <c r="H9" s="957"/>
      <c r="I9" s="957"/>
      <c r="J9" s="957"/>
      <c r="K9" s="42">
        <f>VLOOKUP($A9&amp;K$93,決統データ!$A$3:$DE$2059,$E9+19,FALSE)</f>
        <v>0</v>
      </c>
    </row>
    <row r="10" spans="1:11" ht="14.5" customHeight="1">
      <c r="A10" s="27" t="str">
        <f t="shared" si="0"/>
        <v>0802601</v>
      </c>
      <c r="B10" s="28" t="s">
        <v>897</v>
      </c>
      <c r="C10" s="29">
        <v>26</v>
      </c>
      <c r="D10" s="28" t="s">
        <v>790</v>
      </c>
      <c r="E10" s="38">
        <v>9</v>
      </c>
      <c r="F10" s="636"/>
      <c r="G10" s="957" t="s">
        <v>888</v>
      </c>
      <c r="H10" s="957"/>
      <c r="I10" s="957"/>
      <c r="J10" s="957"/>
      <c r="K10" s="42">
        <f>VLOOKUP($A10&amp;K$93,決統データ!$A$3:$DE$2059,$E10+19,FALSE)</f>
        <v>0</v>
      </c>
    </row>
    <row r="11" spans="1:11" ht="14.5" customHeight="1">
      <c r="A11" s="27" t="str">
        <f t="shared" si="0"/>
        <v>0802601</v>
      </c>
      <c r="B11" s="28" t="s">
        <v>897</v>
      </c>
      <c r="C11" s="29">
        <v>26</v>
      </c>
      <c r="D11" s="28" t="s">
        <v>790</v>
      </c>
      <c r="E11" s="38">
        <v>10</v>
      </c>
      <c r="F11" s="636"/>
      <c r="G11" s="957" t="s">
        <v>887</v>
      </c>
      <c r="H11" s="957"/>
      <c r="I11" s="957"/>
      <c r="J11" s="957"/>
      <c r="K11" s="42">
        <f>VLOOKUP($A11&amp;K$93,決統データ!$A$3:$DE$2059,$E11+19,FALSE)</f>
        <v>0</v>
      </c>
    </row>
    <row r="12" spans="1:11" ht="14.5" customHeight="1">
      <c r="A12" s="27" t="str">
        <f t="shared" si="0"/>
        <v>0802601</v>
      </c>
      <c r="B12" s="28" t="s">
        <v>897</v>
      </c>
      <c r="C12" s="29">
        <v>26</v>
      </c>
      <c r="D12" s="28" t="s">
        <v>790</v>
      </c>
      <c r="E12" s="38">
        <v>11</v>
      </c>
      <c r="F12" s="636"/>
      <c r="G12" s="957" t="s">
        <v>877</v>
      </c>
      <c r="H12" s="957"/>
      <c r="I12" s="957"/>
      <c r="J12" s="957"/>
      <c r="K12" s="42">
        <f>VLOOKUP($A12&amp;K$93,決統データ!$A$3:$DE$2059,$E12+19,FALSE)</f>
        <v>438</v>
      </c>
    </row>
    <row r="13" spans="1:11" ht="14.5" customHeight="1">
      <c r="A13" s="27" t="str">
        <f t="shared" si="0"/>
        <v>0802601</v>
      </c>
      <c r="B13" s="28" t="s">
        <v>897</v>
      </c>
      <c r="C13" s="29">
        <v>26</v>
      </c>
      <c r="D13" s="28" t="s">
        <v>790</v>
      </c>
      <c r="E13" s="38">
        <v>12</v>
      </c>
      <c r="F13" s="636"/>
      <c r="G13" s="957" t="s">
        <v>886</v>
      </c>
      <c r="H13" s="957"/>
      <c r="I13" s="957"/>
      <c r="J13" s="957"/>
      <c r="K13" s="42">
        <f>VLOOKUP($A13&amp;K$93,決統データ!$A$3:$DE$2059,$E13+19,FALSE)</f>
        <v>438</v>
      </c>
    </row>
    <row r="14" spans="1:11" ht="14.5" customHeight="1">
      <c r="A14" s="27" t="str">
        <f t="shared" si="0"/>
        <v>0802601</v>
      </c>
      <c r="B14" s="28" t="s">
        <v>897</v>
      </c>
      <c r="C14" s="29">
        <v>26</v>
      </c>
      <c r="D14" s="28" t="s">
        <v>790</v>
      </c>
      <c r="E14" s="38">
        <v>13</v>
      </c>
      <c r="F14" s="636"/>
      <c r="G14" s="957" t="s">
        <v>885</v>
      </c>
      <c r="H14" s="957"/>
      <c r="I14" s="957"/>
      <c r="J14" s="957"/>
      <c r="K14" s="42">
        <f>VLOOKUP($A14&amp;K$93,決統データ!$A$3:$DE$2059,$E14+19,FALSE)</f>
        <v>438</v>
      </c>
    </row>
    <row r="15" spans="1:11" ht="14.5" customHeight="1">
      <c r="A15" s="27" t="str">
        <f t="shared" si="0"/>
        <v>0802601</v>
      </c>
      <c r="B15" s="28" t="s">
        <v>897</v>
      </c>
      <c r="C15" s="29">
        <v>26</v>
      </c>
      <c r="D15" s="28" t="s">
        <v>790</v>
      </c>
      <c r="E15" s="38">
        <v>14</v>
      </c>
      <c r="F15" s="636"/>
      <c r="G15" s="957" t="s">
        <v>884</v>
      </c>
      <c r="H15" s="957"/>
      <c r="I15" s="957"/>
      <c r="J15" s="957"/>
      <c r="K15" s="42">
        <f>VLOOKUP($A15&amp;K$93,決統データ!$A$3:$DE$2059,$E15+19,FALSE)</f>
        <v>0</v>
      </c>
    </row>
    <row r="16" spans="1:11" ht="14.5" customHeight="1">
      <c r="A16" s="27" t="str">
        <f t="shared" si="0"/>
        <v>0802601</v>
      </c>
      <c r="B16" s="28" t="s">
        <v>897</v>
      </c>
      <c r="C16" s="29">
        <v>26</v>
      </c>
      <c r="D16" s="28" t="s">
        <v>790</v>
      </c>
      <c r="E16" s="38">
        <v>15</v>
      </c>
      <c r="F16" s="636"/>
      <c r="G16" s="957" t="s">
        <v>883</v>
      </c>
      <c r="H16" s="957"/>
      <c r="I16" s="957"/>
      <c r="J16" s="957"/>
      <c r="K16" s="42">
        <f>VLOOKUP($A16&amp;K$93,決統データ!$A$3:$DE$2059,$E16+19,FALSE)</f>
        <v>0</v>
      </c>
    </row>
    <row r="17" spans="1:11" ht="14.5" customHeight="1">
      <c r="A17" s="27" t="str">
        <f t="shared" si="0"/>
        <v>0802601</v>
      </c>
      <c r="B17" s="28" t="s">
        <v>897</v>
      </c>
      <c r="C17" s="29">
        <v>26</v>
      </c>
      <c r="D17" s="28" t="s">
        <v>790</v>
      </c>
      <c r="E17" s="38">
        <v>16</v>
      </c>
      <c r="F17" s="636"/>
      <c r="G17" s="957" t="s">
        <v>882</v>
      </c>
      <c r="H17" s="957"/>
      <c r="I17" s="957"/>
      <c r="J17" s="957"/>
      <c r="K17" s="42">
        <f>VLOOKUP($A17&amp;K$93,決統データ!$A$3:$DE$2059,$E17+19,FALSE)</f>
        <v>438</v>
      </c>
    </row>
    <row r="18" spans="1:11" ht="14.5" customHeight="1">
      <c r="A18" s="27" t="str">
        <f t="shared" si="0"/>
        <v>0802601</v>
      </c>
      <c r="B18" s="28" t="s">
        <v>897</v>
      </c>
      <c r="C18" s="29">
        <v>26</v>
      </c>
      <c r="D18" s="28" t="s">
        <v>790</v>
      </c>
      <c r="E18" s="38">
        <v>17</v>
      </c>
      <c r="F18" s="636"/>
      <c r="G18" s="957" t="s">
        <v>881</v>
      </c>
      <c r="H18" s="957"/>
      <c r="I18" s="957"/>
      <c r="J18" s="957"/>
      <c r="K18" s="42">
        <f>VLOOKUP($A18&amp;K$93,決統データ!$A$3:$DE$2059,$E18+19,FALSE)</f>
        <v>0</v>
      </c>
    </row>
    <row r="19" spans="1:11" ht="14.5" customHeight="1">
      <c r="A19" s="27" t="str">
        <f t="shared" si="0"/>
        <v>0802601</v>
      </c>
      <c r="B19" s="28" t="s">
        <v>897</v>
      </c>
      <c r="C19" s="29">
        <v>26</v>
      </c>
      <c r="D19" s="28" t="s">
        <v>790</v>
      </c>
      <c r="E19" s="38">
        <v>18</v>
      </c>
      <c r="F19" s="636"/>
      <c r="G19" s="957" t="s">
        <v>880</v>
      </c>
      <c r="H19" s="957"/>
      <c r="I19" s="957"/>
      <c r="J19" s="957"/>
      <c r="K19" s="42">
        <f>VLOOKUP($A19&amp;K$93,決統データ!$A$3:$DE$2059,$E19+19,FALSE)</f>
        <v>0</v>
      </c>
    </row>
    <row r="20" spans="1:11" ht="14.5" customHeight="1">
      <c r="A20" s="27" t="str">
        <f t="shared" si="0"/>
        <v>0802601</v>
      </c>
      <c r="B20" s="28" t="s">
        <v>897</v>
      </c>
      <c r="C20" s="29">
        <v>26</v>
      </c>
      <c r="D20" s="28" t="s">
        <v>790</v>
      </c>
      <c r="E20" s="38">
        <v>19</v>
      </c>
      <c r="F20" s="636"/>
      <c r="G20" s="957" t="s">
        <v>879</v>
      </c>
      <c r="H20" s="957"/>
      <c r="I20" s="957"/>
      <c r="J20" s="957"/>
      <c r="K20" s="42">
        <f>VLOOKUP($A20&amp;K$93,決統データ!$A$3:$DE$2059,$E20+19,FALSE)</f>
        <v>0</v>
      </c>
    </row>
    <row r="21" spans="1:11" ht="14.5" customHeight="1">
      <c r="A21" s="27" t="str">
        <f t="shared" si="0"/>
        <v>0802601</v>
      </c>
      <c r="B21" s="28" t="s">
        <v>897</v>
      </c>
      <c r="C21" s="29">
        <v>26</v>
      </c>
      <c r="D21" s="28" t="s">
        <v>790</v>
      </c>
      <c r="E21" s="38">
        <v>20</v>
      </c>
      <c r="F21" s="636"/>
      <c r="G21" s="957" t="s">
        <v>878</v>
      </c>
      <c r="H21" s="957"/>
      <c r="I21" s="957"/>
      <c r="J21" s="957"/>
      <c r="K21" s="42">
        <f>VLOOKUP($A21&amp;K$93,決統データ!$A$3:$DE$2059,$E21+19,FALSE)</f>
        <v>0</v>
      </c>
    </row>
    <row r="22" spans="1:11" ht="14.5" customHeight="1">
      <c r="A22" s="27" t="str">
        <f t="shared" si="0"/>
        <v>0802601</v>
      </c>
      <c r="B22" s="28" t="s">
        <v>897</v>
      </c>
      <c r="C22" s="29">
        <v>26</v>
      </c>
      <c r="D22" s="28" t="s">
        <v>790</v>
      </c>
      <c r="E22" s="38">
        <v>21</v>
      </c>
      <c r="F22" s="636"/>
      <c r="G22" s="957" t="s">
        <v>877</v>
      </c>
      <c r="H22" s="957"/>
      <c r="I22" s="957"/>
      <c r="J22" s="957"/>
      <c r="K22" s="42">
        <f>VLOOKUP($A22&amp;K$93,決統データ!$A$3:$DE$2059,$E22+19,FALSE)</f>
        <v>0</v>
      </c>
    </row>
    <row r="23" spans="1:11" ht="14.5" customHeight="1">
      <c r="A23" s="27" t="str">
        <f t="shared" si="0"/>
        <v>0802601</v>
      </c>
      <c r="B23" s="28" t="s">
        <v>897</v>
      </c>
      <c r="C23" s="29">
        <v>26</v>
      </c>
      <c r="D23" s="28" t="s">
        <v>790</v>
      </c>
      <c r="E23" s="38">
        <v>22</v>
      </c>
      <c r="F23" s="637"/>
      <c r="G23" s="957" t="s">
        <v>876</v>
      </c>
      <c r="H23" s="957"/>
      <c r="I23" s="957"/>
      <c r="J23" s="957"/>
      <c r="K23" s="42">
        <f>VLOOKUP($A23&amp;K$93,決統データ!$A$3:$DE$2059,$E23+19,FALSE)</f>
        <v>0</v>
      </c>
    </row>
    <row r="24" spans="1:11" ht="14.5" customHeight="1">
      <c r="A24" s="27" t="str">
        <f t="shared" si="0"/>
        <v>0802601</v>
      </c>
      <c r="B24" s="28" t="s">
        <v>897</v>
      </c>
      <c r="C24" s="29">
        <v>26</v>
      </c>
      <c r="D24" s="28" t="s">
        <v>790</v>
      </c>
      <c r="E24" s="38">
        <v>23</v>
      </c>
      <c r="F24" s="659" t="s">
        <v>875</v>
      </c>
      <c r="G24" s="957" t="s">
        <v>874</v>
      </c>
      <c r="H24" s="957"/>
      <c r="I24" s="957"/>
      <c r="J24" s="957"/>
      <c r="K24" s="42">
        <f>VLOOKUP($A24&amp;K$93,決統データ!$A$3:$DE$2059,$E24+19,FALSE)</f>
        <v>580</v>
      </c>
    </row>
    <row r="25" spans="1:11" ht="14.5" customHeight="1">
      <c r="A25" s="27" t="str">
        <f t="shared" si="0"/>
        <v>0802601</v>
      </c>
      <c r="B25" s="28" t="s">
        <v>897</v>
      </c>
      <c r="C25" s="29">
        <v>26</v>
      </c>
      <c r="D25" s="28" t="s">
        <v>790</v>
      </c>
      <c r="E25" s="38">
        <v>24</v>
      </c>
      <c r="F25" s="636"/>
      <c r="G25" s="957" t="s">
        <v>873</v>
      </c>
      <c r="H25" s="957"/>
      <c r="I25" s="957"/>
      <c r="J25" s="957"/>
      <c r="K25" s="42">
        <f>VLOOKUP($A25&amp;K$93,決統データ!$A$3:$DE$2059,$E25+19,FALSE)</f>
        <v>0</v>
      </c>
    </row>
    <row r="26" spans="1:11" ht="14.5" customHeight="1">
      <c r="A26" s="27" t="str">
        <f t="shared" si="0"/>
        <v>0802601</v>
      </c>
      <c r="B26" s="28" t="s">
        <v>897</v>
      </c>
      <c r="C26" s="29">
        <v>26</v>
      </c>
      <c r="D26" s="28" t="s">
        <v>790</v>
      </c>
      <c r="E26" s="38">
        <v>25</v>
      </c>
      <c r="F26" s="636"/>
      <c r="G26" s="957" t="s">
        <v>872</v>
      </c>
      <c r="H26" s="957"/>
      <c r="I26" s="957"/>
      <c r="J26" s="957"/>
      <c r="K26" s="42">
        <f>VLOOKUP($A26&amp;K$93,決統データ!$A$3:$DE$2059,$E26+19,FALSE)</f>
        <v>0</v>
      </c>
    </row>
    <row r="27" spans="1:11" ht="14.5" customHeight="1">
      <c r="A27" s="27" t="str">
        <f t="shared" si="0"/>
        <v>0802601</v>
      </c>
      <c r="B27" s="28" t="s">
        <v>897</v>
      </c>
      <c r="C27" s="29">
        <v>26</v>
      </c>
      <c r="D27" s="28" t="s">
        <v>790</v>
      </c>
      <c r="E27" s="38">
        <v>26</v>
      </c>
      <c r="F27" s="636"/>
      <c r="G27" s="957" t="s">
        <v>871</v>
      </c>
      <c r="H27" s="957"/>
      <c r="I27" s="957"/>
      <c r="J27" s="957"/>
      <c r="K27" s="42">
        <f>VLOOKUP($A27&amp;K$93,決統データ!$A$3:$DE$2059,$E27+19,FALSE)</f>
        <v>0</v>
      </c>
    </row>
    <row r="28" spans="1:11" ht="14.5" customHeight="1">
      <c r="A28" s="27" t="str">
        <f t="shared" si="0"/>
        <v>0802601</v>
      </c>
      <c r="B28" s="28" t="s">
        <v>897</v>
      </c>
      <c r="C28" s="29">
        <v>26</v>
      </c>
      <c r="D28" s="28" t="s">
        <v>790</v>
      </c>
      <c r="E28" s="38">
        <v>27</v>
      </c>
      <c r="F28" s="636"/>
      <c r="G28" s="957" t="s">
        <v>870</v>
      </c>
      <c r="H28" s="957"/>
      <c r="I28" s="957"/>
      <c r="J28" s="957"/>
      <c r="K28" s="42">
        <f>VLOOKUP($A28&amp;K$93,決統データ!$A$3:$DE$2059,$E28+19,FALSE)</f>
        <v>0</v>
      </c>
    </row>
    <row r="29" spans="1:11" ht="14.5" customHeight="1">
      <c r="A29" s="27" t="str">
        <f t="shared" si="0"/>
        <v>0802601</v>
      </c>
      <c r="B29" s="28" t="s">
        <v>897</v>
      </c>
      <c r="C29" s="29">
        <v>26</v>
      </c>
      <c r="D29" s="28" t="s">
        <v>790</v>
      </c>
      <c r="E29" s="38">
        <v>28</v>
      </c>
      <c r="F29" s="636"/>
      <c r="G29" s="957" t="s">
        <v>869</v>
      </c>
      <c r="H29" s="957"/>
      <c r="I29" s="957"/>
      <c r="J29" s="957"/>
      <c r="K29" s="42">
        <f>VLOOKUP($A29&amp;K$93,決統データ!$A$3:$DE$2059,$E29+19,FALSE)</f>
        <v>0</v>
      </c>
    </row>
    <row r="30" spans="1:11" ht="14.5" customHeight="1">
      <c r="A30" s="27" t="str">
        <f t="shared" si="0"/>
        <v>0802601</v>
      </c>
      <c r="B30" s="28" t="s">
        <v>897</v>
      </c>
      <c r="C30" s="29">
        <v>26</v>
      </c>
      <c r="D30" s="28" t="s">
        <v>790</v>
      </c>
      <c r="E30" s="38">
        <v>29</v>
      </c>
      <c r="F30" s="636"/>
      <c r="G30" s="957" t="s">
        <v>868</v>
      </c>
      <c r="H30" s="957"/>
      <c r="I30" s="957"/>
      <c r="J30" s="957"/>
      <c r="K30" s="42">
        <f>VLOOKUP($A30&amp;K$93,決統データ!$A$3:$DE$2059,$E30+19,FALSE)</f>
        <v>0</v>
      </c>
    </row>
    <row r="31" spans="1:11" ht="14.5" customHeight="1">
      <c r="A31" s="27" t="str">
        <f t="shared" si="0"/>
        <v>0802601</v>
      </c>
      <c r="B31" s="28" t="s">
        <v>897</v>
      </c>
      <c r="C31" s="29">
        <v>26</v>
      </c>
      <c r="D31" s="28" t="s">
        <v>790</v>
      </c>
      <c r="E31" s="38">
        <v>30</v>
      </c>
      <c r="F31" s="636"/>
      <c r="G31" s="957" t="s">
        <v>867</v>
      </c>
      <c r="H31" s="957"/>
      <c r="I31" s="957"/>
      <c r="J31" s="957"/>
      <c r="K31" s="42">
        <f>VLOOKUP($A31&amp;K$93,決統データ!$A$3:$DE$2059,$E31+19,FALSE)</f>
        <v>0</v>
      </c>
    </row>
    <row r="32" spans="1:11" ht="14.5" customHeight="1">
      <c r="A32" s="27" t="str">
        <f t="shared" si="0"/>
        <v>0802601</v>
      </c>
      <c r="B32" s="28" t="s">
        <v>897</v>
      </c>
      <c r="C32" s="29">
        <v>26</v>
      </c>
      <c r="D32" s="28" t="s">
        <v>790</v>
      </c>
      <c r="E32" s="38">
        <v>31</v>
      </c>
      <c r="F32" s="636"/>
      <c r="G32" s="957" t="s">
        <v>866</v>
      </c>
      <c r="H32" s="957"/>
      <c r="I32" s="957"/>
      <c r="J32" s="957"/>
      <c r="K32" s="42">
        <f>VLOOKUP($A32&amp;K$93,決統データ!$A$3:$DE$2059,$E32+19,FALSE)</f>
        <v>0</v>
      </c>
    </row>
    <row r="33" spans="1:11" ht="14.5" customHeight="1">
      <c r="A33" s="27" t="str">
        <f t="shared" si="0"/>
        <v>0802601</v>
      </c>
      <c r="B33" s="28" t="s">
        <v>897</v>
      </c>
      <c r="C33" s="29">
        <v>26</v>
      </c>
      <c r="D33" s="28" t="s">
        <v>790</v>
      </c>
      <c r="E33" s="38">
        <v>32</v>
      </c>
      <c r="F33" s="636"/>
      <c r="G33" s="957" t="s">
        <v>865</v>
      </c>
      <c r="H33" s="957"/>
      <c r="I33" s="957"/>
      <c r="J33" s="957"/>
      <c r="K33" s="42">
        <f>VLOOKUP($A33&amp;K$93,決統データ!$A$3:$DE$2059,$E33+19,FALSE)</f>
        <v>580</v>
      </c>
    </row>
    <row r="34" spans="1:11" ht="14.5" customHeight="1">
      <c r="A34" s="27" t="str">
        <f t="shared" si="0"/>
        <v>0802601</v>
      </c>
      <c r="B34" s="28" t="s">
        <v>897</v>
      </c>
      <c r="C34" s="29">
        <v>26</v>
      </c>
      <c r="D34" s="28" t="s">
        <v>790</v>
      </c>
      <c r="E34" s="38">
        <v>33</v>
      </c>
      <c r="F34" s="636"/>
      <c r="G34" s="957" t="s">
        <v>864</v>
      </c>
      <c r="H34" s="957"/>
      <c r="I34" s="957"/>
      <c r="J34" s="957"/>
      <c r="K34" s="42">
        <f>VLOOKUP($A34&amp;K$93,決統データ!$A$3:$DE$2059,$E34+19,FALSE)</f>
        <v>580</v>
      </c>
    </row>
    <row r="35" spans="1:11" ht="14.5" customHeight="1">
      <c r="A35" s="27" t="str">
        <f t="shared" si="0"/>
        <v>0802601</v>
      </c>
      <c r="B35" s="28" t="s">
        <v>897</v>
      </c>
      <c r="C35" s="29">
        <v>26</v>
      </c>
      <c r="D35" s="28" t="s">
        <v>790</v>
      </c>
      <c r="E35" s="38">
        <v>34</v>
      </c>
      <c r="F35" s="636"/>
      <c r="G35" s="970" t="s">
        <v>863</v>
      </c>
      <c r="H35" s="970"/>
      <c r="I35" s="957"/>
      <c r="J35" s="957"/>
      <c r="K35" s="42">
        <f>VLOOKUP($A35&amp;K$93,決統データ!$A$3:$DE$2059,$E35+19,FALSE)</f>
        <v>580</v>
      </c>
    </row>
    <row r="36" spans="1:11" ht="14.5" customHeight="1">
      <c r="A36" s="27" t="str">
        <f t="shared" si="0"/>
        <v>0802601</v>
      </c>
      <c r="B36" s="28" t="s">
        <v>897</v>
      </c>
      <c r="C36" s="29">
        <v>26</v>
      </c>
      <c r="D36" s="28" t="s">
        <v>790</v>
      </c>
      <c r="E36" s="38">
        <v>35</v>
      </c>
      <c r="F36" s="636"/>
      <c r="G36" s="635" t="s">
        <v>851</v>
      </c>
      <c r="H36" s="980"/>
      <c r="I36" s="965" t="s">
        <v>862</v>
      </c>
      <c r="J36" s="966"/>
      <c r="K36" s="42">
        <f>VLOOKUP($A36&amp;K$93,決統データ!$A$3:$DE$2059,$E36+19,FALSE)</f>
        <v>0</v>
      </c>
    </row>
    <row r="37" spans="1:11" ht="14.5" customHeight="1">
      <c r="A37" s="27" t="str">
        <f t="shared" si="0"/>
        <v>0802601</v>
      </c>
      <c r="B37" s="28" t="s">
        <v>897</v>
      </c>
      <c r="C37" s="29">
        <v>26</v>
      </c>
      <c r="D37" s="28" t="s">
        <v>790</v>
      </c>
      <c r="E37" s="38">
        <v>36</v>
      </c>
      <c r="F37" s="636"/>
      <c r="G37" s="981"/>
      <c r="H37" s="982"/>
      <c r="I37" s="965" t="s">
        <v>861</v>
      </c>
      <c r="J37" s="966"/>
      <c r="K37" s="42">
        <f>VLOOKUP($A37&amp;K$93,決統データ!$A$3:$DE$2059,$E37+19,FALSE)</f>
        <v>0</v>
      </c>
    </row>
    <row r="38" spans="1:11" ht="14.5" customHeight="1">
      <c r="A38" s="27" t="str">
        <f t="shared" si="0"/>
        <v>0802601</v>
      </c>
      <c r="B38" s="28" t="s">
        <v>897</v>
      </c>
      <c r="C38" s="29">
        <v>26</v>
      </c>
      <c r="D38" s="28" t="s">
        <v>790</v>
      </c>
      <c r="E38" s="38">
        <v>37</v>
      </c>
      <c r="F38" s="636"/>
      <c r="G38" s="971" t="s">
        <v>509</v>
      </c>
      <c r="H38" s="972" t="s">
        <v>860</v>
      </c>
      <c r="I38" s="957"/>
      <c r="J38" s="957"/>
      <c r="K38" s="42">
        <f>VLOOKUP($A38&amp;K$93,決統データ!$A$3:$DE$2059,$E38+19,FALSE)</f>
        <v>0</v>
      </c>
    </row>
    <row r="39" spans="1:11" ht="14.5" customHeight="1">
      <c r="A39" s="27" t="str">
        <f t="shared" si="0"/>
        <v>0802601</v>
      </c>
      <c r="B39" s="28" t="s">
        <v>897</v>
      </c>
      <c r="C39" s="29">
        <v>26</v>
      </c>
      <c r="D39" s="28" t="s">
        <v>790</v>
      </c>
      <c r="E39" s="38">
        <v>38</v>
      </c>
      <c r="F39" s="636"/>
      <c r="G39" s="967"/>
      <c r="H39" s="957" t="s">
        <v>858</v>
      </c>
      <c r="I39" s="957"/>
      <c r="J39" s="957"/>
      <c r="K39" s="42">
        <f>VLOOKUP($A39&amp;K$93,決統データ!$A$3:$DE$2059,$E39+19,FALSE)</f>
        <v>0</v>
      </c>
    </row>
    <row r="40" spans="1:11" ht="14.5" customHeight="1">
      <c r="A40" s="27" t="str">
        <f t="shared" si="0"/>
        <v>0802601</v>
      </c>
      <c r="B40" s="28" t="s">
        <v>897</v>
      </c>
      <c r="C40" s="29">
        <v>26</v>
      </c>
      <c r="D40" s="28" t="s">
        <v>790</v>
      </c>
      <c r="E40" s="38">
        <v>39</v>
      </c>
      <c r="F40" s="636"/>
      <c r="G40" s="967"/>
      <c r="H40" s="957" t="s">
        <v>859</v>
      </c>
      <c r="I40" s="957"/>
      <c r="J40" s="957"/>
      <c r="K40" s="42">
        <f>VLOOKUP($A40&amp;K$93,決統データ!$A$3:$DE$2059,$E40+19,FALSE)</f>
        <v>580</v>
      </c>
    </row>
    <row r="41" spans="1:11" ht="14.5" customHeight="1">
      <c r="A41" s="27" t="str">
        <f t="shared" si="0"/>
        <v>0802601</v>
      </c>
      <c r="B41" s="28" t="s">
        <v>897</v>
      </c>
      <c r="C41" s="29">
        <v>26</v>
      </c>
      <c r="D41" s="28" t="s">
        <v>790</v>
      </c>
      <c r="E41" s="38">
        <v>40</v>
      </c>
      <c r="F41" s="636"/>
      <c r="G41" s="967"/>
      <c r="H41" s="957" t="s">
        <v>858</v>
      </c>
      <c r="I41" s="957"/>
      <c r="J41" s="957"/>
      <c r="K41" s="42">
        <f>VLOOKUP($A41&amp;K$93,決統データ!$A$3:$DE$2059,$E41+19,FALSE)</f>
        <v>0</v>
      </c>
    </row>
    <row r="42" spans="1:11" ht="14.5" customHeight="1">
      <c r="A42" s="27" t="str">
        <f t="shared" si="0"/>
        <v>0802601</v>
      </c>
      <c r="B42" s="28" t="s">
        <v>897</v>
      </c>
      <c r="C42" s="29">
        <v>26</v>
      </c>
      <c r="D42" s="28" t="s">
        <v>790</v>
      </c>
      <c r="E42" s="38">
        <v>41</v>
      </c>
      <c r="F42" s="636"/>
      <c r="G42" s="967" t="s">
        <v>857</v>
      </c>
      <c r="H42" s="907" t="s">
        <v>836</v>
      </c>
      <c r="I42" s="643" t="s">
        <v>650</v>
      </c>
      <c r="J42" s="72" t="s">
        <v>382</v>
      </c>
      <c r="K42" s="42">
        <f>VLOOKUP($A42&amp;K$93,決統データ!$A$3:$DE$2059,$E42+19,FALSE)</f>
        <v>0</v>
      </c>
    </row>
    <row r="43" spans="1:11" ht="14.5" customHeight="1">
      <c r="A43" s="27" t="str">
        <f t="shared" si="0"/>
        <v>0802601</v>
      </c>
      <c r="B43" s="28" t="s">
        <v>897</v>
      </c>
      <c r="C43" s="29">
        <v>26</v>
      </c>
      <c r="D43" s="28" t="s">
        <v>790</v>
      </c>
      <c r="E43" s="38">
        <v>42</v>
      </c>
      <c r="F43" s="636"/>
      <c r="G43" s="967"/>
      <c r="H43" s="908"/>
      <c r="I43" s="644"/>
      <c r="J43" s="72" t="s">
        <v>360</v>
      </c>
      <c r="K43" s="42">
        <f>VLOOKUP($A43&amp;K$93,決統データ!$A$3:$DE$2059,$E43+19,FALSE)</f>
        <v>0</v>
      </c>
    </row>
    <row r="44" spans="1:11" ht="14.5" customHeight="1">
      <c r="A44" s="27" t="str">
        <f t="shared" si="0"/>
        <v>0802601</v>
      </c>
      <c r="B44" s="28" t="s">
        <v>897</v>
      </c>
      <c r="C44" s="29">
        <v>26</v>
      </c>
      <c r="D44" s="28" t="s">
        <v>790</v>
      </c>
      <c r="E44" s="38">
        <v>43</v>
      </c>
      <c r="F44" s="636"/>
      <c r="G44" s="967"/>
      <c r="H44" s="972"/>
      <c r="I44" s="645"/>
      <c r="J44" s="73" t="s">
        <v>737</v>
      </c>
      <c r="K44" s="42">
        <f>VLOOKUP($A44&amp;K$93,決統データ!$A$3:$DE$2059,$E44+19,FALSE)</f>
        <v>0</v>
      </c>
    </row>
    <row r="45" spans="1:11" ht="14.5" customHeight="1">
      <c r="A45" s="27" t="str">
        <f t="shared" si="0"/>
        <v>0802601</v>
      </c>
      <c r="B45" s="28" t="s">
        <v>897</v>
      </c>
      <c r="C45" s="29">
        <v>26</v>
      </c>
      <c r="D45" s="28" t="s">
        <v>790</v>
      </c>
      <c r="E45" s="38">
        <v>44</v>
      </c>
      <c r="F45" s="636"/>
      <c r="G45" s="967"/>
      <c r="H45" s="957" t="s">
        <v>856</v>
      </c>
      <c r="I45" s="957"/>
      <c r="J45" s="957"/>
      <c r="K45" s="42">
        <f>VLOOKUP($A45&amp;K$93,決統データ!$A$3:$DE$2059,$E45+19,FALSE)</f>
        <v>0</v>
      </c>
    </row>
    <row r="46" spans="1:11" ht="14.5" customHeight="1">
      <c r="A46" s="27" t="str">
        <f t="shared" si="0"/>
        <v>0802601</v>
      </c>
      <c r="B46" s="28" t="s">
        <v>897</v>
      </c>
      <c r="C46" s="29">
        <v>26</v>
      </c>
      <c r="D46" s="28" t="s">
        <v>790</v>
      </c>
      <c r="E46" s="38">
        <v>45</v>
      </c>
      <c r="F46" s="636"/>
      <c r="G46" s="967"/>
      <c r="H46" s="957" t="s">
        <v>855</v>
      </c>
      <c r="I46" s="957"/>
      <c r="J46" s="957"/>
      <c r="K46" s="42">
        <f>VLOOKUP($A46&amp;K$93,決統データ!$A$3:$DE$2059,$E46+19,FALSE)</f>
        <v>0</v>
      </c>
    </row>
    <row r="47" spans="1:11" ht="14.5" customHeight="1">
      <c r="A47" s="27" t="str">
        <f t="shared" si="0"/>
        <v>0802601</v>
      </c>
      <c r="B47" s="28" t="s">
        <v>897</v>
      </c>
      <c r="C47" s="29">
        <v>26</v>
      </c>
      <c r="D47" s="28" t="s">
        <v>790</v>
      </c>
      <c r="E47" s="38">
        <v>46</v>
      </c>
      <c r="F47" s="636"/>
      <c r="G47" s="967"/>
      <c r="H47" s="957" t="s">
        <v>854</v>
      </c>
      <c r="I47" s="957"/>
      <c r="J47" s="957"/>
      <c r="K47" s="42">
        <f>VLOOKUP($A47&amp;K$93,決統データ!$A$3:$DE$2059,$E47+19,FALSE)</f>
        <v>0</v>
      </c>
    </row>
    <row r="48" spans="1:11" ht="14.5" customHeight="1">
      <c r="A48" s="27" t="str">
        <f t="shared" si="0"/>
        <v>0802601</v>
      </c>
      <c r="B48" s="28" t="s">
        <v>897</v>
      </c>
      <c r="C48" s="29">
        <v>26</v>
      </c>
      <c r="D48" s="28" t="s">
        <v>790</v>
      </c>
      <c r="E48" s="38">
        <v>47</v>
      </c>
      <c r="F48" s="636"/>
      <c r="G48" s="967"/>
      <c r="H48" s="957" t="s">
        <v>853</v>
      </c>
      <c r="I48" s="957"/>
      <c r="J48" s="957"/>
      <c r="K48" s="42">
        <f>VLOOKUP($A48&amp;K$93,決統データ!$A$3:$DE$2059,$E48+19,FALSE)</f>
        <v>0</v>
      </c>
    </row>
    <row r="49" spans="1:11" ht="14.5" customHeight="1">
      <c r="A49" s="27" t="str">
        <f t="shared" si="0"/>
        <v>0802601</v>
      </c>
      <c r="B49" s="28" t="s">
        <v>897</v>
      </c>
      <c r="C49" s="29">
        <v>26</v>
      </c>
      <c r="D49" s="28" t="s">
        <v>790</v>
      </c>
      <c r="E49" s="38">
        <v>48</v>
      </c>
      <c r="F49" s="636"/>
      <c r="G49" s="967"/>
      <c r="H49" s="957" t="s">
        <v>737</v>
      </c>
      <c r="I49" s="957"/>
      <c r="J49" s="957"/>
      <c r="K49" s="42">
        <f>VLOOKUP($A49&amp;K$93,決統データ!$A$3:$DE$2059,$E49+19,FALSE)</f>
        <v>580</v>
      </c>
    </row>
    <row r="50" spans="1:11" ht="14.5" customHeight="1">
      <c r="A50" s="27" t="str">
        <f t="shared" si="0"/>
        <v>0802601</v>
      </c>
      <c r="B50" s="28" t="s">
        <v>897</v>
      </c>
      <c r="C50" s="29">
        <v>26</v>
      </c>
      <c r="D50" s="28" t="s">
        <v>790</v>
      </c>
      <c r="E50" s="38">
        <v>49</v>
      </c>
      <c r="F50" s="636"/>
      <c r="G50" s="957" t="s">
        <v>852</v>
      </c>
      <c r="H50" s="957"/>
      <c r="I50" s="957"/>
      <c r="J50" s="957"/>
      <c r="K50" s="42">
        <f>VLOOKUP($A50&amp;K$93,決統データ!$A$3:$DE$2059,$E50+19,FALSE)</f>
        <v>0</v>
      </c>
    </row>
    <row r="51" spans="1:11" ht="14.5" customHeight="1">
      <c r="A51" s="27" t="str">
        <f t="shared" si="0"/>
        <v>0802601</v>
      </c>
      <c r="B51" s="28" t="s">
        <v>897</v>
      </c>
      <c r="C51" s="29">
        <v>26</v>
      </c>
      <c r="D51" s="28" t="s">
        <v>790</v>
      </c>
      <c r="E51" s="38">
        <v>50</v>
      </c>
      <c r="F51" s="636"/>
      <c r="G51" s="654" t="s">
        <v>851</v>
      </c>
      <c r="H51" s="957" t="s">
        <v>850</v>
      </c>
      <c r="I51" s="957"/>
      <c r="J51" s="957"/>
      <c r="K51" s="42">
        <f>VLOOKUP($A51&amp;K$93,決統データ!$A$3:$DE$2059,$E51+19,FALSE)</f>
        <v>0</v>
      </c>
    </row>
    <row r="52" spans="1:11" ht="14.5" customHeight="1">
      <c r="A52" s="27" t="str">
        <f t="shared" si="0"/>
        <v>0802601</v>
      </c>
      <c r="B52" s="28" t="s">
        <v>897</v>
      </c>
      <c r="C52" s="29">
        <v>26</v>
      </c>
      <c r="D52" s="28" t="s">
        <v>790</v>
      </c>
      <c r="E52" s="38">
        <v>51</v>
      </c>
      <c r="F52" s="636"/>
      <c r="G52" s="655"/>
      <c r="H52" s="957" t="s">
        <v>383</v>
      </c>
      <c r="I52" s="957"/>
      <c r="J52" s="957"/>
      <c r="K52" s="42">
        <f>VLOOKUP($A52&amp;K$93,決統データ!$A$3:$DE$2059,$E52+19,FALSE)</f>
        <v>0</v>
      </c>
    </row>
    <row r="53" spans="1:11" ht="14.5" customHeight="1">
      <c r="A53" s="27" t="str">
        <f t="shared" si="0"/>
        <v>0802601</v>
      </c>
      <c r="B53" s="28" t="s">
        <v>897</v>
      </c>
      <c r="C53" s="29">
        <v>26</v>
      </c>
      <c r="D53" s="28" t="s">
        <v>790</v>
      </c>
      <c r="E53" s="38">
        <v>52</v>
      </c>
      <c r="F53" s="636"/>
      <c r="G53" s="656"/>
      <c r="H53" s="957" t="s">
        <v>849</v>
      </c>
      <c r="I53" s="957"/>
      <c r="J53" s="957"/>
      <c r="K53" s="42">
        <f>VLOOKUP($A53&amp;K$93,決統データ!$A$3:$DE$2059,$E53+19,FALSE)</f>
        <v>0</v>
      </c>
    </row>
    <row r="54" spans="1:11" ht="14.5" customHeight="1">
      <c r="A54" s="27" t="str">
        <f t="shared" si="0"/>
        <v>0802601</v>
      </c>
      <c r="B54" s="28" t="s">
        <v>897</v>
      </c>
      <c r="C54" s="29">
        <v>26</v>
      </c>
      <c r="D54" s="28" t="s">
        <v>790</v>
      </c>
      <c r="E54" s="38">
        <v>53</v>
      </c>
      <c r="F54" s="636"/>
      <c r="G54" s="957" t="s">
        <v>848</v>
      </c>
      <c r="H54" s="957"/>
      <c r="I54" s="957"/>
      <c r="J54" s="957"/>
      <c r="K54" s="42">
        <f>VLOOKUP($A54&amp;K$93,決統データ!$A$3:$DE$2059,$E54+19,FALSE)</f>
        <v>0</v>
      </c>
    </row>
    <row r="55" spans="1:11" ht="14.5" customHeight="1">
      <c r="A55" s="27" t="str">
        <f t="shared" si="0"/>
        <v>0802601</v>
      </c>
      <c r="B55" s="28" t="s">
        <v>897</v>
      </c>
      <c r="C55" s="29">
        <v>26</v>
      </c>
      <c r="D55" s="28" t="s">
        <v>790</v>
      </c>
      <c r="E55" s="38">
        <v>54</v>
      </c>
      <c r="F55" s="636"/>
      <c r="G55" s="957" t="s">
        <v>847</v>
      </c>
      <c r="H55" s="957"/>
      <c r="I55" s="957"/>
      <c r="J55" s="957"/>
      <c r="K55" s="42">
        <f>VLOOKUP($A55&amp;K$93,決統データ!$A$3:$DE$2059,$E55+19,FALSE)</f>
        <v>0</v>
      </c>
    </row>
    <row r="56" spans="1:11" ht="14.5" customHeight="1">
      <c r="A56" s="27" t="str">
        <f t="shared" si="0"/>
        <v>0802601</v>
      </c>
      <c r="B56" s="28" t="s">
        <v>897</v>
      </c>
      <c r="C56" s="29">
        <v>26</v>
      </c>
      <c r="D56" s="28" t="s">
        <v>790</v>
      </c>
      <c r="E56" s="38">
        <v>55</v>
      </c>
      <c r="F56" s="636"/>
      <c r="G56" s="957" t="s">
        <v>846</v>
      </c>
      <c r="H56" s="957"/>
      <c r="I56" s="957"/>
      <c r="J56" s="957"/>
      <c r="K56" s="42">
        <f>VLOOKUP($A56&amp;K$93,決統データ!$A$3:$DE$2059,$E56+19,FALSE)</f>
        <v>0</v>
      </c>
    </row>
    <row r="57" spans="1:11" ht="14.5" customHeight="1">
      <c r="A57" s="27" t="str">
        <f t="shared" si="0"/>
        <v>0802601</v>
      </c>
      <c r="B57" s="28" t="s">
        <v>897</v>
      </c>
      <c r="C57" s="29">
        <v>26</v>
      </c>
      <c r="D57" s="28" t="s">
        <v>790</v>
      </c>
      <c r="E57" s="38">
        <v>56</v>
      </c>
      <c r="F57" s="637"/>
      <c r="G57" s="957" t="s">
        <v>845</v>
      </c>
      <c r="H57" s="957"/>
      <c r="I57" s="957"/>
      <c r="J57" s="957"/>
      <c r="K57" s="42">
        <f>VLOOKUP($A57&amp;K$93,決統データ!$A$3:$DE$2059,$E57+19,FALSE)</f>
        <v>0</v>
      </c>
    </row>
    <row r="58" spans="1:11" ht="14.5" customHeight="1">
      <c r="A58" s="27" t="str">
        <f t="shared" si="0"/>
        <v>0802601</v>
      </c>
      <c r="B58" s="28" t="s">
        <v>897</v>
      </c>
      <c r="C58" s="29">
        <v>26</v>
      </c>
      <c r="D58" s="28" t="s">
        <v>790</v>
      </c>
      <c r="E58" s="38">
        <v>57</v>
      </c>
      <c r="F58" s="957" t="s">
        <v>844</v>
      </c>
      <c r="G58" s="957"/>
      <c r="H58" s="957"/>
      <c r="I58" s="957"/>
      <c r="J58" s="957"/>
      <c r="K58" s="42">
        <f>VLOOKUP($A58&amp;K$93,決統データ!$A$3:$DE$2059,$E58+19,FALSE)</f>
        <v>0</v>
      </c>
    </row>
    <row r="59" spans="1:11" ht="14.5" customHeight="1">
      <c r="A59" s="27" t="str">
        <f t="shared" si="0"/>
        <v>0802601</v>
      </c>
      <c r="B59" s="28" t="s">
        <v>897</v>
      </c>
      <c r="C59" s="29">
        <v>26</v>
      </c>
      <c r="D59" s="28" t="s">
        <v>790</v>
      </c>
      <c r="E59" s="38">
        <v>58</v>
      </c>
      <c r="F59" s="957" t="s">
        <v>843</v>
      </c>
      <c r="G59" s="957"/>
      <c r="H59" s="957"/>
      <c r="I59" s="957"/>
      <c r="J59" s="957"/>
      <c r="K59" s="42">
        <f>VLOOKUP($A59&amp;K$93,決統データ!$A$3:$DE$2059,$E59+19,FALSE)</f>
        <v>0</v>
      </c>
    </row>
    <row r="60" spans="1:11" ht="14.5" customHeight="1">
      <c r="A60" s="27" t="str">
        <f t="shared" si="0"/>
        <v>0802601</v>
      </c>
      <c r="B60" s="28" t="s">
        <v>897</v>
      </c>
      <c r="C60" s="29">
        <v>26</v>
      </c>
      <c r="D60" s="28" t="s">
        <v>790</v>
      </c>
      <c r="E60" s="38">
        <v>59</v>
      </c>
      <c r="F60" s="969" t="s">
        <v>842</v>
      </c>
      <c r="G60" s="965"/>
      <c r="H60" s="965"/>
      <c r="I60" s="965"/>
      <c r="J60" s="966"/>
      <c r="K60" s="42">
        <f>VLOOKUP($A60&amp;K$93,決統データ!$A$3:$DE$2059,$E60+19,FALSE)</f>
        <v>0</v>
      </c>
    </row>
    <row r="61" spans="1:11" ht="14.5" customHeight="1">
      <c r="A61" s="27" t="str">
        <f t="shared" si="0"/>
        <v>0802601</v>
      </c>
      <c r="B61" s="28" t="s">
        <v>897</v>
      </c>
      <c r="C61" s="29">
        <v>26</v>
      </c>
      <c r="D61" s="28" t="s">
        <v>790</v>
      </c>
      <c r="E61" s="38">
        <v>60</v>
      </c>
      <c r="F61" s="74"/>
      <c r="G61" s="957" t="s">
        <v>841</v>
      </c>
      <c r="H61" s="957"/>
      <c r="I61" s="957"/>
      <c r="J61" s="957"/>
      <c r="K61" s="42">
        <f>VLOOKUP($A61&amp;K$93,決統データ!$A$3:$DE$2059,$E61+19,FALSE)</f>
        <v>0</v>
      </c>
    </row>
    <row r="62" spans="1:11" ht="14.5" customHeight="1">
      <c r="A62" s="27" t="str">
        <f t="shared" si="0"/>
        <v>0802602</v>
      </c>
      <c r="B62" s="28" t="s">
        <v>897</v>
      </c>
      <c r="C62" s="29">
        <v>26</v>
      </c>
      <c r="D62" s="28" t="s">
        <v>898</v>
      </c>
      <c r="E62" s="38">
        <v>1</v>
      </c>
      <c r="F62" s="957" t="s">
        <v>840</v>
      </c>
      <c r="G62" s="957"/>
      <c r="H62" s="957"/>
      <c r="I62" s="957"/>
      <c r="J62" s="957"/>
      <c r="K62" s="42">
        <f>VLOOKUP($A62&amp;K$93,決統データ!$A$3:$DE$2059,$E62+19,FALSE)</f>
        <v>0</v>
      </c>
    </row>
    <row r="63" spans="1:11" ht="14.5" customHeight="1">
      <c r="A63" s="27" t="str">
        <f t="shared" si="0"/>
        <v>0802602</v>
      </c>
      <c r="B63" s="28" t="s">
        <v>897</v>
      </c>
      <c r="C63" s="29">
        <v>26</v>
      </c>
      <c r="D63" s="28" t="s">
        <v>898</v>
      </c>
      <c r="E63" s="38">
        <v>2</v>
      </c>
      <c r="F63" s="957" t="s">
        <v>839</v>
      </c>
      <c r="G63" s="957"/>
      <c r="H63" s="957"/>
      <c r="I63" s="957"/>
      <c r="J63" s="957"/>
      <c r="K63" s="42">
        <f>VLOOKUP($A63&amp;K$93,決統データ!$A$3:$DE$2059,$E63+19,FALSE)</f>
        <v>0</v>
      </c>
    </row>
    <row r="64" spans="1:11" ht="14.5" customHeight="1">
      <c r="A64" s="27" t="str">
        <f t="shared" si="0"/>
        <v>0802602</v>
      </c>
      <c r="B64" s="28" t="s">
        <v>897</v>
      </c>
      <c r="C64" s="29">
        <v>26</v>
      </c>
      <c r="D64" s="28" t="s">
        <v>898</v>
      </c>
      <c r="E64" s="38">
        <v>3</v>
      </c>
      <c r="F64" s="957" t="s">
        <v>838</v>
      </c>
      <c r="G64" s="957"/>
      <c r="H64" s="957"/>
      <c r="I64" s="957"/>
      <c r="J64" s="957"/>
      <c r="K64" s="42">
        <f>VLOOKUP($A64&amp;K$93,決統データ!$A$3:$DE$2059,$E64+19,FALSE)</f>
        <v>0</v>
      </c>
    </row>
    <row r="65" spans="1:11" ht="14.5" customHeight="1">
      <c r="A65" s="27" t="str">
        <f t="shared" si="0"/>
        <v>0802602</v>
      </c>
      <c r="B65" s="28" t="s">
        <v>897</v>
      </c>
      <c r="C65" s="29">
        <v>26</v>
      </c>
      <c r="D65" s="28" t="s">
        <v>898</v>
      </c>
      <c r="E65" s="38">
        <v>4</v>
      </c>
      <c r="F65" s="654" t="s">
        <v>650</v>
      </c>
      <c r="G65" s="957" t="s">
        <v>837</v>
      </c>
      <c r="H65" s="957"/>
      <c r="I65" s="957"/>
      <c r="J65" s="957"/>
      <c r="K65" s="42">
        <f>VLOOKUP($A65&amp;K$93,決統データ!$A$3:$DE$2059,$E65+19,FALSE)</f>
        <v>0</v>
      </c>
    </row>
    <row r="66" spans="1:11" ht="14.5" customHeight="1">
      <c r="A66" s="27" t="str">
        <f t="shared" si="0"/>
        <v>0802602</v>
      </c>
      <c r="B66" s="28" t="s">
        <v>897</v>
      </c>
      <c r="C66" s="29">
        <v>26</v>
      </c>
      <c r="D66" s="28" t="s">
        <v>898</v>
      </c>
      <c r="E66" s="38">
        <v>5</v>
      </c>
      <c r="F66" s="655"/>
      <c r="G66" s="957" t="s">
        <v>836</v>
      </c>
      <c r="H66" s="957"/>
      <c r="I66" s="957"/>
      <c r="J66" s="957"/>
      <c r="K66" s="42">
        <f>VLOOKUP($A66&amp;K$93,決統データ!$A$3:$DE$2059,$E66+19,FALSE)</f>
        <v>0</v>
      </c>
    </row>
    <row r="67" spans="1:11" ht="14.5" customHeight="1">
      <c r="A67" s="27" t="str">
        <f t="shared" si="0"/>
        <v>0802602</v>
      </c>
      <c r="B67" s="28" t="s">
        <v>897</v>
      </c>
      <c r="C67" s="29">
        <v>26</v>
      </c>
      <c r="D67" s="28" t="s">
        <v>898</v>
      </c>
      <c r="E67" s="38">
        <v>6</v>
      </c>
      <c r="F67" s="656"/>
      <c r="G67" s="957" t="s">
        <v>737</v>
      </c>
      <c r="H67" s="957"/>
      <c r="I67" s="957"/>
      <c r="J67" s="957"/>
      <c r="K67" s="42">
        <f>VLOOKUP($A67&amp;K$93,決統データ!$A$3:$DE$2059,$E67+19,FALSE)</f>
        <v>0</v>
      </c>
    </row>
    <row r="68" spans="1:11" ht="14.5" customHeight="1">
      <c r="A68" s="27" t="str">
        <f t="shared" ref="A68:A84" si="1">+B68&amp;C68&amp;D68</f>
        <v>0802602</v>
      </c>
      <c r="B68" s="28" t="s">
        <v>897</v>
      </c>
      <c r="C68" s="29">
        <v>26</v>
      </c>
      <c r="D68" s="28" t="s">
        <v>898</v>
      </c>
      <c r="E68" s="38">
        <v>7</v>
      </c>
      <c r="F68" s="957" t="s">
        <v>835</v>
      </c>
      <c r="G68" s="957"/>
      <c r="H68" s="957"/>
      <c r="I68" s="957"/>
      <c r="J68" s="957"/>
      <c r="K68" s="42">
        <f>VLOOKUP($A68&amp;K$93,決統データ!$A$3:$DE$2059,$E68+19,FALSE)</f>
        <v>0</v>
      </c>
    </row>
    <row r="69" spans="1:11" ht="14.5" customHeight="1">
      <c r="A69" s="27" t="str">
        <f t="shared" si="1"/>
        <v>0802602</v>
      </c>
      <c r="B69" s="28" t="s">
        <v>897</v>
      </c>
      <c r="C69" s="29">
        <v>26</v>
      </c>
      <c r="D69" s="28" t="s">
        <v>898</v>
      </c>
      <c r="E69" s="38">
        <v>8</v>
      </c>
      <c r="F69" s="660" t="s">
        <v>834</v>
      </c>
      <c r="G69" s="661"/>
      <c r="H69" s="661"/>
      <c r="I69" s="662"/>
      <c r="J69" s="72" t="s">
        <v>833</v>
      </c>
      <c r="K69" s="42">
        <f>VLOOKUP($A69&amp;K$93,決統データ!$A$3:$DE$2059,$E69+19,FALSE)</f>
        <v>0</v>
      </c>
    </row>
    <row r="70" spans="1:11" ht="14.5" customHeight="1">
      <c r="A70" s="27" t="str">
        <f t="shared" si="1"/>
        <v>0802602</v>
      </c>
      <c r="B70" s="28" t="s">
        <v>897</v>
      </c>
      <c r="C70" s="29">
        <v>26</v>
      </c>
      <c r="D70" s="28" t="s">
        <v>898</v>
      </c>
      <c r="E70" s="38">
        <v>9</v>
      </c>
      <c r="F70" s="663"/>
      <c r="G70" s="664"/>
      <c r="H70" s="664"/>
      <c r="I70" s="665"/>
      <c r="J70" s="72" t="s">
        <v>832</v>
      </c>
      <c r="K70" s="42">
        <f>VLOOKUP($A70&amp;K$93,決統データ!$A$3:$DE$2059,$E70+19,FALSE)</f>
        <v>0</v>
      </c>
    </row>
    <row r="71" spans="1:11" ht="14.5" customHeight="1">
      <c r="A71" s="27" t="str">
        <f t="shared" si="1"/>
        <v>0802602</v>
      </c>
      <c r="B71" s="28" t="s">
        <v>897</v>
      </c>
      <c r="C71" s="29">
        <v>26</v>
      </c>
      <c r="D71" s="28" t="s">
        <v>898</v>
      </c>
      <c r="E71" s="38">
        <v>21</v>
      </c>
      <c r="F71" s="957" t="s">
        <v>831</v>
      </c>
      <c r="G71" s="957"/>
      <c r="H71" s="957"/>
      <c r="I71" s="957"/>
      <c r="J71" s="957"/>
      <c r="K71" s="42">
        <f>VLOOKUP($A71&amp;K$93,決統データ!$A$3:$DE$2059,$E71+19,FALSE)</f>
        <v>0</v>
      </c>
    </row>
    <row r="72" spans="1:11" s="69" customFormat="1" ht="14.5" customHeight="1">
      <c r="A72" s="27" t="str">
        <f t="shared" si="1"/>
        <v>0802602</v>
      </c>
      <c r="B72" s="28" t="s">
        <v>897</v>
      </c>
      <c r="C72" s="29">
        <v>26</v>
      </c>
      <c r="D72" s="28" t="s">
        <v>898</v>
      </c>
      <c r="E72" s="38">
        <v>22</v>
      </c>
      <c r="F72" s="957" t="s">
        <v>830</v>
      </c>
      <c r="G72" s="957"/>
      <c r="H72" s="957"/>
      <c r="I72" s="957"/>
      <c r="J72" s="957"/>
      <c r="K72" s="42">
        <f>VLOOKUP($A72&amp;K$93,決統データ!$A$3:$DE$2059,$E72+19,FALSE)</f>
        <v>0</v>
      </c>
    </row>
    <row r="73" spans="1:11" ht="14.5" customHeight="1">
      <c r="A73" s="27"/>
      <c r="B73" s="28"/>
      <c r="C73" s="29"/>
      <c r="D73" s="28"/>
      <c r="F73" s="958" t="s">
        <v>829</v>
      </c>
      <c r="G73" s="965"/>
      <c r="H73" s="965"/>
      <c r="I73" s="965"/>
      <c r="J73" s="966"/>
      <c r="K73" s="82"/>
    </row>
    <row r="74" spans="1:11" ht="14.5" customHeight="1">
      <c r="A74" s="27" t="str">
        <f t="shared" si="1"/>
        <v>0802602</v>
      </c>
      <c r="B74" s="28" t="s">
        <v>897</v>
      </c>
      <c r="C74" s="29">
        <v>26</v>
      </c>
      <c r="D74" s="28" t="s">
        <v>898</v>
      </c>
      <c r="E74" s="38">
        <v>51</v>
      </c>
      <c r="F74" s="73" t="s">
        <v>827</v>
      </c>
      <c r="G74" s="73"/>
      <c r="H74" s="73"/>
      <c r="I74" s="73"/>
      <c r="J74" s="73"/>
      <c r="K74" s="42">
        <f>VLOOKUP($A74&amp;K$93,決統データ!$A$3:$DE$2059,$E74+19,FALSE)</f>
        <v>0</v>
      </c>
    </row>
    <row r="75" spans="1:11" ht="14.5" customHeight="1">
      <c r="A75" s="27" t="str">
        <f t="shared" si="1"/>
        <v>0802602</v>
      </c>
      <c r="B75" s="28" t="s">
        <v>897</v>
      </c>
      <c r="C75" s="29">
        <v>26</v>
      </c>
      <c r="D75" s="28" t="s">
        <v>898</v>
      </c>
      <c r="E75" s="38">
        <v>52</v>
      </c>
      <c r="F75" s="73" t="s">
        <v>826</v>
      </c>
      <c r="G75" s="73"/>
      <c r="H75" s="73"/>
      <c r="I75" s="73"/>
      <c r="J75" s="73"/>
      <c r="K75" s="42">
        <f>VLOOKUP($A75&amp;K$93,決統データ!$A$3:$DE$2059,$E75+19,FALSE)</f>
        <v>0</v>
      </c>
    </row>
    <row r="76" spans="1:11" ht="14.5" customHeight="1">
      <c r="A76" s="27"/>
      <c r="B76" s="28"/>
      <c r="C76" s="29"/>
      <c r="D76" s="28"/>
      <c r="F76" s="73" t="s">
        <v>828</v>
      </c>
      <c r="G76" s="73"/>
      <c r="H76" s="73"/>
      <c r="I76" s="73"/>
      <c r="J76" s="73"/>
      <c r="K76" s="82"/>
    </row>
    <row r="77" spans="1:11" ht="14.5" customHeight="1">
      <c r="A77" s="27" t="str">
        <f t="shared" si="1"/>
        <v>0802602</v>
      </c>
      <c r="B77" s="28" t="s">
        <v>897</v>
      </c>
      <c r="C77" s="29">
        <v>26</v>
      </c>
      <c r="D77" s="28" t="s">
        <v>898</v>
      </c>
      <c r="E77" s="38">
        <v>53</v>
      </c>
      <c r="F77" s="73" t="s">
        <v>827</v>
      </c>
      <c r="G77" s="73"/>
      <c r="H77" s="73"/>
      <c r="I77" s="73"/>
      <c r="J77" s="73"/>
      <c r="K77" s="42">
        <f>VLOOKUP($A77&amp;K$93,決統データ!$A$3:$DE$2059,$E77+19,FALSE)</f>
        <v>0</v>
      </c>
    </row>
    <row r="78" spans="1:11" ht="14.5" customHeight="1">
      <c r="A78" s="27" t="str">
        <f t="shared" si="1"/>
        <v>0802602</v>
      </c>
      <c r="B78" s="28" t="s">
        <v>897</v>
      </c>
      <c r="C78" s="29">
        <v>26</v>
      </c>
      <c r="D78" s="28" t="s">
        <v>898</v>
      </c>
      <c r="E78" s="38">
        <v>54</v>
      </c>
      <c r="F78" s="73" t="s">
        <v>826</v>
      </c>
      <c r="G78" s="73"/>
      <c r="H78" s="73"/>
      <c r="I78" s="73"/>
      <c r="J78" s="73"/>
      <c r="K78" s="42">
        <f>VLOOKUP($A78&amp;K$93,決統データ!$A$3:$DE$2059,$E78+19,FALSE)</f>
        <v>0</v>
      </c>
    </row>
    <row r="79" spans="1:11" ht="14.5" customHeight="1">
      <c r="A79" s="27" t="str">
        <f t="shared" si="1"/>
        <v>0802602</v>
      </c>
      <c r="B79" s="28" t="s">
        <v>897</v>
      </c>
      <c r="C79" s="29">
        <v>26</v>
      </c>
      <c r="D79" s="28" t="s">
        <v>898</v>
      </c>
      <c r="E79" s="38">
        <v>55</v>
      </c>
      <c r="F79" s="896" t="s">
        <v>825</v>
      </c>
      <c r="G79" s="897"/>
      <c r="H79" s="897"/>
      <c r="I79" s="898"/>
      <c r="J79" s="60" t="s">
        <v>605</v>
      </c>
      <c r="K79" s="42">
        <f>VLOOKUP($A79&amp;K$93,決統データ!$A$3:$DE$2059,$E79+19,FALSE)</f>
        <v>0</v>
      </c>
    </row>
    <row r="80" spans="1:11" ht="14.5" customHeight="1">
      <c r="A80" s="27" t="str">
        <f t="shared" si="1"/>
        <v>0802602</v>
      </c>
      <c r="B80" s="28" t="s">
        <v>897</v>
      </c>
      <c r="C80" s="29">
        <v>26</v>
      </c>
      <c r="D80" s="28" t="s">
        <v>898</v>
      </c>
      <c r="E80" s="38">
        <v>56</v>
      </c>
      <c r="F80" s="899"/>
      <c r="G80" s="900"/>
      <c r="H80" s="900"/>
      <c r="I80" s="901"/>
      <c r="J80" s="60" t="s">
        <v>824</v>
      </c>
      <c r="K80" s="42">
        <f>VLOOKUP($A80&amp;K$93,決統データ!$A$3:$DE$2059,$E80+19,FALSE)</f>
        <v>0</v>
      </c>
    </row>
    <row r="81" spans="1:11" ht="14.5" customHeight="1">
      <c r="A81" s="27" t="str">
        <f t="shared" si="1"/>
        <v>0802602</v>
      </c>
      <c r="B81" s="28" t="s">
        <v>897</v>
      </c>
      <c r="C81" s="29">
        <v>26</v>
      </c>
      <c r="D81" s="28" t="s">
        <v>898</v>
      </c>
      <c r="E81" s="38">
        <v>57</v>
      </c>
      <c r="F81" s="896" t="s">
        <v>604</v>
      </c>
      <c r="G81" s="897"/>
      <c r="H81" s="897"/>
      <c r="I81" s="898"/>
      <c r="J81" s="60" t="s">
        <v>605</v>
      </c>
      <c r="K81" s="42">
        <f>VLOOKUP($A81&amp;K$93,決統データ!$A$3:$DE$2059,$E81+19,FALSE)</f>
        <v>0</v>
      </c>
    </row>
    <row r="82" spans="1:11" ht="14.5" customHeight="1">
      <c r="A82" s="27" t="str">
        <f t="shared" si="1"/>
        <v>0802602</v>
      </c>
      <c r="B82" s="28" t="s">
        <v>897</v>
      </c>
      <c r="C82" s="29">
        <v>26</v>
      </c>
      <c r="D82" s="28" t="s">
        <v>898</v>
      </c>
      <c r="E82" s="38">
        <v>58</v>
      </c>
      <c r="F82" s="899"/>
      <c r="G82" s="900"/>
      <c r="H82" s="900"/>
      <c r="I82" s="901"/>
      <c r="J82" s="60" t="s">
        <v>824</v>
      </c>
      <c r="K82" s="42">
        <f>VLOOKUP($A82&amp;K$93,決統データ!$A$3:$DE$2059,$E82+19,FALSE)</f>
        <v>0</v>
      </c>
    </row>
    <row r="83" spans="1:11" ht="14.5" customHeight="1">
      <c r="A83" s="27" t="str">
        <f t="shared" si="1"/>
        <v>0802602</v>
      </c>
      <c r="B83" s="28" t="s">
        <v>897</v>
      </c>
      <c r="C83" s="29">
        <v>26</v>
      </c>
      <c r="D83" s="28" t="s">
        <v>898</v>
      </c>
      <c r="E83" s="38">
        <v>59</v>
      </c>
      <c r="F83" s="888" t="s">
        <v>607</v>
      </c>
      <c r="G83" s="890" t="s">
        <v>608</v>
      </c>
      <c r="H83" s="891"/>
      <c r="I83" s="892"/>
      <c r="J83" s="60" t="s">
        <v>605</v>
      </c>
      <c r="K83" s="42">
        <f>VLOOKUP($A83&amp;K$93,決統データ!$A$3:$DE$2059,$E83+19,FALSE)</f>
        <v>0</v>
      </c>
    </row>
    <row r="84" spans="1:11" ht="14.5" customHeight="1">
      <c r="A84" s="27" t="str">
        <f t="shared" si="1"/>
        <v>0802602</v>
      </c>
      <c r="B84" s="28" t="s">
        <v>897</v>
      </c>
      <c r="C84" s="29">
        <v>26</v>
      </c>
      <c r="D84" s="28" t="s">
        <v>898</v>
      </c>
      <c r="E84" s="38">
        <v>60</v>
      </c>
      <c r="F84" s="889"/>
      <c r="G84" s="893"/>
      <c r="H84" s="894"/>
      <c r="I84" s="895"/>
      <c r="J84" s="60" t="s">
        <v>824</v>
      </c>
      <c r="K84" s="42">
        <f>VLOOKUP($A84&amp;K$93,決統データ!$A$3:$DE$2059,$E84+19,FALSE)</f>
        <v>0</v>
      </c>
    </row>
    <row r="85" spans="1:11">
      <c r="F85" s="559" t="s">
        <v>510</v>
      </c>
      <c r="G85" s="72" t="s">
        <v>513</v>
      </c>
      <c r="H85" s="72"/>
      <c r="I85" s="75"/>
      <c r="J85" s="76"/>
      <c r="K85" s="71">
        <f>IF(K13=0,0,K3/K13*100)</f>
        <v>100</v>
      </c>
    </row>
    <row r="86" spans="1:11">
      <c r="F86" s="559"/>
      <c r="G86" s="72" t="s">
        <v>511</v>
      </c>
      <c r="H86" s="72"/>
      <c r="I86" s="75"/>
      <c r="J86" s="76"/>
      <c r="K86" s="71">
        <f>IF((K13+K50)=0,0,K3/(K13+K50)*100)</f>
        <v>100</v>
      </c>
    </row>
    <row r="87" spans="1:11">
      <c r="F87" s="559"/>
      <c r="G87" s="72" t="s">
        <v>514</v>
      </c>
      <c r="H87" s="72"/>
      <c r="I87" s="75"/>
      <c r="J87" s="76"/>
      <c r="K87" s="71">
        <f>IF((K13-K16)=0,0,(K4-K6)/(K13-K16)*100)</f>
        <v>0</v>
      </c>
    </row>
    <row r="88" spans="1:11">
      <c r="F88" s="559"/>
      <c r="G88" s="72" t="s">
        <v>512</v>
      </c>
      <c r="H88" s="75"/>
      <c r="I88" s="77"/>
      <c r="J88" s="76"/>
      <c r="K88" s="71">
        <f>IF(K70=0,0,K70/(K4-K6)*100)</f>
        <v>0</v>
      </c>
    </row>
    <row r="89" spans="1:11">
      <c r="F89" s="559"/>
      <c r="G89" s="72" t="s">
        <v>522</v>
      </c>
      <c r="H89" s="75"/>
      <c r="I89" s="77"/>
      <c r="J89" s="76"/>
      <c r="K89" s="71">
        <f>(K11+K26+K27)/(K3+K24)*100</f>
        <v>0</v>
      </c>
    </row>
    <row r="93" spans="1:11">
      <c r="K93" s="33">
        <v>262021000</v>
      </c>
    </row>
  </sheetData>
  <customSheetViews>
    <customSheetView guid="{247A5D4D-80F1-4466-92F7-7A3BC78E450F}" printArea="1" topLeftCell="A79">
      <selection activeCell="C43" sqref="C43"/>
      <pageMargins left="1.1811023622047245" right="0.78740157480314965" top="0.78740157480314965" bottom="0.78740157480314965" header="0.51181102362204722" footer="0.51181102362204722"/>
      <pageSetup paperSize="9" scale="56" orientation="portrait" blackAndWhite="1" errors="blank" horizontalDpi="300" verticalDpi="300"/>
      <headerFooter alignWithMargins="0"/>
    </customSheetView>
  </customSheetViews>
  <mergeCells count="82">
    <mergeCell ref="G11:J11"/>
    <mergeCell ref="G12:J12"/>
    <mergeCell ref="G28:J28"/>
    <mergeCell ref="G29:J29"/>
    <mergeCell ref="G30:J30"/>
    <mergeCell ref="G24:J24"/>
    <mergeCell ref="G25:J25"/>
    <mergeCell ref="G26:J26"/>
    <mergeCell ref="G27:J27"/>
    <mergeCell ref="G19:J19"/>
    <mergeCell ref="G20:J20"/>
    <mergeCell ref="G21:J21"/>
    <mergeCell ref="G22:J22"/>
    <mergeCell ref="G23:J23"/>
    <mergeCell ref="F2:J2"/>
    <mergeCell ref="F3:F23"/>
    <mergeCell ref="G3:J3"/>
    <mergeCell ref="G4:J4"/>
    <mergeCell ref="G5:J5"/>
    <mergeCell ref="G6:J6"/>
    <mergeCell ref="G7:J7"/>
    <mergeCell ref="G8:J8"/>
    <mergeCell ref="G9:J9"/>
    <mergeCell ref="G10:J10"/>
    <mergeCell ref="G15:J15"/>
    <mergeCell ref="G16:J16"/>
    <mergeCell ref="G17:J17"/>
    <mergeCell ref="G13:J13"/>
    <mergeCell ref="G14:J14"/>
    <mergeCell ref="G18:J18"/>
    <mergeCell ref="G32:J32"/>
    <mergeCell ref="G33:J33"/>
    <mergeCell ref="G34:J34"/>
    <mergeCell ref="G35:J35"/>
    <mergeCell ref="G31:J31"/>
    <mergeCell ref="F58:J58"/>
    <mergeCell ref="F59:J59"/>
    <mergeCell ref="G61:J61"/>
    <mergeCell ref="F60:J60"/>
    <mergeCell ref="G50:J50"/>
    <mergeCell ref="G51:G53"/>
    <mergeCell ref="H51:J51"/>
    <mergeCell ref="H52:J52"/>
    <mergeCell ref="H53:J53"/>
    <mergeCell ref="G54:J54"/>
    <mergeCell ref="G55:J55"/>
    <mergeCell ref="G56:J56"/>
    <mergeCell ref="G57:J57"/>
    <mergeCell ref="F24:F57"/>
    <mergeCell ref="H47:J47"/>
    <mergeCell ref="H48:J48"/>
    <mergeCell ref="H49:J49"/>
    <mergeCell ref="G36:H37"/>
    <mergeCell ref="I36:J36"/>
    <mergeCell ref="I37:J37"/>
    <mergeCell ref="G38:G41"/>
    <mergeCell ref="H38:J38"/>
    <mergeCell ref="H39:J39"/>
    <mergeCell ref="H40:J40"/>
    <mergeCell ref="G42:G49"/>
    <mergeCell ref="H42:H44"/>
    <mergeCell ref="I42:I44"/>
    <mergeCell ref="H45:J45"/>
    <mergeCell ref="H46:J46"/>
    <mergeCell ref="H41:J41"/>
    <mergeCell ref="F68:J68"/>
    <mergeCell ref="F69:I70"/>
    <mergeCell ref="F71:J71"/>
    <mergeCell ref="F72:J72"/>
    <mergeCell ref="F62:J62"/>
    <mergeCell ref="F63:J63"/>
    <mergeCell ref="F64:J64"/>
    <mergeCell ref="F65:F67"/>
    <mergeCell ref="G65:J65"/>
    <mergeCell ref="G66:J66"/>
    <mergeCell ref="G67:J67"/>
    <mergeCell ref="F73:J73"/>
    <mergeCell ref="F85:F89"/>
    <mergeCell ref="F79:I80"/>
    <mergeCell ref="F81:I82"/>
    <mergeCell ref="F83:F84"/>
    <mergeCell ref="G83:I84"/>
  </mergeCells>
  <phoneticPr fontId="3"/>
  <pageMargins left="1.1811023622047245" right="0.78740157480314965" top="0.78740157480314965" bottom="0.78740157480314965" header="0.51181102362204722" footer="0.51181102362204722"/>
  <pageSetup paperSize="9" scale="56" orientation="portrait" blackAndWhite="1" errors="blank"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K60"/>
  <sheetViews>
    <sheetView view="pageBreakPreview" zoomScaleNormal="100" zoomScaleSheetLayoutView="100" workbookViewId="0"/>
  </sheetViews>
  <sheetFormatPr defaultColWidth="9" defaultRowHeight="14"/>
  <cols>
    <col min="1" max="1" width="9.75" style="1" customWidth="1"/>
    <col min="2" max="2" width="4.33203125" style="1" customWidth="1"/>
    <col min="3" max="3" width="3.25" style="1" customWidth="1"/>
    <col min="4" max="4" width="3.33203125" style="1" customWidth="1"/>
    <col min="5" max="5" width="6.33203125" style="24" customWidth="1"/>
    <col min="6" max="6" width="6" style="1" customWidth="1"/>
    <col min="7" max="7" width="8.5" style="1" customWidth="1"/>
    <col min="8" max="8" width="9" style="1"/>
    <col min="9" max="9" width="15.83203125" style="1" customWidth="1"/>
    <col min="10" max="10" width="10.75" style="1" customWidth="1"/>
    <col min="11" max="11" width="10.58203125" style="1" customWidth="1"/>
    <col min="12" max="16384" width="9" style="1"/>
  </cols>
  <sheetData>
    <row r="1" spans="1:11" ht="19">
      <c r="F1" s="8" t="s">
        <v>967</v>
      </c>
    </row>
    <row r="2" spans="1:11">
      <c r="F2" s="1" t="s">
        <v>520</v>
      </c>
    </row>
    <row r="3" spans="1:11" ht="28.5" customHeight="1">
      <c r="A3" s="26"/>
      <c r="B3" s="67" t="s">
        <v>786</v>
      </c>
      <c r="C3" s="26" t="s">
        <v>787</v>
      </c>
      <c r="D3" s="26" t="s">
        <v>788</v>
      </c>
      <c r="E3" s="30" t="s">
        <v>789</v>
      </c>
      <c r="F3" s="803"/>
      <c r="G3" s="803"/>
      <c r="H3" s="803"/>
      <c r="I3" s="803"/>
      <c r="J3" s="36" t="s">
        <v>463</v>
      </c>
      <c r="K3" s="11" t="s">
        <v>609</v>
      </c>
    </row>
    <row r="4" spans="1:11" ht="20.149999999999999" customHeight="1">
      <c r="A4" s="27" t="str">
        <f>+B4&amp;C4&amp;D4</f>
        <v>0901301</v>
      </c>
      <c r="B4" s="28" t="s">
        <v>991</v>
      </c>
      <c r="C4" s="29">
        <v>13</v>
      </c>
      <c r="D4" s="28" t="s">
        <v>790</v>
      </c>
      <c r="E4" s="31" t="s">
        <v>791</v>
      </c>
      <c r="F4" s="468" t="s">
        <v>992</v>
      </c>
      <c r="G4" s="484"/>
      <c r="H4" s="484"/>
      <c r="I4" s="469"/>
      <c r="J4" s="35">
        <f>VLOOKUP($A4&amp;J$60,決統データ!$A$3:$DE$2059,$E4+19,FALSE)</f>
        <v>3560601</v>
      </c>
      <c r="K4" s="88"/>
    </row>
    <row r="5" spans="1:11" ht="20.149999999999999" customHeight="1">
      <c r="A5" s="27" t="str">
        <f t="shared" ref="A5:A56" si="0">+B5&amp;C5&amp;D5</f>
        <v>0901301</v>
      </c>
      <c r="B5" s="28" t="s">
        <v>991</v>
      </c>
      <c r="C5" s="29">
        <v>13</v>
      </c>
      <c r="D5" s="28" t="s">
        <v>790</v>
      </c>
      <c r="E5" s="24">
        <v>6</v>
      </c>
      <c r="F5" s="1024" t="s">
        <v>966</v>
      </c>
      <c r="G5" s="468" t="s">
        <v>965</v>
      </c>
      <c r="H5" s="484"/>
      <c r="I5" s="469"/>
      <c r="J5" s="440">
        <f>VLOOKUP($A5&amp;J$60,決統データ!$A$3:$DE$2059,$E5+19,FALSE)</f>
        <v>9033</v>
      </c>
      <c r="K5" s="89">
        <f t="shared" ref="K5:K27" si="1">SUM(J5:J5)</f>
        <v>9033</v>
      </c>
    </row>
    <row r="6" spans="1:11" ht="20.149999999999999" customHeight="1">
      <c r="A6" s="27" t="str">
        <f t="shared" si="0"/>
        <v>0901301</v>
      </c>
      <c r="B6" s="28" t="s">
        <v>991</v>
      </c>
      <c r="C6" s="29">
        <v>13</v>
      </c>
      <c r="D6" s="28" t="s">
        <v>790</v>
      </c>
      <c r="E6" s="24">
        <v>7</v>
      </c>
      <c r="F6" s="1025"/>
      <c r="G6" s="1027" t="s">
        <v>964</v>
      </c>
      <c r="H6" s="64" t="s">
        <v>963</v>
      </c>
      <c r="I6" s="62"/>
      <c r="J6" s="440">
        <f>VLOOKUP($A6&amp;J$60,決統データ!$A$3:$DE$2059,$E6+19,FALSE)</f>
        <v>2771</v>
      </c>
      <c r="K6" s="89">
        <f t="shared" si="1"/>
        <v>2771</v>
      </c>
    </row>
    <row r="7" spans="1:11" ht="20.149999999999999" customHeight="1">
      <c r="A7" s="27" t="str">
        <f t="shared" si="0"/>
        <v>0901301</v>
      </c>
      <c r="B7" s="28" t="s">
        <v>991</v>
      </c>
      <c r="C7" s="29">
        <v>13</v>
      </c>
      <c r="D7" s="28" t="s">
        <v>790</v>
      </c>
      <c r="E7" s="24">
        <v>8</v>
      </c>
      <c r="F7" s="1025"/>
      <c r="G7" s="1027"/>
      <c r="H7" s="64" t="s">
        <v>946</v>
      </c>
      <c r="I7" s="62"/>
      <c r="J7" s="35">
        <f>VLOOKUP($A7&amp;J$60,決統データ!$A$3:$DE$2059,$E7+19,FALSE)</f>
        <v>0</v>
      </c>
      <c r="K7" s="89">
        <f t="shared" si="1"/>
        <v>0</v>
      </c>
    </row>
    <row r="8" spans="1:11" ht="20.149999999999999" customHeight="1">
      <c r="A8" s="27" t="str">
        <f t="shared" si="0"/>
        <v>0901301</v>
      </c>
      <c r="B8" s="28" t="s">
        <v>991</v>
      </c>
      <c r="C8" s="29">
        <v>13</v>
      </c>
      <c r="D8" s="28" t="s">
        <v>790</v>
      </c>
      <c r="E8" s="24">
        <v>9</v>
      </c>
      <c r="F8" s="1025"/>
      <c r="G8" s="1027"/>
      <c r="H8" s="64" t="s">
        <v>945</v>
      </c>
      <c r="I8" s="62"/>
      <c r="J8" s="35">
        <f>VLOOKUP($A8&amp;J$60,決統データ!$A$3:$DE$2059,$E8+19,FALSE)</f>
        <v>0</v>
      </c>
      <c r="K8" s="89">
        <f t="shared" si="1"/>
        <v>0</v>
      </c>
    </row>
    <row r="9" spans="1:11" ht="20.149999999999999" customHeight="1">
      <c r="A9" s="27" t="str">
        <f t="shared" si="0"/>
        <v>0901301</v>
      </c>
      <c r="B9" s="28" t="s">
        <v>991</v>
      </c>
      <c r="C9" s="29">
        <v>13</v>
      </c>
      <c r="D9" s="28" t="s">
        <v>790</v>
      </c>
      <c r="E9" s="24">
        <v>10</v>
      </c>
      <c r="F9" s="1025"/>
      <c r="G9" s="1027"/>
      <c r="H9" s="64" t="s">
        <v>815</v>
      </c>
      <c r="I9" s="62"/>
      <c r="J9" s="35">
        <f>VLOOKUP($A9&amp;J$60,決統データ!$A$3:$DE$2059,$E9+19,FALSE)</f>
        <v>169</v>
      </c>
      <c r="K9" s="89">
        <f t="shared" si="1"/>
        <v>169</v>
      </c>
    </row>
    <row r="10" spans="1:11" ht="20.149999999999999" customHeight="1">
      <c r="A10" s="27" t="str">
        <f t="shared" si="0"/>
        <v>0901301</v>
      </c>
      <c r="B10" s="28" t="s">
        <v>991</v>
      </c>
      <c r="C10" s="29">
        <v>13</v>
      </c>
      <c r="D10" s="28" t="s">
        <v>790</v>
      </c>
      <c r="E10" s="24">
        <v>11</v>
      </c>
      <c r="F10" s="1025"/>
      <c r="G10" s="1027"/>
      <c r="H10" s="64" t="s">
        <v>944</v>
      </c>
      <c r="I10" s="62"/>
      <c r="J10" s="35">
        <f>VLOOKUP($A10&amp;J$60,決統データ!$A$3:$DE$2059,$E10+19,FALSE)</f>
        <v>532</v>
      </c>
      <c r="K10" s="89">
        <f t="shared" si="1"/>
        <v>532</v>
      </c>
    </row>
    <row r="11" spans="1:11" ht="20.149999999999999" customHeight="1">
      <c r="A11" s="27" t="str">
        <f t="shared" si="0"/>
        <v>0901301</v>
      </c>
      <c r="B11" s="28" t="s">
        <v>991</v>
      </c>
      <c r="C11" s="29">
        <v>13</v>
      </c>
      <c r="D11" s="28" t="s">
        <v>790</v>
      </c>
      <c r="E11" s="24">
        <v>12</v>
      </c>
      <c r="F11" s="1025"/>
      <c r="G11" s="1027"/>
      <c r="H11" s="64" t="s">
        <v>943</v>
      </c>
      <c r="I11" s="62"/>
      <c r="J11" s="35">
        <f>VLOOKUP($A11&amp;J$60,決統データ!$A$3:$DE$2059,$E11+19,FALSE)</f>
        <v>0</v>
      </c>
      <c r="K11" s="89">
        <f t="shared" si="1"/>
        <v>0</v>
      </c>
    </row>
    <row r="12" spans="1:11" ht="20.149999999999999" customHeight="1">
      <c r="A12" s="27" t="str">
        <f t="shared" si="0"/>
        <v>0901301</v>
      </c>
      <c r="B12" s="28" t="s">
        <v>991</v>
      </c>
      <c r="C12" s="29">
        <v>13</v>
      </c>
      <c r="D12" s="28" t="s">
        <v>790</v>
      </c>
      <c r="E12" s="24">
        <v>13</v>
      </c>
      <c r="F12" s="1025"/>
      <c r="G12" s="1027"/>
      <c r="H12" s="64" t="s">
        <v>942</v>
      </c>
      <c r="I12" s="62"/>
      <c r="J12" s="35">
        <f>VLOOKUP($A12&amp;J$60,決統データ!$A$3:$DE$2059,$E12+19,FALSE)</f>
        <v>322</v>
      </c>
      <c r="K12" s="89">
        <f t="shared" si="1"/>
        <v>322</v>
      </c>
    </row>
    <row r="13" spans="1:11" ht="20.149999999999999" customHeight="1">
      <c r="A13" s="27" t="str">
        <f t="shared" si="0"/>
        <v>0901301</v>
      </c>
      <c r="B13" s="28" t="s">
        <v>991</v>
      </c>
      <c r="C13" s="29">
        <v>13</v>
      </c>
      <c r="D13" s="28" t="s">
        <v>790</v>
      </c>
      <c r="E13" s="24">
        <v>14</v>
      </c>
      <c r="F13" s="1025"/>
      <c r="G13" s="1027"/>
      <c r="H13" s="64" t="s">
        <v>941</v>
      </c>
      <c r="I13" s="62"/>
      <c r="J13" s="35">
        <f>VLOOKUP($A13&amp;J$60,決統データ!$A$3:$DE$2059,$E13+19,FALSE)</f>
        <v>0</v>
      </c>
      <c r="K13" s="89">
        <f t="shared" si="1"/>
        <v>0</v>
      </c>
    </row>
    <row r="14" spans="1:11" ht="20.149999999999999" customHeight="1">
      <c r="A14" s="27" t="str">
        <f t="shared" si="0"/>
        <v>0901301</v>
      </c>
      <c r="B14" s="28" t="s">
        <v>991</v>
      </c>
      <c r="C14" s="29">
        <v>13</v>
      </c>
      <c r="D14" s="28" t="s">
        <v>790</v>
      </c>
      <c r="E14" s="24">
        <v>15</v>
      </c>
      <c r="F14" s="1025"/>
      <c r="G14" s="1027"/>
      <c r="H14" s="64" t="s">
        <v>940</v>
      </c>
      <c r="I14" s="62"/>
      <c r="J14" s="35">
        <f>VLOOKUP($A14&amp;J$60,決統データ!$A$3:$DE$2059,$E14+19,FALSE)</f>
        <v>0</v>
      </c>
      <c r="K14" s="89">
        <f t="shared" si="1"/>
        <v>0</v>
      </c>
    </row>
    <row r="15" spans="1:11" ht="20.149999999999999" customHeight="1">
      <c r="A15" s="27" t="str">
        <f t="shared" si="0"/>
        <v>0901301</v>
      </c>
      <c r="B15" s="28" t="s">
        <v>991</v>
      </c>
      <c r="C15" s="29">
        <v>13</v>
      </c>
      <c r="D15" s="28" t="s">
        <v>790</v>
      </c>
      <c r="E15" s="24">
        <v>16</v>
      </c>
      <c r="F15" s="1025"/>
      <c r="G15" s="1027"/>
      <c r="H15" s="64" t="s">
        <v>962</v>
      </c>
      <c r="I15" s="62"/>
      <c r="J15" s="35">
        <f>VLOOKUP($A15&amp;J$60,決統データ!$A$3:$DE$2059,$E15+19,FALSE)</f>
        <v>406</v>
      </c>
      <c r="K15" s="89">
        <f t="shared" si="1"/>
        <v>406</v>
      </c>
    </row>
    <row r="16" spans="1:11" ht="20.149999999999999" customHeight="1">
      <c r="A16" s="27" t="str">
        <f t="shared" si="0"/>
        <v>0901301</v>
      </c>
      <c r="B16" s="28" t="s">
        <v>991</v>
      </c>
      <c r="C16" s="29">
        <v>13</v>
      </c>
      <c r="D16" s="28" t="s">
        <v>790</v>
      </c>
      <c r="E16" s="24">
        <v>17</v>
      </c>
      <c r="F16" s="1026"/>
      <c r="G16" s="1028"/>
      <c r="H16" s="64" t="s">
        <v>737</v>
      </c>
      <c r="I16" s="62"/>
      <c r="J16" s="35">
        <f>VLOOKUP($A16&amp;J$60,決統データ!$A$3:$DE$2059,$E16+19,FALSE)</f>
        <v>21</v>
      </c>
      <c r="K16" s="89">
        <f t="shared" si="1"/>
        <v>21</v>
      </c>
    </row>
    <row r="17" spans="1:11" ht="20.149999999999999" customHeight="1">
      <c r="A17" s="27" t="str">
        <f t="shared" si="0"/>
        <v>0901301</v>
      </c>
      <c r="B17" s="28" t="s">
        <v>991</v>
      </c>
      <c r="C17" s="29">
        <v>13</v>
      </c>
      <c r="D17" s="28" t="s">
        <v>790</v>
      </c>
      <c r="E17" s="24">
        <v>19</v>
      </c>
      <c r="F17" s="60" t="s">
        <v>961</v>
      </c>
      <c r="G17" s="60"/>
      <c r="H17" s="64"/>
      <c r="I17" s="62"/>
      <c r="J17" s="440">
        <f>VLOOKUP($A17&amp;J$60,決統データ!$A$3:$DE$2059,$E17+19,FALSE)</f>
        <v>1060</v>
      </c>
      <c r="K17" s="89">
        <f t="shared" si="1"/>
        <v>1060</v>
      </c>
    </row>
    <row r="18" spans="1:11" ht="20.149999999999999" customHeight="1">
      <c r="A18" s="27" t="str">
        <f t="shared" si="0"/>
        <v>0901301</v>
      </c>
      <c r="B18" s="28" t="s">
        <v>991</v>
      </c>
      <c r="C18" s="29">
        <v>13</v>
      </c>
      <c r="D18" s="28" t="s">
        <v>790</v>
      </c>
      <c r="E18" s="24">
        <v>20</v>
      </c>
      <c r="F18" s="1029" t="s">
        <v>960</v>
      </c>
      <c r="G18" s="646" t="s">
        <v>959</v>
      </c>
      <c r="H18" s="64" t="s">
        <v>956</v>
      </c>
      <c r="I18" s="62"/>
      <c r="J18" s="440">
        <f>VLOOKUP($A18&amp;J$60,決統データ!$A$3:$DE$2059,$E18+19,FALSE)</f>
        <v>1449</v>
      </c>
      <c r="K18" s="89">
        <f t="shared" si="1"/>
        <v>1449</v>
      </c>
    </row>
    <row r="19" spans="1:11" ht="20.149999999999999" customHeight="1">
      <c r="A19" s="27" t="str">
        <f t="shared" si="0"/>
        <v>0901301</v>
      </c>
      <c r="B19" s="28" t="s">
        <v>991</v>
      </c>
      <c r="C19" s="29">
        <v>13</v>
      </c>
      <c r="D19" s="28" t="s">
        <v>790</v>
      </c>
      <c r="E19" s="24">
        <v>21</v>
      </c>
      <c r="F19" s="1029"/>
      <c r="G19" s="638"/>
      <c r="H19" s="64" t="s">
        <v>955</v>
      </c>
      <c r="I19" s="62"/>
      <c r="J19" s="440">
        <f>VLOOKUP($A19&amp;J$60,決統データ!$A$3:$DE$2059,$E19+19,FALSE)</f>
        <v>382</v>
      </c>
      <c r="K19" s="89">
        <f t="shared" si="1"/>
        <v>382</v>
      </c>
    </row>
    <row r="20" spans="1:11" ht="20.149999999999999" customHeight="1">
      <c r="A20" s="27" t="str">
        <f t="shared" si="0"/>
        <v>0901301</v>
      </c>
      <c r="B20" s="28" t="s">
        <v>991</v>
      </c>
      <c r="C20" s="29">
        <v>13</v>
      </c>
      <c r="D20" s="28" t="s">
        <v>790</v>
      </c>
      <c r="E20" s="24">
        <v>22</v>
      </c>
      <c r="F20" s="1029"/>
      <c r="G20" s="646" t="s">
        <v>958</v>
      </c>
      <c r="H20" s="64" t="s">
        <v>956</v>
      </c>
      <c r="I20" s="62"/>
      <c r="J20" s="440">
        <f>VLOOKUP($A20&amp;J$60,決統データ!$A$3:$DE$2059,$E20+19,FALSE)</f>
        <v>852</v>
      </c>
      <c r="K20" s="89">
        <f t="shared" si="1"/>
        <v>852</v>
      </c>
    </row>
    <row r="21" spans="1:11" ht="20.149999999999999" customHeight="1">
      <c r="A21" s="27" t="str">
        <f t="shared" si="0"/>
        <v>0901301</v>
      </c>
      <c r="B21" s="28" t="s">
        <v>991</v>
      </c>
      <c r="C21" s="29">
        <v>13</v>
      </c>
      <c r="D21" s="28" t="s">
        <v>790</v>
      </c>
      <c r="E21" s="24">
        <v>23</v>
      </c>
      <c r="F21" s="1029"/>
      <c r="G21" s="638"/>
      <c r="H21" s="64" t="s">
        <v>955</v>
      </c>
      <c r="I21" s="62"/>
      <c r="J21" s="440">
        <f>VLOOKUP($A21&amp;J$60,決統データ!$A$3:$DE$2059,$E21+19,FALSE)</f>
        <v>327</v>
      </c>
      <c r="K21" s="89">
        <f t="shared" si="1"/>
        <v>327</v>
      </c>
    </row>
    <row r="22" spans="1:11" ht="20.149999999999999" customHeight="1">
      <c r="A22" s="27" t="str">
        <f t="shared" si="0"/>
        <v>0901301</v>
      </c>
      <c r="B22" s="28" t="s">
        <v>991</v>
      </c>
      <c r="C22" s="29">
        <v>13</v>
      </c>
      <c r="D22" s="28" t="s">
        <v>790</v>
      </c>
      <c r="E22" s="24">
        <v>24</v>
      </c>
      <c r="F22" s="1029"/>
      <c r="G22" s="646" t="s">
        <v>933</v>
      </c>
      <c r="H22" s="64" t="s">
        <v>956</v>
      </c>
      <c r="I22" s="62"/>
      <c r="J22" s="35">
        <f>VLOOKUP($A22&amp;J$60,決統データ!$A$3:$DE$2059,$E22+19,FALSE)</f>
        <v>0</v>
      </c>
      <c r="K22" s="89">
        <f t="shared" si="1"/>
        <v>0</v>
      </c>
    </row>
    <row r="23" spans="1:11" ht="20.149999999999999" customHeight="1">
      <c r="A23" s="27" t="str">
        <f t="shared" si="0"/>
        <v>0901301</v>
      </c>
      <c r="B23" s="28" t="s">
        <v>991</v>
      </c>
      <c r="C23" s="29">
        <v>13</v>
      </c>
      <c r="D23" s="28" t="s">
        <v>790</v>
      </c>
      <c r="E23" s="24">
        <v>25</v>
      </c>
      <c r="F23" s="1029"/>
      <c r="G23" s="638"/>
      <c r="H23" s="64" t="s">
        <v>955</v>
      </c>
      <c r="I23" s="62"/>
      <c r="J23" s="35">
        <f>VLOOKUP($A23&amp;J$60,決統データ!$A$3:$DE$2059,$E23+19,FALSE)</f>
        <v>0</v>
      </c>
      <c r="K23" s="89">
        <f t="shared" si="1"/>
        <v>0</v>
      </c>
    </row>
    <row r="24" spans="1:11" ht="20.149999999999999" customHeight="1">
      <c r="A24" s="27" t="str">
        <f t="shared" si="0"/>
        <v>0901301</v>
      </c>
      <c r="B24" s="28" t="s">
        <v>991</v>
      </c>
      <c r="C24" s="29">
        <v>13</v>
      </c>
      <c r="D24" s="28" t="s">
        <v>790</v>
      </c>
      <c r="E24" s="24">
        <v>26</v>
      </c>
      <c r="F24" s="1029"/>
      <c r="G24" s="1030" t="s">
        <v>957</v>
      </c>
      <c r="H24" s="64" t="s">
        <v>956</v>
      </c>
      <c r="I24" s="62"/>
      <c r="J24" s="35">
        <f>VLOOKUP($A24&amp;J$60,決統データ!$A$3:$DE$2059,$E24+19,FALSE)</f>
        <v>0</v>
      </c>
      <c r="K24" s="89">
        <f t="shared" si="1"/>
        <v>0</v>
      </c>
    </row>
    <row r="25" spans="1:11" ht="20.149999999999999" customHeight="1">
      <c r="A25" s="27" t="str">
        <f t="shared" si="0"/>
        <v>0901301</v>
      </c>
      <c r="B25" s="28" t="s">
        <v>991</v>
      </c>
      <c r="C25" s="29">
        <v>13</v>
      </c>
      <c r="D25" s="28" t="s">
        <v>790</v>
      </c>
      <c r="E25" s="24">
        <v>27</v>
      </c>
      <c r="F25" s="1029"/>
      <c r="G25" s="1030"/>
      <c r="H25" s="64" t="s">
        <v>955</v>
      </c>
      <c r="I25" s="62"/>
      <c r="J25" s="35">
        <f>VLOOKUP($A25&amp;J$60,決統データ!$A$3:$DE$2059,$E25+19,FALSE)</f>
        <v>0</v>
      </c>
      <c r="K25" s="89">
        <f t="shared" si="1"/>
        <v>0</v>
      </c>
    </row>
    <row r="26" spans="1:11" ht="20.149999999999999" customHeight="1">
      <c r="A26" s="27" t="str">
        <f t="shared" si="0"/>
        <v>0901301</v>
      </c>
      <c r="B26" s="28" t="s">
        <v>991</v>
      </c>
      <c r="C26" s="29">
        <v>13</v>
      </c>
      <c r="D26" s="28" t="s">
        <v>790</v>
      </c>
      <c r="E26" s="24">
        <v>28</v>
      </c>
      <c r="F26" s="1029"/>
      <c r="G26" s="646" t="s">
        <v>737</v>
      </c>
      <c r="H26" s="64" t="s">
        <v>956</v>
      </c>
      <c r="I26" s="62"/>
      <c r="J26" s="35">
        <f>VLOOKUP($A26&amp;J$60,決統データ!$A$3:$DE$2059,$E26+19,FALSE)</f>
        <v>57</v>
      </c>
      <c r="K26" s="89">
        <f t="shared" si="1"/>
        <v>57</v>
      </c>
    </row>
    <row r="27" spans="1:11" ht="20.149999999999999" customHeight="1">
      <c r="A27" s="27" t="str">
        <f t="shared" si="0"/>
        <v>0901301</v>
      </c>
      <c r="B27" s="28" t="s">
        <v>991</v>
      </c>
      <c r="C27" s="29">
        <v>13</v>
      </c>
      <c r="D27" s="28" t="s">
        <v>790</v>
      </c>
      <c r="E27" s="24">
        <v>29</v>
      </c>
      <c r="F27" s="1029"/>
      <c r="G27" s="638"/>
      <c r="H27" s="64" t="s">
        <v>955</v>
      </c>
      <c r="I27" s="62"/>
      <c r="J27" s="35">
        <f>VLOOKUP($A27&amp;J$60,決統データ!$A$3:$DE$2059,$E27+19,FALSE)</f>
        <v>31</v>
      </c>
      <c r="K27" s="89">
        <f t="shared" si="1"/>
        <v>31</v>
      </c>
    </row>
    <row r="28" spans="1:11" ht="20.149999999999999" customHeight="1">
      <c r="A28" s="27" t="str">
        <f t="shared" si="0"/>
        <v>0901301</v>
      </c>
      <c r="B28" s="28" t="s">
        <v>991</v>
      </c>
      <c r="C28" s="29">
        <v>13</v>
      </c>
      <c r="D28" s="28" t="s">
        <v>790</v>
      </c>
      <c r="E28" s="24">
        <v>31</v>
      </c>
      <c r="F28" s="611" t="s">
        <v>954</v>
      </c>
      <c r="G28" s="640" t="s">
        <v>953</v>
      </c>
      <c r="H28" s="64" t="s">
        <v>952</v>
      </c>
      <c r="I28" s="62"/>
      <c r="J28" s="35">
        <f>VLOOKUP($A28&amp;J$60,決統データ!$A$3:$DE$2059,$E28+19,FALSE)</f>
        <v>5011001</v>
      </c>
      <c r="K28" s="89"/>
    </row>
    <row r="29" spans="1:11" ht="20.149999999999999" customHeight="1">
      <c r="A29" s="27" t="str">
        <f t="shared" si="0"/>
        <v>0901301</v>
      </c>
      <c r="B29" s="28" t="s">
        <v>991</v>
      </c>
      <c r="C29" s="29">
        <v>13</v>
      </c>
      <c r="D29" s="28" t="s">
        <v>790</v>
      </c>
      <c r="E29" s="24">
        <v>32</v>
      </c>
      <c r="F29" s="612"/>
      <c r="G29" s="640"/>
      <c r="H29" s="64" t="s">
        <v>951</v>
      </c>
      <c r="I29" s="62"/>
      <c r="J29" s="35">
        <f>VLOOKUP($A29&amp;J$60,決統データ!$A$3:$DE$2059,$E29+19,FALSE)</f>
        <v>5011001</v>
      </c>
      <c r="K29" s="89"/>
    </row>
    <row r="30" spans="1:11" ht="20.149999999999999" customHeight="1">
      <c r="A30" s="27" t="str">
        <f t="shared" si="0"/>
        <v>0901301</v>
      </c>
      <c r="B30" s="28" t="s">
        <v>991</v>
      </c>
      <c r="C30" s="29">
        <v>13</v>
      </c>
      <c r="D30" s="28" t="s">
        <v>790</v>
      </c>
      <c r="E30" s="24">
        <v>33</v>
      </c>
      <c r="F30" s="612"/>
      <c r="G30" s="640" t="s">
        <v>950</v>
      </c>
      <c r="H30" s="64" t="s">
        <v>934</v>
      </c>
      <c r="I30" s="65"/>
      <c r="J30" s="35">
        <f>VLOOKUP($A30&amp;J$60,決統データ!$A$3:$DE$2059,$E30+19,FALSE)/100</f>
        <v>0.3</v>
      </c>
      <c r="K30" s="90"/>
    </row>
    <row r="31" spans="1:11" ht="20.149999999999999" customHeight="1">
      <c r="A31" s="27" t="str">
        <f t="shared" si="0"/>
        <v>0901301</v>
      </c>
      <c r="B31" s="28" t="s">
        <v>991</v>
      </c>
      <c r="C31" s="29">
        <v>13</v>
      </c>
      <c r="D31" s="28" t="s">
        <v>790</v>
      </c>
      <c r="E31" s="24">
        <v>34</v>
      </c>
      <c r="F31" s="612"/>
      <c r="G31" s="640"/>
      <c r="H31" s="64" t="s">
        <v>933</v>
      </c>
      <c r="I31" s="65"/>
      <c r="J31" s="35">
        <f>VLOOKUP($A31&amp;J$60,決統データ!$A$3:$DE$2059,$E31+19,FALSE)/100</f>
        <v>0</v>
      </c>
      <c r="K31" s="90"/>
    </row>
    <row r="32" spans="1:11" ht="20.149999999999999" customHeight="1">
      <c r="A32" s="27" t="str">
        <f t="shared" si="0"/>
        <v>0901301</v>
      </c>
      <c r="B32" s="28" t="s">
        <v>991</v>
      </c>
      <c r="C32" s="29">
        <v>13</v>
      </c>
      <c r="D32" s="28" t="s">
        <v>790</v>
      </c>
      <c r="E32" s="24">
        <v>35</v>
      </c>
      <c r="F32" s="612"/>
      <c r="G32" s="640"/>
      <c r="H32" s="64" t="s">
        <v>949</v>
      </c>
      <c r="I32" s="65"/>
      <c r="J32" s="35">
        <f>VLOOKUP($A32&amp;J$60,決統データ!$A$3:$DE$2059,$E32+19,FALSE)/100</f>
        <v>0</v>
      </c>
      <c r="K32" s="91">
        <f t="shared" ref="K32:K56" si="2">SUM(J32:J32)</f>
        <v>0</v>
      </c>
    </row>
    <row r="33" spans="1:11" ht="20.149999999999999" customHeight="1">
      <c r="A33" s="27" t="str">
        <f t="shared" si="0"/>
        <v>0901301</v>
      </c>
      <c r="B33" s="28" t="s">
        <v>991</v>
      </c>
      <c r="C33" s="29">
        <v>13</v>
      </c>
      <c r="D33" s="28" t="s">
        <v>790</v>
      </c>
      <c r="E33" s="24">
        <v>36</v>
      </c>
      <c r="F33" s="612"/>
      <c r="G33" s="708" t="s">
        <v>948</v>
      </c>
      <c r="H33" s="709"/>
      <c r="I33" s="64" t="s">
        <v>947</v>
      </c>
      <c r="J33" s="35">
        <f>VLOOKUP($A33&amp;J$60,決統データ!$A$3:$DE$2059,$E33+19,FALSE)</f>
        <v>165</v>
      </c>
      <c r="K33" s="91">
        <f t="shared" si="2"/>
        <v>165</v>
      </c>
    </row>
    <row r="34" spans="1:11" ht="20.149999999999999" customHeight="1">
      <c r="A34" s="27" t="str">
        <f t="shared" si="0"/>
        <v>0901301</v>
      </c>
      <c r="B34" s="28" t="s">
        <v>991</v>
      </c>
      <c r="C34" s="29">
        <v>13</v>
      </c>
      <c r="D34" s="28" t="s">
        <v>790</v>
      </c>
      <c r="E34" s="24">
        <v>37</v>
      </c>
      <c r="F34" s="612"/>
      <c r="G34" s="710"/>
      <c r="H34" s="711"/>
      <c r="I34" s="64" t="s">
        <v>946</v>
      </c>
      <c r="J34" s="35">
        <f>VLOOKUP($A34&amp;J$60,決統データ!$A$3:$DE$2059,$E34+19,FALSE)</f>
        <v>0</v>
      </c>
      <c r="K34" s="91">
        <f t="shared" si="2"/>
        <v>0</v>
      </c>
    </row>
    <row r="35" spans="1:11" ht="20.149999999999999" customHeight="1">
      <c r="A35" s="27" t="str">
        <f t="shared" si="0"/>
        <v>0901301</v>
      </c>
      <c r="B35" s="28" t="s">
        <v>991</v>
      </c>
      <c r="C35" s="29">
        <v>13</v>
      </c>
      <c r="D35" s="28" t="s">
        <v>790</v>
      </c>
      <c r="E35" s="24">
        <v>38</v>
      </c>
      <c r="F35" s="612"/>
      <c r="G35" s="710"/>
      <c r="H35" s="711"/>
      <c r="I35" s="64" t="s">
        <v>945</v>
      </c>
      <c r="J35" s="35">
        <f>VLOOKUP($A35&amp;J$60,決統データ!$A$3:$DE$2059,$E35+19,FALSE)</f>
        <v>0</v>
      </c>
      <c r="K35" s="91">
        <f t="shared" si="2"/>
        <v>0</v>
      </c>
    </row>
    <row r="36" spans="1:11" ht="20.149999999999999" customHeight="1">
      <c r="A36" s="27" t="str">
        <f t="shared" si="0"/>
        <v>0901301</v>
      </c>
      <c r="B36" s="28" t="s">
        <v>991</v>
      </c>
      <c r="C36" s="29">
        <v>13</v>
      </c>
      <c r="D36" s="28" t="s">
        <v>790</v>
      </c>
      <c r="E36" s="24">
        <v>39</v>
      </c>
      <c r="F36" s="612"/>
      <c r="G36" s="710"/>
      <c r="H36" s="711"/>
      <c r="I36" s="64" t="s">
        <v>815</v>
      </c>
      <c r="J36" s="35">
        <f>VLOOKUP($A36&amp;J$60,決統データ!$A$3:$DE$2059,$E36+19,FALSE)</f>
        <v>330</v>
      </c>
      <c r="K36" s="91">
        <f t="shared" si="2"/>
        <v>330</v>
      </c>
    </row>
    <row r="37" spans="1:11" ht="20.149999999999999" customHeight="1">
      <c r="A37" s="27" t="str">
        <f t="shared" si="0"/>
        <v>0901301</v>
      </c>
      <c r="B37" s="28" t="s">
        <v>991</v>
      </c>
      <c r="C37" s="29">
        <v>13</v>
      </c>
      <c r="D37" s="28" t="s">
        <v>790</v>
      </c>
      <c r="E37" s="24">
        <v>40</v>
      </c>
      <c r="F37" s="612"/>
      <c r="G37" s="710"/>
      <c r="H37" s="711"/>
      <c r="I37" s="64" t="s">
        <v>944</v>
      </c>
      <c r="J37" s="440">
        <f>VLOOKUP($A37&amp;J$60,決統データ!$A$3:$DE$2059,$E37+19,FALSE)</f>
        <v>1375</v>
      </c>
      <c r="K37" s="91">
        <f t="shared" si="2"/>
        <v>1375</v>
      </c>
    </row>
    <row r="38" spans="1:11" ht="20.149999999999999" customHeight="1">
      <c r="A38" s="27" t="str">
        <f t="shared" si="0"/>
        <v>0901301</v>
      </c>
      <c r="B38" s="28" t="s">
        <v>991</v>
      </c>
      <c r="C38" s="29">
        <v>13</v>
      </c>
      <c r="D38" s="28" t="s">
        <v>790</v>
      </c>
      <c r="E38" s="24">
        <v>41</v>
      </c>
      <c r="F38" s="612"/>
      <c r="G38" s="710"/>
      <c r="H38" s="711"/>
      <c r="I38" s="64" t="s">
        <v>943</v>
      </c>
      <c r="J38" s="440">
        <f>VLOOKUP($A38&amp;J$60,決統データ!$A$3:$DE$2059,$E38+19,FALSE)</f>
        <v>1375</v>
      </c>
      <c r="K38" s="91">
        <f t="shared" si="2"/>
        <v>1375</v>
      </c>
    </row>
    <row r="39" spans="1:11" ht="20.149999999999999" customHeight="1">
      <c r="A39" s="27" t="str">
        <f t="shared" si="0"/>
        <v>0901301</v>
      </c>
      <c r="B39" s="28" t="s">
        <v>991</v>
      </c>
      <c r="C39" s="29">
        <v>13</v>
      </c>
      <c r="D39" s="28" t="s">
        <v>790</v>
      </c>
      <c r="E39" s="24">
        <v>42</v>
      </c>
      <c r="F39" s="612"/>
      <c r="G39" s="710"/>
      <c r="H39" s="711"/>
      <c r="I39" s="64" t="s">
        <v>942</v>
      </c>
      <c r="J39" s="440">
        <f>VLOOKUP($A39&amp;J$60,決統データ!$A$3:$DE$2059,$E39+19,FALSE)</f>
        <v>1210</v>
      </c>
      <c r="K39" s="91">
        <f t="shared" si="2"/>
        <v>1210</v>
      </c>
    </row>
    <row r="40" spans="1:11" ht="20.149999999999999" customHeight="1">
      <c r="A40" s="27" t="str">
        <f t="shared" si="0"/>
        <v>0901301</v>
      </c>
      <c r="B40" s="28" t="s">
        <v>991</v>
      </c>
      <c r="C40" s="29">
        <v>13</v>
      </c>
      <c r="D40" s="28" t="s">
        <v>790</v>
      </c>
      <c r="E40" s="24">
        <v>43</v>
      </c>
      <c r="F40" s="612"/>
      <c r="G40" s="710"/>
      <c r="H40" s="711"/>
      <c r="I40" s="64" t="s">
        <v>941</v>
      </c>
      <c r="J40" s="440">
        <f>VLOOKUP($A40&amp;J$60,決統データ!$A$3:$DE$2059,$E40+19,FALSE)</f>
        <v>715</v>
      </c>
      <c r="K40" s="91">
        <f t="shared" si="2"/>
        <v>715</v>
      </c>
    </row>
    <row r="41" spans="1:11" ht="20.149999999999999" customHeight="1">
      <c r="A41" s="27" t="str">
        <f t="shared" si="0"/>
        <v>0901301</v>
      </c>
      <c r="B41" s="28" t="s">
        <v>991</v>
      </c>
      <c r="C41" s="29">
        <v>13</v>
      </c>
      <c r="D41" s="28" t="s">
        <v>790</v>
      </c>
      <c r="E41" s="24">
        <v>44</v>
      </c>
      <c r="F41" s="613"/>
      <c r="G41" s="712"/>
      <c r="H41" s="713"/>
      <c r="I41" s="64" t="s">
        <v>940</v>
      </c>
      <c r="J41" s="35">
        <f>VLOOKUP($A41&amp;J$60,決統データ!$A$3:$DE$2059,$E41+19,FALSE)</f>
        <v>0</v>
      </c>
      <c r="K41" s="91">
        <f t="shared" si="2"/>
        <v>0</v>
      </c>
    </row>
    <row r="42" spans="1:11" ht="20.149999999999999" customHeight="1">
      <c r="A42" s="27" t="str">
        <f t="shared" si="0"/>
        <v>0901301</v>
      </c>
      <c r="B42" s="28" t="s">
        <v>991</v>
      </c>
      <c r="C42" s="29">
        <v>13</v>
      </c>
      <c r="D42" s="28" t="s">
        <v>790</v>
      </c>
      <c r="E42" s="24">
        <v>45</v>
      </c>
      <c r="F42" s="60" t="s">
        <v>939</v>
      </c>
      <c r="G42" s="60"/>
      <c r="H42" s="60"/>
      <c r="I42" s="64"/>
      <c r="J42" s="35">
        <f>VLOOKUP($A42&amp;J$60,決統データ!$A$3:$DE$2059,$E42+19,FALSE)</f>
        <v>0</v>
      </c>
      <c r="K42" s="91">
        <f t="shared" si="2"/>
        <v>0</v>
      </c>
    </row>
    <row r="43" spans="1:11" ht="20.149999999999999" customHeight="1">
      <c r="A43" s="27" t="str">
        <f t="shared" si="0"/>
        <v>0901301</v>
      </c>
      <c r="B43" s="28" t="s">
        <v>991</v>
      </c>
      <c r="C43" s="29">
        <v>13</v>
      </c>
      <c r="D43" s="28" t="s">
        <v>790</v>
      </c>
      <c r="E43" s="24">
        <v>46</v>
      </c>
      <c r="F43" s="611" t="s">
        <v>938</v>
      </c>
      <c r="G43" s="635" t="s">
        <v>937</v>
      </c>
      <c r="H43" s="980"/>
      <c r="I43" s="64" t="s">
        <v>934</v>
      </c>
      <c r="J43" s="35">
        <f>VLOOKUP($A43&amp;J$60,決統データ!$A$3:$DE$2059,$E43+19,FALSE)</f>
        <v>1</v>
      </c>
      <c r="K43" s="91">
        <f t="shared" si="2"/>
        <v>1</v>
      </c>
    </row>
    <row r="44" spans="1:11" ht="20.149999999999999" customHeight="1">
      <c r="A44" s="27" t="str">
        <f t="shared" si="0"/>
        <v>0901301</v>
      </c>
      <c r="B44" s="28" t="s">
        <v>991</v>
      </c>
      <c r="C44" s="29">
        <v>13</v>
      </c>
      <c r="D44" s="28" t="s">
        <v>790</v>
      </c>
      <c r="E44" s="24">
        <v>47</v>
      </c>
      <c r="F44" s="612"/>
      <c r="G44" s="1021"/>
      <c r="H44" s="1022"/>
      <c r="I44" s="64" t="s">
        <v>933</v>
      </c>
      <c r="J44" s="35">
        <f>VLOOKUP($A44&amp;J$60,決統データ!$A$3:$DE$2059,$E44+19,FALSE)</f>
        <v>0</v>
      </c>
      <c r="K44" s="91">
        <f t="shared" si="2"/>
        <v>0</v>
      </c>
    </row>
    <row r="45" spans="1:11" ht="20.149999999999999" customHeight="1">
      <c r="A45" s="27" t="str">
        <f t="shared" si="0"/>
        <v>0901301</v>
      </c>
      <c r="B45" s="28" t="s">
        <v>991</v>
      </c>
      <c r="C45" s="29">
        <v>13</v>
      </c>
      <c r="D45" s="28" t="s">
        <v>790</v>
      </c>
      <c r="E45" s="24">
        <v>48</v>
      </c>
      <c r="F45" s="612"/>
      <c r="G45" s="981"/>
      <c r="H45" s="982"/>
      <c r="I45" s="64" t="s">
        <v>932</v>
      </c>
      <c r="J45" s="35">
        <f>VLOOKUP($A45&amp;J$60,決統データ!$A$3:$DE$2059,$E45+19,FALSE)</f>
        <v>0</v>
      </c>
      <c r="K45" s="91">
        <f t="shared" si="2"/>
        <v>0</v>
      </c>
    </row>
    <row r="46" spans="1:11" ht="20.149999999999999" customHeight="1">
      <c r="A46" s="27" t="str">
        <f t="shared" si="0"/>
        <v>0901301</v>
      </c>
      <c r="B46" s="28" t="s">
        <v>991</v>
      </c>
      <c r="C46" s="29">
        <v>13</v>
      </c>
      <c r="D46" s="28" t="s">
        <v>790</v>
      </c>
      <c r="E46" s="24">
        <v>49</v>
      </c>
      <c r="F46" s="612"/>
      <c r="G46" s="635" t="s">
        <v>936</v>
      </c>
      <c r="H46" s="980"/>
      <c r="I46" s="64" t="s">
        <v>934</v>
      </c>
      <c r="J46" s="35">
        <f>VLOOKUP($A46&amp;J$60,決統データ!$A$3:$DE$2059,$E46+19,FALSE)</f>
        <v>0</v>
      </c>
      <c r="K46" s="91">
        <f t="shared" si="2"/>
        <v>0</v>
      </c>
    </row>
    <row r="47" spans="1:11" ht="20.149999999999999" customHeight="1">
      <c r="A47" s="27" t="str">
        <f t="shared" si="0"/>
        <v>0901301</v>
      </c>
      <c r="B47" s="28" t="s">
        <v>991</v>
      </c>
      <c r="C47" s="29">
        <v>13</v>
      </c>
      <c r="D47" s="28" t="s">
        <v>790</v>
      </c>
      <c r="E47" s="24">
        <v>50</v>
      </c>
      <c r="F47" s="612"/>
      <c r="G47" s="1021"/>
      <c r="H47" s="1022"/>
      <c r="I47" s="64" t="s">
        <v>933</v>
      </c>
      <c r="J47" s="35">
        <f>VLOOKUP($A47&amp;J$60,決統データ!$A$3:$DE$2059,$E47+19,FALSE)</f>
        <v>0</v>
      </c>
      <c r="K47" s="91">
        <f t="shared" si="2"/>
        <v>0</v>
      </c>
    </row>
    <row r="48" spans="1:11" ht="20.149999999999999" customHeight="1">
      <c r="A48" s="27" t="str">
        <f t="shared" si="0"/>
        <v>0901301</v>
      </c>
      <c r="B48" s="28" t="s">
        <v>991</v>
      </c>
      <c r="C48" s="29">
        <v>13</v>
      </c>
      <c r="D48" s="28" t="s">
        <v>790</v>
      </c>
      <c r="E48" s="24">
        <v>51</v>
      </c>
      <c r="F48" s="612"/>
      <c r="G48" s="981"/>
      <c r="H48" s="982"/>
      <c r="I48" s="64" t="s">
        <v>932</v>
      </c>
      <c r="J48" s="35">
        <f>VLOOKUP($A48&amp;J$60,決統データ!$A$3:$DE$2059,$E48+19,FALSE)</f>
        <v>0</v>
      </c>
      <c r="K48" s="91">
        <f t="shared" si="2"/>
        <v>0</v>
      </c>
    </row>
    <row r="49" spans="1:11" ht="20.149999999999999" customHeight="1">
      <c r="A49" s="27" t="str">
        <f t="shared" si="0"/>
        <v>0901301</v>
      </c>
      <c r="B49" s="28" t="s">
        <v>991</v>
      </c>
      <c r="C49" s="29">
        <v>13</v>
      </c>
      <c r="D49" s="28" t="s">
        <v>790</v>
      </c>
      <c r="E49" s="24">
        <v>52</v>
      </c>
      <c r="F49" s="612"/>
      <c r="G49" s="635" t="s">
        <v>935</v>
      </c>
      <c r="H49" s="980"/>
      <c r="I49" s="64" t="s">
        <v>934</v>
      </c>
      <c r="J49" s="35">
        <f>VLOOKUP($A49&amp;J$60,決統データ!$A$3:$DE$2059,$E49+19,FALSE)</f>
        <v>57</v>
      </c>
      <c r="K49" s="91">
        <f t="shared" si="2"/>
        <v>57</v>
      </c>
    </row>
    <row r="50" spans="1:11" ht="20.149999999999999" customHeight="1">
      <c r="A50" s="27" t="str">
        <f t="shared" si="0"/>
        <v>0901301</v>
      </c>
      <c r="B50" s="28" t="s">
        <v>991</v>
      </c>
      <c r="C50" s="29">
        <v>13</v>
      </c>
      <c r="D50" s="28" t="s">
        <v>790</v>
      </c>
      <c r="E50" s="24">
        <v>53</v>
      </c>
      <c r="F50" s="612"/>
      <c r="G50" s="1021"/>
      <c r="H50" s="1022"/>
      <c r="I50" s="64" t="s">
        <v>933</v>
      </c>
      <c r="J50" s="35">
        <f>VLOOKUP($A50&amp;J$60,決統データ!$A$3:$DE$2059,$E50+19,FALSE)</f>
        <v>0</v>
      </c>
      <c r="K50" s="91">
        <f t="shared" si="2"/>
        <v>0</v>
      </c>
    </row>
    <row r="51" spans="1:11" ht="20.149999999999999" customHeight="1">
      <c r="A51" s="27" t="str">
        <f t="shared" si="0"/>
        <v>0901301</v>
      </c>
      <c r="B51" s="28" t="s">
        <v>991</v>
      </c>
      <c r="C51" s="29">
        <v>13</v>
      </c>
      <c r="D51" s="28" t="s">
        <v>790</v>
      </c>
      <c r="E51" s="24">
        <v>54</v>
      </c>
      <c r="F51" s="612"/>
      <c r="G51" s="981"/>
      <c r="H51" s="982"/>
      <c r="I51" s="64" t="s">
        <v>932</v>
      </c>
      <c r="J51" s="35">
        <f>VLOOKUP($A51&amp;J$60,決統データ!$A$3:$DE$2059,$E51+19,FALSE)</f>
        <v>0</v>
      </c>
      <c r="K51" s="91">
        <f t="shared" si="2"/>
        <v>0</v>
      </c>
    </row>
    <row r="52" spans="1:11" ht="20.149999999999999" customHeight="1">
      <c r="A52" s="27" t="str">
        <f t="shared" si="0"/>
        <v>0901301</v>
      </c>
      <c r="B52" s="28" t="s">
        <v>991</v>
      </c>
      <c r="C52" s="29">
        <v>13</v>
      </c>
      <c r="D52" s="28" t="s">
        <v>790</v>
      </c>
      <c r="E52" s="24">
        <v>55</v>
      </c>
      <c r="F52" s="612"/>
      <c r="G52" s="635" t="s">
        <v>931</v>
      </c>
      <c r="H52" s="980"/>
      <c r="I52" s="64" t="s">
        <v>930</v>
      </c>
      <c r="J52" s="35">
        <f>VLOOKUP($A52&amp;J$60,決統データ!$A$3:$DE$2059,$E52+19,FALSE)</f>
        <v>7</v>
      </c>
      <c r="K52" s="91">
        <f t="shared" si="2"/>
        <v>7</v>
      </c>
    </row>
    <row r="53" spans="1:11" ht="20.149999999999999" customHeight="1">
      <c r="A53" s="27" t="str">
        <f t="shared" si="0"/>
        <v>0901301</v>
      </c>
      <c r="B53" s="28" t="s">
        <v>991</v>
      </c>
      <c r="C53" s="29">
        <v>13</v>
      </c>
      <c r="D53" s="28" t="s">
        <v>790</v>
      </c>
      <c r="E53" s="24">
        <v>56</v>
      </c>
      <c r="F53" s="613"/>
      <c r="G53" s="981"/>
      <c r="H53" s="982"/>
      <c r="I53" s="64" t="s">
        <v>929</v>
      </c>
      <c r="J53" s="35">
        <f>VLOOKUP($A53&amp;J$60,決統データ!$A$3:$DE$2059,$E53+19,FALSE)</f>
        <v>1</v>
      </c>
      <c r="K53" s="91">
        <f t="shared" si="2"/>
        <v>1</v>
      </c>
    </row>
    <row r="54" spans="1:11" ht="20.149999999999999" customHeight="1">
      <c r="A54" s="27" t="str">
        <f t="shared" si="0"/>
        <v>0901301</v>
      </c>
      <c r="B54" s="28" t="s">
        <v>991</v>
      </c>
      <c r="C54" s="29">
        <v>13</v>
      </c>
      <c r="D54" s="28" t="s">
        <v>790</v>
      </c>
      <c r="E54" s="24">
        <v>58</v>
      </c>
      <c r="F54" s="635" t="s">
        <v>802</v>
      </c>
      <c r="G54" s="980"/>
      <c r="H54" s="64" t="s">
        <v>801</v>
      </c>
      <c r="I54" s="65"/>
      <c r="J54" s="35">
        <f>VLOOKUP($A54&amp;J$60,決統データ!$A$3:$DE$2059,$E54+19,FALSE)</f>
        <v>0</v>
      </c>
      <c r="K54" s="91">
        <f t="shared" si="2"/>
        <v>0</v>
      </c>
    </row>
    <row r="55" spans="1:11" ht="20.149999999999999" customHeight="1">
      <c r="A55" s="27" t="str">
        <f t="shared" si="0"/>
        <v>0901301</v>
      </c>
      <c r="B55" s="28" t="s">
        <v>991</v>
      </c>
      <c r="C55" s="29">
        <v>13</v>
      </c>
      <c r="D55" s="28" t="s">
        <v>790</v>
      </c>
      <c r="E55" s="24">
        <v>59</v>
      </c>
      <c r="F55" s="1021"/>
      <c r="G55" s="1022"/>
      <c r="H55" s="64" t="s">
        <v>800</v>
      </c>
      <c r="I55" s="65"/>
      <c r="J55" s="35">
        <f>VLOOKUP($A55&amp;J$60,決統データ!$A$3:$DE$2059,$E55+19,FALSE)</f>
        <v>0</v>
      </c>
      <c r="K55" s="91">
        <f t="shared" si="2"/>
        <v>0</v>
      </c>
    </row>
    <row r="56" spans="1:11" ht="20.149999999999999" customHeight="1">
      <c r="A56" s="27" t="str">
        <f t="shared" si="0"/>
        <v>0901301</v>
      </c>
      <c r="B56" s="28" t="s">
        <v>991</v>
      </c>
      <c r="C56" s="29">
        <v>13</v>
      </c>
      <c r="D56" s="28" t="s">
        <v>790</v>
      </c>
      <c r="E56" s="24">
        <v>60</v>
      </c>
      <c r="F56" s="981"/>
      <c r="G56" s="982"/>
      <c r="H56" s="64" t="s">
        <v>799</v>
      </c>
      <c r="I56" s="65"/>
      <c r="J56" s="35">
        <f>VLOOKUP($A56&amp;J$60,決統データ!$A$3:$DE$2059,$E56+19,FALSE)</f>
        <v>0</v>
      </c>
      <c r="K56" s="91">
        <f t="shared" si="2"/>
        <v>0</v>
      </c>
    </row>
    <row r="57" spans="1:11">
      <c r="G57" s="78"/>
      <c r="I57" s="10"/>
      <c r="J57" s="83"/>
    </row>
    <row r="60" spans="1:11">
      <c r="J60" s="33">
        <v>262013001</v>
      </c>
    </row>
  </sheetData>
  <customSheetViews>
    <customSheetView guid="{247A5D4D-80F1-4466-92F7-7A3BC78E450F}" printArea="1">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21">
    <mergeCell ref="F18:F27"/>
    <mergeCell ref="G30:G32"/>
    <mergeCell ref="G20:G21"/>
    <mergeCell ref="G33:H41"/>
    <mergeCell ref="G26:G27"/>
    <mergeCell ref="G18:G19"/>
    <mergeCell ref="G22:G23"/>
    <mergeCell ref="G28:G29"/>
    <mergeCell ref="G24:G25"/>
    <mergeCell ref="F3:I3"/>
    <mergeCell ref="F4:I4"/>
    <mergeCell ref="G5:I5"/>
    <mergeCell ref="F5:F16"/>
    <mergeCell ref="G6:G16"/>
    <mergeCell ref="F54:G56"/>
    <mergeCell ref="F28:F41"/>
    <mergeCell ref="F43:F53"/>
    <mergeCell ref="G43:H45"/>
    <mergeCell ref="G46:H48"/>
    <mergeCell ref="G49:H51"/>
    <mergeCell ref="G52:H53"/>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L94"/>
  <sheetViews>
    <sheetView view="pageBreakPreview" zoomScaleNormal="100" zoomScaleSheetLayoutView="100" workbookViewId="0"/>
  </sheetViews>
  <sheetFormatPr defaultColWidth="9" defaultRowHeight="14"/>
  <cols>
    <col min="1" max="1" width="9.75" style="1" customWidth="1"/>
    <col min="2" max="2" width="4.33203125" style="1" customWidth="1"/>
    <col min="3" max="3" width="3.25" style="1" customWidth="1"/>
    <col min="4" max="4" width="3.33203125" style="1" customWidth="1"/>
    <col min="5" max="5" width="6.33203125" style="24" customWidth="1"/>
    <col min="6" max="6" width="5" style="1" customWidth="1"/>
    <col min="7" max="7" width="5.08203125" style="1" customWidth="1"/>
    <col min="8" max="8" width="5" style="1" customWidth="1"/>
    <col min="9" max="9" width="4.08203125" style="1" customWidth="1"/>
    <col min="10" max="10" width="28.5" style="1" customWidth="1"/>
    <col min="11" max="11" width="12.58203125" style="85" customWidth="1"/>
    <col min="12" max="12" width="12.58203125" style="84" customWidth="1"/>
    <col min="13" max="16384" width="9" style="1"/>
  </cols>
  <sheetData>
    <row r="1" spans="1:12">
      <c r="F1" s="1" t="s">
        <v>896</v>
      </c>
      <c r="K1" s="86"/>
      <c r="L1" s="86" t="s">
        <v>523</v>
      </c>
    </row>
    <row r="2" spans="1:12" ht="33.75" customHeight="1">
      <c r="A2" s="26"/>
      <c r="B2" s="67" t="s">
        <v>786</v>
      </c>
      <c r="C2" s="26" t="s">
        <v>787</v>
      </c>
      <c r="D2" s="26" t="s">
        <v>788</v>
      </c>
      <c r="E2" s="30" t="s">
        <v>789</v>
      </c>
      <c r="F2" s="803"/>
      <c r="G2" s="803"/>
      <c r="H2" s="803"/>
      <c r="I2" s="803"/>
      <c r="J2" s="803"/>
      <c r="K2" s="92" t="s">
        <v>463</v>
      </c>
      <c r="L2" s="93" t="s">
        <v>609</v>
      </c>
    </row>
    <row r="3" spans="1:12">
      <c r="A3" s="27" t="str">
        <f>+B3&amp;C3&amp;D3</f>
        <v>0902601</v>
      </c>
      <c r="B3" s="28" t="s">
        <v>991</v>
      </c>
      <c r="C3" s="29">
        <v>26</v>
      </c>
      <c r="D3" s="28" t="s">
        <v>790</v>
      </c>
      <c r="E3" s="31" t="s">
        <v>791</v>
      </c>
      <c r="F3" s="636" t="s">
        <v>895</v>
      </c>
      <c r="G3" s="638" t="s">
        <v>894</v>
      </c>
      <c r="H3" s="638"/>
      <c r="I3" s="638"/>
      <c r="J3" s="638"/>
      <c r="K3" s="42">
        <f>VLOOKUP($A3&amp;K$94,決統データ!$A$3:$DE$2059,$E3+19,FALSE)</f>
        <v>6947</v>
      </c>
      <c r="L3" s="94">
        <f t="shared" ref="L3:L34" si="0">SUM(K3:K3)</f>
        <v>6947</v>
      </c>
    </row>
    <row r="4" spans="1:12">
      <c r="A4" s="27" t="str">
        <f t="shared" ref="A4:A67" si="1">+B4&amp;C4&amp;D4</f>
        <v>0902601</v>
      </c>
      <c r="B4" s="28" t="s">
        <v>991</v>
      </c>
      <c r="C4" s="29">
        <v>26</v>
      </c>
      <c r="D4" s="28" t="s">
        <v>790</v>
      </c>
      <c r="E4" s="24">
        <v>2</v>
      </c>
      <c r="F4" s="636"/>
      <c r="G4" s="507" t="s">
        <v>893</v>
      </c>
      <c r="H4" s="507"/>
      <c r="I4" s="507"/>
      <c r="J4" s="507"/>
      <c r="K4" s="42">
        <f>VLOOKUP($A4&amp;K$94,決統データ!$A$3:$DE$2059,$E4+19,FALSE)</f>
        <v>0</v>
      </c>
      <c r="L4" s="94">
        <f t="shared" si="0"/>
        <v>0</v>
      </c>
    </row>
    <row r="5" spans="1:12">
      <c r="A5" s="27" t="str">
        <f t="shared" si="1"/>
        <v>0902601</v>
      </c>
      <c r="B5" s="28" t="s">
        <v>991</v>
      </c>
      <c r="C5" s="29">
        <v>26</v>
      </c>
      <c r="D5" s="28" t="s">
        <v>790</v>
      </c>
      <c r="E5" s="24">
        <v>3</v>
      </c>
      <c r="F5" s="636"/>
      <c r="G5" s="507" t="s">
        <v>892</v>
      </c>
      <c r="H5" s="507"/>
      <c r="I5" s="507"/>
      <c r="J5" s="507"/>
      <c r="K5" s="42">
        <f>VLOOKUP($A5&amp;K$94,決統データ!$A$3:$DE$2059,$E5+19,FALSE)</f>
        <v>0</v>
      </c>
      <c r="L5" s="94">
        <f t="shared" si="0"/>
        <v>0</v>
      </c>
    </row>
    <row r="6" spans="1:12">
      <c r="A6" s="27" t="str">
        <f t="shared" si="1"/>
        <v>0902601</v>
      </c>
      <c r="B6" s="28" t="s">
        <v>991</v>
      </c>
      <c r="C6" s="29">
        <v>26</v>
      </c>
      <c r="D6" s="28" t="s">
        <v>790</v>
      </c>
      <c r="E6" s="24">
        <v>4</v>
      </c>
      <c r="F6" s="636"/>
      <c r="G6" s="507" t="s">
        <v>968</v>
      </c>
      <c r="H6" s="507"/>
      <c r="I6" s="507"/>
      <c r="J6" s="507"/>
      <c r="K6" s="42">
        <f>VLOOKUP($A6&amp;K$94,決統データ!$A$3:$DE$2059,$E6+19,FALSE)</f>
        <v>0</v>
      </c>
      <c r="L6" s="94">
        <f t="shared" si="0"/>
        <v>0</v>
      </c>
    </row>
    <row r="7" spans="1:12">
      <c r="A7" s="27" t="str">
        <f t="shared" si="1"/>
        <v>0902601</v>
      </c>
      <c r="B7" s="28" t="s">
        <v>991</v>
      </c>
      <c r="C7" s="29">
        <v>26</v>
      </c>
      <c r="D7" s="28" t="s">
        <v>790</v>
      </c>
      <c r="E7" s="24">
        <v>5</v>
      </c>
      <c r="F7" s="636"/>
      <c r="G7" s="507" t="s">
        <v>891</v>
      </c>
      <c r="H7" s="507"/>
      <c r="I7" s="507"/>
      <c r="J7" s="507"/>
      <c r="K7" s="42">
        <f>VLOOKUP($A7&amp;K$94,決統データ!$A$3:$DE$2059,$E7+19,FALSE)</f>
        <v>0</v>
      </c>
      <c r="L7" s="94">
        <f t="shared" si="0"/>
        <v>0</v>
      </c>
    </row>
    <row r="8" spans="1:12">
      <c r="A8" s="27" t="str">
        <f t="shared" si="1"/>
        <v>0902601</v>
      </c>
      <c r="B8" s="28" t="s">
        <v>991</v>
      </c>
      <c r="C8" s="29">
        <v>26</v>
      </c>
      <c r="D8" s="28" t="s">
        <v>790</v>
      </c>
      <c r="E8" s="24">
        <v>6</v>
      </c>
      <c r="F8" s="636"/>
      <c r="G8" s="507" t="s">
        <v>882</v>
      </c>
      <c r="H8" s="507"/>
      <c r="I8" s="507"/>
      <c r="J8" s="507"/>
      <c r="K8" s="42">
        <f>VLOOKUP($A8&amp;K$94,決統データ!$A$3:$DE$2059,$E8+19,FALSE)</f>
        <v>0</v>
      </c>
      <c r="L8" s="94">
        <f t="shared" si="0"/>
        <v>0</v>
      </c>
    </row>
    <row r="9" spans="1:12">
      <c r="A9" s="27" t="str">
        <f t="shared" si="1"/>
        <v>0902601</v>
      </c>
      <c r="B9" s="28" t="s">
        <v>991</v>
      </c>
      <c r="C9" s="29">
        <v>26</v>
      </c>
      <c r="D9" s="28" t="s">
        <v>790</v>
      </c>
      <c r="E9" s="24">
        <v>7</v>
      </c>
      <c r="F9" s="636"/>
      <c r="G9" s="507" t="s">
        <v>890</v>
      </c>
      <c r="H9" s="507"/>
      <c r="I9" s="507"/>
      <c r="J9" s="507"/>
      <c r="K9" s="42">
        <f>VLOOKUP($A9&amp;K$94,決統データ!$A$3:$DE$2059,$E9+19,FALSE)</f>
        <v>6947</v>
      </c>
      <c r="L9" s="94">
        <f t="shared" si="0"/>
        <v>6947</v>
      </c>
    </row>
    <row r="10" spans="1:12">
      <c r="A10" s="27" t="str">
        <f t="shared" si="1"/>
        <v>0902601</v>
      </c>
      <c r="B10" s="28" t="s">
        <v>991</v>
      </c>
      <c r="C10" s="29">
        <v>26</v>
      </c>
      <c r="D10" s="28" t="s">
        <v>790</v>
      </c>
      <c r="E10" s="24">
        <v>8</v>
      </c>
      <c r="F10" s="636"/>
      <c r="G10" s="507" t="s">
        <v>889</v>
      </c>
      <c r="H10" s="507"/>
      <c r="I10" s="507"/>
      <c r="J10" s="507"/>
      <c r="K10" s="42">
        <f>VLOOKUP($A10&amp;K$94,決統データ!$A$3:$DE$2059,$E10+19,FALSE)</f>
        <v>0</v>
      </c>
      <c r="L10" s="94">
        <f t="shared" si="0"/>
        <v>0</v>
      </c>
    </row>
    <row r="11" spans="1:12">
      <c r="A11" s="27" t="str">
        <f t="shared" si="1"/>
        <v>0902601</v>
      </c>
      <c r="B11" s="28" t="s">
        <v>991</v>
      </c>
      <c r="C11" s="29">
        <v>26</v>
      </c>
      <c r="D11" s="28" t="s">
        <v>790</v>
      </c>
      <c r="E11" s="24">
        <v>9</v>
      </c>
      <c r="F11" s="636"/>
      <c r="G11" s="507" t="s">
        <v>925</v>
      </c>
      <c r="H11" s="507"/>
      <c r="I11" s="507"/>
      <c r="J11" s="507"/>
      <c r="K11" s="42">
        <f>VLOOKUP($A11&amp;K$94,決統データ!$A$3:$DE$2059,$E11+19,FALSE)</f>
        <v>0</v>
      </c>
      <c r="L11" s="94">
        <f t="shared" si="0"/>
        <v>0</v>
      </c>
    </row>
    <row r="12" spans="1:12">
      <c r="A12" s="27" t="str">
        <f t="shared" si="1"/>
        <v>0902601</v>
      </c>
      <c r="B12" s="28" t="s">
        <v>991</v>
      </c>
      <c r="C12" s="29">
        <v>26</v>
      </c>
      <c r="D12" s="28" t="s">
        <v>790</v>
      </c>
      <c r="E12" s="24">
        <v>10</v>
      </c>
      <c r="F12" s="636"/>
      <c r="G12" s="507" t="s">
        <v>924</v>
      </c>
      <c r="H12" s="507"/>
      <c r="I12" s="507"/>
      <c r="J12" s="507"/>
      <c r="K12" s="42">
        <f>VLOOKUP($A12&amp;K$94,決統データ!$A$3:$DE$2059,$E12+19,FALSE)</f>
        <v>6947</v>
      </c>
      <c r="L12" s="94">
        <f t="shared" si="0"/>
        <v>6947</v>
      </c>
    </row>
    <row r="13" spans="1:12">
      <c r="A13" s="27" t="str">
        <f t="shared" si="1"/>
        <v>0902601</v>
      </c>
      <c r="B13" s="28" t="s">
        <v>991</v>
      </c>
      <c r="C13" s="29">
        <v>26</v>
      </c>
      <c r="D13" s="28" t="s">
        <v>790</v>
      </c>
      <c r="E13" s="24">
        <v>11</v>
      </c>
      <c r="F13" s="636"/>
      <c r="G13" s="507" t="s">
        <v>923</v>
      </c>
      <c r="H13" s="507"/>
      <c r="I13" s="507"/>
      <c r="J13" s="507"/>
      <c r="K13" s="42">
        <f>VLOOKUP($A13&amp;K$94,決統データ!$A$3:$DE$2059,$E13+19,FALSE)</f>
        <v>0</v>
      </c>
      <c r="L13" s="94">
        <f t="shared" si="0"/>
        <v>0</v>
      </c>
    </row>
    <row r="14" spans="1:12">
      <c r="A14" s="27" t="str">
        <f t="shared" si="1"/>
        <v>0902601</v>
      </c>
      <c r="B14" s="28" t="s">
        <v>991</v>
      </c>
      <c r="C14" s="29">
        <v>26</v>
      </c>
      <c r="D14" s="28" t="s">
        <v>790</v>
      </c>
      <c r="E14" s="24">
        <v>12</v>
      </c>
      <c r="F14" s="636"/>
      <c r="G14" s="507" t="s">
        <v>886</v>
      </c>
      <c r="H14" s="507"/>
      <c r="I14" s="507"/>
      <c r="J14" s="507"/>
      <c r="K14" s="42">
        <f>VLOOKUP($A14&amp;K$94,決統データ!$A$3:$DE$2059,$E14+19,FALSE)</f>
        <v>6947</v>
      </c>
      <c r="L14" s="94">
        <f t="shared" si="0"/>
        <v>6947</v>
      </c>
    </row>
    <row r="15" spans="1:12">
      <c r="A15" s="27" t="str">
        <f t="shared" si="1"/>
        <v>0902601</v>
      </c>
      <c r="B15" s="28" t="s">
        <v>991</v>
      </c>
      <c r="C15" s="29">
        <v>26</v>
      </c>
      <c r="D15" s="28" t="s">
        <v>790</v>
      </c>
      <c r="E15" s="24">
        <v>13</v>
      </c>
      <c r="F15" s="636"/>
      <c r="G15" s="507" t="s">
        <v>885</v>
      </c>
      <c r="H15" s="507"/>
      <c r="I15" s="507"/>
      <c r="J15" s="507"/>
      <c r="K15" s="42">
        <f>VLOOKUP($A15&amp;K$94,決統データ!$A$3:$DE$2059,$E15+19,FALSE)</f>
        <v>6383</v>
      </c>
      <c r="L15" s="94">
        <f t="shared" si="0"/>
        <v>6383</v>
      </c>
    </row>
    <row r="16" spans="1:12">
      <c r="A16" s="27" t="str">
        <f t="shared" si="1"/>
        <v>0902601</v>
      </c>
      <c r="B16" s="28" t="s">
        <v>991</v>
      </c>
      <c r="C16" s="29">
        <v>26</v>
      </c>
      <c r="D16" s="28" t="s">
        <v>790</v>
      </c>
      <c r="E16" s="24">
        <v>14</v>
      </c>
      <c r="F16" s="636"/>
      <c r="G16" s="507" t="s">
        <v>884</v>
      </c>
      <c r="H16" s="507"/>
      <c r="I16" s="507"/>
      <c r="J16" s="507"/>
      <c r="K16" s="42">
        <f>VLOOKUP($A16&amp;K$94,決統データ!$A$3:$DE$2059,$E16+19,FALSE)</f>
        <v>0</v>
      </c>
      <c r="L16" s="94">
        <f t="shared" si="0"/>
        <v>0</v>
      </c>
    </row>
    <row r="17" spans="1:12">
      <c r="A17" s="27" t="str">
        <f t="shared" si="1"/>
        <v>0902601</v>
      </c>
      <c r="B17" s="28" t="s">
        <v>991</v>
      </c>
      <c r="C17" s="29">
        <v>26</v>
      </c>
      <c r="D17" s="28" t="s">
        <v>790</v>
      </c>
      <c r="E17" s="24">
        <v>15</v>
      </c>
      <c r="F17" s="636"/>
      <c r="G17" s="507" t="s">
        <v>883</v>
      </c>
      <c r="H17" s="507"/>
      <c r="I17" s="507"/>
      <c r="J17" s="507"/>
      <c r="K17" s="42">
        <f>VLOOKUP($A17&amp;K$94,決統データ!$A$3:$DE$2059,$E17+19,FALSE)</f>
        <v>0</v>
      </c>
      <c r="L17" s="94">
        <f t="shared" si="0"/>
        <v>0</v>
      </c>
    </row>
    <row r="18" spans="1:12">
      <c r="A18" s="27" t="str">
        <f t="shared" si="1"/>
        <v>0902601</v>
      </c>
      <c r="B18" s="28" t="s">
        <v>991</v>
      </c>
      <c r="C18" s="29">
        <v>26</v>
      </c>
      <c r="D18" s="28" t="s">
        <v>790</v>
      </c>
      <c r="E18" s="24">
        <v>16</v>
      </c>
      <c r="F18" s="636"/>
      <c r="G18" s="507" t="s">
        <v>882</v>
      </c>
      <c r="H18" s="507"/>
      <c r="I18" s="507"/>
      <c r="J18" s="507"/>
      <c r="K18" s="42">
        <f>VLOOKUP($A18&amp;K$94,決統データ!$A$3:$DE$2059,$E18+19,FALSE)</f>
        <v>6383</v>
      </c>
      <c r="L18" s="94">
        <f t="shared" si="0"/>
        <v>6383</v>
      </c>
    </row>
    <row r="19" spans="1:12">
      <c r="A19" s="27" t="str">
        <f t="shared" si="1"/>
        <v>0902601</v>
      </c>
      <c r="B19" s="28" t="s">
        <v>991</v>
      </c>
      <c r="C19" s="29">
        <v>26</v>
      </c>
      <c r="D19" s="28" t="s">
        <v>790</v>
      </c>
      <c r="E19" s="24">
        <v>17</v>
      </c>
      <c r="F19" s="636"/>
      <c r="G19" s="507" t="s">
        <v>881</v>
      </c>
      <c r="H19" s="507"/>
      <c r="I19" s="507"/>
      <c r="J19" s="507"/>
      <c r="K19" s="42">
        <f>VLOOKUP($A19&amp;K$94,決統データ!$A$3:$DE$2059,$E19+19,FALSE)</f>
        <v>564</v>
      </c>
      <c r="L19" s="94">
        <f t="shared" si="0"/>
        <v>564</v>
      </c>
    </row>
    <row r="20" spans="1:12">
      <c r="A20" s="27" t="str">
        <f t="shared" si="1"/>
        <v>0902601</v>
      </c>
      <c r="B20" s="28" t="s">
        <v>991</v>
      </c>
      <c r="C20" s="29">
        <v>26</v>
      </c>
      <c r="D20" s="28" t="s">
        <v>790</v>
      </c>
      <c r="E20" s="24">
        <v>18</v>
      </c>
      <c r="F20" s="636"/>
      <c r="G20" s="507" t="s">
        <v>880</v>
      </c>
      <c r="H20" s="507"/>
      <c r="I20" s="507"/>
      <c r="J20" s="507"/>
      <c r="K20" s="42">
        <f>VLOOKUP($A20&amp;K$94,決統データ!$A$3:$DE$2059,$E20+19,FALSE)</f>
        <v>0</v>
      </c>
      <c r="L20" s="94">
        <f t="shared" si="0"/>
        <v>0</v>
      </c>
    </row>
    <row r="21" spans="1:12">
      <c r="A21" s="27" t="str">
        <f t="shared" si="1"/>
        <v>0902601</v>
      </c>
      <c r="B21" s="28" t="s">
        <v>991</v>
      </c>
      <c r="C21" s="29">
        <v>26</v>
      </c>
      <c r="D21" s="28" t="s">
        <v>790</v>
      </c>
      <c r="E21" s="24">
        <v>19</v>
      </c>
      <c r="F21" s="636"/>
      <c r="G21" s="507" t="s">
        <v>879</v>
      </c>
      <c r="H21" s="507"/>
      <c r="I21" s="507"/>
      <c r="J21" s="507"/>
      <c r="K21" s="42">
        <f>VLOOKUP($A21&amp;K$94,決統データ!$A$3:$DE$2059,$E21+19,FALSE)</f>
        <v>0</v>
      </c>
      <c r="L21" s="94">
        <f t="shared" si="0"/>
        <v>0</v>
      </c>
    </row>
    <row r="22" spans="1:12">
      <c r="A22" s="27" t="str">
        <f t="shared" si="1"/>
        <v>0902601</v>
      </c>
      <c r="B22" s="28" t="s">
        <v>991</v>
      </c>
      <c r="C22" s="29">
        <v>26</v>
      </c>
      <c r="D22" s="28" t="s">
        <v>790</v>
      </c>
      <c r="E22" s="24">
        <v>20</v>
      </c>
      <c r="F22" s="636"/>
      <c r="G22" s="507" t="s">
        <v>878</v>
      </c>
      <c r="H22" s="507"/>
      <c r="I22" s="507"/>
      <c r="J22" s="507"/>
      <c r="K22" s="42">
        <f>VLOOKUP($A22&amp;K$94,決統データ!$A$3:$DE$2059,$E22+19,FALSE)</f>
        <v>0</v>
      </c>
      <c r="L22" s="94">
        <f t="shared" si="0"/>
        <v>0</v>
      </c>
    </row>
    <row r="23" spans="1:12">
      <c r="A23" s="27" t="str">
        <f t="shared" si="1"/>
        <v>0902601</v>
      </c>
      <c r="B23" s="28" t="s">
        <v>991</v>
      </c>
      <c r="C23" s="29">
        <v>26</v>
      </c>
      <c r="D23" s="28" t="s">
        <v>790</v>
      </c>
      <c r="E23" s="24">
        <v>21</v>
      </c>
      <c r="F23" s="636"/>
      <c r="G23" s="507" t="s">
        <v>877</v>
      </c>
      <c r="H23" s="507"/>
      <c r="I23" s="507"/>
      <c r="J23" s="507"/>
      <c r="K23" s="42">
        <f>VLOOKUP($A23&amp;K$94,決統データ!$A$3:$DE$2059,$E23+19,FALSE)</f>
        <v>564</v>
      </c>
      <c r="L23" s="94">
        <f t="shared" si="0"/>
        <v>564</v>
      </c>
    </row>
    <row r="24" spans="1:12">
      <c r="A24" s="27" t="str">
        <f t="shared" si="1"/>
        <v>0902601</v>
      </c>
      <c r="B24" s="28" t="s">
        <v>991</v>
      </c>
      <c r="C24" s="29">
        <v>26</v>
      </c>
      <c r="D24" s="28" t="s">
        <v>790</v>
      </c>
      <c r="E24" s="24">
        <v>22</v>
      </c>
      <c r="F24" s="637"/>
      <c r="G24" s="507" t="s">
        <v>876</v>
      </c>
      <c r="H24" s="507"/>
      <c r="I24" s="507"/>
      <c r="J24" s="507"/>
      <c r="K24" s="42">
        <f>VLOOKUP($A24&amp;K$94,決統データ!$A$3:$DE$2059,$E24+19,FALSE)</f>
        <v>0</v>
      </c>
      <c r="L24" s="94">
        <f t="shared" si="0"/>
        <v>0</v>
      </c>
    </row>
    <row r="25" spans="1:12">
      <c r="A25" s="27" t="str">
        <f t="shared" si="1"/>
        <v>0902601</v>
      </c>
      <c r="B25" s="28" t="s">
        <v>991</v>
      </c>
      <c r="C25" s="29">
        <v>26</v>
      </c>
      <c r="D25" s="28" t="s">
        <v>790</v>
      </c>
      <c r="E25" s="24">
        <v>23</v>
      </c>
      <c r="F25" s="659" t="s">
        <v>875</v>
      </c>
      <c r="G25" s="507" t="s">
        <v>874</v>
      </c>
      <c r="H25" s="507"/>
      <c r="I25" s="507"/>
      <c r="J25" s="507"/>
      <c r="K25" s="42">
        <f>VLOOKUP($A25&amp;K$94,決統データ!$A$3:$DE$2059,$E25+19,FALSE)</f>
        <v>0</v>
      </c>
      <c r="L25" s="94">
        <f t="shared" si="0"/>
        <v>0</v>
      </c>
    </row>
    <row r="26" spans="1:12">
      <c r="A26" s="27" t="str">
        <f t="shared" si="1"/>
        <v>0902601</v>
      </c>
      <c r="B26" s="28" t="s">
        <v>991</v>
      </c>
      <c r="C26" s="29">
        <v>26</v>
      </c>
      <c r="D26" s="28" t="s">
        <v>790</v>
      </c>
      <c r="E26" s="24">
        <v>24</v>
      </c>
      <c r="F26" s="636"/>
      <c r="G26" s="507" t="s">
        <v>873</v>
      </c>
      <c r="H26" s="507"/>
      <c r="I26" s="507"/>
      <c r="J26" s="507"/>
      <c r="K26" s="42">
        <f>VLOOKUP($A26&amp;K$94,決統データ!$A$3:$DE$2059,$E26+19,FALSE)</f>
        <v>0</v>
      </c>
      <c r="L26" s="94">
        <f t="shared" si="0"/>
        <v>0</v>
      </c>
    </row>
    <row r="27" spans="1:12">
      <c r="A27" s="27" t="str">
        <f t="shared" si="1"/>
        <v>0902601</v>
      </c>
      <c r="B27" s="28" t="s">
        <v>991</v>
      </c>
      <c r="C27" s="29">
        <v>26</v>
      </c>
      <c r="D27" s="28" t="s">
        <v>790</v>
      </c>
      <c r="E27" s="24">
        <v>25</v>
      </c>
      <c r="F27" s="636"/>
      <c r="G27" s="507" t="s">
        <v>872</v>
      </c>
      <c r="H27" s="507"/>
      <c r="I27" s="507"/>
      <c r="J27" s="507"/>
      <c r="K27" s="42">
        <f>VLOOKUP($A27&amp;K$94,決統データ!$A$3:$DE$2059,$E27+19,FALSE)</f>
        <v>0</v>
      </c>
      <c r="L27" s="94">
        <f t="shared" si="0"/>
        <v>0</v>
      </c>
    </row>
    <row r="28" spans="1:12">
      <c r="A28" s="27" t="str">
        <f t="shared" si="1"/>
        <v>0902601</v>
      </c>
      <c r="B28" s="28" t="s">
        <v>991</v>
      </c>
      <c r="C28" s="29">
        <v>26</v>
      </c>
      <c r="D28" s="28" t="s">
        <v>790</v>
      </c>
      <c r="E28" s="24">
        <v>26</v>
      </c>
      <c r="F28" s="636"/>
      <c r="G28" s="507" t="s">
        <v>871</v>
      </c>
      <c r="H28" s="507"/>
      <c r="I28" s="507"/>
      <c r="J28" s="507"/>
      <c r="K28" s="42">
        <f>VLOOKUP($A28&amp;K$94,決統データ!$A$3:$DE$2059,$E28+19,FALSE)</f>
        <v>0</v>
      </c>
      <c r="L28" s="94">
        <f t="shared" si="0"/>
        <v>0</v>
      </c>
    </row>
    <row r="29" spans="1:12">
      <c r="A29" s="27" t="str">
        <f t="shared" si="1"/>
        <v>0902601</v>
      </c>
      <c r="B29" s="28" t="s">
        <v>991</v>
      </c>
      <c r="C29" s="29">
        <v>26</v>
      </c>
      <c r="D29" s="28" t="s">
        <v>790</v>
      </c>
      <c r="E29" s="24">
        <v>27</v>
      </c>
      <c r="F29" s="636"/>
      <c r="G29" s="507" t="s">
        <v>870</v>
      </c>
      <c r="H29" s="507"/>
      <c r="I29" s="507"/>
      <c r="J29" s="507"/>
      <c r="K29" s="42">
        <f>VLOOKUP($A29&amp;K$94,決統データ!$A$3:$DE$2059,$E29+19,FALSE)</f>
        <v>0</v>
      </c>
      <c r="L29" s="94">
        <f t="shared" si="0"/>
        <v>0</v>
      </c>
    </row>
    <row r="30" spans="1:12">
      <c r="A30" s="27" t="str">
        <f t="shared" si="1"/>
        <v>0902601</v>
      </c>
      <c r="B30" s="28" t="s">
        <v>991</v>
      </c>
      <c r="C30" s="29">
        <v>26</v>
      </c>
      <c r="D30" s="28" t="s">
        <v>790</v>
      </c>
      <c r="E30" s="24">
        <v>28</v>
      </c>
      <c r="F30" s="636"/>
      <c r="G30" s="507" t="s">
        <v>869</v>
      </c>
      <c r="H30" s="507"/>
      <c r="I30" s="507"/>
      <c r="J30" s="507"/>
      <c r="K30" s="42">
        <f>VLOOKUP($A30&amp;K$94,決統データ!$A$3:$DE$2059,$E30+19,FALSE)</f>
        <v>0</v>
      </c>
      <c r="L30" s="94">
        <f t="shared" si="0"/>
        <v>0</v>
      </c>
    </row>
    <row r="31" spans="1:12">
      <c r="A31" s="27" t="str">
        <f t="shared" si="1"/>
        <v>0902601</v>
      </c>
      <c r="B31" s="28" t="s">
        <v>991</v>
      </c>
      <c r="C31" s="29">
        <v>26</v>
      </c>
      <c r="D31" s="28" t="s">
        <v>790</v>
      </c>
      <c r="E31" s="24">
        <v>29</v>
      </c>
      <c r="F31" s="636"/>
      <c r="G31" s="507" t="s">
        <v>868</v>
      </c>
      <c r="H31" s="507"/>
      <c r="I31" s="507"/>
      <c r="J31" s="507"/>
      <c r="K31" s="42">
        <f>VLOOKUP($A31&amp;K$94,決統データ!$A$3:$DE$2059,$E31+19,FALSE)</f>
        <v>0</v>
      </c>
      <c r="L31" s="94">
        <f t="shared" si="0"/>
        <v>0</v>
      </c>
    </row>
    <row r="32" spans="1:12">
      <c r="A32" s="27" t="str">
        <f t="shared" si="1"/>
        <v>0902601</v>
      </c>
      <c r="B32" s="28" t="s">
        <v>991</v>
      </c>
      <c r="C32" s="29">
        <v>26</v>
      </c>
      <c r="D32" s="28" t="s">
        <v>790</v>
      </c>
      <c r="E32" s="24">
        <v>30</v>
      </c>
      <c r="F32" s="636"/>
      <c r="G32" s="507" t="s">
        <v>922</v>
      </c>
      <c r="H32" s="507"/>
      <c r="I32" s="507"/>
      <c r="J32" s="507"/>
      <c r="K32" s="42">
        <f>VLOOKUP($A32&amp;K$94,決統データ!$A$3:$DE$2059,$E32+19,FALSE)</f>
        <v>0</v>
      </c>
      <c r="L32" s="94">
        <f t="shared" si="0"/>
        <v>0</v>
      </c>
    </row>
    <row r="33" spans="1:12">
      <c r="A33" s="27" t="str">
        <f t="shared" si="1"/>
        <v>0902601</v>
      </c>
      <c r="B33" s="28" t="s">
        <v>991</v>
      </c>
      <c r="C33" s="29">
        <v>26</v>
      </c>
      <c r="D33" s="28" t="s">
        <v>790</v>
      </c>
      <c r="E33" s="24">
        <v>31</v>
      </c>
      <c r="F33" s="636"/>
      <c r="G33" s="507" t="s">
        <v>866</v>
      </c>
      <c r="H33" s="507"/>
      <c r="I33" s="507"/>
      <c r="J33" s="507"/>
      <c r="K33" s="42">
        <f>VLOOKUP($A33&amp;K$94,決統データ!$A$3:$DE$2059,$E33+19,FALSE)</f>
        <v>0</v>
      </c>
      <c r="L33" s="94">
        <f t="shared" si="0"/>
        <v>0</v>
      </c>
    </row>
    <row r="34" spans="1:12">
      <c r="A34" s="27" t="str">
        <f t="shared" si="1"/>
        <v>0902601</v>
      </c>
      <c r="B34" s="28" t="s">
        <v>991</v>
      </c>
      <c r="C34" s="29">
        <v>26</v>
      </c>
      <c r="D34" s="28" t="s">
        <v>790</v>
      </c>
      <c r="E34" s="24">
        <v>32</v>
      </c>
      <c r="F34" s="636"/>
      <c r="G34" s="507" t="s">
        <v>865</v>
      </c>
      <c r="H34" s="507"/>
      <c r="I34" s="507"/>
      <c r="J34" s="507"/>
      <c r="K34" s="42">
        <f>VLOOKUP($A34&amp;K$94,決統データ!$A$3:$DE$2059,$E34+19,FALSE)</f>
        <v>0</v>
      </c>
      <c r="L34" s="94">
        <f t="shared" si="0"/>
        <v>0</v>
      </c>
    </row>
    <row r="35" spans="1:12">
      <c r="A35" s="27" t="str">
        <f t="shared" si="1"/>
        <v>0902601</v>
      </c>
      <c r="B35" s="28" t="s">
        <v>991</v>
      </c>
      <c r="C35" s="29">
        <v>26</v>
      </c>
      <c r="D35" s="28" t="s">
        <v>790</v>
      </c>
      <c r="E35" s="24">
        <v>33</v>
      </c>
      <c r="F35" s="636"/>
      <c r="G35" s="507" t="s">
        <v>864</v>
      </c>
      <c r="H35" s="507"/>
      <c r="I35" s="507"/>
      <c r="J35" s="507"/>
      <c r="K35" s="42">
        <f>VLOOKUP($A35&amp;K$94,決統データ!$A$3:$DE$2059,$E35+19,FALSE)</f>
        <v>0</v>
      </c>
      <c r="L35" s="94">
        <f t="shared" ref="L35:L66" si="2">SUM(K35:K35)</f>
        <v>0</v>
      </c>
    </row>
    <row r="36" spans="1:12">
      <c r="A36" s="27" t="str">
        <f t="shared" si="1"/>
        <v>0902601</v>
      </c>
      <c r="B36" s="28" t="s">
        <v>991</v>
      </c>
      <c r="C36" s="29">
        <v>26</v>
      </c>
      <c r="D36" s="28" t="s">
        <v>790</v>
      </c>
      <c r="E36" s="24">
        <v>34</v>
      </c>
      <c r="F36" s="636"/>
      <c r="G36" s="646" t="s">
        <v>863</v>
      </c>
      <c r="H36" s="646"/>
      <c r="I36" s="507"/>
      <c r="J36" s="507"/>
      <c r="K36" s="42">
        <f>VLOOKUP($A36&amp;K$94,決統データ!$A$3:$DE$2059,$E36+19,FALSE)</f>
        <v>0</v>
      </c>
      <c r="L36" s="94">
        <f t="shared" si="2"/>
        <v>0</v>
      </c>
    </row>
    <row r="37" spans="1:12">
      <c r="A37" s="27" t="str">
        <f t="shared" si="1"/>
        <v>0902601</v>
      </c>
      <c r="B37" s="28" t="s">
        <v>991</v>
      </c>
      <c r="C37" s="29">
        <v>26</v>
      </c>
      <c r="D37" s="28" t="s">
        <v>790</v>
      </c>
      <c r="E37" s="24">
        <v>35</v>
      </c>
      <c r="F37" s="636"/>
      <c r="G37" s="934" t="s">
        <v>851</v>
      </c>
      <c r="H37" s="903"/>
      <c r="I37" s="484" t="s">
        <v>862</v>
      </c>
      <c r="J37" s="469"/>
      <c r="K37" s="42">
        <f>VLOOKUP($A37&amp;K$94,決統データ!$A$3:$DE$2059,$E37+19,FALSE)</f>
        <v>0</v>
      </c>
      <c r="L37" s="94">
        <f t="shared" si="2"/>
        <v>0</v>
      </c>
    </row>
    <row r="38" spans="1:12">
      <c r="A38" s="27" t="str">
        <f t="shared" si="1"/>
        <v>0902601</v>
      </c>
      <c r="B38" s="28" t="s">
        <v>991</v>
      </c>
      <c r="C38" s="29">
        <v>26</v>
      </c>
      <c r="D38" s="28" t="s">
        <v>790</v>
      </c>
      <c r="E38" s="24">
        <v>36</v>
      </c>
      <c r="F38" s="636"/>
      <c r="G38" s="904"/>
      <c r="H38" s="905"/>
      <c r="I38" s="484" t="s">
        <v>861</v>
      </c>
      <c r="J38" s="469"/>
      <c r="K38" s="42">
        <f>VLOOKUP($A38&amp;K$94,決統データ!$A$3:$DE$2059,$E38+19,FALSE)</f>
        <v>0</v>
      </c>
      <c r="L38" s="94">
        <f t="shared" si="2"/>
        <v>0</v>
      </c>
    </row>
    <row r="39" spans="1:12">
      <c r="A39" s="27" t="str">
        <f t="shared" si="1"/>
        <v>0902601</v>
      </c>
      <c r="B39" s="28" t="s">
        <v>991</v>
      </c>
      <c r="C39" s="29">
        <v>26</v>
      </c>
      <c r="D39" s="28" t="s">
        <v>790</v>
      </c>
      <c r="E39" s="24">
        <v>37</v>
      </c>
      <c r="F39" s="636"/>
      <c r="G39" s="865" t="s">
        <v>509</v>
      </c>
      <c r="H39" s="638" t="s">
        <v>860</v>
      </c>
      <c r="I39" s="507"/>
      <c r="J39" s="507"/>
      <c r="K39" s="42">
        <f>VLOOKUP($A39&amp;K$94,決統データ!$A$3:$DE$2059,$E39+19,FALSE)</f>
        <v>0</v>
      </c>
      <c r="L39" s="94">
        <f t="shared" si="2"/>
        <v>0</v>
      </c>
    </row>
    <row r="40" spans="1:12">
      <c r="A40" s="27" t="str">
        <f t="shared" si="1"/>
        <v>0902601</v>
      </c>
      <c r="B40" s="28" t="s">
        <v>991</v>
      </c>
      <c r="C40" s="29">
        <v>26</v>
      </c>
      <c r="D40" s="28" t="s">
        <v>790</v>
      </c>
      <c r="E40" s="24">
        <v>38</v>
      </c>
      <c r="F40" s="636"/>
      <c r="G40" s="906"/>
      <c r="H40" s="507" t="s">
        <v>858</v>
      </c>
      <c r="I40" s="507"/>
      <c r="J40" s="507"/>
      <c r="K40" s="42">
        <f>VLOOKUP($A40&amp;K$94,決統データ!$A$3:$DE$2059,$E40+19,FALSE)</f>
        <v>0</v>
      </c>
      <c r="L40" s="94">
        <f t="shared" si="2"/>
        <v>0</v>
      </c>
    </row>
    <row r="41" spans="1:12">
      <c r="A41" s="27" t="str">
        <f t="shared" si="1"/>
        <v>0902601</v>
      </c>
      <c r="B41" s="28" t="s">
        <v>991</v>
      </c>
      <c r="C41" s="29">
        <v>26</v>
      </c>
      <c r="D41" s="28" t="s">
        <v>790</v>
      </c>
      <c r="E41" s="24">
        <v>39</v>
      </c>
      <c r="F41" s="636"/>
      <c r="G41" s="906"/>
      <c r="H41" s="507" t="s">
        <v>859</v>
      </c>
      <c r="I41" s="507"/>
      <c r="J41" s="507"/>
      <c r="K41" s="42">
        <f>VLOOKUP($A41&amp;K$94,決統データ!$A$3:$DE$2059,$E41+19,FALSE)</f>
        <v>0</v>
      </c>
      <c r="L41" s="94">
        <f t="shared" si="2"/>
        <v>0</v>
      </c>
    </row>
    <row r="42" spans="1:12">
      <c r="A42" s="27" t="str">
        <f t="shared" si="1"/>
        <v>0902601</v>
      </c>
      <c r="B42" s="28" t="s">
        <v>991</v>
      </c>
      <c r="C42" s="29">
        <v>26</v>
      </c>
      <c r="D42" s="28" t="s">
        <v>790</v>
      </c>
      <c r="E42" s="24">
        <v>40</v>
      </c>
      <c r="F42" s="636"/>
      <c r="G42" s="906"/>
      <c r="H42" s="507" t="s">
        <v>858</v>
      </c>
      <c r="I42" s="507"/>
      <c r="J42" s="507"/>
      <c r="K42" s="42">
        <f>VLOOKUP($A42&amp;K$94,決統データ!$A$3:$DE$2059,$E42+19,FALSE)</f>
        <v>0</v>
      </c>
      <c r="L42" s="94">
        <f t="shared" si="2"/>
        <v>0</v>
      </c>
    </row>
    <row r="43" spans="1:12">
      <c r="A43" s="27" t="str">
        <f t="shared" si="1"/>
        <v>0902601</v>
      </c>
      <c r="B43" s="28" t="s">
        <v>991</v>
      </c>
      <c r="C43" s="29">
        <v>26</v>
      </c>
      <c r="D43" s="28" t="s">
        <v>790</v>
      </c>
      <c r="E43" s="24">
        <v>41</v>
      </c>
      <c r="F43" s="636"/>
      <c r="G43" s="906" t="s">
        <v>857</v>
      </c>
      <c r="H43" s="907" t="s">
        <v>836</v>
      </c>
      <c r="I43" s="643" t="s">
        <v>650</v>
      </c>
      <c r="J43" s="60" t="s">
        <v>382</v>
      </c>
      <c r="K43" s="42">
        <f>VLOOKUP($A43&amp;K$94,決統データ!$A$3:$DE$2059,$E43+19,FALSE)</f>
        <v>0</v>
      </c>
      <c r="L43" s="94">
        <f t="shared" si="2"/>
        <v>0</v>
      </c>
    </row>
    <row r="44" spans="1:12">
      <c r="A44" s="27" t="str">
        <f t="shared" si="1"/>
        <v>0902601</v>
      </c>
      <c r="B44" s="28" t="s">
        <v>991</v>
      </c>
      <c r="C44" s="29">
        <v>26</v>
      </c>
      <c r="D44" s="28" t="s">
        <v>790</v>
      </c>
      <c r="E44" s="24">
        <v>42</v>
      </c>
      <c r="F44" s="636"/>
      <c r="G44" s="906"/>
      <c r="H44" s="908"/>
      <c r="I44" s="644"/>
      <c r="J44" s="60" t="s">
        <v>360</v>
      </c>
      <c r="K44" s="42">
        <f>VLOOKUP($A44&amp;K$94,決統データ!$A$3:$DE$2059,$E44+19,FALSE)</f>
        <v>0</v>
      </c>
      <c r="L44" s="94">
        <f t="shared" si="2"/>
        <v>0</v>
      </c>
    </row>
    <row r="45" spans="1:12">
      <c r="A45" s="27" t="str">
        <f t="shared" si="1"/>
        <v>0902601</v>
      </c>
      <c r="B45" s="28" t="s">
        <v>991</v>
      </c>
      <c r="C45" s="29">
        <v>26</v>
      </c>
      <c r="D45" s="28" t="s">
        <v>790</v>
      </c>
      <c r="E45" s="24">
        <v>43</v>
      </c>
      <c r="F45" s="636"/>
      <c r="G45" s="906"/>
      <c r="H45" s="638"/>
      <c r="I45" s="645"/>
      <c r="J45" s="60" t="s">
        <v>737</v>
      </c>
      <c r="K45" s="42">
        <f>VLOOKUP($A45&amp;K$94,決統データ!$A$3:$DE$2059,$E45+19,FALSE)</f>
        <v>0</v>
      </c>
      <c r="L45" s="94">
        <f t="shared" si="2"/>
        <v>0</v>
      </c>
    </row>
    <row r="46" spans="1:12">
      <c r="A46" s="27" t="str">
        <f t="shared" si="1"/>
        <v>0902601</v>
      </c>
      <c r="B46" s="28" t="s">
        <v>991</v>
      </c>
      <c r="C46" s="29">
        <v>26</v>
      </c>
      <c r="D46" s="28" t="s">
        <v>790</v>
      </c>
      <c r="E46" s="24">
        <v>44</v>
      </c>
      <c r="F46" s="636"/>
      <c r="G46" s="906"/>
      <c r="H46" s="507" t="s">
        <v>856</v>
      </c>
      <c r="I46" s="507"/>
      <c r="J46" s="507"/>
      <c r="K46" s="42">
        <f>VLOOKUP($A46&amp;K$94,決統データ!$A$3:$DE$2059,$E46+19,FALSE)</f>
        <v>0</v>
      </c>
      <c r="L46" s="94">
        <f t="shared" si="2"/>
        <v>0</v>
      </c>
    </row>
    <row r="47" spans="1:12">
      <c r="A47" s="27" t="str">
        <f t="shared" si="1"/>
        <v>0902601</v>
      </c>
      <c r="B47" s="28" t="s">
        <v>991</v>
      </c>
      <c r="C47" s="29">
        <v>26</v>
      </c>
      <c r="D47" s="28" t="s">
        <v>790</v>
      </c>
      <c r="E47" s="24">
        <v>45</v>
      </c>
      <c r="F47" s="636"/>
      <c r="G47" s="906"/>
      <c r="H47" s="507" t="s">
        <v>920</v>
      </c>
      <c r="I47" s="507"/>
      <c r="J47" s="507"/>
      <c r="K47" s="42">
        <f>VLOOKUP($A47&amp;K$94,決統データ!$A$3:$DE$2059,$E47+19,FALSE)</f>
        <v>0</v>
      </c>
      <c r="L47" s="94">
        <f t="shared" si="2"/>
        <v>0</v>
      </c>
    </row>
    <row r="48" spans="1:12">
      <c r="A48" s="27" t="str">
        <f t="shared" si="1"/>
        <v>0902601</v>
      </c>
      <c r="B48" s="28" t="s">
        <v>991</v>
      </c>
      <c r="C48" s="29">
        <v>26</v>
      </c>
      <c r="D48" s="28" t="s">
        <v>790</v>
      </c>
      <c r="E48" s="24">
        <v>46</v>
      </c>
      <c r="F48" s="636"/>
      <c r="G48" s="906"/>
      <c r="H48" s="507" t="s">
        <v>854</v>
      </c>
      <c r="I48" s="507"/>
      <c r="J48" s="507"/>
      <c r="K48" s="42">
        <f>VLOOKUP($A48&amp;K$94,決統データ!$A$3:$DE$2059,$E48+19,FALSE)</f>
        <v>0</v>
      </c>
      <c r="L48" s="94">
        <f t="shared" si="2"/>
        <v>0</v>
      </c>
    </row>
    <row r="49" spans="1:12">
      <c r="A49" s="27" t="str">
        <f t="shared" si="1"/>
        <v>0902601</v>
      </c>
      <c r="B49" s="28" t="s">
        <v>991</v>
      </c>
      <c r="C49" s="29">
        <v>26</v>
      </c>
      <c r="D49" s="28" t="s">
        <v>790</v>
      </c>
      <c r="E49" s="24">
        <v>47</v>
      </c>
      <c r="F49" s="636"/>
      <c r="G49" s="906"/>
      <c r="H49" s="507" t="s">
        <v>853</v>
      </c>
      <c r="I49" s="507"/>
      <c r="J49" s="507"/>
      <c r="K49" s="42">
        <f>VLOOKUP($A49&amp;K$94,決統データ!$A$3:$DE$2059,$E49+19,FALSE)</f>
        <v>0</v>
      </c>
      <c r="L49" s="94">
        <f t="shared" si="2"/>
        <v>0</v>
      </c>
    </row>
    <row r="50" spans="1:12">
      <c r="A50" s="27" t="str">
        <f t="shared" si="1"/>
        <v>0902601</v>
      </c>
      <c r="B50" s="28" t="s">
        <v>991</v>
      </c>
      <c r="C50" s="29">
        <v>26</v>
      </c>
      <c r="D50" s="28" t="s">
        <v>790</v>
      </c>
      <c r="E50" s="24">
        <v>48</v>
      </c>
      <c r="F50" s="636"/>
      <c r="G50" s="906"/>
      <c r="H50" s="507" t="s">
        <v>737</v>
      </c>
      <c r="I50" s="507"/>
      <c r="J50" s="507"/>
      <c r="K50" s="42">
        <f>VLOOKUP($A50&amp;K$94,決統データ!$A$3:$DE$2059,$E50+19,FALSE)</f>
        <v>0</v>
      </c>
      <c r="L50" s="94">
        <f t="shared" si="2"/>
        <v>0</v>
      </c>
    </row>
    <row r="51" spans="1:12">
      <c r="A51" s="27" t="str">
        <f t="shared" si="1"/>
        <v>0902601</v>
      </c>
      <c r="B51" s="28" t="s">
        <v>991</v>
      </c>
      <c r="C51" s="29">
        <v>26</v>
      </c>
      <c r="D51" s="28" t="s">
        <v>790</v>
      </c>
      <c r="E51" s="24">
        <v>49</v>
      </c>
      <c r="F51" s="636"/>
      <c r="G51" s="507" t="s">
        <v>852</v>
      </c>
      <c r="H51" s="507"/>
      <c r="I51" s="507"/>
      <c r="J51" s="507"/>
      <c r="K51" s="42">
        <f>VLOOKUP($A51&amp;K$94,決統データ!$A$3:$DE$2059,$E51+19,FALSE)</f>
        <v>0</v>
      </c>
      <c r="L51" s="94">
        <f t="shared" si="2"/>
        <v>0</v>
      </c>
    </row>
    <row r="52" spans="1:12">
      <c r="A52" s="27" t="str">
        <f t="shared" si="1"/>
        <v>0902601</v>
      </c>
      <c r="B52" s="28" t="s">
        <v>991</v>
      </c>
      <c r="C52" s="29">
        <v>26</v>
      </c>
      <c r="D52" s="28" t="s">
        <v>790</v>
      </c>
      <c r="E52" s="24">
        <v>50</v>
      </c>
      <c r="F52" s="636"/>
      <c r="G52" s="654" t="s">
        <v>851</v>
      </c>
      <c r="H52" s="507" t="s">
        <v>850</v>
      </c>
      <c r="I52" s="507"/>
      <c r="J52" s="507"/>
      <c r="K52" s="42">
        <f>VLOOKUP($A52&amp;K$94,決統データ!$A$3:$DE$2059,$E52+19,FALSE)</f>
        <v>0</v>
      </c>
      <c r="L52" s="94">
        <f t="shared" si="2"/>
        <v>0</v>
      </c>
    </row>
    <row r="53" spans="1:12">
      <c r="A53" s="27" t="str">
        <f t="shared" si="1"/>
        <v>0902601</v>
      </c>
      <c r="B53" s="28" t="s">
        <v>991</v>
      </c>
      <c r="C53" s="29">
        <v>26</v>
      </c>
      <c r="D53" s="28" t="s">
        <v>790</v>
      </c>
      <c r="E53" s="24">
        <v>51</v>
      </c>
      <c r="F53" s="636"/>
      <c r="G53" s="655"/>
      <c r="H53" s="507" t="s">
        <v>383</v>
      </c>
      <c r="I53" s="507"/>
      <c r="J53" s="507"/>
      <c r="K53" s="42">
        <f>VLOOKUP($A53&amp;K$94,決統データ!$A$3:$DE$2059,$E53+19,FALSE)</f>
        <v>0</v>
      </c>
      <c r="L53" s="94">
        <f t="shared" si="2"/>
        <v>0</v>
      </c>
    </row>
    <row r="54" spans="1:12">
      <c r="A54" s="27" t="str">
        <f t="shared" si="1"/>
        <v>0902601</v>
      </c>
      <c r="B54" s="28" t="s">
        <v>991</v>
      </c>
      <c r="C54" s="29">
        <v>26</v>
      </c>
      <c r="D54" s="28" t="s">
        <v>790</v>
      </c>
      <c r="E54" s="24">
        <v>52</v>
      </c>
      <c r="F54" s="636"/>
      <c r="G54" s="656"/>
      <c r="H54" s="507" t="s">
        <v>849</v>
      </c>
      <c r="I54" s="507"/>
      <c r="J54" s="507"/>
      <c r="K54" s="42">
        <f>VLOOKUP($A54&amp;K$94,決統データ!$A$3:$DE$2059,$E54+19,FALSE)</f>
        <v>0</v>
      </c>
      <c r="L54" s="94">
        <f t="shared" si="2"/>
        <v>0</v>
      </c>
    </row>
    <row r="55" spans="1:12">
      <c r="A55" s="27" t="str">
        <f t="shared" si="1"/>
        <v>0902601</v>
      </c>
      <c r="B55" s="28" t="s">
        <v>991</v>
      </c>
      <c r="C55" s="29">
        <v>26</v>
      </c>
      <c r="D55" s="28" t="s">
        <v>790</v>
      </c>
      <c r="E55" s="24">
        <v>53</v>
      </c>
      <c r="F55" s="636"/>
      <c r="G55" s="507" t="s">
        <v>848</v>
      </c>
      <c r="H55" s="507"/>
      <c r="I55" s="507"/>
      <c r="J55" s="507"/>
      <c r="K55" s="42">
        <f>VLOOKUP($A55&amp;K$94,決統データ!$A$3:$DE$2059,$E55+19,FALSE)</f>
        <v>0</v>
      </c>
      <c r="L55" s="94">
        <f t="shared" si="2"/>
        <v>0</v>
      </c>
    </row>
    <row r="56" spans="1:12">
      <c r="A56" s="27" t="str">
        <f t="shared" si="1"/>
        <v>0902601</v>
      </c>
      <c r="B56" s="28" t="s">
        <v>991</v>
      </c>
      <c r="C56" s="29">
        <v>26</v>
      </c>
      <c r="D56" s="28" t="s">
        <v>790</v>
      </c>
      <c r="E56" s="24">
        <v>54</v>
      </c>
      <c r="F56" s="636"/>
      <c r="G56" s="507" t="s">
        <v>847</v>
      </c>
      <c r="H56" s="507"/>
      <c r="I56" s="507"/>
      <c r="J56" s="507"/>
      <c r="K56" s="42">
        <f>VLOOKUP($A56&amp;K$94,決統データ!$A$3:$DE$2059,$E56+19,FALSE)</f>
        <v>0</v>
      </c>
      <c r="L56" s="94">
        <f t="shared" si="2"/>
        <v>0</v>
      </c>
    </row>
    <row r="57" spans="1:12">
      <c r="A57" s="27" t="str">
        <f t="shared" si="1"/>
        <v>0902601</v>
      </c>
      <c r="B57" s="28" t="s">
        <v>991</v>
      </c>
      <c r="C57" s="29">
        <v>26</v>
      </c>
      <c r="D57" s="28" t="s">
        <v>790</v>
      </c>
      <c r="E57" s="24">
        <v>55</v>
      </c>
      <c r="F57" s="636"/>
      <c r="G57" s="507" t="s">
        <v>846</v>
      </c>
      <c r="H57" s="507"/>
      <c r="I57" s="507"/>
      <c r="J57" s="507"/>
      <c r="K57" s="42">
        <f>VLOOKUP($A57&amp;K$94,決統データ!$A$3:$DE$2059,$E57+19,FALSE)</f>
        <v>0</v>
      </c>
      <c r="L57" s="94">
        <f t="shared" si="2"/>
        <v>0</v>
      </c>
    </row>
    <row r="58" spans="1:12">
      <c r="A58" s="27" t="str">
        <f t="shared" si="1"/>
        <v>0902601</v>
      </c>
      <c r="B58" s="28" t="s">
        <v>991</v>
      </c>
      <c r="C58" s="29">
        <v>26</v>
      </c>
      <c r="D58" s="28" t="s">
        <v>790</v>
      </c>
      <c r="E58" s="24">
        <v>56</v>
      </c>
      <c r="F58" s="637"/>
      <c r="G58" s="507" t="s">
        <v>845</v>
      </c>
      <c r="H58" s="507"/>
      <c r="I58" s="507"/>
      <c r="J58" s="507"/>
      <c r="K58" s="42">
        <f>VLOOKUP($A58&amp;K$94,決統データ!$A$3:$DE$2059,$E58+19,FALSE)</f>
        <v>0</v>
      </c>
      <c r="L58" s="94">
        <f t="shared" si="2"/>
        <v>0</v>
      </c>
    </row>
    <row r="59" spans="1:12">
      <c r="A59" s="27" t="str">
        <f t="shared" si="1"/>
        <v>0902601</v>
      </c>
      <c r="B59" s="28" t="s">
        <v>991</v>
      </c>
      <c r="C59" s="29">
        <v>26</v>
      </c>
      <c r="D59" s="28" t="s">
        <v>790</v>
      </c>
      <c r="E59" s="24">
        <v>57</v>
      </c>
      <c r="F59" s="507" t="s">
        <v>844</v>
      </c>
      <c r="G59" s="507"/>
      <c r="H59" s="507"/>
      <c r="I59" s="507"/>
      <c r="J59" s="507"/>
      <c r="K59" s="42">
        <f>VLOOKUP($A59&amp;K$94,決統データ!$A$3:$DE$2059,$E59+19,FALSE)</f>
        <v>0</v>
      </c>
      <c r="L59" s="94">
        <f t="shared" si="2"/>
        <v>0</v>
      </c>
    </row>
    <row r="60" spans="1:12">
      <c r="A60" s="27" t="str">
        <f t="shared" si="1"/>
        <v>0902601</v>
      </c>
      <c r="B60" s="28" t="s">
        <v>991</v>
      </c>
      <c r="C60" s="29">
        <v>26</v>
      </c>
      <c r="D60" s="28" t="s">
        <v>790</v>
      </c>
      <c r="E60" s="24">
        <v>58</v>
      </c>
      <c r="F60" s="507" t="s">
        <v>843</v>
      </c>
      <c r="G60" s="507"/>
      <c r="H60" s="507"/>
      <c r="I60" s="507"/>
      <c r="J60" s="507"/>
      <c r="K60" s="42">
        <f>VLOOKUP($A60&amp;K$94,決統データ!$A$3:$DE$2059,$E60+19,FALSE)</f>
        <v>0</v>
      </c>
      <c r="L60" s="94">
        <f t="shared" si="2"/>
        <v>0</v>
      </c>
    </row>
    <row r="61" spans="1:12">
      <c r="A61" s="27" t="str">
        <f t="shared" si="1"/>
        <v>0902601</v>
      </c>
      <c r="B61" s="28" t="s">
        <v>991</v>
      </c>
      <c r="C61" s="29">
        <v>26</v>
      </c>
      <c r="D61" s="28" t="s">
        <v>790</v>
      </c>
      <c r="E61" s="24">
        <v>59</v>
      </c>
      <c r="F61" s="635" t="s">
        <v>842</v>
      </c>
      <c r="G61" s="484"/>
      <c r="H61" s="484"/>
      <c r="I61" s="484"/>
      <c r="J61" s="469"/>
      <c r="K61" s="42">
        <f>VLOOKUP($A61&amp;K$94,決統データ!$A$3:$DE$2059,$E61+19,FALSE)</f>
        <v>0</v>
      </c>
      <c r="L61" s="94">
        <f t="shared" si="2"/>
        <v>0</v>
      </c>
    </row>
    <row r="62" spans="1:12">
      <c r="A62" s="27" t="str">
        <f t="shared" si="1"/>
        <v>0902601</v>
      </c>
      <c r="B62" s="28" t="s">
        <v>991</v>
      </c>
      <c r="C62" s="29">
        <v>26</v>
      </c>
      <c r="D62" s="28" t="s">
        <v>790</v>
      </c>
      <c r="E62" s="24">
        <v>60</v>
      </c>
      <c r="F62" s="95"/>
      <c r="G62" s="507" t="s">
        <v>841</v>
      </c>
      <c r="H62" s="507"/>
      <c r="I62" s="507"/>
      <c r="J62" s="507"/>
      <c r="K62" s="42">
        <f>VLOOKUP($A62&amp;K$94,決統データ!$A$3:$DE$2059,$E62+19,FALSE)</f>
        <v>0</v>
      </c>
      <c r="L62" s="94">
        <f t="shared" si="2"/>
        <v>0</v>
      </c>
    </row>
    <row r="63" spans="1:12">
      <c r="A63" s="27" t="str">
        <f t="shared" si="1"/>
        <v>0902602</v>
      </c>
      <c r="B63" s="28" t="s">
        <v>991</v>
      </c>
      <c r="C63" s="29">
        <v>26</v>
      </c>
      <c r="D63" s="28" t="s">
        <v>993</v>
      </c>
      <c r="E63" s="24">
        <v>1</v>
      </c>
      <c r="F63" s="507" t="s">
        <v>840</v>
      </c>
      <c r="G63" s="507"/>
      <c r="H63" s="507"/>
      <c r="I63" s="507"/>
      <c r="J63" s="507"/>
      <c r="K63" s="42">
        <f>VLOOKUP($A63&amp;K$94,決統データ!$A$3:$DE$2059,$E63+19,FALSE)</f>
        <v>0</v>
      </c>
      <c r="L63" s="94">
        <f t="shared" si="2"/>
        <v>0</v>
      </c>
    </row>
    <row r="64" spans="1:12">
      <c r="A64" s="27" t="str">
        <f t="shared" si="1"/>
        <v>0902602</v>
      </c>
      <c r="B64" s="28" t="s">
        <v>991</v>
      </c>
      <c r="C64" s="29">
        <v>26</v>
      </c>
      <c r="D64" s="28" t="s">
        <v>993</v>
      </c>
      <c r="E64" s="24">
        <v>2</v>
      </c>
      <c r="F64" s="507" t="s">
        <v>839</v>
      </c>
      <c r="G64" s="507"/>
      <c r="H64" s="507"/>
      <c r="I64" s="507"/>
      <c r="J64" s="507"/>
      <c r="K64" s="42">
        <f>VLOOKUP($A64&amp;K$94,決統データ!$A$3:$DE$2059,$E64+19,FALSE)</f>
        <v>0</v>
      </c>
      <c r="L64" s="94">
        <f t="shared" si="2"/>
        <v>0</v>
      </c>
    </row>
    <row r="65" spans="1:12">
      <c r="A65" s="27" t="str">
        <f t="shared" si="1"/>
        <v>0902602</v>
      </c>
      <c r="B65" s="28" t="s">
        <v>991</v>
      </c>
      <c r="C65" s="29">
        <v>26</v>
      </c>
      <c r="D65" s="28" t="s">
        <v>993</v>
      </c>
      <c r="E65" s="24">
        <v>3</v>
      </c>
      <c r="F65" s="507" t="s">
        <v>838</v>
      </c>
      <c r="G65" s="507"/>
      <c r="H65" s="507"/>
      <c r="I65" s="507"/>
      <c r="J65" s="507"/>
      <c r="K65" s="42">
        <f>VLOOKUP($A65&amp;K$94,決統データ!$A$3:$DE$2059,$E65+19,FALSE)</f>
        <v>0</v>
      </c>
      <c r="L65" s="94">
        <f t="shared" si="2"/>
        <v>0</v>
      </c>
    </row>
    <row r="66" spans="1:12">
      <c r="A66" s="27" t="str">
        <f t="shared" si="1"/>
        <v>0902602</v>
      </c>
      <c r="B66" s="28" t="s">
        <v>991</v>
      </c>
      <c r="C66" s="29">
        <v>26</v>
      </c>
      <c r="D66" s="28" t="s">
        <v>993</v>
      </c>
      <c r="E66" s="24">
        <v>4</v>
      </c>
      <c r="F66" s="654" t="s">
        <v>650</v>
      </c>
      <c r="G66" s="507" t="s">
        <v>837</v>
      </c>
      <c r="H66" s="507"/>
      <c r="I66" s="507"/>
      <c r="J66" s="507"/>
      <c r="K66" s="42">
        <f>VLOOKUP($A66&amp;K$94,決統データ!$A$3:$DE$2059,$E66+19,FALSE)</f>
        <v>0</v>
      </c>
      <c r="L66" s="94">
        <f t="shared" si="2"/>
        <v>0</v>
      </c>
    </row>
    <row r="67" spans="1:12">
      <c r="A67" s="27" t="str">
        <f t="shared" si="1"/>
        <v>0902602</v>
      </c>
      <c r="B67" s="28" t="s">
        <v>991</v>
      </c>
      <c r="C67" s="29">
        <v>26</v>
      </c>
      <c r="D67" s="28" t="s">
        <v>993</v>
      </c>
      <c r="E67" s="24">
        <v>5</v>
      </c>
      <c r="F67" s="655"/>
      <c r="G67" s="507" t="s">
        <v>836</v>
      </c>
      <c r="H67" s="507"/>
      <c r="I67" s="507"/>
      <c r="J67" s="507"/>
      <c r="K67" s="42">
        <f>VLOOKUP($A67&amp;K$94,決統データ!$A$3:$DE$2059,$E67+19,FALSE)</f>
        <v>0</v>
      </c>
      <c r="L67" s="94">
        <f t="shared" ref="L67:L85" si="3">SUM(K67:K67)</f>
        <v>0</v>
      </c>
    </row>
    <row r="68" spans="1:12">
      <c r="A68" s="27" t="str">
        <f t="shared" ref="A68:A85" si="4">+B68&amp;C68&amp;D68</f>
        <v>0902602</v>
      </c>
      <c r="B68" s="28" t="s">
        <v>991</v>
      </c>
      <c r="C68" s="29">
        <v>26</v>
      </c>
      <c r="D68" s="28" t="s">
        <v>993</v>
      </c>
      <c r="E68" s="24">
        <v>6</v>
      </c>
      <c r="F68" s="656"/>
      <c r="G68" s="507" t="s">
        <v>737</v>
      </c>
      <c r="H68" s="507"/>
      <c r="I68" s="507"/>
      <c r="J68" s="507"/>
      <c r="K68" s="42">
        <f>VLOOKUP($A68&amp;K$94,決統データ!$A$3:$DE$2059,$E68+19,FALSE)</f>
        <v>0</v>
      </c>
      <c r="L68" s="94">
        <f t="shared" si="3"/>
        <v>0</v>
      </c>
    </row>
    <row r="69" spans="1:12">
      <c r="A69" s="27" t="str">
        <f t="shared" si="4"/>
        <v>0902602</v>
      </c>
      <c r="B69" s="28" t="s">
        <v>991</v>
      </c>
      <c r="C69" s="29">
        <v>26</v>
      </c>
      <c r="D69" s="28" t="s">
        <v>993</v>
      </c>
      <c r="E69" s="24">
        <v>7</v>
      </c>
      <c r="F69" s="507" t="s">
        <v>835</v>
      </c>
      <c r="G69" s="507"/>
      <c r="H69" s="507"/>
      <c r="I69" s="507"/>
      <c r="J69" s="507"/>
      <c r="K69" s="42">
        <f>VLOOKUP($A69&amp;K$94,決統データ!$A$3:$DE$2059,$E69+19,FALSE)</f>
        <v>0</v>
      </c>
      <c r="L69" s="94">
        <f t="shared" si="3"/>
        <v>0</v>
      </c>
    </row>
    <row r="70" spans="1:12">
      <c r="A70" s="27" t="str">
        <f t="shared" si="4"/>
        <v>0902602</v>
      </c>
      <c r="B70" s="28" t="s">
        <v>991</v>
      </c>
      <c r="C70" s="29">
        <v>26</v>
      </c>
      <c r="D70" s="28" t="s">
        <v>993</v>
      </c>
      <c r="E70" s="24">
        <v>8</v>
      </c>
      <c r="F70" s="660" t="s">
        <v>834</v>
      </c>
      <c r="G70" s="661"/>
      <c r="H70" s="661"/>
      <c r="I70" s="662"/>
      <c r="J70" s="60" t="s">
        <v>833</v>
      </c>
      <c r="K70" s="42">
        <f>VLOOKUP($A70&amp;K$94,決統データ!$A$3:$DE$2059,$E70+19,FALSE)</f>
        <v>0</v>
      </c>
      <c r="L70" s="94">
        <f t="shared" si="3"/>
        <v>0</v>
      </c>
    </row>
    <row r="71" spans="1:12">
      <c r="A71" s="27" t="str">
        <f t="shared" si="4"/>
        <v>0902602</v>
      </c>
      <c r="B71" s="28" t="s">
        <v>991</v>
      </c>
      <c r="C71" s="29">
        <v>26</v>
      </c>
      <c r="D71" s="28" t="s">
        <v>993</v>
      </c>
      <c r="E71" s="24">
        <v>9</v>
      </c>
      <c r="F71" s="663"/>
      <c r="G71" s="664"/>
      <c r="H71" s="664"/>
      <c r="I71" s="665"/>
      <c r="J71" s="60" t="s">
        <v>832</v>
      </c>
      <c r="K71" s="42">
        <f>VLOOKUP($A71&amp;K$94,決統データ!$A$3:$DE$2059,$E71+19,FALSE)</f>
        <v>0</v>
      </c>
      <c r="L71" s="94">
        <f t="shared" si="3"/>
        <v>0</v>
      </c>
    </row>
    <row r="72" spans="1:12">
      <c r="A72" s="27" t="str">
        <f t="shared" si="4"/>
        <v>0902602</v>
      </c>
      <c r="B72" s="28" t="s">
        <v>991</v>
      </c>
      <c r="C72" s="29">
        <v>26</v>
      </c>
      <c r="D72" s="28" t="s">
        <v>993</v>
      </c>
      <c r="E72" s="24">
        <v>21</v>
      </c>
      <c r="F72" s="507" t="s">
        <v>831</v>
      </c>
      <c r="G72" s="507"/>
      <c r="H72" s="507"/>
      <c r="I72" s="507"/>
      <c r="J72" s="507"/>
      <c r="K72" s="42">
        <f>VLOOKUP($A72&amp;K$94,決統データ!$A$3:$DE$2059,$E72+19,FALSE)</f>
        <v>0</v>
      </c>
      <c r="L72" s="94">
        <f t="shared" si="3"/>
        <v>0</v>
      </c>
    </row>
    <row r="73" spans="1:12">
      <c r="A73" s="27" t="str">
        <f t="shared" si="4"/>
        <v>0902602</v>
      </c>
      <c r="B73" s="28" t="s">
        <v>991</v>
      </c>
      <c r="C73" s="29">
        <v>26</v>
      </c>
      <c r="D73" s="28" t="s">
        <v>993</v>
      </c>
      <c r="E73" s="24">
        <v>22</v>
      </c>
      <c r="F73" s="507" t="s">
        <v>830</v>
      </c>
      <c r="G73" s="507"/>
      <c r="H73" s="507"/>
      <c r="I73" s="507"/>
      <c r="J73" s="507"/>
      <c r="K73" s="42">
        <f>VLOOKUP($A73&amp;K$94,決統データ!$A$3:$DE$2059,$E73+19,FALSE)</f>
        <v>0</v>
      </c>
      <c r="L73" s="94">
        <f t="shared" si="3"/>
        <v>0</v>
      </c>
    </row>
    <row r="74" spans="1:12">
      <c r="A74" s="27"/>
      <c r="B74" s="28"/>
      <c r="C74" s="29"/>
      <c r="D74" s="28"/>
      <c r="E74" s="38"/>
      <c r="F74" s="958" t="s">
        <v>829</v>
      </c>
      <c r="G74" s="965"/>
      <c r="H74" s="965"/>
      <c r="I74" s="965"/>
      <c r="J74" s="966"/>
      <c r="K74" s="82"/>
      <c r="L74" s="94">
        <f t="shared" si="3"/>
        <v>0</v>
      </c>
    </row>
    <row r="75" spans="1:12">
      <c r="A75" s="27" t="str">
        <f t="shared" si="4"/>
        <v>0902602</v>
      </c>
      <c r="B75" s="28" t="s">
        <v>991</v>
      </c>
      <c r="C75" s="29">
        <v>26</v>
      </c>
      <c r="D75" s="28" t="s">
        <v>993</v>
      </c>
      <c r="E75" s="38">
        <v>51</v>
      </c>
      <c r="F75" s="73" t="s">
        <v>827</v>
      </c>
      <c r="G75" s="73"/>
      <c r="H75" s="73"/>
      <c r="I75" s="73"/>
      <c r="J75" s="73"/>
      <c r="K75" s="42">
        <f>VLOOKUP($A75&amp;K$94,決統データ!$A$3:$DE$2059,$E75+19,FALSE)</f>
        <v>1915</v>
      </c>
      <c r="L75" s="94">
        <f t="shared" si="3"/>
        <v>1915</v>
      </c>
    </row>
    <row r="76" spans="1:12">
      <c r="A76" s="27" t="str">
        <f t="shared" si="4"/>
        <v>0902602</v>
      </c>
      <c r="B76" s="28" t="s">
        <v>991</v>
      </c>
      <c r="C76" s="29">
        <v>26</v>
      </c>
      <c r="D76" s="28" t="s">
        <v>993</v>
      </c>
      <c r="E76" s="38">
        <v>52</v>
      </c>
      <c r="F76" s="73" t="s">
        <v>826</v>
      </c>
      <c r="G76" s="73"/>
      <c r="H76" s="73"/>
      <c r="I76" s="73"/>
      <c r="J76" s="73"/>
      <c r="K76" s="42">
        <f>VLOOKUP($A76&amp;K$94,決統データ!$A$3:$DE$2059,$E76+19,FALSE)</f>
        <v>5032</v>
      </c>
      <c r="L76" s="94">
        <f t="shared" si="3"/>
        <v>5032</v>
      </c>
    </row>
    <row r="77" spans="1:12">
      <c r="A77" s="27"/>
      <c r="B77" s="28"/>
      <c r="C77" s="29"/>
      <c r="D77" s="28"/>
      <c r="E77" s="38"/>
      <c r="F77" s="73" t="s">
        <v>828</v>
      </c>
      <c r="G77" s="73"/>
      <c r="H77" s="73"/>
      <c r="I77" s="73"/>
      <c r="J77" s="73"/>
      <c r="K77" s="82"/>
      <c r="L77" s="94">
        <f t="shared" si="3"/>
        <v>0</v>
      </c>
    </row>
    <row r="78" spans="1:12">
      <c r="A78" s="27" t="str">
        <f t="shared" si="4"/>
        <v>0902602</v>
      </c>
      <c r="B78" s="28" t="s">
        <v>991</v>
      </c>
      <c r="C78" s="29">
        <v>26</v>
      </c>
      <c r="D78" s="28" t="s">
        <v>993</v>
      </c>
      <c r="E78" s="38">
        <v>53</v>
      </c>
      <c r="F78" s="73" t="s">
        <v>827</v>
      </c>
      <c r="G78" s="73"/>
      <c r="H78" s="73"/>
      <c r="I78" s="73"/>
      <c r="J78" s="73"/>
      <c r="K78" s="42">
        <f>VLOOKUP($A78&amp;K$94,決統データ!$A$3:$DE$2059,$E78+19,FALSE)</f>
        <v>0</v>
      </c>
      <c r="L78" s="94">
        <f t="shared" si="3"/>
        <v>0</v>
      </c>
    </row>
    <row r="79" spans="1:12">
      <c r="A79" s="27" t="str">
        <f t="shared" si="4"/>
        <v>0902602</v>
      </c>
      <c r="B79" s="28" t="s">
        <v>991</v>
      </c>
      <c r="C79" s="29">
        <v>26</v>
      </c>
      <c r="D79" s="28" t="s">
        <v>993</v>
      </c>
      <c r="E79" s="38">
        <v>54</v>
      </c>
      <c r="F79" s="73" t="s">
        <v>826</v>
      </c>
      <c r="G79" s="73"/>
      <c r="H79" s="73"/>
      <c r="I79" s="73"/>
      <c r="J79" s="73"/>
      <c r="K79" s="42">
        <f>VLOOKUP($A79&amp;K$94,決統データ!$A$3:$DE$2059,$E79+19,FALSE)</f>
        <v>0</v>
      </c>
      <c r="L79" s="94">
        <f t="shared" si="3"/>
        <v>0</v>
      </c>
    </row>
    <row r="80" spans="1:12">
      <c r="A80" s="27" t="str">
        <f t="shared" si="4"/>
        <v>0902602</v>
      </c>
      <c r="B80" s="28" t="s">
        <v>991</v>
      </c>
      <c r="C80" s="29">
        <v>26</v>
      </c>
      <c r="D80" s="28" t="s">
        <v>993</v>
      </c>
      <c r="E80" s="38">
        <v>55</v>
      </c>
      <c r="F80" s="896" t="s">
        <v>825</v>
      </c>
      <c r="G80" s="897"/>
      <c r="H80" s="897"/>
      <c r="I80" s="898"/>
      <c r="J80" s="96" t="s">
        <v>605</v>
      </c>
      <c r="K80" s="42">
        <f>VLOOKUP($A80&amp;K$94,決統データ!$A$3:$DE$2059,$E80+19,FALSE)</f>
        <v>0</v>
      </c>
      <c r="L80" s="94">
        <f t="shared" si="3"/>
        <v>0</v>
      </c>
    </row>
    <row r="81" spans="1:12">
      <c r="A81" s="27" t="str">
        <f t="shared" si="4"/>
        <v>0902602</v>
      </c>
      <c r="B81" s="28" t="s">
        <v>991</v>
      </c>
      <c r="C81" s="29">
        <v>26</v>
      </c>
      <c r="D81" s="28" t="s">
        <v>993</v>
      </c>
      <c r="E81" s="38">
        <v>56</v>
      </c>
      <c r="F81" s="899"/>
      <c r="G81" s="900"/>
      <c r="H81" s="900"/>
      <c r="I81" s="901"/>
      <c r="J81" s="96" t="s">
        <v>824</v>
      </c>
      <c r="K81" s="42">
        <f>VLOOKUP($A81&amp;K$94,決統データ!$A$3:$DE$2059,$E81+19,FALSE)</f>
        <v>0</v>
      </c>
      <c r="L81" s="94">
        <f t="shared" si="3"/>
        <v>0</v>
      </c>
    </row>
    <row r="82" spans="1:12">
      <c r="A82" s="27" t="str">
        <f t="shared" si="4"/>
        <v>0902602</v>
      </c>
      <c r="B82" s="28" t="s">
        <v>991</v>
      </c>
      <c r="C82" s="29">
        <v>26</v>
      </c>
      <c r="D82" s="28" t="s">
        <v>993</v>
      </c>
      <c r="E82" s="38">
        <v>57</v>
      </c>
      <c r="F82" s="896" t="s">
        <v>604</v>
      </c>
      <c r="G82" s="897"/>
      <c r="H82" s="897"/>
      <c r="I82" s="898"/>
      <c r="J82" s="96" t="s">
        <v>605</v>
      </c>
      <c r="K82" s="42">
        <f>VLOOKUP($A82&amp;K$94,決統データ!$A$3:$DE$2059,$E82+19,FALSE)</f>
        <v>0</v>
      </c>
      <c r="L82" s="94">
        <f t="shared" si="3"/>
        <v>0</v>
      </c>
    </row>
    <row r="83" spans="1:12">
      <c r="A83" s="27" t="str">
        <f t="shared" si="4"/>
        <v>0902602</v>
      </c>
      <c r="B83" s="28" t="s">
        <v>991</v>
      </c>
      <c r="C83" s="29">
        <v>26</v>
      </c>
      <c r="D83" s="28" t="s">
        <v>993</v>
      </c>
      <c r="E83" s="38">
        <v>58</v>
      </c>
      <c r="F83" s="899"/>
      <c r="G83" s="900"/>
      <c r="H83" s="900"/>
      <c r="I83" s="901"/>
      <c r="J83" s="96" t="s">
        <v>824</v>
      </c>
      <c r="K83" s="42">
        <f>VLOOKUP($A83&amp;K$94,決統データ!$A$3:$DE$2059,$E83+19,FALSE)</f>
        <v>0</v>
      </c>
      <c r="L83" s="94">
        <f t="shared" si="3"/>
        <v>0</v>
      </c>
    </row>
    <row r="84" spans="1:12">
      <c r="A84" s="27" t="str">
        <f t="shared" si="4"/>
        <v>0902602</v>
      </c>
      <c r="B84" s="28" t="s">
        <v>991</v>
      </c>
      <c r="C84" s="29">
        <v>26</v>
      </c>
      <c r="D84" s="28" t="s">
        <v>993</v>
      </c>
      <c r="E84" s="38">
        <v>59</v>
      </c>
      <c r="F84" s="888" t="s">
        <v>607</v>
      </c>
      <c r="G84" s="890" t="s">
        <v>608</v>
      </c>
      <c r="H84" s="891"/>
      <c r="I84" s="892"/>
      <c r="J84" s="96" t="s">
        <v>605</v>
      </c>
      <c r="K84" s="42">
        <f>VLOOKUP($A84&amp;K$94,決統データ!$A$3:$DE$2059,$E84+19,FALSE)</f>
        <v>0</v>
      </c>
      <c r="L84" s="94">
        <f t="shared" si="3"/>
        <v>0</v>
      </c>
    </row>
    <row r="85" spans="1:12">
      <c r="A85" s="27" t="str">
        <f t="shared" si="4"/>
        <v>0902602</v>
      </c>
      <c r="B85" s="28" t="s">
        <v>991</v>
      </c>
      <c r="C85" s="29">
        <v>26</v>
      </c>
      <c r="D85" s="28" t="s">
        <v>993</v>
      </c>
      <c r="E85" s="38">
        <v>60</v>
      </c>
      <c r="F85" s="889"/>
      <c r="G85" s="893"/>
      <c r="H85" s="894"/>
      <c r="I85" s="895"/>
      <c r="J85" s="96" t="s">
        <v>824</v>
      </c>
      <c r="K85" s="42">
        <f>VLOOKUP($A85&amp;K$94,決統データ!$A$3:$DE$2059,$E85+19,FALSE)</f>
        <v>0</v>
      </c>
      <c r="L85" s="94">
        <f t="shared" si="3"/>
        <v>0</v>
      </c>
    </row>
    <row r="86" spans="1:12">
      <c r="F86" s="559" t="s">
        <v>510</v>
      </c>
      <c r="G86" s="985" t="s">
        <v>513</v>
      </c>
      <c r="H86" s="986"/>
      <c r="I86" s="986"/>
      <c r="J86" s="987"/>
      <c r="K86" s="39">
        <f>IF(K14=0,0,K3/K14*100)</f>
        <v>100</v>
      </c>
      <c r="L86" s="39">
        <f>IF(L14=0,0,L3/L14*100)</f>
        <v>100</v>
      </c>
    </row>
    <row r="87" spans="1:12">
      <c r="F87" s="559"/>
      <c r="G87" s="72" t="s">
        <v>511</v>
      </c>
      <c r="H87" s="72"/>
      <c r="I87" s="75"/>
      <c r="J87" s="76"/>
      <c r="K87" s="39">
        <f>K3/(K14+K51)*100</f>
        <v>100</v>
      </c>
      <c r="L87" s="39">
        <f>L3/(L14+L51)*100</f>
        <v>100</v>
      </c>
    </row>
    <row r="88" spans="1:12">
      <c r="F88" s="559"/>
      <c r="G88" s="72" t="s">
        <v>514</v>
      </c>
      <c r="H88" s="72"/>
      <c r="I88" s="75"/>
      <c r="J88" s="76"/>
      <c r="K88" s="39">
        <f>(K4-K7)/(K15-K17)*100</f>
        <v>0</v>
      </c>
      <c r="L88" s="39">
        <f>(L4-L7)/(L15-L17)*100</f>
        <v>0</v>
      </c>
    </row>
    <row r="89" spans="1:12">
      <c r="F89" s="559"/>
      <c r="G89" s="72" t="s">
        <v>512</v>
      </c>
      <c r="H89" s="75"/>
      <c r="I89" s="77"/>
      <c r="J89" s="76"/>
      <c r="K89" s="39">
        <f>IF(K4-K7=0,0,K71/(K4-K7)*100)</f>
        <v>0</v>
      </c>
      <c r="L89" s="39">
        <f>IF(L4-L7=0,0,L71/(L4-L7)*100)</f>
        <v>0</v>
      </c>
    </row>
    <row r="90" spans="1:12">
      <c r="F90" s="559"/>
      <c r="G90" s="72" t="s">
        <v>522</v>
      </c>
      <c r="H90" s="75"/>
      <c r="I90" s="77"/>
      <c r="J90" s="76"/>
      <c r="K90" s="39">
        <f>(K12+K27+K28)/(K3+K25)*100</f>
        <v>100</v>
      </c>
      <c r="L90" s="39">
        <f>(L12+L27+L28)/(L3+L25)*100</f>
        <v>100</v>
      </c>
    </row>
    <row r="94" spans="1:12">
      <c r="K94" s="33">
        <v>262013000</v>
      </c>
    </row>
  </sheetData>
  <customSheetViews>
    <customSheetView guid="{247A5D4D-80F1-4466-92F7-7A3BC78E450F}" printArea="1">
      <selection activeCell="C43" sqref="C43"/>
      <pageMargins left="1.1811023622047245" right="0.78740157480314965" top="0.78740157480314965" bottom="0.78740157480314965" header="0.51181102362204722" footer="0.23622047244094491"/>
      <pageSetup paperSize="9" scale="58" orientation="portrait" blackAndWhite="1" horizontalDpi="300" verticalDpi="300"/>
      <headerFooter alignWithMargins="0"/>
    </customSheetView>
  </customSheetViews>
  <mergeCells count="84">
    <mergeCell ref="F64:J64"/>
    <mergeCell ref="F65:J65"/>
    <mergeCell ref="G86:J86"/>
    <mergeCell ref="F86:F90"/>
    <mergeCell ref="F80:I81"/>
    <mergeCell ref="F82:I83"/>
    <mergeCell ref="F84:F85"/>
    <mergeCell ref="G84:I85"/>
    <mergeCell ref="F74:J74"/>
    <mergeCell ref="F72:J72"/>
    <mergeCell ref="F73:J73"/>
    <mergeCell ref="F69:J69"/>
    <mergeCell ref="F70:I71"/>
    <mergeCell ref="H53:J53"/>
    <mergeCell ref="H54:J54"/>
    <mergeCell ref="G62:J62"/>
    <mergeCell ref="F61:J61"/>
    <mergeCell ref="F63:J63"/>
    <mergeCell ref="G34:J34"/>
    <mergeCell ref="G35:J35"/>
    <mergeCell ref="F66:F68"/>
    <mergeCell ref="G66:J66"/>
    <mergeCell ref="G67:J67"/>
    <mergeCell ref="G68:J68"/>
    <mergeCell ref="H50:J50"/>
    <mergeCell ref="G55:J55"/>
    <mergeCell ref="G56:J56"/>
    <mergeCell ref="G57:J57"/>
    <mergeCell ref="F59:J59"/>
    <mergeCell ref="F60:J60"/>
    <mergeCell ref="G58:J58"/>
    <mergeCell ref="G51:J51"/>
    <mergeCell ref="G52:G54"/>
    <mergeCell ref="H52:J52"/>
    <mergeCell ref="G36:J36"/>
    <mergeCell ref="G33:J33"/>
    <mergeCell ref="F25:F58"/>
    <mergeCell ref="G31:J31"/>
    <mergeCell ref="G37:H38"/>
    <mergeCell ref="I37:J37"/>
    <mergeCell ref="I38:J38"/>
    <mergeCell ref="G43:G50"/>
    <mergeCell ref="H43:H45"/>
    <mergeCell ref="I43:I45"/>
    <mergeCell ref="H46:J46"/>
    <mergeCell ref="H47:J47"/>
    <mergeCell ref="G25:J25"/>
    <mergeCell ref="G26:J26"/>
    <mergeCell ref="H48:J48"/>
    <mergeCell ref="H49:J49"/>
    <mergeCell ref="G39:G42"/>
    <mergeCell ref="H39:J39"/>
    <mergeCell ref="H40:J40"/>
    <mergeCell ref="H41:J41"/>
    <mergeCell ref="H42:J42"/>
    <mergeCell ref="G15:J15"/>
    <mergeCell ref="G16:J16"/>
    <mergeCell ref="G17:J17"/>
    <mergeCell ref="G18:J18"/>
    <mergeCell ref="G32:J32"/>
    <mergeCell ref="G21:J21"/>
    <mergeCell ref="G22:J22"/>
    <mergeCell ref="G27:J27"/>
    <mergeCell ref="G28:J28"/>
    <mergeCell ref="G29:J29"/>
    <mergeCell ref="G30:J30"/>
    <mergeCell ref="G23:J23"/>
    <mergeCell ref="G24:J24"/>
    <mergeCell ref="G13:J13"/>
    <mergeCell ref="G14:J14"/>
    <mergeCell ref="F2:J2"/>
    <mergeCell ref="F3:F24"/>
    <mergeCell ref="G3:J3"/>
    <mergeCell ref="G4:J4"/>
    <mergeCell ref="G5:J5"/>
    <mergeCell ref="G6:J6"/>
    <mergeCell ref="G19:J19"/>
    <mergeCell ref="G20:J20"/>
    <mergeCell ref="G11:J11"/>
    <mergeCell ref="G12:J12"/>
    <mergeCell ref="G7:J7"/>
    <mergeCell ref="G8:J8"/>
    <mergeCell ref="G9:J9"/>
    <mergeCell ref="G10:J10"/>
  </mergeCells>
  <phoneticPr fontId="3"/>
  <pageMargins left="1.1811023622047245" right="0.78740157480314965" top="0.78740157480314965" bottom="0.78740157480314965" header="0.51181102362204722" footer="0.23622047244094491"/>
  <pageSetup paperSize="9" scale="58" orientation="portrait" blackAndWhite="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K44"/>
  <sheetViews>
    <sheetView view="pageBreakPreview" zoomScaleNormal="100" zoomScaleSheetLayoutView="100" workbookViewId="0">
      <selection activeCell="J34" sqref="J34"/>
    </sheetView>
  </sheetViews>
  <sheetFormatPr defaultColWidth="9" defaultRowHeight="14"/>
  <cols>
    <col min="1" max="1" width="9.75" style="1" customWidth="1"/>
    <col min="2" max="2" width="4.33203125" style="1" customWidth="1"/>
    <col min="3" max="3" width="3.25" style="1" customWidth="1"/>
    <col min="4" max="4" width="3.33203125" style="1" customWidth="1"/>
    <col min="5" max="5" width="5.5" style="24" customWidth="1"/>
    <col min="6" max="6" width="6" style="1" customWidth="1"/>
    <col min="7" max="7" width="7.08203125" style="1" customWidth="1"/>
    <col min="8" max="8" width="15.75" style="1" customWidth="1"/>
    <col min="9" max="9" width="13.83203125" style="1" bestFit="1" customWidth="1"/>
    <col min="10" max="11" width="12.5" style="1" customWidth="1"/>
    <col min="12" max="16384" width="9" style="1"/>
  </cols>
  <sheetData>
    <row r="1" spans="1:11">
      <c r="F1" s="1" t="s">
        <v>990</v>
      </c>
      <c r="J1" s="87"/>
      <c r="K1" s="87" t="s">
        <v>523</v>
      </c>
    </row>
    <row r="2" spans="1:11" ht="28.5" customHeight="1">
      <c r="A2" s="26"/>
      <c r="B2" s="67" t="s">
        <v>786</v>
      </c>
      <c r="C2" s="26" t="s">
        <v>787</v>
      </c>
      <c r="D2" s="26" t="s">
        <v>788</v>
      </c>
      <c r="E2" s="30" t="s">
        <v>789</v>
      </c>
      <c r="F2" s="803"/>
      <c r="G2" s="803"/>
      <c r="H2" s="803"/>
      <c r="I2" s="803"/>
      <c r="J2" s="36" t="s">
        <v>463</v>
      </c>
      <c r="K2" s="11" t="s">
        <v>609</v>
      </c>
    </row>
    <row r="3" spans="1:11" ht="24" customHeight="1">
      <c r="A3" s="27" t="str">
        <f>+B3&amp;C3&amp;D3</f>
        <v>0904001</v>
      </c>
      <c r="B3" s="28" t="s">
        <v>991</v>
      </c>
      <c r="C3" s="29">
        <v>40</v>
      </c>
      <c r="D3" s="28" t="s">
        <v>790</v>
      </c>
      <c r="E3" s="31">
        <v>3</v>
      </c>
      <c r="F3" s="686" t="s">
        <v>1499</v>
      </c>
      <c r="G3" s="659" t="s">
        <v>989</v>
      </c>
      <c r="H3" s="646" t="s">
        <v>988</v>
      </c>
      <c r="I3" s="97" t="s">
        <v>605</v>
      </c>
      <c r="J3" s="42">
        <f>VLOOKUP($A3&amp;J$44,決統データ!$A$3:$DE$2059,$E3+19,FALSE)</f>
        <v>1915</v>
      </c>
      <c r="K3" s="89">
        <f t="shared" ref="K3:K38" si="0">SUM(J3:J3)</f>
        <v>1915</v>
      </c>
    </row>
    <row r="4" spans="1:11" ht="24" customHeight="1">
      <c r="A4" s="27" t="str">
        <f t="shared" ref="A4:A38" si="1">+B4&amp;C4&amp;D4</f>
        <v>0904001</v>
      </c>
      <c r="B4" s="28" t="s">
        <v>991</v>
      </c>
      <c r="C4" s="29">
        <v>40</v>
      </c>
      <c r="D4" s="28" t="s">
        <v>790</v>
      </c>
      <c r="E4" s="24">
        <v>4</v>
      </c>
      <c r="F4" s="686"/>
      <c r="G4" s="636"/>
      <c r="H4" s="638"/>
      <c r="I4" s="97" t="s">
        <v>824</v>
      </c>
      <c r="J4" s="42">
        <f>VLOOKUP($A4&amp;J$44,決統データ!$A$3:$DE$2059,$E4+19,FALSE)</f>
        <v>6947</v>
      </c>
      <c r="K4" s="89">
        <f t="shared" si="0"/>
        <v>6947</v>
      </c>
    </row>
    <row r="5" spans="1:11" ht="24" customHeight="1">
      <c r="A5" s="27" t="str">
        <f t="shared" si="1"/>
        <v>0904001</v>
      </c>
      <c r="B5" s="28" t="s">
        <v>991</v>
      </c>
      <c r="C5" s="29">
        <v>40</v>
      </c>
      <c r="D5" s="28" t="s">
        <v>790</v>
      </c>
      <c r="E5" s="24">
        <v>5</v>
      </c>
      <c r="F5" s="686"/>
      <c r="G5" s="636"/>
      <c r="H5" s="646" t="s">
        <v>987</v>
      </c>
      <c r="I5" s="97" t="s">
        <v>605</v>
      </c>
      <c r="J5" s="42">
        <f>VLOOKUP($A5&amp;J$44,決統データ!$A$3:$DE$2059,$E5+19,FALSE)</f>
        <v>1915</v>
      </c>
      <c r="K5" s="89">
        <f t="shared" si="0"/>
        <v>1915</v>
      </c>
    </row>
    <row r="6" spans="1:11" ht="24" customHeight="1">
      <c r="A6" s="27" t="str">
        <f t="shared" si="1"/>
        <v>0904001</v>
      </c>
      <c r="B6" s="28" t="s">
        <v>991</v>
      </c>
      <c r="C6" s="29">
        <v>40</v>
      </c>
      <c r="D6" s="28" t="s">
        <v>790</v>
      </c>
      <c r="E6" s="24">
        <v>6</v>
      </c>
      <c r="F6" s="686"/>
      <c r="G6" s="636"/>
      <c r="H6" s="638"/>
      <c r="I6" s="97" t="s">
        <v>824</v>
      </c>
      <c r="J6" s="42">
        <f>VLOOKUP($A6&amp;J$44,決統データ!$A$3:$DE$2059,$E6+19,FALSE)</f>
        <v>6947</v>
      </c>
      <c r="K6" s="89">
        <f t="shared" si="0"/>
        <v>6947</v>
      </c>
    </row>
    <row r="7" spans="1:11" ht="24" customHeight="1">
      <c r="A7" s="27" t="str">
        <f t="shared" si="1"/>
        <v>0904001</v>
      </c>
      <c r="B7" s="28" t="s">
        <v>991</v>
      </c>
      <c r="C7" s="29">
        <v>40</v>
      </c>
      <c r="D7" s="28" t="s">
        <v>790</v>
      </c>
      <c r="E7" s="24">
        <v>7</v>
      </c>
      <c r="F7" s="686"/>
      <c r="G7" s="636"/>
      <c r="H7" s="1033" t="s">
        <v>986</v>
      </c>
      <c r="I7" s="97" t="s">
        <v>605</v>
      </c>
      <c r="J7" s="42">
        <f>VLOOKUP($A7&amp;J$44,決統データ!$A$3:$DE$2059,$E7+19,FALSE)</f>
        <v>0</v>
      </c>
      <c r="K7" s="89">
        <f t="shared" si="0"/>
        <v>0</v>
      </c>
    </row>
    <row r="8" spans="1:11" ht="24" customHeight="1">
      <c r="A8" s="27" t="str">
        <f t="shared" si="1"/>
        <v>0904001</v>
      </c>
      <c r="B8" s="28" t="s">
        <v>991</v>
      </c>
      <c r="C8" s="29">
        <v>40</v>
      </c>
      <c r="D8" s="28" t="s">
        <v>790</v>
      </c>
      <c r="E8" s="24">
        <v>8</v>
      </c>
      <c r="F8" s="686"/>
      <c r="G8" s="636"/>
      <c r="H8" s="1034"/>
      <c r="I8" s="97" t="s">
        <v>824</v>
      </c>
      <c r="J8" s="42">
        <f>VLOOKUP($A8&amp;J$44,決統データ!$A$3:$DE$2059,$E8+19,FALSE)</f>
        <v>0</v>
      </c>
      <c r="K8" s="89">
        <f t="shared" si="0"/>
        <v>0</v>
      </c>
    </row>
    <row r="9" spans="1:11" ht="24" customHeight="1">
      <c r="A9" s="27" t="str">
        <f t="shared" si="1"/>
        <v>0904001</v>
      </c>
      <c r="B9" s="28" t="s">
        <v>991</v>
      </c>
      <c r="C9" s="29">
        <v>40</v>
      </c>
      <c r="D9" s="28" t="s">
        <v>790</v>
      </c>
      <c r="E9" s="24">
        <v>9</v>
      </c>
      <c r="F9" s="686"/>
      <c r="G9" s="636"/>
      <c r="H9" s="646" t="s">
        <v>985</v>
      </c>
      <c r="I9" s="97" t="s">
        <v>605</v>
      </c>
      <c r="J9" s="42">
        <f>VLOOKUP($A9&amp;J$44,決統データ!$A$3:$DE$2059,$E9+19,FALSE)</f>
        <v>0</v>
      </c>
      <c r="K9" s="89">
        <f t="shared" si="0"/>
        <v>0</v>
      </c>
    </row>
    <row r="10" spans="1:11" ht="24" customHeight="1">
      <c r="A10" s="27" t="str">
        <f t="shared" si="1"/>
        <v>0904001</v>
      </c>
      <c r="B10" s="28" t="s">
        <v>991</v>
      </c>
      <c r="C10" s="29">
        <v>40</v>
      </c>
      <c r="D10" s="28" t="s">
        <v>790</v>
      </c>
      <c r="E10" s="24">
        <v>10</v>
      </c>
      <c r="F10" s="686"/>
      <c r="G10" s="636"/>
      <c r="H10" s="638"/>
      <c r="I10" s="97" t="s">
        <v>824</v>
      </c>
      <c r="J10" s="42">
        <f>VLOOKUP($A10&amp;J$44,決統データ!$A$3:$DE$2059,$E10+19,FALSE)</f>
        <v>0</v>
      </c>
      <c r="K10" s="89">
        <f t="shared" si="0"/>
        <v>0</v>
      </c>
    </row>
    <row r="11" spans="1:11" ht="24" customHeight="1">
      <c r="A11" s="27" t="str">
        <f t="shared" si="1"/>
        <v>0904001</v>
      </c>
      <c r="B11" s="28" t="s">
        <v>991</v>
      </c>
      <c r="C11" s="29">
        <v>40</v>
      </c>
      <c r="D11" s="28" t="s">
        <v>790</v>
      </c>
      <c r="E11" s="24">
        <v>11</v>
      </c>
      <c r="F11" s="686"/>
      <c r="G11" s="636"/>
      <c r="H11" s="1033" t="s">
        <v>384</v>
      </c>
      <c r="I11" s="97" t="s">
        <v>605</v>
      </c>
      <c r="J11" s="42">
        <f>VLOOKUP($A11&amp;J$44,決統データ!$A$3:$DE$2059,$E11+19,FALSE)</f>
        <v>0</v>
      </c>
      <c r="K11" s="89">
        <f t="shared" si="0"/>
        <v>0</v>
      </c>
    </row>
    <row r="12" spans="1:11" ht="24" customHeight="1">
      <c r="A12" s="27" t="str">
        <f t="shared" si="1"/>
        <v>0904001</v>
      </c>
      <c r="B12" s="28" t="s">
        <v>991</v>
      </c>
      <c r="C12" s="29">
        <v>40</v>
      </c>
      <c r="D12" s="28" t="s">
        <v>790</v>
      </c>
      <c r="E12" s="24">
        <v>12</v>
      </c>
      <c r="F12" s="686"/>
      <c r="G12" s="636"/>
      <c r="H12" s="1034"/>
      <c r="I12" s="97" t="s">
        <v>824</v>
      </c>
      <c r="J12" s="42">
        <f>VLOOKUP($A12&amp;J$44,決統データ!$A$3:$DE$2059,$E12+19,FALSE)</f>
        <v>0</v>
      </c>
      <c r="K12" s="89">
        <f t="shared" si="0"/>
        <v>0</v>
      </c>
    </row>
    <row r="13" spans="1:11" ht="24" customHeight="1">
      <c r="A13" s="27" t="str">
        <f>+B13&amp;C13&amp;D13</f>
        <v>0904001</v>
      </c>
      <c r="B13" s="28" t="s">
        <v>1498</v>
      </c>
      <c r="C13" s="29">
        <v>40</v>
      </c>
      <c r="D13" s="28" t="s">
        <v>558</v>
      </c>
      <c r="E13" s="426">
        <v>13</v>
      </c>
      <c r="F13" s="686"/>
      <c r="G13" s="636"/>
      <c r="H13" s="1033" t="s">
        <v>1631</v>
      </c>
      <c r="I13" s="97" t="s">
        <v>605</v>
      </c>
      <c r="J13" s="42">
        <f>VLOOKUP($A13&amp;J$44,決統データ!$A$3:$DE$2059,$E13+19,FALSE)</f>
        <v>0</v>
      </c>
      <c r="K13" s="89">
        <f>SUM(J13:J13)</f>
        <v>0</v>
      </c>
    </row>
    <row r="14" spans="1:11" ht="24" customHeight="1">
      <c r="A14" s="27" t="str">
        <f>+B14&amp;C14&amp;D14</f>
        <v>0904001</v>
      </c>
      <c r="B14" s="28" t="s">
        <v>1498</v>
      </c>
      <c r="C14" s="29">
        <v>40</v>
      </c>
      <c r="D14" s="28" t="s">
        <v>558</v>
      </c>
      <c r="E14" s="426">
        <v>14</v>
      </c>
      <c r="F14" s="686"/>
      <c r="G14" s="636"/>
      <c r="H14" s="1034"/>
      <c r="I14" s="97" t="s">
        <v>824</v>
      </c>
      <c r="J14" s="42">
        <f>VLOOKUP($A14&amp;J$44,決統データ!$A$3:$DE$2059,$E14+19,FALSE)</f>
        <v>0</v>
      </c>
      <c r="K14" s="89">
        <f>SUM(J14:J14)</f>
        <v>0</v>
      </c>
    </row>
    <row r="15" spans="1:11" ht="24" customHeight="1">
      <c r="A15" s="27" t="str">
        <f t="shared" si="1"/>
        <v>0904001</v>
      </c>
      <c r="B15" s="28" t="s">
        <v>991</v>
      </c>
      <c r="C15" s="29">
        <v>40</v>
      </c>
      <c r="D15" s="28" t="s">
        <v>790</v>
      </c>
      <c r="E15" s="24">
        <v>18</v>
      </c>
      <c r="F15" s="686"/>
      <c r="G15" s="636"/>
      <c r="H15" s="646" t="s">
        <v>737</v>
      </c>
      <c r="I15" s="97" t="s">
        <v>605</v>
      </c>
      <c r="J15" s="42">
        <f>VLOOKUP($A15&amp;J$44,決統データ!$A$3:$DE$2059,$E15+19,FALSE)</f>
        <v>0</v>
      </c>
      <c r="K15" s="89">
        <f t="shared" si="0"/>
        <v>0</v>
      </c>
    </row>
    <row r="16" spans="1:11" ht="24" customHeight="1">
      <c r="A16" s="27" t="str">
        <f t="shared" si="1"/>
        <v>0904001</v>
      </c>
      <c r="B16" s="28" t="s">
        <v>991</v>
      </c>
      <c r="C16" s="29">
        <v>40</v>
      </c>
      <c r="D16" s="28" t="s">
        <v>790</v>
      </c>
      <c r="E16" s="24">
        <v>19</v>
      </c>
      <c r="F16" s="1035"/>
      <c r="G16" s="637"/>
      <c r="H16" s="638"/>
      <c r="I16" s="97" t="s">
        <v>824</v>
      </c>
      <c r="J16" s="42">
        <f>VLOOKUP($A16&amp;J$44,決統データ!$A$3:$DE$2059,$E16+19,FALSE)</f>
        <v>0</v>
      </c>
      <c r="K16" s="89">
        <f t="shared" si="0"/>
        <v>0</v>
      </c>
    </row>
    <row r="17" spans="1:11" ht="24" customHeight="1">
      <c r="A17" s="27" t="str">
        <f t="shared" si="1"/>
        <v>0904001</v>
      </c>
      <c r="B17" s="28" t="s">
        <v>991</v>
      </c>
      <c r="C17" s="29">
        <v>40</v>
      </c>
      <c r="D17" s="28" t="s">
        <v>790</v>
      </c>
      <c r="E17" s="24">
        <v>25</v>
      </c>
      <c r="F17" s="511" t="s">
        <v>1500</v>
      </c>
      <c r="G17" s="507" t="s">
        <v>974</v>
      </c>
      <c r="H17" s="507"/>
      <c r="I17" s="97" t="s">
        <v>605</v>
      </c>
      <c r="J17" s="42">
        <f>VLOOKUP($A17&amp;J$44,決統データ!$A$3:$DE$2059,$E17+19,FALSE)</f>
        <v>0</v>
      </c>
      <c r="K17" s="89">
        <f t="shared" si="0"/>
        <v>0</v>
      </c>
    </row>
    <row r="18" spans="1:11" ht="24" customHeight="1">
      <c r="A18" s="27" t="str">
        <f t="shared" si="1"/>
        <v>0904001</v>
      </c>
      <c r="B18" s="28" t="s">
        <v>991</v>
      </c>
      <c r="C18" s="29">
        <v>40</v>
      </c>
      <c r="D18" s="28" t="s">
        <v>790</v>
      </c>
      <c r="E18" s="24">
        <v>26</v>
      </c>
      <c r="F18" s="511"/>
      <c r="G18" s="507"/>
      <c r="H18" s="507"/>
      <c r="I18" s="97" t="s">
        <v>824</v>
      </c>
      <c r="J18" s="42">
        <f>VLOOKUP($A18&amp;J$44,決統データ!$A$3:$DE$2059,$E18+19,FALSE)</f>
        <v>0</v>
      </c>
      <c r="K18" s="89">
        <f t="shared" si="0"/>
        <v>0</v>
      </c>
    </row>
    <row r="19" spans="1:11" ht="24" customHeight="1">
      <c r="A19" s="27" t="str">
        <f t="shared" si="1"/>
        <v>0904001</v>
      </c>
      <c r="B19" s="28" t="s">
        <v>991</v>
      </c>
      <c r="C19" s="29">
        <v>40</v>
      </c>
      <c r="D19" s="28" t="s">
        <v>790</v>
      </c>
      <c r="E19" s="24">
        <v>27</v>
      </c>
      <c r="F19" s="511"/>
      <c r="G19" s="657" t="s">
        <v>983</v>
      </c>
      <c r="H19" s="507"/>
      <c r="I19" s="97" t="s">
        <v>605</v>
      </c>
      <c r="J19" s="42">
        <f>VLOOKUP($A19&amp;J$44,決統データ!$A$3:$DE$2059,$E19+19,FALSE)</f>
        <v>0</v>
      </c>
      <c r="K19" s="89">
        <f t="shared" si="0"/>
        <v>0</v>
      </c>
    </row>
    <row r="20" spans="1:11" ht="24" customHeight="1">
      <c r="A20" s="27" t="str">
        <f t="shared" si="1"/>
        <v>0904001</v>
      </c>
      <c r="B20" s="28" t="s">
        <v>991</v>
      </c>
      <c r="C20" s="29">
        <v>40</v>
      </c>
      <c r="D20" s="28" t="s">
        <v>790</v>
      </c>
      <c r="E20" s="24">
        <v>28</v>
      </c>
      <c r="F20" s="511"/>
      <c r="G20" s="507"/>
      <c r="H20" s="507"/>
      <c r="I20" s="97" t="s">
        <v>824</v>
      </c>
      <c r="J20" s="42">
        <f>VLOOKUP($A20&amp;J$44,決統データ!$A$3:$DE$2059,$E20+19,FALSE)</f>
        <v>0</v>
      </c>
      <c r="K20" s="89">
        <f t="shared" si="0"/>
        <v>0</v>
      </c>
    </row>
    <row r="21" spans="1:11" ht="24" customHeight="1">
      <c r="A21" s="27" t="str">
        <f t="shared" si="1"/>
        <v>0904001</v>
      </c>
      <c r="B21" s="28" t="s">
        <v>991</v>
      </c>
      <c r="C21" s="29">
        <v>40</v>
      </c>
      <c r="D21" s="28" t="s">
        <v>790</v>
      </c>
      <c r="E21" s="24">
        <v>29</v>
      </c>
      <c r="F21" s="511"/>
      <c r="G21" s="507" t="s">
        <v>982</v>
      </c>
      <c r="H21" s="507"/>
      <c r="I21" s="97" t="s">
        <v>605</v>
      </c>
      <c r="J21" s="42">
        <f>VLOOKUP($A21&amp;J$44,決統データ!$A$3:$DE$2059,$E21+19,FALSE)</f>
        <v>0</v>
      </c>
      <c r="K21" s="89">
        <f t="shared" si="0"/>
        <v>0</v>
      </c>
    </row>
    <row r="22" spans="1:11" ht="24" customHeight="1">
      <c r="A22" s="27" t="str">
        <f t="shared" si="1"/>
        <v>0904001</v>
      </c>
      <c r="B22" s="28" t="s">
        <v>991</v>
      </c>
      <c r="C22" s="29">
        <v>40</v>
      </c>
      <c r="D22" s="28" t="s">
        <v>790</v>
      </c>
      <c r="E22" s="24">
        <v>30</v>
      </c>
      <c r="F22" s="511"/>
      <c r="G22" s="507"/>
      <c r="H22" s="507"/>
      <c r="I22" s="97" t="s">
        <v>824</v>
      </c>
      <c r="J22" s="42">
        <f>VLOOKUP($A22&amp;J$44,決統データ!$A$3:$DE$2059,$E22+19,FALSE)</f>
        <v>0</v>
      </c>
      <c r="K22" s="89">
        <f t="shared" si="0"/>
        <v>0</v>
      </c>
    </row>
    <row r="23" spans="1:11" ht="24" customHeight="1">
      <c r="A23" s="27" t="str">
        <f>+B23&amp;C23&amp;D23</f>
        <v>0904001</v>
      </c>
      <c r="B23" s="28" t="s">
        <v>1498</v>
      </c>
      <c r="C23" s="29">
        <v>40</v>
      </c>
      <c r="D23" s="28" t="s">
        <v>558</v>
      </c>
      <c r="E23" s="426">
        <v>31</v>
      </c>
      <c r="F23" s="511"/>
      <c r="G23" s="915" t="s">
        <v>1632</v>
      </c>
      <c r="H23" s="916"/>
      <c r="I23" s="97" t="s">
        <v>605</v>
      </c>
      <c r="J23" s="42">
        <f>VLOOKUP($A23&amp;J$44,決統データ!$A$3:$DE$2059,$E23+19,FALSE)</f>
        <v>0</v>
      </c>
      <c r="K23" s="89">
        <f>SUM(J23:J23)</f>
        <v>0</v>
      </c>
    </row>
    <row r="24" spans="1:11" ht="24" customHeight="1">
      <c r="A24" s="27" t="str">
        <f>+B24&amp;C24&amp;D24</f>
        <v>0904001</v>
      </c>
      <c r="B24" s="28" t="s">
        <v>1498</v>
      </c>
      <c r="C24" s="29">
        <v>40</v>
      </c>
      <c r="D24" s="28" t="s">
        <v>558</v>
      </c>
      <c r="E24" s="426">
        <v>32</v>
      </c>
      <c r="F24" s="511"/>
      <c r="G24" s="919"/>
      <c r="H24" s="920"/>
      <c r="I24" s="97" t="s">
        <v>824</v>
      </c>
      <c r="J24" s="42">
        <f>VLOOKUP($A24&amp;J$44,決統データ!$A$3:$DE$2059,$E24+19,FALSE)</f>
        <v>0</v>
      </c>
      <c r="K24" s="89">
        <f>SUM(J24:J24)</f>
        <v>0</v>
      </c>
    </row>
    <row r="25" spans="1:11" ht="24" customHeight="1">
      <c r="A25" s="27" t="str">
        <f t="shared" si="1"/>
        <v>0904001</v>
      </c>
      <c r="B25" s="28" t="s">
        <v>991</v>
      </c>
      <c r="C25" s="29">
        <v>40</v>
      </c>
      <c r="D25" s="28" t="s">
        <v>790</v>
      </c>
      <c r="E25" s="24">
        <v>34</v>
      </c>
      <c r="F25" s="511"/>
      <c r="G25" s="915" t="s">
        <v>981</v>
      </c>
      <c r="H25" s="928"/>
      <c r="I25" s="98" t="s">
        <v>605</v>
      </c>
      <c r="J25" s="42">
        <f>VLOOKUP($A25&amp;J$44,決統データ!$A$3:$DE$2059,$E25+19,FALSE)</f>
        <v>0</v>
      </c>
      <c r="K25" s="89">
        <f t="shared" si="0"/>
        <v>0</v>
      </c>
    </row>
    <row r="26" spans="1:11" ht="24" customHeight="1">
      <c r="A26" s="27" t="str">
        <f t="shared" si="1"/>
        <v>0904001</v>
      </c>
      <c r="B26" s="28" t="s">
        <v>991</v>
      </c>
      <c r="C26" s="29">
        <v>40</v>
      </c>
      <c r="D26" s="28" t="s">
        <v>790</v>
      </c>
      <c r="E26" s="24">
        <v>35</v>
      </c>
      <c r="F26" s="512"/>
      <c r="G26" s="919"/>
      <c r="H26" s="929"/>
      <c r="I26" s="98" t="s">
        <v>824</v>
      </c>
      <c r="J26" s="42">
        <f>VLOOKUP($A26&amp;J$44,決統データ!$A$3:$DE$2059,$E26+19,FALSE)</f>
        <v>0</v>
      </c>
      <c r="K26" s="89">
        <f t="shared" si="0"/>
        <v>0</v>
      </c>
    </row>
    <row r="27" spans="1:11" ht="24" customHeight="1">
      <c r="A27" s="27" t="str">
        <f t="shared" si="1"/>
        <v>0904001</v>
      </c>
      <c r="B27" s="28" t="s">
        <v>991</v>
      </c>
      <c r="C27" s="29">
        <v>40</v>
      </c>
      <c r="D27" s="28" t="s">
        <v>790</v>
      </c>
      <c r="E27" s="24">
        <v>36</v>
      </c>
      <c r="F27" s="924" t="s">
        <v>980</v>
      </c>
      <c r="G27" s="1031"/>
      <c r="H27" s="925"/>
      <c r="I27" s="98" t="s">
        <v>605</v>
      </c>
      <c r="J27" s="42">
        <f>VLOOKUP($A27&amp;J$44,決統データ!$A$3:$DE$2059,$E27+19,FALSE)</f>
        <v>1915</v>
      </c>
      <c r="K27" s="89">
        <f t="shared" si="0"/>
        <v>1915</v>
      </c>
    </row>
    <row r="28" spans="1:11" ht="24" customHeight="1">
      <c r="A28" s="27" t="str">
        <f t="shared" si="1"/>
        <v>0904001</v>
      </c>
      <c r="B28" s="28" t="s">
        <v>991</v>
      </c>
      <c r="C28" s="29">
        <v>40</v>
      </c>
      <c r="D28" s="28" t="s">
        <v>790</v>
      </c>
      <c r="E28" s="24">
        <v>37</v>
      </c>
      <c r="F28" s="926"/>
      <c r="G28" s="1032"/>
      <c r="H28" s="927"/>
      <c r="I28" s="98" t="s">
        <v>824</v>
      </c>
      <c r="J28" s="42">
        <f>VLOOKUP($A28&amp;J$44,決統データ!$A$3:$DE$2059,$E28+19,FALSE)</f>
        <v>6947</v>
      </c>
      <c r="K28" s="89">
        <f t="shared" si="0"/>
        <v>6947</v>
      </c>
    </row>
    <row r="29" spans="1:11" ht="24" customHeight="1">
      <c r="A29" s="27" t="str">
        <f t="shared" si="1"/>
        <v>0904001</v>
      </c>
      <c r="B29" s="28" t="s">
        <v>991</v>
      </c>
      <c r="C29" s="29">
        <v>40</v>
      </c>
      <c r="D29" s="28" t="s">
        <v>790</v>
      </c>
      <c r="E29" s="24">
        <v>38</v>
      </c>
      <c r="F29" s="708" t="s">
        <v>979</v>
      </c>
      <c r="G29" s="709"/>
      <c r="H29" s="657" t="s">
        <v>978</v>
      </c>
      <c r="I29" s="64"/>
      <c r="J29" s="42">
        <f>VLOOKUP($A29&amp;J$44,決統データ!$A$3:$DE$2059,$E29+19,FALSE)</f>
        <v>0</v>
      </c>
      <c r="K29" s="89">
        <f t="shared" si="0"/>
        <v>0</v>
      </c>
    </row>
    <row r="30" spans="1:11" ht="24" customHeight="1">
      <c r="A30" s="27" t="str">
        <f t="shared" si="1"/>
        <v>0904001</v>
      </c>
      <c r="B30" s="28" t="s">
        <v>991</v>
      </c>
      <c r="C30" s="29">
        <v>40</v>
      </c>
      <c r="D30" s="28" t="s">
        <v>790</v>
      </c>
      <c r="E30" s="24">
        <v>39</v>
      </c>
      <c r="F30" s="710"/>
      <c r="G30" s="711"/>
      <c r="H30" s="657"/>
      <c r="I30" s="64" t="s">
        <v>977</v>
      </c>
      <c r="J30" s="42">
        <f>VLOOKUP($A30&amp;J$44,決統データ!$A$3:$DE$2059,$E30+19,FALSE)</f>
        <v>5032</v>
      </c>
      <c r="K30" s="89">
        <f t="shared" si="0"/>
        <v>5032</v>
      </c>
    </row>
    <row r="31" spans="1:11" ht="24" customHeight="1">
      <c r="A31" s="27" t="str">
        <f t="shared" si="1"/>
        <v>0904001</v>
      </c>
      <c r="B31" s="28" t="s">
        <v>991</v>
      </c>
      <c r="C31" s="29">
        <v>40</v>
      </c>
      <c r="D31" s="28" t="s">
        <v>790</v>
      </c>
      <c r="E31" s="24">
        <v>40</v>
      </c>
      <c r="F31" s="710"/>
      <c r="G31" s="711"/>
      <c r="H31" s="657" t="s">
        <v>976</v>
      </c>
      <c r="I31" s="64" t="s">
        <v>975</v>
      </c>
      <c r="J31" s="42">
        <f>VLOOKUP($A31&amp;J$44,決統データ!$A$3:$DE$2059,$E31+19,FALSE)</f>
        <v>0</v>
      </c>
      <c r="K31" s="89">
        <f t="shared" si="0"/>
        <v>0</v>
      </c>
    </row>
    <row r="32" spans="1:11" ht="24" customHeight="1">
      <c r="A32" s="27" t="str">
        <f t="shared" si="1"/>
        <v>0904001</v>
      </c>
      <c r="B32" s="28" t="s">
        <v>991</v>
      </c>
      <c r="C32" s="29">
        <v>40</v>
      </c>
      <c r="D32" s="28" t="s">
        <v>790</v>
      </c>
      <c r="E32" s="24">
        <v>41</v>
      </c>
      <c r="F32" s="710"/>
      <c r="G32" s="711"/>
      <c r="H32" s="657"/>
      <c r="I32" s="64" t="s">
        <v>974</v>
      </c>
      <c r="J32" s="42">
        <f>VLOOKUP($A32&amp;J$44,決統データ!$A$3:$DE$2059,$E32+19,FALSE)</f>
        <v>0</v>
      </c>
      <c r="K32" s="89">
        <f t="shared" si="0"/>
        <v>0</v>
      </c>
    </row>
    <row r="33" spans="1:11" ht="24" customHeight="1">
      <c r="A33" s="27" t="str">
        <f t="shared" si="1"/>
        <v>0904001</v>
      </c>
      <c r="B33" s="28" t="s">
        <v>991</v>
      </c>
      <c r="C33" s="29">
        <v>40</v>
      </c>
      <c r="D33" s="28" t="s">
        <v>790</v>
      </c>
      <c r="E33" s="24">
        <v>42</v>
      </c>
      <c r="F33" s="712"/>
      <c r="G33" s="713"/>
      <c r="H33" s="935" t="s">
        <v>973</v>
      </c>
      <c r="I33" s="1038"/>
      <c r="J33" s="42">
        <f>VLOOKUP($A33&amp;J$44,決統データ!$A$3:$DE$2059,$E33+19,FALSE)</f>
        <v>5032</v>
      </c>
      <c r="K33" s="89">
        <f t="shared" si="0"/>
        <v>5032</v>
      </c>
    </row>
    <row r="34" spans="1:11" ht="24" customHeight="1">
      <c r="A34" s="27" t="str">
        <f t="shared" si="1"/>
        <v>0904001</v>
      </c>
      <c r="B34" s="28" t="s">
        <v>991</v>
      </c>
      <c r="C34" s="29">
        <v>40</v>
      </c>
      <c r="D34" s="28" t="s">
        <v>790</v>
      </c>
      <c r="E34" s="24">
        <v>43</v>
      </c>
      <c r="F34" s="935" t="s">
        <v>972</v>
      </c>
      <c r="G34" s="935"/>
      <c r="H34" s="1037" t="s">
        <v>970</v>
      </c>
      <c r="I34" s="1037"/>
      <c r="J34" s="42">
        <f>VLOOKUP($A34&amp;J$44,決統データ!$A$3:$DE$2059,$E34+19,FALSE)</f>
        <v>0</v>
      </c>
      <c r="K34" s="89">
        <f t="shared" si="0"/>
        <v>0</v>
      </c>
    </row>
    <row r="35" spans="1:11" ht="24" customHeight="1">
      <c r="A35" s="27" t="str">
        <f t="shared" si="1"/>
        <v>0904001</v>
      </c>
      <c r="B35" s="28" t="s">
        <v>991</v>
      </c>
      <c r="C35" s="29">
        <v>40</v>
      </c>
      <c r="D35" s="28" t="s">
        <v>790</v>
      </c>
      <c r="E35" s="24">
        <v>44</v>
      </c>
      <c r="F35" s="935"/>
      <c r="G35" s="935"/>
      <c r="H35" s="1037" t="s">
        <v>737</v>
      </c>
      <c r="I35" s="1037"/>
      <c r="J35" s="42">
        <f>VLOOKUP($A35&amp;J$44,決統データ!$A$3:$DE$2059,$E35+19,FALSE)</f>
        <v>0</v>
      </c>
      <c r="K35" s="89">
        <f t="shared" si="0"/>
        <v>0</v>
      </c>
    </row>
    <row r="36" spans="1:11" ht="24" customHeight="1">
      <c r="A36" s="27" t="str">
        <f t="shared" si="1"/>
        <v>0904001</v>
      </c>
      <c r="B36" s="28" t="s">
        <v>991</v>
      </c>
      <c r="C36" s="29">
        <v>40</v>
      </c>
      <c r="D36" s="28" t="s">
        <v>790</v>
      </c>
      <c r="E36" s="24">
        <v>45</v>
      </c>
      <c r="F36" s="935" t="s">
        <v>971</v>
      </c>
      <c r="G36" s="935"/>
      <c r="H36" s="1037" t="s">
        <v>970</v>
      </c>
      <c r="I36" s="1037"/>
      <c r="J36" s="42">
        <f>VLOOKUP($A36&amp;J$44,決統データ!$A$3:$DE$2059,$E36+19,FALSE)</f>
        <v>0</v>
      </c>
      <c r="K36" s="89">
        <f t="shared" si="0"/>
        <v>0</v>
      </c>
    </row>
    <row r="37" spans="1:11" ht="24" customHeight="1">
      <c r="A37" s="27" t="str">
        <f t="shared" si="1"/>
        <v>0904001</v>
      </c>
      <c r="B37" s="28" t="s">
        <v>991</v>
      </c>
      <c r="C37" s="29">
        <v>40</v>
      </c>
      <c r="D37" s="28" t="s">
        <v>790</v>
      </c>
      <c r="E37" s="24">
        <v>46</v>
      </c>
      <c r="F37" s="935"/>
      <c r="G37" s="935"/>
      <c r="H37" s="1037" t="s">
        <v>737</v>
      </c>
      <c r="I37" s="1037"/>
      <c r="J37" s="42">
        <f>VLOOKUP($A37&amp;J$44,決統データ!$A$3:$DE$2059,$E37+19,FALSE)</f>
        <v>0</v>
      </c>
      <c r="K37" s="89">
        <f t="shared" si="0"/>
        <v>0</v>
      </c>
    </row>
    <row r="38" spans="1:11" ht="24" customHeight="1">
      <c r="A38" s="27" t="str">
        <f t="shared" si="1"/>
        <v>0904001</v>
      </c>
      <c r="B38" s="28" t="s">
        <v>991</v>
      </c>
      <c r="C38" s="29">
        <v>40</v>
      </c>
      <c r="D38" s="28" t="s">
        <v>790</v>
      </c>
      <c r="E38" s="24">
        <v>47</v>
      </c>
      <c r="F38" s="1036" t="s">
        <v>969</v>
      </c>
      <c r="G38" s="1037"/>
      <c r="H38" s="1037"/>
      <c r="I38" s="1037"/>
      <c r="J38" s="42">
        <f>VLOOKUP($A38&amp;J$44,決統データ!$A$3:$DE$2059,$E38+19,FALSE)</f>
        <v>5032</v>
      </c>
      <c r="K38" s="89">
        <f t="shared" si="0"/>
        <v>5032</v>
      </c>
    </row>
    <row r="44" spans="1:11">
      <c r="J44" s="33">
        <v>262013000</v>
      </c>
    </row>
  </sheetData>
  <customSheetViews>
    <customSheetView guid="{247A5D4D-80F1-4466-92F7-7A3BC78E450F}" printArea="1" topLeftCell="A7">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28">
    <mergeCell ref="F38:I38"/>
    <mergeCell ref="F34:G35"/>
    <mergeCell ref="H34:I34"/>
    <mergeCell ref="H35:I35"/>
    <mergeCell ref="H31:H32"/>
    <mergeCell ref="H33:I33"/>
    <mergeCell ref="F36:G37"/>
    <mergeCell ref="H36:I36"/>
    <mergeCell ref="H37:I37"/>
    <mergeCell ref="F2:I2"/>
    <mergeCell ref="H11:H12"/>
    <mergeCell ref="H15:H16"/>
    <mergeCell ref="H3:H4"/>
    <mergeCell ref="G3:G16"/>
    <mergeCell ref="F3:F16"/>
    <mergeCell ref="H5:H6"/>
    <mergeCell ref="H9:H10"/>
    <mergeCell ref="H7:H8"/>
    <mergeCell ref="H13:H14"/>
    <mergeCell ref="G17:H18"/>
    <mergeCell ref="F17:F26"/>
    <mergeCell ref="F29:G33"/>
    <mergeCell ref="H29:H30"/>
    <mergeCell ref="F27:H28"/>
    <mergeCell ref="G25:H26"/>
    <mergeCell ref="G19:H20"/>
    <mergeCell ref="G21:H22"/>
    <mergeCell ref="G23:H24"/>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C000"/>
  </sheetPr>
  <dimension ref="A1:J34"/>
  <sheetViews>
    <sheetView view="pageBreakPreview" zoomScaleNormal="100" zoomScaleSheetLayoutView="100" workbookViewId="0"/>
  </sheetViews>
  <sheetFormatPr defaultColWidth="8.75" defaultRowHeight="14"/>
  <cols>
    <col min="1" max="1" width="9.75" style="1" customWidth="1"/>
    <col min="2" max="2" width="4.33203125" style="1" customWidth="1"/>
    <col min="3" max="4" width="3.33203125" style="1" customWidth="1"/>
    <col min="5" max="5" width="6.33203125" style="24" customWidth="1"/>
    <col min="6" max="6" width="5.5" style="1" customWidth="1"/>
    <col min="7" max="7" width="5.25" style="1" customWidth="1"/>
    <col min="8" max="8" width="9.75" style="1" customWidth="1"/>
    <col min="9" max="9" width="17.08203125" style="1" customWidth="1"/>
    <col min="10" max="10" width="15" style="1" customWidth="1"/>
    <col min="11" max="16384" width="8.75" style="1"/>
  </cols>
  <sheetData>
    <row r="1" spans="1:10" ht="19">
      <c r="F1" s="8" t="s">
        <v>918</v>
      </c>
    </row>
    <row r="2" spans="1:10" ht="25.5" customHeight="1">
      <c r="F2" s="79"/>
    </row>
    <row r="3" spans="1:10" ht="36" customHeight="1">
      <c r="A3" s="26"/>
      <c r="B3" s="67" t="s">
        <v>786</v>
      </c>
      <c r="C3" s="26" t="s">
        <v>787</v>
      </c>
      <c r="D3" s="26" t="s">
        <v>788</v>
      </c>
      <c r="E3" s="30" t="s">
        <v>789</v>
      </c>
      <c r="F3" s="803"/>
      <c r="G3" s="1023"/>
      <c r="H3" s="1023"/>
      <c r="I3" s="1023"/>
      <c r="J3" s="11" t="s">
        <v>463</v>
      </c>
    </row>
    <row r="4" spans="1:10" ht="24" customHeight="1">
      <c r="A4" s="27" t="str">
        <f>+B4&amp;C4&amp;D4</f>
        <v>1001401</v>
      </c>
      <c r="B4" s="28" t="s">
        <v>926</v>
      </c>
      <c r="C4" s="29">
        <v>14</v>
      </c>
      <c r="D4" s="28" t="s">
        <v>790</v>
      </c>
      <c r="E4" s="31" t="s">
        <v>791</v>
      </c>
      <c r="F4" s="468" t="s">
        <v>927</v>
      </c>
      <c r="G4" s="484"/>
      <c r="H4" s="484"/>
      <c r="I4" s="484"/>
      <c r="J4" s="35">
        <f>VLOOKUP($A4&amp;J$34,決統データ!$A$3:$DE$2059,$E4+19,FALSE)</f>
        <v>2140506</v>
      </c>
    </row>
    <row r="5" spans="1:10" ht="24" customHeight="1">
      <c r="A5" s="27" t="str">
        <f t="shared" ref="A5:A30" si="0">+B5&amp;C5&amp;D5</f>
        <v>1001401</v>
      </c>
      <c r="B5" s="28" t="s">
        <v>926</v>
      </c>
      <c r="C5" s="29">
        <v>14</v>
      </c>
      <c r="D5" s="28" t="s">
        <v>790</v>
      </c>
      <c r="E5" s="24">
        <v>6</v>
      </c>
      <c r="F5" s="670" t="s">
        <v>917</v>
      </c>
      <c r="G5" s="507" t="s">
        <v>916</v>
      </c>
      <c r="H5" s="507"/>
      <c r="I5" s="468"/>
      <c r="J5" s="42">
        <f>VLOOKUP($A5&amp;J$34,決統データ!$A$3:$DE$2059,$E5+19,FALSE)</f>
        <v>13891</v>
      </c>
    </row>
    <row r="6" spans="1:10" ht="24" customHeight="1">
      <c r="A6" s="27" t="str">
        <f t="shared" si="0"/>
        <v>1001401</v>
      </c>
      <c r="B6" s="28" t="s">
        <v>926</v>
      </c>
      <c r="C6" s="29">
        <v>14</v>
      </c>
      <c r="D6" s="28" t="s">
        <v>790</v>
      </c>
      <c r="E6" s="24">
        <v>7</v>
      </c>
      <c r="F6" s="670"/>
      <c r="G6" s="670" t="s">
        <v>915</v>
      </c>
      <c r="H6" s="507" t="s">
        <v>914</v>
      </c>
      <c r="I6" s="468"/>
      <c r="J6" s="42">
        <f>VLOOKUP($A6&amp;J$34,決統データ!$A$3:$DE$2059,$E6+19,FALSE)</f>
        <v>154</v>
      </c>
    </row>
    <row r="7" spans="1:10" ht="24" customHeight="1">
      <c r="A7" s="27" t="str">
        <f t="shared" si="0"/>
        <v>1001401</v>
      </c>
      <c r="B7" s="28" t="s">
        <v>926</v>
      </c>
      <c r="C7" s="29">
        <v>14</v>
      </c>
      <c r="D7" s="28" t="s">
        <v>790</v>
      </c>
      <c r="E7" s="24">
        <v>8</v>
      </c>
      <c r="F7" s="670"/>
      <c r="G7" s="670"/>
      <c r="H7" s="507" t="s">
        <v>913</v>
      </c>
      <c r="I7" s="468"/>
      <c r="J7" s="42">
        <f>VLOOKUP($A7&amp;J$34,決統データ!$A$3:$DE$2059,$E7+19,FALSE)</f>
        <v>0</v>
      </c>
    </row>
    <row r="8" spans="1:10" ht="24" customHeight="1">
      <c r="A8" s="27" t="str">
        <f t="shared" si="0"/>
        <v>1001401</v>
      </c>
      <c r="B8" s="28" t="s">
        <v>926</v>
      </c>
      <c r="C8" s="29">
        <v>14</v>
      </c>
      <c r="D8" s="28" t="s">
        <v>790</v>
      </c>
      <c r="E8" s="24">
        <v>9</v>
      </c>
      <c r="F8" s="670"/>
      <c r="G8" s="670"/>
      <c r="H8" s="507" t="s">
        <v>912</v>
      </c>
      <c r="I8" s="468"/>
      <c r="J8" s="42">
        <f>VLOOKUP($A8&amp;J$34,決統データ!$A$3:$DE$2059,$E8+19,FALSE)</f>
        <v>4</v>
      </c>
    </row>
    <row r="9" spans="1:10" ht="24" customHeight="1">
      <c r="A9" s="27" t="str">
        <f t="shared" si="0"/>
        <v>1001401</v>
      </c>
      <c r="B9" s="28" t="s">
        <v>926</v>
      </c>
      <c r="C9" s="29">
        <v>14</v>
      </c>
      <c r="D9" s="28" t="s">
        <v>790</v>
      </c>
      <c r="E9" s="24">
        <v>10</v>
      </c>
      <c r="F9" s="670"/>
      <c r="G9" s="670"/>
      <c r="H9" s="507" t="s">
        <v>911</v>
      </c>
      <c r="I9" s="468"/>
      <c r="J9" s="42">
        <f>VLOOKUP($A9&amp;J$34,決統データ!$A$3:$DE$2059,$E9+19,FALSE)</f>
        <v>3</v>
      </c>
    </row>
    <row r="10" spans="1:10" ht="24" customHeight="1">
      <c r="A10" s="27" t="str">
        <f t="shared" si="0"/>
        <v>1001401</v>
      </c>
      <c r="B10" s="28" t="s">
        <v>926</v>
      </c>
      <c r="C10" s="29">
        <v>14</v>
      </c>
      <c r="D10" s="28" t="s">
        <v>790</v>
      </c>
      <c r="E10" s="24">
        <v>11</v>
      </c>
      <c r="F10" s="670"/>
      <c r="G10" s="670"/>
      <c r="H10" s="507" t="s">
        <v>910</v>
      </c>
      <c r="I10" s="468"/>
      <c r="J10" s="42">
        <f>VLOOKUP($A10&amp;J$34,決統データ!$A$3:$DE$2059,$E10+19,FALSE)</f>
        <v>1</v>
      </c>
    </row>
    <row r="11" spans="1:10" ht="24" customHeight="1">
      <c r="A11" s="27" t="str">
        <f t="shared" si="0"/>
        <v>1001401</v>
      </c>
      <c r="B11" s="28" t="s">
        <v>926</v>
      </c>
      <c r="C11" s="29">
        <v>14</v>
      </c>
      <c r="D11" s="28" t="s">
        <v>790</v>
      </c>
      <c r="E11" s="24">
        <v>12</v>
      </c>
      <c r="F11" s="670"/>
      <c r="G11" s="670"/>
      <c r="H11" s="507" t="s">
        <v>909</v>
      </c>
      <c r="I11" s="468"/>
      <c r="J11" s="42">
        <f>VLOOKUP($A11&amp;J$34,決統データ!$A$3:$DE$2059,$E11+19,FALSE)</f>
        <v>162</v>
      </c>
    </row>
    <row r="12" spans="1:10" ht="24" customHeight="1">
      <c r="A12" s="27" t="str">
        <f t="shared" si="0"/>
        <v>1001401</v>
      </c>
      <c r="B12" s="28" t="s">
        <v>926</v>
      </c>
      <c r="C12" s="29">
        <v>14</v>
      </c>
      <c r="D12" s="28" t="s">
        <v>790</v>
      </c>
      <c r="E12" s="24">
        <v>13</v>
      </c>
      <c r="F12" s="670"/>
      <c r="G12" s="670"/>
      <c r="H12" s="507" t="s">
        <v>908</v>
      </c>
      <c r="I12" s="468"/>
      <c r="J12" s="42">
        <f>VLOOKUP($A12&amp;J$34,決統データ!$A$3:$DE$2059,$E12+19,FALSE)</f>
        <v>2</v>
      </c>
    </row>
    <row r="13" spans="1:10" ht="24" customHeight="1">
      <c r="A13" s="27" t="str">
        <f t="shared" si="0"/>
        <v>1001401</v>
      </c>
      <c r="B13" s="28" t="s">
        <v>926</v>
      </c>
      <c r="C13" s="29">
        <v>14</v>
      </c>
      <c r="D13" s="28" t="s">
        <v>790</v>
      </c>
      <c r="E13" s="24">
        <v>14</v>
      </c>
      <c r="F13" s="670" t="s">
        <v>907</v>
      </c>
      <c r="G13" s="670" t="s">
        <v>906</v>
      </c>
      <c r="H13" s="507" t="s">
        <v>903</v>
      </c>
      <c r="I13" s="468"/>
      <c r="J13" s="42">
        <f>VLOOKUP($A13&amp;J$34,決統データ!$A$3:$DE$2059,$E13+19,FALSE)</f>
        <v>6270</v>
      </c>
    </row>
    <row r="14" spans="1:10" ht="24" customHeight="1">
      <c r="A14" s="27" t="str">
        <f t="shared" si="0"/>
        <v>1001401</v>
      </c>
      <c r="B14" s="28" t="s">
        <v>926</v>
      </c>
      <c r="C14" s="29">
        <v>14</v>
      </c>
      <c r="D14" s="28" t="s">
        <v>790</v>
      </c>
      <c r="E14" s="24">
        <v>15</v>
      </c>
      <c r="F14" s="670"/>
      <c r="G14" s="670"/>
      <c r="H14" s="507" t="s">
        <v>902</v>
      </c>
      <c r="I14" s="468"/>
      <c r="J14" s="42">
        <f>VLOOKUP($A14&amp;J$34,決統データ!$A$3:$DE$2059,$E14+19,FALSE)</f>
        <v>6270</v>
      </c>
    </row>
    <row r="15" spans="1:10" ht="24" customHeight="1">
      <c r="A15" s="27" t="str">
        <f t="shared" si="0"/>
        <v>1001401</v>
      </c>
      <c r="B15" s="28" t="s">
        <v>926</v>
      </c>
      <c r="C15" s="29">
        <v>14</v>
      </c>
      <c r="D15" s="28" t="s">
        <v>790</v>
      </c>
      <c r="E15" s="24">
        <v>16</v>
      </c>
      <c r="F15" s="670"/>
      <c r="G15" s="670"/>
      <c r="H15" s="507" t="s">
        <v>901</v>
      </c>
      <c r="I15" s="468"/>
      <c r="J15" s="42">
        <f>VLOOKUP($A15&amp;J$34,決統データ!$A$3:$DE$2059,$E15+19,FALSE)</f>
        <v>3630</v>
      </c>
    </row>
    <row r="16" spans="1:10" ht="24" customHeight="1">
      <c r="A16" s="27" t="str">
        <f t="shared" si="0"/>
        <v>1001401</v>
      </c>
      <c r="B16" s="28" t="s">
        <v>926</v>
      </c>
      <c r="C16" s="29">
        <v>14</v>
      </c>
      <c r="D16" s="28" t="s">
        <v>790</v>
      </c>
      <c r="E16" s="24">
        <v>17</v>
      </c>
      <c r="F16" s="670"/>
      <c r="G16" s="670"/>
      <c r="H16" s="507" t="s">
        <v>900</v>
      </c>
      <c r="I16" s="468"/>
      <c r="J16" s="42">
        <f>VLOOKUP($A16&amp;J$34,決統データ!$A$3:$DE$2059,$E16+19,FALSE)</f>
        <v>3630</v>
      </c>
    </row>
    <row r="17" spans="1:10" ht="24" customHeight="1">
      <c r="A17" s="27" t="str">
        <f t="shared" si="0"/>
        <v>1001401</v>
      </c>
      <c r="B17" s="28" t="s">
        <v>926</v>
      </c>
      <c r="C17" s="29">
        <v>14</v>
      </c>
      <c r="D17" s="28" t="s">
        <v>790</v>
      </c>
      <c r="E17" s="24">
        <v>18</v>
      </c>
      <c r="F17" s="670"/>
      <c r="G17" s="670"/>
      <c r="H17" s="507" t="s">
        <v>899</v>
      </c>
      <c r="I17" s="468"/>
      <c r="J17" s="42">
        <f>VLOOKUP($A17&amp;J$34,決統データ!$A$3:$DE$2059,$E17+19,FALSE)</f>
        <v>1050</v>
      </c>
    </row>
    <row r="18" spans="1:10" ht="24" customHeight="1">
      <c r="A18" s="27" t="str">
        <f t="shared" si="0"/>
        <v>1001401</v>
      </c>
      <c r="B18" s="28" t="s">
        <v>926</v>
      </c>
      <c r="C18" s="29">
        <v>14</v>
      </c>
      <c r="D18" s="28" t="s">
        <v>790</v>
      </c>
      <c r="E18" s="24">
        <v>20</v>
      </c>
      <c r="F18" s="670"/>
      <c r="G18" s="670" t="s">
        <v>905</v>
      </c>
      <c r="H18" s="507" t="s">
        <v>903</v>
      </c>
      <c r="I18" s="468"/>
      <c r="J18" s="42">
        <f>VLOOKUP($A18&amp;J$34,決統データ!$A$3:$DE$2059,$E18+19,FALSE)</f>
        <v>0</v>
      </c>
    </row>
    <row r="19" spans="1:10" ht="24" customHeight="1">
      <c r="A19" s="27" t="str">
        <f t="shared" si="0"/>
        <v>1001401</v>
      </c>
      <c r="B19" s="28" t="s">
        <v>926</v>
      </c>
      <c r="C19" s="29">
        <v>14</v>
      </c>
      <c r="D19" s="28" t="s">
        <v>790</v>
      </c>
      <c r="E19" s="24">
        <v>21</v>
      </c>
      <c r="F19" s="670"/>
      <c r="G19" s="670"/>
      <c r="H19" s="507" t="s">
        <v>902</v>
      </c>
      <c r="I19" s="468"/>
      <c r="J19" s="42">
        <f>VLOOKUP($A19&amp;J$34,決統データ!$A$3:$DE$2059,$E19+19,FALSE)</f>
        <v>0</v>
      </c>
    </row>
    <row r="20" spans="1:10" ht="24" customHeight="1">
      <c r="A20" s="27" t="str">
        <f t="shared" si="0"/>
        <v>1001401</v>
      </c>
      <c r="B20" s="28" t="s">
        <v>926</v>
      </c>
      <c r="C20" s="29">
        <v>14</v>
      </c>
      <c r="D20" s="28" t="s">
        <v>790</v>
      </c>
      <c r="E20" s="24">
        <v>22</v>
      </c>
      <c r="F20" s="670"/>
      <c r="G20" s="670"/>
      <c r="H20" s="507" t="s">
        <v>901</v>
      </c>
      <c r="I20" s="468"/>
      <c r="J20" s="42">
        <f>VLOOKUP($A20&amp;J$34,決統データ!$A$3:$DE$2059,$E20+19,FALSE)</f>
        <v>0</v>
      </c>
    </row>
    <row r="21" spans="1:10" ht="24" customHeight="1">
      <c r="A21" s="27" t="str">
        <f t="shared" si="0"/>
        <v>1001401</v>
      </c>
      <c r="B21" s="28" t="s">
        <v>926</v>
      </c>
      <c r="C21" s="29">
        <v>14</v>
      </c>
      <c r="D21" s="28" t="s">
        <v>790</v>
      </c>
      <c r="E21" s="24">
        <v>23</v>
      </c>
      <c r="F21" s="670"/>
      <c r="G21" s="670"/>
      <c r="H21" s="507" t="s">
        <v>900</v>
      </c>
      <c r="I21" s="468"/>
      <c r="J21" s="42">
        <f>VLOOKUP($A21&amp;J$34,決統データ!$A$3:$DE$2059,$E21+19,FALSE)</f>
        <v>0</v>
      </c>
    </row>
    <row r="22" spans="1:10" ht="24" customHeight="1">
      <c r="A22" s="27" t="str">
        <f t="shared" si="0"/>
        <v>1001401</v>
      </c>
      <c r="B22" s="28" t="s">
        <v>926</v>
      </c>
      <c r="C22" s="29">
        <v>14</v>
      </c>
      <c r="D22" s="28" t="s">
        <v>790</v>
      </c>
      <c r="E22" s="24">
        <v>24</v>
      </c>
      <c r="F22" s="670"/>
      <c r="G22" s="670"/>
      <c r="H22" s="507" t="s">
        <v>899</v>
      </c>
      <c r="I22" s="468"/>
      <c r="J22" s="42">
        <f>VLOOKUP($A22&amp;J$34,決統データ!$A$3:$DE$2059,$E22+19,FALSE)</f>
        <v>0</v>
      </c>
    </row>
    <row r="23" spans="1:10" ht="24" customHeight="1">
      <c r="A23" s="27" t="str">
        <f t="shared" si="0"/>
        <v>1001401</v>
      </c>
      <c r="B23" s="28" t="s">
        <v>926</v>
      </c>
      <c r="C23" s="29">
        <v>14</v>
      </c>
      <c r="D23" s="28" t="s">
        <v>790</v>
      </c>
      <c r="E23" s="24">
        <v>26</v>
      </c>
      <c r="F23" s="670"/>
      <c r="G23" s="670" t="s">
        <v>904</v>
      </c>
      <c r="H23" s="507" t="s">
        <v>903</v>
      </c>
      <c r="I23" s="468"/>
      <c r="J23" s="42">
        <f>VLOOKUP($A23&amp;J$34,決統データ!$A$3:$DE$2059,$E23+19,FALSE)</f>
        <v>1050</v>
      </c>
    </row>
    <row r="24" spans="1:10" ht="24" customHeight="1">
      <c r="A24" s="27" t="str">
        <f t="shared" si="0"/>
        <v>1001401</v>
      </c>
      <c r="B24" s="28" t="s">
        <v>926</v>
      </c>
      <c r="C24" s="29">
        <v>14</v>
      </c>
      <c r="D24" s="28" t="s">
        <v>790</v>
      </c>
      <c r="E24" s="24">
        <v>27</v>
      </c>
      <c r="F24" s="670"/>
      <c r="G24" s="670"/>
      <c r="H24" s="507" t="s">
        <v>902</v>
      </c>
      <c r="I24" s="468"/>
      <c r="J24" s="42">
        <f>VLOOKUP($A24&amp;J$34,決統データ!$A$3:$DE$2059,$E24+19,FALSE)</f>
        <v>1050</v>
      </c>
    </row>
    <row r="25" spans="1:10" ht="24" customHeight="1">
      <c r="A25" s="27" t="str">
        <f t="shared" si="0"/>
        <v>1001401</v>
      </c>
      <c r="B25" s="28" t="s">
        <v>926</v>
      </c>
      <c r="C25" s="29">
        <v>14</v>
      </c>
      <c r="D25" s="28" t="s">
        <v>790</v>
      </c>
      <c r="E25" s="24">
        <v>28</v>
      </c>
      <c r="F25" s="670"/>
      <c r="G25" s="670"/>
      <c r="H25" s="507" t="s">
        <v>901</v>
      </c>
      <c r="I25" s="468"/>
      <c r="J25" s="42">
        <f>VLOOKUP($A25&amp;J$34,決統データ!$A$3:$DE$2059,$E25+19,FALSE)</f>
        <v>1050</v>
      </c>
    </row>
    <row r="26" spans="1:10" ht="24" customHeight="1">
      <c r="A26" s="27" t="str">
        <f t="shared" si="0"/>
        <v>1001401</v>
      </c>
      <c r="B26" s="28" t="s">
        <v>926</v>
      </c>
      <c r="C26" s="29">
        <v>14</v>
      </c>
      <c r="D26" s="28" t="s">
        <v>790</v>
      </c>
      <c r="E26" s="24">
        <v>29</v>
      </c>
      <c r="F26" s="670"/>
      <c r="G26" s="670"/>
      <c r="H26" s="507" t="s">
        <v>900</v>
      </c>
      <c r="I26" s="468"/>
      <c r="J26" s="42">
        <f>VLOOKUP($A26&amp;J$34,決統データ!$A$3:$DE$2059,$E26+19,FALSE)</f>
        <v>1050</v>
      </c>
    </row>
    <row r="27" spans="1:10" ht="24" customHeight="1">
      <c r="A27" s="27" t="str">
        <f t="shared" si="0"/>
        <v>1001401</v>
      </c>
      <c r="B27" s="28" t="s">
        <v>926</v>
      </c>
      <c r="C27" s="29">
        <v>14</v>
      </c>
      <c r="D27" s="28" t="s">
        <v>790</v>
      </c>
      <c r="E27" s="24">
        <v>30</v>
      </c>
      <c r="F27" s="670"/>
      <c r="G27" s="670"/>
      <c r="H27" s="507" t="s">
        <v>899</v>
      </c>
      <c r="I27" s="468"/>
      <c r="J27" s="42">
        <f>VLOOKUP($A27&amp;J$34,決統データ!$A$3:$DE$2059,$E27+19,FALSE)</f>
        <v>1050</v>
      </c>
    </row>
    <row r="28" spans="1:10" ht="24" customHeight="1">
      <c r="A28" s="27" t="str">
        <f t="shared" si="0"/>
        <v>1001401</v>
      </c>
      <c r="B28" s="28" t="s">
        <v>926</v>
      </c>
      <c r="C28" s="29">
        <v>14</v>
      </c>
      <c r="D28" s="28" t="s">
        <v>790</v>
      </c>
      <c r="E28" s="24">
        <v>32</v>
      </c>
      <c r="F28" s="906" t="s">
        <v>802</v>
      </c>
      <c r="G28" s="507" t="s">
        <v>801</v>
      </c>
      <c r="H28" s="507"/>
      <c r="I28" s="468"/>
      <c r="J28" s="42">
        <f>VLOOKUP($A28&amp;J$34,決統データ!$A$3:$DE$2059,$E28+19,FALSE)</f>
        <v>0</v>
      </c>
    </row>
    <row r="29" spans="1:10" ht="24" customHeight="1">
      <c r="A29" s="27" t="str">
        <f t="shared" si="0"/>
        <v>1001401</v>
      </c>
      <c r="B29" s="28" t="s">
        <v>926</v>
      </c>
      <c r="C29" s="29">
        <v>14</v>
      </c>
      <c r="D29" s="28" t="s">
        <v>790</v>
      </c>
      <c r="E29" s="24">
        <v>33</v>
      </c>
      <c r="F29" s="906"/>
      <c r="G29" s="507" t="s">
        <v>800</v>
      </c>
      <c r="H29" s="507"/>
      <c r="I29" s="468"/>
      <c r="J29" s="42">
        <f>VLOOKUP($A29&amp;J$34,決統データ!$A$3:$DE$2059,$E29+19,FALSE)</f>
        <v>0</v>
      </c>
    </row>
    <row r="30" spans="1:10" ht="24" customHeight="1">
      <c r="A30" s="27" t="str">
        <f t="shared" si="0"/>
        <v>1001401</v>
      </c>
      <c r="B30" s="28" t="s">
        <v>926</v>
      </c>
      <c r="C30" s="29">
        <v>14</v>
      </c>
      <c r="D30" s="28" t="s">
        <v>790</v>
      </c>
      <c r="E30" s="24">
        <v>34</v>
      </c>
      <c r="F30" s="906"/>
      <c r="G30" s="507" t="s">
        <v>799</v>
      </c>
      <c r="H30" s="507"/>
      <c r="I30" s="468"/>
      <c r="J30" s="42">
        <f>VLOOKUP($A30&amp;J$34,決統データ!$A$3:$DE$2059,$E30+19,FALSE)</f>
        <v>0</v>
      </c>
    </row>
    <row r="31" spans="1:10">
      <c r="G31" s="78"/>
    </row>
    <row r="34" spans="10:10">
      <c r="J34" s="33">
        <v>262013001</v>
      </c>
    </row>
  </sheetData>
  <customSheetViews>
    <customSheetView guid="{247A5D4D-80F1-4466-92F7-7A3BC78E450F}" printArea="1">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35">
    <mergeCell ref="G28:I28"/>
    <mergeCell ref="G29:I29"/>
    <mergeCell ref="G30:I30"/>
    <mergeCell ref="G23:G27"/>
    <mergeCell ref="H24:I24"/>
    <mergeCell ref="H25:I25"/>
    <mergeCell ref="H26:I26"/>
    <mergeCell ref="H27:I27"/>
    <mergeCell ref="H23:I23"/>
    <mergeCell ref="F28:F30"/>
    <mergeCell ref="G5:I5"/>
    <mergeCell ref="H6:I6"/>
    <mergeCell ref="H7:I7"/>
    <mergeCell ref="H8:I8"/>
    <mergeCell ref="H9:I9"/>
    <mergeCell ref="H10:I10"/>
    <mergeCell ref="H18:I18"/>
    <mergeCell ref="H19:I19"/>
    <mergeCell ref="H16:I16"/>
    <mergeCell ref="H17:I17"/>
    <mergeCell ref="G18:G22"/>
    <mergeCell ref="F13:F27"/>
    <mergeCell ref="H20:I20"/>
    <mergeCell ref="H21:I21"/>
    <mergeCell ref="H22:I22"/>
    <mergeCell ref="F3:I3"/>
    <mergeCell ref="F4:I4"/>
    <mergeCell ref="H13:I13"/>
    <mergeCell ref="G13:G17"/>
    <mergeCell ref="F5:F12"/>
    <mergeCell ref="G6:G12"/>
    <mergeCell ref="H11:I11"/>
    <mergeCell ref="H12:I12"/>
    <mergeCell ref="H14:I14"/>
    <mergeCell ref="H15:I15"/>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K93"/>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6.33203125" style="1" customWidth="1"/>
    <col min="7" max="7" width="7.25" style="1" customWidth="1"/>
    <col min="8" max="8" width="5" style="1" customWidth="1"/>
    <col min="9" max="9" width="4.08203125" style="1" customWidth="1"/>
    <col min="10" max="10" width="31.5" style="1" customWidth="1"/>
    <col min="11" max="11" width="16.33203125" style="5" customWidth="1"/>
    <col min="12" max="16384" width="9" style="1"/>
  </cols>
  <sheetData>
    <row r="1" spans="1:11">
      <c r="F1" s="1" t="s">
        <v>896</v>
      </c>
      <c r="K1" s="80" t="s">
        <v>523</v>
      </c>
    </row>
    <row r="2" spans="1:11" ht="33.75" customHeight="1">
      <c r="A2" s="26"/>
      <c r="B2" s="67" t="s">
        <v>786</v>
      </c>
      <c r="C2" s="26" t="s">
        <v>787</v>
      </c>
      <c r="D2" s="26" t="s">
        <v>788</v>
      </c>
      <c r="E2" s="30" t="s">
        <v>789</v>
      </c>
      <c r="F2" s="803"/>
      <c r="G2" s="803"/>
      <c r="H2" s="803"/>
      <c r="I2" s="803"/>
      <c r="J2" s="803"/>
      <c r="K2" s="81" t="s">
        <v>463</v>
      </c>
    </row>
    <row r="3" spans="1:11" ht="14.15" customHeight="1">
      <c r="A3" s="27" t="str">
        <f>+B3&amp;C3&amp;D3</f>
        <v>1002601</v>
      </c>
      <c r="B3" s="28" t="s">
        <v>926</v>
      </c>
      <c r="C3" s="29">
        <v>26</v>
      </c>
      <c r="D3" s="28" t="s">
        <v>790</v>
      </c>
      <c r="E3" s="31" t="s">
        <v>791</v>
      </c>
      <c r="F3" s="636" t="s">
        <v>895</v>
      </c>
      <c r="G3" s="638" t="s">
        <v>894</v>
      </c>
      <c r="H3" s="638"/>
      <c r="I3" s="638"/>
      <c r="J3" s="638"/>
      <c r="K3" s="42">
        <f>VLOOKUP($A3&amp;K$93,決統データ!$A$3:$DE$2059,$E3+19,FALSE)</f>
        <v>23209</v>
      </c>
    </row>
    <row r="4" spans="1:11" ht="14.15" customHeight="1">
      <c r="A4" s="27" t="str">
        <f t="shared" ref="A4:A67" si="0">+B4&amp;C4&amp;D4</f>
        <v>1002601</v>
      </c>
      <c r="B4" s="28" t="s">
        <v>926</v>
      </c>
      <c r="C4" s="29">
        <v>26</v>
      </c>
      <c r="D4" s="28" t="s">
        <v>790</v>
      </c>
      <c r="E4" s="24">
        <v>2</v>
      </c>
      <c r="F4" s="636"/>
      <c r="G4" s="507" t="s">
        <v>893</v>
      </c>
      <c r="H4" s="507"/>
      <c r="I4" s="507"/>
      <c r="J4" s="507"/>
      <c r="K4" s="42">
        <f>VLOOKUP($A4&amp;K$93,決統データ!$A$3:$DE$2059,$E4+19,FALSE)</f>
        <v>1140</v>
      </c>
    </row>
    <row r="5" spans="1:11" ht="14.15" customHeight="1">
      <c r="A5" s="27" t="str">
        <f t="shared" si="0"/>
        <v>1002601</v>
      </c>
      <c r="B5" s="28" t="s">
        <v>926</v>
      </c>
      <c r="C5" s="29">
        <v>26</v>
      </c>
      <c r="D5" s="28" t="s">
        <v>790</v>
      </c>
      <c r="E5" s="24">
        <v>3</v>
      </c>
      <c r="F5" s="636"/>
      <c r="G5" s="507" t="s">
        <v>892</v>
      </c>
      <c r="H5" s="507"/>
      <c r="I5" s="507"/>
      <c r="J5" s="507"/>
      <c r="K5" s="42">
        <f>VLOOKUP($A5&amp;K$93,決統データ!$A$3:$DE$2059,$E5+19,FALSE)</f>
        <v>1140</v>
      </c>
    </row>
    <row r="6" spans="1:11" ht="14.15" customHeight="1">
      <c r="A6" s="27" t="str">
        <f t="shared" si="0"/>
        <v>1002601</v>
      </c>
      <c r="B6" s="28" t="s">
        <v>926</v>
      </c>
      <c r="C6" s="29">
        <v>26</v>
      </c>
      <c r="D6" s="28" t="s">
        <v>790</v>
      </c>
      <c r="E6" s="24">
        <v>5</v>
      </c>
      <c r="F6" s="636"/>
      <c r="G6" s="507" t="s">
        <v>891</v>
      </c>
      <c r="H6" s="507"/>
      <c r="I6" s="507"/>
      <c r="J6" s="507"/>
      <c r="K6" s="42">
        <f>VLOOKUP($A6&amp;K$93,決統データ!$A$3:$DE$2059,$E6+19,FALSE)</f>
        <v>0</v>
      </c>
    </row>
    <row r="7" spans="1:11" ht="14.15" customHeight="1">
      <c r="A7" s="27" t="str">
        <f t="shared" si="0"/>
        <v>1002601</v>
      </c>
      <c r="B7" s="28" t="s">
        <v>926</v>
      </c>
      <c r="C7" s="29">
        <v>26</v>
      </c>
      <c r="D7" s="28" t="s">
        <v>790</v>
      </c>
      <c r="E7" s="24">
        <v>6</v>
      </c>
      <c r="F7" s="636"/>
      <c r="G7" s="507" t="s">
        <v>882</v>
      </c>
      <c r="H7" s="507"/>
      <c r="I7" s="507"/>
      <c r="J7" s="507"/>
      <c r="K7" s="42">
        <f>VLOOKUP($A7&amp;K$93,決統データ!$A$3:$DE$2059,$E7+19,FALSE)</f>
        <v>0</v>
      </c>
    </row>
    <row r="8" spans="1:11" ht="14.15" customHeight="1">
      <c r="A8" s="27" t="str">
        <f t="shared" si="0"/>
        <v>1002601</v>
      </c>
      <c r="B8" s="28" t="s">
        <v>926</v>
      </c>
      <c r="C8" s="29">
        <v>26</v>
      </c>
      <c r="D8" s="28" t="s">
        <v>790</v>
      </c>
      <c r="E8" s="24">
        <v>7</v>
      </c>
      <c r="F8" s="636"/>
      <c r="G8" s="507" t="s">
        <v>890</v>
      </c>
      <c r="H8" s="507"/>
      <c r="I8" s="507"/>
      <c r="J8" s="507"/>
      <c r="K8" s="42">
        <f>VLOOKUP($A8&amp;K$93,決統データ!$A$3:$DE$2059,$E8+19,FALSE)</f>
        <v>22069</v>
      </c>
    </row>
    <row r="9" spans="1:11" ht="14.15" customHeight="1">
      <c r="A9" s="27" t="str">
        <f t="shared" si="0"/>
        <v>1002601</v>
      </c>
      <c r="B9" s="28" t="s">
        <v>926</v>
      </c>
      <c r="C9" s="29">
        <v>26</v>
      </c>
      <c r="D9" s="28" t="s">
        <v>790</v>
      </c>
      <c r="E9" s="24">
        <v>8</v>
      </c>
      <c r="F9" s="636"/>
      <c r="G9" s="507" t="s">
        <v>889</v>
      </c>
      <c r="H9" s="507"/>
      <c r="I9" s="507"/>
      <c r="J9" s="507"/>
      <c r="K9" s="42">
        <f>VLOOKUP($A9&amp;K$93,決統データ!$A$3:$DE$2059,$E9+19,FALSE)</f>
        <v>0</v>
      </c>
    </row>
    <row r="10" spans="1:11" ht="14.15" customHeight="1">
      <c r="A10" s="27" t="str">
        <f t="shared" si="0"/>
        <v>1002601</v>
      </c>
      <c r="B10" s="28" t="s">
        <v>926</v>
      </c>
      <c r="C10" s="29">
        <v>26</v>
      </c>
      <c r="D10" s="28" t="s">
        <v>790</v>
      </c>
      <c r="E10" s="24">
        <v>9</v>
      </c>
      <c r="F10" s="636"/>
      <c r="G10" s="507" t="s">
        <v>925</v>
      </c>
      <c r="H10" s="507"/>
      <c r="I10" s="507"/>
      <c r="J10" s="507"/>
      <c r="K10" s="42">
        <f>VLOOKUP($A10&amp;K$93,決統データ!$A$3:$DE$2059,$E10+19,FALSE)</f>
        <v>0</v>
      </c>
    </row>
    <row r="11" spans="1:11" ht="14.15" customHeight="1">
      <c r="A11" s="27" t="str">
        <f t="shared" si="0"/>
        <v>1002601</v>
      </c>
      <c r="B11" s="28" t="s">
        <v>926</v>
      </c>
      <c r="C11" s="29">
        <v>26</v>
      </c>
      <c r="D11" s="28" t="s">
        <v>790</v>
      </c>
      <c r="E11" s="24">
        <v>10</v>
      </c>
      <c r="F11" s="636"/>
      <c r="G11" s="507" t="s">
        <v>924</v>
      </c>
      <c r="H11" s="507"/>
      <c r="I11" s="507"/>
      <c r="J11" s="507"/>
      <c r="K11" s="42">
        <f>VLOOKUP($A11&amp;K$93,決統データ!$A$3:$DE$2059,$E11+19,FALSE)</f>
        <v>2087</v>
      </c>
    </row>
    <row r="12" spans="1:11" ht="14.15" customHeight="1">
      <c r="A12" s="27" t="str">
        <f t="shared" si="0"/>
        <v>1002601</v>
      </c>
      <c r="B12" s="28" t="s">
        <v>926</v>
      </c>
      <c r="C12" s="29">
        <v>26</v>
      </c>
      <c r="D12" s="28" t="s">
        <v>790</v>
      </c>
      <c r="E12" s="24">
        <v>11</v>
      </c>
      <c r="F12" s="636"/>
      <c r="G12" s="507" t="s">
        <v>923</v>
      </c>
      <c r="H12" s="507"/>
      <c r="I12" s="507"/>
      <c r="J12" s="507"/>
      <c r="K12" s="42">
        <f>VLOOKUP($A12&amp;K$93,決統データ!$A$3:$DE$2059,$E12+19,FALSE)</f>
        <v>19982</v>
      </c>
    </row>
    <row r="13" spans="1:11" ht="14.15" customHeight="1">
      <c r="A13" s="27" t="str">
        <f t="shared" si="0"/>
        <v>1002601</v>
      </c>
      <c r="B13" s="28" t="s">
        <v>926</v>
      </c>
      <c r="C13" s="29">
        <v>26</v>
      </c>
      <c r="D13" s="28" t="s">
        <v>790</v>
      </c>
      <c r="E13" s="24">
        <v>12</v>
      </c>
      <c r="F13" s="636"/>
      <c r="G13" s="507" t="s">
        <v>886</v>
      </c>
      <c r="H13" s="507"/>
      <c r="I13" s="507"/>
      <c r="J13" s="507"/>
      <c r="K13" s="42">
        <f>VLOOKUP($A13&amp;K$93,決統データ!$A$3:$DE$2059,$E13+19,FALSE)</f>
        <v>23209</v>
      </c>
    </row>
    <row r="14" spans="1:11" ht="14.15" customHeight="1">
      <c r="A14" s="27" t="str">
        <f t="shared" si="0"/>
        <v>1002601</v>
      </c>
      <c r="B14" s="28" t="s">
        <v>926</v>
      </c>
      <c r="C14" s="29">
        <v>26</v>
      </c>
      <c r="D14" s="28" t="s">
        <v>790</v>
      </c>
      <c r="E14" s="24">
        <v>13</v>
      </c>
      <c r="F14" s="636"/>
      <c r="G14" s="507" t="s">
        <v>885</v>
      </c>
      <c r="H14" s="507"/>
      <c r="I14" s="507"/>
      <c r="J14" s="507"/>
      <c r="K14" s="42">
        <f>VLOOKUP($A14&amp;K$93,決統データ!$A$3:$DE$2059,$E14+19,FALSE)</f>
        <v>23209</v>
      </c>
    </row>
    <row r="15" spans="1:11" ht="14.15" customHeight="1">
      <c r="A15" s="27" t="str">
        <f t="shared" si="0"/>
        <v>1002601</v>
      </c>
      <c r="B15" s="28" t="s">
        <v>926</v>
      </c>
      <c r="C15" s="29">
        <v>26</v>
      </c>
      <c r="D15" s="28" t="s">
        <v>790</v>
      </c>
      <c r="E15" s="24">
        <v>14</v>
      </c>
      <c r="F15" s="636"/>
      <c r="G15" s="507" t="s">
        <v>884</v>
      </c>
      <c r="H15" s="507"/>
      <c r="I15" s="507"/>
      <c r="J15" s="507"/>
      <c r="K15" s="42">
        <f>VLOOKUP($A15&amp;K$93,決統データ!$A$3:$DE$2059,$E15+19,FALSE)</f>
        <v>0</v>
      </c>
    </row>
    <row r="16" spans="1:11" ht="14.15" customHeight="1">
      <c r="A16" s="27" t="str">
        <f t="shared" si="0"/>
        <v>1002601</v>
      </c>
      <c r="B16" s="28" t="s">
        <v>926</v>
      </c>
      <c r="C16" s="29">
        <v>26</v>
      </c>
      <c r="D16" s="28" t="s">
        <v>790</v>
      </c>
      <c r="E16" s="24">
        <v>15</v>
      </c>
      <c r="F16" s="636"/>
      <c r="G16" s="507" t="s">
        <v>883</v>
      </c>
      <c r="H16" s="507"/>
      <c r="I16" s="507"/>
      <c r="J16" s="507"/>
      <c r="K16" s="42">
        <f>VLOOKUP($A16&amp;K$93,決統データ!$A$3:$DE$2059,$E16+19,FALSE)</f>
        <v>0</v>
      </c>
    </row>
    <row r="17" spans="1:11" ht="14.15" customHeight="1">
      <c r="A17" s="27" t="str">
        <f t="shared" si="0"/>
        <v>1002601</v>
      </c>
      <c r="B17" s="28" t="s">
        <v>926</v>
      </c>
      <c r="C17" s="29">
        <v>26</v>
      </c>
      <c r="D17" s="28" t="s">
        <v>790</v>
      </c>
      <c r="E17" s="24">
        <v>16</v>
      </c>
      <c r="F17" s="636"/>
      <c r="G17" s="507" t="s">
        <v>882</v>
      </c>
      <c r="H17" s="507"/>
      <c r="I17" s="507"/>
      <c r="J17" s="507"/>
      <c r="K17" s="42">
        <f>VLOOKUP($A17&amp;K$93,決統データ!$A$3:$DE$2059,$E17+19,FALSE)</f>
        <v>23209</v>
      </c>
    </row>
    <row r="18" spans="1:11" ht="14.15" customHeight="1">
      <c r="A18" s="27" t="str">
        <f t="shared" si="0"/>
        <v>1002601</v>
      </c>
      <c r="B18" s="28" t="s">
        <v>926</v>
      </c>
      <c r="C18" s="29">
        <v>26</v>
      </c>
      <c r="D18" s="28" t="s">
        <v>790</v>
      </c>
      <c r="E18" s="24">
        <v>17</v>
      </c>
      <c r="F18" s="636"/>
      <c r="G18" s="507" t="s">
        <v>881</v>
      </c>
      <c r="H18" s="507"/>
      <c r="I18" s="507"/>
      <c r="J18" s="507"/>
      <c r="K18" s="42">
        <f>VLOOKUP($A18&amp;K$93,決統データ!$A$3:$DE$2059,$E18+19,FALSE)</f>
        <v>0</v>
      </c>
    </row>
    <row r="19" spans="1:11" ht="14.15" customHeight="1">
      <c r="A19" s="27" t="str">
        <f t="shared" si="0"/>
        <v>1002601</v>
      </c>
      <c r="B19" s="28" t="s">
        <v>926</v>
      </c>
      <c r="C19" s="29">
        <v>26</v>
      </c>
      <c r="D19" s="28" t="s">
        <v>790</v>
      </c>
      <c r="E19" s="24">
        <v>18</v>
      </c>
      <c r="F19" s="636"/>
      <c r="G19" s="507" t="s">
        <v>880</v>
      </c>
      <c r="H19" s="507"/>
      <c r="I19" s="507"/>
      <c r="J19" s="507"/>
      <c r="K19" s="42">
        <f>VLOOKUP($A19&amp;K$93,決統データ!$A$3:$DE$2059,$E19+19,FALSE)</f>
        <v>0</v>
      </c>
    </row>
    <row r="20" spans="1:11" ht="14.15" customHeight="1">
      <c r="A20" s="27" t="str">
        <f t="shared" si="0"/>
        <v>1002601</v>
      </c>
      <c r="B20" s="28" t="s">
        <v>926</v>
      </c>
      <c r="C20" s="29">
        <v>26</v>
      </c>
      <c r="D20" s="28" t="s">
        <v>790</v>
      </c>
      <c r="E20" s="24">
        <v>19</v>
      </c>
      <c r="F20" s="636"/>
      <c r="G20" s="507" t="s">
        <v>879</v>
      </c>
      <c r="H20" s="507"/>
      <c r="I20" s="507"/>
      <c r="J20" s="507"/>
      <c r="K20" s="42">
        <f>VLOOKUP($A20&amp;K$93,決統データ!$A$3:$DE$2059,$E20+19,FALSE)</f>
        <v>0</v>
      </c>
    </row>
    <row r="21" spans="1:11" ht="14.15" customHeight="1">
      <c r="A21" s="27" t="str">
        <f t="shared" si="0"/>
        <v>1002601</v>
      </c>
      <c r="B21" s="28" t="s">
        <v>926</v>
      </c>
      <c r="C21" s="29">
        <v>26</v>
      </c>
      <c r="D21" s="28" t="s">
        <v>790</v>
      </c>
      <c r="E21" s="24">
        <v>20</v>
      </c>
      <c r="F21" s="636"/>
      <c r="G21" s="507" t="s">
        <v>878</v>
      </c>
      <c r="H21" s="507"/>
      <c r="I21" s="507"/>
      <c r="J21" s="507"/>
      <c r="K21" s="42">
        <f>VLOOKUP($A21&amp;K$93,決統データ!$A$3:$DE$2059,$E21+19,FALSE)</f>
        <v>0</v>
      </c>
    </row>
    <row r="22" spans="1:11" ht="14.15" customHeight="1">
      <c r="A22" s="27" t="str">
        <f t="shared" si="0"/>
        <v>1002601</v>
      </c>
      <c r="B22" s="28" t="s">
        <v>926</v>
      </c>
      <c r="C22" s="29">
        <v>26</v>
      </c>
      <c r="D22" s="28" t="s">
        <v>790</v>
      </c>
      <c r="E22" s="24">
        <v>21</v>
      </c>
      <c r="F22" s="636"/>
      <c r="G22" s="507" t="s">
        <v>877</v>
      </c>
      <c r="H22" s="507"/>
      <c r="I22" s="507"/>
      <c r="J22" s="507"/>
      <c r="K22" s="42">
        <f>VLOOKUP($A22&amp;K$93,決統データ!$A$3:$DE$2059,$E22+19,FALSE)</f>
        <v>0</v>
      </c>
    </row>
    <row r="23" spans="1:11" ht="14.15" customHeight="1">
      <c r="A23" s="27" t="str">
        <f t="shared" si="0"/>
        <v>1002601</v>
      </c>
      <c r="B23" s="28" t="s">
        <v>926</v>
      </c>
      <c r="C23" s="29">
        <v>26</v>
      </c>
      <c r="D23" s="28" t="s">
        <v>790</v>
      </c>
      <c r="E23" s="24">
        <v>22</v>
      </c>
      <c r="F23" s="637"/>
      <c r="G23" s="507" t="s">
        <v>876</v>
      </c>
      <c r="H23" s="507"/>
      <c r="I23" s="507"/>
      <c r="J23" s="507"/>
      <c r="K23" s="42">
        <f>VLOOKUP($A23&amp;K$93,決統データ!$A$3:$DE$2059,$E23+19,FALSE)</f>
        <v>0</v>
      </c>
    </row>
    <row r="24" spans="1:11" ht="14.15" customHeight="1">
      <c r="A24" s="27" t="str">
        <f t="shared" si="0"/>
        <v>1002601</v>
      </c>
      <c r="B24" s="28" t="s">
        <v>926</v>
      </c>
      <c r="C24" s="29">
        <v>26</v>
      </c>
      <c r="D24" s="28" t="s">
        <v>790</v>
      </c>
      <c r="E24" s="24">
        <v>23</v>
      </c>
      <c r="F24" s="659" t="s">
        <v>875</v>
      </c>
      <c r="G24" s="507" t="s">
        <v>874</v>
      </c>
      <c r="H24" s="507"/>
      <c r="I24" s="507"/>
      <c r="J24" s="507"/>
      <c r="K24" s="42">
        <f>VLOOKUP($A24&amp;K$93,決統データ!$A$3:$DE$2059,$E24+19,FALSE)</f>
        <v>0</v>
      </c>
    </row>
    <row r="25" spans="1:11" ht="14.15" customHeight="1">
      <c r="A25" s="27" t="str">
        <f t="shared" si="0"/>
        <v>1002601</v>
      </c>
      <c r="B25" s="28" t="s">
        <v>926</v>
      </c>
      <c r="C25" s="29">
        <v>26</v>
      </c>
      <c r="D25" s="28" t="s">
        <v>790</v>
      </c>
      <c r="E25" s="24">
        <v>24</v>
      </c>
      <c r="F25" s="636"/>
      <c r="G25" s="507" t="s">
        <v>873</v>
      </c>
      <c r="H25" s="507"/>
      <c r="I25" s="507"/>
      <c r="J25" s="507"/>
      <c r="K25" s="42">
        <f>VLOOKUP($A25&amp;K$93,決統データ!$A$3:$DE$2059,$E25+19,FALSE)</f>
        <v>0</v>
      </c>
    </row>
    <row r="26" spans="1:11" ht="14.15" customHeight="1">
      <c r="A26" s="27" t="str">
        <f t="shared" si="0"/>
        <v>1002601</v>
      </c>
      <c r="B26" s="28" t="s">
        <v>926</v>
      </c>
      <c r="C26" s="29">
        <v>26</v>
      </c>
      <c r="D26" s="28" t="s">
        <v>790</v>
      </c>
      <c r="E26" s="24">
        <v>25</v>
      </c>
      <c r="F26" s="636"/>
      <c r="G26" s="507" t="s">
        <v>872</v>
      </c>
      <c r="H26" s="507"/>
      <c r="I26" s="507"/>
      <c r="J26" s="507"/>
      <c r="K26" s="42">
        <f>VLOOKUP($A26&amp;K$93,決統データ!$A$3:$DE$2059,$E26+19,FALSE)</f>
        <v>0</v>
      </c>
    </row>
    <row r="27" spans="1:11" ht="14.15" customHeight="1">
      <c r="A27" s="27" t="str">
        <f t="shared" si="0"/>
        <v>1002601</v>
      </c>
      <c r="B27" s="28" t="s">
        <v>926</v>
      </c>
      <c r="C27" s="29">
        <v>26</v>
      </c>
      <c r="D27" s="28" t="s">
        <v>790</v>
      </c>
      <c r="E27" s="24">
        <v>26</v>
      </c>
      <c r="F27" s="636"/>
      <c r="G27" s="507" t="s">
        <v>871</v>
      </c>
      <c r="H27" s="507"/>
      <c r="I27" s="507"/>
      <c r="J27" s="507"/>
      <c r="K27" s="42">
        <f>VLOOKUP($A27&amp;K$93,決統データ!$A$3:$DE$2059,$E27+19,FALSE)</f>
        <v>0</v>
      </c>
    </row>
    <row r="28" spans="1:11" ht="14.15" customHeight="1">
      <c r="A28" s="27" t="str">
        <f t="shared" si="0"/>
        <v>1002601</v>
      </c>
      <c r="B28" s="28" t="s">
        <v>926</v>
      </c>
      <c r="C28" s="29">
        <v>26</v>
      </c>
      <c r="D28" s="28" t="s">
        <v>790</v>
      </c>
      <c r="E28" s="24">
        <v>27</v>
      </c>
      <c r="F28" s="636"/>
      <c r="G28" s="507" t="s">
        <v>870</v>
      </c>
      <c r="H28" s="507"/>
      <c r="I28" s="507"/>
      <c r="J28" s="507"/>
      <c r="K28" s="42">
        <f>VLOOKUP($A28&amp;K$93,決統データ!$A$3:$DE$2059,$E28+19,FALSE)</f>
        <v>0</v>
      </c>
    </row>
    <row r="29" spans="1:11" ht="14.15" customHeight="1">
      <c r="A29" s="27" t="str">
        <f t="shared" si="0"/>
        <v>1002601</v>
      </c>
      <c r="B29" s="28" t="s">
        <v>926</v>
      </c>
      <c r="C29" s="29">
        <v>26</v>
      </c>
      <c r="D29" s="28" t="s">
        <v>790</v>
      </c>
      <c r="E29" s="24">
        <v>28</v>
      </c>
      <c r="F29" s="636"/>
      <c r="G29" s="507" t="s">
        <v>869</v>
      </c>
      <c r="H29" s="507"/>
      <c r="I29" s="507"/>
      <c r="J29" s="507"/>
      <c r="K29" s="42">
        <f>VLOOKUP($A29&amp;K$93,決統データ!$A$3:$DE$2059,$E29+19,FALSE)</f>
        <v>0</v>
      </c>
    </row>
    <row r="30" spans="1:11" ht="14.15" customHeight="1">
      <c r="A30" s="27" t="str">
        <f t="shared" si="0"/>
        <v>1002601</v>
      </c>
      <c r="B30" s="28" t="s">
        <v>926</v>
      </c>
      <c r="C30" s="29">
        <v>26</v>
      </c>
      <c r="D30" s="28" t="s">
        <v>790</v>
      </c>
      <c r="E30" s="24">
        <v>29</v>
      </c>
      <c r="F30" s="636"/>
      <c r="G30" s="507" t="s">
        <v>868</v>
      </c>
      <c r="H30" s="507"/>
      <c r="I30" s="507"/>
      <c r="J30" s="507"/>
      <c r="K30" s="42">
        <f>VLOOKUP($A30&amp;K$93,決統データ!$A$3:$DE$2059,$E30+19,FALSE)</f>
        <v>0</v>
      </c>
    </row>
    <row r="31" spans="1:11" ht="14.15" customHeight="1">
      <c r="A31" s="27" t="str">
        <f t="shared" si="0"/>
        <v>1002601</v>
      </c>
      <c r="B31" s="28" t="s">
        <v>926</v>
      </c>
      <c r="C31" s="29">
        <v>26</v>
      </c>
      <c r="D31" s="28" t="s">
        <v>790</v>
      </c>
      <c r="E31" s="24">
        <v>30</v>
      </c>
      <c r="F31" s="636"/>
      <c r="G31" s="507" t="s">
        <v>922</v>
      </c>
      <c r="H31" s="507"/>
      <c r="I31" s="507"/>
      <c r="J31" s="507"/>
      <c r="K31" s="42">
        <f>VLOOKUP($A31&amp;K$93,決統データ!$A$3:$DE$2059,$E31+19,FALSE)</f>
        <v>0</v>
      </c>
    </row>
    <row r="32" spans="1:11" ht="14.15" customHeight="1">
      <c r="A32" s="27" t="str">
        <f t="shared" si="0"/>
        <v>1002601</v>
      </c>
      <c r="B32" s="28" t="s">
        <v>926</v>
      </c>
      <c r="C32" s="29">
        <v>26</v>
      </c>
      <c r="D32" s="28" t="s">
        <v>790</v>
      </c>
      <c r="E32" s="24">
        <v>31</v>
      </c>
      <c r="F32" s="636"/>
      <c r="G32" s="507" t="s">
        <v>866</v>
      </c>
      <c r="H32" s="507"/>
      <c r="I32" s="507"/>
      <c r="J32" s="507"/>
      <c r="K32" s="42">
        <f>VLOOKUP($A32&amp;K$93,決統データ!$A$3:$DE$2059,$E32+19,FALSE)</f>
        <v>0</v>
      </c>
    </row>
    <row r="33" spans="1:11" ht="14.15" customHeight="1">
      <c r="A33" s="27" t="str">
        <f t="shared" si="0"/>
        <v>1002601</v>
      </c>
      <c r="B33" s="28" t="s">
        <v>926</v>
      </c>
      <c r="C33" s="29">
        <v>26</v>
      </c>
      <c r="D33" s="28" t="s">
        <v>790</v>
      </c>
      <c r="E33" s="24">
        <v>32</v>
      </c>
      <c r="F33" s="636"/>
      <c r="G33" s="507" t="s">
        <v>865</v>
      </c>
      <c r="H33" s="507"/>
      <c r="I33" s="507"/>
      <c r="J33" s="507"/>
      <c r="K33" s="42">
        <f>VLOOKUP($A33&amp;K$93,決統データ!$A$3:$DE$2059,$E33+19,FALSE)</f>
        <v>0</v>
      </c>
    </row>
    <row r="34" spans="1:11" ht="14.15" customHeight="1">
      <c r="A34" s="27" t="str">
        <f t="shared" si="0"/>
        <v>1002601</v>
      </c>
      <c r="B34" s="28" t="s">
        <v>926</v>
      </c>
      <c r="C34" s="29">
        <v>26</v>
      </c>
      <c r="D34" s="28" t="s">
        <v>790</v>
      </c>
      <c r="E34" s="24">
        <v>33</v>
      </c>
      <c r="F34" s="636"/>
      <c r="G34" s="507" t="s">
        <v>864</v>
      </c>
      <c r="H34" s="507"/>
      <c r="I34" s="507"/>
      <c r="J34" s="507"/>
      <c r="K34" s="42">
        <f>VLOOKUP($A34&amp;K$93,決統データ!$A$3:$DE$2059,$E34+19,FALSE)</f>
        <v>0</v>
      </c>
    </row>
    <row r="35" spans="1:11" ht="14.15" customHeight="1">
      <c r="A35" s="27" t="str">
        <f t="shared" si="0"/>
        <v>1002601</v>
      </c>
      <c r="B35" s="28" t="s">
        <v>926</v>
      </c>
      <c r="C35" s="29">
        <v>26</v>
      </c>
      <c r="D35" s="28" t="s">
        <v>790</v>
      </c>
      <c r="E35" s="24">
        <v>34</v>
      </c>
      <c r="F35" s="636"/>
      <c r="G35" s="646" t="s">
        <v>863</v>
      </c>
      <c r="H35" s="646"/>
      <c r="I35" s="507"/>
      <c r="J35" s="507"/>
      <c r="K35" s="42">
        <f>VLOOKUP($A35&amp;K$93,決統データ!$A$3:$DE$2059,$E35+19,FALSE)</f>
        <v>0</v>
      </c>
    </row>
    <row r="36" spans="1:11" ht="14.15" customHeight="1">
      <c r="A36" s="27" t="str">
        <f t="shared" si="0"/>
        <v>1002601</v>
      </c>
      <c r="B36" s="28" t="s">
        <v>926</v>
      </c>
      <c r="C36" s="29">
        <v>26</v>
      </c>
      <c r="D36" s="28" t="s">
        <v>790</v>
      </c>
      <c r="E36" s="24">
        <v>35</v>
      </c>
      <c r="F36" s="636"/>
      <c r="G36" s="924" t="s">
        <v>851</v>
      </c>
      <c r="H36" s="925"/>
      <c r="I36" s="484" t="s">
        <v>862</v>
      </c>
      <c r="J36" s="469"/>
      <c r="K36" s="42">
        <f>VLOOKUP($A36&amp;K$93,決統データ!$A$3:$DE$2059,$E36+19,FALSE)</f>
        <v>0</v>
      </c>
    </row>
    <row r="37" spans="1:11" ht="14.15" customHeight="1">
      <c r="A37" s="27" t="str">
        <f t="shared" si="0"/>
        <v>1002601</v>
      </c>
      <c r="B37" s="28" t="s">
        <v>926</v>
      </c>
      <c r="C37" s="29">
        <v>26</v>
      </c>
      <c r="D37" s="28" t="s">
        <v>790</v>
      </c>
      <c r="E37" s="24">
        <v>36</v>
      </c>
      <c r="F37" s="636"/>
      <c r="G37" s="926"/>
      <c r="H37" s="927"/>
      <c r="I37" s="484" t="s">
        <v>861</v>
      </c>
      <c r="J37" s="469"/>
      <c r="K37" s="42">
        <f>VLOOKUP($A37&amp;K$93,決統データ!$A$3:$DE$2059,$E37+19,FALSE)</f>
        <v>0</v>
      </c>
    </row>
    <row r="38" spans="1:11" ht="14.15" customHeight="1">
      <c r="A38" s="27" t="str">
        <f t="shared" si="0"/>
        <v>1002601</v>
      </c>
      <c r="B38" s="28" t="s">
        <v>926</v>
      </c>
      <c r="C38" s="29">
        <v>26</v>
      </c>
      <c r="D38" s="28" t="s">
        <v>790</v>
      </c>
      <c r="E38" s="24">
        <v>37</v>
      </c>
      <c r="F38" s="636"/>
      <c r="G38" s="865" t="s">
        <v>921</v>
      </c>
      <c r="H38" s="638" t="s">
        <v>860</v>
      </c>
      <c r="I38" s="507"/>
      <c r="J38" s="507"/>
      <c r="K38" s="42">
        <f>VLOOKUP($A38&amp;K$93,決統データ!$A$3:$DE$2059,$E38+19,FALSE)</f>
        <v>0</v>
      </c>
    </row>
    <row r="39" spans="1:11" ht="14.15" customHeight="1">
      <c r="A39" s="27" t="str">
        <f t="shared" si="0"/>
        <v>1002601</v>
      </c>
      <c r="B39" s="28" t="s">
        <v>926</v>
      </c>
      <c r="C39" s="29">
        <v>26</v>
      </c>
      <c r="D39" s="28" t="s">
        <v>790</v>
      </c>
      <c r="E39" s="24">
        <v>38</v>
      </c>
      <c r="F39" s="636"/>
      <c r="G39" s="906"/>
      <c r="H39" s="507" t="s">
        <v>858</v>
      </c>
      <c r="I39" s="507"/>
      <c r="J39" s="507"/>
      <c r="K39" s="42">
        <f>VLOOKUP($A39&amp;K$93,決統データ!$A$3:$DE$2059,$E39+19,FALSE)</f>
        <v>0</v>
      </c>
    </row>
    <row r="40" spans="1:11" ht="14.15" customHeight="1">
      <c r="A40" s="27" t="str">
        <f t="shared" si="0"/>
        <v>1002601</v>
      </c>
      <c r="B40" s="28" t="s">
        <v>926</v>
      </c>
      <c r="C40" s="29">
        <v>26</v>
      </c>
      <c r="D40" s="28" t="s">
        <v>790</v>
      </c>
      <c r="E40" s="24">
        <v>39</v>
      </c>
      <c r="F40" s="636"/>
      <c r="G40" s="906"/>
      <c r="H40" s="507" t="s">
        <v>859</v>
      </c>
      <c r="I40" s="507"/>
      <c r="J40" s="507"/>
      <c r="K40" s="42">
        <f>VLOOKUP($A40&amp;K$93,決統データ!$A$3:$DE$2059,$E40+19,FALSE)</f>
        <v>0</v>
      </c>
    </row>
    <row r="41" spans="1:11" ht="14.15" customHeight="1">
      <c r="A41" s="27" t="str">
        <f t="shared" si="0"/>
        <v>1002601</v>
      </c>
      <c r="B41" s="28" t="s">
        <v>926</v>
      </c>
      <c r="C41" s="29">
        <v>26</v>
      </c>
      <c r="D41" s="28" t="s">
        <v>790</v>
      </c>
      <c r="E41" s="24">
        <v>40</v>
      </c>
      <c r="F41" s="636"/>
      <c r="G41" s="906"/>
      <c r="H41" s="507" t="s">
        <v>858</v>
      </c>
      <c r="I41" s="507"/>
      <c r="J41" s="507"/>
      <c r="K41" s="42">
        <f>VLOOKUP($A41&amp;K$93,決統データ!$A$3:$DE$2059,$E41+19,FALSE)</f>
        <v>0</v>
      </c>
    </row>
    <row r="42" spans="1:11" ht="14.15" customHeight="1">
      <c r="A42" s="27" t="str">
        <f t="shared" si="0"/>
        <v>1002601</v>
      </c>
      <c r="B42" s="28" t="s">
        <v>926</v>
      </c>
      <c r="C42" s="29">
        <v>26</v>
      </c>
      <c r="D42" s="28" t="s">
        <v>790</v>
      </c>
      <c r="E42" s="24">
        <v>41</v>
      </c>
      <c r="F42" s="636"/>
      <c r="G42" s="906" t="s">
        <v>524</v>
      </c>
      <c r="H42" s="907" t="s">
        <v>836</v>
      </c>
      <c r="I42" s="643" t="s">
        <v>650</v>
      </c>
      <c r="J42" s="60" t="s">
        <v>382</v>
      </c>
      <c r="K42" s="42">
        <f>VLOOKUP($A42&amp;K$93,決統データ!$A$3:$DE$2059,$E42+19,FALSE)</f>
        <v>0</v>
      </c>
    </row>
    <row r="43" spans="1:11" ht="14.15" customHeight="1">
      <c r="A43" s="27" t="str">
        <f t="shared" si="0"/>
        <v>1002601</v>
      </c>
      <c r="B43" s="28" t="s">
        <v>926</v>
      </c>
      <c r="C43" s="29">
        <v>26</v>
      </c>
      <c r="D43" s="28" t="s">
        <v>790</v>
      </c>
      <c r="E43" s="24">
        <v>42</v>
      </c>
      <c r="F43" s="636"/>
      <c r="G43" s="906"/>
      <c r="H43" s="908"/>
      <c r="I43" s="644"/>
      <c r="J43" s="60" t="s">
        <v>360</v>
      </c>
      <c r="K43" s="42">
        <f>VLOOKUP($A43&amp;K$93,決統データ!$A$3:$DE$2059,$E43+19,FALSE)</f>
        <v>0</v>
      </c>
    </row>
    <row r="44" spans="1:11" ht="14.15" customHeight="1">
      <c r="A44" s="27" t="str">
        <f t="shared" si="0"/>
        <v>1002601</v>
      </c>
      <c r="B44" s="28" t="s">
        <v>926</v>
      </c>
      <c r="C44" s="29">
        <v>26</v>
      </c>
      <c r="D44" s="28" t="s">
        <v>790</v>
      </c>
      <c r="E44" s="24">
        <v>43</v>
      </c>
      <c r="F44" s="636"/>
      <c r="G44" s="906"/>
      <c r="H44" s="638"/>
      <c r="I44" s="645"/>
      <c r="J44" s="60" t="s">
        <v>737</v>
      </c>
      <c r="K44" s="42">
        <f>VLOOKUP($A44&amp;K$93,決統データ!$A$3:$DE$2059,$E44+19,FALSE)</f>
        <v>0</v>
      </c>
    </row>
    <row r="45" spans="1:11" ht="14.15" customHeight="1">
      <c r="A45" s="27" t="str">
        <f t="shared" si="0"/>
        <v>1002601</v>
      </c>
      <c r="B45" s="28" t="s">
        <v>926</v>
      </c>
      <c r="C45" s="29">
        <v>26</v>
      </c>
      <c r="D45" s="28" t="s">
        <v>790</v>
      </c>
      <c r="E45" s="24">
        <v>44</v>
      </c>
      <c r="F45" s="636"/>
      <c r="G45" s="906"/>
      <c r="H45" s="507" t="s">
        <v>856</v>
      </c>
      <c r="I45" s="507"/>
      <c r="J45" s="507"/>
      <c r="K45" s="42">
        <f>VLOOKUP($A45&amp;K$93,決統データ!$A$3:$DE$2059,$E45+19,FALSE)</f>
        <v>0</v>
      </c>
    </row>
    <row r="46" spans="1:11" ht="14.15" customHeight="1">
      <c r="A46" s="27" t="str">
        <f t="shared" si="0"/>
        <v>1002601</v>
      </c>
      <c r="B46" s="28" t="s">
        <v>926</v>
      </c>
      <c r="C46" s="29">
        <v>26</v>
      </c>
      <c r="D46" s="28" t="s">
        <v>790</v>
      </c>
      <c r="E46" s="24">
        <v>45</v>
      </c>
      <c r="F46" s="636"/>
      <c r="G46" s="906"/>
      <c r="H46" s="507" t="s">
        <v>920</v>
      </c>
      <c r="I46" s="507"/>
      <c r="J46" s="507"/>
      <c r="K46" s="42">
        <f>VLOOKUP($A46&amp;K$93,決統データ!$A$3:$DE$2059,$E46+19,FALSE)</f>
        <v>0</v>
      </c>
    </row>
    <row r="47" spans="1:11" ht="14.15" customHeight="1">
      <c r="A47" s="27" t="str">
        <f t="shared" si="0"/>
        <v>1002601</v>
      </c>
      <c r="B47" s="28" t="s">
        <v>926</v>
      </c>
      <c r="C47" s="29">
        <v>26</v>
      </c>
      <c r="D47" s="28" t="s">
        <v>790</v>
      </c>
      <c r="E47" s="24">
        <v>46</v>
      </c>
      <c r="F47" s="636"/>
      <c r="G47" s="906"/>
      <c r="H47" s="507" t="s">
        <v>854</v>
      </c>
      <c r="I47" s="507"/>
      <c r="J47" s="507"/>
      <c r="K47" s="42">
        <f>VLOOKUP($A47&amp;K$93,決統データ!$A$3:$DE$2059,$E47+19,FALSE)</f>
        <v>0</v>
      </c>
    </row>
    <row r="48" spans="1:11" ht="14.15" customHeight="1">
      <c r="A48" s="27" t="str">
        <f t="shared" si="0"/>
        <v>1002601</v>
      </c>
      <c r="B48" s="28" t="s">
        <v>926</v>
      </c>
      <c r="C48" s="29">
        <v>26</v>
      </c>
      <c r="D48" s="28" t="s">
        <v>790</v>
      </c>
      <c r="E48" s="24">
        <v>47</v>
      </c>
      <c r="F48" s="636"/>
      <c r="G48" s="906"/>
      <c r="H48" s="507" t="s">
        <v>853</v>
      </c>
      <c r="I48" s="507"/>
      <c r="J48" s="507"/>
      <c r="K48" s="42">
        <f>VLOOKUP($A48&amp;K$93,決統データ!$A$3:$DE$2059,$E48+19,FALSE)</f>
        <v>0</v>
      </c>
    </row>
    <row r="49" spans="1:11" ht="14.15" customHeight="1">
      <c r="A49" s="27" t="str">
        <f t="shared" si="0"/>
        <v>1002601</v>
      </c>
      <c r="B49" s="28" t="s">
        <v>926</v>
      </c>
      <c r="C49" s="29">
        <v>26</v>
      </c>
      <c r="D49" s="28" t="s">
        <v>790</v>
      </c>
      <c r="E49" s="24">
        <v>48</v>
      </c>
      <c r="F49" s="636"/>
      <c r="G49" s="906"/>
      <c r="H49" s="507" t="s">
        <v>737</v>
      </c>
      <c r="I49" s="507"/>
      <c r="J49" s="507"/>
      <c r="K49" s="42">
        <f>VLOOKUP($A49&amp;K$93,決統データ!$A$3:$DE$2059,$E49+19,FALSE)</f>
        <v>0</v>
      </c>
    </row>
    <row r="50" spans="1:11" ht="14.15" customHeight="1">
      <c r="A50" s="27" t="str">
        <f t="shared" si="0"/>
        <v>1002601</v>
      </c>
      <c r="B50" s="28" t="s">
        <v>926</v>
      </c>
      <c r="C50" s="29">
        <v>26</v>
      </c>
      <c r="D50" s="28" t="s">
        <v>790</v>
      </c>
      <c r="E50" s="24">
        <v>49</v>
      </c>
      <c r="F50" s="636"/>
      <c r="G50" s="507" t="s">
        <v>852</v>
      </c>
      <c r="H50" s="507"/>
      <c r="I50" s="507"/>
      <c r="J50" s="507"/>
      <c r="K50" s="42">
        <f>VLOOKUP($A50&amp;K$93,決統データ!$A$3:$DE$2059,$E50+19,FALSE)</f>
        <v>0</v>
      </c>
    </row>
    <row r="51" spans="1:11" ht="14.15" customHeight="1">
      <c r="A51" s="27" t="str">
        <f t="shared" si="0"/>
        <v>1002601</v>
      </c>
      <c r="B51" s="28" t="s">
        <v>926</v>
      </c>
      <c r="C51" s="29">
        <v>26</v>
      </c>
      <c r="D51" s="28" t="s">
        <v>790</v>
      </c>
      <c r="E51" s="24">
        <v>50</v>
      </c>
      <c r="F51" s="636"/>
      <c r="G51" s="654" t="s">
        <v>851</v>
      </c>
      <c r="H51" s="507" t="s">
        <v>850</v>
      </c>
      <c r="I51" s="507"/>
      <c r="J51" s="507"/>
      <c r="K51" s="42">
        <f>VLOOKUP($A51&amp;K$93,決統データ!$A$3:$DE$2059,$E51+19,FALSE)</f>
        <v>0</v>
      </c>
    </row>
    <row r="52" spans="1:11" ht="14.15" customHeight="1">
      <c r="A52" s="27" t="str">
        <f t="shared" si="0"/>
        <v>1002601</v>
      </c>
      <c r="B52" s="28" t="s">
        <v>926</v>
      </c>
      <c r="C52" s="29">
        <v>26</v>
      </c>
      <c r="D52" s="28" t="s">
        <v>790</v>
      </c>
      <c r="E52" s="24">
        <v>51</v>
      </c>
      <c r="F52" s="636"/>
      <c r="G52" s="655"/>
      <c r="H52" s="507" t="s">
        <v>383</v>
      </c>
      <c r="I52" s="507"/>
      <c r="J52" s="507"/>
      <c r="K52" s="42">
        <f>VLOOKUP($A52&amp;K$93,決統データ!$A$3:$DE$2059,$E52+19,FALSE)</f>
        <v>0</v>
      </c>
    </row>
    <row r="53" spans="1:11" ht="14.15" customHeight="1">
      <c r="A53" s="27" t="str">
        <f t="shared" si="0"/>
        <v>1002601</v>
      </c>
      <c r="B53" s="28" t="s">
        <v>926</v>
      </c>
      <c r="C53" s="29">
        <v>26</v>
      </c>
      <c r="D53" s="28" t="s">
        <v>790</v>
      </c>
      <c r="E53" s="24">
        <v>52</v>
      </c>
      <c r="F53" s="636"/>
      <c r="G53" s="656"/>
      <c r="H53" s="507" t="s">
        <v>849</v>
      </c>
      <c r="I53" s="507"/>
      <c r="J53" s="507"/>
      <c r="K53" s="42">
        <f>VLOOKUP($A53&amp;K$93,決統データ!$A$3:$DE$2059,$E53+19,FALSE)</f>
        <v>0</v>
      </c>
    </row>
    <row r="54" spans="1:11" ht="14.15" customHeight="1">
      <c r="A54" s="27" t="str">
        <f t="shared" si="0"/>
        <v>1002601</v>
      </c>
      <c r="B54" s="28" t="s">
        <v>926</v>
      </c>
      <c r="C54" s="29">
        <v>26</v>
      </c>
      <c r="D54" s="28" t="s">
        <v>790</v>
      </c>
      <c r="E54" s="24">
        <v>53</v>
      </c>
      <c r="F54" s="636"/>
      <c r="G54" s="507" t="s">
        <v>848</v>
      </c>
      <c r="H54" s="507"/>
      <c r="I54" s="507"/>
      <c r="J54" s="507"/>
      <c r="K54" s="42">
        <f>VLOOKUP($A54&amp;K$93,決統データ!$A$3:$DE$2059,$E54+19,FALSE)</f>
        <v>0</v>
      </c>
    </row>
    <row r="55" spans="1:11" ht="14.15" customHeight="1">
      <c r="A55" s="27" t="str">
        <f t="shared" si="0"/>
        <v>1002601</v>
      </c>
      <c r="B55" s="28" t="s">
        <v>926</v>
      </c>
      <c r="C55" s="29">
        <v>26</v>
      </c>
      <c r="D55" s="28" t="s">
        <v>790</v>
      </c>
      <c r="E55" s="24">
        <v>54</v>
      </c>
      <c r="F55" s="636"/>
      <c r="G55" s="507" t="s">
        <v>847</v>
      </c>
      <c r="H55" s="507"/>
      <c r="I55" s="507"/>
      <c r="J55" s="507"/>
      <c r="K55" s="42">
        <f>VLOOKUP($A55&amp;K$93,決統データ!$A$3:$DE$2059,$E55+19,FALSE)</f>
        <v>0</v>
      </c>
    </row>
    <row r="56" spans="1:11" ht="14.15" customHeight="1">
      <c r="A56" s="27" t="str">
        <f t="shared" si="0"/>
        <v>1002601</v>
      </c>
      <c r="B56" s="28" t="s">
        <v>926</v>
      </c>
      <c r="C56" s="29">
        <v>26</v>
      </c>
      <c r="D56" s="28" t="s">
        <v>790</v>
      </c>
      <c r="E56" s="24">
        <v>55</v>
      </c>
      <c r="F56" s="636"/>
      <c r="G56" s="507" t="s">
        <v>846</v>
      </c>
      <c r="H56" s="507"/>
      <c r="I56" s="507"/>
      <c r="J56" s="507"/>
      <c r="K56" s="42">
        <f>VLOOKUP($A56&amp;K$93,決統データ!$A$3:$DE$2059,$E56+19,FALSE)</f>
        <v>0</v>
      </c>
    </row>
    <row r="57" spans="1:11" ht="14.15" customHeight="1">
      <c r="A57" s="27" t="str">
        <f t="shared" si="0"/>
        <v>1002601</v>
      </c>
      <c r="B57" s="28" t="s">
        <v>926</v>
      </c>
      <c r="C57" s="29">
        <v>26</v>
      </c>
      <c r="D57" s="28" t="s">
        <v>790</v>
      </c>
      <c r="E57" s="24">
        <v>56</v>
      </c>
      <c r="F57" s="637"/>
      <c r="G57" s="507" t="s">
        <v>845</v>
      </c>
      <c r="H57" s="507"/>
      <c r="I57" s="507"/>
      <c r="J57" s="507"/>
      <c r="K57" s="42">
        <f>VLOOKUP($A57&amp;K$93,決統データ!$A$3:$DE$2059,$E57+19,FALSE)</f>
        <v>0</v>
      </c>
    </row>
    <row r="58" spans="1:11" ht="14.15" customHeight="1">
      <c r="A58" s="27" t="str">
        <f t="shared" si="0"/>
        <v>1002601</v>
      </c>
      <c r="B58" s="28" t="s">
        <v>926</v>
      </c>
      <c r="C58" s="29">
        <v>26</v>
      </c>
      <c r="D58" s="28" t="s">
        <v>790</v>
      </c>
      <c r="E58" s="24">
        <v>57</v>
      </c>
      <c r="F58" s="507" t="s">
        <v>844</v>
      </c>
      <c r="G58" s="507"/>
      <c r="H58" s="507"/>
      <c r="I58" s="507"/>
      <c r="J58" s="507"/>
      <c r="K58" s="42">
        <f>VLOOKUP($A58&amp;K$93,決統データ!$A$3:$DE$2059,$E58+19,FALSE)</f>
        <v>0</v>
      </c>
    </row>
    <row r="59" spans="1:11" ht="14.15" customHeight="1">
      <c r="A59" s="27" t="str">
        <f t="shared" si="0"/>
        <v>1002601</v>
      </c>
      <c r="B59" s="28" t="s">
        <v>926</v>
      </c>
      <c r="C59" s="29">
        <v>26</v>
      </c>
      <c r="D59" s="28" t="s">
        <v>790</v>
      </c>
      <c r="E59" s="24">
        <v>58</v>
      </c>
      <c r="F59" s="507" t="s">
        <v>843</v>
      </c>
      <c r="G59" s="507"/>
      <c r="H59" s="507"/>
      <c r="I59" s="507"/>
      <c r="J59" s="507"/>
      <c r="K59" s="42">
        <f>VLOOKUP($A59&amp;K$93,決統データ!$A$3:$DE$2059,$E59+19,FALSE)</f>
        <v>0</v>
      </c>
    </row>
    <row r="60" spans="1:11" ht="14.15" customHeight="1">
      <c r="A60" s="27" t="str">
        <f t="shared" si="0"/>
        <v>1002601</v>
      </c>
      <c r="B60" s="28" t="s">
        <v>926</v>
      </c>
      <c r="C60" s="29">
        <v>26</v>
      </c>
      <c r="D60" s="28" t="s">
        <v>790</v>
      </c>
      <c r="E60" s="24">
        <v>59</v>
      </c>
      <c r="F60" s="507"/>
      <c r="G60" s="507" t="s">
        <v>919</v>
      </c>
      <c r="H60" s="507"/>
      <c r="I60" s="507"/>
      <c r="J60" s="507"/>
      <c r="K60" s="42">
        <f>VLOOKUP($A60&amp;K$93,決統データ!$A$3:$DE$2059,$E60+19,FALSE)</f>
        <v>0</v>
      </c>
    </row>
    <row r="61" spans="1:11" ht="14.15" customHeight="1">
      <c r="A61" s="27" t="str">
        <f t="shared" si="0"/>
        <v>1002601</v>
      </c>
      <c r="B61" s="28" t="s">
        <v>926</v>
      </c>
      <c r="C61" s="29">
        <v>26</v>
      </c>
      <c r="D61" s="28" t="s">
        <v>790</v>
      </c>
      <c r="E61" s="24">
        <v>60</v>
      </c>
      <c r="F61" s="507"/>
      <c r="G61" s="507" t="s">
        <v>841</v>
      </c>
      <c r="H61" s="507"/>
      <c r="I61" s="507"/>
      <c r="J61" s="507"/>
      <c r="K61" s="42">
        <f>VLOOKUP($A61&amp;K$93,決統データ!$A$3:$DE$2059,$E61+19,FALSE)</f>
        <v>0</v>
      </c>
    </row>
    <row r="62" spans="1:11" ht="14.15" customHeight="1">
      <c r="A62" s="27" t="str">
        <f t="shared" si="0"/>
        <v>1002602</v>
      </c>
      <c r="B62" s="28" t="s">
        <v>926</v>
      </c>
      <c r="C62" s="29">
        <v>26</v>
      </c>
      <c r="D62" s="28" t="s">
        <v>928</v>
      </c>
      <c r="E62" s="24">
        <v>1</v>
      </c>
      <c r="F62" s="507" t="s">
        <v>840</v>
      </c>
      <c r="G62" s="507"/>
      <c r="H62" s="507"/>
      <c r="I62" s="507"/>
      <c r="J62" s="507"/>
      <c r="K62" s="42">
        <f>VLOOKUP($A62&amp;K$93,決統データ!$A$3:$DE$2059,$E62+19,FALSE)</f>
        <v>0</v>
      </c>
    </row>
    <row r="63" spans="1:11" ht="14.15" customHeight="1">
      <c r="A63" s="27" t="str">
        <f t="shared" si="0"/>
        <v>1002602</v>
      </c>
      <c r="B63" s="28" t="s">
        <v>926</v>
      </c>
      <c r="C63" s="29">
        <v>26</v>
      </c>
      <c r="D63" s="28" t="s">
        <v>928</v>
      </c>
      <c r="E63" s="24">
        <v>2</v>
      </c>
      <c r="F63" s="507" t="s">
        <v>839</v>
      </c>
      <c r="G63" s="507"/>
      <c r="H63" s="507"/>
      <c r="I63" s="507"/>
      <c r="J63" s="507"/>
      <c r="K63" s="42">
        <f>VLOOKUP($A63&amp;K$93,決統データ!$A$3:$DE$2059,$E63+19,FALSE)</f>
        <v>0</v>
      </c>
    </row>
    <row r="64" spans="1:11" ht="14.15" customHeight="1">
      <c r="A64" s="27" t="str">
        <f t="shared" si="0"/>
        <v>1002602</v>
      </c>
      <c r="B64" s="28" t="s">
        <v>926</v>
      </c>
      <c r="C64" s="29">
        <v>26</v>
      </c>
      <c r="D64" s="28" t="s">
        <v>928</v>
      </c>
      <c r="E64" s="24">
        <v>3</v>
      </c>
      <c r="F64" s="507" t="s">
        <v>838</v>
      </c>
      <c r="G64" s="507"/>
      <c r="H64" s="507"/>
      <c r="I64" s="507"/>
      <c r="J64" s="507"/>
      <c r="K64" s="42">
        <f>VLOOKUP($A64&amp;K$93,決統データ!$A$3:$DE$2059,$E64+19,FALSE)</f>
        <v>0</v>
      </c>
    </row>
    <row r="65" spans="1:11" ht="14.15" customHeight="1">
      <c r="A65" s="27" t="str">
        <f t="shared" si="0"/>
        <v>1002602</v>
      </c>
      <c r="B65" s="28" t="s">
        <v>926</v>
      </c>
      <c r="C65" s="29">
        <v>26</v>
      </c>
      <c r="D65" s="28" t="s">
        <v>928</v>
      </c>
      <c r="E65" s="24">
        <v>4</v>
      </c>
      <c r="F65" s="654" t="s">
        <v>650</v>
      </c>
      <c r="G65" s="507" t="s">
        <v>837</v>
      </c>
      <c r="H65" s="507"/>
      <c r="I65" s="507"/>
      <c r="J65" s="507"/>
      <c r="K65" s="42">
        <f>VLOOKUP($A65&amp;K$93,決統データ!$A$3:$DE$2059,$E65+19,FALSE)</f>
        <v>0</v>
      </c>
    </row>
    <row r="66" spans="1:11" ht="14.15" customHeight="1">
      <c r="A66" s="27" t="str">
        <f t="shared" si="0"/>
        <v>1002602</v>
      </c>
      <c r="B66" s="28" t="s">
        <v>926</v>
      </c>
      <c r="C66" s="29">
        <v>26</v>
      </c>
      <c r="D66" s="28" t="s">
        <v>928</v>
      </c>
      <c r="E66" s="24">
        <v>5</v>
      </c>
      <c r="F66" s="655"/>
      <c r="G66" s="507" t="s">
        <v>836</v>
      </c>
      <c r="H66" s="507"/>
      <c r="I66" s="507"/>
      <c r="J66" s="507"/>
      <c r="K66" s="42">
        <f>VLOOKUP($A66&amp;K$93,決統データ!$A$3:$DE$2059,$E66+19,FALSE)</f>
        <v>0</v>
      </c>
    </row>
    <row r="67" spans="1:11" ht="14.15" customHeight="1">
      <c r="A67" s="27" t="str">
        <f t="shared" si="0"/>
        <v>1002602</v>
      </c>
      <c r="B67" s="28" t="s">
        <v>926</v>
      </c>
      <c r="C67" s="29">
        <v>26</v>
      </c>
      <c r="D67" s="28" t="s">
        <v>928</v>
      </c>
      <c r="E67" s="24">
        <v>6</v>
      </c>
      <c r="F67" s="656"/>
      <c r="G67" s="507" t="s">
        <v>737</v>
      </c>
      <c r="H67" s="507"/>
      <c r="I67" s="507"/>
      <c r="J67" s="507"/>
      <c r="K67" s="42">
        <f>VLOOKUP($A67&amp;K$93,決統データ!$A$3:$DE$2059,$E67+19,FALSE)</f>
        <v>0</v>
      </c>
    </row>
    <row r="68" spans="1:11" ht="14.15" customHeight="1">
      <c r="A68" s="27" t="str">
        <f t="shared" ref="A68:A84" si="1">+B68&amp;C68&amp;D68</f>
        <v>1002602</v>
      </c>
      <c r="B68" s="28" t="s">
        <v>926</v>
      </c>
      <c r="C68" s="29">
        <v>26</v>
      </c>
      <c r="D68" s="28" t="s">
        <v>928</v>
      </c>
      <c r="E68" s="24">
        <v>7</v>
      </c>
      <c r="F68" s="507" t="s">
        <v>835</v>
      </c>
      <c r="G68" s="507"/>
      <c r="H68" s="507"/>
      <c r="I68" s="507"/>
      <c r="J68" s="507"/>
      <c r="K68" s="42">
        <f>VLOOKUP($A68&amp;K$93,決統データ!$A$3:$DE$2059,$E68+19,FALSE)</f>
        <v>0</v>
      </c>
    </row>
    <row r="69" spans="1:11" ht="14.15" customHeight="1">
      <c r="A69" s="27" t="str">
        <f t="shared" si="1"/>
        <v>1002602</v>
      </c>
      <c r="B69" s="28" t="s">
        <v>926</v>
      </c>
      <c r="C69" s="29">
        <v>26</v>
      </c>
      <c r="D69" s="28" t="s">
        <v>928</v>
      </c>
      <c r="E69" s="24">
        <v>8</v>
      </c>
      <c r="F69" s="660" t="s">
        <v>834</v>
      </c>
      <c r="G69" s="661"/>
      <c r="H69" s="661"/>
      <c r="I69" s="662"/>
      <c r="J69" s="60" t="s">
        <v>833</v>
      </c>
      <c r="K69" s="42">
        <f>VLOOKUP($A69&amp;K$93,決統データ!$A$3:$DE$2059,$E69+19,FALSE)</f>
        <v>0</v>
      </c>
    </row>
    <row r="70" spans="1:11" ht="14.15" customHeight="1">
      <c r="A70" s="27" t="str">
        <f t="shared" si="1"/>
        <v>1002602</v>
      </c>
      <c r="B70" s="28" t="s">
        <v>926</v>
      </c>
      <c r="C70" s="29">
        <v>26</v>
      </c>
      <c r="D70" s="28" t="s">
        <v>928</v>
      </c>
      <c r="E70" s="24">
        <v>9</v>
      </c>
      <c r="F70" s="663"/>
      <c r="G70" s="664"/>
      <c r="H70" s="664"/>
      <c r="I70" s="665"/>
      <c r="J70" s="60" t="s">
        <v>832</v>
      </c>
      <c r="K70" s="42">
        <f>VLOOKUP($A70&amp;K$93,決統データ!$A$3:$DE$2059,$E70+19,FALSE)</f>
        <v>0</v>
      </c>
    </row>
    <row r="71" spans="1:11" ht="14.15" customHeight="1">
      <c r="A71" s="27" t="str">
        <f t="shared" si="1"/>
        <v>1002602</v>
      </c>
      <c r="B71" s="28" t="s">
        <v>926</v>
      </c>
      <c r="C71" s="29">
        <v>26</v>
      </c>
      <c r="D71" s="28" t="s">
        <v>928</v>
      </c>
      <c r="E71" s="24">
        <v>21</v>
      </c>
      <c r="F71" s="507" t="s">
        <v>831</v>
      </c>
      <c r="G71" s="507"/>
      <c r="H71" s="507"/>
      <c r="I71" s="507"/>
      <c r="J71" s="507"/>
      <c r="K71" s="42">
        <f>VLOOKUP($A71&amp;K$93,決統データ!$A$3:$DE$2059,$E71+19,FALSE)</f>
        <v>0</v>
      </c>
    </row>
    <row r="72" spans="1:11" ht="14.15" customHeight="1">
      <c r="A72" s="27" t="str">
        <f t="shared" si="1"/>
        <v>1002602</v>
      </c>
      <c r="B72" s="28" t="s">
        <v>926</v>
      </c>
      <c r="C72" s="29">
        <v>26</v>
      </c>
      <c r="D72" s="28" t="s">
        <v>928</v>
      </c>
      <c r="E72" s="24">
        <v>22</v>
      </c>
      <c r="F72" s="507" t="s">
        <v>830</v>
      </c>
      <c r="G72" s="507"/>
      <c r="H72" s="507"/>
      <c r="I72" s="507"/>
      <c r="J72" s="507"/>
      <c r="K72" s="42">
        <f>VLOOKUP($A72&amp;K$93,決統データ!$A$3:$DE$2059,$E72+19,FALSE)</f>
        <v>0</v>
      </c>
    </row>
    <row r="73" spans="1:11" ht="16" customHeight="1">
      <c r="A73" s="27"/>
      <c r="B73" s="28"/>
      <c r="C73" s="29"/>
      <c r="D73" s="28"/>
      <c r="F73" s="468" t="s">
        <v>829</v>
      </c>
      <c r="G73" s="484"/>
      <c r="H73" s="484"/>
      <c r="I73" s="484"/>
      <c r="J73" s="469"/>
      <c r="K73" s="82"/>
    </row>
    <row r="74" spans="1:11" ht="16" customHeight="1">
      <c r="A74" s="27" t="str">
        <f t="shared" si="1"/>
        <v>1002602</v>
      </c>
      <c r="B74" s="28" t="s">
        <v>926</v>
      </c>
      <c r="C74" s="29">
        <v>26</v>
      </c>
      <c r="D74" s="28" t="s">
        <v>928</v>
      </c>
      <c r="E74" s="24">
        <v>51</v>
      </c>
      <c r="F74" s="60" t="s">
        <v>827</v>
      </c>
      <c r="G74" s="60"/>
      <c r="H74" s="60"/>
      <c r="I74" s="60"/>
      <c r="J74" s="60"/>
      <c r="K74" s="42">
        <f>VLOOKUP($A74&amp;K$93,決統データ!$A$3:$DE$2059,$E74+19,FALSE)</f>
        <v>0</v>
      </c>
    </row>
    <row r="75" spans="1:11" ht="16" customHeight="1">
      <c r="A75" s="27" t="str">
        <f t="shared" si="1"/>
        <v>1002602</v>
      </c>
      <c r="B75" s="28" t="s">
        <v>926</v>
      </c>
      <c r="C75" s="29">
        <v>26</v>
      </c>
      <c r="D75" s="28" t="s">
        <v>928</v>
      </c>
      <c r="E75" s="24">
        <v>52</v>
      </c>
      <c r="F75" s="60" t="s">
        <v>826</v>
      </c>
      <c r="G75" s="60"/>
      <c r="H75" s="60"/>
      <c r="I75" s="60"/>
      <c r="J75" s="60"/>
      <c r="K75" s="42">
        <f>VLOOKUP($A75&amp;K$93,決統データ!$A$3:$DE$2059,$E75+19,FALSE)</f>
        <v>2087</v>
      </c>
    </row>
    <row r="76" spans="1:11" ht="16" customHeight="1">
      <c r="A76" s="27"/>
      <c r="B76" s="28"/>
      <c r="C76" s="29"/>
      <c r="D76" s="28"/>
      <c r="F76" s="60" t="s">
        <v>828</v>
      </c>
      <c r="G76" s="60"/>
      <c r="H76" s="60"/>
      <c r="I76" s="60"/>
      <c r="J76" s="60"/>
      <c r="K76" s="82"/>
    </row>
    <row r="77" spans="1:11" ht="16" customHeight="1">
      <c r="A77" s="27" t="str">
        <f t="shared" si="1"/>
        <v>1002602</v>
      </c>
      <c r="B77" s="28" t="s">
        <v>926</v>
      </c>
      <c r="C77" s="29">
        <v>26</v>
      </c>
      <c r="D77" s="28" t="s">
        <v>928</v>
      </c>
      <c r="E77" s="24">
        <v>53</v>
      </c>
      <c r="F77" s="60" t="s">
        <v>827</v>
      </c>
      <c r="G77" s="60"/>
      <c r="H77" s="60"/>
      <c r="I77" s="60"/>
      <c r="J77" s="60"/>
      <c r="K77" s="42">
        <f>VLOOKUP($A77&amp;K$93,決統データ!$A$3:$DE$2059,$E77+19,FALSE)</f>
        <v>0</v>
      </c>
    </row>
    <row r="78" spans="1:11" ht="16" customHeight="1">
      <c r="A78" s="27" t="str">
        <f t="shared" si="1"/>
        <v>1002602</v>
      </c>
      <c r="B78" s="28" t="s">
        <v>926</v>
      </c>
      <c r="C78" s="29">
        <v>26</v>
      </c>
      <c r="D78" s="28" t="s">
        <v>928</v>
      </c>
      <c r="E78" s="24">
        <v>54</v>
      </c>
      <c r="F78" s="60" t="s">
        <v>826</v>
      </c>
      <c r="G78" s="60"/>
      <c r="H78" s="60"/>
      <c r="I78" s="60"/>
      <c r="J78" s="60"/>
      <c r="K78" s="42">
        <f>VLOOKUP($A78&amp;K$93,決統データ!$A$3:$DE$2059,$E78+19,FALSE)</f>
        <v>0</v>
      </c>
    </row>
    <row r="79" spans="1:11" ht="16" customHeight="1">
      <c r="A79" s="27" t="str">
        <f t="shared" si="1"/>
        <v>1002602</v>
      </c>
      <c r="B79" s="28" t="s">
        <v>926</v>
      </c>
      <c r="C79" s="29">
        <v>26</v>
      </c>
      <c r="D79" s="28" t="s">
        <v>928</v>
      </c>
      <c r="E79" s="24">
        <v>55</v>
      </c>
      <c r="F79" s="626" t="s">
        <v>825</v>
      </c>
      <c r="G79" s="627"/>
      <c r="H79" s="627"/>
      <c r="I79" s="633"/>
      <c r="J79" s="60" t="s">
        <v>605</v>
      </c>
      <c r="K79" s="42">
        <f>VLOOKUP($A79&amp;K$93,決統データ!$A$3:$DE$2059,$E79+19,FALSE)</f>
        <v>0</v>
      </c>
    </row>
    <row r="80" spans="1:11" ht="16" customHeight="1">
      <c r="A80" s="27" t="str">
        <f t="shared" si="1"/>
        <v>1002602</v>
      </c>
      <c r="B80" s="28" t="s">
        <v>926</v>
      </c>
      <c r="C80" s="29">
        <v>26</v>
      </c>
      <c r="D80" s="28" t="s">
        <v>928</v>
      </c>
      <c r="E80" s="24">
        <v>56</v>
      </c>
      <c r="F80" s="628"/>
      <c r="G80" s="629"/>
      <c r="H80" s="629"/>
      <c r="I80" s="634"/>
      <c r="J80" s="60" t="s">
        <v>824</v>
      </c>
      <c r="K80" s="42">
        <f>VLOOKUP($A80&amp;K$93,決統データ!$A$3:$DE$2059,$E80+19,FALSE)</f>
        <v>0</v>
      </c>
    </row>
    <row r="81" spans="1:11" ht="16" customHeight="1">
      <c r="A81" s="27" t="str">
        <f t="shared" si="1"/>
        <v>1002602</v>
      </c>
      <c r="B81" s="28" t="s">
        <v>926</v>
      </c>
      <c r="C81" s="29">
        <v>26</v>
      </c>
      <c r="D81" s="28" t="s">
        <v>928</v>
      </c>
      <c r="E81" s="24">
        <v>57</v>
      </c>
      <c r="F81" s="626" t="s">
        <v>604</v>
      </c>
      <c r="G81" s="627"/>
      <c r="H81" s="627"/>
      <c r="I81" s="633"/>
      <c r="J81" s="60" t="s">
        <v>605</v>
      </c>
      <c r="K81" s="42">
        <f>VLOOKUP($A81&amp;K$93,決統データ!$A$3:$DE$2059,$E81+19,FALSE)</f>
        <v>0</v>
      </c>
    </row>
    <row r="82" spans="1:11" ht="16" customHeight="1">
      <c r="A82" s="27" t="str">
        <f t="shared" si="1"/>
        <v>1002602</v>
      </c>
      <c r="B82" s="28" t="s">
        <v>926</v>
      </c>
      <c r="C82" s="29">
        <v>26</v>
      </c>
      <c r="D82" s="28" t="s">
        <v>928</v>
      </c>
      <c r="E82" s="24">
        <v>58</v>
      </c>
      <c r="F82" s="628"/>
      <c r="G82" s="629"/>
      <c r="H82" s="629"/>
      <c r="I82" s="634"/>
      <c r="J82" s="60" t="s">
        <v>824</v>
      </c>
      <c r="K82" s="42">
        <f>VLOOKUP($A82&amp;K$93,決統データ!$A$3:$DE$2059,$E82+19,FALSE)</f>
        <v>0</v>
      </c>
    </row>
    <row r="83" spans="1:11" ht="16" customHeight="1">
      <c r="A83" s="27" t="str">
        <f t="shared" si="1"/>
        <v>1002602</v>
      </c>
      <c r="B83" s="28" t="s">
        <v>926</v>
      </c>
      <c r="C83" s="29">
        <v>26</v>
      </c>
      <c r="D83" s="28" t="s">
        <v>928</v>
      </c>
      <c r="E83" s="24">
        <v>59</v>
      </c>
      <c r="F83" s="888" t="s">
        <v>607</v>
      </c>
      <c r="G83" s="890" t="s">
        <v>608</v>
      </c>
      <c r="H83" s="891"/>
      <c r="I83" s="892"/>
      <c r="J83" s="60" t="s">
        <v>605</v>
      </c>
      <c r="K83" s="42">
        <f>VLOOKUP($A83&amp;K$93,決統データ!$A$3:$DE$2059,$E83+19,FALSE)</f>
        <v>0</v>
      </c>
    </row>
    <row r="84" spans="1:11" ht="16" customHeight="1">
      <c r="A84" s="27" t="str">
        <f t="shared" si="1"/>
        <v>1002602</v>
      </c>
      <c r="B84" s="28" t="s">
        <v>926</v>
      </c>
      <c r="C84" s="29">
        <v>26</v>
      </c>
      <c r="D84" s="28" t="s">
        <v>928</v>
      </c>
      <c r="E84" s="24">
        <v>60</v>
      </c>
      <c r="F84" s="889"/>
      <c r="G84" s="893"/>
      <c r="H84" s="894"/>
      <c r="I84" s="895"/>
      <c r="J84" s="60" t="s">
        <v>824</v>
      </c>
      <c r="K84" s="42">
        <f>VLOOKUP($A84&amp;K$93,決統データ!$A$3:$DE$2059,$E84+19,FALSE)</f>
        <v>0</v>
      </c>
    </row>
    <row r="85" spans="1:11">
      <c r="F85" s="559" t="s">
        <v>510</v>
      </c>
      <c r="G85" s="64" t="s">
        <v>513</v>
      </c>
      <c r="H85" s="65"/>
      <c r="I85" s="65"/>
      <c r="J85" s="62"/>
      <c r="K85" s="39">
        <f>IF(K13=0,0,K3/K13*100)</f>
        <v>100</v>
      </c>
    </row>
    <row r="86" spans="1:11">
      <c r="F86" s="559"/>
      <c r="G86" s="64" t="s">
        <v>511</v>
      </c>
      <c r="H86" s="65"/>
      <c r="I86" s="65"/>
      <c r="J86" s="62"/>
      <c r="K86" s="39">
        <f>K3/(K13+K50)*100</f>
        <v>100</v>
      </c>
    </row>
    <row r="87" spans="1:11">
      <c r="F87" s="559"/>
      <c r="G87" s="64" t="s">
        <v>514</v>
      </c>
      <c r="H87" s="65"/>
      <c r="I87" s="65"/>
      <c r="J87" s="62"/>
      <c r="K87" s="39">
        <f>(K4-K6)/(K14-K16)*100</f>
        <v>4.9118876297987848</v>
      </c>
    </row>
    <row r="88" spans="1:11">
      <c r="F88" s="559"/>
      <c r="G88" s="64" t="s">
        <v>512</v>
      </c>
      <c r="H88" s="65"/>
      <c r="I88" s="65"/>
      <c r="J88" s="62"/>
      <c r="K88" s="40">
        <f>K70/(K4-K6)*100</f>
        <v>0</v>
      </c>
    </row>
    <row r="89" spans="1:11">
      <c r="F89" s="559"/>
      <c r="G89" s="64" t="s">
        <v>522</v>
      </c>
      <c r="H89" s="65"/>
      <c r="I89" s="65"/>
      <c r="J89" s="62"/>
      <c r="K89" s="39">
        <f>(K11+K26+K27)/(K3+K24)*100</f>
        <v>8.9922013012193549</v>
      </c>
    </row>
    <row r="93" spans="1:11">
      <c r="K93" s="33">
        <v>262013000</v>
      </c>
    </row>
  </sheetData>
  <customSheetViews>
    <customSheetView guid="{247A5D4D-80F1-4466-92F7-7A3BC78E450F}" printArea="1" topLeftCell="A37">
      <selection activeCell="C43" sqref="C43"/>
      <pageMargins left="1.181102362204724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83">
    <mergeCell ref="F65:F67"/>
    <mergeCell ref="G65:J65"/>
    <mergeCell ref="G66:J66"/>
    <mergeCell ref="G67:J67"/>
    <mergeCell ref="F73:J73"/>
    <mergeCell ref="F71:J71"/>
    <mergeCell ref="F72:J72"/>
    <mergeCell ref="F68:J68"/>
    <mergeCell ref="F69:I70"/>
    <mergeCell ref="F64:J64"/>
    <mergeCell ref="G54:J54"/>
    <mergeCell ref="G55:J55"/>
    <mergeCell ref="G56:J56"/>
    <mergeCell ref="G57:J57"/>
    <mergeCell ref="F58:J58"/>
    <mergeCell ref="F59:J59"/>
    <mergeCell ref="F60:F61"/>
    <mergeCell ref="G60:J60"/>
    <mergeCell ref="G61:J61"/>
    <mergeCell ref="F62:J62"/>
    <mergeCell ref="F63:J63"/>
    <mergeCell ref="G50:J50"/>
    <mergeCell ref="G51:G53"/>
    <mergeCell ref="H51:J51"/>
    <mergeCell ref="H52:J52"/>
    <mergeCell ref="H53:J53"/>
    <mergeCell ref="G42:G49"/>
    <mergeCell ref="H42:H44"/>
    <mergeCell ref="I42:I44"/>
    <mergeCell ref="H45:J45"/>
    <mergeCell ref="H46:J46"/>
    <mergeCell ref="H47:J47"/>
    <mergeCell ref="H48:J48"/>
    <mergeCell ref="H49:J49"/>
    <mergeCell ref="G35:J35"/>
    <mergeCell ref="G28:J28"/>
    <mergeCell ref="G31:J31"/>
    <mergeCell ref="G36:H37"/>
    <mergeCell ref="I36:J36"/>
    <mergeCell ref="I37:J37"/>
    <mergeCell ref="G38:G41"/>
    <mergeCell ref="H38:J38"/>
    <mergeCell ref="H39:J39"/>
    <mergeCell ref="H40:J40"/>
    <mergeCell ref="H41:J41"/>
    <mergeCell ref="G13:J13"/>
    <mergeCell ref="G27:J27"/>
    <mergeCell ref="G32:J32"/>
    <mergeCell ref="G33:J33"/>
    <mergeCell ref="G22:J22"/>
    <mergeCell ref="G23:J23"/>
    <mergeCell ref="G6:J6"/>
    <mergeCell ref="G7:J7"/>
    <mergeCell ref="G8:J8"/>
    <mergeCell ref="G9:J9"/>
    <mergeCell ref="F2:J2"/>
    <mergeCell ref="F3:F23"/>
    <mergeCell ref="G3:J3"/>
    <mergeCell ref="G4:J4"/>
    <mergeCell ref="G5:J5"/>
    <mergeCell ref="G17:J17"/>
    <mergeCell ref="G10:J10"/>
    <mergeCell ref="G11:J11"/>
    <mergeCell ref="G12:J12"/>
    <mergeCell ref="G18:J18"/>
    <mergeCell ref="G19:J19"/>
    <mergeCell ref="G20:J20"/>
    <mergeCell ref="F85:F89"/>
    <mergeCell ref="G14:J14"/>
    <mergeCell ref="G15:J15"/>
    <mergeCell ref="G16:J16"/>
    <mergeCell ref="G21:J21"/>
    <mergeCell ref="F79:I80"/>
    <mergeCell ref="F24:F57"/>
    <mergeCell ref="F83:F84"/>
    <mergeCell ref="G83:I84"/>
    <mergeCell ref="G24:J24"/>
    <mergeCell ref="G25:J25"/>
    <mergeCell ref="G26:J26"/>
    <mergeCell ref="F81:I82"/>
    <mergeCell ref="G29:J29"/>
    <mergeCell ref="G34:J34"/>
    <mergeCell ref="G30:J30"/>
  </mergeCells>
  <phoneticPr fontId="3"/>
  <pageMargins left="1.1811023622047245" right="0.78740157480314965" top="0.78740157480314965" bottom="0.78740157480314965" header="0.51181102362204722" footer="0.51181102362204722"/>
  <pageSetup paperSize="9" scale="58"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HD92"/>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391" customWidth="1"/>
    <col min="6" max="6" width="9.83203125" style="1" customWidth="1"/>
    <col min="7" max="7" width="4.58203125" style="1" customWidth="1"/>
    <col min="8" max="8" width="9.83203125" style="1" customWidth="1"/>
    <col min="9" max="9" width="17" style="1" customWidth="1"/>
    <col min="10" max="14" width="12.58203125" style="157" customWidth="1"/>
    <col min="15" max="16384" width="9" style="1"/>
  </cols>
  <sheetData>
    <row r="1" spans="1:14" ht="19">
      <c r="E1" s="400"/>
      <c r="F1" s="8" t="s">
        <v>1449</v>
      </c>
    </row>
    <row r="2" spans="1:14">
      <c r="F2" s="1" t="s">
        <v>520</v>
      </c>
    </row>
    <row r="3" spans="1:14" ht="34.5" customHeight="1">
      <c r="F3" s="803"/>
      <c r="G3" s="803"/>
      <c r="H3" s="803"/>
      <c r="I3" s="803"/>
      <c r="J3" s="183" t="s">
        <v>590</v>
      </c>
      <c r="K3" s="183" t="s">
        <v>590</v>
      </c>
      <c r="L3" s="183" t="s">
        <v>590</v>
      </c>
      <c r="M3" s="183" t="s">
        <v>590</v>
      </c>
      <c r="N3" s="183" t="s">
        <v>609</v>
      </c>
    </row>
    <row r="4" spans="1:14" s="79" customFormat="1" ht="26">
      <c r="A4" s="26"/>
      <c r="B4" s="67" t="s">
        <v>786</v>
      </c>
      <c r="C4" s="26" t="s">
        <v>787</v>
      </c>
      <c r="D4" s="26" t="s">
        <v>788</v>
      </c>
      <c r="E4" s="30" t="s">
        <v>789</v>
      </c>
      <c r="F4" s="1038"/>
      <c r="G4" s="1045"/>
      <c r="H4" s="1045"/>
      <c r="I4" s="1046"/>
      <c r="J4" s="328" t="s">
        <v>1443</v>
      </c>
      <c r="K4" s="329" t="s">
        <v>1444</v>
      </c>
      <c r="L4" s="328" t="s">
        <v>1453</v>
      </c>
      <c r="M4" s="329" t="s">
        <v>1454</v>
      </c>
      <c r="N4" s="324"/>
    </row>
    <row r="5" spans="1:14" s="99" customFormat="1" ht="15" customHeight="1">
      <c r="A5" s="27" t="str">
        <f>+B5&amp;C5&amp;D5</f>
        <v>0400701</v>
      </c>
      <c r="B5" s="28" t="s">
        <v>1384</v>
      </c>
      <c r="C5" s="28" t="s">
        <v>1445</v>
      </c>
      <c r="D5" s="28" t="s">
        <v>378</v>
      </c>
      <c r="E5" s="31">
        <v>1</v>
      </c>
      <c r="F5" s="104" t="s">
        <v>1387</v>
      </c>
      <c r="G5" s="265"/>
      <c r="H5" s="265"/>
      <c r="I5" s="105"/>
      <c r="J5" s="35">
        <f>VLOOKUP($A5&amp;J$89,決統データ!$A$3:$DE$2059,$E5+19,)</f>
        <v>4260411</v>
      </c>
      <c r="K5" s="35">
        <f>VLOOKUP($A5&amp;K$89,決統データ!$A$3:$DE$2059,$E5+19,)</f>
        <v>4260723</v>
      </c>
      <c r="L5" s="35">
        <f>VLOOKUP($A5&amp;L$89,決統データ!$A$3:$DE$2059,$E5+19,)</f>
        <v>4280224</v>
      </c>
      <c r="M5" s="35">
        <f>VLOOKUP($A5&amp;M$89,決統データ!$A$3:$DE$2059,$E5+19,)</f>
        <v>4280325</v>
      </c>
      <c r="N5" s="187"/>
    </row>
    <row r="6" spans="1:14" ht="15" customHeight="1">
      <c r="A6" s="27" t="str">
        <f t="shared" ref="A6:A21" si="0">+B6&amp;C6&amp;D6</f>
        <v>0400701</v>
      </c>
      <c r="B6" s="28" t="s">
        <v>1384</v>
      </c>
      <c r="C6" s="28" t="s">
        <v>1445</v>
      </c>
      <c r="D6" s="28" t="s">
        <v>378</v>
      </c>
      <c r="E6" s="391">
        <v>2</v>
      </c>
      <c r="F6" s="395" t="s">
        <v>1388</v>
      </c>
      <c r="G6" s="396"/>
      <c r="H6" s="396"/>
      <c r="I6" s="287"/>
      <c r="J6" s="35">
        <f>VLOOKUP($A6&amp;J$89,決統データ!$A$3:$DE$2059,$E6+19,)</f>
        <v>4260411</v>
      </c>
      <c r="K6" s="35">
        <f>VLOOKUP($A6&amp;K$89,決統データ!$A$3:$DE$2059,$E6+19,)</f>
        <v>4260723</v>
      </c>
      <c r="L6" s="35">
        <f>VLOOKUP($A6&amp;L$89,決統データ!$A$3:$DE$2059,$E6+19,)</f>
        <v>4280224</v>
      </c>
      <c r="M6" s="35">
        <f>VLOOKUP($A6&amp;M$89,決統データ!$A$3:$DE$2059,$E6+19,)</f>
        <v>4280325</v>
      </c>
      <c r="N6" s="187"/>
    </row>
    <row r="7" spans="1:14" ht="15" customHeight="1">
      <c r="A7" s="27" t="str">
        <f t="shared" si="0"/>
        <v>0400701</v>
      </c>
      <c r="B7" s="28" t="s">
        <v>1384</v>
      </c>
      <c r="C7" s="28" t="s">
        <v>1445</v>
      </c>
      <c r="D7" s="28" t="s">
        <v>378</v>
      </c>
      <c r="E7" s="391">
        <v>7</v>
      </c>
      <c r="F7" s="624" t="s">
        <v>1391</v>
      </c>
      <c r="G7" s="396" t="s">
        <v>1389</v>
      </c>
      <c r="H7" s="396"/>
      <c r="I7" s="287"/>
      <c r="J7" s="35">
        <f>VLOOKUP($A7&amp;J$89,決統データ!$A$3:$DE$2059,$E7+19,)</f>
        <v>0</v>
      </c>
      <c r="K7" s="35">
        <f>VLOOKUP($A7&amp;K$89,決統データ!$A$3:$DE$2059,$E7+19,)</f>
        <v>0</v>
      </c>
      <c r="L7" s="35">
        <f>VLOOKUP($A7&amp;L$89,決統データ!$A$3:$DE$2059,$E7+19,)</f>
        <v>0</v>
      </c>
      <c r="M7" s="35">
        <f>VLOOKUP($A7&amp;M$89,決統データ!$A$3:$DE$2059,$E7+19,)</f>
        <v>0</v>
      </c>
      <c r="N7" s="187">
        <f t="shared" ref="N7:N69" si="1">SUM(J7:M7)</f>
        <v>0</v>
      </c>
    </row>
    <row r="8" spans="1:14" ht="15" customHeight="1">
      <c r="A8" s="27" t="str">
        <f t="shared" si="0"/>
        <v>0400701</v>
      </c>
      <c r="B8" s="28" t="s">
        <v>1384</v>
      </c>
      <c r="C8" s="28" t="s">
        <v>1445</v>
      </c>
      <c r="D8" s="28" t="s">
        <v>378</v>
      </c>
      <c r="E8" s="391">
        <v>8</v>
      </c>
      <c r="F8" s="624"/>
      <c r="G8" s="396" t="s">
        <v>1390</v>
      </c>
      <c r="H8" s="396"/>
      <c r="I8" s="287"/>
      <c r="J8" s="35">
        <f>VLOOKUP($A8&amp;J$89,決統データ!$A$3:$DE$2059,$E8+19,)</f>
        <v>0</v>
      </c>
      <c r="K8" s="35">
        <f>VLOOKUP($A8&amp;K$89,決統データ!$A$3:$DE$2059,$E8+19,)</f>
        <v>0</v>
      </c>
      <c r="L8" s="35">
        <f>VLOOKUP($A8&amp;L$89,決統データ!$A$3:$DE$2059,$E8+19,)</f>
        <v>0</v>
      </c>
      <c r="M8" s="35">
        <f>VLOOKUP($A8&amp;M$89,決統データ!$A$3:$DE$2059,$E8+19,)</f>
        <v>0</v>
      </c>
      <c r="N8" s="187">
        <f t="shared" si="1"/>
        <v>0</v>
      </c>
    </row>
    <row r="9" spans="1:14" ht="15" customHeight="1">
      <c r="A9" s="27" t="str">
        <f t="shared" si="0"/>
        <v/>
      </c>
      <c r="B9" s="28"/>
      <c r="C9" s="28"/>
      <c r="D9" s="28"/>
      <c r="F9" s="395" t="s">
        <v>1607</v>
      </c>
      <c r="G9" s="396"/>
      <c r="H9" s="396"/>
      <c r="I9" s="287"/>
      <c r="J9" s="417" t="s">
        <v>1447</v>
      </c>
      <c r="K9" s="417" t="s">
        <v>1447</v>
      </c>
      <c r="L9" s="417" t="s">
        <v>1447</v>
      </c>
      <c r="M9" s="417" t="s">
        <v>1447</v>
      </c>
      <c r="N9" s="187">
        <f t="shared" si="1"/>
        <v>0</v>
      </c>
    </row>
    <row r="10" spans="1:14" ht="15" customHeight="1">
      <c r="A10" s="27" t="str">
        <f t="shared" si="0"/>
        <v/>
      </c>
      <c r="B10" s="28"/>
      <c r="C10" s="28"/>
      <c r="D10" s="28"/>
      <c r="F10" s="395" t="s">
        <v>1392</v>
      </c>
      <c r="G10" s="396"/>
      <c r="H10" s="396"/>
      <c r="I10" s="287"/>
      <c r="J10" s="417" t="s">
        <v>1448</v>
      </c>
      <c r="K10" s="417" t="s">
        <v>1448</v>
      </c>
      <c r="L10" s="417" t="s">
        <v>1448</v>
      </c>
      <c r="M10" s="417" t="s">
        <v>1448</v>
      </c>
      <c r="N10" s="187">
        <f t="shared" si="1"/>
        <v>0</v>
      </c>
    </row>
    <row r="11" spans="1:14" ht="15" customHeight="1">
      <c r="A11" s="27" t="str">
        <f t="shared" si="0"/>
        <v>0400701</v>
      </c>
      <c r="B11" s="28" t="s">
        <v>1384</v>
      </c>
      <c r="C11" s="28" t="s">
        <v>1445</v>
      </c>
      <c r="D11" s="28" t="s">
        <v>378</v>
      </c>
      <c r="E11" s="391">
        <v>12</v>
      </c>
      <c r="F11" s="624" t="s">
        <v>1393</v>
      </c>
      <c r="G11" s="396" t="s">
        <v>1394</v>
      </c>
      <c r="H11" s="396"/>
      <c r="I11" s="287"/>
      <c r="J11" s="42">
        <f>VLOOKUP($A11&amp;J$89,決統データ!$A$3:$DE$2059,$E11+19,)</f>
        <v>334</v>
      </c>
      <c r="K11" s="42">
        <f>VLOOKUP($A11&amp;K$89,決統データ!$A$3:$DE$2059,$E11+19,)</f>
        <v>656</v>
      </c>
      <c r="L11" s="42">
        <f>VLOOKUP($A11&amp;L$89,決統データ!$A$3:$DE$2059,$E11+19,)</f>
        <v>49</v>
      </c>
      <c r="M11" s="42">
        <f>VLOOKUP($A11&amp;M$89,決統データ!$A$3:$DE$2059,$E11+19,)</f>
        <v>50</v>
      </c>
      <c r="N11" s="187">
        <f t="shared" si="1"/>
        <v>1089</v>
      </c>
    </row>
    <row r="12" spans="1:14" ht="15" customHeight="1">
      <c r="A12" s="27" t="str">
        <f t="shared" si="0"/>
        <v>0400701</v>
      </c>
      <c r="B12" s="28" t="s">
        <v>1384</v>
      </c>
      <c r="C12" s="28" t="s">
        <v>1445</v>
      </c>
      <c r="D12" s="28" t="s">
        <v>378</v>
      </c>
      <c r="E12" s="391">
        <v>13</v>
      </c>
      <c r="F12" s="624"/>
      <c r="G12" s="396" t="s">
        <v>1395</v>
      </c>
      <c r="H12" s="396"/>
      <c r="I12" s="287"/>
      <c r="J12" s="42">
        <f>VLOOKUP($A12&amp;J$89,決統データ!$A$3:$DE$2059,$E12+19,)</f>
        <v>0</v>
      </c>
      <c r="K12" s="42">
        <f>VLOOKUP($A12&amp;K$89,決統データ!$A$3:$DE$2059,$E12+19,)</f>
        <v>0</v>
      </c>
      <c r="L12" s="42">
        <f>VLOOKUP($A12&amp;L$89,決統データ!$A$3:$DE$2059,$E12+19,)</f>
        <v>0</v>
      </c>
      <c r="M12" s="42">
        <f>VLOOKUP($A12&amp;M$89,決統データ!$A$3:$DE$2059,$E12+19,)</f>
        <v>0</v>
      </c>
      <c r="N12" s="187">
        <f t="shared" si="1"/>
        <v>0</v>
      </c>
    </row>
    <row r="13" spans="1:14" ht="15" customHeight="1">
      <c r="A13" s="27" t="str">
        <f t="shared" si="0"/>
        <v>0400701</v>
      </c>
      <c r="B13" s="28" t="s">
        <v>1384</v>
      </c>
      <c r="C13" s="28" t="s">
        <v>1445</v>
      </c>
      <c r="D13" s="28" t="s">
        <v>378</v>
      </c>
      <c r="E13" s="391">
        <v>14</v>
      </c>
      <c r="F13" s="395" t="s">
        <v>1396</v>
      </c>
      <c r="G13" s="396"/>
      <c r="H13" s="405"/>
      <c r="I13" s="287"/>
      <c r="J13" s="42">
        <f>VLOOKUP($A13&amp;J$89,決統データ!$A$3:$DE$2059,$E13+19,)</f>
        <v>306</v>
      </c>
      <c r="K13" s="42">
        <f>VLOOKUP($A13&amp;K$89,決統データ!$A$3:$DE$2059,$E13+19,)</f>
        <v>631</v>
      </c>
      <c r="L13" s="42">
        <f>VLOOKUP($A13&amp;L$89,決統データ!$A$3:$DE$2059,$E13+19,)</f>
        <v>46</v>
      </c>
      <c r="M13" s="42">
        <f>VLOOKUP($A13&amp;M$89,決統データ!$A$3:$DE$2059,$E13+19,)</f>
        <v>47</v>
      </c>
      <c r="N13" s="187">
        <f t="shared" si="1"/>
        <v>1030</v>
      </c>
    </row>
    <row r="14" spans="1:14" ht="15" customHeight="1">
      <c r="A14" s="27" t="str">
        <f t="shared" si="0"/>
        <v/>
      </c>
      <c r="B14" s="28"/>
      <c r="C14" s="28"/>
      <c r="D14" s="28"/>
      <c r="F14" s="395" t="s">
        <v>1397</v>
      </c>
      <c r="G14" s="405"/>
      <c r="H14" s="405"/>
      <c r="I14" s="287"/>
      <c r="J14" s="429" t="s">
        <v>1570</v>
      </c>
      <c r="K14" s="429" t="s">
        <v>1570</v>
      </c>
      <c r="L14" s="429" t="s">
        <v>1570</v>
      </c>
      <c r="M14" s="429" t="s">
        <v>1570</v>
      </c>
      <c r="N14" s="187">
        <f t="shared" si="1"/>
        <v>0</v>
      </c>
    </row>
    <row r="15" spans="1:14" ht="15" customHeight="1">
      <c r="A15" s="27" t="str">
        <f t="shared" si="0"/>
        <v>0400701</v>
      </c>
      <c r="B15" s="28" t="s">
        <v>1384</v>
      </c>
      <c r="C15" s="28" t="s">
        <v>1445</v>
      </c>
      <c r="D15" s="28" t="s">
        <v>378</v>
      </c>
      <c r="E15" s="391">
        <v>21</v>
      </c>
      <c r="F15" s="935" t="s">
        <v>1402</v>
      </c>
      <c r="G15" s="396" t="s">
        <v>1398</v>
      </c>
      <c r="H15" s="396"/>
      <c r="I15" s="287"/>
      <c r="J15" s="42">
        <f>VLOOKUP($A15&amp;J$89,決統データ!$A$3:$DE$2059,$E15+19,)</f>
        <v>0</v>
      </c>
      <c r="K15" s="42">
        <f>VLOOKUP($A15&amp;K$89,決統データ!$A$3:$DE$2059,$E15+19,)</f>
        <v>0</v>
      </c>
      <c r="L15" s="42">
        <f>VLOOKUP($A15&amp;L$89,決統データ!$A$3:$DE$2059,$E15+19,)</f>
        <v>0</v>
      </c>
      <c r="M15" s="42">
        <f>VLOOKUP($A15&amp;M$89,決統データ!$A$3:$DE$2059,$E15+19,)</f>
        <v>0</v>
      </c>
      <c r="N15" s="187">
        <f t="shared" si="1"/>
        <v>0</v>
      </c>
    </row>
    <row r="16" spans="1:14" ht="15" customHeight="1">
      <c r="A16" s="27" t="str">
        <f t="shared" si="0"/>
        <v>0400701</v>
      </c>
      <c r="B16" s="28" t="s">
        <v>1384</v>
      </c>
      <c r="C16" s="28" t="s">
        <v>1445</v>
      </c>
      <c r="D16" s="28" t="s">
        <v>378</v>
      </c>
      <c r="E16" s="391">
        <v>22</v>
      </c>
      <c r="F16" s="935"/>
      <c r="G16" s="396" t="s">
        <v>1399</v>
      </c>
      <c r="H16" s="396"/>
      <c r="I16" s="287"/>
      <c r="J16" s="42">
        <f>VLOOKUP($A16&amp;J$89,決統データ!$A$3:$DE$2059,$E16+19,)</f>
        <v>0</v>
      </c>
      <c r="K16" s="42">
        <f>VLOOKUP($A16&amp;K$89,決統データ!$A$3:$DE$2059,$E16+19,)</f>
        <v>0</v>
      </c>
      <c r="L16" s="42">
        <f>VLOOKUP($A16&amp;L$89,決統データ!$A$3:$DE$2059,$E16+19,)</f>
        <v>0</v>
      </c>
      <c r="M16" s="42">
        <f>VLOOKUP($A16&amp;M$89,決統データ!$A$3:$DE$2059,$E16+19,)</f>
        <v>0</v>
      </c>
      <c r="N16" s="187">
        <f t="shared" si="1"/>
        <v>0</v>
      </c>
    </row>
    <row r="17" spans="1:14" ht="15" customHeight="1">
      <c r="A17" s="27" t="str">
        <f t="shared" si="0"/>
        <v>0400701</v>
      </c>
      <c r="B17" s="28" t="s">
        <v>1384</v>
      </c>
      <c r="C17" s="28" t="s">
        <v>1445</v>
      </c>
      <c r="D17" s="28" t="s">
        <v>378</v>
      </c>
      <c r="E17" s="391">
        <v>23</v>
      </c>
      <c r="F17" s="935"/>
      <c r="G17" s="396" t="s">
        <v>1400</v>
      </c>
      <c r="H17" s="396"/>
      <c r="I17" s="287"/>
      <c r="J17" s="42">
        <f>VLOOKUP($A17&amp;J$89,決統データ!$A$3:$DE$2059,$E17+19,)</f>
        <v>0</v>
      </c>
      <c r="K17" s="42">
        <f>VLOOKUP($A17&amp;K$89,決統データ!$A$3:$DE$2059,$E17+19,)</f>
        <v>0</v>
      </c>
      <c r="L17" s="42">
        <f>VLOOKUP($A17&amp;L$89,決統データ!$A$3:$DE$2059,$E17+19,)</f>
        <v>0</v>
      </c>
      <c r="M17" s="42">
        <f>VLOOKUP($A17&amp;M$89,決統データ!$A$3:$DE$2059,$E17+19,)</f>
        <v>0</v>
      </c>
      <c r="N17" s="187">
        <f t="shared" si="1"/>
        <v>0</v>
      </c>
    </row>
    <row r="18" spans="1:14" ht="15" customHeight="1">
      <c r="A18" s="27" t="str">
        <f t="shared" si="0"/>
        <v>0400701</v>
      </c>
      <c r="B18" s="28" t="s">
        <v>1384</v>
      </c>
      <c r="C18" s="28" t="s">
        <v>1445</v>
      </c>
      <c r="D18" s="28" t="s">
        <v>378</v>
      </c>
      <c r="E18" s="391">
        <v>24</v>
      </c>
      <c r="F18" s="935"/>
      <c r="G18" s="396" t="s">
        <v>1571</v>
      </c>
      <c r="H18" s="396"/>
      <c r="I18" s="406"/>
      <c r="J18" s="42">
        <f>VLOOKUP($A18&amp;J$89,決統データ!$A$3:$DE$2059,$E18+19,)</f>
        <v>360</v>
      </c>
      <c r="K18" s="42">
        <f>VLOOKUP($A18&amp;K$89,決統データ!$A$3:$DE$2059,$E18+19,)</f>
        <v>734</v>
      </c>
      <c r="L18" s="42">
        <f>VLOOKUP($A18&amp;L$89,決統データ!$A$3:$DE$2059,$E18+19,)</f>
        <v>43</v>
      </c>
      <c r="M18" s="42">
        <f>VLOOKUP($A18&amp;M$89,決統データ!$A$3:$DE$2059,$E18+19,)</f>
        <v>48</v>
      </c>
      <c r="N18" s="187">
        <f t="shared" si="1"/>
        <v>1185</v>
      </c>
    </row>
    <row r="19" spans="1:14" ht="15" customHeight="1">
      <c r="A19" s="27" t="str">
        <f t="shared" si="0"/>
        <v>0400701</v>
      </c>
      <c r="B19" s="28" t="s">
        <v>1384</v>
      </c>
      <c r="C19" s="28" t="s">
        <v>1445</v>
      </c>
      <c r="D19" s="28" t="s">
        <v>378</v>
      </c>
      <c r="E19" s="391">
        <v>25</v>
      </c>
      <c r="F19" s="935"/>
      <c r="G19" s="396" t="s">
        <v>1572</v>
      </c>
      <c r="H19" s="396"/>
      <c r="I19" s="287"/>
      <c r="J19" s="42">
        <f>VLOOKUP($A19&amp;J$89,決統データ!$A$3:$DE$2059,$E19+19,)</f>
        <v>0</v>
      </c>
      <c r="K19" s="42">
        <f>VLOOKUP($A19&amp;K$89,決統データ!$A$3:$DE$2059,$E19+19,)</f>
        <v>0</v>
      </c>
      <c r="L19" s="42">
        <f>VLOOKUP($A19&amp;L$89,決統データ!$A$3:$DE$2059,$E19+19,)</f>
        <v>0</v>
      </c>
      <c r="M19" s="42">
        <f>VLOOKUP($A19&amp;M$89,決統データ!$A$3:$DE$2059,$E19+19,)</f>
        <v>0</v>
      </c>
      <c r="N19" s="187">
        <f t="shared" si="1"/>
        <v>0</v>
      </c>
    </row>
    <row r="20" spans="1:14" ht="15" customHeight="1">
      <c r="A20" s="27" t="str">
        <f t="shared" si="0"/>
        <v>0400701</v>
      </c>
      <c r="B20" s="28" t="s">
        <v>1384</v>
      </c>
      <c r="C20" s="28" t="s">
        <v>1445</v>
      </c>
      <c r="D20" s="28" t="s">
        <v>378</v>
      </c>
      <c r="E20" s="391">
        <v>26</v>
      </c>
      <c r="F20" s="935"/>
      <c r="G20" s="396" t="s">
        <v>1573</v>
      </c>
      <c r="H20" s="396"/>
      <c r="I20" s="287"/>
      <c r="J20" s="42">
        <f>VLOOKUP($A20&amp;J$89,決統データ!$A$3:$DE$2059,$E20+19,)</f>
        <v>0</v>
      </c>
      <c r="K20" s="42">
        <f>VLOOKUP($A20&amp;K$89,決統データ!$A$3:$DE$2059,$E20+19,)</f>
        <v>0</v>
      </c>
      <c r="L20" s="42">
        <f>VLOOKUP($A20&amp;L$89,決統データ!$A$3:$DE$2059,$E20+19,)</f>
        <v>0</v>
      </c>
      <c r="M20" s="42">
        <f>VLOOKUP($A20&amp;M$89,決統データ!$A$3:$DE$2059,$E20+19,)</f>
        <v>0</v>
      </c>
      <c r="N20" s="187">
        <f t="shared" si="1"/>
        <v>0</v>
      </c>
    </row>
    <row r="21" spans="1:14" ht="15" customHeight="1">
      <c r="A21" s="27" t="str">
        <f t="shared" si="0"/>
        <v>0400701</v>
      </c>
      <c r="B21" s="28" t="s">
        <v>1384</v>
      </c>
      <c r="C21" s="28" t="s">
        <v>1445</v>
      </c>
      <c r="D21" s="28" t="s">
        <v>378</v>
      </c>
      <c r="E21" s="391">
        <v>27</v>
      </c>
      <c r="F21" s="935"/>
      <c r="G21" s="396" t="s">
        <v>1446</v>
      </c>
      <c r="H21" s="396"/>
      <c r="I21" s="287"/>
      <c r="J21" s="42">
        <f>VLOOKUP($A21&amp;J$89,決統データ!$A$3:$DE$2059,$E21+19,)</f>
        <v>0</v>
      </c>
      <c r="K21" s="42">
        <f>VLOOKUP($A21&amp;K$89,決統データ!$A$3:$DE$2059,$E21+19,)</f>
        <v>0</v>
      </c>
      <c r="L21" s="42">
        <f>VLOOKUP($A21&amp;L$89,決統データ!$A$3:$DE$2059,$E21+19,)</f>
        <v>0</v>
      </c>
      <c r="M21" s="42">
        <f>VLOOKUP($A21&amp;M$89,決統データ!$A$3:$DE$2059,$E21+19,)</f>
        <v>0</v>
      </c>
      <c r="N21" s="187">
        <f t="shared" si="1"/>
        <v>0</v>
      </c>
    </row>
    <row r="22" spans="1:14" s="99" customFormat="1" ht="15" customHeight="1">
      <c r="A22" s="27" t="str">
        <f t="shared" ref="A22:A53" si="2">+B22&amp;C22&amp;D22</f>
        <v>0400701</v>
      </c>
      <c r="B22" s="28" t="s">
        <v>1384</v>
      </c>
      <c r="C22" s="28" t="s">
        <v>1445</v>
      </c>
      <c r="D22" s="28" t="s">
        <v>378</v>
      </c>
      <c r="E22" s="391">
        <v>28</v>
      </c>
      <c r="F22" s="935"/>
      <c r="G22" s="396" t="s">
        <v>219</v>
      </c>
      <c r="H22" s="396"/>
      <c r="I22" s="287"/>
      <c r="J22" s="42">
        <f>VLOOKUP($A22&amp;J$89,決統データ!$A$3:$DE$2059,$E22+19,)</f>
        <v>360</v>
      </c>
      <c r="K22" s="42">
        <f>VLOOKUP($A22&amp;K$89,決統データ!$A$3:$DE$2059,$E22+19,)</f>
        <v>734</v>
      </c>
      <c r="L22" s="42">
        <f>VLOOKUP($A22&amp;L$89,決統データ!$A$3:$DE$2059,$E22+19,)</f>
        <v>43</v>
      </c>
      <c r="M22" s="42">
        <f>VLOOKUP($A22&amp;M$89,決統データ!$A$3:$DE$2059,$E22+19,)</f>
        <v>48</v>
      </c>
      <c r="N22" s="187">
        <f t="shared" si="1"/>
        <v>1185</v>
      </c>
    </row>
    <row r="23" spans="1:14" s="99" customFormat="1" ht="15" customHeight="1">
      <c r="A23" s="415" t="str">
        <f t="shared" si="2"/>
        <v>0400701</v>
      </c>
      <c r="B23" s="416" t="s">
        <v>1384</v>
      </c>
      <c r="C23" s="26" t="s">
        <v>1445</v>
      </c>
      <c r="D23" s="28" t="s">
        <v>378</v>
      </c>
      <c r="E23" s="391">
        <v>30</v>
      </c>
      <c r="F23" s="935" t="s">
        <v>1403</v>
      </c>
      <c r="G23" s="396" t="s">
        <v>1398</v>
      </c>
      <c r="H23" s="396"/>
      <c r="I23" s="287"/>
      <c r="J23" s="42">
        <f>VLOOKUP($A23&amp;J$89,決統データ!$A$3:$DE$2059,$E23+19,)</f>
        <v>0</v>
      </c>
      <c r="K23" s="42">
        <f>VLOOKUP($A23&amp;K$89,決統データ!$A$3:$DE$2059,$E23+19,)</f>
        <v>0</v>
      </c>
      <c r="L23" s="42">
        <f>VLOOKUP($A23&amp;L$89,決統データ!$A$3:$DE$2059,$E23+19,)</f>
        <v>0</v>
      </c>
      <c r="M23" s="42">
        <f>VLOOKUP($A23&amp;M$89,決統データ!$A$3:$DE$2059,$E23+19,)</f>
        <v>0</v>
      </c>
      <c r="N23" s="187">
        <f t="shared" si="1"/>
        <v>0</v>
      </c>
    </row>
    <row r="24" spans="1:14" ht="15" customHeight="1">
      <c r="A24" s="27" t="str">
        <f t="shared" si="2"/>
        <v>0400701</v>
      </c>
      <c r="B24" s="381" t="s">
        <v>1384</v>
      </c>
      <c r="C24" s="26" t="s">
        <v>1445</v>
      </c>
      <c r="D24" s="28" t="s">
        <v>378</v>
      </c>
      <c r="E24" s="391">
        <v>31</v>
      </c>
      <c r="F24" s="935"/>
      <c r="G24" s="396" t="s">
        <v>1399</v>
      </c>
      <c r="H24" s="396"/>
      <c r="I24" s="287"/>
      <c r="J24" s="42">
        <f>VLOOKUP($A24&amp;J$89,決統データ!$A$3:$DE$2059,$E24+19,)</f>
        <v>0</v>
      </c>
      <c r="K24" s="42">
        <f>VLOOKUP($A24&amp;K$89,決統データ!$A$3:$DE$2059,$E24+19,)</f>
        <v>0</v>
      </c>
      <c r="L24" s="42">
        <f>VLOOKUP($A24&amp;L$89,決統データ!$A$3:$DE$2059,$E24+19,)</f>
        <v>0</v>
      </c>
      <c r="M24" s="42">
        <f>VLOOKUP($A24&amp;M$89,決統データ!$A$3:$DE$2059,$E24+19,)</f>
        <v>0</v>
      </c>
      <c r="N24" s="187">
        <f t="shared" si="1"/>
        <v>0</v>
      </c>
    </row>
    <row r="25" spans="1:14" ht="15" customHeight="1">
      <c r="A25" s="27" t="str">
        <f t="shared" si="2"/>
        <v>0400701</v>
      </c>
      <c r="B25" s="381" t="s">
        <v>1384</v>
      </c>
      <c r="C25" s="26" t="s">
        <v>1445</v>
      </c>
      <c r="D25" s="28" t="s">
        <v>378</v>
      </c>
      <c r="E25" s="391">
        <v>32</v>
      </c>
      <c r="F25" s="935"/>
      <c r="G25" s="396" t="s">
        <v>1400</v>
      </c>
      <c r="H25" s="396"/>
      <c r="I25" s="287"/>
      <c r="J25" s="42">
        <f>VLOOKUP($A25&amp;J$89,決統データ!$A$3:$DE$2059,$E25+19,)</f>
        <v>0</v>
      </c>
      <c r="K25" s="42">
        <f>VLOOKUP($A25&amp;K$89,決統データ!$A$3:$DE$2059,$E25+19,)</f>
        <v>0</v>
      </c>
      <c r="L25" s="42">
        <f>VLOOKUP($A25&amp;L$89,決統データ!$A$3:$DE$2059,$E25+19,)</f>
        <v>0</v>
      </c>
      <c r="M25" s="42">
        <f>VLOOKUP($A25&amp;M$89,決統データ!$A$3:$DE$2059,$E25+19,)</f>
        <v>0</v>
      </c>
      <c r="N25" s="187">
        <f t="shared" si="1"/>
        <v>0</v>
      </c>
    </row>
    <row r="26" spans="1:14" ht="15" customHeight="1">
      <c r="A26" s="27" t="str">
        <f t="shared" si="2"/>
        <v>0400701</v>
      </c>
      <c r="B26" s="28" t="s">
        <v>1384</v>
      </c>
      <c r="C26" s="28" t="s">
        <v>1445</v>
      </c>
      <c r="D26" s="28" t="s">
        <v>378</v>
      </c>
      <c r="E26" s="391">
        <v>33</v>
      </c>
      <c r="F26" s="935"/>
      <c r="G26" s="396" t="s">
        <v>1401</v>
      </c>
      <c r="H26" s="396"/>
      <c r="I26" s="406"/>
      <c r="J26" s="42">
        <f>VLOOKUP($A26&amp;J$89,決統データ!$A$3:$DE$2059,$E26+19,)</f>
        <v>12951</v>
      </c>
      <c r="K26" s="42">
        <f>VLOOKUP($A26&amp;K$89,決統データ!$A$3:$DE$2059,$E26+19,)</f>
        <v>26426</v>
      </c>
      <c r="L26" s="42">
        <f>VLOOKUP($A26&amp;L$89,決統データ!$A$3:$DE$2059,$E26+19,)</f>
        <v>1381</v>
      </c>
      <c r="M26" s="42">
        <f>VLOOKUP($A26&amp;M$89,決統データ!$A$3:$DE$2059,$E26+19,)</f>
        <v>1536</v>
      </c>
      <c r="N26" s="187">
        <f t="shared" si="1"/>
        <v>42294</v>
      </c>
    </row>
    <row r="27" spans="1:14" ht="15" customHeight="1">
      <c r="A27" s="27" t="str">
        <f t="shared" si="2"/>
        <v>0400701</v>
      </c>
      <c r="B27" s="28" t="s">
        <v>1384</v>
      </c>
      <c r="C27" s="28" t="s">
        <v>1445</v>
      </c>
      <c r="D27" s="28" t="s">
        <v>378</v>
      </c>
      <c r="E27" s="391">
        <v>34</v>
      </c>
      <c r="F27" s="935"/>
      <c r="G27" s="396" t="s">
        <v>1574</v>
      </c>
      <c r="H27" s="396"/>
      <c r="I27" s="287"/>
      <c r="J27" s="42">
        <f>VLOOKUP($A27&amp;J$89,決統データ!$A$3:$DE$2059,$E27+19,)</f>
        <v>0</v>
      </c>
      <c r="K27" s="42">
        <f>VLOOKUP($A27&amp;K$89,決統データ!$A$3:$DE$2059,$E27+19,)</f>
        <v>0</v>
      </c>
      <c r="L27" s="42">
        <f>VLOOKUP($A27&amp;L$89,決統データ!$A$3:$DE$2059,$E27+19,)</f>
        <v>0</v>
      </c>
      <c r="M27" s="42">
        <f>VLOOKUP($A27&amp;M$89,決統データ!$A$3:$DE$2059,$E27+19,)</f>
        <v>0</v>
      </c>
      <c r="N27" s="187">
        <f t="shared" si="1"/>
        <v>0</v>
      </c>
    </row>
    <row r="28" spans="1:14" ht="15" customHeight="1">
      <c r="A28" s="27" t="str">
        <f t="shared" si="2"/>
        <v>0400701</v>
      </c>
      <c r="B28" s="28" t="s">
        <v>1384</v>
      </c>
      <c r="C28" s="28" t="s">
        <v>1445</v>
      </c>
      <c r="D28" s="28" t="s">
        <v>378</v>
      </c>
      <c r="E28" s="391">
        <v>35</v>
      </c>
      <c r="F28" s="935"/>
      <c r="G28" s="396" t="s">
        <v>1573</v>
      </c>
      <c r="H28" s="396"/>
      <c r="I28" s="287"/>
      <c r="J28" s="42">
        <f>VLOOKUP($A28&amp;J$89,決統データ!$A$3:$DE$2059,$E28+19,)</f>
        <v>0</v>
      </c>
      <c r="K28" s="42">
        <f>VLOOKUP($A28&amp;K$89,決統データ!$A$3:$DE$2059,$E28+19,)</f>
        <v>0</v>
      </c>
      <c r="L28" s="42">
        <f>VLOOKUP($A28&amp;L$89,決統データ!$A$3:$DE$2059,$E28+19,)</f>
        <v>0</v>
      </c>
      <c r="M28" s="42">
        <f>VLOOKUP($A28&amp;M$89,決統データ!$A$3:$DE$2059,$E28+19,)</f>
        <v>0</v>
      </c>
      <c r="N28" s="187">
        <f t="shared" si="1"/>
        <v>0</v>
      </c>
    </row>
    <row r="29" spans="1:14" ht="15" customHeight="1">
      <c r="A29" s="27" t="str">
        <f t="shared" si="2"/>
        <v>0400701</v>
      </c>
      <c r="B29" s="381" t="s">
        <v>1384</v>
      </c>
      <c r="C29" s="26" t="s">
        <v>1445</v>
      </c>
      <c r="D29" s="28" t="s">
        <v>378</v>
      </c>
      <c r="E29" s="391">
        <v>36</v>
      </c>
      <c r="F29" s="935"/>
      <c r="G29" s="396" t="s">
        <v>219</v>
      </c>
      <c r="H29" s="396"/>
      <c r="I29" s="287"/>
      <c r="J29" s="42">
        <f>VLOOKUP($A29&amp;J$89,決統データ!$A$3:$DE$2059,$E29+19,)</f>
        <v>12951</v>
      </c>
      <c r="K29" s="42">
        <f>VLOOKUP($A29&amp;K$89,決統データ!$A$3:$DE$2059,$E29+19,)</f>
        <v>26426</v>
      </c>
      <c r="L29" s="42">
        <f>VLOOKUP($A29&amp;L$89,決統データ!$A$3:$DE$2059,$E29+19,)</f>
        <v>1381</v>
      </c>
      <c r="M29" s="42">
        <f>VLOOKUP($A29&amp;M$89,決統データ!$A$3:$DE$2059,$E29+19,)</f>
        <v>1536</v>
      </c>
      <c r="N29" s="187">
        <f t="shared" si="1"/>
        <v>42294</v>
      </c>
    </row>
    <row r="30" spans="1:14" s="99" customFormat="1" ht="15" customHeight="1">
      <c r="A30" s="27" t="str">
        <f t="shared" si="2"/>
        <v>0400701</v>
      </c>
      <c r="B30" s="28" t="s">
        <v>1384</v>
      </c>
      <c r="C30" s="28" t="s">
        <v>1445</v>
      </c>
      <c r="D30" s="28" t="s">
        <v>378</v>
      </c>
      <c r="E30" s="249">
        <v>37</v>
      </c>
      <c r="F30" s="1039" t="s">
        <v>1404</v>
      </c>
      <c r="G30" s="1039"/>
      <c r="H30" s="1039"/>
      <c r="I30" s="403" t="s">
        <v>66</v>
      </c>
      <c r="J30" s="42">
        <f>VLOOKUP($A30&amp;J$89,決統データ!$A$3:$DE$2059,$E30+19,)</f>
        <v>12951</v>
      </c>
      <c r="K30" s="42">
        <f>VLOOKUP($A30&amp;K$89,決統データ!$A$3:$DE$2059,$E30+19,)</f>
        <v>26426</v>
      </c>
      <c r="L30" s="42">
        <f>VLOOKUP($A30&amp;L$89,決統データ!$A$3:$DE$2059,$E30+19,)</f>
        <v>1381</v>
      </c>
      <c r="M30" s="42">
        <f>VLOOKUP($A30&amp;M$89,決統データ!$A$3:$DE$2059,$E30+19,)</f>
        <v>1536</v>
      </c>
      <c r="N30" s="187">
        <f t="shared" si="1"/>
        <v>42294</v>
      </c>
    </row>
    <row r="31" spans="1:14" ht="15" customHeight="1">
      <c r="A31" s="27" t="str">
        <f t="shared" si="2"/>
        <v>0400701</v>
      </c>
      <c r="B31" s="28" t="s">
        <v>1384</v>
      </c>
      <c r="C31" s="28" t="s">
        <v>1445</v>
      </c>
      <c r="D31" s="28" t="s">
        <v>378</v>
      </c>
      <c r="E31" s="391">
        <v>38</v>
      </c>
      <c r="F31" s="1039"/>
      <c r="G31" s="1039"/>
      <c r="H31" s="1039"/>
      <c r="I31" s="386" t="s">
        <v>67</v>
      </c>
      <c r="J31" s="42">
        <f>VLOOKUP($A31&amp;J$89,決統データ!$A$3:$DE$2059,$E31+19,)</f>
        <v>0</v>
      </c>
      <c r="K31" s="42">
        <f>VLOOKUP($A31&amp;K$89,決統データ!$A$3:$DE$2059,$E31+19,)</f>
        <v>0</v>
      </c>
      <c r="L31" s="42">
        <f>VLOOKUP($A31&amp;L$89,決統データ!$A$3:$DE$2059,$E31+19,)</f>
        <v>0</v>
      </c>
      <c r="M31" s="42">
        <f>VLOOKUP($A31&amp;M$89,決統データ!$A$3:$DE$2059,$E31+19,)</f>
        <v>0</v>
      </c>
      <c r="N31" s="187">
        <f t="shared" si="1"/>
        <v>0</v>
      </c>
    </row>
    <row r="32" spans="1:14" ht="15" customHeight="1">
      <c r="A32" s="27" t="str">
        <f t="shared" si="2"/>
        <v>0400701</v>
      </c>
      <c r="B32" s="28" t="s">
        <v>1384</v>
      </c>
      <c r="C32" s="28" t="s">
        <v>1445</v>
      </c>
      <c r="D32" s="28" t="s">
        <v>378</v>
      </c>
      <c r="E32" s="391">
        <v>39</v>
      </c>
      <c r="F32" s="1039" t="s">
        <v>1405</v>
      </c>
      <c r="G32" s="1039"/>
      <c r="H32" s="1039"/>
      <c r="I32" s="403" t="s">
        <v>66</v>
      </c>
      <c r="J32" s="42">
        <f>VLOOKUP($A32&amp;J$89,決統データ!$A$3:$DE$2059,$E32+19,)</f>
        <v>12951</v>
      </c>
      <c r="K32" s="42">
        <f>VLOOKUP($A32&amp;K$89,決統データ!$A$3:$DE$2059,$E32+19,)</f>
        <v>26426</v>
      </c>
      <c r="L32" s="42">
        <f>VLOOKUP($A32&amp;L$89,決統データ!$A$3:$DE$2059,$E32+19,)</f>
        <v>1381</v>
      </c>
      <c r="M32" s="42">
        <f>VLOOKUP($A32&amp;M$89,決統データ!$A$3:$DE$2059,$E32+19,)</f>
        <v>1536</v>
      </c>
      <c r="N32" s="187">
        <f t="shared" si="1"/>
        <v>42294</v>
      </c>
    </row>
    <row r="33" spans="1:197" ht="15" customHeight="1">
      <c r="A33" s="27" t="str">
        <f t="shared" si="2"/>
        <v>0400701</v>
      </c>
      <c r="B33" s="28" t="s">
        <v>1384</v>
      </c>
      <c r="C33" s="28" t="s">
        <v>1445</v>
      </c>
      <c r="D33" s="28" t="s">
        <v>378</v>
      </c>
      <c r="E33" s="391">
        <v>40</v>
      </c>
      <c r="F33" s="1039"/>
      <c r="G33" s="1039"/>
      <c r="H33" s="1039"/>
      <c r="I33" s="386" t="s">
        <v>67</v>
      </c>
      <c r="J33" s="42">
        <f>VLOOKUP($A33&amp;J$89,決統データ!$A$3:$DE$2059,$E33+19,)</f>
        <v>0</v>
      </c>
      <c r="K33" s="42">
        <f>VLOOKUP($A33&amp;K$89,決統データ!$A$3:$DE$2059,$E33+19,)</f>
        <v>0</v>
      </c>
      <c r="L33" s="42">
        <f>VLOOKUP($A33&amp;L$89,決統データ!$A$3:$DE$2059,$E33+19,)</f>
        <v>0</v>
      </c>
      <c r="M33" s="42">
        <f>VLOOKUP($A33&amp;M$89,決統データ!$A$3:$DE$2059,$E33+19,)</f>
        <v>0</v>
      </c>
      <c r="N33" s="187">
        <f t="shared" si="1"/>
        <v>0</v>
      </c>
    </row>
    <row r="34" spans="1:197" ht="15" customHeight="1">
      <c r="A34" s="27" t="str">
        <f t="shared" si="2"/>
        <v>0400701</v>
      </c>
      <c r="B34" s="28" t="s">
        <v>1384</v>
      </c>
      <c r="C34" s="28" t="s">
        <v>1445</v>
      </c>
      <c r="D34" s="28" t="s">
        <v>378</v>
      </c>
      <c r="E34" s="391">
        <v>41</v>
      </c>
      <c r="F34" s="1024" t="s">
        <v>1408</v>
      </c>
      <c r="G34" s="1036" t="s">
        <v>1406</v>
      </c>
      <c r="H34" s="1037"/>
      <c r="I34" s="1047"/>
      <c r="J34" s="438">
        <f>VLOOKUP($A34&amp;J$89,決統データ!$A$3:$DE$2059,$E34+19,)/100</f>
        <v>36</v>
      </c>
      <c r="K34" s="438">
        <f>VLOOKUP($A34&amp;K$89,決統データ!$A$3:$DE$2059,$E34+19,)/100</f>
        <v>36</v>
      </c>
      <c r="L34" s="438">
        <f>VLOOKUP($A34&amp;L$89,決統データ!$A$3:$DE$2059,$E34+19,)/100</f>
        <v>32</v>
      </c>
      <c r="M34" s="438">
        <f>VLOOKUP($A34&amp;M$89,決統データ!$A$3:$DE$2059,$E34+19,)/100</f>
        <v>32</v>
      </c>
      <c r="N34" s="439">
        <f>SUM(J34:M34)</f>
        <v>136</v>
      </c>
    </row>
    <row r="35" spans="1:197" ht="15" customHeight="1">
      <c r="A35" s="27" t="str">
        <f t="shared" si="2"/>
        <v>0400701</v>
      </c>
      <c r="B35" s="28" t="s">
        <v>1384</v>
      </c>
      <c r="C35" s="28" t="s">
        <v>1445</v>
      </c>
      <c r="D35" s="28" t="s">
        <v>378</v>
      </c>
      <c r="E35" s="391">
        <v>43</v>
      </c>
      <c r="F35" s="1025"/>
      <c r="G35" s="559" t="s">
        <v>1407</v>
      </c>
      <c r="H35" s="407" t="s">
        <v>1398</v>
      </c>
      <c r="I35" s="394"/>
      <c r="J35" s="42">
        <f>VLOOKUP($A35&amp;J$89,決統データ!$A$3:$DE$2059,$E35+19,)</f>
        <v>0</v>
      </c>
      <c r="K35" s="42">
        <f>VLOOKUP($A35&amp;K$89,決統データ!$A$3:$DE$2059,$E35+19,)</f>
        <v>0</v>
      </c>
      <c r="L35" s="42">
        <f>VLOOKUP($A35&amp;L$89,決統データ!$A$3:$DE$2059,$E35+19,)</f>
        <v>0</v>
      </c>
      <c r="M35" s="42">
        <f>VLOOKUP($A35&amp;M$89,決統データ!$A$3:$DE$2059,$E35+19,)</f>
        <v>0</v>
      </c>
      <c r="N35" s="187">
        <f t="shared" si="1"/>
        <v>0</v>
      </c>
    </row>
    <row r="36" spans="1:197" ht="15" customHeight="1">
      <c r="A36" s="27" t="str">
        <f t="shared" si="2"/>
        <v>0400701</v>
      </c>
      <c r="B36" s="28" t="s">
        <v>1384</v>
      </c>
      <c r="C36" s="28" t="s">
        <v>1445</v>
      </c>
      <c r="D36" s="28" t="s">
        <v>378</v>
      </c>
      <c r="E36" s="391">
        <v>44</v>
      </c>
      <c r="F36" s="1025"/>
      <c r="G36" s="559"/>
      <c r="H36" s="427" t="s">
        <v>1399</v>
      </c>
      <c r="I36" s="388"/>
      <c r="J36" s="42">
        <f>VLOOKUP($A36&amp;J$89,決統データ!$A$3:$DE$2059,$E36+19,)</f>
        <v>0</v>
      </c>
      <c r="K36" s="42">
        <f>VLOOKUP($A36&amp;K$89,決統データ!$A$3:$DE$2059,$E36+19,)</f>
        <v>0</v>
      </c>
      <c r="L36" s="42">
        <f>VLOOKUP($A36&amp;L$89,決統データ!$A$3:$DE$2059,$E36+19,)</f>
        <v>0</v>
      </c>
      <c r="M36" s="42">
        <f>VLOOKUP($A36&amp;M$89,決統データ!$A$3:$DE$2059,$E36+19,)</f>
        <v>0</v>
      </c>
      <c r="N36" s="187">
        <f t="shared" si="1"/>
        <v>0</v>
      </c>
    </row>
    <row r="37" spans="1:197" ht="15" customHeight="1">
      <c r="A37" s="27" t="str">
        <f t="shared" si="2"/>
        <v>0400701</v>
      </c>
      <c r="B37" s="28" t="s">
        <v>1384</v>
      </c>
      <c r="C37" s="28" t="s">
        <v>1445</v>
      </c>
      <c r="D37" s="28" t="s">
        <v>378</v>
      </c>
      <c r="E37" s="391">
        <v>45</v>
      </c>
      <c r="F37" s="1025"/>
      <c r="G37" s="559"/>
      <c r="H37" s="408" t="s">
        <v>1400</v>
      </c>
      <c r="I37" s="388"/>
      <c r="J37" s="42">
        <f>VLOOKUP($A37&amp;J$89,決統データ!$A$3:$DE$2059,$E37+19,)</f>
        <v>0</v>
      </c>
      <c r="K37" s="42">
        <f>VLOOKUP($A37&amp;K$89,決統データ!$A$3:$DE$2059,$E37+19,)</f>
        <v>0</v>
      </c>
      <c r="L37" s="42">
        <f>VLOOKUP($A37&amp;L$89,決統データ!$A$3:$DE$2059,$E37+19,)</f>
        <v>0</v>
      </c>
      <c r="M37" s="42">
        <f>VLOOKUP($A37&amp;M$89,決統データ!$A$3:$DE$2059,$E37+19,)</f>
        <v>0</v>
      </c>
      <c r="N37" s="187">
        <f t="shared" si="1"/>
        <v>0</v>
      </c>
    </row>
    <row r="38" spans="1:197" ht="15" customHeight="1">
      <c r="A38" s="27" t="str">
        <f t="shared" si="2"/>
        <v>0400701</v>
      </c>
      <c r="B38" s="28" t="s">
        <v>1384</v>
      </c>
      <c r="C38" s="28" t="s">
        <v>1445</v>
      </c>
      <c r="D38" s="28" t="s">
        <v>378</v>
      </c>
      <c r="E38" s="391">
        <v>46</v>
      </c>
      <c r="F38" s="1025"/>
      <c r="G38" s="559"/>
      <c r="H38" s="427" t="s">
        <v>1401</v>
      </c>
      <c r="I38" s="388"/>
      <c r="J38" s="438">
        <f>VLOOKUP($A38&amp;J$89,決統データ!$A$3:$DE$2059,$E38+19,)/100</f>
        <v>36</v>
      </c>
      <c r="K38" s="438">
        <f>VLOOKUP($A38&amp;K$89,決統データ!$A$3:$DE$2059,$E38+19,)/100</f>
        <v>36</v>
      </c>
      <c r="L38" s="438">
        <f>VLOOKUP($A38&amp;L$89,決統データ!$A$3:$DE$2059,$E38+19,)/100</f>
        <v>32</v>
      </c>
      <c r="M38" s="438">
        <f>VLOOKUP($A38&amp;M$89,決統データ!$A$3:$DE$2059,$E38+19,)/100</f>
        <v>32</v>
      </c>
      <c r="N38" s="439">
        <f t="shared" si="1"/>
        <v>136</v>
      </c>
    </row>
    <row r="39" spans="1:197" ht="15" customHeight="1">
      <c r="A39" s="27" t="str">
        <f t="shared" si="2"/>
        <v>0400701</v>
      </c>
      <c r="B39" s="28" t="s">
        <v>1384</v>
      </c>
      <c r="C39" s="28" t="s">
        <v>1445</v>
      </c>
      <c r="D39" s="28" t="s">
        <v>378</v>
      </c>
      <c r="E39" s="391">
        <v>47</v>
      </c>
      <c r="F39" s="1025"/>
      <c r="G39" s="559"/>
      <c r="H39" s="410" t="s">
        <v>1574</v>
      </c>
      <c r="I39" s="388"/>
      <c r="J39" s="42">
        <f>VLOOKUP($A39&amp;J$89,決統データ!$A$3:$DE$2059,$E39+19,)</f>
        <v>0</v>
      </c>
      <c r="K39" s="42">
        <f>VLOOKUP($A39&amp;K$89,決統データ!$A$3:$DE$2059,$E39+19,)</f>
        <v>0</v>
      </c>
      <c r="L39" s="42">
        <f>VLOOKUP($A39&amp;L$89,決統データ!$A$3:$DE$2059,$E39+19,)</f>
        <v>0</v>
      </c>
      <c r="M39" s="42">
        <f>VLOOKUP($A39&amp;M$89,決統データ!$A$3:$DE$2059,$E39+19,)</f>
        <v>0</v>
      </c>
      <c r="N39" s="187">
        <f t="shared" si="1"/>
        <v>0</v>
      </c>
    </row>
    <row r="40" spans="1:197" ht="15" customHeight="1">
      <c r="A40" s="27" t="str">
        <f t="shared" si="2"/>
        <v>0400701</v>
      </c>
      <c r="B40" s="28" t="s">
        <v>1384</v>
      </c>
      <c r="C40" s="28" t="s">
        <v>1445</v>
      </c>
      <c r="D40" s="28" t="s">
        <v>378</v>
      </c>
      <c r="E40" s="391">
        <v>48</v>
      </c>
      <c r="F40" s="1026"/>
      <c r="G40" s="559"/>
      <c r="H40" s="409" t="s">
        <v>1575</v>
      </c>
      <c r="I40" s="393"/>
      <c r="J40" s="42">
        <f>VLOOKUP($A40&amp;J$89,決統データ!$A$3:$DE$2059,$E40+19,)</f>
        <v>0</v>
      </c>
      <c r="K40" s="42">
        <f>VLOOKUP($A40&amp;K$89,決統データ!$A$3:$DE$2059,$E40+19,)</f>
        <v>0</v>
      </c>
      <c r="L40" s="42">
        <f>VLOOKUP($A40&amp;L$89,決統データ!$A$3:$DE$2059,$E40+19,)</f>
        <v>0</v>
      </c>
      <c r="M40" s="42">
        <f>VLOOKUP($A40&amp;M$89,決統データ!$A$3:$DE$2059,$E40+19,)</f>
        <v>0</v>
      </c>
      <c r="N40" s="187">
        <f t="shared" si="1"/>
        <v>0</v>
      </c>
    </row>
    <row r="41" spans="1:197" ht="15" customHeight="1">
      <c r="A41" s="27" t="str">
        <f t="shared" si="2"/>
        <v>0400701</v>
      </c>
      <c r="B41" s="28" t="s">
        <v>1384</v>
      </c>
      <c r="C41" s="28" t="s">
        <v>1445</v>
      </c>
      <c r="D41" s="28" t="s">
        <v>378</v>
      </c>
      <c r="E41" s="391">
        <v>49</v>
      </c>
      <c r="F41" s="924" t="s">
        <v>1412</v>
      </c>
      <c r="G41" s="1031"/>
      <c r="H41" s="925"/>
      <c r="I41" s="393" t="s">
        <v>1409</v>
      </c>
      <c r="J41" s="42">
        <f>VLOOKUP($A41&amp;J$89,決統データ!$A$3:$DE$2059,$E41+19,)</f>
        <v>20</v>
      </c>
      <c r="K41" s="42">
        <f>VLOOKUP($A41&amp;K$89,決統データ!$A$3:$DE$2059,$E41+19,)</f>
        <v>20</v>
      </c>
      <c r="L41" s="42">
        <f>VLOOKUP($A41&amp;L$89,決統データ!$A$3:$DE$2059,$E41+19,)</f>
        <v>20</v>
      </c>
      <c r="M41" s="42">
        <f>VLOOKUP($A41&amp;M$89,決統データ!$A$3:$DE$2059,$E41+19,)</f>
        <v>20</v>
      </c>
      <c r="N41" s="187">
        <f t="shared" si="1"/>
        <v>80</v>
      </c>
    </row>
    <row r="42" spans="1:197" ht="15" customHeight="1">
      <c r="A42" s="27" t="str">
        <f t="shared" si="2"/>
        <v>0400701</v>
      </c>
      <c r="B42" s="28" t="s">
        <v>1384</v>
      </c>
      <c r="C42" s="28" t="s">
        <v>1445</v>
      </c>
      <c r="D42" s="28" t="s">
        <v>378</v>
      </c>
      <c r="E42" s="391">
        <v>50</v>
      </c>
      <c r="F42" s="1040"/>
      <c r="G42" s="1041"/>
      <c r="H42" s="1042"/>
      <c r="I42" s="389" t="s">
        <v>1410</v>
      </c>
      <c r="J42" s="437">
        <f>VLOOKUP($A42&amp;J$89,決統データ!$A$3:$DE$2059,$E42+19,)</f>
        <v>4260411</v>
      </c>
      <c r="K42" s="437">
        <f>VLOOKUP($A42&amp;K$89,決統データ!$A$3:$DE$2059,$E42+19,)</f>
        <v>4260723</v>
      </c>
      <c r="L42" s="437">
        <f>VLOOKUP($A42&amp;L$89,決統データ!$A$3:$DE$2059,$E42+19,)</f>
        <v>4280222</v>
      </c>
      <c r="M42" s="437">
        <f>VLOOKUP($A42&amp;M$89,決統データ!$A$3:$DE$2059,$E42+19,)</f>
        <v>4280325</v>
      </c>
      <c r="N42" s="187"/>
    </row>
    <row r="43" spans="1:197" ht="15" customHeight="1">
      <c r="A43" s="27" t="str">
        <f t="shared" si="2"/>
        <v>0400701</v>
      </c>
      <c r="B43" s="28" t="s">
        <v>1384</v>
      </c>
      <c r="C43" s="28" t="s">
        <v>1445</v>
      </c>
      <c r="D43" s="28" t="s">
        <v>378</v>
      </c>
      <c r="E43" s="391">
        <v>51</v>
      </c>
      <c r="F43" s="926"/>
      <c r="G43" s="1032"/>
      <c r="H43" s="927"/>
      <c r="I43" s="389" t="s">
        <v>1411</v>
      </c>
      <c r="J43" s="437">
        <f>VLOOKUP($A43&amp;J$89,決統データ!$A$3:$DE$2059,$E43+19,)</f>
        <v>5160322</v>
      </c>
      <c r="K43" s="437">
        <f>VLOOKUP($A43&amp;K$89,決統データ!$A$3:$DE$2059,$E43+19,)</f>
        <v>5160715</v>
      </c>
      <c r="L43" s="437">
        <f>VLOOKUP($A43&amp;L$89,決統データ!$A$3:$DE$2059,$E43+19,)</f>
        <v>5180223</v>
      </c>
      <c r="M43" s="437">
        <f>VLOOKUP($A43&amp;M$89,決統データ!$A$3:$DE$2059,$E43+19,)</f>
        <v>5180310</v>
      </c>
      <c r="N43" s="187"/>
    </row>
    <row r="44" spans="1:197" ht="15" customHeight="1">
      <c r="A44" s="27" t="str">
        <f t="shared" si="2"/>
        <v>0400701</v>
      </c>
      <c r="B44" s="28" t="s">
        <v>1384</v>
      </c>
      <c r="C44" s="28" t="s">
        <v>1445</v>
      </c>
      <c r="D44" s="28" t="s">
        <v>378</v>
      </c>
      <c r="E44" s="391">
        <v>56</v>
      </c>
      <c r="F44" s="395" t="s">
        <v>1413</v>
      </c>
      <c r="G44" s="396"/>
      <c r="H44" s="396"/>
      <c r="I44" s="287"/>
      <c r="J44" s="42">
        <f>VLOOKUP($A44&amp;J$89,決統データ!$A$3:$DE$2059,$E44+19,)</f>
        <v>0</v>
      </c>
      <c r="K44" s="42">
        <f>VLOOKUP($A44&amp;K$89,決統データ!$A$3:$DE$2059,$E44+19,)</f>
        <v>0</v>
      </c>
      <c r="L44" s="42">
        <f>VLOOKUP($A44&amp;L$89,決統データ!$A$3:$DE$2059,$E44+19,)</f>
        <v>0</v>
      </c>
      <c r="M44" s="42">
        <f>VLOOKUP($A44&amp;M$89,決統データ!$A$3:$DE$2059,$E44+19,)</f>
        <v>0</v>
      </c>
      <c r="N44" s="187">
        <f t="shared" si="1"/>
        <v>0</v>
      </c>
    </row>
    <row r="45" spans="1:197" ht="15" customHeight="1">
      <c r="A45" s="27" t="str">
        <f t="shared" si="2"/>
        <v>0400701</v>
      </c>
      <c r="B45" s="28" t="s">
        <v>1384</v>
      </c>
      <c r="C45" s="28" t="s">
        <v>1445</v>
      </c>
      <c r="D45" s="28" t="s">
        <v>378</v>
      </c>
      <c r="E45" s="391">
        <v>57</v>
      </c>
      <c r="F45" s="395" t="s">
        <v>1414</v>
      </c>
      <c r="G45" s="396"/>
      <c r="H45" s="396"/>
      <c r="I45" s="287"/>
      <c r="J45" s="42">
        <f>VLOOKUP($A45&amp;J$89,決統データ!$A$3:$DE$2059,$E45+19,)</f>
        <v>0</v>
      </c>
      <c r="K45" s="42">
        <f>VLOOKUP($A45&amp;K$89,決統データ!$A$3:$DE$2059,$E45+19,)</f>
        <v>0</v>
      </c>
      <c r="L45" s="42">
        <f>VLOOKUP($A45&amp;L$89,決統データ!$A$3:$DE$2059,$E45+19,)</f>
        <v>0</v>
      </c>
      <c r="M45" s="42">
        <f>VLOOKUP($A45&amp;M$89,決統データ!$A$3:$DE$2059,$E45+19,)</f>
        <v>0</v>
      </c>
      <c r="N45" s="187">
        <f t="shared" si="1"/>
        <v>0</v>
      </c>
    </row>
    <row r="46" spans="1:197" ht="15" customHeight="1">
      <c r="A46" s="27" t="str">
        <f t="shared" si="2"/>
        <v>0400701</v>
      </c>
      <c r="B46" s="28" t="s">
        <v>1384</v>
      </c>
      <c r="C46" s="28" t="s">
        <v>1445</v>
      </c>
      <c r="D46" s="28" t="s">
        <v>378</v>
      </c>
      <c r="E46" s="391">
        <v>60</v>
      </c>
      <c r="F46" s="935" t="s">
        <v>1417</v>
      </c>
      <c r="G46" s="624"/>
      <c r="H46" s="396" t="s">
        <v>1415</v>
      </c>
      <c r="I46" s="287"/>
      <c r="J46" s="42">
        <f>VLOOKUP($A46&amp;J$89,決統データ!$A$3:$DE$2059,$E46+19,)</f>
        <v>0</v>
      </c>
      <c r="K46" s="42">
        <f>VLOOKUP($A46&amp;K$89,決統データ!$A$3:$DE$2059,$E46+19,)</f>
        <v>0</v>
      </c>
      <c r="L46" s="42">
        <f>VLOOKUP($A46&amp;L$89,決統データ!$A$3:$DE$2059,$E46+19,)</f>
        <v>0</v>
      </c>
      <c r="M46" s="42">
        <f>VLOOKUP($A46&amp;M$89,決統データ!$A$3:$DE$2059,$E46+19,)</f>
        <v>0</v>
      </c>
      <c r="N46" s="187">
        <f t="shared" si="1"/>
        <v>0</v>
      </c>
    </row>
    <row r="47" spans="1:197" ht="15" customHeight="1">
      <c r="A47" s="27" t="str">
        <f t="shared" si="2"/>
        <v>0400701</v>
      </c>
      <c r="B47" s="381" t="s">
        <v>1384</v>
      </c>
      <c r="C47" s="26" t="s">
        <v>1445</v>
      </c>
      <c r="D47" s="28" t="s">
        <v>378</v>
      </c>
      <c r="E47" s="391">
        <v>61</v>
      </c>
      <c r="F47" s="624"/>
      <c r="G47" s="624"/>
      <c r="H47" s="396" t="s">
        <v>1416</v>
      </c>
      <c r="I47" s="287"/>
      <c r="J47" s="42">
        <f>VLOOKUP($A47&amp;J$89,決統データ!$A$3:$DE$2059,$E47+19,)</f>
        <v>0</v>
      </c>
      <c r="K47" s="42">
        <f>VLOOKUP($A47&amp;K$89,決統データ!$A$3:$DE$2059,$E47+19,)</f>
        <v>0</v>
      </c>
      <c r="L47" s="42">
        <f>VLOOKUP($A47&amp;L$89,決統データ!$A$3:$DE$2059,$E47+19,)</f>
        <v>0</v>
      </c>
      <c r="M47" s="42">
        <f>VLOOKUP($A47&amp;M$89,決統データ!$A$3:$DE$2059,$E47+19,)</f>
        <v>0</v>
      </c>
      <c r="N47" s="187">
        <f t="shared" si="1"/>
        <v>0</v>
      </c>
      <c r="R47" s="1">
        <v>0</v>
      </c>
      <c r="S47" s="1">
        <v>0</v>
      </c>
      <c r="AR47" s="1">
        <v>23</v>
      </c>
      <c r="AS47" s="1">
        <v>0</v>
      </c>
      <c r="AT47" s="1">
        <v>0</v>
      </c>
      <c r="AU47" s="1">
        <v>0</v>
      </c>
      <c r="AV47" s="1">
        <v>11830</v>
      </c>
      <c r="BK47" s="1">
        <v>0</v>
      </c>
      <c r="BL47" s="1">
        <v>0</v>
      </c>
      <c r="CK47" s="1">
        <v>20</v>
      </c>
      <c r="CL47" s="1">
        <v>0</v>
      </c>
      <c r="CM47" s="1">
        <v>0</v>
      </c>
      <c r="CN47" s="1">
        <v>0</v>
      </c>
      <c r="CO47" s="1">
        <v>0</v>
      </c>
      <c r="CP47" s="1">
        <v>0</v>
      </c>
      <c r="CQ47" s="1">
        <v>0</v>
      </c>
      <c r="CR47" s="1">
        <v>0</v>
      </c>
      <c r="CS47" s="1">
        <v>0</v>
      </c>
      <c r="CT47" s="1">
        <v>0</v>
      </c>
      <c r="CU47" s="1">
        <v>20</v>
      </c>
      <c r="CV47" s="1">
        <v>0</v>
      </c>
      <c r="CW47" s="1">
        <v>0</v>
      </c>
      <c r="CX47" s="1">
        <v>0</v>
      </c>
      <c r="CY47" s="1">
        <v>633</v>
      </c>
      <c r="DN47" s="1">
        <v>545000</v>
      </c>
      <c r="DO47" s="1">
        <v>0</v>
      </c>
      <c r="EN47" s="1">
        <v>0</v>
      </c>
      <c r="EO47" s="1">
        <v>0</v>
      </c>
      <c r="EP47" s="1">
        <v>0</v>
      </c>
      <c r="EQ47" s="1">
        <v>0</v>
      </c>
      <c r="ER47" s="1">
        <v>0</v>
      </c>
      <c r="ES47" s="1">
        <v>0</v>
      </c>
      <c r="ET47" s="1">
        <v>0</v>
      </c>
      <c r="EU47" s="1">
        <v>0</v>
      </c>
      <c r="EV47" s="1">
        <v>4045</v>
      </c>
      <c r="FK47" s="1">
        <v>0</v>
      </c>
      <c r="FL47" s="1">
        <v>0</v>
      </c>
      <c r="GK47" s="1">
        <v>0</v>
      </c>
      <c r="GL47" s="1">
        <v>0</v>
      </c>
      <c r="GM47" s="1">
        <v>20</v>
      </c>
      <c r="GN47" s="1">
        <v>0</v>
      </c>
      <c r="GO47" s="1">
        <v>20</v>
      </c>
    </row>
    <row r="48" spans="1:197" ht="15" customHeight="1">
      <c r="A48" s="27" t="str">
        <f t="shared" si="2"/>
        <v>0400701</v>
      </c>
      <c r="B48" s="381" t="s">
        <v>1384</v>
      </c>
      <c r="C48" s="26" t="s">
        <v>1445</v>
      </c>
      <c r="D48" s="28" t="s">
        <v>378</v>
      </c>
      <c r="E48" s="391">
        <v>62</v>
      </c>
      <c r="F48" s="395" t="s">
        <v>1418</v>
      </c>
      <c r="G48" s="396"/>
      <c r="H48" s="411"/>
      <c r="I48" s="287"/>
      <c r="J48" s="42">
        <f>VLOOKUP($A48&amp;J$89,決統データ!$A$3:$DE$2059,$E48+19,)</f>
        <v>0</v>
      </c>
      <c r="K48" s="42">
        <f>VLOOKUP($A48&amp;K$89,決統データ!$A$3:$DE$2059,$E48+19,)</f>
        <v>0</v>
      </c>
      <c r="L48" s="42">
        <f>VLOOKUP($A48&amp;L$89,決統データ!$A$3:$DE$2059,$E48+19,)</f>
        <v>0</v>
      </c>
      <c r="M48" s="42">
        <f>VLOOKUP($A48&amp;M$89,決統データ!$A$3:$DE$2059,$E48+19,)</f>
        <v>0</v>
      </c>
      <c r="N48" s="187">
        <f t="shared" si="1"/>
        <v>0</v>
      </c>
    </row>
    <row r="49" spans="1:14" ht="15" customHeight="1">
      <c r="A49" s="27" t="str">
        <f t="shared" si="2"/>
        <v>0400701</v>
      </c>
      <c r="B49" s="381" t="s">
        <v>1384</v>
      </c>
      <c r="C49" s="26" t="s">
        <v>1445</v>
      </c>
      <c r="D49" s="28" t="s">
        <v>378</v>
      </c>
      <c r="E49" s="391">
        <v>63</v>
      </c>
      <c r="F49" s="395" t="s">
        <v>1419</v>
      </c>
      <c r="G49" s="396"/>
      <c r="H49" s="411"/>
      <c r="I49" s="287"/>
      <c r="J49" s="42">
        <f>VLOOKUP($A49&amp;J$89,決統データ!$A$3:$DE$2059,$E49+19,)</f>
        <v>0</v>
      </c>
      <c r="K49" s="42">
        <f>VLOOKUP($A49&amp;K$89,決統データ!$A$3:$DE$2059,$E49+19,)</f>
        <v>0</v>
      </c>
      <c r="L49" s="42">
        <f>VLOOKUP($A49&amp;L$89,決統データ!$A$3:$DE$2059,$E49+19,)</f>
        <v>0</v>
      </c>
      <c r="M49" s="42">
        <f>VLOOKUP($A49&amp;M$89,決統データ!$A$3:$DE$2059,$E49+19,)</f>
        <v>0</v>
      </c>
      <c r="N49" s="187">
        <f t="shared" si="1"/>
        <v>0</v>
      </c>
    </row>
    <row r="50" spans="1:14" ht="15" customHeight="1">
      <c r="A50" s="27" t="str">
        <f t="shared" si="2"/>
        <v>0400702</v>
      </c>
      <c r="B50" s="28" t="s">
        <v>1384</v>
      </c>
      <c r="C50" s="28" t="s">
        <v>1445</v>
      </c>
      <c r="D50" s="28" t="s">
        <v>140</v>
      </c>
      <c r="E50" s="391">
        <v>1</v>
      </c>
      <c r="F50" s="395" t="s">
        <v>1420</v>
      </c>
      <c r="G50" s="396"/>
      <c r="H50" s="396"/>
      <c r="I50" s="287"/>
      <c r="J50" s="42">
        <f>VLOOKUP($A50&amp;J$89,決統データ!$A$3:$DE$2059,$E50+19,)</f>
        <v>0</v>
      </c>
      <c r="K50" s="42">
        <f>VLOOKUP($A50&amp;K$89,決統データ!$A$3:$DE$2059,$E50+19,)</f>
        <v>0</v>
      </c>
      <c r="L50" s="42">
        <f>VLOOKUP($A50&amp;L$89,決統データ!$A$3:$DE$2059,$E50+19,)</f>
        <v>0</v>
      </c>
      <c r="M50" s="42">
        <f>VLOOKUP($A50&amp;M$89,決統データ!$A$3:$DE$2059,$E50+19,)</f>
        <v>0</v>
      </c>
      <c r="N50" s="187">
        <f t="shared" si="1"/>
        <v>0</v>
      </c>
    </row>
    <row r="51" spans="1:14" ht="15" customHeight="1">
      <c r="A51" s="27" t="str">
        <f t="shared" si="2"/>
        <v>0400702</v>
      </c>
      <c r="B51" s="28" t="s">
        <v>1384</v>
      </c>
      <c r="C51" s="28" t="s">
        <v>1445</v>
      </c>
      <c r="D51" s="28" t="s">
        <v>140</v>
      </c>
      <c r="E51" s="391">
        <v>2</v>
      </c>
      <c r="F51" s="935" t="s">
        <v>1423</v>
      </c>
      <c r="G51" s="624"/>
      <c r="H51" s="624"/>
      <c r="I51" s="287" t="s">
        <v>1421</v>
      </c>
      <c r="J51" s="42">
        <f>VLOOKUP($A51&amp;J$89,決統データ!$A$3:$DE$2059,$E51+19,)</f>
        <v>0</v>
      </c>
      <c r="K51" s="42">
        <f>VLOOKUP($A51&amp;K$89,決統データ!$A$3:$DE$2059,$E51+19,)</f>
        <v>0</v>
      </c>
      <c r="L51" s="42">
        <f>VLOOKUP($A51&amp;L$89,決統データ!$A$3:$DE$2059,$E51+19,)</f>
        <v>0</v>
      </c>
      <c r="M51" s="42">
        <f>VLOOKUP($A51&amp;M$89,決統データ!$A$3:$DE$2059,$E51+19,)</f>
        <v>0</v>
      </c>
      <c r="N51" s="187">
        <f t="shared" si="1"/>
        <v>0</v>
      </c>
    </row>
    <row r="52" spans="1:14" s="99" customFormat="1" ht="15" customHeight="1">
      <c r="A52" s="27" t="str">
        <f t="shared" si="2"/>
        <v>0400702</v>
      </c>
      <c r="B52" s="28" t="s">
        <v>1384</v>
      </c>
      <c r="C52" s="28" t="s">
        <v>1445</v>
      </c>
      <c r="D52" s="28" t="s">
        <v>140</v>
      </c>
      <c r="E52" s="391">
        <v>3</v>
      </c>
      <c r="F52" s="624"/>
      <c r="G52" s="624"/>
      <c r="H52" s="624"/>
      <c r="I52" s="287" t="s">
        <v>1422</v>
      </c>
      <c r="J52" s="42">
        <f>VLOOKUP($A52&amp;J$89,決統データ!$A$3:$DE$2059,$E52+19,)</f>
        <v>0</v>
      </c>
      <c r="K52" s="42">
        <f>VLOOKUP($A52&amp;K$89,決統データ!$A$3:$DE$2059,$E52+19,)</f>
        <v>0</v>
      </c>
      <c r="L52" s="42">
        <f>VLOOKUP($A52&amp;L$89,決統データ!$A$3:$DE$2059,$E52+19,)</f>
        <v>0</v>
      </c>
      <c r="M52" s="42">
        <f>VLOOKUP($A52&amp;M$89,決統データ!$A$3:$DE$2059,$E52+19,)</f>
        <v>0</v>
      </c>
      <c r="N52" s="187">
        <f t="shared" si="1"/>
        <v>0</v>
      </c>
    </row>
    <row r="53" spans="1:14" s="99" customFormat="1" ht="15" customHeight="1">
      <c r="A53" s="27" t="str">
        <f t="shared" si="2"/>
        <v>0400702</v>
      </c>
      <c r="B53" s="28" t="s">
        <v>1384</v>
      </c>
      <c r="C53" s="28" t="s">
        <v>1445</v>
      </c>
      <c r="D53" s="28" t="s">
        <v>140</v>
      </c>
      <c r="E53" s="249">
        <v>4</v>
      </c>
      <c r="F53" s="412"/>
      <c r="G53" s="413" t="s">
        <v>1424</v>
      </c>
      <c r="H53" s="413"/>
      <c r="I53" s="414"/>
      <c r="J53" s="42">
        <f>VLOOKUP($A53&amp;J$89,決統データ!$A$3:$DE$2059,$E53+19,)</f>
        <v>0</v>
      </c>
      <c r="K53" s="42">
        <f>VLOOKUP($A53&amp;K$89,決統データ!$A$3:$DE$2059,$E53+19,)</f>
        <v>0</v>
      </c>
      <c r="L53" s="42">
        <f>VLOOKUP($A53&amp;L$89,決統データ!$A$3:$DE$2059,$E53+19,)</f>
        <v>0</v>
      </c>
      <c r="M53" s="42">
        <f>VLOOKUP($A53&amp;M$89,決統データ!$A$3:$DE$2059,$E53+19,)</f>
        <v>0</v>
      </c>
      <c r="N53" s="187">
        <f t="shared" si="1"/>
        <v>0</v>
      </c>
    </row>
    <row r="54" spans="1:14" ht="15" customHeight="1">
      <c r="A54" s="27" t="str">
        <f t="shared" ref="A54:A86" si="3">+B54&amp;C54&amp;D54</f>
        <v/>
      </c>
      <c r="B54" s="28"/>
      <c r="C54" s="28"/>
      <c r="D54" s="28"/>
      <c r="F54" s="1024" t="s">
        <v>1430</v>
      </c>
      <c r="G54" s="1048" t="s">
        <v>1429</v>
      </c>
      <c r="H54" s="395" t="s">
        <v>1425</v>
      </c>
      <c r="I54" s="287"/>
      <c r="J54" s="82"/>
      <c r="K54" s="82"/>
      <c r="L54" s="82"/>
      <c r="M54" s="82"/>
      <c r="N54" s="187"/>
    </row>
    <row r="55" spans="1:14" ht="15" customHeight="1">
      <c r="A55" s="27" t="str">
        <f t="shared" si="3"/>
        <v>0400702</v>
      </c>
      <c r="B55" s="28" t="s">
        <v>1384</v>
      </c>
      <c r="C55" s="28" t="s">
        <v>1445</v>
      </c>
      <c r="D55" s="28" t="s">
        <v>140</v>
      </c>
      <c r="E55" s="391">
        <v>6</v>
      </c>
      <c r="F55" s="1043"/>
      <c r="G55" s="1027"/>
      <c r="H55" s="395" t="s">
        <v>1426</v>
      </c>
      <c r="I55" s="287"/>
      <c r="J55" s="42">
        <f>VLOOKUP($A55&amp;J$89,決統データ!$A$3:$DE$2059,$E55+19,)</f>
        <v>0</v>
      </c>
      <c r="K55" s="42">
        <f>VLOOKUP($A55&amp;K$89,決統データ!$A$3:$DE$2059,$E55+19,)</f>
        <v>0</v>
      </c>
      <c r="L55" s="42">
        <f>VLOOKUP($A55&amp;L$89,決統データ!$A$3:$DE$2059,$E55+19,)</f>
        <v>0</v>
      </c>
      <c r="M55" s="42">
        <f>VLOOKUP($A55&amp;M$89,決統データ!$A$3:$DE$2059,$E55+19,)</f>
        <v>0</v>
      </c>
      <c r="N55" s="187">
        <f t="shared" si="1"/>
        <v>0</v>
      </c>
    </row>
    <row r="56" spans="1:14" ht="15" customHeight="1">
      <c r="A56" s="27" t="str">
        <f t="shared" si="3"/>
        <v>0400702</v>
      </c>
      <c r="B56" s="28" t="s">
        <v>1384</v>
      </c>
      <c r="C56" s="28" t="s">
        <v>1445</v>
      </c>
      <c r="D56" s="28" t="s">
        <v>140</v>
      </c>
      <c r="E56" s="391">
        <v>7</v>
      </c>
      <c r="F56" s="1043"/>
      <c r="G56" s="1027"/>
      <c r="H56" s="385" t="s">
        <v>1427</v>
      </c>
      <c r="I56" s="386"/>
      <c r="J56" s="42">
        <f>VLOOKUP($A56&amp;J$89,決統データ!$A$3:$DE$2059,$E56+19,)</f>
        <v>0</v>
      </c>
      <c r="K56" s="42">
        <f>VLOOKUP($A56&amp;K$89,決統データ!$A$3:$DE$2059,$E56+19,)</f>
        <v>0</v>
      </c>
      <c r="L56" s="42">
        <f>VLOOKUP($A56&amp;L$89,決統データ!$A$3:$DE$2059,$E56+19,)</f>
        <v>0</v>
      </c>
      <c r="M56" s="42">
        <f>VLOOKUP($A56&amp;M$89,決統データ!$A$3:$DE$2059,$E56+19,)</f>
        <v>0</v>
      </c>
      <c r="N56" s="187">
        <f t="shared" si="1"/>
        <v>0</v>
      </c>
    </row>
    <row r="57" spans="1:14" ht="15" customHeight="1">
      <c r="A57" s="27" t="str">
        <f t="shared" si="3"/>
        <v>0400702</v>
      </c>
      <c r="B57" s="28" t="s">
        <v>1384</v>
      </c>
      <c r="C57" s="28" t="s">
        <v>1445</v>
      </c>
      <c r="D57" s="28" t="s">
        <v>140</v>
      </c>
      <c r="E57" s="391">
        <v>8</v>
      </c>
      <c r="F57" s="1043"/>
      <c r="G57" s="1027"/>
      <c r="H57" s="385" t="s">
        <v>1428</v>
      </c>
      <c r="I57" s="386"/>
      <c r="J57" s="42">
        <f>VLOOKUP($A57&amp;J$89,決統データ!$A$3:$DE$2059,$E57+19,)</f>
        <v>0</v>
      </c>
      <c r="K57" s="42">
        <f>VLOOKUP($A57&amp;K$89,決統データ!$A$3:$DE$2059,$E57+19,)</f>
        <v>0</v>
      </c>
      <c r="L57" s="42">
        <f>VLOOKUP($A57&amp;L$89,決統データ!$A$3:$DE$2059,$E57+19,)</f>
        <v>0</v>
      </c>
      <c r="M57" s="42">
        <f>VLOOKUP($A57&amp;M$89,決統データ!$A$3:$DE$2059,$E57+19,)</f>
        <v>0</v>
      </c>
      <c r="N57" s="187">
        <f t="shared" si="1"/>
        <v>0</v>
      </c>
    </row>
    <row r="58" spans="1:14" ht="15" customHeight="1">
      <c r="A58" s="27" t="str">
        <f t="shared" si="3"/>
        <v/>
      </c>
      <c r="B58" s="28"/>
      <c r="C58" s="28"/>
      <c r="D58" s="28"/>
      <c r="F58" s="1043"/>
      <c r="G58" s="1027"/>
      <c r="H58" s="395" t="s">
        <v>1425</v>
      </c>
      <c r="I58" s="394"/>
      <c r="J58" s="82"/>
      <c r="K58" s="82"/>
      <c r="L58" s="82"/>
      <c r="M58" s="82"/>
      <c r="N58" s="187"/>
    </row>
    <row r="59" spans="1:14" ht="15" customHeight="1">
      <c r="A59" s="27" t="str">
        <f t="shared" si="3"/>
        <v>0400702</v>
      </c>
      <c r="B59" s="28" t="s">
        <v>1384</v>
      </c>
      <c r="C59" s="28" t="s">
        <v>1445</v>
      </c>
      <c r="D59" s="28" t="s">
        <v>140</v>
      </c>
      <c r="E59" s="391">
        <v>10</v>
      </c>
      <c r="F59" s="1043"/>
      <c r="G59" s="1027"/>
      <c r="H59" s="395" t="s">
        <v>1426</v>
      </c>
      <c r="I59" s="386"/>
      <c r="J59" s="42">
        <f>VLOOKUP($A59&amp;J$89,決統データ!$A$3:$DE$2059,$E59+19,)</f>
        <v>0</v>
      </c>
      <c r="K59" s="42">
        <f>VLOOKUP($A59&amp;K$89,決統データ!$A$3:$DE$2059,$E59+19,)</f>
        <v>0</v>
      </c>
      <c r="L59" s="42">
        <f>VLOOKUP($A59&amp;L$89,決統データ!$A$3:$DE$2059,$E59+19,)</f>
        <v>0</v>
      </c>
      <c r="M59" s="42">
        <f>VLOOKUP($A59&amp;M$89,決統データ!$A$3:$DE$2059,$E59+19,)</f>
        <v>0</v>
      </c>
      <c r="N59" s="187">
        <f t="shared" si="1"/>
        <v>0</v>
      </c>
    </row>
    <row r="60" spans="1:14" ht="15" customHeight="1">
      <c r="A60" s="27" t="str">
        <f t="shared" si="3"/>
        <v>0400702</v>
      </c>
      <c r="B60" s="28" t="s">
        <v>1384</v>
      </c>
      <c r="C60" s="28" t="s">
        <v>1445</v>
      </c>
      <c r="D60" s="28" t="s">
        <v>140</v>
      </c>
      <c r="E60" s="391">
        <v>11</v>
      </c>
      <c r="F60" s="1043"/>
      <c r="G60" s="1027"/>
      <c r="H60" s="385" t="s">
        <v>1427</v>
      </c>
      <c r="I60" s="386"/>
      <c r="J60" s="42">
        <f>VLOOKUP($A60&amp;J$89,決統データ!$A$3:$DE$2059,$E60+19,)</f>
        <v>0</v>
      </c>
      <c r="K60" s="42">
        <f>VLOOKUP($A60&amp;K$89,決統データ!$A$3:$DE$2059,$E60+19,)</f>
        <v>0</v>
      </c>
      <c r="L60" s="42">
        <f>VLOOKUP($A60&amp;L$89,決統データ!$A$3:$DE$2059,$E60+19,)</f>
        <v>0</v>
      </c>
      <c r="M60" s="42">
        <f>VLOOKUP($A60&amp;M$89,決統データ!$A$3:$DE$2059,$E60+19,)</f>
        <v>0</v>
      </c>
      <c r="N60" s="187">
        <f t="shared" si="1"/>
        <v>0</v>
      </c>
    </row>
    <row r="61" spans="1:14" ht="15" customHeight="1">
      <c r="A61" s="27" t="str">
        <f t="shared" si="3"/>
        <v>0400702</v>
      </c>
      <c r="B61" s="28" t="s">
        <v>1384</v>
      </c>
      <c r="C61" s="28" t="s">
        <v>1445</v>
      </c>
      <c r="D61" s="28" t="s">
        <v>140</v>
      </c>
      <c r="E61" s="391">
        <v>12</v>
      </c>
      <c r="F61" s="1043"/>
      <c r="G61" s="1027"/>
      <c r="H61" s="385" t="s">
        <v>1428</v>
      </c>
      <c r="I61" s="386"/>
      <c r="J61" s="42">
        <f>VLOOKUP($A61&amp;J$89,決統データ!$A$3:$DE$2059,$E61+19,)</f>
        <v>0</v>
      </c>
      <c r="K61" s="42">
        <f>VLOOKUP($A61&amp;K$89,決統データ!$A$3:$DE$2059,$E61+19,)</f>
        <v>0</v>
      </c>
      <c r="L61" s="42">
        <f>VLOOKUP($A61&amp;L$89,決統データ!$A$3:$DE$2059,$E61+19,)</f>
        <v>0</v>
      </c>
      <c r="M61" s="42">
        <f>VLOOKUP($A61&amp;M$89,決統データ!$A$3:$DE$2059,$E61+19,)</f>
        <v>0</v>
      </c>
      <c r="N61" s="187">
        <f t="shared" si="1"/>
        <v>0</v>
      </c>
    </row>
    <row r="62" spans="1:14" ht="15" customHeight="1">
      <c r="A62" s="27" t="str">
        <f t="shared" si="3"/>
        <v/>
      </c>
      <c r="B62" s="28"/>
      <c r="C62" s="28"/>
      <c r="D62" s="28"/>
      <c r="F62" s="1043"/>
      <c r="G62" s="1027"/>
      <c r="H62" s="395" t="s">
        <v>1425</v>
      </c>
      <c r="I62" s="386"/>
      <c r="J62" s="82"/>
      <c r="K62" s="82"/>
      <c r="L62" s="82"/>
      <c r="M62" s="82"/>
      <c r="N62" s="187"/>
    </row>
    <row r="63" spans="1:14" ht="15" customHeight="1">
      <c r="A63" s="27" t="str">
        <f t="shared" si="3"/>
        <v>0400702</v>
      </c>
      <c r="B63" s="28" t="s">
        <v>1384</v>
      </c>
      <c r="C63" s="28" t="s">
        <v>1445</v>
      </c>
      <c r="D63" s="28" t="s">
        <v>140</v>
      </c>
      <c r="E63" s="391">
        <v>14</v>
      </c>
      <c r="F63" s="1043"/>
      <c r="G63" s="1027"/>
      <c r="H63" s="395" t="s">
        <v>1426</v>
      </c>
      <c r="I63" s="393"/>
      <c r="J63" s="42">
        <f>VLOOKUP($A63&amp;J$89,決統データ!$A$3:$DE$2059,$E63+19,)</f>
        <v>0</v>
      </c>
      <c r="K63" s="42">
        <f>VLOOKUP($A63&amp;K$89,決統データ!$A$3:$DE$2059,$E63+19,)</f>
        <v>0</v>
      </c>
      <c r="L63" s="42">
        <f>VLOOKUP($A63&amp;L$89,決統データ!$A$3:$DE$2059,$E63+19,)</f>
        <v>0</v>
      </c>
      <c r="M63" s="42">
        <f>VLOOKUP($A63&amp;M$89,決統データ!$A$3:$DE$2059,$E63+19,)</f>
        <v>0</v>
      </c>
      <c r="N63" s="187">
        <f t="shared" si="1"/>
        <v>0</v>
      </c>
    </row>
    <row r="64" spans="1:14" ht="15" customHeight="1">
      <c r="A64" s="27" t="str">
        <f t="shared" si="3"/>
        <v>0400702</v>
      </c>
      <c r="B64" s="28" t="s">
        <v>1384</v>
      </c>
      <c r="C64" s="28" t="s">
        <v>1445</v>
      </c>
      <c r="D64" s="28" t="s">
        <v>140</v>
      </c>
      <c r="E64" s="391">
        <v>15</v>
      </c>
      <c r="F64" s="1043"/>
      <c r="G64" s="1027"/>
      <c r="H64" s="385" t="s">
        <v>1427</v>
      </c>
      <c r="I64" s="393"/>
      <c r="J64" s="42">
        <f>VLOOKUP($A64&amp;J$89,決統データ!$A$3:$DE$2059,$E64+19,)</f>
        <v>0</v>
      </c>
      <c r="K64" s="42">
        <f>VLOOKUP($A64&amp;K$89,決統データ!$A$3:$DE$2059,$E64+19,)</f>
        <v>0</v>
      </c>
      <c r="L64" s="42">
        <f>VLOOKUP($A64&amp;L$89,決統データ!$A$3:$DE$2059,$E64+19,)</f>
        <v>0</v>
      </c>
      <c r="M64" s="42">
        <f>VLOOKUP($A64&amp;M$89,決統データ!$A$3:$DE$2059,$E64+19,)</f>
        <v>0</v>
      </c>
      <c r="N64" s="187">
        <f t="shared" si="1"/>
        <v>0</v>
      </c>
    </row>
    <row r="65" spans="1:14" ht="15" customHeight="1">
      <c r="A65" s="27" t="str">
        <f t="shared" si="3"/>
        <v>0400702</v>
      </c>
      <c r="B65" s="28" t="s">
        <v>1384</v>
      </c>
      <c r="C65" s="28" t="s">
        <v>1445</v>
      </c>
      <c r="D65" s="28" t="s">
        <v>140</v>
      </c>
      <c r="E65" s="391">
        <v>16</v>
      </c>
      <c r="F65" s="1043"/>
      <c r="G65" s="1027"/>
      <c r="H65" s="385" t="s">
        <v>1428</v>
      </c>
      <c r="I65" s="390"/>
      <c r="J65" s="42">
        <f>VLOOKUP($A65&amp;J$89,決統データ!$A$3:$DE$2059,$E65+19,)</f>
        <v>0</v>
      </c>
      <c r="K65" s="42">
        <f>VLOOKUP($A65&amp;K$89,決統データ!$A$3:$DE$2059,$E65+19,)</f>
        <v>0</v>
      </c>
      <c r="L65" s="42">
        <f>VLOOKUP($A65&amp;L$89,決統データ!$A$3:$DE$2059,$E65+19,)</f>
        <v>0</v>
      </c>
      <c r="M65" s="42">
        <f>VLOOKUP($A65&amp;M$89,決統データ!$A$3:$DE$2059,$E65+19,)</f>
        <v>0</v>
      </c>
      <c r="N65" s="187">
        <f t="shared" si="1"/>
        <v>0</v>
      </c>
    </row>
    <row r="66" spans="1:14" ht="15" customHeight="1">
      <c r="A66" s="27" t="str">
        <f t="shared" si="3"/>
        <v/>
      </c>
      <c r="B66" s="28"/>
      <c r="C66" s="28"/>
      <c r="D66" s="28"/>
      <c r="F66" s="1043"/>
      <c r="G66" s="1027"/>
      <c r="H66" s="395" t="s">
        <v>1425</v>
      </c>
      <c r="I66" s="386"/>
      <c r="J66" s="82"/>
      <c r="K66" s="82"/>
      <c r="L66" s="82"/>
      <c r="M66" s="82"/>
      <c r="N66" s="187"/>
    </row>
    <row r="67" spans="1:14" ht="15" customHeight="1">
      <c r="A67" s="27" t="str">
        <f t="shared" si="3"/>
        <v>0400702</v>
      </c>
      <c r="B67" s="28" t="s">
        <v>1384</v>
      </c>
      <c r="C67" s="28" t="s">
        <v>1445</v>
      </c>
      <c r="D67" s="28" t="s">
        <v>140</v>
      </c>
      <c r="E67" s="391">
        <v>18</v>
      </c>
      <c r="F67" s="1043"/>
      <c r="G67" s="1027"/>
      <c r="H67" s="395" t="s">
        <v>1426</v>
      </c>
      <c r="I67" s="393"/>
      <c r="J67" s="42">
        <f>VLOOKUP($A67&amp;J$89,決統データ!$A$3:$DE$2059,$E67+19,)</f>
        <v>0</v>
      </c>
      <c r="K67" s="42">
        <f>VLOOKUP($A67&amp;K$89,決統データ!$A$3:$DE$2059,$E67+19,)</f>
        <v>0</v>
      </c>
      <c r="L67" s="42">
        <f>VLOOKUP($A67&amp;L$89,決統データ!$A$3:$DE$2059,$E67+19,)</f>
        <v>0</v>
      </c>
      <c r="M67" s="42">
        <f>VLOOKUP($A67&amp;M$89,決統データ!$A$3:$DE$2059,$E67+19,)</f>
        <v>0</v>
      </c>
      <c r="N67" s="187">
        <f t="shared" si="1"/>
        <v>0</v>
      </c>
    </row>
    <row r="68" spans="1:14" ht="15" customHeight="1">
      <c r="A68" s="27" t="str">
        <f t="shared" si="3"/>
        <v>0400702</v>
      </c>
      <c r="B68" s="28" t="s">
        <v>1384</v>
      </c>
      <c r="C68" s="28" t="s">
        <v>1445</v>
      </c>
      <c r="D68" s="28" t="s">
        <v>140</v>
      </c>
      <c r="E68" s="391">
        <v>19</v>
      </c>
      <c r="F68" s="1043"/>
      <c r="G68" s="1027"/>
      <c r="H68" s="385" t="s">
        <v>1427</v>
      </c>
      <c r="I68" s="393"/>
      <c r="J68" s="42">
        <f>VLOOKUP($A68&amp;J$89,決統データ!$A$3:$DE$2059,$E68+19,)</f>
        <v>0</v>
      </c>
      <c r="K68" s="42">
        <f>VLOOKUP($A68&amp;K$89,決統データ!$A$3:$DE$2059,$E68+19,)</f>
        <v>0</v>
      </c>
      <c r="L68" s="42">
        <f>VLOOKUP($A68&amp;L$89,決統データ!$A$3:$DE$2059,$E68+19,)</f>
        <v>0</v>
      </c>
      <c r="M68" s="42">
        <f>VLOOKUP($A68&amp;M$89,決統データ!$A$3:$DE$2059,$E68+19,)</f>
        <v>0</v>
      </c>
      <c r="N68" s="187">
        <f t="shared" si="1"/>
        <v>0</v>
      </c>
    </row>
    <row r="69" spans="1:14" ht="15" customHeight="1">
      <c r="A69" s="27" t="str">
        <f t="shared" si="3"/>
        <v>0400702</v>
      </c>
      <c r="B69" s="28" t="s">
        <v>1384</v>
      </c>
      <c r="C69" s="28" t="s">
        <v>1445</v>
      </c>
      <c r="D69" s="28" t="s">
        <v>140</v>
      </c>
      <c r="E69" s="391">
        <v>20</v>
      </c>
      <c r="F69" s="1044"/>
      <c r="G69" s="1028"/>
      <c r="H69" s="385" t="s">
        <v>1428</v>
      </c>
      <c r="I69" s="390"/>
      <c r="J69" s="42">
        <f>VLOOKUP($A69&amp;J$89,決統データ!$A$3:$DE$2059,$E69+19,)</f>
        <v>0</v>
      </c>
      <c r="K69" s="42">
        <f>VLOOKUP($A69&amp;K$89,決統データ!$A$3:$DE$2059,$E69+19,)</f>
        <v>0</v>
      </c>
      <c r="L69" s="42">
        <f>VLOOKUP($A69&amp;L$89,決統データ!$A$3:$DE$2059,$E69+19,)</f>
        <v>0</v>
      </c>
      <c r="M69" s="42">
        <f>VLOOKUP($A69&amp;M$89,決統データ!$A$3:$DE$2059,$E69+19,)</f>
        <v>0</v>
      </c>
      <c r="N69" s="187">
        <f t="shared" si="1"/>
        <v>0</v>
      </c>
    </row>
    <row r="70" spans="1:14" ht="15" customHeight="1">
      <c r="A70" s="27" t="str">
        <f t="shared" si="3"/>
        <v/>
      </c>
      <c r="B70" s="28"/>
      <c r="C70" s="28"/>
      <c r="D70" s="28"/>
      <c r="F70" s="1024" t="s">
        <v>1432</v>
      </c>
      <c r="G70" s="385" t="s">
        <v>1433</v>
      </c>
      <c r="H70" s="397"/>
      <c r="I70" s="404"/>
      <c r="J70" s="82"/>
      <c r="K70" s="82"/>
      <c r="L70" s="82"/>
      <c r="M70" s="82"/>
      <c r="N70" s="187"/>
    </row>
    <row r="71" spans="1:14" ht="15" customHeight="1">
      <c r="A71" s="27" t="str">
        <f t="shared" si="3"/>
        <v>0400702</v>
      </c>
      <c r="B71" s="28" t="s">
        <v>1384</v>
      </c>
      <c r="C71" s="28" t="s">
        <v>1445</v>
      </c>
      <c r="D71" s="28" t="s">
        <v>140</v>
      </c>
      <c r="E71" s="391">
        <v>22</v>
      </c>
      <c r="F71" s="1043"/>
      <c r="G71" s="385" t="s">
        <v>1431</v>
      </c>
      <c r="H71" s="387"/>
      <c r="I71" s="386"/>
      <c r="J71" s="42">
        <f>VLOOKUP($A71&amp;J$89,決統データ!$A$3:$DE$2059,$E71+19,)</f>
        <v>0</v>
      </c>
      <c r="K71" s="42">
        <f>VLOOKUP($A71&amp;K$89,決統データ!$A$3:$DE$2059,$E71+19,)</f>
        <v>0</v>
      </c>
      <c r="L71" s="42">
        <f>VLOOKUP($A71&amp;L$89,決統データ!$A$3:$DE$2059,$E71+19,)</f>
        <v>0</v>
      </c>
      <c r="M71" s="42">
        <f>VLOOKUP($A71&amp;M$89,決統データ!$A$3:$DE$2059,$E71+19,)</f>
        <v>0</v>
      </c>
      <c r="N71" s="187">
        <f t="shared" ref="N71:N86" si="4">SUM(J71:M71)</f>
        <v>0</v>
      </c>
    </row>
    <row r="72" spans="1:14" ht="15" customHeight="1">
      <c r="A72" s="27" t="str">
        <f t="shared" si="3"/>
        <v/>
      </c>
      <c r="B72" s="28"/>
      <c r="C72" s="28"/>
      <c r="D72" s="28"/>
      <c r="F72" s="1043"/>
      <c r="G72" s="385" t="s">
        <v>1433</v>
      </c>
      <c r="H72" s="387"/>
      <c r="I72" s="386"/>
      <c r="J72" s="82"/>
      <c r="K72" s="82"/>
      <c r="L72" s="82"/>
      <c r="M72" s="82"/>
      <c r="N72" s="187"/>
    </row>
    <row r="73" spans="1:14" ht="15" customHeight="1">
      <c r="A73" s="27" t="str">
        <f t="shared" si="3"/>
        <v>0400702</v>
      </c>
      <c r="B73" s="28" t="s">
        <v>1384</v>
      </c>
      <c r="C73" s="28" t="s">
        <v>1445</v>
      </c>
      <c r="D73" s="28" t="s">
        <v>140</v>
      </c>
      <c r="E73" s="391">
        <v>24</v>
      </c>
      <c r="F73" s="1043"/>
      <c r="G73" s="385" t="s">
        <v>1431</v>
      </c>
      <c r="H73" s="387"/>
      <c r="I73" s="386"/>
      <c r="J73" s="42">
        <f>VLOOKUP($A73&amp;J$89,決統データ!$A$3:$DE$2059,$E73+19,)</f>
        <v>0</v>
      </c>
      <c r="K73" s="42">
        <f>VLOOKUP($A73&amp;K$89,決統データ!$A$3:$DE$2059,$E73+19,)</f>
        <v>0</v>
      </c>
      <c r="L73" s="42">
        <f>VLOOKUP($A73&amp;L$89,決統データ!$A$3:$DE$2059,$E73+19,)</f>
        <v>0</v>
      </c>
      <c r="M73" s="42">
        <f>VLOOKUP($A73&amp;M$89,決統データ!$A$3:$DE$2059,$E73+19,)</f>
        <v>0</v>
      </c>
      <c r="N73" s="187">
        <f t="shared" si="4"/>
        <v>0</v>
      </c>
    </row>
    <row r="74" spans="1:14" ht="15" customHeight="1">
      <c r="A74" s="27" t="str">
        <f t="shared" si="3"/>
        <v/>
      </c>
      <c r="B74" s="28"/>
      <c r="C74" s="28"/>
      <c r="D74" s="28"/>
      <c r="F74" s="1043"/>
      <c r="G74" s="385" t="s">
        <v>1476</v>
      </c>
      <c r="H74" s="387"/>
      <c r="I74" s="386"/>
      <c r="J74" s="82"/>
      <c r="K74" s="82"/>
      <c r="L74" s="82"/>
      <c r="M74" s="82"/>
      <c r="N74" s="187"/>
    </row>
    <row r="75" spans="1:14" ht="15" customHeight="1">
      <c r="A75" s="27" t="str">
        <f t="shared" si="3"/>
        <v>0400702</v>
      </c>
      <c r="B75" s="28" t="s">
        <v>1384</v>
      </c>
      <c r="C75" s="28" t="s">
        <v>1445</v>
      </c>
      <c r="D75" s="28" t="s">
        <v>140</v>
      </c>
      <c r="E75" s="391">
        <v>26</v>
      </c>
      <c r="F75" s="1043"/>
      <c r="G75" s="385" t="s">
        <v>1431</v>
      </c>
      <c r="H75" s="387"/>
      <c r="I75" s="386"/>
      <c r="J75" s="42">
        <f>VLOOKUP($A75&amp;J$89,決統データ!$A$3:$DE$2059,$E75+19,)</f>
        <v>0</v>
      </c>
      <c r="K75" s="42">
        <f>VLOOKUP($A75&amp;K$89,決統データ!$A$3:$DE$2059,$E75+19,)</f>
        <v>0</v>
      </c>
      <c r="L75" s="42">
        <f>VLOOKUP($A75&amp;L$89,決統データ!$A$3:$DE$2059,$E75+19,)</f>
        <v>0</v>
      </c>
      <c r="M75" s="42">
        <f>VLOOKUP($A75&amp;M$89,決統データ!$A$3:$DE$2059,$E75+19,)</f>
        <v>0</v>
      </c>
      <c r="N75" s="187">
        <f t="shared" si="4"/>
        <v>0</v>
      </c>
    </row>
    <row r="76" spans="1:14" ht="15" customHeight="1">
      <c r="A76" s="27" t="str">
        <f t="shared" si="3"/>
        <v/>
      </c>
      <c r="B76" s="28"/>
      <c r="C76" s="28"/>
      <c r="D76" s="28"/>
      <c r="F76" s="1043"/>
      <c r="G76" s="385" t="s">
        <v>1477</v>
      </c>
      <c r="H76" s="387"/>
      <c r="I76" s="386"/>
      <c r="J76" s="82"/>
      <c r="K76" s="82"/>
      <c r="L76" s="82"/>
      <c r="M76" s="82"/>
      <c r="N76" s="187"/>
    </row>
    <row r="77" spans="1:14" ht="15" customHeight="1">
      <c r="A77" s="27" t="str">
        <f t="shared" si="3"/>
        <v>0400702</v>
      </c>
      <c r="B77" s="28" t="s">
        <v>1384</v>
      </c>
      <c r="C77" s="28" t="s">
        <v>1445</v>
      </c>
      <c r="D77" s="28" t="s">
        <v>140</v>
      </c>
      <c r="E77" s="391">
        <v>28</v>
      </c>
      <c r="F77" s="1044"/>
      <c r="G77" s="385" t="s">
        <v>1431</v>
      </c>
      <c r="H77" s="387"/>
      <c r="I77" s="386"/>
      <c r="J77" s="42">
        <f>VLOOKUP($A77&amp;J$89,決統データ!$A$3:$DE$2059,$E77+19,)</f>
        <v>0</v>
      </c>
      <c r="K77" s="42">
        <f>VLOOKUP($A77&amp;K$89,決統データ!$A$3:$DE$2059,$E77+19,)</f>
        <v>0</v>
      </c>
      <c r="L77" s="42">
        <f>VLOOKUP($A77&amp;L$89,決統データ!$A$3:$DE$2059,$E77+19,)</f>
        <v>0</v>
      </c>
      <c r="M77" s="42">
        <f>VLOOKUP($A77&amp;M$89,決統データ!$A$3:$DE$2059,$E77+19,)</f>
        <v>0</v>
      </c>
      <c r="N77" s="187">
        <f t="shared" si="4"/>
        <v>0</v>
      </c>
    </row>
    <row r="78" spans="1:14" ht="15" customHeight="1">
      <c r="A78" s="27" t="str">
        <f t="shared" si="3"/>
        <v>0400702</v>
      </c>
      <c r="B78" s="28" t="s">
        <v>1384</v>
      </c>
      <c r="C78" s="28" t="s">
        <v>1445</v>
      </c>
      <c r="D78" s="28" t="s">
        <v>140</v>
      </c>
      <c r="E78" s="391">
        <v>29</v>
      </c>
      <c r="F78" s="1024" t="s">
        <v>1434</v>
      </c>
      <c r="G78" s="559" t="s">
        <v>1435</v>
      </c>
      <c r="H78" s="935" t="s">
        <v>1437</v>
      </c>
      <c r="I78" s="386" t="s">
        <v>1073</v>
      </c>
      <c r="J78" s="42">
        <f>VLOOKUP($A78&amp;J$89,決統データ!$A$3:$DE$2059,$E78+19,)</f>
        <v>0</v>
      </c>
      <c r="K78" s="42">
        <f>VLOOKUP($A78&amp;K$89,決統データ!$A$3:$DE$2059,$E78+19,)</f>
        <v>0</v>
      </c>
      <c r="L78" s="42">
        <f>VLOOKUP($A78&amp;L$89,決統データ!$A$3:$DE$2059,$E78+19,)</f>
        <v>0</v>
      </c>
      <c r="M78" s="42">
        <f>VLOOKUP($A78&amp;M$89,決統データ!$A$3:$DE$2059,$E78+19,)</f>
        <v>0</v>
      </c>
      <c r="N78" s="187">
        <f t="shared" si="4"/>
        <v>0</v>
      </c>
    </row>
    <row r="79" spans="1:14" ht="15" customHeight="1">
      <c r="A79" s="27" t="str">
        <f t="shared" si="3"/>
        <v>0400702</v>
      </c>
      <c r="B79" s="28" t="s">
        <v>1384</v>
      </c>
      <c r="C79" s="28" t="s">
        <v>1445</v>
      </c>
      <c r="D79" s="28" t="s">
        <v>140</v>
      </c>
      <c r="E79" s="391">
        <v>30</v>
      </c>
      <c r="F79" s="1025"/>
      <c r="G79" s="559"/>
      <c r="H79" s="624"/>
      <c r="I79" s="386" t="s">
        <v>1072</v>
      </c>
      <c r="J79" s="42">
        <f>VLOOKUP($A79&amp;J$89,決統データ!$A$3:$DE$2059,$E79+19,)</f>
        <v>0</v>
      </c>
      <c r="K79" s="42">
        <f>VLOOKUP($A79&amp;K$89,決統データ!$A$3:$DE$2059,$E79+19,)</f>
        <v>0</v>
      </c>
      <c r="L79" s="42">
        <f>VLOOKUP($A79&amp;L$89,決統データ!$A$3:$DE$2059,$E79+19,)</f>
        <v>0</v>
      </c>
      <c r="M79" s="42">
        <f>VLOOKUP($A79&amp;M$89,決統データ!$A$3:$DE$2059,$E79+19,)</f>
        <v>0</v>
      </c>
      <c r="N79" s="187">
        <f t="shared" si="4"/>
        <v>0</v>
      </c>
    </row>
    <row r="80" spans="1:14" ht="15" customHeight="1">
      <c r="A80" s="27" t="str">
        <f t="shared" si="3"/>
        <v>0400702</v>
      </c>
      <c r="B80" s="28" t="s">
        <v>1384</v>
      </c>
      <c r="C80" s="28" t="s">
        <v>1445</v>
      </c>
      <c r="D80" s="28" t="s">
        <v>140</v>
      </c>
      <c r="E80" s="391">
        <v>31</v>
      </c>
      <c r="F80" s="1025"/>
      <c r="G80" s="559"/>
      <c r="H80" s="387" t="s">
        <v>1438</v>
      </c>
      <c r="I80" s="392"/>
      <c r="J80" s="42">
        <f>VLOOKUP($A80&amp;J$89,決統データ!$A$3:$DE$2059,$E80+19,)</f>
        <v>0</v>
      </c>
      <c r="K80" s="42">
        <f>VLOOKUP($A80&amp;K$89,決統データ!$A$3:$DE$2059,$E80+19,)</f>
        <v>0</v>
      </c>
      <c r="L80" s="42">
        <f>VLOOKUP($A80&amp;L$89,決統データ!$A$3:$DE$2059,$E80+19,)</f>
        <v>0</v>
      </c>
      <c r="M80" s="42">
        <f>VLOOKUP($A80&amp;M$89,決統データ!$A$3:$DE$2059,$E80+19,)</f>
        <v>0</v>
      </c>
      <c r="N80" s="187">
        <f t="shared" si="4"/>
        <v>0</v>
      </c>
    </row>
    <row r="81" spans="1:212" ht="15" customHeight="1">
      <c r="A81" s="27" t="str">
        <f t="shared" si="3"/>
        <v>0400702</v>
      </c>
      <c r="B81" s="28" t="s">
        <v>1384</v>
      </c>
      <c r="C81" s="28" t="s">
        <v>1445</v>
      </c>
      <c r="D81" s="28" t="s">
        <v>140</v>
      </c>
      <c r="E81" s="391">
        <v>32</v>
      </c>
      <c r="F81" s="1025"/>
      <c r="G81" s="559"/>
      <c r="H81" s="387" t="s">
        <v>1439</v>
      </c>
      <c r="I81" s="392"/>
      <c r="J81" s="42">
        <f>VLOOKUP($A81&amp;J$89,決統データ!$A$3:$DE$2059,$E81+19,)</f>
        <v>0</v>
      </c>
      <c r="K81" s="42">
        <f>VLOOKUP($A81&amp;K$89,決統データ!$A$3:$DE$2059,$E81+19,)</f>
        <v>0</v>
      </c>
      <c r="L81" s="42">
        <f>VLOOKUP($A81&amp;L$89,決統データ!$A$3:$DE$2059,$E81+19,)</f>
        <v>0</v>
      </c>
      <c r="M81" s="42">
        <f>VLOOKUP($A81&amp;M$89,決統データ!$A$3:$DE$2059,$E81+19,)</f>
        <v>0</v>
      </c>
      <c r="N81" s="187">
        <f t="shared" si="4"/>
        <v>0</v>
      </c>
    </row>
    <row r="82" spans="1:212" ht="15" customHeight="1">
      <c r="A82" s="27" t="str">
        <f t="shared" si="3"/>
        <v>0400702</v>
      </c>
      <c r="B82" s="28" t="s">
        <v>1384</v>
      </c>
      <c r="C82" s="28" t="s">
        <v>1445</v>
      </c>
      <c r="D82" s="28" t="s">
        <v>140</v>
      </c>
      <c r="E82" s="391">
        <v>33</v>
      </c>
      <c r="F82" s="1025"/>
      <c r="G82" s="559" t="s">
        <v>1436</v>
      </c>
      <c r="H82" s="935" t="s">
        <v>1437</v>
      </c>
      <c r="I82" s="392" t="s">
        <v>1073</v>
      </c>
      <c r="J82" s="42">
        <f>VLOOKUP($A82&amp;J$89,決統データ!$A$3:$DE$2059,$E82+19,)</f>
        <v>0</v>
      </c>
      <c r="K82" s="42">
        <f>VLOOKUP($A82&amp;K$89,決統データ!$A$3:$DE$2059,$E82+19,)</f>
        <v>0</v>
      </c>
      <c r="L82" s="42">
        <f>VLOOKUP($A82&amp;L$89,決統データ!$A$3:$DE$2059,$E82+19,)</f>
        <v>0</v>
      </c>
      <c r="M82" s="42">
        <f>VLOOKUP($A82&amp;M$89,決統データ!$A$3:$DE$2059,$E82+19,)</f>
        <v>0</v>
      </c>
      <c r="N82" s="187">
        <f t="shared" si="4"/>
        <v>0</v>
      </c>
    </row>
    <row r="83" spans="1:212" ht="15" customHeight="1">
      <c r="A83" s="27" t="str">
        <f t="shared" si="3"/>
        <v>0400702</v>
      </c>
      <c r="B83" s="28" t="s">
        <v>1384</v>
      </c>
      <c r="C83" s="28" t="s">
        <v>1445</v>
      </c>
      <c r="D83" s="28" t="s">
        <v>140</v>
      </c>
      <c r="E83" s="391">
        <v>34</v>
      </c>
      <c r="F83" s="1025"/>
      <c r="G83" s="559"/>
      <c r="H83" s="624"/>
      <c r="I83" s="392" t="s">
        <v>1072</v>
      </c>
      <c r="J83" s="42">
        <f>VLOOKUP($A83&amp;J$89,決統データ!$A$3:$DE$2059,$E83+19,)</f>
        <v>0</v>
      </c>
      <c r="K83" s="42">
        <f>VLOOKUP($A83&amp;K$89,決統データ!$A$3:$DE$2059,$E83+19,)</f>
        <v>0</v>
      </c>
      <c r="L83" s="42">
        <f>VLOOKUP($A83&amp;L$89,決統データ!$A$3:$DE$2059,$E83+19,)</f>
        <v>0</v>
      </c>
      <c r="M83" s="42">
        <f>VLOOKUP($A83&amp;M$89,決統データ!$A$3:$DE$2059,$E83+19,)</f>
        <v>0</v>
      </c>
      <c r="N83" s="187">
        <f t="shared" si="4"/>
        <v>0</v>
      </c>
    </row>
    <row r="84" spans="1:212" ht="15" customHeight="1">
      <c r="A84" s="27" t="str">
        <f t="shared" si="3"/>
        <v>0400702</v>
      </c>
      <c r="B84" s="28" t="s">
        <v>1384</v>
      </c>
      <c r="C84" s="28" t="s">
        <v>1445</v>
      </c>
      <c r="D84" s="28" t="s">
        <v>140</v>
      </c>
      <c r="E84" s="391">
        <v>35</v>
      </c>
      <c r="F84" s="1025"/>
      <c r="G84" s="559"/>
      <c r="H84" s="387" t="s">
        <v>1440</v>
      </c>
      <c r="I84" s="392"/>
      <c r="J84" s="42">
        <f>VLOOKUP($A84&amp;J$89,決統データ!$A$3:$DE$2059,$E84+19,)</f>
        <v>0</v>
      </c>
      <c r="K84" s="42">
        <f>VLOOKUP($A84&amp;K$89,決統データ!$A$3:$DE$2059,$E84+19,)</f>
        <v>0</v>
      </c>
      <c r="L84" s="42">
        <f>VLOOKUP($A84&amp;L$89,決統データ!$A$3:$DE$2059,$E84+19,)</f>
        <v>0</v>
      </c>
      <c r="M84" s="42">
        <f>VLOOKUP($A84&amp;M$89,決統データ!$A$3:$DE$2059,$E84+19,)</f>
        <v>0</v>
      </c>
      <c r="N84" s="187">
        <f t="shared" si="4"/>
        <v>0</v>
      </c>
    </row>
    <row r="85" spans="1:212" ht="15" customHeight="1">
      <c r="A85" s="27" t="str">
        <f t="shared" si="3"/>
        <v>0400702</v>
      </c>
      <c r="B85" s="28" t="s">
        <v>1384</v>
      </c>
      <c r="C85" s="28" t="s">
        <v>1445</v>
      </c>
      <c r="D85" s="28" t="s">
        <v>140</v>
      </c>
      <c r="E85" s="391">
        <v>36</v>
      </c>
      <c r="F85" s="1025"/>
      <c r="G85" s="559"/>
      <c r="H85" s="387" t="s">
        <v>1441</v>
      </c>
      <c r="I85" s="404"/>
      <c r="J85" s="42">
        <f>VLOOKUP($A85&amp;J$89,決統データ!$A$3:$DE$2059,$E85+19,)</f>
        <v>0</v>
      </c>
      <c r="K85" s="42">
        <f>VLOOKUP($A85&amp;K$89,決統データ!$A$3:$DE$2059,$E85+19,)</f>
        <v>0</v>
      </c>
      <c r="L85" s="42">
        <f>VLOOKUP($A85&amp;L$89,決統データ!$A$3:$DE$2059,$E85+19,)</f>
        <v>0</v>
      </c>
      <c r="M85" s="42">
        <f>VLOOKUP($A85&amp;M$89,決統データ!$A$3:$DE$2059,$E85+19,)</f>
        <v>0</v>
      </c>
      <c r="N85" s="187">
        <f t="shared" si="4"/>
        <v>0</v>
      </c>
    </row>
    <row r="86" spans="1:212" ht="15" customHeight="1">
      <c r="A86" s="27" t="str">
        <f t="shared" si="3"/>
        <v>0400702</v>
      </c>
      <c r="B86" s="28" t="s">
        <v>1384</v>
      </c>
      <c r="C86" s="28" t="s">
        <v>1445</v>
      </c>
      <c r="D86" s="28" t="s">
        <v>140</v>
      </c>
      <c r="E86" s="391">
        <v>37</v>
      </c>
      <c r="F86" s="1026"/>
      <c r="G86" s="385" t="s">
        <v>1442</v>
      </c>
      <c r="H86" s="387"/>
      <c r="I86" s="392"/>
      <c r="J86" s="42">
        <f>VLOOKUP($A86&amp;J$89,決統データ!$A$3:$DE$2059,$E86+19,)</f>
        <v>0</v>
      </c>
      <c r="K86" s="42">
        <f>VLOOKUP($A86&amp;K$89,決統データ!$A$3:$DE$2059,$E86+19,)</f>
        <v>0</v>
      </c>
      <c r="L86" s="42">
        <f>VLOOKUP($A86&amp;L$89,決統データ!$A$3:$DE$2059,$E86+19,)</f>
        <v>0</v>
      </c>
      <c r="M86" s="42">
        <f>VLOOKUP($A86&amp;M$89,決統データ!$A$3:$DE$2059,$E86+19,)</f>
        <v>0</v>
      </c>
      <c r="N86" s="187">
        <f t="shared" si="4"/>
        <v>0</v>
      </c>
    </row>
    <row r="89" spans="1:212" s="157" customFormat="1">
      <c r="A89" s="1"/>
      <c r="B89" s="1"/>
      <c r="C89" s="1"/>
      <c r="D89" s="1"/>
      <c r="E89" s="391"/>
      <c r="F89" s="1"/>
      <c r="G89" s="1"/>
      <c r="H89" s="1"/>
      <c r="I89" s="1"/>
      <c r="J89" s="12" t="str">
        <f>+J90&amp;J92</f>
        <v>262129001</v>
      </c>
      <c r="K89" s="12" t="str">
        <f>+K90&amp;K92</f>
        <v>262129002</v>
      </c>
      <c r="L89" s="12" t="str">
        <f>+L90&amp;L92</f>
        <v>262129003</v>
      </c>
      <c r="M89" s="12" t="str">
        <f>+M90&amp;M92</f>
        <v>262129004</v>
      </c>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row>
    <row r="90" spans="1:212" s="157" customFormat="1">
      <c r="A90" s="1"/>
      <c r="B90" s="1"/>
      <c r="C90" s="1"/>
      <c r="D90" s="1"/>
      <c r="E90" s="391"/>
      <c r="F90" s="1"/>
      <c r="G90" s="1"/>
      <c r="H90" s="1"/>
      <c r="I90" s="1"/>
      <c r="J90" s="323" t="s">
        <v>589</v>
      </c>
      <c r="K90" s="323" t="s">
        <v>589</v>
      </c>
      <c r="L90" s="323" t="s">
        <v>589</v>
      </c>
      <c r="M90" s="323" t="s">
        <v>589</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row>
    <row r="91" spans="1:212" s="157" customFormat="1">
      <c r="A91" s="1"/>
      <c r="B91" s="1"/>
      <c r="C91" s="1"/>
      <c r="D91" s="1"/>
      <c r="E91" s="391"/>
      <c r="F91" s="1"/>
      <c r="G91" s="1"/>
      <c r="H91" s="1"/>
      <c r="I91" s="1"/>
      <c r="J91" s="323" t="s">
        <v>590</v>
      </c>
      <c r="K91" s="323" t="s">
        <v>590</v>
      </c>
      <c r="L91" s="323" t="s">
        <v>590</v>
      </c>
      <c r="M91" s="323" t="s">
        <v>590</v>
      </c>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row>
    <row r="92" spans="1:212" s="157" customFormat="1">
      <c r="A92" s="1"/>
      <c r="B92" s="1"/>
      <c r="C92" s="1"/>
      <c r="D92" s="1"/>
      <c r="E92" s="391"/>
      <c r="F92" s="1"/>
      <c r="G92" s="1"/>
      <c r="H92" s="1"/>
      <c r="I92" s="1"/>
      <c r="J92" s="398" t="s">
        <v>1372</v>
      </c>
      <c r="K92" s="398" t="s">
        <v>134</v>
      </c>
      <c r="L92" s="398" t="s">
        <v>1376</v>
      </c>
      <c r="M92" s="398" t="s">
        <v>1459</v>
      </c>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row>
  </sheetData>
  <customSheetViews>
    <customSheetView guid="{247A5D4D-80F1-4466-92F7-7A3BC78E450F}" showPageBreaks="1" printArea="1" view="pageBreakPreview">
      <pane xSplit="9" ySplit="4" topLeftCell="J5" activePane="bottomRight" state="frozen"/>
      <selection pane="bottomRight" activeCell="C43" sqref="C43"/>
      <pageMargins left="0.7874015748031496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22">
    <mergeCell ref="F3:I3"/>
    <mergeCell ref="F4:I4"/>
    <mergeCell ref="F32:H33"/>
    <mergeCell ref="G34:I34"/>
    <mergeCell ref="F70:F77"/>
    <mergeCell ref="G54:G69"/>
    <mergeCell ref="F78:F86"/>
    <mergeCell ref="G78:G81"/>
    <mergeCell ref="F7:F8"/>
    <mergeCell ref="F11:F12"/>
    <mergeCell ref="F15:F22"/>
    <mergeCell ref="F23:F29"/>
    <mergeCell ref="F30:H31"/>
    <mergeCell ref="G35:G40"/>
    <mergeCell ref="F34:F40"/>
    <mergeCell ref="F41:H43"/>
    <mergeCell ref="F46:G47"/>
    <mergeCell ref="F51:H52"/>
    <mergeCell ref="G82:G85"/>
    <mergeCell ref="H78:H79"/>
    <mergeCell ref="H82:H83"/>
    <mergeCell ref="F54:F69"/>
  </mergeCells>
  <phoneticPr fontId="3"/>
  <pageMargins left="0.78740157480314965" right="0.78740157480314965" top="0.78740157480314965" bottom="0.78740157480314965" header="0.51181102362204722" footer="0.51181102362204722"/>
  <pageSetup paperSize="9" scale="5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M84"/>
  <sheetViews>
    <sheetView view="pageBreakPreview" zoomScaleNormal="8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3.75" style="1" customWidth="1"/>
    <col min="7" max="7" width="3.83203125" style="1" customWidth="1"/>
    <col min="8" max="8" width="3.5" style="1" customWidth="1"/>
    <col min="9" max="9" width="25.25" style="1" customWidth="1"/>
    <col min="10" max="13" width="11.75" style="152" customWidth="1"/>
    <col min="14" max="16384" width="9" style="1"/>
  </cols>
  <sheetData>
    <row r="1" spans="1:13">
      <c r="F1" s="1" t="s">
        <v>1341</v>
      </c>
      <c r="M1" s="161" t="s">
        <v>523</v>
      </c>
    </row>
    <row r="2" spans="1:13" ht="34.5" customHeight="1">
      <c r="A2" s="26"/>
      <c r="B2" s="67" t="s">
        <v>786</v>
      </c>
      <c r="C2" s="26" t="s">
        <v>787</v>
      </c>
      <c r="D2" s="26" t="s">
        <v>788</v>
      </c>
      <c r="E2" s="30" t="s">
        <v>789</v>
      </c>
      <c r="F2" s="671"/>
      <c r="G2" s="672"/>
      <c r="H2" s="672"/>
      <c r="I2" s="673"/>
      <c r="J2" s="165" t="s">
        <v>757</v>
      </c>
      <c r="K2" s="165" t="s">
        <v>468</v>
      </c>
      <c r="L2" s="165" t="s">
        <v>1320</v>
      </c>
      <c r="M2" s="190" t="s">
        <v>1340</v>
      </c>
    </row>
    <row r="3" spans="1:13" ht="18" customHeight="1">
      <c r="A3" s="27" t="str">
        <f>+B3&amp;C3&amp;D3</f>
        <v>1713201</v>
      </c>
      <c r="B3" s="28" t="s">
        <v>133</v>
      </c>
      <c r="C3" s="29">
        <v>32</v>
      </c>
      <c r="D3" s="28" t="s">
        <v>790</v>
      </c>
      <c r="E3" s="24">
        <v>1</v>
      </c>
      <c r="F3" s="594" t="s">
        <v>1339</v>
      </c>
      <c r="G3" s="594" t="s">
        <v>1338</v>
      </c>
      <c r="H3" s="175" t="s">
        <v>862</v>
      </c>
      <c r="I3" s="191"/>
      <c r="J3" s="43">
        <f>VLOOKUP($A3&amp;J$82,決統データ!$A$3:$DE$2059,$E3+19,FALSE)</f>
        <v>7917</v>
      </c>
      <c r="K3" s="43">
        <f>VLOOKUP($A3&amp;K$82,決統データ!$A$3:$DE$2059,$E3+19,FALSE)</f>
        <v>0</v>
      </c>
      <c r="L3" s="43">
        <f>VLOOKUP($A3&amp;L$82,決統データ!$A$3:$DE$2059,$E3+19,FALSE)</f>
        <v>0</v>
      </c>
      <c r="M3" s="167">
        <f t="shared" ref="M3:M34" si="0">SUM(J3:L3)</f>
        <v>7917</v>
      </c>
    </row>
    <row r="4" spans="1:13" ht="18" customHeight="1">
      <c r="A4" s="27" t="str">
        <f t="shared" ref="A4:A75" si="1">+B4&amp;C4&amp;D4</f>
        <v>1713201</v>
      </c>
      <c r="B4" s="28" t="s">
        <v>133</v>
      </c>
      <c r="C4" s="29">
        <v>32</v>
      </c>
      <c r="D4" s="28" t="s">
        <v>790</v>
      </c>
      <c r="E4" s="24">
        <v>2</v>
      </c>
      <c r="F4" s="594"/>
      <c r="G4" s="594"/>
      <c r="H4" s="175" t="s">
        <v>1180</v>
      </c>
      <c r="I4" s="191"/>
      <c r="J4" s="43">
        <f>VLOOKUP($A4&amp;J$82,決統データ!$A$3:$DE$2059,$E4+19,FALSE)</f>
        <v>2855</v>
      </c>
      <c r="K4" s="43">
        <f>VLOOKUP($A4&amp;K$82,決統データ!$A$3:$DE$2059,$E4+19,FALSE)</f>
        <v>0</v>
      </c>
      <c r="L4" s="43">
        <f>VLOOKUP($A4&amp;L$82,決統データ!$A$3:$DE$2059,$E4+19,FALSE)</f>
        <v>0</v>
      </c>
      <c r="M4" s="167">
        <f t="shared" si="0"/>
        <v>2855</v>
      </c>
    </row>
    <row r="5" spans="1:13" ht="18" customHeight="1">
      <c r="A5" s="27" t="str">
        <f t="shared" si="1"/>
        <v>1713201</v>
      </c>
      <c r="B5" s="28" t="s">
        <v>133</v>
      </c>
      <c r="C5" s="29">
        <v>32</v>
      </c>
      <c r="D5" s="28" t="s">
        <v>790</v>
      </c>
      <c r="E5" s="24">
        <v>3</v>
      </c>
      <c r="F5" s="594"/>
      <c r="G5" s="594"/>
      <c r="H5" s="175" t="s">
        <v>1177</v>
      </c>
      <c r="I5" s="191"/>
      <c r="J5" s="43">
        <f>VLOOKUP($A5&amp;J$82,決統データ!$A$3:$DE$2059,$E5+19,FALSE)</f>
        <v>703</v>
      </c>
      <c r="K5" s="43">
        <f>VLOOKUP($A5&amp;K$82,決統データ!$A$3:$DE$2059,$E5+19,FALSE)</f>
        <v>0</v>
      </c>
      <c r="L5" s="43">
        <f>VLOOKUP($A5&amp;L$82,決統データ!$A$3:$DE$2059,$E5+19,FALSE)</f>
        <v>0</v>
      </c>
      <c r="M5" s="167">
        <f t="shared" si="0"/>
        <v>703</v>
      </c>
    </row>
    <row r="6" spans="1:13" ht="18" customHeight="1">
      <c r="A6" s="27" t="str">
        <f t="shared" si="1"/>
        <v>1713201</v>
      </c>
      <c r="B6" s="28" t="s">
        <v>133</v>
      </c>
      <c r="C6" s="29">
        <v>32</v>
      </c>
      <c r="D6" s="28" t="s">
        <v>790</v>
      </c>
      <c r="E6" s="24">
        <v>4</v>
      </c>
      <c r="F6" s="594"/>
      <c r="G6" s="594"/>
      <c r="H6" s="175" t="s">
        <v>1337</v>
      </c>
      <c r="I6" s="191"/>
      <c r="J6" s="43">
        <f>VLOOKUP($A6&amp;J$82,決統データ!$A$3:$DE$2059,$E6+19,FALSE)</f>
        <v>0</v>
      </c>
      <c r="K6" s="43">
        <f>VLOOKUP($A6&amp;K$82,決統データ!$A$3:$DE$2059,$E6+19,FALSE)</f>
        <v>0</v>
      </c>
      <c r="L6" s="43">
        <f>VLOOKUP($A6&amp;L$82,決統データ!$A$3:$DE$2059,$E6+19,FALSE)</f>
        <v>0</v>
      </c>
      <c r="M6" s="167">
        <f t="shared" si="0"/>
        <v>0</v>
      </c>
    </row>
    <row r="7" spans="1:13" ht="18" customHeight="1">
      <c r="A7" s="27" t="str">
        <f t="shared" si="1"/>
        <v>1713201</v>
      </c>
      <c r="B7" s="28" t="s">
        <v>133</v>
      </c>
      <c r="C7" s="29">
        <v>32</v>
      </c>
      <c r="D7" s="28" t="s">
        <v>790</v>
      </c>
      <c r="E7" s="24">
        <v>5</v>
      </c>
      <c r="F7" s="594"/>
      <c r="G7" s="594"/>
      <c r="H7" s="175" t="s">
        <v>1178</v>
      </c>
      <c r="I7" s="191"/>
      <c r="J7" s="43">
        <f>VLOOKUP($A7&amp;J$82,決統データ!$A$3:$DE$2059,$E7+19,FALSE)</f>
        <v>0</v>
      </c>
      <c r="K7" s="43">
        <f>VLOOKUP($A7&amp;K$82,決統データ!$A$3:$DE$2059,$E7+19,FALSE)</f>
        <v>0</v>
      </c>
      <c r="L7" s="43">
        <f>VLOOKUP($A7&amp;L$82,決統データ!$A$3:$DE$2059,$E7+19,FALSE)</f>
        <v>2548</v>
      </c>
      <c r="M7" s="167">
        <f t="shared" si="0"/>
        <v>2548</v>
      </c>
    </row>
    <row r="8" spans="1:13" ht="18" customHeight="1">
      <c r="A8" s="27" t="str">
        <f t="shared" si="1"/>
        <v>1713201</v>
      </c>
      <c r="B8" s="28" t="s">
        <v>133</v>
      </c>
      <c r="C8" s="29">
        <v>32</v>
      </c>
      <c r="D8" s="28" t="s">
        <v>790</v>
      </c>
      <c r="E8" s="24">
        <v>6</v>
      </c>
      <c r="F8" s="594"/>
      <c r="G8" s="594"/>
      <c r="H8" s="175" t="s">
        <v>737</v>
      </c>
      <c r="I8" s="191"/>
      <c r="J8" s="43">
        <f>VLOOKUP($A8&amp;J$82,決統データ!$A$3:$DE$2059,$E8+19,FALSE)</f>
        <v>4386</v>
      </c>
      <c r="K8" s="43">
        <f>VLOOKUP($A8&amp;K$82,決統データ!$A$3:$DE$2059,$E8+19,FALSE)</f>
        <v>0</v>
      </c>
      <c r="L8" s="43">
        <f>VLOOKUP($A8&amp;L$82,決統データ!$A$3:$DE$2059,$E8+19,FALSE)</f>
        <v>2012</v>
      </c>
      <c r="M8" s="167">
        <f t="shared" si="0"/>
        <v>6398</v>
      </c>
    </row>
    <row r="9" spans="1:13" ht="18" customHeight="1">
      <c r="A9" s="27" t="str">
        <f t="shared" si="1"/>
        <v>1713201</v>
      </c>
      <c r="B9" s="28" t="s">
        <v>133</v>
      </c>
      <c r="C9" s="29">
        <v>32</v>
      </c>
      <c r="D9" s="28" t="s">
        <v>790</v>
      </c>
      <c r="E9" s="24">
        <v>7</v>
      </c>
      <c r="F9" s="594"/>
      <c r="G9" s="594"/>
      <c r="H9" s="175" t="s">
        <v>799</v>
      </c>
      <c r="I9" s="191"/>
      <c r="J9" s="43">
        <f>VLOOKUP($A9&amp;J$82,決統データ!$A$3:$DE$2059,$E9+19,FALSE)</f>
        <v>15861</v>
      </c>
      <c r="K9" s="43">
        <f>VLOOKUP($A9&amp;K$82,決統データ!$A$3:$DE$2059,$E9+19,FALSE)</f>
        <v>0</v>
      </c>
      <c r="L9" s="43">
        <f>VLOOKUP($A9&amp;L$82,決統データ!$A$3:$DE$2059,$E9+19,FALSE)</f>
        <v>4560</v>
      </c>
      <c r="M9" s="167">
        <f t="shared" si="0"/>
        <v>20421</v>
      </c>
    </row>
    <row r="10" spans="1:13" ht="18" customHeight="1">
      <c r="A10" s="27" t="str">
        <f t="shared" si="1"/>
        <v>1713201</v>
      </c>
      <c r="B10" s="28" t="s">
        <v>133</v>
      </c>
      <c r="C10" s="29">
        <v>32</v>
      </c>
      <c r="D10" s="28" t="s">
        <v>790</v>
      </c>
      <c r="E10" s="24">
        <v>8</v>
      </c>
      <c r="F10" s="594"/>
      <c r="G10" s="594"/>
      <c r="H10" s="594" t="s">
        <v>650</v>
      </c>
      <c r="I10" s="174" t="s">
        <v>1323</v>
      </c>
      <c r="J10" s="43">
        <f>VLOOKUP($A10&amp;J$82,決統データ!$A$3:$DE$2059,$E10+19,FALSE)</f>
        <v>15759</v>
      </c>
      <c r="K10" s="43">
        <f>VLOOKUP($A10&amp;K$82,決統データ!$A$3:$DE$2059,$E10+19,FALSE)</f>
        <v>0</v>
      </c>
      <c r="L10" s="43">
        <f>VLOOKUP($A10&amp;L$82,決統データ!$A$3:$DE$2059,$E10+19,FALSE)</f>
        <v>4560</v>
      </c>
      <c r="M10" s="167">
        <f t="shared" si="0"/>
        <v>20319</v>
      </c>
    </row>
    <row r="11" spans="1:13" ht="18" customHeight="1">
      <c r="A11" s="27" t="str">
        <f t="shared" si="1"/>
        <v>1713201</v>
      </c>
      <c r="B11" s="28" t="s">
        <v>133</v>
      </c>
      <c r="C11" s="29">
        <v>32</v>
      </c>
      <c r="D11" s="28" t="s">
        <v>790</v>
      </c>
      <c r="E11" s="24">
        <v>9</v>
      </c>
      <c r="F11" s="594"/>
      <c r="G11" s="594"/>
      <c r="H11" s="594"/>
      <c r="I11" s="174" t="s">
        <v>1322</v>
      </c>
      <c r="J11" s="43">
        <f>VLOOKUP($A11&amp;J$82,決統データ!$A$3:$DE$2059,$E11+19,FALSE)</f>
        <v>0</v>
      </c>
      <c r="K11" s="43">
        <f>VLOOKUP($A11&amp;K$82,決統データ!$A$3:$DE$2059,$E11+19,FALSE)</f>
        <v>0</v>
      </c>
      <c r="L11" s="43">
        <f>VLOOKUP($A11&amp;L$82,決統データ!$A$3:$DE$2059,$E11+19,FALSE)</f>
        <v>0</v>
      </c>
      <c r="M11" s="167">
        <f t="shared" si="0"/>
        <v>0</v>
      </c>
    </row>
    <row r="12" spans="1:13" ht="18" customHeight="1">
      <c r="A12" s="27" t="str">
        <f t="shared" si="1"/>
        <v>1713201</v>
      </c>
      <c r="B12" s="28" t="s">
        <v>133</v>
      </c>
      <c r="C12" s="29">
        <v>32</v>
      </c>
      <c r="D12" s="28" t="s">
        <v>790</v>
      </c>
      <c r="E12" s="24">
        <v>10</v>
      </c>
      <c r="F12" s="594"/>
      <c r="G12" s="594"/>
      <c r="H12" s="594"/>
      <c r="I12" s="174" t="s">
        <v>737</v>
      </c>
      <c r="J12" s="43">
        <f>VLOOKUP($A12&amp;J$82,決統データ!$A$3:$DE$2059,$E12+19,FALSE)</f>
        <v>102</v>
      </c>
      <c r="K12" s="43">
        <f>VLOOKUP($A12&amp;K$82,決統データ!$A$3:$DE$2059,$E12+19,FALSE)</f>
        <v>0</v>
      </c>
      <c r="L12" s="43">
        <f>VLOOKUP($A12&amp;L$82,決統データ!$A$3:$DE$2059,$E12+19,FALSE)</f>
        <v>0</v>
      </c>
      <c r="M12" s="167">
        <f t="shared" si="0"/>
        <v>102</v>
      </c>
    </row>
    <row r="13" spans="1:13" ht="18" customHeight="1">
      <c r="A13" s="27" t="str">
        <f t="shared" si="1"/>
        <v>1713201</v>
      </c>
      <c r="B13" s="28" t="s">
        <v>133</v>
      </c>
      <c r="C13" s="29">
        <v>32</v>
      </c>
      <c r="D13" s="28" t="s">
        <v>790</v>
      </c>
      <c r="E13" s="24">
        <v>11</v>
      </c>
      <c r="F13" s="594"/>
      <c r="G13" s="594" t="s">
        <v>1309</v>
      </c>
      <c r="H13" s="174" t="s">
        <v>862</v>
      </c>
      <c r="I13" s="174"/>
      <c r="J13" s="43">
        <f>VLOOKUP($A13&amp;J$82,決統データ!$A$3:$DE$2059,$E13+19,FALSE)</f>
        <v>0</v>
      </c>
      <c r="K13" s="43">
        <f>VLOOKUP($A13&amp;K$82,決統データ!$A$3:$DE$2059,$E13+19,FALSE)</f>
        <v>0</v>
      </c>
      <c r="L13" s="43">
        <f>VLOOKUP($A13&amp;L$82,決統データ!$A$3:$DE$2059,$E13+19,FALSE)</f>
        <v>0</v>
      </c>
      <c r="M13" s="167">
        <f t="shared" si="0"/>
        <v>0</v>
      </c>
    </row>
    <row r="14" spans="1:13" ht="18" customHeight="1">
      <c r="A14" s="27" t="str">
        <f t="shared" si="1"/>
        <v>1713201</v>
      </c>
      <c r="B14" s="28" t="s">
        <v>133</v>
      </c>
      <c r="C14" s="29">
        <v>32</v>
      </c>
      <c r="D14" s="28" t="s">
        <v>790</v>
      </c>
      <c r="E14" s="24">
        <v>12</v>
      </c>
      <c r="F14" s="594"/>
      <c r="G14" s="594"/>
      <c r="H14" s="174" t="s">
        <v>1336</v>
      </c>
      <c r="I14" s="174"/>
      <c r="J14" s="43">
        <f>VLOOKUP($A14&amp;J$82,決統データ!$A$3:$DE$2059,$E14+19,FALSE)</f>
        <v>2018</v>
      </c>
      <c r="K14" s="43">
        <f>VLOOKUP($A14&amp;K$82,決統データ!$A$3:$DE$2059,$E14+19,FALSE)</f>
        <v>0</v>
      </c>
      <c r="L14" s="43">
        <f>VLOOKUP($A14&amp;L$82,決統データ!$A$3:$DE$2059,$E14+19,FALSE)</f>
        <v>0</v>
      </c>
      <c r="M14" s="167">
        <f t="shared" si="0"/>
        <v>2018</v>
      </c>
    </row>
    <row r="15" spans="1:13" ht="18" customHeight="1">
      <c r="A15" s="27" t="str">
        <f t="shared" si="1"/>
        <v>1713201</v>
      </c>
      <c r="B15" s="28" t="s">
        <v>133</v>
      </c>
      <c r="C15" s="29">
        <v>32</v>
      </c>
      <c r="D15" s="28" t="s">
        <v>790</v>
      </c>
      <c r="E15" s="24">
        <v>13</v>
      </c>
      <c r="F15" s="594"/>
      <c r="G15" s="594"/>
      <c r="H15" s="175"/>
      <c r="I15" s="191" t="s">
        <v>1335</v>
      </c>
      <c r="J15" s="43">
        <f>VLOOKUP($A15&amp;J$82,決統データ!$A$3:$DE$2059,$E15+19,FALSE)</f>
        <v>1977</v>
      </c>
      <c r="K15" s="43">
        <f>VLOOKUP($A15&amp;K$82,決統データ!$A$3:$DE$2059,$E15+19,FALSE)</f>
        <v>0</v>
      </c>
      <c r="L15" s="43">
        <f>VLOOKUP($A15&amp;L$82,決統データ!$A$3:$DE$2059,$E15+19,FALSE)</f>
        <v>0</v>
      </c>
      <c r="M15" s="167">
        <f t="shared" si="0"/>
        <v>1977</v>
      </c>
    </row>
    <row r="16" spans="1:13" ht="18" customHeight="1">
      <c r="A16" s="27" t="str">
        <f t="shared" si="1"/>
        <v>1713201</v>
      </c>
      <c r="B16" s="28" t="s">
        <v>133</v>
      </c>
      <c r="C16" s="29">
        <v>32</v>
      </c>
      <c r="D16" s="28" t="s">
        <v>790</v>
      </c>
      <c r="E16" s="24">
        <v>14</v>
      </c>
      <c r="F16" s="594"/>
      <c r="G16" s="594"/>
      <c r="H16" s="174" t="s">
        <v>1180</v>
      </c>
      <c r="I16" s="174"/>
      <c r="J16" s="43">
        <f>VLOOKUP($A16&amp;J$82,決統データ!$A$3:$DE$2059,$E16+19,FALSE)</f>
        <v>0</v>
      </c>
      <c r="K16" s="43">
        <f>VLOOKUP($A16&amp;K$82,決統データ!$A$3:$DE$2059,$E16+19,FALSE)</f>
        <v>0</v>
      </c>
      <c r="L16" s="43">
        <f>VLOOKUP($A16&amp;L$82,決統データ!$A$3:$DE$2059,$E16+19,FALSE)</f>
        <v>0</v>
      </c>
      <c r="M16" s="167">
        <f t="shared" si="0"/>
        <v>0</v>
      </c>
    </row>
    <row r="17" spans="1:13" ht="18" customHeight="1">
      <c r="A17" s="27" t="str">
        <f t="shared" si="1"/>
        <v>1713201</v>
      </c>
      <c r="B17" s="28" t="s">
        <v>133</v>
      </c>
      <c r="C17" s="29">
        <v>32</v>
      </c>
      <c r="D17" s="28" t="s">
        <v>790</v>
      </c>
      <c r="E17" s="24">
        <v>15</v>
      </c>
      <c r="F17" s="594"/>
      <c r="G17" s="594"/>
      <c r="H17" s="174" t="s">
        <v>1177</v>
      </c>
      <c r="I17" s="174"/>
      <c r="J17" s="43">
        <f>VLOOKUP($A17&amp;J$82,決統データ!$A$3:$DE$2059,$E17+19,FALSE)</f>
        <v>0</v>
      </c>
      <c r="K17" s="43">
        <f>VLOOKUP($A17&amp;K$82,決統データ!$A$3:$DE$2059,$E17+19,FALSE)</f>
        <v>0</v>
      </c>
      <c r="L17" s="43">
        <f>VLOOKUP($A17&amp;L$82,決統データ!$A$3:$DE$2059,$E17+19,FALSE)</f>
        <v>0</v>
      </c>
      <c r="M17" s="167">
        <f t="shared" si="0"/>
        <v>0</v>
      </c>
    </row>
    <row r="18" spans="1:13" ht="18" customHeight="1">
      <c r="A18" s="27" t="str">
        <f t="shared" si="1"/>
        <v>1713201</v>
      </c>
      <c r="B18" s="28" t="s">
        <v>133</v>
      </c>
      <c r="C18" s="29">
        <v>32</v>
      </c>
      <c r="D18" s="28" t="s">
        <v>790</v>
      </c>
      <c r="E18" s="24">
        <v>16</v>
      </c>
      <c r="F18" s="594"/>
      <c r="G18" s="594"/>
      <c r="H18" s="174" t="s">
        <v>1317</v>
      </c>
      <c r="I18" s="174"/>
      <c r="J18" s="43">
        <f>VLOOKUP($A18&amp;J$82,決統データ!$A$3:$DE$2059,$E18+19,FALSE)</f>
        <v>0</v>
      </c>
      <c r="K18" s="43">
        <f>VLOOKUP($A18&amp;K$82,決統データ!$A$3:$DE$2059,$E18+19,FALSE)</f>
        <v>0</v>
      </c>
      <c r="L18" s="43">
        <f>VLOOKUP($A18&amp;L$82,決統データ!$A$3:$DE$2059,$E18+19,FALSE)</f>
        <v>0</v>
      </c>
      <c r="M18" s="167">
        <f t="shared" si="0"/>
        <v>0</v>
      </c>
    </row>
    <row r="19" spans="1:13" ht="18" customHeight="1">
      <c r="A19" s="27" t="str">
        <f t="shared" si="1"/>
        <v>1713201</v>
      </c>
      <c r="B19" s="28" t="s">
        <v>133</v>
      </c>
      <c r="C19" s="29">
        <v>32</v>
      </c>
      <c r="D19" s="28" t="s">
        <v>790</v>
      </c>
      <c r="E19" s="24">
        <v>17</v>
      </c>
      <c r="F19" s="594"/>
      <c r="G19" s="594"/>
      <c r="H19" s="174" t="s">
        <v>1178</v>
      </c>
      <c r="I19" s="174"/>
      <c r="J19" s="43">
        <f>VLOOKUP($A19&amp;J$82,決統データ!$A$3:$DE$2059,$E19+19,FALSE)</f>
        <v>7514</v>
      </c>
      <c r="K19" s="43">
        <f>VLOOKUP($A19&amp;K$82,決統データ!$A$3:$DE$2059,$E19+19,FALSE)</f>
        <v>0</v>
      </c>
      <c r="L19" s="43">
        <f>VLOOKUP($A19&amp;L$82,決統データ!$A$3:$DE$2059,$E19+19,FALSE)</f>
        <v>0</v>
      </c>
      <c r="M19" s="167">
        <f t="shared" si="0"/>
        <v>7514</v>
      </c>
    </row>
    <row r="20" spans="1:13" ht="18" customHeight="1">
      <c r="A20" s="27" t="str">
        <f t="shared" si="1"/>
        <v>1713201</v>
      </c>
      <c r="B20" s="28" t="s">
        <v>133</v>
      </c>
      <c r="C20" s="29">
        <v>32</v>
      </c>
      <c r="D20" s="28" t="s">
        <v>790</v>
      </c>
      <c r="E20" s="24">
        <v>18</v>
      </c>
      <c r="F20" s="594"/>
      <c r="G20" s="594"/>
      <c r="H20" s="174" t="s">
        <v>737</v>
      </c>
      <c r="I20" s="174"/>
      <c r="J20" s="43">
        <f>VLOOKUP($A20&amp;J$82,決統データ!$A$3:$DE$2059,$E20+19,FALSE)</f>
        <v>1645</v>
      </c>
      <c r="K20" s="43">
        <f>VLOOKUP($A20&amp;K$82,決統データ!$A$3:$DE$2059,$E20+19,FALSE)</f>
        <v>0</v>
      </c>
      <c r="L20" s="43">
        <f>VLOOKUP($A20&amp;L$82,決統データ!$A$3:$DE$2059,$E20+19,FALSE)</f>
        <v>0</v>
      </c>
      <c r="M20" s="167">
        <f t="shared" si="0"/>
        <v>1645</v>
      </c>
    </row>
    <row r="21" spans="1:13" ht="18" customHeight="1">
      <c r="A21" s="27" t="str">
        <f t="shared" si="1"/>
        <v>1713201</v>
      </c>
      <c r="B21" s="28" t="s">
        <v>133</v>
      </c>
      <c r="C21" s="29">
        <v>32</v>
      </c>
      <c r="D21" s="28" t="s">
        <v>790</v>
      </c>
      <c r="E21" s="24">
        <v>19</v>
      </c>
      <c r="F21" s="594"/>
      <c r="G21" s="594"/>
      <c r="H21" s="175" t="s">
        <v>799</v>
      </c>
      <c r="I21" s="191"/>
      <c r="J21" s="43">
        <f>VLOOKUP($A21&amp;J$82,決統データ!$A$3:$DE$2059,$E21+19,FALSE)</f>
        <v>11177</v>
      </c>
      <c r="K21" s="43">
        <f>VLOOKUP($A21&amp;K$82,決統データ!$A$3:$DE$2059,$E21+19,FALSE)</f>
        <v>0</v>
      </c>
      <c r="L21" s="43">
        <f>VLOOKUP($A21&amp;L$82,決統データ!$A$3:$DE$2059,$E21+19,FALSE)</f>
        <v>0</v>
      </c>
      <c r="M21" s="167">
        <f t="shared" si="0"/>
        <v>11177</v>
      </c>
    </row>
    <row r="22" spans="1:13" ht="18" customHeight="1">
      <c r="A22" s="27" t="str">
        <f t="shared" si="1"/>
        <v>1713201</v>
      </c>
      <c r="B22" s="28" t="s">
        <v>133</v>
      </c>
      <c r="C22" s="29">
        <v>32</v>
      </c>
      <c r="D22" s="28" t="s">
        <v>790</v>
      </c>
      <c r="E22" s="24">
        <v>20</v>
      </c>
      <c r="F22" s="594"/>
      <c r="G22" s="594"/>
      <c r="H22" s="594" t="s">
        <v>650</v>
      </c>
      <c r="I22" s="174" t="s">
        <v>1323</v>
      </c>
      <c r="J22" s="43">
        <f>VLOOKUP($A22&amp;J$82,決統データ!$A$3:$DE$2059,$E22+19,FALSE)</f>
        <v>11177</v>
      </c>
      <c r="K22" s="43">
        <f>VLOOKUP($A22&amp;K$82,決統データ!$A$3:$DE$2059,$E22+19,FALSE)</f>
        <v>0</v>
      </c>
      <c r="L22" s="43">
        <f>VLOOKUP($A22&amp;L$82,決統データ!$A$3:$DE$2059,$E22+19,FALSE)</f>
        <v>0</v>
      </c>
      <c r="M22" s="167">
        <f t="shared" si="0"/>
        <v>11177</v>
      </c>
    </row>
    <row r="23" spans="1:13" ht="18" customHeight="1">
      <c r="A23" s="27" t="str">
        <f t="shared" si="1"/>
        <v>1713201</v>
      </c>
      <c r="B23" s="28" t="s">
        <v>133</v>
      </c>
      <c r="C23" s="29">
        <v>32</v>
      </c>
      <c r="D23" s="28" t="s">
        <v>790</v>
      </c>
      <c r="E23" s="24">
        <v>21</v>
      </c>
      <c r="F23" s="594"/>
      <c r="G23" s="594"/>
      <c r="H23" s="594"/>
      <c r="I23" s="174" t="s">
        <v>1322</v>
      </c>
      <c r="J23" s="43">
        <f>VLOOKUP($A23&amp;J$82,決統データ!$A$3:$DE$2059,$E23+19,FALSE)</f>
        <v>0</v>
      </c>
      <c r="K23" s="43">
        <f>VLOOKUP($A23&amp;K$82,決統データ!$A$3:$DE$2059,$E23+19,FALSE)</f>
        <v>0</v>
      </c>
      <c r="L23" s="43">
        <f>VLOOKUP($A23&amp;L$82,決統データ!$A$3:$DE$2059,$E23+19,FALSE)</f>
        <v>0</v>
      </c>
      <c r="M23" s="167">
        <f t="shared" si="0"/>
        <v>0</v>
      </c>
    </row>
    <row r="24" spans="1:13" ht="18" customHeight="1">
      <c r="A24" s="27" t="str">
        <f t="shared" si="1"/>
        <v>1713201</v>
      </c>
      <c r="B24" s="28" t="s">
        <v>133</v>
      </c>
      <c r="C24" s="29">
        <v>32</v>
      </c>
      <c r="D24" s="28" t="s">
        <v>790</v>
      </c>
      <c r="E24" s="24">
        <v>22</v>
      </c>
      <c r="F24" s="594"/>
      <c r="G24" s="594"/>
      <c r="H24" s="594"/>
      <c r="I24" s="174" t="s">
        <v>737</v>
      </c>
      <c r="J24" s="43">
        <f>VLOOKUP($A24&amp;J$82,決統データ!$A$3:$DE$2059,$E24+19,FALSE)</f>
        <v>0</v>
      </c>
      <c r="K24" s="43">
        <f>VLOOKUP($A24&amp;K$82,決統データ!$A$3:$DE$2059,$E24+19,FALSE)</f>
        <v>0</v>
      </c>
      <c r="L24" s="43">
        <f>VLOOKUP($A24&amp;L$82,決統データ!$A$3:$DE$2059,$E24+19,FALSE)</f>
        <v>0</v>
      </c>
      <c r="M24" s="167">
        <f t="shared" si="0"/>
        <v>0</v>
      </c>
    </row>
    <row r="25" spans="1:13" ht="18" customHeight="1">
      <c r="A25" s="27" t="str">
        <f t="shared" si="1"/>
        <v>1713201</v>
      </c>
      <c r="B25" s="28" t="s">
        <v>133</v>
      </c>
      <c r="C25" s="29">
        <v>32</v>
      </c>
      <c r="D25" s="28" t="s">
        <v>790</v>
      </c>
      <c r="E25" s="24">
        <v>23</v>
      </c>
      <c r="F25" s="594"/>
      <c r="G25" s="594" t="s">
        <v>1308</v>
      </c>
      <c r="H25" s="174" t="s">
        <v>862</v>
      </c>
      <c r="I25" s="174"/>
      <c r="J25" s="43">
        <f>VLOOKUP($A25&amp;J$82,決統データ!$A$3:$DE$2059,$E25+19,FALSE)</f>
        <v>0</v>
      </c>
      <c r="K25" s="43">
        <f>VLOOKUP($A25&amp;K$82,決統データ!$A$3:$DE$2059,$E25+19,FALSE)</f>
        <v>0</v>
      </c>
      <c r="L25" s="43">
        <f>VLOOKUP($A25&amp;L$82,決統データ!$A$3:$DE$2059,$E25+19,FALSE)</f>
        <v>0</v>
      </c>
      <c r="M25" s="167">
        <f t="shared" si="0"/>
        <v>0</v>
      </c>
    </row>
    <row r="26" spans="1:13" ht="18" customHeight="1">
      <c r="A26" s="27" t="str">
        <f t="shared" si="1"/>
        <v>1713201</v>
      </c>
      <c r="B26" s="28" t="s">
        <v>133</v>
      </c>
      <c r="C26" s="29">
        <v>32</v>
      </c>
      <c r="D26" s="28" t="s">
        <v>790</v>
      </c>
      <c r="E26" s="24">
        <v>24</v>
      </c>
      <c r="F26" s="594"/>
      <c r="G26" s="594"/>
      <c r="H26" s="174" t="s">
        <v>1336</v>
      </c>
      <c r="I26" s="174"/>
      <c r="J26" s="43">
        <f>VLOOKUP($A26&amp;J$82,決統データ!$A$3:$DE$2059,$E26+19,FALSE)</f>
        <v>0</v>
      </c>
      <c r="K26" s="43">
        <f>VLOOKUP($A26&amp;K$82,決統データ!$A$3:$DE$2059,$E26+19,FALSE)</f>
        <v>0</v>
      </c>
      <c r="L26" s="43">
        <f>VLOOKUP($A26&amp;L$82,決統データ!$A$3:$DE$2059,$E26+19,FALSE)</f>
        <v>0</v>
      </c>
      <c r="M26" s="167">
        <f t="shared" si="0"/>
        <v>0</v>
      </c>
    </row>
    <row r="27" spans="1:13" ht="18" customHeight="1">
      <c r="A27" s="27" t="str">
        <f t="shared" si="1"/>
        <v>1713201</v>
      </c>
      <c r="B27" s="28" t="s">
        <v>133</v>
      </c>
      <c r="C27" s="29">
        <v>32</v>
      </c>
      <c r="D27" s="28" t="s">
        <v>790</v>
      </c>
      <c r="E27" s="24">
        <v>25</v>
      </c>
      <c r="F27" s="594"/>
      <c r="G27" s="594"/>
      <c r="H27" s="175"/>
      <c r="I27" s="191" t="s">
        <v>1335</v>
      </c>
      <c r="J27" s="43">
        <f>VLOOKUP($A27&amp;J$82,決統データ!$A$3:$DE$2059,$E27+19,FALSE)</f>
        <v>0</v>
      </c>
      <c r="K27" s="43">
        <f>VLOOKUP($A27&amp;K$82,決統データ!$A$3:$DE$2059,$E27+19,FALSE)</f>
        <v>0</v>
      </c>
      <c r="L27" s="43">
        <f>VLOOKUP($A27&amp;L$82,決統データ!$A$3:$DE$2059,$E27+19,FALSE)</f>
        <v>0</v>
      </c>
      <c r="M27" s="167">
        <f t="shared" si="0"/>
        <v>0</v>
      </c>
    </row>
    <row r="28" spans="1:13" ht="18" customHeight="1">
      <c r="A28" s="27" t="str">
        <f t="shared" si="1"/>
        <v>1713201</v>
      </c>
      <c r="B28" s="28" t="s">
        <v>133</v>
      </c>
      <c r="C28" s="29">
        <v>32</v>
      </c>
      <c r="D28" s="28" t="s">
        <v>790</v>
      </c>
      <c r="E28" s="24">
        <v>26</v>
      </c>
      <c r="F28" s="594"/>
      <c r="G28" s="594"/>
      <c r="H28" s="174" t="s">
        <v>1180</v>
      </c>
      <c r="I28" s="174"/>
      <c r="J28" s="43">
        <f>VLOOKUP($A28&amp;J$82,決統データ!$A$3:$DE$2059,$E28+19,FALSE)</f>
        <v>0</v>
      </c>
      <c r="K28" s="43">
        <f>VLOOKUP($A28&amp;K$82,決統データ!$A$3:$DE$2059,$E28+19,FALSE)</f>
        <v>0</v>
      </c>
      <c r="L28" s="43">
        <f>VLOOKUP($A28&amp;L$82,決統データ!$A$3:$DE$2059,$E28+19,FALSE)</f>
        <v>0</v>
      </c>
      <c r="M28" s="167">
        <f t="shared" si="0"/>
        <v>0</v>
      </c>
    </row>
    <row r="29" spans="1:13" ht="18" customHeight="1">
      <c r="A29" s="27" t="str">
        <f t="shared" si="1"/>
        <v>1713201</v>
      </c>
      <c r="B29" s="28" t="s">
        <v>133</v>
      </c>
      <c r="C29" s="29">
        <v>32</v>
      </c>
      <c r="D29" s="28" t="s">
        <v>790</v>
      </c>
      <c r="E29" s="24">
        <v>27</v>
      </c>
      <c r="F29" s="594"/>
      <c r="G29" s="594"/>
      <c r="H29" s="174" t="s">
        <v>1177</v>
      </c>
      <c r="I29" s="174"/>
      <c r="J29" s="43">
        <f>VLOOKUP($A29&amp;J$82,決統データ!$A$3:$DE$2059,$E29+19,FALSE)</f>
        <v>0</v>
      </c>
      <c r="K29" s="43">
        <f>VLOOKUP($A29&amp;K$82,決統データ!$A$3:$DE$2059,$E29+19,FALSE)</f>
        <v>0</v>
      </c>
      <c r="L29" s="43">
        <f>VLOOKUP($A29&amp;L$82,決統データ!$A$3:$DE$2059,$E29+19,FALSE)</f>
        <v>0</v>
      </c>
      <c r="M29" s="167">
        <f t="shared" si="0"/>
        <v>0</v>
      </c>
    </row>
    <row r="30" spans="1:13" ht="18" customHeight="1">
      <c r="A30" s="27" t="str">
        <f t="shared" si="1"/>
        <v>1713201</v>
      </c>
      <c r="B30" s="28" t="s">
        <v>133</v>
      </c>
      <c r="C30" s="29">
        <v>32</v>
      </c>
      <c r="D30" s="28" t="s">
        <v>790</v>
      </c>
      <c r="E30" s="24">
        <v>28</v>
      </c>
      <c r="F30" s="594"/>
      <c r="G30" s="594"/>
      <c r="H30" s="174" t="s">
        <v>1317</v>
      </c>
      <c r="I30" s="174"/>
      <c r="J30" s="43">
        <f>VLOOKUP($A30&amp;J$82,決統データ!$A$3:$DE$2059,$E30+19,FALSE)</f>
        <v>0</v>
      </c>
      <c r="K30" s="43">
        <f>VLOOKUP($A30&amp;K$82,決統データ!$A$3:$DE$2059,$E30+19,FALSE)</f>
        <v>0</v>
      </c>
      <c r="L30" s="43">
        <f>VLOOKUP($A30&amp;L$82,決統データ!$A$3:$DE$2059,$E30+19,FALSE)</f>
        <v>0</v>
      </c>
      <c r="M30" s="167">
        <f t="shared" si="0"/>
        <v>0</v>
      </c>
    </row>
    <row r="31" spans="1:13" ht="18" customHeight="1">
      <c r="A31" s="27" t="str">
        <f t="shared" si="1"/>
        <v>1713201</v>
      </c>
      <c r="B31" s="28" t="s">
        <v>133</v>
      </c>
      <c r="C31" s="29">
        <v>32</v>
      </c>
      <c r="D31" s="28" t="s">
        <v>790</v>
      </c>
      <c r="E31" s="24">
        <v>29</v>
      </c>
      <c r="F31" s="594"/>
      <c r="G31" s="594"/>
      <c r="H31" s="174" t="s">
        <v>1178</v>
      </c>
      <c r="I31" s="174"/>
      <c r="J31" s="43">
        <f>VLOOKUP($A31&amp;J$82,決統データ!$A$3:$DE$2059,$E31+19,FALSE)</f>
        <v>0</v>
      </c>
      <c r="K31" s="43">
        <f>VLOOKUP($A31&amp;K$82,決統データ!$A$3:$DE$2059,$E31+19,FALSE)</f>
        <v>0</v>
      </c>
      <c r="L31" s="43">
        <f>VLOOKUP($A31&amp;L$82,決統データ!$A$3:$DE$2059,$E31+19,FALSE)</f>
        <v>0</v>
      </c>
      <c r="M31" s="167">
        <f t="shared" si="0"/>
        <v>0</v>
      </c>
    </row>
    <row r="32" spans="1:13" ht="18" customHeight="1">
      <c r="A32" s="27" t="str">
        <f t="shared" si="1"/>
        <v>1713201</v>
      </c>
      <c r="B32" s="28" t="s">
        <v>133</v>
      </c>
      <c r="C32" s="29">
        <v>32</v>
      </c>
      <c r="D32" s="28" t="s">
        <v>790</v>
      </c>
      <c r="E32" s="24">
        <v>30</v>
      </c>
      <c r="F32" s="594"/>
      <c r="G32" s="594"/>
      <c r="H32" s="174" t="s">
        <v>737</v>
      </c>
      <c r="I32" s="174"/>
      <c r="J32" s="43">
        <f>VLOOKUP($A32&amp;J$82,決統データ!$A$3:$DE$2059,$E32+19,FALSE)</f>
        <v>0</v>
      </c>
      <c r="K32" s="43">
        <f>VLOOKUP($A32&amp;K$82,決統データ!$A$3:$DE$2059,$E32+19,FALSE)</f>
        <v>0</v>
      </c>
      <c r="L32" s="43">
        <f>VLOOKUP($A32&amp;L$82,決統データ!$A$3:$DE$2059,$E32+19,FALSE)</f>
        <v>0</v>
      </c>
      <c r="M32" s="167">
        <f t="shared" si="0"/>
        <v>0</v>
      </c>
    </row>
    <row r="33" spans="1:13" ht="18" customHeight="1">
      <c r="A33" s="27" t="str">
        <f t="shared" si="1"/>
        <v>1713201</v>
      </c>
      <c r="B33" s="28" t="s">
        <v>133</v>
      </c>
      <c r="C33" s="29">
        <v>32</v>
      </c>
      <c r="D33" s="28" t="s">
        <v>790</v>
      </c>
      <c r="E33" s="24">
        <v>31</v>
      </c>
      <c r="F33" s="594"/>
      <c r="G33" s="594"/>
      <c r="H33" s="175" t="s">
        <v>799</v>
      </c>
      <c r="I33" s="191"/>
      <c r="J33" s="43">
        <f>VLOOKUP($A33&amp;J$82,決統データ!$A$3:$DE$2059,$E33+19,FALSE)</f>
        <v>0</v>
      </c>
      <c r="K33" s="43">
        <f>VLOOKUP($A33&amp;K$82,決統データ!$A$3:$DE$2059,$E33+19,FALSE)</f>
        <v>0</v>
      </c>
      <c r="L33" s="43">
        <f>VLOOKUP($A33&amp;L$82,決統データ!$A$3:$DE$2059,$E33+19,FALSE)</f>
        <v>0</v>
      </c>
      <c r="M33" s="167">
        <f t="shared" si="0"/>
        <v>0</v>
      </c>
    </row>
    <row r="34" spans="1:13" ht="18" customHeight="1">
      <c r="A34" s="27" t="str">
        <f t="shared" si="1"/>
        <v>1713201</v>
      </c>
      <c r="B34" s="28" t="s">
        <v>133</v>
      </c>
      <c r="C34" s="29">
        <v>32</v>
      </c>
      <c r="D34" s="28" t="s">
        <v>790</v>
      </c>
      <c r="E34" s="24">
        <v>32</v>
      </c>
      <c r="F34" s="594"/>
      <c r="G34" s="594"/>
      <c r="H34" s="594" t="s">
        <v>650</v>
      </c>
      <c r="I34" s="174" t="s">
        <v>1323</v>
      </c>
      <c r="J34" s="43">
        <f>VLOOKUP($A34&amp;J$82,決統データ!$A$3:$DE$2059,$E34+19,FALSE)</f>
        <v>0</v>
      </c>
      <c r="K34" s="43">
        <f>VLOOKUP($A34&amp;K$82,決統データ!$A$3:$DE$2059,$E34+19,FALSE)</f>
        <v>0</v>
      </c>
      <c r="L34" s="43">
        <f>VLOOKUP($A34&amp;L$82,決統データ!$A$3:$DE$2059,$E34+19,FALSE)</f>
        <v>0</v>
      </c>
      <c r="M34" s="167">
        <f t="shared" si="0"/>
        <v>0</v>
      </c>
    </row>
    <row r="35" spans="1:13" ht="18" customHeight="1">
      <c r="A35" s="27" t="str">
        <f t="shared" si="1"/>
        <v>1713201</v>
      </c>
      <c r="B35" s="28" t="s">
        <v>133</v>
      </c>
      <c r="C35" s="29">
        <v>32</v>
      </c>
      <c r="D35" s="28" t="s">
        <v>790</v>
      </c>
      <c r="E35" s="24">
        <v>33</v>
      </c>
      <c r="F35" s="594"/>
      <c r="G35" s="594"/>
      <c r="H35" s="594"/>
      <c r="I35" s="174" t="s">
        <v>1322</v>
      </c>
      <c r="J35" s="43">
        <f>VLOOKUP($A35&amp;J$82,決統データ!$A$3:$DE$2059,$E35+19,FALSE)</f>
        <v>0</v>
      </c>
      <c r="K35" s="43">
        <f>VLOOKUP($A35&amp;K$82,決統データ!$A$3:$DE$2059,$E35+19,FALSE)</f>
        <v>0</v>
      </c>
      <c r="L35" s="43">
        <f>VLOOKUP($A35&amp;L$82,決統データ!$A$3:$DE$2059,$E35+19,FALSE)</f>
        <v>0</v>
      </c>
      <c r="M35" s="167">
        <f t="shared" ref="M35:M66" si="2">SUM(J35:L35)</f>
        <v>0</v>
      </c>
    </row>
    <row r="36" spans="1:13" ht="18" customHeight="1">
      <c r="A36" s="27" t="str">
        <f t="shared" si="1"/>
        <v>1713201</v>
      </c>
      <c r="B36" s="28" t="s">
        <v>133</v>
      </c>
      <c r="C36" s="29">
        <v>32</v>
      </c>
      <c r="D36" s="28" t="s">
        <v>790</v>
      </c>
      <c r="E36" s="24">
        <v>34</v>
      </c>
      <c r="F36" s="594"/>
      <c r="G36" s="594"/>
      <c r="H36" s="594"/>
      <c r="I36" s="174" t="s">
        <v>737</v>
      </c>
      <c r="J36" s="43">
        <f>VLOOKUP($A36&amp;J$82,決統データ!$A$3:$DE$2059,$E36+19,FALSE)</f>
        <v>0</v>
      </c>
      <c r="K36" s="43">
        <f>VLOOKUP($A36&amp;K$82,決統データ!$A$3:$DE$2059,$E36+19,FALSE)</f>
        <v>0</v>
      </c>
      <c r="L36" s="43">
        <f>VLOOKUP($A36&amp;L$82,決統データ!$A$3:$DE$2059,$E36+19,FALSE)</f>
        <v>0</v>
      </c>
      <c r="M36" s="167">
        <f t="shared" si="2"/>
        <v>0</v>
      </c>
    </row>
    <row r="37" spans="1:13" ht="18" customHeight="1">
      <c r="A37" s="27" t="str">
        <f t="shared" si="1"/>
        <v>1713201</v>
      </c>
      <c r="B37" s="28" t="s">
        <v>133</v>
      </c>
      <c r="C37" s="29">
        <v>32</v>
      </c>
      <c r="D37" s="28" t="s">
        <v>790</v>
      </c>
      <c r="E37" s="24">
        <v>35</v>
      </c>
      <c r="F37" s="594"/>
      <c r="G37" s="594" t="s">
        <v>737</v>
      </c>
      <c r="H37" s="174" t="s">
        <v>862</v>
      </c>
      <c r="I37" s="174"/>
      <c r="J37" s="43">
        <f>VLOOKUP($A37&amp;J$82,決統データ!$A$3:$DE$2059,$E37+19,FALSE)</f>
        <v>9570</v>
      </c>
      <c r="K37" s="43">
        <f>VLOOKUP($A37&amp;K$82,決統データ!$A$3:$DE$2059,$E37+19,FALSE)</f>
        <v>8183</v>
      </c>
      <c r="L37" s="43">
        <f>VLOOKUP($A37&amp;L$82,決統データ!$A$3:$DE$2059,$E37+19,FALSE)</f>
        <v>8402</v>
      </c>
      <c r="M37" s="167">
        <f t="shared" si="2"/>
        <v>26155</v>
      </c>
    </row>
    <row r="38" spans="1:13" ht="18" customHeight="1">
      <c r="A38" s="27" t="str">
        <f t="shared" si="1"/>
        <v>1713201</v>
      </c>
      <c r="B38" s="28" t="s">
        <v>133</v>
      </c>
      <c r="C38" s="29">
        <v>32</v>
      </c>
      <c r="D38" s="28" t="s">
        <v>790</v>
      </c>
      <c r="E38" s="24">
        <v>36</v>
      </c>
      <c r="F38" s="594"/>
      <c r="G38" s="594"/>
      <c r="H38" s="674" t="s">
        <v>1315</v>
      </c>
      <c r="I38" s="674"/>
      <c r="J38" s="43">
        <f>VLOOKUP($A38&amp;J$82,決統データ!$A$3:$DE$2059,$E38+19,FALSE)</f>
        <v>113847</v>
      </c>
      <c r="K38" s="43">
        <f>VLOOKUP($A38&amp;K$82,決統データ!$A$3:$DE$2059,$E38+19,FALSE)</f>
        <v>81731</v>
      </c>
      <c r="L38" s="43">
        <f>VLOOKUP($A38&amp;L$82,決統データ!$A$3:$DE$2059,$E38+19,FALSE)</f>
        <v>131917</v>
      </c>
      <c r="M38" s="167">
        <f t="shared" si="2"/>
        <v>327495</v>
      </c>
    </row>
    <row r="39" spans="1:13" ht="18" customHeight="1">
      <c r="A39" s="27" t="str">
        <f t="shared" si="1"/>
        <v>1713201</v>
      </c>
      <c r="B39" s="28" t="s">
        <v>133</v>
      </c>
      <c r="C39" s="29">
        <v>32</v>
      </c>
      <c r="D39" s="28" t="s">
        <v>790</v>
      </c>
      <c r="E39" s="24">
        <v>37</v>
      </c>
      <c r="F39" s="594"/>
      <c r="G39" s="594"/>
      <c r="H39" s="174" t="s">
        <v>1334</v>
      </c>
      <c r="I39" s="174"/>
      <c r="J39" s="43">
        <f>VLOOKUP($A39&amp;J$82,決統データ!$A$3:$DE$2059,$E39+19,FALSE)</f>
        <v>15203</v>
      </c>
      <c r="K39" s="43">
        <f>VLOOKUP($A39&amp;K$82,決統データ!$A$3:$DE$2059,$E39+19,FALSE)</f>
        <v>11503</v>
      </c>
      <c r="L39" s="43">
        <f>VLOOKUP($A39&amp;L$82,決統データ!$A$3:$DE$2059,$E39+19,FALSE)</f>
        <v>0</v>
      </c>
      <c r="M39" s="167">
        <f t="shared" si="2"/>
        <v>26706</v>
      </c>
    </row>
    <row r="40" spans="1:13" ht="18" customHeight="1">
      <c r="A40" s="27" t="str">
        <f t="shared" si="1"/>
        <v>1713201</v>
      </c>
      <c r="B40" s="28" t="s">
        <v>133</v>
      </c>
      <c r="C40" s="29">
        <v>32</v>
      </c>
      <c r="D40" s="28" t="s">
        <v>790</v>
      </c>
      <c r="E40" s="24">
        <v>38</v>
      </c>
      <c r="F40" s="594"/>
      <c r="G40" s="594"/>
      <c r="H40" s="174" t="s">
        <v>737</v>
      </c>
      <c r="I40" s="174"/>
      <c r="J40" s="43">
        <f>VLOOKUP($A40&amp;J$82,決統データ!$A$3:$DE$2059,$E40+19,FALSE)</f>
        <v>11620</v>
      </c>
      <c r="K40" s="43">
        <f>VLOOKUP($A40&amp;K$82,決統データ!$A$3:$DE$2059,$E40+19,FALSE)</f>
        <v>9324</v>
      </c>
      <c r="L40" s="43">
        <f>VLOOKUP($A40&amp;L$82,決統データ!$A$3:$DE$2059,$E40+19,FALSE)</f>
        <v>12249</v>
      </c>
      <c r="M40" s="167">
        <f t="shared" si="2"/>
        <v>33193</v>
      </c>
    </row>
    <row r="41" spans="1:13" ht="18" customHeight="1">
      <c r="A41" s="27" t="str">
        <f t="shared" si="1"/>
        <v>1713201</v>
      </c>
      <c r="B41" s="28" t="s">
        <v>133</v>
      </c>
      <c r="C41" s="29">
        <v>32</v>
      </c>
      <c r="D41" s="28" t="s">
        <v>790</v>
      </c>
      <c r="E41" s="24">
        <v>39</v>
      </c>
      <c r="F41" s="594"/>
      <c r="G41" s="594"/>
      <c r="H41" s="175" t="s">
        <v>799</v>
      </c>
      <c r="I41" s="191"/>
      <c r="J41" s="43">
        <f>VLOOKUP($A41&amp;J$82,決統データ!$A$3:$DE$2059,$E41+19,FALSE)</f>
        <v>150240</v>
      </c>
      <c r="K41" s="43">
        <f>VLOOKUP($A41&amp;K$82,決統データ!$A$3:$DE$2059,$E41+19,FALSE)</f>
        <v>110741</v>
      </c>
      <c r="L41" s="43">
        <f>VLOOKUP($A41&amp;L$82,決統データ!$A$3:$DE$2059,$E41+19,FALSE)</f>
        <v>152568</v>
      </c>
      <c r="M41" s="167">
        <f t="shared" si="2"/>
        <v>413549</v>
      </c>
    </row>
    <row r="42" spans="1:13" ht="18" customHeight="1">
      <c r="A42" s="27" t="str">
        <f t="shared" si="1"/>
        <v>1713201</v>
      </c>
      <c r="B42" s="28" t="s">
        <v>133</v>
      </c>
      <c r="C42" s="29">
        <v>32</v>
      </c>
      <c r="D42" s="28" t="s">
        <v>790</v>
      </c>
      <c r="E42" s="24">
        <v>40</v>
      </c>
      <c r="F42" s="594"/>
      <c r="G42" s="594"/>
      <c r="H42" s="594" t="s">
        <v>650</v>
      </c>
      <c r="I42" s="174" t="s">
        <v>1323</v>
      </c>
      <c r="J42" s="43">
        <f>VLOOKUP($A42&amp;J$82,決統データ!$A$3:$DE$2059,$E42+19,FALSE)</f>
        <v>146722</v>
      </c>
      <c r="K42" s="43">
        <f>VLOOKUP($A42&amp;K$82,決統データ!$A$3:$DE$2059,$E42+19,FALSE)</f>
        <v>110049</v>
      </c>
      <c r="L42" s="43">
        <f>VLOOKUP($A42&amp;L$82,決統データ!$A$3:$DE$2059,$E42+19,FALSE)</f>
        <v>146568</v>
      </c>
      <c r="M42" s="167">
        <f t="shared" si="2"/>
        <v>403339</v>
      </c>
    </row>
    <row r="43" spans="1:13" ht="18" customHeight="1">
      <c r="A43" s="27" t="str">
        <f t="shared" si="1"/>
        <v>1713201</v>
      </c>
      <c r="B43" s="28" t="s">
        <v>133</v>
      </c>
      <c r="C43" s="29">
        <v>32</v>
      </c>
      <c r="D43" s="28" t="s">
        <v>790</v>
      </c>
      <c r="E43" s="24">
        <v>41</v>
      </c>
      <c r="F43" s="594"/>
      <c r="G43" s="594"/>
      <c r="H43" s="594"/>
      <c r="I43" s="174" t="s">
        <v>1322</v>
      </c>
      <c r="J43" s="43">
        <f>VLOOKUP($A43&amp;J$82,決統データ!$A$3:$DE$2059,$E43+19,FALSE)</f>
        <v>0</v>
      </c>
      <c r="K43" s="43">
        <f>VLOOKUP($A43&amp;K$82,決統データ!$A$3:$DE$2059,$E43+19,FALSE)</f>
        <v>0</v>
      </c>
      <c r="L43" s="43">
        <f>VLOOKUP($A43&amp;L$82,決統データ!$A$3:$DE$2059,$E43+19,FALSE)</f>
        <v>0</v>
      </c>
      <c r="M43" s="167">
        <f t="shared" si="2"/>
        <v>0</v>
      </c>
    </row>
    <row r="44" spans="1:13" ht="18" customHeight="1">
      <c r="A44" s="27" t="str">
        <f t="shared" si="1"/>
        <v>1713201</v>
      </c>
      <c r="B44" s="28" t="s">
        <v>133</v>
      </c>
      <c r="C44" s="29">
        <v>32</v>
      </c>
      <c r="D44" s="28" t="s">
        <v>790</v>
      </c>
      <c r="E44" s="24">
        <v>42</v>
      </c>
      <c r="F44" s="594"/>
      <c r="G44" s="594"/>
      <c r="H44" s="594"/>
      <c r="I44" s="174" t="s">
        <v>737</v>
      </c>
      <c r="J44" s="43">
        <f>VLOOKUP($A44&amp;J$82,決統データ!$A$3:$DE$2059,$E44+19,FALSE)</f>
        <v>3518</v>
      </c>
      <c r="K44" s="43">
        <f>VLOOKUP($A44&amp;K$82,決統データ!$A$3:$DE$2059,$E44+19,FALSE)</f>
        <v>692</v>
      </c>
      <c r="L44" s="43">
        <f>VLOOKUP($A44&amp;L$82,決統データ!$A$3:$DE$2059,$E44+19,FALSE)</f>
        <v>6000</v>
      </c>
      <c r="M44" s="167">
        <f t="shared" si="2"/>
        <v>10210</v>
      </c>
    </row>
    <row r="45" spans="1:13" ht="18" customHeight="1">
      <c r="A45" s="27" t="str">
        <f t="shared" si="1"/>
        <v>1713201</v>
      </c>
      <c r="B45" s="28" t="s">
        <v>133</v>
      </c>
      <c r="C45" s="29">
        <v>32</v>
      </c>
      <c r="D45" s="28" t="s">
        <v>790</v>
      </c>
      <c r="E45" s="24">
        <v>43</v>
      </c>
      <c r="F45" s="594"/>
      <c r="G45" s="174" t="s">
        <v>1327</v>
      </c>
      <c r="H45" s="175"/>
      <c r="I45" s="191"/>
      <c r="J45" s="43">
        <f>VLOOKUP($A45&amp;J$82,決統データ!$A$3:$DE$2059,$E45+19,FALSE)</f>
        <v>177278</v>
      </c>
      <c r="K45" s="43">
        <f>VLOOKUP($A45&amp;K$82,決統データ!$A$3:$DE$2059,$E45+19,FALSE)</f>
        <v>110741</v>
      </c>
      <c r="L45" s="43">
        <f>VLOOKUP($A45&amp;L$82,決統データ!$A$3:$DE$2059,$E45+19,FALSE)</f>
        <v>157128</v>
      </c>
      <c r="M45" s="167">
        <f t="shared" si="2"/>
        <v>445147</v>
      </c>
    </row>
    <row r="46" spans="1:13" ht="18" customHeight="1">
      <c r="A46" s="27" t="str">
        <f t="shared" si="1"/>
        <v>1713201</v>
      </c>
      <c r="B46" s="28" t="s">
        <v>133</v>
      </c>
      <c r="C46" s="29">
        <v>32</v>
      </c>
      <c r="D46" s="28" t="s">
        <v>790</v>
      </c>
      <c r="E46" s="24">
        <v>44</v>
      </c>
      <c r="F46" s="594"/>
      <c r="G46" s="594" t="s">
        <v>650</v>
      </c>
      <c r="H46" s="174" t="s">
        <v>1323</v>
      </c>
      <c r="I46" s="174"/>
      <c r="J46" s="43">
        <f>VLOOKUP($A46&amp;J$82,決統データ!$A$3:$DE$2059,$E46+19,FALSE)</f>
        <v>173658</v>
      </c>
      <c r="K46" s="43">
        <f>VLOOKUP($A46&amp;K$82,決統データ!$A$3:$DE$2059,$E46+19,FALSE)</f>
        <v>110049</v>
      </c>
      <c r="L46" s="43">
        <f>VLOOKUP($A46&amp;L$82,決統データ!$A$3:$DE$2059,$E46+19,FALSE)</f>
        <v>151128</v>
      </c>
      <c r="M46" s="167">
        <f t="shared" si="2"/>
        <v>434835</v>
      </c>
    </row>
    <row r="47" spans="1:13" ht="18" customHeight="1">
      <c r="A47" s="27" t="str">
        <f t="shared" si="1"/>
        <v>1713201</v>
      </c>
      <c r="B47" s="28" t="s">
        <v>133</v>
      </c>
      <c r="C47" s="29">
        <v>32</v>
      </c>
      <c r="D47" s="28" t="s">
        <v>790</v>
      </c>
      <c r="E47" s="24">
        <v>45</v>
      </c>
      <c r="F47" s="594"/>
      <c r="G47" s="594"/>
      <c r="H47" s="174" t="s">
        <v>1322</v>
      </c>
      <c r="I47" s="174"/>
      <c r="J47" s="43">
        <f>VLOOKUP($A47&amp;J$82,決統データ!$A$3:$DE$2059,$E47+19,FALSE)</f>
        <v>0</v>
      </c>
      <c r="K47" s="43">
        <f>VLOOKUP($A47&amp;K$82,決統データ!$A$3:$DE$2059,$E47+19,FALSE)</f>
        <v>0</v>
      </c>
      <c r="L47" s="43">
        <f>VLOOKUP($A47&amp;L$82,決統データ!$A$3:$DE$2059,$E47+19,FALSE)</f>
        <v>0</v>
      </c>
      <c r="M47" s="167">
        <f t="shared" si="2"/>
        <v>0</v>
      </c>
    </row>
    <row r="48" spans="1:13" ht="18" customHeight="1">
      <c r="A48" s="27" t="str">
        <f t="shared" si="1"/>
        <v>1713201</v>
      </c>
      <c r="B48" s="28" t="s">
        <v>133</v>
      </c>
      <c r="C48" s="29">
        <v>32</v>
      </c>
      <c r="D48" s="28" t="s">
        <v>790</v>
      </c>
      <c r="E48" s="24">
        <v>46</v>
      </c>
      <c r="F48" s="594"/>
      <c r="G48" s="594"/>
      <c r="H48" s="174" t="s">
        <v>1333</v>
      </c>
      <c r="I48" s="174"/>
      <c r="J48" s="43">
        <f>VLOOKUP($A48&amp;J$82,決統データ!$A$3:$DE$2059,$E48+19,FALSE)</f>
        <v>102</v>
      </c>
      <c r="K48" s="43">
        <f>VLOOKUP($A48&amp;K$82,決統データ!$A$3:$DE$2059,$E48+19,FALSE)</f>
        <v>86</v>
      </c>
      <c r="L48" s="43">
        <f>VLOOKUP($A48&amp;L$82,決統データ!$A$3:$DE$2059,$E48+19,FALSE)</f>
        <v>0</v>
      </c>
      <c r="M48" s="167">
        <f t="shared" si="2"/>
        <v>188</v>
      </c>
    </row>
    <row r="49" spans="1:13" ht="18" customHeight="1">
      <c r="A49" s="27" t="str">
        <f t="shared" si="1"/>
        <v>1713201</v>
      </c>
      <c r="B49" s="28" t="s">
        <v>133</v>
      </c>
      <c r="C49" s="29">
        <v>32</v>
      </c>
      <c r="D49" s="28" t="s">
        <v>790</v>
      </c>
      <c r="E49" s="24">
        <v>47</v>
      </c>
      <c r="F49" s="594"/>
      <c r="G49" s="594"/>
      <c r="H49" s="174" t="s">
        <v>1332</v>
      </c>
      <c r="I49" s="174"/>
      <c r="J49" s="43">
        <f>VLOOKUP($A49&amp;J$82,決統データ!$A$3:$DE$2059,$E49+19,FALSE)</f>
        <v>870</v>
      </c>
      <c r="K49" s="43">
        <f>VLOOKUP($A49&amp;K$82,決統データ!$A$3:$DE$2059,$E49+19,FALSE)</f>
        <v>0</v>
      </c>
      <c r="L49" s="43">
        <f>VLOOKUP($A49&amp;L$82,決統データ!$A$3:$DE$2059,$E49+19,FALSE)</f>
        <v>0</v>
      </c>
      <c r="M49" s="167">
        <f t="shared" si="2"/>
        <v>870</v>
      </c>
    </row>
    <row r="50" spans="1:13" ht="18" customHeight="1">
      <c r="A50" s="27" t="str">
        <f t="shared" si="1"/>
        <v>1713201</v>
      </c>
      <c r="B50" s="28" t="s">
        <v>133</v>
      </c>
      <c r="C50" s="29">
        <v>32</v>
      </c>
      <c r="D50" s="28" t="s">
        <v>790</v>
      </c>
      <c r="E50" s="24">
        <v>48</v>
      </c>
      <c r="F50" s="594"/>
      <c r="G50" s="594"/>
      <c r="H50" s="174" t="s">
        <v>1331</v>
      </c>
      <c r="I50" s="174"/>
      <c r="J50" s="43">
        <f>VLOOKUP($A50&amp;J$82,決統データ!$A$3:$DE$2059,$E50+19,FALSE)</f>
        <v>0</v>
      </c>
      <c r="K50" s="43">
        <f>VLOOKUP($A50&amp;K$82,決統データ!$A$3:$DE$2059,$E50+19,FALSE)</f>
        <v>0</v>
      </c>
      <c r="L50" s="43">
        <f>VLOOKUP($A50&amp;L$82,決統データ!$A$3:$DE$2059,$E50+19,FALSE)</f>
        <v>0</v>
      </c>
      <c r="M50" s="167">
        <f t="shared" si="2"/>
        <v>0</v>
      </c>
    </row>
    <row r="51" spans="1:13" ht="18" customHeight="1">
      <c r="A51" s="27" t="str">
        <f t="shared" si="1"/>
        <v>1713201</v>
      </c>
      <c r="B51" s="28" t="s">
        <v>133</v>
      </c>
      <c r="C51" s="29">
        <v>32</v>
      </c>
      <c r="D51" s="28" t="s">
        <v>790</v>
      </c>
      <c r="E51" s="24">
        <v>49</v>
      </c>
      <c r="F51" s="594"/>
      <c r="G51" s="594"/>
      <c r="H51" s="174" t="s">
        <v>1326</v>
      </c>
      <c r="I51" s="174"/>
      <c r="J51" s="43">
        <f>VLOOKUP($A51&amp;J$82,決統データ!$A$3:$DE$2059,$E51+19,FALSE)</f>
        <v>2648</v>
      </c>
      <c r="K51" s="43">
        <f>VLOOKUP($A51&amp;K$82,決統データ!$A$3:$DE$2059,$E51+19,FALSE)</f>
        <v>606</v>
      </c>
      <c r="L51" s="43">
        <f>VLOOKUP($A51&amp;L$82,決統データ!$A$3:$DE$2059,$E51+19,FALSE)</f>
        <v>0</v>
      </c>
      <c r="M51" s="167">
        <f t="shared" si="2"/>
        <v>3254</v>
      </c>
    </row>
    <row r="52" spans="1:13" ht="18" customHeight="1">
      <c r="A52" s="27" t="str">
        <f t="shared" si="1"/>
        <v>1713201</v>
      </c>
      <c r="B52" s="28" t="s">
        <v>133</v>
      </c>
      <c r="C52" s="29">
        <v>32</v>
      </c>
      <c r="D52" s="28" t="s">
        <v>790</v>
      </c>
      <c r="E52" s="24">
        <v>50</v>
      </c>
      <c r="F52" s="594"/>
      <c r="G52" s="594"/>
      <c r="H52" s="174" t="s">
        <v>737</v>
      </c>
      <c r="I52" s="174"/>
      <c r="J52" s="43">
        <f>VLOOKUP($A52&amp;J$82,決統データ!$A$3:$DE$2059,$E52+19,FALSE)</f>
        <v>0</v>
      </c>
      <c r="K52" s="43">
        <f>VLOOKUP($A52&amp;K$82,決統データ!$A$3:$DE$2059,$E52+19,FALSE)</f>
        <v>0</v>
      </c>
      <c r="L52" s="43">
        <f>VLOOKUP($A52&amp;L$82,決統データ!$A$3:$DE$2059,$E52+19,FALSE)</f>
        <v>6000</v>
      </c>
      <c r="M52" s="167">
        <f t="shared" si="2"/>
        <v>6000</v>
      </c>
    </row>
    <row r="53" spans="1:13" ht="18" customHeight="1">
      <c r="A53" s="27" t="str">
        <f t="shared" si="1"/>
        <v>1713201</v>
      </c>
      <c r="B53" s="28" t="s">
        <v>133</v>
      </c>
      <c r="C53" s="29">
        <v>32</v>
      </c>
      <c r="D53" s="28" t="s">
        <v>790</v>
      </c>
      <c r="E53" s="24">
        <v>51</v>
      </c>
      <c r="F53" s="594" t="s">
        <v>1330</v>
      </c>
      <c r="G53" s="174" t="s">
        <v>365</v>
      </c>
      <c r="H53" s="174"/>
      <c r="I53" s="174"/>
      <c r="J53" s="43">
        <f>VLOOKUP($A53&amp;J$82,決統データ!$A$3:$DE$2059,$E53+19,FALSE)</f>
        <v>25449</v>
      </c>
      <c r="K53" s="43">
        <f>VLOOKUP($A53&amp;K$82,決統データ!$A$3:$DE$2059,$E53+19,FALSE)</f>
        <v>40186</v>
      </c>
      <c r="L53" s="43">
        <f>VLOOKUP($A53&amp;L$82,決統データ!$A$3:$DE$2059,$E53+19,FALSE)</f>
        <v>37504</v>
      </c>
      <c r="M53" s="167">
        <f t="shared" si="2"/>
        <v>103139</v>
      </c>
    </row>
    <row r="54" spans="1:13" ht="18" customHeight="1">
      <c r="A54" s="27" t="str">
        <f t="shared" si="1"/>
        <v>1713201</v>
      </c>
      <c r="B54" s="28" t="s">
        <v>133</v>
      </c>
      <c r="C54" s="29">
        <v>32</v>
      </c>
      <c r="D54" s="28" t="s">
        <v>790</v>
      </c>
      <c r="E54" s="24">
        <v>52</v>
      </c>
      <c r="F54" s="594"/>
      <c r="G54" s="594" t="s">
        <v>650</v>
      </c>
      <c r="H54" s="174" t="s">
        <v>1323</v>
      </c>
      <c r="I54" s="174"/>
      <c r="J54" s="43">
        <f>VLOOKUP($A54&amp;J$82,決統データ!$A$3:$DE$2059,$E54+19,FALSE)</f>
        <v>13408</v>
      </c>
      <c r="K54" s="43">
        <f>VLOOKUP($A54&amp;K$82,決統データ!$A$3:$DE$2059,$E54+19,FALSE)</f>
        <v>30685</v>
      </c>
      <c r="L54" s="43">
        <f>VLOOKUP($A54&amp;L$82,決統データ!$A$3:$DE$2059,$E54+19,FALSE)</f>
        <v>114</v>
      </c>
      <c r="M54" s="167">
        <f t="shared" si="2"/>
        <v>44207</v>
      </c>
    </row>
    <row r="55" spans="1:13" ht="18" customHeight="1">
      <c r="A55" s="27" t="str">
        <f t="shared" si="1"/>
        <v>1713201</v>
      </c>
      <c r="B55" s="28" t="s">
        <v>133</v>
      </c>
      <c r="C55" s="29">
        <v>32</v>
      </c>
      <c r="D55" s="28" t="s">
        <v>790</v>
      </c>
      <c r="E55" s="24">
        <v>53</v>
      </c>
      <c r="F55" s="594"/>
      <c r="G55" s="594"/>
      <c r="H55" s="174" t="s">
        <v>1322</v>
      </c>
      <c r="I55" s="174"/>
      <c r="J55" s="43">
        <f>VLOOKUP($A55&amp;J$82,決統データ!$A$3:$DE$2059,$E55+19,FALSE)</f>
        <v>8698</v>
      </c>
      <c r="K55" s="43">
        <f>VLOOKUP($A55&amp;K$82,決統データ!$A$3:$DE$2059,$E55+19,FALSE)</f>
        <v>1817</v>
      </c>
      <c r="L55" s="43">
        <f>VLOOKUP($A55&amp;L$82,決統データ!$A$3:$DE$2059,$E55+19,FALSE)</f>
        <v>3483</v>
      </c>
      <c r="M55" s="167">
        <f t="shared" si="2"/>
        <v>13998</v>
      </c>
    </row>
    <row r="56" spans="1:13" ht="18" customHeight="1">
      <c r="A56" s="27" t="str">
        <f t="shared" si="1"/>
        <v>1713201</v>
      </c>
      <c r="B56" s="28" t="s">
        <v>133</v>
      </c>
      <c r="C56" s="29">
        <v>32</v>
      </c>
      <c r="D56" s="28" t="s">
        <v>790</v>
      </c>
      <c r="E56" s="24">
        <v>54</v>
      </c>
      <c r="F56" s="594"/>
      <c r="G56" s="594"/>
      <c r="H56" s="174" t="s">
        <v>1326</v>
      </c>
      <c r="I56" s="174"/>
      <c r="J56" s="43">
        <f>VLOOKUP($A56&amp;J$82,決統データ!$A$3:$DE$2059,$E56+19,FALSE)</f>
        <v>403</v>
      </c>
      <c r="K56" s="43">
        <f>VLOOKUP($A56&amp;K$82,決統データ!$A$3:$DE$2059,$E56+19,FALSE)</f>
        <v>123</v>
      </c>
      <c r="L56" s="43">
        <f>VLOOKUP($A56&amp;L$82,決統データ!$A$3:$DE$2059,$E56+19,FALSE)</f>
        <v>0</v>
      </c>
      <c r="M56" s="167">
        <f t="shared" si="2"/>
        <v>526</v>
      </c>
    </row>
    <row r="57" spans="1:13" ht="18" customHeight="1">
      <c r="A57" s="27" t="str">
        <f>+B57&amp;C57&amp;D57</f>
        <v>1713201</v>
      </c>
      <c r="B57" s="28" t="s">
        <v>133</v>
      </c>
      <c r="C57" s="29">
        <v>32</v>
      </c>
      <c r="D57" s="28" t="s">
        <v>790</v>
      </c>
      <c r="E57" s="24">
        <v>55</v>
      </c>
      <c r="F57" s="594"/>
      <c r="G57" s="594"/>
      <c r="H57" s="174" t="s">
        <v>1325</v>
      </c>
      <c r="I57" s="174"/>
      <c r="J57" s="43">
        <f>VLOOKUP($A57&amp;J$82,決統データ!$A$3:$DE$2059,$E57+19,FALSE)</f>
        <v>0</v>
      </c>
      <c r="K57" s="43">
        <f>VLOOKUP($A57&amp;K$82,決統データ!$A$3:$DE$2059,$E57+19,FALSE)</f>
        <v>0</v>
      </c>
      <c r="L57" s="43">
        <f>VLOOKUP($A57&amp;L$82,決統データ!$A$3:$DE$2059,$E57+19,FALSE)</f>
        <v>11014</v>
      </c>
      <c r="M57" s="167">
        <f t="shared" si="2"/>
        <v>11014</v>
      </c>
    </row>
    <row r="58" spans="1:13" ht="18" customHeight="1">
      <c r="A58" s="27" t="str">
        <f>+B58&amp;C58&amp;D58</f>
        <v>1713201</v>
      </c>
      <c r="B58" s="28" t="s">
        <v>133</v>
      </c>
      <c r="C58" s="29">
        <v>32</v>
      </c>
      <c r="D58" s="28" t="s">
        <v>790</v>
      </c>
      <c r="E58" s="24">
        <v>56</v>
      </c>
      <c r="F58" s="594"/>
      <c r="G58" s="594"/>
      <c r="H58" s="174" t="s">
        <v>1321</v>
      </c>
      <c r="I58" s="174"/>
      <c r="J58" s="43">
        <f>VLOOKUP($A58&amp;J$82,決統データ!$A$3:$DE$2059,$E58+19,FALSE)</f>
        <v>0</v>
      </c>
      <c r="K58" s="43">
        <f>VLOOKUP($A58&amp;K$82,決統データ!$A$3:$DE$2059,$E58+19,FALSE)</f>
        <v>7193</v>
      </c>
      <c r="L58" s="43">
        <f>VLOOKUP($A58&amp;L$82,決統データ!$A$3:$DE$2059,$E58+19,FALSE)</f>
        <v>16312</v>
      </c>
      <c r="M58" s="167">
        <f t="shared" si="2"/>
        <v>23505</v>
      </c>
    </row>
    <row r="59" spans="1:13" ht="18" customHeight="1">
      <c r="A59" s="27" t="str">
        <f t="shared" si="1"/>
        <v>1713201</v>
      </c>
      <c r="B59" s="28" t="s">
        <v>133</v>
      </c>
      <c r="C59" s="29">
        <v>32</v>
      </c>
      <c r="D59" s="28" t="s">
        <v>790</v>
      </c>
      <c r="E59" s="24">
        <v>57</v>
      </c>
      <c r="F59" s="594"/>
      <c r="G59" s="594"/>
      <c r="H59" s="174" t="s">
        <v>737</v>
      </c>
      <c r="I59" s="174"/>
      <c r="J59" s="43">
        <f>VLOOKUP($A59&amp;J$82,決統データ!$A$3:$DE$2059,$E59+19,FALSE)</f>
        <v>2940</v>
      </c>
      <c r="K59" s="43">
        <f>VLOOKUP($A59&amp;K$82,決統データ!$A$3:$DE$2059,$E59+19,FALSE)</f>
        <v>368</v>
      </c>
      <c r="L59" s="43">
        <f>VLOOKUP($A59&amp;L$82,決統データ!$A$3:$DE$2059,$E59+19,FALSE)</f>
        <v>6581</v>
      </c>
      <c r="M59" s="167">
        <f t="shared" si="2"/>
        <v>9889</v>
      </c>
    </row>
    <row r="60" spans="1:13" ht="18" customHeight="1">
      <c r="A60" s="27" t="str">
        <f t="shared" si="1"/>
        <v>1713201</v>
      </c>
      <c r="B60" s="28" t="s">
        <v>133</v>
      </c>
      <c r="C60" s="29">
        <v>32</v>
      </c>
      <c r="D60" s="28" t="s">
        <v>790</v>
      </c>
      <c r="E60" s="24">
        <v>58</v>
      </c>
      <c r="F60" s="594"/>
      <c r="G60" s="174" t="s">
        <v>1328</v>
      </c>
      <c r="H60" s="174"/>
      <c r="I60" s="174"/>
      <c r="J60" s="43">
        <f>VLOOKUP($A60&amp;J$82,決統データ!$A$3:$DE$2059,$E60+19,FALSE)</f>
        <v>114363</v>
      </c>
      <c r="K60" s="43">
        <f>VLOOKUP($A60&amp;K$82,決統データ!$A$3:$DE$2059,$E60+19,FALSE)</f>
        <v>189479</v>
      </c>
      <c r="L60" s="43">
        <f>VLOOKUP($A60&amp;L$82,決統データ!$A$3:$DE$2059,$E60+19,FALSE)</f>
        <v>224467</v>
      </c>
      <c r="M60" s="167">
        <f t="shared" si="2"/>
        <v>528309</v>
      </c>
    </row>
    <row r="61" spans="1:13" ht="18" customHeight="1">
      <c r="A61" s="27" t="str">
        <f t="shared" si="1"/>
        <v>1713201</v>
      </c>
      <c r="B61" s="28" t="s">
        <v>133</v>
      </c>
      <c r="C61" s="29">
        <v>32</v>
      </c>
      <c r="D61" s="28" t="s">
        <v>790</v>
      </c>
      <c r="E61" s="24">
        <v>59</v>
      </c>
      <c r="F61" s="594"/>
      <c r="G61" s="594" t="s">
        <v>650</v>
      </c>
      <c r="H61" s="174" t="s">
        <v>1323</v>
      </c>
      <c r="I61" s="174"/>
      <c r="J61" s="43">
        <f>VLOOKUP($A61&amp;J$82,決統データ!$A$3:$DE$2059,$E61+19,FALSE)</f>
        <v>65896</v>
      </c>
      <c r="K61" s="43">
        <f>VLOOKUP($A61&amp;K$82,決統データ!$A$3:$DE$2059,$E61+19,FALSE)</f>
        <v>145429</v>
      </c>
      <c r="L61" s="43">
        <f>VLOOKUP($A61&amp;L$82,決統データ!$A$3:$DE$2059,$E61+19,FALSE)</f>
        <v>677</v>
      </c>
      <c r="M61" s="167">
        <f t="shared" si="2"/>
        <v>212002</v>
      </c>
    </row>
    <row r="62" spans="1:13" ht="18" customHeight="1">
      <c r="A62" s="27" t="str">
        <f t="shared" si="1"/>
        <v>1713201</v>
      </c>
      <c r="B62" s="28" t="s">
        <v>133</v>
      </c>
      <c r="C62" s="29">
        <v>32</v>
      </c>
      <c r="D62" s="28" t="s">
        <v>790</v>
      </c>
      <c r="E62" s="24">
        <v>60</v>
      </c>
      <c r="F62" s="594"/>
      <c r="G62" s="594"/>
      <c r="H62" s="174" t="s">
        <v>1322</v>
      </c>
      <c r="I62" s="174"/>
      <c r="J62" s="43">
        <f>VLOOKUP($A62&amp;J$82,決統データ!$A$3:$DE$2059,$E62+19,FALSE)</f>
        <v>37390</v>
      </c>
      <c r="K62" s="43">
        <f>VLOOKUP($A62&amp;K$82,決統データ!$A$3:$DE$2059,$E62+19,FALSE)</f>
        <v>6918</v>
      </c>
      <c r="L62" s="43">
        <f>VLOOKUP($A62&amp;L$82,決統データ!$A$3:$DE$2059,$E62+19,FALSE)</f>
        <v>19132</v>
      </c>
      <c r="M62" s="167">
        <f t="shared" si="2"/>
        <v>63440</v>
      </c>
    </row>
    <row r="63" spans="1:13" ht="18" customHeight="1">
      <c r="A63" s="27" t="str">
        <f>+B63&amp;C63&amp;D63</f>
        <v>1713202</v>
      </c>
      <c r="B63" s="28" t="s">
        <v>133</v>
      </c>
      <c r="C63" s="29">
        <v>32</v>
      </c>
      <c r="D63" s="28" t="s">
        <v>141</v>
      </c>
      <c r="E63" s="24">
        <v>1</v>
      </c>
      <c r="F63" s="594"/>
      <c r="G63" s="594"/>
      <c r="H63" s="174" t="s">
        <v>1326</v>
      </c>
      <c r="I63" s="174"/>
      <c r="J63" s="43">
        <f>VLOOKUP($A63&amp;J$82,決統データ!$A$3:$DE$2059,$E63+19,FALSE)</f>
        <v>1742</v>
      </c>
      <c r="K63" s="43">
        <f>VLOOKUP($A63&amp;K$82,決統データ!$A$3:$DE$2059,$E63+19,FALSE)</f>
        <v>806</v>
      </c>
      <c r="L63" s="43">
        <f>VLOOKUP($A63&amp;L$82,決統データ!$A$3:$DE$2059,$E63+19,FALSE)</f>
        <v>0</v>
      </c>
      <c r="M63" s="167">
        <f t="shared" si="2"/>
        <v>2548</v>
      </c>
    </row>
    <row r="64" spans="1:13" ht="18" customHeight="1">
      <c r="A64" s="27" t="str">
        <f>+B64&amp;C64&amp;D64</f>
        <v>1713202</v>
      </c>
      <c r="B64" s="28" t="s">
        <v>133</v>
      </c>
      <c r="C64" s="29">
        <v>32</v>
      </c>
      <c r="D64" s="28" t="s">
        <v>141</v>
      </c>
      <c r="E64" s="24">
        <v>2</v>
      </c>
      <c r="F64" s="594"/>
      <c r="G64" s="594"/>
      <c r="H64" s="174" t="s">
        <v>1325</v>
      </c>
      <c r="I64" s="174"/>
      <c r="J64" s="43">
        <f>VLOOKUP($A64&amp;J$82,決統データ!$A$3:$DE$2059,$E64+19,FALSE)</f>
        <v>0</v>
      </c>
      <c r="K64" s="43">
        <f>VLOOKUP($A64&amp;K$82,決統データ!$A$3:$DE$2059,$E64+19,FALSE)</f>
        <v>0</v>
      </c>
      <c r="L64" s="43">
        <f>VLOOKUP($A64&amp;L$82,決統データ!$A$3:$DE$2059,$E64+19,FALSE)</f>
        <v>65922</v>
      </c>
      <c r="M64" s="167">
        <f t="shared" si="2"/>
        <v>65922</v>
      </c>
    </row>
    <row r="65" spans="1:13" ht="18" customHeight="1">
      <c r="A65" s="27" t="str">
        <f>+B65&amp;C65&amp;D65</f>
        <v>1713202</v>
      </c>
      <c r="B65" s="28" t="s">
        <v>133</v>
      </c>
      <c r="C65" s="29">
        <v>32</v>
      </c>
      <c r="D65" s="28" t="s">
        <v>141</v>
      </c>
      <c r="E65" s="24">
        <v>3</v>
      </c>
      <c r="F65" s="594"/>
      <c r="G65" s="594"/>
      <c r="H65" s="174" t="s">
        <v>1321</v>
      </c>
      <c r="I65" s="174"/>
      <c r="J65" s="43">
        <f>VLOOKUP($A65&amp;J$82,決統データ!$A$3:$DE$2059,$E65+19,FALSE)</f>
        <v>0</v>
      </c>
      <c r="K65" s="43">
        <f>VLOOKUP($A65&amp;K$82,決統データ!$A$3:$DE$2059,$E65+19,FALSE)</f>
        <v>33909</v>
      </c>
      <c r="L65" s="43">
        <f>VLOOKUP($A65&amp;L$82,決統データ!$A$3:$DE$2059,$E65+19,FALSE)</f>
        <v>97630</v>
      </c>
      <c r="M65" s="167">
        <f t="shared" si="2"/>
        <v>131539</v>
      </c>
    </row>
    <row r="66" spans="1:13" ht="18" customHeight="1">
      <c r="A66" s="27" t="str">
        <f t="shared" si="1"/>
        <v>1713202</v>
      </c>
      <c r="B66" s="28" t="s">
        <v>133</v>
      </c>
      <c r="C66" s="29">
        <v>32</v>
      </c>
      <c r="D66" s="28" t="s">
        <v>141</v>
      </c>
      <c r="E66" s="24">
        <v>4</v>
      </c>
      <c r="F66" s="594"/>
      <c r="G66" s="594"/>
      <c r="H66" s="175" t="s">
        <v>737</v>
      </c>
      <c r="I66" s="191"/>
      <c r="J66" s="43">
        <f>VLOOKUP($A66&amp;J$82,決統データ!$A$3:$DE$2059,$E66+19,FALSE)</f>
        <v>9335</v>
      </c>
      <c r="K66" s="43">
        <f>VLOOKUP($A66&amp;K$82,決統データ!$A$3:$DE$2059,$E66+19,FALSE)</f>
        <v>2417</v>
      </c>
      <c r="L66" s="43">
        <f>VLOOKUP($A66&amp;L$82,決統データ!$A$3:$DE$2059,$E66+19,FALSE)</f>
        <v>41106</v>
      </c>
      <c r="M66" s="167">
        <f t="shared" si="2"/>
        <v>52858</v>
      </c>
    </row>
    <row r="67" spans="1:13" ht="18" customHeight="1">
      <c r="A67" s="27" t="str">
        <f>+B67&amp;C67&amp;D67</f>
        <v>1713202</v>
      </c>
      <c r="B67" s="28" t="s">
        <v>133</v>
      </c>
      <c r="C67" s="29">
        <v>32</v>
      </c>
      <c r="D67" s="28" t="s">
        <v>561</v>
      </c>
      <c r="E67" s="24">
        <v>6</v>
      </c>
      <c r="F67" s="594"/>
      <c r="G67" s="174" t="s">
        <v>366</v>
      </c>
      <c r="H67" s="175"/>
      <c r="I67" s="191"/>
      <c r="J67" s="43">
        <f>VLOOKUP($A67&amp;J$82,決統データ!$A$3:$DE$2059,$E67+19,FALSE)</f>
        <v>0</v>
      </c>
      <c r="K67" s="43">
        <f>VLOOKUP($A67&amp;K$82,決統データ!$A$3:$DE$2059,$E67+19,FALSE)</f>
        <v>0</v>
      </c>
      <c r="L67" s="43">
        <f>VLOOKUP($A67&amp;L$82,決統データ!$A$3:$DE$2059,$E67+19,FALSE)</f>
        <v>0</v>
      </c>
      <c r="M67" s="167">
        <f t="shared" ref="M67:M78" si="3">SUM(J67:L67)</f>
        <v>0</v>
      </c>
    </row>
    <row r="68" spans="1:13" ht="18" customHeight="1">
      <c r="A68" s="27" t="str">
        <f t="shared" si="1"/>
        <v>1713202</v>
      </c>
      <c r="B68" s="28" t="s">
        <v>133</v>
      </c>
      <c r="C68" s="29">
        <v>32</v>
      </c>
      <c r="D68" s="28" t="s">
        <v>561</v>
      </c>
      <c r="E68" s="24">
        <v>7</v>
      </c>
      <c r="F68" s="594"/>
      <c r="G68" s="174" t="s">
        <v>1327</v>
      </c>
      <c r="H68" s="175"/>
      <c r="I68" s="191"/>
      <c r="J68" s="43">
        <f>VLOOKUP($A68&amp;J$82,決統データ!$A$3:$DE$2059,$E68+19,FALSE)</f>
        <v>139812</v>
      </c>
      <c r="K68" s="43">
        <f>VLOOKUP($A68&amp;K$82,決統データ!$A$3:$DE$2059,$E68+19,FALSE)</f>
        <v>229665</v>
      </c>
      <c r="L68" s="43">
        <f>VLOOKUP($A68&amp;L$82,決統データ!$A$3:$DE$2059,$E68+19,FALSE)</f>
        <v>261971</v>
      </c>
      <c r="M68" s="167">
        <f t="shared" si="3"/>
        <v>631448</v>
      </c>
    </row>
    <row r="69" spans="1:13" ht="18" customHeight="1">
      <c r="A69" s="27" t="str">
        <f t="shared" si="1"/>
        <v>1713202</v>
      </c>
      <c r="B69" s="28" t="s">
        <v>133</v>
      </c>
      <c r="C69" s="29">
        <v>32</v>
      </c>
      <c r="D69" s="28" t="s">
        <v>561</v>
      </c>
      <c r="E69" s="24">
        <v>8</v>
      </c>
      <c r="F69" s="594"/>
      <c r="G69" s="594" t="s">
        <v>650</v>
      </c>
      <c r="H69" s="175" t="s">
        <v>1323</v>
      </c>
      <c r="I69" s="191"/>
      <c r="J69" s="43">
        <f>VLOOKUP($A69&amp;J$82,決統データ!$A$3:$DE$2059,$E69+19,FALSE)</f>
        <v>79304</v>
      </c>
      <c r="K69" s="43">
        <f>VLOOKUP($A69&amp;K$82,決統データ!$A$3:$DE$2059,$E69+19,FALSE)</f>
        <v>176114</v>
      </c>
      <c r="L69" s="43">
        <f>VLOOKUP($A69&amp;L$82,決統データ!$A$3:$DE$2059,$E69+19,FALSE)</f>
        <v>791</v>
      </c>
      <c r="M69" s="167">
        <f t="shared" si="3"/>
        <v>256209</v>
      </c>
    </row>
    <row r="70" spans="1:13" ht="18" customHeight="1">
      <c r="A70" s="27" t="str">
        <f t="shared" si="1"/>
        <v>1713202</v>
      </c>
      <c r="B70" s="28" t="s">
        <v>133</v>
      </c>
      <c r="C70" s="29">
        <v>32</v>
      </c>
      <c r="D70" s="28" t="s">
        <v>561</v>
      </c>
      <c r="E70" s="24">
        <v>9</v>
      </c>
      <c r="F70" s="594"/>
      <c r="G70" s="594"/>
      <c r="H70" s="175" t="s">
        <v>1322</v>
      </c>
      <c r="I70" s="191"/>
      <c r="J70" s="43">
        <f>VLOOKUP($A70&amp;J$82,決統データ!$A$3:$DE$2059,$E70+19,FALSE)</f>
        <v>46088</v>
      </c>
      <c r="K70" s="43">
        <f>VLOOKUP($A70&amp;K$82,決統データ!$A$3:$DE$2059,$E70+19,FALSE)</f>
        <v>8735</v>
      </c>
      <c r="L70" s="43">
        <f>VLOOKUP($A70&amp;L$82,決統データ!$A$3:$DE$2059,$E70+19,FALSE)</f>
        <v>22615</v>
      </c>
      <c r="M70" s="167">
        <f t="shared" si="3"/>
        <v>77438</v>
      </c>
    </row>
    <row r="71" spans="1:13" ht="18" customHeight="1">
      <c r="A71" s="27" t="str">
        <f t="shared" si="1"/>
        <v>1713202</v>
      </c>
      <c r="B71" s="28" t="s">
        <v>133</v>
      </c>
      <c r="C71" s="29">
        <v>32</v>
      </c>
      <c r="D71" s="28" t="s">
        <v>561</v>
      </c>
      <c r="E71" s="24">
        <v>10</v>
      </c>
      <c r="F71" s="594"/>
      <c r="G71" s="594"/>
      <c r="H71" s="175" t="s">
        <v>1326</v>
      </c>
      <c r="I71" s="191"/>
      <c r="J71" s="43">
        <f>VLOOKUP($A71&amp;J$82,決統データ!$A$3:$DE$2059,$E71+19,FALSE)</f>
        <v>2145</v>
      </c>
      <c r="K71" s="43">
        <f>VLOOKUP($A71&amp;K$82,決統データ!$A$3:$DE$2059,$E71+19,FALSE)</f>
        <v>929</v>
      </c>
      <c r="L71" s="43">
        <f>VLOOKUP($A71&amp;L$82,決統データ!$A$3:$DE$2059,$E71+19,FALSE)</f>
        <v>0</v>
      </c>
      <c r="M71" s="167">
        <f t="shared" si="3"/>
        <v>3074</v>
      </c>
    </row>
    <row r="72" spans="1:13" ht="18" customHeight="1">
      <c r="A72" s="27" t="str">
        <f t="shared" si="1"/>
        <v>1713202</v>
      </c>
      <c r="B72" s="28" t="s">
        <v>133</v>
      </c>
      <c r="C72" s="29">
        <v>32</v>
      </c>
      <c r="D72" s="28" t="s">
        <v>561</v>
      </c>
      <c r="E72" s="24">
        <v>11</v>
      </c>
      <c r="F72" s="594"/>
      <c r="G72" s="594"/>
      <c r="H72" s="175" t="s">
        <v>1325</v>
      </c>
      <c r="I72" s="191"/>
      <c r="J72" s="43">
        <f>VLOOKUP($A72&amp;J$82,決統データ!$A$3:$DE$2059,$E72+19,FALSE)</f>
        <v>0</v>
      </c>
      <c r="K72" s="43">
        <f>VLOOKUP($A72&amp;K$82,決統データ!$A$3:$DE$2059,$E72+19,FALSE)</f>
        <v>0</v>
      </c>
      <c r="L72" s="43">
        <f>VLOOKUP($A72&amp;L$82,決統データ!$A$3:$DE$2059,$E72+19,FALSE)</f>
        <v>76936</v>
      </c>
      <c r="M72" s="167">
        <f t="shared" si="3"/>
        <v>76936</v>
      </c>
    </row>
    <row r="73" spans="1:13" ht="18" customHeight="1">
      <c r="A73" s="27" t="str">
        <f>+B73&amp;C73&amp;D73</f>
        <v>1713202</v>
      </c>
      <c r="B73" s="28" t="s">
        <v>133</v>
      </c>
      <c r="C73" s="29">
        <v>32</v>
      </c>
      <c r="D73" s="28" t="s">
        <v>561</v>
      </c>
      <c r="E73" s="24">
        <v>12</v>
      </c>
      <c r="F73" s="594"/>
      <c r="G73" s="594"/>
      <c r="H73" s="175" t="s">
        <v>1321</v>
      </c>
      <c r="I73" s="191"/>
      <c r="J73" s="43">
        <f>VLOOKUP($A73&amp;J$82,決統データ!$A$3:$DE$2059,$E73+19,FALSE)</f>
        <v>0</v>
      </c>
      <c r="K73" s="43">
        <f>VLOOKUP($A73&amp;K$82,決統データ!$A$3:$DE$2059,$E73+19,FALSE)</f>
        <v>41102</v>
      </c>
      <c r="L73" s="43">
        <f>VLOOKUP($A73&amp;L$82,決統データ!$A$3:$DE$2059,$E73+19,FALSE)</f>
        <v>113942</v>
      </c>
      <c r="M73" s="167">
        <f t="shared" si="3"/>
        <v>155044</v>
      </c>
    </row>
    <row r="74" spans="1:13" ht="18" customHeight="1">
      <c r="A74" s="27" t="str">
        <f t="shared" si="1"/>
        <v>1713202</v>
      </c>
      <c r="B74" s="28" t="s">
        <v>133</v>
      </c>
      <c r="C74" s="29">
        <v>32</v>
      </c>
      <c r="D74" s="28" t="s">
        <v>561</v>
      </c>
      <c r="E74" s="24">
        <v>13</v>
      </c>
      <c r="F74" s="594"/>
      <c r="G74" s="594"/>
      <c r="H74" s="175" t="s">
        <v>737</v>
      </c>
      <c r="I74" s="191"/>
      <c r="J74" s="43">
        <f>VLOOKUP($A74&amp;J$82,決統データ!$A$3:$DE$2059,$E74+19,FALSE)</f>
        <v>12275</v>
      </c>
      <c r="K74" s="43">
        <f>VLOOKUP($A74&amp;K$82,決統データ!$A$3:$DE$2059,$E74+19,FALSE)</f>
        <v>2785</v>
      </c>
      <c r="L74" s="43">
        <f>VLOOKUP($A74&amp;L$82,決統データ!$A$3:$DE$2059,$E74+19,FALSE)</f>
        <v>47687</v>
      </c>
      <c r="M74" s="167">
        <f t="shared" si="3"/>
        <v>62747</v>
      </c>
    </row>
    <row r="75" spans="1:13" ht="18" customHeight="1">
      <c r="A75" s="27" t="str">
        <f t="shared" si="1"/>
        <v>1713202</v>
      </c>
      <c r="B75" s="28" t="s">
        <v>133</v>
      </c>
      <c r="C75" s="29">
        <v>32</v>
      </c>
      <c r="D75" s="28" t="s">
        <v>561</v>
      </c>
      <c r="E75" s="24">
        <v>15</v>
      </c>
      <c r="F75" s="174" t="s">
        <v>1324</v>
      </c>
      <c r="G75" s="174"/>
      <c r="H75" s="175"/>
      <c r="I75" s="191"/>
      <c r="J75" s="43">
        <f>VLOOKUP($A75&amp;J$82,決統データ!$A$3:$DE$2059,$E75+19,FALSE)</f>
        <v>317090</v>
      </c>
      <c r="K75" s="43">
        <f>VLOOKUP($A75&amp;K$82,決統データ!$A$3:$DE$2059,$E75+19,FALSE)</f>
        <v>340406</v>
      </c>
      <c r="L75" s="43">
        <f>VLOOKUP($A75&amp;L$82,決統データ!$A$3:$DE$2059,$E75+19,FALSE)</f>
        <v>419099</v>
      </c>
      <c r="M75" s="167">
        <f t="shared" si="3"/>
        <v>1076595</v>
      </c>
    </row>
    <row r="76" spans="1:13" ht="18" customHeight="1">
      <c r="A76" s="27" t="str">
        <f>+B76&amp;C76&amp;D76</f>
        <v>1713202</v>
      </c>
      <c r="B76" s="28" t="s">
        <v>133</v>
      </c>
      <c r="C76" s="29">
        <v>32</v>
      </c>
      <c r="D76" s="28" t="s">
        <v>561</v>
      </c>
      <c r="E76" s="24">
        <v>16</v>
      </c>
      <c r="F76" s="586" t="s">
        <v>650</v>
      </c>
      <c r="G76" s="191" t="s">
        <v>1323</v>
      </c>
      <c r="H76" s="175"/>
      <c r="I76" s="191"/>
      <c r="J76" s="43">
        <f>VLOOKUP($A76&amp;J$82,決統データ!$A$3:$DE$2059,$E76+19,FALSE)</f>
        <v>252962</v>
      </c>
      <c r="K76" s="43">
        <f>VLOOKUP($A76&amp;K$82,決統データ!$A$3:$DE$2059,$E76+19,FALSE)</f>
        <v>286163</v>
      </c>
      <c r="L76" s="43">
        <f>VLOOKUP($A76&amp;L$82,決統データ!$A$3:$DE$2059,$E76+19,FALSE)</f>
        <v>151919</v>
      </c>
      <c r="M76" s="167">
        <f t="shared" si="3"/>
        <v>691044</v>
      </c>
    </row>
    <row r="77" spans="1:13" ht="18" customHeight="1">
      <c r="A77" s="27" t="str">
        <f>+B77&amp;C77&amp;D77</f>
        <v>1713202</v>
      </c>
      <c r="B77" s="28" t="s">
        <v>133</v>
      </c>
      <c r="C77" s="29">
        <v>32</v>
      </c>
      <c r="D77" s="28" t="s">
        <v>561</v>
      </c>
      <c r="E77" s="24">
        <v>17</v>
      </c>
      <c r="F77" s="587"/>
      <c r="G77" s="191" t="s">
        <v>1322</v>
      </c>
      <c r="H77" s="175"/>
      <c r="I77" s="191"/>
      <c r="J77" s="43">
        <f>VLOOKUP($A77&amp;J$82,決統データ!$A$3:$DE$2059,$E77+19,FALSE)</f>
        <v>46088</v>
      </c>
      <c r="K77" s="43">
        <f>VLOOKUP($A77&amp;K$82,決統データ!$A$3:$DE$2059,$E77+19,FALSE)</f>
        <v>8735</v>
      </c>
      <c r="L77" s="43">
        <f>VLOOKUP($A77&amp;L$82,決統データ!$A$3:$DE$2059,$E77+19,FALSE)</f>
        <v>22615</v>
      </c>
      <c r="M77" s="167">
        <f t="shared" si="3"/>
        <v>77438</v>
      </c>
    </row>
    <row r="78" spans="1:13" ht="18" customHeight="1">
      <c r="A78" s="27" t="str">
        <f>+B78&amp;C78&amp;D78</f>
        <v>1713202</v>
      </c>
      <c r="B78" s="28" t="s">
        <v>133</v>
      </c>
      <c r="C78" s="29">
        <v>32</v>
      </c>
      <c r="D78" s="28" t="s">
        <v>561</v>
      </c>
      <c r="E78" s="24">
        <v>18</v>
      </c>
      <c r="F78" s="588"/>
      <c r="G78" s="191" t="s">
        <v>737</v>
      </c>
      <c r="H78" s="175"/>
      <c r="I78" s="191"/>
      <c r="J78" s="43">
        <f>VLOOKUP($A78&amp;J$82,決統データ!$A$3:$DE$2059,$E78+19,FALSE)</f>
        <v>18040</v>
      </c>
      <c r="K78" s="43">
        <f>VLOOKUP($A78&amp;K$82,決統データ!$A$3:$DE$2059,$E78+19,FALSE)</f>
        <v>45508</v>
      </c>
      <c r="L78" s="43">
        <f>VLOOKUP($A78&amp;L$82,決統データ!$A$3:$DE$2059,$E78+19,FALSE)</f>
        <v>244565</v>
      </c>
      <c r="M78" s="167">
        <f t="shared" si="3"/>
        <v>308113</v>
      </c>
    </row>
    <row r="79" spans="1:13">
      <c r="F79" s="152"/>
      <c r="G79" s="152"/>
      <c r="H79" s="152"/>
      <c r="I79" s="152"/>
    </row>
    <row r="80" spans="1:13">
      <c r="F80" s="152"/>
      <c r="G80" s="152"/>
      <c r="H80" s="152"/>
      <c r="I80" s="152"/>
    </row>
    <row r="81" spans="6:12">
      <c r="F81" s="152"/>
      <c r="G81" s="152"/>
      <c r="H81" s="152"/>
      <c r="I81" s="152"/>
    </row>
    <row r="82" spans="6:12">
      <c r="F82" s="152"/>
      <c r="G82" s="152"/>
      <c r="H82" s="152"/>
      <c r="I82" s="152"/>
      <c r="J82" s="170" t="str">
        <f t="shared" ref="J82:L82" si="4">+J83&amp;"000"</f>
        <v>263036000</v>
      </c>
      <c r="K82" s="170" t="str">
        <f t="shared" si="4"/>
        <v>263435000</v>
      </c>
      <c r="L82" s="170" t="str">
        <f t="shared" si="4"/>
        <v>264652000</v>
      </c>
    </row>
    <row r="83" spans="6:12">
      <c r="J83" s="170" t="s">
        <v>758</v>
      </c>
      <c r="K83" s="170" t="s">
        <v>591</v>
      </c>
      <c r="L83" s="170" t="s">
        <v>598</v>
      </c>
    </row>
    <row r="84" spans="6:12">
      <c r="J84" s="170" t="s">
        <v>757</v>
      </c>
      <c r="K84" s="170" t="s">
        <v>468</v>
      </c>
      <c r="L84" s="170" t="s">
        <v>599</v>
      </c>
    </row>
  </sheetData>
  <customSheetViews>
    <customSheetView guid="{247A5D4D-80F1-4466-92F7-7A3BC78E450F}" showPageBreaks="1" fitToPage="1" printArea="1">
      <selection activeCell="C43" sqref="C43"/>
      <pageMargins left="0.78740157480314965" right="0.78740157480314965" top="0.78740157480314965" bottom="0.78740157480314965" header="0.51181102362204722" footer="0.51181102362204722"/>
      <pageSetup paperSize="9" scale="54" fitToWidth="3" orientation="portrait" blackAndWhite="1" horizontalDpi="300" verticalDpi="300"/>
      <headerFooter alignWithMargins="0"/>
    </customSheetView>
  </customSheetViews>
  <mergeCells count="17">
    <mergeCell ref="F76:F78"/>
    <mergeCell ref="H42:H44"/>
    <mergeCell ref="G46:G52"/>
    <mergeCell ref="F53:F74"/>
    <mergeCell ref="G54:G59"/>
    <mergeCell ref="G61:G66"/>
    <mergeCell ref="G69:G74"/>
    <mergeCell ref="F2:I2"/>
    <mergeCell ref="F3:F52"/>
    <mergeCell ref="G3:G12"/>
    <mergeCell ref="H10:H12"/>
    <mergeCell ref="G13:G24"/>
    <mergeCell ref="H22:H24"/>
    <mergeCell ref="G25:G36"/>
    <mergeCell ref="H34:H36"/>
    <mergeCell ref="G37:G44"/>
    <mergeCell ref="H38:I38"/>
  </mergeCells>
  <phoneticPr fontId="3"/>
  <pageMargins left="0.78740157480314965" right="0.78740157480314965" top="0.78740157480314965" bottom="0.78740157480314965" header="0.51181102362204722" footer="0.51181102362204722"/>
  <pageSetup paperSize="9" scale="54" fitToWidth="0"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K93"/>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391" customWidth="1"/>
    <col min="6" max="6" width="6.33203125" style="1" customWidth="1"/>
    <col min="7" max="7" width="7.25" style="1" customWidth="1"/>
    <col min="8" max="8" width="5" style="1" customWidth="1"/>
    <col min="9" max="9" width="4.08203125" style="1" customWidth="1"/>
    <col min="10" max="10" width="31.5" style="1" customWidth="1"/>
    <col min="11" max="11" width="16.33203125" style="5" customWidth="1"/>
    <col min="12" max="16384" width="9" style="1"/>
  </cols>
  <sheetData>
    <row r="1" spans="1:11">
      <c r="F1" s="1" t="s">
        <v>896</v>
      </c>
      <c r="K1" s="80" t="s">
        <v>523</v>
      </c>
    </row>
    <row r="2" spans="1:11" ht="33.75" customHeight="1">
      <c r="A2" s="26"/>
      <c r="B2" s="67" t="s">
        <v>786</v>
      </c>
      <c r="C2" s="26" t="s">
        <v>787</v>
      </c>
      <c r="D2" s="26" t="s">
        <v>788</v>
      </c>
      <c r="E2" s="30" t="s">
        <v>789</v>
      </c>
      <c r="F2" s="803"/>
      <c r="G2" s="803"/>
      <c r="H2" s="803"/>
      <c r="I2" s="803"/>
      <c r="J2" s="803"/>
      <c r="K2" s="81" t="s">
        <v>1385</v>
      </c>
    </row>
    <row r="3" spans="1:11" ht="14.15" customHeight="1">
      <c r="A3" s="27" t="str">
        <f>+B3&amp;C3&amp;D3</f>
        <v>0402601</v>
      </c>
      <c r="B3" s="28" t="s">
        <v>1386</v>
      </c>
      <c r="C3" s="29">
        <v>26</v>
      </c>
      <c r="D3" s="28" t="s">
        <v>378</v>
      </c>
      <c r="E3" s="31" t="s">
        <v>195</v>
      </c>
      <c r="F3" s="636" t="s">
        <v>895</v>
      </c>
      <c r="G3" s="638" t="s">
        <v>894</v>
      </c>
      <c r="H3" s="638"/>
      <c r="I3" s="638"/>
      <c r="J3" s="638"/>
      <c r="K3" s="42">
        <f>VLOOKUP($A3&amp;K$93,決統データ!$A$3:$DE$2059,$E3+19,FALSE)</f>
        <v>46574</v>
      </c>
    </row>
    <row r="4" spans="1:11" ht="14.15" customHeight="1">
      <c r="A4" s="27" t="str">
        <f t="shared" ref="A4:A67" si="0">+B4&amp;C4&amp;D4</f>
        <v>0402601</v>
      </c>
      <c r="B4" s="28" t="s">
        <v>1386</v>
      </c>
      <c r="C4" s="29">
        <v>26</v>
      </c>
      <c r="D4" s="28" t="s">
        <v>378</v>
      </c>
      <c r="E4" s="391">
        <v>2</v>
      </c>
      <c r="F4" s="636"/>
      <c r="G4" s="507" t="s">
        <v>893</v>
      </c>
      <c r="H4" s="507"/>
      <c r="I4" s="507"/>
      <c r="J4" s="507"/>
      <c r="K4" s="42">
        <f>VLOOKUP($A4&amp;K$93,決統データ!$A$3:$DE$2059,$E4+19,FALSE)</f>
        <v>46524</v>
      </c>
    </row>
    <row r="5" spans="1:11" ht="14.15" customHeight="1">
      <c r="A5" s="27" t="str">
        <f t="shared" si="0"/>
        <v>0402601</v>
      </c>
      <c r="B5" s="28" t="s">
        <v>1386</v>
      </c>
      <c r="C5" s="29">
        <v>26</v>
      </c>
      <c r="D5" s="28" t="s">
        <v>378</v>
      </c>
      <c r="E5" s="391">
        <v>3</v>
      </c>
      <c r="F5" s="636"/>
      <c r="G5" s="507" t="s">
        <v>892</v>
      </c>
      <c r="H5" s="507"/>
      <c r="I5" s="507"/>
      <c r="J5" s="507"/>
      <c r="K5" s="42">
        <f>VLOOKUP($A5&amp;K$93,決統データ!$A$3:$DE$2059,$E5+19,FALSE)</f>
        <v>46524</v>
      </c>
    </row>
    <row r="6" spans="1:11" ht="14.15" customHeight="1">
      <c r="A6" s="27" t="str">
        <f t="shared" si="0"/>
        <v>0402601</v>
      </c>
      <c r="B6" s="28" t="s">
        <v>1386</v>
      </c>
      <c r="C6" s="29">
        <v>26</v>
      </c>
      <c r="D6" s="28" t="s">
        <v>378</v>
      </c>
      <c r="E6" s="391">
        <v>5</v>
      </c>
      <c r="F6" s="636"/>
      <c r="G6" s="507" t="s">
        <v>891</v>
      </c>
      <c r="H6" s="507"/>
      <c r="I6" s="507"/>
      <c r="J6" s="507"/>
      <c r="K6" s="42">
        <f>VLOOKUP($A6&amp;K$93,決統データ!$A$3:$DE$2059,$E6+19,FALSE)</f>
        <v>0</v>
      </c>
    </row>
    <row r="7" spans="1:11" ht="14.15" customHeight="1">
      <c r="A7" s="27" t="str">
        <f t="shared" si="0"/>
        <v>0402601</v>
      </c>
      <c r="B7" s="28" t="s">
        <v>1386</v>
      </c>
      <c r="C7" s="29">
        <v>26</v>
      </c>
      <c r="D7" s="28" t="s">
        <v>378</v>
      </c>
      <c r="E7" s="391">
        <v>6</v>
      </c>
      <c r="F7" s="636"/>
      <c r="G7" s="507" t="s">
        <v>882</v>
      </c>
      <c r="H7" s="507"/>
      <c r="I7" s="507"/>
      <c r="J7" s="507"/>
      <c r="K7" s="42">
        <f>VLOOKUP($A7&amp;K$93,決統データ!$A$3:$DE$2059,$E7+19,FALSE)</f>
        <v>0</v>
      </c>
    </row>
    <row r="8" spans="1:11" ht="14.15" customHeight="1">
      <c r="A8" s="27" t="str">
        <f t="shared" si="0"/>
        <v>0402601</v>
      </c>
      <c r="B8" s="28" t="s">
        <v>1386</v>
      </c>
      <c r="C8" s="29">
        <v>26</v>
      </c>
      <c r="D8" s="28" t="s">
        <v>378</v>
      </c>
      <c r="E8" s="391">
        <v>7</v>
      </c>
      <c r="F8" s="636"/>
      <c r="G8" s="507" t="s">
        <v>890</v>
      </c>
      <c r="H8" s="507"/>
      <c r="I8" s="507"/>
      <c r="J8" s="507"/>
      <c r="K8" s="42">
        <f>VLOOKUP($A8&amp;K$93,決統データ!$A$3:$DE$2059,$E8+19,FALSE)</f>
        <v>50</v>
      </c>
    </row>
    <row r="9" spans="1:11" ht="14.15" customHeight="1">
      <c r="A9" s="27" t="str">
        <f t="shared" si="0"/>
        <v>0402601</v>
      </c>
      <c r="B9" s="28" t="s">
        <v>1386</v>
      </c>
      <c r="C9" s="29">
        <v>26</v>
      </c>
      <c r="D9" s="28" t="s">
        <v>378</v>
      </c>
      <c r="E9" s="391">
        <v>8</v>
      </c>
      <c r="F9" s="636"/>
      <c r="G9" s="507" t="s">
        <v>889</v>
      </c>
      <c r="H9" s="507"/>
      <c r="I9" s="507"/>
      <c r="J9" s="507"/>
      <c r="K9" s="42">
        <f>VLOOKUP($A9&amp;K$93,決統データ!$A$3:$DE$2059,$E9+19,FALSE)</f>
        <v>0</v>
      </c>
    </row>
    <row r="10" spans="1:11" ht="14.15" customHeight="1">
      <c r="A10" s="27" t="str">
        <f t="shared" si="0"/>
        <v>0402601</v>
      </c>
      <c r="B10" s="28" t="s">
        <v>1386</v>
      </c>
      <c r="C10" s="29">
        <v>26</v>
      </c>
      <c r="D10" s="28" t="s">
        <v>378</v>
      </c>
      <c r="E10" s="391">
        <v>9</v>
      </c>
      <c r="F10" s="636"/>
      <c r="G10" s="507" t="s">
        <v>925</v>
      </c>
      <c r="H10" s="507"/>
      <c r="I10" s="507"/>
      <c r="J10" s="507"/>
      <c r="K10" s="42">
        <f>VLOOKUP($A10&amp;K$93,決統データ!$A$3:$DE$2059,$E10+19,FALSE)</f>
        <v>0</v>
      </c>
    </row>
    <row r="11" spans="1:11" ht="14.15" customHeight="1">
      <c r="A11" s="27" t="str">
        <f t="shared" si="0"/>
        <v>0402601</v>
      </c>
      <c r="B11" s="28" t="s">
        <v>1386</v>
      </c>
      <c r="C11" s="29">
        <v>26</v>
      </c>
      <c r="D11" s="28" t="s">
        <v>378</v>
      </c>
      <c r="E11" s="391">
        <v>10</v>
      </c>
      <c r="F11" s="636"/>
      <c r="G11" s="507" t="s">
        <v>924</v>
      </c>
      <c r="H11" s="507"/>
      <c r="I11" s="507"/>
      <c r="J11" s="507"/>
      <c r="K11" s="42">
        <f>VLOOKUP($A11&amp;K$93,決統データ!$A$3:$DE$2059,$E11+19,FALSE)</f>
        <v>0</v>
      </c>
    </row>
    <row r="12" spans="1:11" ht="14.15" customHeight="1">
      <c r="A12" s="27" t="str">
        <f t="shared" si="0"/>
        <v>0402601</v>
      </c>
      <c r="B12" s="28" t="s">
        <v>1386</v>
      </c>
      <c r="C12" s="29">
        <v>26</v>
      </c>
      <c r="D12" s="28" t="s">
        <v>378</v>
      </c>
      <c r="E12" s="391">
        <v>11</v>
      </c>
      <c r="F12" s="636"/>
      <c r="G12" s="507" t="s">
        <v>923</v>
      </c>
      <c r="H12" s="507"/>
      <c r="I12" s="507"/>
      <c r="J12" s="507"/>
      <c r="K12" s="42">
        <f>VLOOKUP($A12&amp;K$93,決統データ!$A$3:$DE$2059,$E12+19,FALSE)</f>
        <v>50</v>
      </c>
    </row>
    <row r="13" spans="1:11" ht="14.15" customHeight="1">
      <c r="A13" s="27" t="str">
        <f t="shared" si="0"/>
        <v>0402601</v>
      </c>
      <c r="B13" s="28" t="s">
        <v>1386</v>
      </c>
      <c r="C13" s="29">
        <v>26</v>
      </c>
      <c r="D13" s="28" t="s">
        <v>378</v>
      </c>
      <c r="E13" s="391">
        <v>12</v>
      </c>
      <c r="F13" s="636"/>
      <c r="G13" s="507" t="s">
        <v>886</v>
      </c>
      <c r="H13" s="507"/>
      <c r="I13" s="507"/>
      <c r="J13" s="507"/>
      <c r="K13" s="42">
        <f>VLOOKUP($A13&amp;K$93,決統データ!$A$3:$DE$2059,$E13+19,FALSE)</f>
        <v>13099</v>
      </c>
    </row>
    <row r="14" spans="1:11" ht="14.15" customHeight="1">
      <c r="A14" s="27" t="str">
        <f t="shared" si="0"/>
        <v>0402601</v>
      </c>
      <c r="B14" s="28" t="s">
        <v>1386</v>
      </c>
      <c r="C14" s="29">
        <v>26</v>
      </c>
      <c r="D14" s="28" t="s">
        <v>378</v>
      </c>
      <c r="E14" s="391">
        <v>13</v>
      </c>
      <c r="F14" s="636"/>
      <c r="G14" s="507" t="s">
        <v>885</v>
      </c>
      <c r="H14" s="507"/>
      <c r="I14" s="507"/>
      <c r="J14" s="507"/>
      <c r="K14" s="42">
        <f>VLOOKUP($A14&amp;K$93,決統データ!$A$3:$DE$2059,$E14+19,FALSE)</f>
        <v>4099</v>
      </c>
    </row>
    <row r="15" spans="1:11" ht="14.15" customHeight="1">
      <c r="A15" s="27" t="str">
        <f t="shared" si="0"/>
        <v>0402601</v>
      </c>
      <c r="B15" s="28" t="s">
        <v>1386</v>
      </c>
      <c r="C15" s="29">
        <v>26</v>
      </c>
      <c r="D15" s="28" t="s">
        <v>378</v>
      </c>
      <c r="E15" s="391">
        <v>14</v>
      </c>
      <c r="F15" s="636"/>
      <c r="G15" s="507" t="s">
        <v>884</v>
      </c>
      <c r="H15" s="507"/>
      <c r="I15" s="507"/>
      <c r="J15" s="507"/>
      <c r="K15" s="42">
        <f>VLOOKUP($A15&amp;K$93,決統データ!$A$3:$DE$2059,$E15+19,FALSE)</f>
        <v>0</v>
      </c>
    </row>
    <row r="16" spans="1:11" ht="14.15" customHeight="1">
      <c r="A16" s="27" t="str">
        <f t="shared" si="0"/>
        <v>0402601</v>
      </c>
      <c r="B16" s="28" t="s">
        <v>1386</v>
      </c>
      <c r="C16" s="29">
        <v>26</v>
      </c>
      <c r="D16" s="28" t="s">
        <v>378</v>
      </c>
      <c r="E16" s="391">
        <v>15</v>
      </c>
      <c r="F16" s="636"/>
      <c r="G16" s="507" t="s">
        <v>883</v>
      </c>
      <c r="H16" s="507"/>
      <c r="I16" s="507"/>
      <c r="J16" s="507"/>
      <c r="K16" s="42">
        <f>VLOOKUP($A16&amp;K$93,決統データ!$A$3:$DE$2059,$E16+19,FALSE)</f>
        <v>0</v>
      </c>
    </row>
    <row r="17" spans="1:11" ht="14.15" customHeight="1">
      <c r="A17" s="27" t="str">
        <f t="shared" si="0"/>
        <v>0402601</v>
      </c>
      <c r="B17" s="28" t="s">
        <v>1386</v>
      </c>
      <c r="C17" s="29">
        <v>26</v>
      </c>
      <c r="D17" s="28" t="s">
        <v>378</v>
      </c>
      <c r="E17" s="391">
        <v>16</v>
      </c>
      <c r="F17" s="636"/>
      <c r="G17" s="507" t="s">
        <v>882</v>
      </c>
      <c r="H17" s="507"/>
      <c r="I17" s="507"/>
      <c r="J17" s="507"/>
      <c r="K17" s="42">
        <f>VLOOKUP($A17&amp;K$93,決統データ!$A$3:$DE$2059,$E17+19,FALSE)</f>
        <v>4099</v>
      </c>
    </row>
    <row r="18" spans="1:11" ht="14.15" customHeight="1">
      <c r="A18" s="27" t="str">
        <f t="shared" si="0"/>
        <v>0402601</v>
      </c>
      <c r="B18" s="28" t="s">
        <v>1386</v>
      </c>
      <c r="C18" s="29">
        <v>26</v>
      </c>
      <c r="D18" s="28" t="s">
        <v>378</v>
      </c>
      <c r="E18" s="391">
        <v>17</v>
      </c>
      <c r="F18" s="636"/>
      <c r="G18" s="507" t="s">
        <v>881</v>
      </c>
      <c r="H18" s="507"/>
      <c r="I18" s="507"/>
      <c r="J18" s="507"/>
      <c r="K18" s="42">
        <f>VLOOKUP($A18&amp;K$93,決統データ!$A$3:$DE$2059,$E18+19,FALSE)</f>
        <v>9000</v>
      </c>
    </row>
    <row r="19" spans="1:11" ht="14.15" customHeight="1">
      <c r="A19" s="27" t="str">
        <f t="shared" si="0"/>
        <v>0402601</v>
      </c>
      <c r="B19" s="28" t="s">
        <v>1386</v>
      </c>
      <c r="C19" s="29">
        <v>26</v>
      </c>
      <c r="D19" s="28" t="s">
        <v>378</v>
      </c>
      <c r="E19" s="391">
        <v>18</v>
      </c>
      <c r="F19" s="636"/>
      <c r="G19" s="507" t="s">
        <v>880</v>
      </c>
      <c r="H19" s="507"/>
      <c r="I19" s="507"/>
      <c r="J19" s="507"/>
      <c r="K19" s="42">
        <f>VLOOKUP($A19&amp;K$93,決統データ!$A$3:$DE$2059,$E19+19,FALSE)</f>
        <v>2182</v>
      </c>
    </row>
    <row r="20" spans="1:11" ht="14.15" customHeight="1">
      <c r="A20" s="27" t="str">
        <f t="shared" si="0"/>
        <v>0402601</v>
      </c>
      <c r="B20" s="28" t="s">
        <v>1386</v>
      </c>
      <c r="C20" s="29">
        <v>26</v>
      </c>
      <c r="D20" s="28" t="s">
        <v>378</v>
      </c>
      <c r="E20" s="391">
        <v>19</v>
      </c>
      <c r="F20" s="636"/>
      <c r="G20" s="507" t="s">
        <v>879</v>
      </c>
      <c r="H20" s="507"/>
      <c r="I20" s="507"/>
      <c r="J20" s="507"/>
      <c r="K20" s="42">
        <f>VLOOKUP($A20&amp;K$93,決統データ!$A$3:$DE$2059,$E20+19,FALSE)</f>
        <v>2182</v>
      </c>
    </row>
    <row r="21" spans="1:11" ht="14.15" customHeight="1">
      <c r="A21" s="27" t="str">
        <f t="shared" si="0"/>
        <v>0402601</v>
      </c>
      <c r="B21" s="28" t="s">
        <v>1386</v>
      </c>
      <c r="C21" s="29">
        <v>26</v>
      </c>
      <c r="D21" s="28" t="s">
        <v>378</v>
      </c>
      <c r="E21" s="391">
        <v>20</v>
      </c>
      <c r="F21" s="636"/>
      <c r="G21" s="507" t="s">
        <v>878</v>
      </c>
      <c r="H21" s="507"/>
      <c r="I21" s="507"/>
      <c r="J21" s="507"/>
      <c r="K21" s="42">
        <f>VLOOKUP($A21&amp;K$93,決統データ!$A$3:$DE$2059,$E21+19,FALSE)</f>
        <v>0</v>
      </c>
    </row>
    <row r="22" spans="1:11" ht="14.15" customHeight="1">
      <c r="A22" s="27" t="str">
        <f t="shared" si="0"/>
        <v>0402601</v>
      </c>
      <c r="B22" s="28" t="s">
        <v>1386</v>
      </c>
      <c r="C22" s="29">
        <v>26</v>
      </c>
      <c r="D22" s="28" t="s">
        <v>378</v>
      </c>
      <c r="E22" s="391">
        <v>21</v>
      </c>
      <c r="F22" s="636"/>
      <c r="G22" s="507" t="s">
        <v>877</v>
      </c>
      <c r="H22" s="507"/>
      <c r="I22" s="507"/>
      <c r="J22" s="507"/>
      <c r="K22" s="42">
        <f>VLOOKUP($A22&amp;K$93,決統データ!$A$3:$DE$2059,$E22+19,FALSE)</f>
        <v>6818</v>
      </c>
    </row>
    <row r="23" spans="1:11" ht="14.15" customHeight="1">
      <c r="A23" s="27" t="str">
        <f t="shared" si="0"/>
        <v>0402601</v>
      </c>
      <c r="B23" s="28" t="s">
        <v>1386</v>
      </c>
      <c r="C23" s="29">
        <v>26</v>
      </c>
      <c r="D23" s="28" t="s">
        <v>378</v>
      </c>
      <c r="E23" s="391">
        <v>22</v>
      </c>
      <c r="F23" s="637"/>
      <c r="G23" s="507" t="s">
        <v>876</v>
      </c>
      <c r="H23" s="507"/>
      <c r="I23" s="507"/>
      <c r="J23" s="507"/>
      <c r="K23" s="42">
        <f>VLOOKUP($A23&amp;K$93,決統データ!$A$3:$DE$2059,$E23+19,FALSE)</f>
        <v>33475</v>
      </c>
    </row>
    <row r="24" spans="1:11" ht="14.15" customHeight="1">
      <c r="A24" s="27" t="str">
        <f t="shared" si="0"/>
        <v>0402601</v>
      </c>
      <c r="B24" s="28" t="s">
        <v>1386</v>
      </c>
      <c r="C24" s="29">
        <v>26</v>
      </c>
      <c r="D24" s="28" t="s">
        <v>378</v>
      </c>
      <c r="E24" s="391">
        <v>23</v>
      </c>
      <c r="F24" s="659" t="s">
        <v>875</v>
      </c>
      <c r="G24" s="507" t="s">
        <v>874</v>
      </c>
      <c r="H24" s="507"/>
      <c r="I24" s="507"/>
      <c r="J24" s="507"/>
      <c r="K24" s="42">
        <f>VLOOKUP($A24&amp;K$93,決統データ!$A$3:$DE$2059,$E24+19,FALSE)</f>
        <v>0</v>
      </c>
    </row>
    <row r="25" spans="1:11" ht="14.15" customHeight="1">
      <c r="A25" s="27" t="str">
        <f t="shared" si="0"/>
        <v>0402601</v>
      </c>
      <c r="B25" s="28" t="s">
        <v>1386</v>
      </c>
      <c r="C25" s="29">
        <v>26</v>
      </c>
      <c r="D25" s="28" t="s">
        <v>378</v>
      </c>
      <c r="E25" s="391">
        <v>24</v>
      </c>
      <c r="F25" s="636"/>
      <c r="G25" s="507" t="s">
        <v>873</v>
      </c>
      <c r="H25" s="507"/>
      <c r="I25" s="507"/>
      <c r="J25" s="507"/>
      <c r="K25" s="42">
        <f>VLOOKUP($A25&amp;K$93,決統データ!$A$3:$DE$2059,$E25+19,FALSE)</f>
        <v>0</v>
      </c>
    </row>
    <row r="26" spans="1:11" ht="14.15" customHeight="1">
      <c r="A26" s="27" t="str">
        <f t="shared" si="0"/>
        <v>0402601</v>
      </c>
      <c r="B26" s="28" t="s">
        <v>1386</v>
      </c>
      <c r="C26" s="29">
        <v>26</v>
      </c>
      <c r="D26" s="28" t="s">
        <v>378</v>
      </c>
      <c r="E26" s="391">
        <v>25</v>
      </c>
      <c r="F26" s="636"/>
      <c r="G26" s="507" t="s">
        <v>872</v>
      </c>
      <c r="H26" s="507"/>
      <c r="I26" s="507"/>
      <c r="J26" s="507"/>
      <c r="K26" s="42">
        <f>VLOOKUP($A26&amp;K$93,決統データ!$A$3:$DE$2059,$E26+19,FALSE)</f>
        <v>0</v>
      </c>
    </row>
    <row r="27" spans="1:11" ht="14.15" customHeight="1">
      <c r="A27" s="27" t="str">
        <f t="shared" si="0"/>
        <v>0402601</v>
      </c>
      <c r="B27" s="28" t="s">
        <v>1386</v>
      </c>
      <c r="C27" s="29">
        <v>26</v>
      </c>
      <c r="D27" s="28" t="s">
        <v>378</v>
      </c>
      <c r="E27" s="391">
        <v>26</v>
      </c>
      <c r="F27" s="636"/>
      <c r="G27" s="507" t="s">
        <v>871</v>
      </c>
      <c r="H27" s="507"/>
      <c r="I27" s="507"/>
      <c r="J27" s="507"/>
      <c r="K27" s="42">
        <f>VLOOKUP($A27&amp;K$93,決統データ!$A$3:$DE$2059,$E27+19,FALSE)</f>
        <v>0</v>
      </c>
    </row>
    <row r="28" spans="1:11" ht="14.15" customHeight="1">
      <c r="A28" s="27" t="str">
        <f t="shared" si="0"/>
        <v>0402601</v>
      </c>
      <c r="B28" s="28" t="s">
        <v>1386</v>
      </c>
      <c r="C28" s="29">
        <v>26</v>
      </c>
      <c r="D28" s="28" t="s">
        <v>378</v>
      </c>
      <c r="E28" s="391">
        <v>27</v>
      </c>
      <c r="F28" s="636"/>
      <c r="G28" s="507" t="s">
        <v>870</v>
      </c>
      <c r="H28" s="507"/>
      <c r="I28" s="507"/>
      <c r="J28" s="507"/>
      <c r="K28" s="42">
        <f>VLOOKUP($A28&amp;K$93,決統データ!$A$3:$DE$2059,$E28+19,FALSE)</f>
        <v>0</v>
      </c>
    </row>
    <row r="29" spans="1:11" ht="14.15" customHeight="1">
      <c r="A29" s="27" t="str">
        <f t="shared" si="0"/>
        <v>0402601</v>
      </c>
      <c r="B29" s="28" t="s">
        <v>1386</v>
      </c>
      <c r="C29" s="29">
        <v>26</v>
      </c>
      <c r="D29" s="28" t="s">
        <v>378</v>
      </c>
      <c r="E29" s="391">
        <v>28</v>
      </c>
      <c r="F29" s="636"/>
      <c r="G29" s="507" t="s">
        <v>869</v>
      </c>
      <c r="H29" s="507"/>
      <c r="I29" s="507"/>
      <c r="J29" s="507"/>
      <c r="K29" s="42">
        <f>VLOOKUP($A29&amp;K$93,決統データ!$A$3:$DE$2059,$E29+19,FALSE)</f>
        <v>0</v>
      </c>
    </row>
    <row r="30" spans="1:11" ht="14.15" customHeight="1">
      <c r="A30" s="27" t="str">
        <f t="shared" si="0"/>
        <v>0402601</v>
      </c>
      <c r="B30" s="28" t="s">
        <v>1386</v>
      </c>
      <c r="C30" s="29">
        <v>26</v>
      </c>
      <c r="D30" s="28" t="s">
        <v>378</v>
      </c>
      <c r="E30" s="391">
        <v>29</v>
      </c>
      <c r="F30" s="636"/>
      <c r="G30" s="507" t="s">
        <v>868</v>
      </c>
      <c r="H30" s="507"/>
      <c r="I30" s="507"/>
      <c r="J30" s="507"/>
      <c r="K30" s="42">
        <f>VLOOKUP($A30&amp;K$93,決統データ!$A$3:$DE$2059,$E30+19,FALSE)</f>
        <v>0</v>
      </c>
    </row>
    <row r="31" spans="1:11" ht="14.15" customHeight="1">
      <c r="A31" s="27" t="str">
        <f t="shared" si="0"/>
        <v>0402601</v>
      </c>
      <c r="B31" s="28" t="s">
        <v>1386</v>
      </c>
      <c r="C31" s="29">
        <v>26</v>
      </c>
      <c r="D31" s="28" t="s">
        <v>378</v>
      </c>
      <c r="E31" s="391">
        <v>30</v>
      </c>
      <c r="F31" s="636"/>
      <c r="G31" s="507" t="s">
        <v>922</v>
      </c>
      <c r="H31" s="507"/>
      <c r="I31" s="507"/>
      <c r="J31" s="507"/>
      <c r="K31" s="42">
        <f>VLOOKUP($A31&amp;K$93,決統データ!$A$3:$DE$2059,$E31+19,FALSE)</f>
        <v>0</v>
      </c>
    </row>
    <row r="32" spans="1:11" ht="14.15" customHeight="1">
      <c r="A32" s="27" t="str">
        <f t="shared" si="0"/>
        <v>0402601</v>
      </c>
      <c r="B32" s="28" t="s">
        <v>1386</v>
      </c>
      <c r="C32" s="29">
        <v>26</v>
      </c>
      <c r="D32" s="28" t="s">
        <v>378</v>
      </c>
      <c r="E32" s="391">
        <v>31</v>
      </c>
      <c r="F32" s="636"/>
      <c r="G32" s="507" t="s">
        <v>866</v>
      </c>
      <c r="H32" s="507"/>
      <c r="I32" s="507"/>
      <c r="J32" s="507"/>
      <c r="K32" s="42">
        <f>VLOOKUP($A32&amp;K$93,決統データ!$A$3:$DE$2059,$E32+19,FALSE)</f>
        <v>0</v>
      </c>
    </row>
    <row r="33" spans="1:11" ht="14.15" customHeight="1">
      <c r="A33" s="27" t="str">
        <f t="shared" si="0"/>
        <v>0402601</v>
      </c>
      <c r="B33" s="28" t="s">
        <v>1386</v>
      </c>
      <c r="C33" s="29">
        <v>26</v>
      </c>
      <c r="D33" s="28" t="s">
        <v>378</v>
      </c>
      <c r="E33" s="391">
        <v>32</v>
      </c>
      <c r="F33" s="636"/>
      <c r="G33" s="507" t="s">
        <v>865</v>
      </c>
      <c r="H33" s="507"/>
      <c r="I33" s="507"/>
      <c r="J33" s="507"/>
      <c r="K33" s="42">
        <f>VLOOKUP($A33&amp;K$93,決統データ!$A$3:$DE$2059,$E33+19,FALSE)</f>
        <v>0</v>
      </c>
    </row>
    <row r="34" spans="1:11" ht="14.15" customHeight="1">
      <c r="A34" s="27" t="str">
        <f t="shared" si="0"/>
        <v>0402601</v>
      </c>
      <c r="B34" s="28" t="s">
        <v>1386</v>
      </c>
      <c r="C34" s="29">
        <v>26</v>
      </c>
      <c r="D34" s="28" t="s">
        <v>378</v>
      </c>
      <c r="E34" s="391">
        <v>33</v>
      </c>
      <c r="F34" s="636"/>
      <c r="G34" s="507" t="s">
        <v>864</v>
      </c>
      <c r="H34" s="507"/>
      <c r="I34" s="507"/>
      <c r="J34" s="507"/>
      <c r="K34" s="42">
        <f>VLOOKUP($A34&amp;K$93,決統データ!$A$3:$DE$2059,$E34+19,FALSE)</f>
        <v>27349</v>
      </c>
    </row>
    <row r="35" spans="1:11" ht="14.15" customHeight="1">
      <c r="A35" s="27" t="str">
        <f t="shared" si="0"/>
        <v>0402601</v>
      </c>
      <c r="B35" s="28" t="s">
        <v>1386</v>
      </c>
      <c r="C35" s="29">
        <v>26</v>
      </c>
      <c r="D35" s="28" t="s">
        <v>378</v>
      </c>
      <c r="E35" s="391">
        <v>34</v>
      </c>
      <c r="F35" s="636"/>
      <c r="G35" s="646" t="s">
        <v>863</v>
      </c>
      <c r="H35" s="646"/>
      <c r="I35" s="507"/>
      <c r="J35" s="507"/>
      <c r="K35" s="42">
        <f>VLOOKUP($A35&amp;K$93,決統データ!$A$3:$DE$2059,$E35+19,FALSE)</f>
        <v>0</v>
      </c>
    </row>
    <row r="36" spans="1:11" ht="14.15" customHeight="1">
      <c r="A36" s="27" t="str">
        <f t="shared" si="0"/>
        <v>0402601</v>
      </c>
      <c r="B36" s="28" t="s">
        <v>1386</v>
      </c>
      <c r="C36" s="29">
        <v>26</v>
      </c>
      <c r="D36" s="28" t="s">
        <v>378</v>
      </c>
      <c r="E36" s="391">
        <v>35</v>
      </c>
      <c r="F36" s="636"/>
      <c r="G36" s="924" t="s">
        <v>142</v>
      </c>
      <c r="H36" s="925"/>
      <c r="I36" s="484" t="s">
        <v>862</v>
      </c>
      <c r="J36" s="469"/>
      <c r="K36" s="42">
        <f>VLOOKUP($A36&amp;K$93,決統データ!$A$3:$DE$2059,$E36+19,FALSE)</f>
        <v>0</v>
      </c>
    </row>
    <row r="37" spans="1:11" ht="14.15" customHeight="1">
      <c r="A37" s="27" t="str">
        <f t="shared" si="0"/>
        <v>0402601</v>
      </c>
      <c r="B37" s="28" t="s">
        <v>1386</v>
      </c>
      <c r="C37" s="29">
        <v>26</v>
      </c>
      <c r="D37" s="28" t="s">
        <v>378</v>
      </c>
      <c r="E37" s="391">
        <v>36</v>
      </c>
      <c r="F37" s="636"/>
      <c r="G37" s="926"/>
      <c r="H37" s="927"/>
      <c r="I37" s="484" t="s">
        <v>861</v>
      </c>
      <c r="J37" s="469"/>
      <c r="K37" s="42">
        <f>VLOOKUP($A37&amp;K$93,決統データ!$A$3:$DE$2059,$E37+19,FALSE)</f>
        <v>0</v>
      </c>
    </row>
    <row r="38" spans="1:11" ht="14.15" customHeight="1">
      <c r="A38" s="27" t="str">
        <f t="shared" si="0"/>
        <v>0402601</v>
      </c>
      <c r="B38" s="28" t="s">
        <v>1386</v>
      </c>
      <c r="C38" s="29">
        <v>26</v>
      </c>
      <c r="D38" s="28" t="s">
        <v>378</v>
      </c>
      <c r="E38" s="391">
        <v>37</v>
      </c>
      <c r="F38" s="636"/>
      <c r="G38" s="865" t="s">
        <v>921</v>
      </c>
      <c r="H38" s="638" t="s">
        <v>860</v>
      </c>
      <c r="I38" s="507"/>
      <c r="J38" s="507"/>
      <c r="K38" s="42">
        <f>VLOOKUP($A38&amp;K$93,決統データ!$A$3:$DE$2059,$E38+19,FALSE)</f>
        <v>0</v>
      </c>
    </row>
    <row r="39" spans="1:11" ht="14.15" customHeight="1">
      <c r="A39" s="27" t="str">
        <f t="shared" si="0"/>
        <v>0402601</v>
      </c>
      <c r="B39" s="28" t="s">
        <v>1386</v>
      </c>
      <c r="C39" s="29">
        <v>26</v>
      </c>
      <c r="D39" s="28" t="s">
        <v>378</v>
      </c>
      <c r="E39" s="391">
        <v>38</v>
      </c>
      <c r="F39" s="636"/>
      <c r="G39" s="906"/>
      <c r="H39" s="507" t="s">
        <v>858</v>
      </c>
      <c r="I39" s="507"/>
      <c r="J39" s="507"/>
      <c r="K39" s="42">
        <f>VLOOKUP($A39&amp;K$93,決統データ!$A$3:$DE$2059,$E39+19,FALSE)</f>
        <v>0</v>
      </c>
    </row>
    <row r="40" spans="1:11" ht="14.15" customHeight="1">
      <c r="A40" s="27" t="str">
        <f t="shared" si="0"/>
        <v>0402601</v>
      </c>
      <c r="B40" s="28" t="s">
        <v>1386</v>
      </c>
      <c r="C40" s="29">
        <v>26</v>
      </c>
      <c r="D40" s="28" t="s">
        <v>378</v>
      </c>
      <c r="E40" s="391">
        <v>39</v>
      </c>
      <c r="F40" s="636"/>
      <c r="G40" s="906"/>
      <c r="H40" s="507" t="s">
        <v>859</v>
      </c>
      <c r="I40" s="507"/>
      <c r="J40" s="507"/>
      <c r="K40" s="42">
        <f>VLOOKUP($A40&amp;K$93,決統データ!$A$3:$DE$2059,$E40+19,FALSE)</f>
        <v>0</v>
      </c>
    </row>
    <row r="41" spans="1:11" ht="14.15" customHeight="1">
      <c r="A41" s="27" t="str">
        <f t="shared" si="0"/>
        <v>0402601</v>
      </c>
      <c r="B41" s="28" t="s">
        <v>1386</v>
      </c>
      <c r="C41" s="29">
        <v>26</v>
      </c>
      <c r="D41" s="28" t="s">
        <v>378</v>
      </c>
      <c r="E41" s="391">
        <v>40</v>
      </c>
      <c r="F41" s="636"/>
      <c r="G41" s="906"/>
      <c r="H41" s="507" t="s">
        <v>858</v>
      </c>
      <c r="I41" s="507"/>
      <c r="J41" s="507"/>
      <c r="K41" s="42">
        <f>VLOOKUP($A41&amp;K$93,決統データ!$A$3:$DE$2059,$E41+19,FALSE)</f>
        <v>0</v>
      </c>
    </row>
    <row r="42" spans="1:11" ht="14.15" customHeight="1">
      <c r="A42" s="27" t="str">
        <f t="shared" si="0"/>
        <v>0402601</v>
      </c>
      <c r="B42" s="28" t="s">
        <v>1386</v>
      </c>
      <c r="C42" s="29">
        <v>26</v>
      </c>
      <c r="D42" s="28" t="s">
        <v>378</v>
      </c>
      <c r="E42" s="391">
        <v>41</v>
      </c>
      <c r="F42" s="636"/>
      <c r="G42" s="906" t="s">
        <v>524</v>
      </c>
      <c r="H42" s="907" t="s">
        <v>836</v>
      </c>
      <c r="I42" s="643" t="s">
        <v>650</v>
      </c>
      <c r="J42" s="388" t="s">
        <v>382</v>
      </c>
      <c r="K42" s="42">
        <f>VLOOKUP($A42&amp;K$93,決統データ!$A$3:$DE$2059,$E42+19,FALSE)</f>
        <v>0</v>
      </c>
    </row>
    <row r="43" spans="1:11" ht="14.15" customHeight="1">
      <c r="A43" s="27" t="str">
        <f t="shared" si="0"/>
        <v>0402601</v>
      </c>
      <c r="B43" s="28" t="s">
        <v>1386</v>
      </c>
      <c r="C43" s="29">
        <v>26</v>
      </c>
      <c r="D43" s="28" t="s">
        <v>378</v>
      </c>
      <c r="E43" s="391">
        <v>42</v>
      </c>
      <c r="F43" s="636"/>
      <c r="G43" s="906"/>
      <c r="H43" s="908"/>
      <c r="I43" s="644"/>
      <c r="J43" s="388" t="s">
        <v>360</v>
      </c>
      <c r="K43" s="42">
        <f>VLOOKUP($A43&amp;K$93,決統データ!$A$3:$DE$2059,$E43+19,FALSE)</f>
        <v>0</v>
      </c>
    </row>
    <row r="44" spans="1:11" ht="14.15" customHeight="1">
      <c r="A44" s="27" t="str">
        <f t="shared" si="0"/>
        <v>0402601</v>
      </c>
      <c r="B44" s="28" t="s">
        <v>1386</v>
      </c>
      <c r="C44" s="29">
        <v>26</v>
      </c>
      <c r="D44" s="28" t="s">
        <v>378</v>
      </c>
      <c r="E44" s="391">
        <v>43</v>
      </c>
      <c r="F44" s="636"/>
      <c r="G44" s="906"/>
      <c r="H44" s="638"/>
      <c r="I44" s="645"/>
      <c r="J44" s="388" t="s">
        <v>737</v>
      </c>
      <c r="K44" s="42">
        <f>VLOOKUP($A44&amp;K$93,決統データ!$A$3:$DE$2059,$E44+19,FALSE)</f>
        <v>0</v>
      </c>
    </row>
    <row r="45" spans="1:11" ht="14.15" customHeight="1">
      <c r="A45" s="27" t="str">
        <f t="shared" si="0"/>
        <v>0402601</v>
      </c>
      <c r="B45" s="28" t="s">
        <v>1386</v>
      </c>
      <c r="C45" s="29">
        <v>26</v>
      </c>
      <c r="D45" s="28" t="s">
        <v>378</v>
      </c>
      <c r="E45" s="391">
        <v>44</v>
      </c>
      <c r="F45" s="636"/>
      <c r="G45" s="906"/>
      <c r="H45" s="507" t="s">
        <v>856</v>
      </c>
      <c r="I45" s="507"/>
      <c r="J45" s="507"/>
      <c r="K45" s="42">
        <f>VLOOKUP($A45&amp;K$93,決統データ!$A$3:$DE$2059,$E45+19,FALSE)</f>
        <v>0</v>
      </c>
    </row>
    <row r="46" spans="1:11" ht="14.15" customHeight="1">
      <c r="A46" s="27" t="str">
        <f t="shared" si="0"/>
        <v>0402601</v>
      </c>
      <c r="B46" s="28" t="s">
        <v>1386</v>
      </c>
      <c r="C46" s="29">
        <v>26</v>
      </c>
      <c r="D46" s="28" t="s">
        <v>378</v>
      </c>
      <c r="E46" s="391">
        <v>45</v>
      </c>
      <c r="F46" s="636"/>
      <c r="G46" s="906"/>
      <c r="H46" s="507" t="s">
        <v>920</v>
      </c>
      <c r="I46" s="507"/>
      <c r="J46" s="507"/>
      <c r="K46" s="42">
        <f>VLOOKUP($A46&amp;K$93,決統データ!$A$3:$DE$2059,$E46+19,FALSE)</f>
        <v>0</v>
      </c>
    </row>
    <row r="47" spans="1:11" ht="14.15" customHeight="1">
      <c r="A47" s="27" t="str">
        <f t="shared" si="0"/>
        <v>0402601</v>
      </c>
      <c r="B47" s="28" t="s">
        <v>1386</v>
      </c>
      <c r="C47" s="29">
        <v>26</v>
      </c>
      <c r="D47" s="28" t="s">
        <v>378</v>
      </c>
      <c r="E47" s="391">
        <v>46</v>
      </c>
      <c r="F47" s="636"/>
      <c r="G47" s="906"/>
      <c r="H47" s="507" t="s">
        <v>854</v>
      </c>
      <c r="I47" s="507"/>
      <c r="J47" s="507"/>
      <c r="K47" s="42">
        <f>VLOOKUP($A47&amp;K$93,決統データ!$A$3:$DE$2059,$E47+19,FALSE)</f>
        <v>0</v>
      </c>
    </row>
    <row r="48" spans="1:11" ht="14.15" customHeight="1">
      <c r="A48" s="27" t="str">
        <f t="shared" si="0"/>
        <v>0402601</v>
      </c>
      <c r="B48" s="28" t="s">
        <v>1386</v>
      </c>
      <c r="C48" s="29">
        <v>26</v>
      </c>
      <c r="D48" s="28" t="s">
        <v>378</v>
      </c>
      <c r="E48" s="391">
        <v>47</v>
      </c>
      <c r="F48" s="636"/>
      <c r="G48" s="906"/>
      <c r="H48" s="507" t="s">
        <v>853</v>
      </c>
      <c r="I48" s="507"/>
      <c r="J48" s="507"/>
      <c r="K48" s="42">
        <f>VLOOKUP($A48&amp;K$93,決統データ!$A$3:$DE$2059,$E48+19,FALSE)</f>
        <v>0</v>
      </c>
    </row>
    <row r="49" spans="1:11" ht="14.15" customHeight="1">
      <c r="A49" s="27" t="str">
        <f t="shared" si="0"/>
        <v>0402601</v>
      </c>
      <c r="B49" s="28" t="s">
        <v>1386</v>
      </c>
      <c r="C49" s="29">
        <v>26</v>
      </c>
      <c r="D49" s="28" t="s">
        <v>378</v>
      </c>
      <c r="E49" s="391">
        <v>48</v>
      </c>
      <c r="F49" s="636"/>
      <c r="G49" s="906"/>
      <c r="H49" s="507" t="s">
        <v>737</v>
      </c>
      <c r="I49" s="507"/>
      <c r="J49" s="507"/>
      <c r="K49" s="42">
        <f>VLOOKUP($A49&amp;K$93,決統データ!$A$3:$DE$2059,$E49+19,FALSE)</f>
        <v>0</v>
      </c>
    </row>
    <row r="50" spans="1:11" ht="14.15" customHeight="1">
      <c r="A50" s="27" t="str">
        <f t="shared" si="0"/>
        <v>0402601</v>
      </c>
      <c r="B50" s="28" t="s">
        <v>1386</v>
      </c>
      <c r="C50" s="29">
        <v>26</v>
      </c>
      <c r="D50" s="28" t="s">
        <v>378</v>
      </c>
      <c r="E50" s="391">
        <v>49</v>
      </c>
      <c r="F50" s="636"/>
      <c r="G50" s="507" t="s">
        <v>852</v>
      </c>
      <c r="H50" s="507"/>
      <c r="I50" s="507"/>
      <c r="J50" s="507"/>
      <c r="K50" s="42">
        <f>VLOOKUP($A50&amp;K$93,決統データ!$A$3:$DE$2059,$E50+19,FALSE)</f>
        <v>27349</v>
      </c>
    </row>
    <row r="51" spans="1:11" ht="14.15" customHeight="1">
      <c r="A51" s="27" t="str">
        <f t="shared" si="0"/>
        <v>0402601</v>
      </c>
      <c r="B51" s="28" t="s">
        <v>1386</v>
      </c>
      <c r="C51" s="29">
        <v>26</v>
      </c>
      <c r="D51" s="28" t="s">
        <v>378</v>
      </c>
      <c r="E51" s="391">
        <v>50</v>
      </c>
      <c r="F51" s="636"/>
      <c r="G51" s="654" t="s">
        <v>142</v>
      </c>
      <c r="H51" s="507" t="s">
        <v>850</v>
      </c>
      <c r="I51" s="507"/>
      <c r="J51" s="507"/>
      <c r="K51" s="42">
        <f>VLOOKUP($A51&amp;K$93,決統データ!$A$3:$DE$2059,$E51+19,FALSE)</f>
        <v>0</v>
      </c>
    </row>
    <row r="52" spans="1:11" ht="14.15" customHeight="1">
      <c r="A52" s="27" t="str">
        <f t="shared" si="0"/>
        <v>0402601</v>
      </c>
      <c r="B52" s="28" t="s">
        <v>1386</v>
      </c>
      <c r="C52" s="29">
        <v>26</v>
      </c>
      <c r="D52" s="28" t="s">
        <v>378</v>
      </c>
      <c r="E52" s="391">
        <v>51</v>
      </c>
      <c r="F52" s="636"/>
      <c r="G52" s="655"/>
      <c r="H52" s="507" t="s">
        <v>383</v>
      </c>
      <c r="I52" s="507"/>
      <c r="J52" s="507"/>
      <c r="K52" s="42">
        <f>VLOOKUP($A52&amp;K$93,決統データ!$A$3:$DE$2059,$E52+19,FALSE)</f>
        <v>0</v>
      </c>
    </row>
    <row r="53" spans="1:11" ht="14.15" customHeight="1">
      <c r="A53" s="27" t="str">
        <f t="shared" si="0"/>
        <v>0402601</v>
      </c>
      <c r="B53" s="28" t="s">
        <v>1386</v>
      </c>
      <c r="C53" s="29">
        <v>26</v>
      </c>
      <c r="D53" s="28" t="s">
        <v>378</v>
      </c>
      <c r="E53" s="391">
        <v>52</v>
      </c>
      <c r="F53" s="636"/>
      <c r="G53" s="656"/>
      <c r="H53" s="507" t="s">
        <v>849</v>
      </c>
      <c r="I53" s="507"/>
      <c r="J53" s="507"/>
      <c r="K53" s="42">
        <f>VLOOKUP($A53&amp;K$93,決統データ!$A$3:$DE$2059,$E53+19,FALSE)</f>
        <v>0</v>
      </c>
    </row>
    <row r="54" spans="1:11" ht="14.15" customHeight="1">
      <c r="A54" s="27" t="str">
        <f t="shared" si="0"/>
        <v>0402601</v>
      </c>
      <c r="B54" s="28" t="s">
        <v>1386</v>
      </c>
      <c r="C54" s="29">
        <v>26</v>
      </c>
      <c r="D54" s="28" t="s">
        <v>378</v>
      </c>
      <c r="E54" s="391">
        <v>53</v>
      </c>
      <c r="F54" s="636"/>
      <c r="G54" s="507" t="s">
        <v>848</v>
      </c>
      <c r="H54" s="507"/>
      <c r="I54" s="507"/>
      <c r="J54" s="507"/>
      <c r="K54" s="42">
        <f>VLOOKUP($A54&amp;K$93,決統データ!$A$3:$DE$2059,$E54+19,FALSE)</f>
        <v>0</v>
      </c>
    </row>
    <row r="55" spans="1:11" ht="14.15" customHeight="1">
      <c r="A55" s="27" t="str">
        <f t="shared" si="0"/>
        <v>0402601</v>
      </c>
      <c r="B55" s="28" t="s">
        <v>1386</v>
      </c>
      <c r="C55" s="29">
        <v>26</v>
      </c>
      <c r="D55" s="28" t="s">
        <v>378</v>
      </c>
      <c r="E55" s="391">
        <v>54</v>
      </c>
      <c r="F55" s="636"/>
      <c r="G55" s="507" t="s">
        <v>847</v>
      </c>
      <c r="H55" s="507"/>
      <c r="I55" s="507"/>
      <c r="J55" s="507"/>
      <c r="K55" s="42">
        <f>VLOOKUP($A55&amp;K$93,決統データ!$A$3:$DE$2059,$E55+19,FALSE)</f>
        <v>0</v>
      </c>
    </row>
    <row r="56" spans="1:11" ht="14.15" customHeight="1">
      <c r="A56" s="27" t="str">
        <f t="shared" si="0"/>
        <v>0402601</v>
      </c>
      <c r="B56" s="28" t="s">
        <v>1386</v>
      </c>
      <c r="C56" s="29">
        <v>26</v>
      </c>
      <c r="D56" s="28" t="s">
        <v>378</v>
      </c>
      <c r="E56" s="391">
        <v>55</v>
      </c>
      <c r="F56" s="636"/>
      <c r="G56" s="507" t="s">
        <v>846</v>
      </c>
      <c r="H56" s="507"/>
      <c r="I56" s="507"/>
      <c r="J56" s="507"/>
      <c r="K56" s="42">
        <f>VLOOKUP($A56&amp;K$93,決統データ!$A$3:$DE$2059,$E56+19,FALSE)</f>
        <v>0</v>
      </c>
    </row>
    <row r="57" spans="1:11" ht="14.15" customHeight="1">
      <c r="A57" s="27" t="str">
        <f t="shared" si="0"/>
        <v>0402601</v>
      </c>
      <c r="B57" s="28" t="s">
        <v>1386</v>
      </c>
      <c r="C57" s="29">
        <v>26</v>
      </c>
      <c r="D57" s="28" t="s">
        <v>378</v>
      </c>
      <c r="E57" s="391">
        <v>56</v>
      </c>
      <c r="F57" s="637"/>
      <c r="G57" s="507" t="s">
        <v>845</v>
      </c>
      <c r="H57" s="507"/>
      <c r="I57" s="507"/>
      <c r="J57" s="507"/>
      <c r="K57" s="42">
        <f>VLOOKUP($A57&amp;K$93,決統データ!$A$3:$DE$2059,$E57+19,FALSE)</f>
        <v>-27349</v>
      </c>
    </row>
    <row r="58" spans="1:11" ht="14.15" customHeight="1">
      <c r="A58" s="27" t="str">
        <f t="shared" si="0"/>
        <v>0402601</v>
      </c>
      <c r="B58" s="28" t="s">
        <v>1386</v>
      </c>
      <c r="C58" s="29">
        <v>26</v>
      </c>
      <c r="D58" s="28" t="s">
        <v>378</v>
      </c>
      <c r="E58" s="391">
        <v>57</v>
      </c>
      <c r="F58" s="507" t="s">
        <v>844</v>
      </c>
      <c r="G58" s="507"/>
      <c r="H58" s="507"/>
      <c r="I58" s="507"/>
      <c r="J58" s="507"/>
      <c r="K58" s="42">
        <f>VLOOKUP($A58&amp;K$93,決統データ!$A$3:$DE$2059,$E58+19,FALSE)</f>
        <v>6126</v>
      </c>
    </row>
    <row r="59" spans="1:11" ht="14.15" customHeight="1">
      <c r="A59" s="27" t="str">
        <f t="shared" si="0"/>
        <v>0402601</v>
      </c>
      <c r="B59" s="28" t="s">
        <v>1386</v>
      </c>
      <c r="C59" s="29">
        <v>26</v>
      </c>
      <c r="D59" s="28" t="s">
        <v>378</v>
      </c>
      <c r="E59" s="391">
        <v>58</v>
      </c>
      <c r="F59" s="507" t="s">
        <v>843</v>
      </c>
      <c r="G59" s="507"/>
      <c r="H59" s="507"/>
      <c r="I59" s="507"/>
      <c r="J59" s="507"/>
      <c r="K59" s="42">
        <f>VLOOKUP($A59&amp;K$93,決統データ!$A$3:$DE$2059,$E59+19,FALSE)</f>
        <v>5049</v>
      </c>
    </row>
    <row r="60" spans="1:11" ht="14.15" customHeight="1">
      <c r="A60" s="27" t="str">
        <f t="shared" si="0"/>
        <v>0402601</v>
      </c>
      <c r="B60" s="28" t="s">
        <v>1386</v>
      </c>
      <c r="C60" s="29">
        <v>26</v>
      </c>
      <c r="D60" s="28" t="s">
        <v>378</v>
      </c>
      <c r="E60" s="391">
        <v>59</v>
      </c>
      <c r="F60" s="507"/>
      <c r="G60" s="507" t="s">
        <v>919</v>
      </c>
      <c r="H60" s="507"/>
      <c r="I60" s="507"/>
      <c r="J60" s="507"/>
      <c r="K60" s="42">
        <f>VLOOKUP($A60&amp;K$93,決統データ!$A$3:$DE$2059,$E60+19,FALSE)</f>
        <v>16900</v>
      </c>
    </row>
    <row r="61" spans="1:11" ht="14.15" customHeight="1">
      <c r="A61" s="27" t="str">
        <f t="shared" si="0"/>
        <v>0402601</v>
      </c>
      <c r="B61" s="28" t="s">
        <v>1386</v>
      </c>
      <c r="C61" s="29">
        <v>26</v>
      </c>
      <c r="D61" s="28" t="s">
        <v>378</v>
      </c>
      <c r="E61" s="391">
        <v>60</v>
      </c>
      <c r="F61" s="507"/>
      <c r="G61" s="507" t="s">
        <v>841</v>
      </c>
      <c r="H61" s="507"/>
      <c r="I61" s="507"/>
      <c r="J61" s="507"/>
      <c r="K61" s="42">
        <f>VLOOKUP($A61&amp;K$93,決統データ!$A$3:$DE$2059,$E61+19,FALSE)</f>
        <v>0</v>
      </c>
    </row>
    <row r="62" spans="1:11" ht="14.15" customHeight="1">
      <c r="A62" s="27" t="str">
        <f t="shared" si="0"/>
        <v>0402602</v>
      </c>
      <c r="B62" s="28" t="s">
        <v>1386</v>
      </c>
      <c r="C62" s="29">
        <v>26</v>
      </c>
      <c r="D62" s="28" t="s">
        <v>140</v>
      </c>
      <c r="E62" s="391">
        <v>1</v>
      </c>
      <c r="F62" s="507" t="s">
        <v>840</v>
      </c>
      <c r="G62" s="507"/>
      <c r="H62" s="507"/>
      <c r="I62" s="507"/>
      <c r="J62" s="507"/>
      <c r="K62" s="42">
        <f>VLOOKUP($A62&amp;K$93,決統データ!$A$3:$DE$2059,$E62+19,FALSE)</f>
        <v>0</v>
      </c>
    </row>
    <row r="63" spans="1:11" ht="14.15" customHeight="1">
      <c r="A63" s="27" t="str">
        <f t="shared" si="0"/>
        <v>0402602</v>
      </c>
      <c r="B63" s="28" t="s">
        <v>1386</v>
      </c>
      <c r="C63" s="29">
        <v>26</v>
      </c>
      <c r="D63" s="28" t="s">
        <v>140</v>
      </c>
      <c r="E63" s="391">
        <v>2</v>
      </c>
      <c r="F63" s="507" t="s">
        <v>839</v>
      </c>
      <c r="G63" s="507"/>
      <c r="H63" s="507"/>
      <c r="I63" s="507"/>
      <c r="J63" s="507"/>
      <c r="K63" s="42">
        <f>VLOOKUP($A63&amp;K$93,決統データ!$A$3:$DE$2059,$E63+19,FALSE)</f>
        <v>17977</v>
      </c>
    </row>
    <row r="64" spans="1:11" ht="14.15" customHeight="1">
      <c r="A64" s="27" t="str">
        <f t="shared" si="0"/>
        <v>0402602</v>
      </c>
      <c r="B64" s="28" t="s">
        <v>1386</v>
      </c>
      <c r="C64" s="29">
        <v>26</v>
      </c>
      <c r="D64" s="28" t="s">
        <v>140</v>
      </c>
      <c r="E64" s="391">
        <v>3</v>
      </c>
      <c r="F64" s="507" t="s">
        <v>838</v>
      </c>
      <c r="G64" s="507"/>
      <c r="H64" s="507"/>
      <c r="I64" s="507"/>
      <c r="J64" s="507"/>
      <c r="K64" s="42">
        <f>VLOOKUP($A64&amp;K$93,決統データ!$A$3:$DE$2059,$E64+19,FALSE)</f>
        <v>0</v>
      </c>
    </row>
    <row r="65" spans="1:11" ht="14.15" customHeight="1">
      <c r="A65" s="27" t="str">
        <f t="shared" si="0"/>
        <v>0402602</v>
      </c>
      <c r="B65" s="28" t="s">
        <v>1386</v>
      </c>
      <c r="C65" s="29">
        <v>26</v>
      </c>
      <c r="D65" s="28" t="s">
        <v>140</v>
      </c>
      <c r="E65" s="391">
        <v>4</v>
      </c>
      <c r="F65" s="654" t="s">
        <v>650</v>
      </c>
      <c r="G65" s="507" t="s">
        <v>837</v>
      </c>
      <c r="H65" s="507"/>
      <c r="I65" s="507"/>
      <c r="J65" s="507"/>
      <c r="K65" s="42">
        <f>VLOOKUP($A65&amp;K$93,決統データ!$A$3:$DE$2059,$E65+19,FALSE)</f>
        <v>0</v>
      </c>
    </row>
    <row r="66" spans="1:11" ht="14.15" customHeight="1">
      <c r="A66" s="27" t="str">
        <f t="shared" si="0"/>
        <v>0402602</v>
      </c>
      <c r="B66" s="28" t="s">
        <v>1386</v>
      </c>
      <c r="C66" s="29">
        <v>26</v>
      </c>
      <c r="D66" s="28" t="s">
        <v>140</v>
      </c>
      <c r="E66" s="391">
        <v>5</v>
      </c>
      <c r="F66" s="655"/>
      <c r="G66" s="507" t="s">
        <v>836</v>
      </c>
      <c r="H66" s="507"/>
      <c r="I66" s="507"/>
      <c r="J66" s="507"/>
      <c r="K66" s="42">
        <f>VLOOKUP($A66&amp;K$93,決統データ!$A$3:$DE$2059,$E66+19,FALSE)</f>
        <v>0</v>
      </c>
    </row>
    <row r="67" spans="1:11" ht="14.15" customHeight="1">
      <c r="A67" s="27" t="str">
        <f t="shared" si="0"/>
        <v>0402602</v>
      </c>
      <c r="B67" s="28" t="s">
        <v>1386</v>
      </c>
      <c r="C67" s="29">
        <v>26</v>
      </c>
      <c r="D67" s="28" t="s">
        <v>140</v>
      </c>
      <c r="E67" s="391">
        <v>6</v>
      </c>
      <c r="F67" s="656"/>
      <c r="G67" s="507" t="s">
        <v>737</v>
      </c>
      <c r="H67" s="507"/>
      <c r="I67" s="507"/>
      <c r="J67" s="507"/>
      <c r="K67" s="42">
        <f>VLOOKUP($A67&amp;K$93,決統データ!$A$3:$DE$2059,$E67+19,FALSE)</f>
        <v>0</v>
      </c>
    </row>
    <row r="68" spans="1:11" ht="14.15" customHeight="1">
      <c r="A68" s="27" t="str">
        <f t="shared" ref="A68:A84" si="1">+B68&amp;C68&amp;D68</f>
        <v>0402602</v>
      </c>
      <c r="B68" s="28" t="s">
        <v>1386</v>
      </c>
      <c r="C68" s="29">
        <v>26</v>
      </c>
      <c r="D68" s="28" t="s">
        <v>140</v>
      </c>
      <c r="E68" s="391">
        <v>7</v>
      </c>
      <c r="F68" s="507" t="s">
        <v>835</v>
      </c>
      <c r="G68" s="507"/>
      <c r="H68" s="507"/>
      <c r="I68" s="507"/>
      <c r="J68" s="507"/>
      <c r="K68" s="42">
        <f>VLOOKUP($A68&amp;K$93,決統データ!$A$3:$DE$2059,$E68+19,FALSE)</f>
        <v>0</v>
      </c>
    </row>
    <row r="69" spans="1:11" ht="14.15" customHeight="1">
      <c r="A69" s="27" t="str">
        <f t="shared" si="1"/>
        <v>0402602</v>
      </c>
      <c r="B69" s="28" t="s">
        <v>1386</v>
      </c>
      <c r="C69" s="29">
        <v>26</v>
      </c>
      <c r="D69" s="28" t="s">
        <v>140</v>
      </c>
      <c r="E69" s="391">
        <v>8</v>
      </c>
      <c r="F69" s="660" t="s">
        <v>834</v>
      </c>
      <c r="G69" s="661"/>
      <c r="H69" s="661"/>
      <c r="I69" s="662"/>
      <c r="J69" s="388" t="s">
        <v>833</v>
      </c>
      <c r="K69" s="42">
        <f>VLOOKUP($A69&amp;K$93,決統データ!$A$3:$DE$2059,$E69+19,FALSE)</f>
        <v>17977</v>
      </c>
    </row>
    <row r="70" spans="1:11" ht="14.15" customHeight="1">
      <c r="A70" s="27" t="str">
        <f t="shared" si="1"/>
        <v>0402602</v>
      </c>
      <c r="B70" s="28" t="s">
        <v>1386</v>
      </c>
      <c r="C70" s="29">
        <v>26</v>
      </c>
      <c r="D70" s="28" t="s">
        <v>140</v>
      </c>
      <c r="E70" s="391">
        <v>9</v>
      </c>
      <c r="F70" s="663"/>
      <c r="G70" s="664"/>
      <c r="H70" s="664"/>
      <c r="I70" s="665"/>
      <c r="J70" s="388" t="s">
        <v>832</v>
      </c>
      <c r="K70" s="42">
        <f>VLOOKUP($A70&amp;K$93,決統データ!$A$3:$DE$2059,$E70+19,FALSE)</f>
        <v>0</v>
      </c>
    </row>
    <row r="71" spans="1:11" ht="14.15" customHeight="1">
      <c r="A71" s="27" t="str">
        <f t="shared" si="1"/>
        <v>0402602</v>
      </c>
      <c r="B71" s="28" t="s">
        <v>1386</v>
      </c>
      <c r="C71" s="29">
        <v>26</v>
      </c>
      <c r="D71" s="28" t="s">
        <v>140</v>
      </c>
      <c r="E71" s="391">
        <v>21</v>
      </c>
      <c r="F71" s="507" t="s">
        <v>831</v>
      </c>
      <c r="G71" s="507"/>
      <c r="H71" s="507"/>
      <c r="I71" s="507"/>
      <c r="J71" s="507"/>
      <c r="K71" s="42">
        <f>VLOOKUP($A71&amp;K$93,決統データ!$A$3:$DE$2059,$E71+19,FALSE)</f>
        <v>0</v>
      </c>
    </row>
    <row r="72" spans="1:11" ht="14.15" customHeight="1">
      <c r="A72" s="27" t="str">
        <f t="shared" si="1"/>
        <v>0402602</v>
      </c>
      <c r="B72" s="28" t="s">
        <v>1386</v>
      </c>
      <c r="C72" s="29">
        <v>26</v>
      </c>
      <c r="D72" s="28" t="s">
        <v>140</v>
      </c>
      <c r="E72" s="391">
        <v>22</v>
      </c>
      <c r="F72" s="507" t="s">
        <v>830</v>
      </c>
      <c r="G72" s="507"/>
      <c r="H72" s="507"/>
      <c r="I72" s="507"/>
      <c r="J72" s="507"/>
      <c r="K72" s="42">
        <f>VLOOKUP($A72&amp;K$93,決統データ!$A$3:$DE$2059,$E72+19,FALSE)</f>
        <v>0</v>
      </c>
    </row>
    <row r="73" spans="1:11" ht="16" customHeight="1">
      <c r="A73" s="27"/>
      <c r="B73" s="28"/>
      <c r="C73" s="29"/>
      <c r="D73" s="28"/>
      <c r="F73" s="468" t="s">
        <v>829</v>
      </c>
      <c r="G73" s="484"/>
      <c r="H73" s="484"/>
      <c r="I73" s="484"/>
      <c r="J73" s="469"/>
      <c r="K73" s="82"/>
    </row>
    <row r="74" spans="1:11" ht="16" customHeight="1">
      <c r="A74" s="27" t="str">
        <f t="shared" si="1"/>
        <v>0402602</v>
      </c>
      <c r="B74" s="28" t="s">
        <v>1384</v>
      </c>
      <c r="C74" s="29">
        <v>26</v>
      </c>
      <c r="D74" s="28" t="s">
        <v>140</v>
      </c>
      <c r="E74" s="391">
        <v>51</v>
      </c>
      <c r="F74" s="388" t="s">
        <v>827</v>
      </c>
      <c r="G74" s="388"/>
      <c r="H74" s="388"/>
      <c r="I74" s="388"/>
      <c r="J74" s="388"/>
      <c r="K74" s="42">
        <f>VLOOKUP($A74&amp;K$93,決統データ!$A$3:$DE$2059,$E74+19,FALSE)</f>
        <v>0</v>
      </c>
    </row>
    <row r="75" spans="1:11" ht="16" customHeight="1">
      <c r="A75" s="27" t="str">
        <f t="shared" si="1"/>
        <v>0402602</v>
      </c>
      <c r="B75" s="28" t="s">
        <v>1384</v>
      </c>
      <c r="C75" s="29">
        <v>26</v>
      </c>
      <c r="D75" s="28" t="s">
        <v>140</v>
      </c>
      <c r="E75" s="391">
        <v>52</v>
      </c>
      <c r="F75" s="388" t="s">
        <v>826</v>
      </c>
      <c r="G75" s="388"/>
      <c r="H75" s="388"/>
      <c r="I75" s="388"/>
      <c r="J75" s="388"/>
      <c r="K75" s="42">
        <f>VLOOKUP($A75&amp;K$93,決統データ!$A$3:$DE$2059,$E75+19,FALSE)</f>
        <v>0</v>
      </c>
    </row>
    <row r="76" spans="1:11" ht="16" customHeight="1">
      <c r="A76" s="27"/>
      <c r="B76" s="28"/>
      <c r="C76" s="29"/>
      <c r="D76" s="28"/>
      <c r="F76" s="388" t="s">
        <v>828</v>
      </c>
      <c r="G76" s="388"/>
      <c r="H76" s="388"/>
      <c r="I76" s="388"/>
      <c r="J76" s="388"/>
      <c r="K76" s="82"/>
    </row>
    <row r="77" spans="1:11" ht="16" customHeight="1">
      <c r="A77" s="27" t="str">
        <f t="shared" si="1"/>
        <v>0402602</v>
      </c>
      <c r="B77" s="28" t="s">
        <v>1384</v>
      </c>
      <c r="C77" s="29">
        <v>26</v>
      </c>
      <c r="D77" s="28" t="s">
        <v>140</v>
      </c>
      <c r="E77" s="391">
        <v>53</v>
      </c>
      <c r="F77" s="388" t="s">
        <v>827</v>
      </c>
      <c r="G77" s="388"/>
      <c r="H77" s="388"/>
      <c r="I77" s="388"/>
      <c r="J77" s="388"/>
      <c r="K77" s="42">
        <f>VLOOKUP($A77&amp;K$93,決統データ!$A$3:$DE$2059,$E77+19,FALSE)</f>
        <v>0</v>
      </c>
    </row>
    <row r="78" spans="1:11" ht="16" customHeight="1">
      <c r="A78" s="27" t="str">
        <f t="shared" si="1"/>
        <v>0402602</v>
      </c>
      <c r="B78" s="28" t="s">
        <v>1384</v>
      </c>
      <c r="C78" s="29">
        <v>26</v>
      </c>
      <c r="D78" s="28" t="s">
        <v>140</v>
      </c>
      <c r="E78" s="391">
        <v>54</v>
      </c>
      <c r="F78" s="388" t="s">
        <v>826</v>
      </c>
      <c r="G78" s="388"/>
      <c r="H78" s="388"/>
      <c r="I78" s="388"/>
      <c r="J78" s="388"/>
      <c r="K78" s="42">
        <f>VLOOKUP($A78&amp;K$93,決統データ!$A$3:$DE$2059,$E78+19,FALSE)</f>
        <v>0</v>
      </c>
    </row>
    <row r="79" spans="1:11" ht="16" customHeight="1">
      <c r="A79" s="27" t="str">
        <f t="shared" si="1"/>
        <v>0402602</v>
      </c>
      <c r="B79" s="28" t="s">
        <v>1384</v>
      </c>
      <c r="C79" s="29">
        <v>26</v>
      </c>
      <c r="D79" s="28" t="s">
        <v>140</v>
      </c>
      <c r="E79" s="391">
        <v>55</v>
      </c>
      <c r="F79" s="626" t="s">
        <v>825</v>
      </c>
      <c r="G79" s="627"/>
      <c r="H79" s="627"/>
      <c r="I79" s="633"/>
      <c r="J79" s="388" t="s">
        <v>605</v>
      </c>
      <c r="K79" s="42">
        <f>VLOOKUP($A79&amp;K$93,決統データ!$A$3:$DE$2059,$E79+19,FALSE)</f>
        <v>0</v>
      </c>
    </row>
    <row r="80" spans="1:11" ht="16" customHeight="1">
      <c r="A80" s="27" t="str">
        <f t="shared" si="1"/>
        <v>0402602</v>
      </c>
      <c r="B80" s="28" t="s">
        <v>1384</v>
      </c>
      <c r="C80" s="29">
        <v>26</v>
      </c>
      <c r="D80" s="28" t="s">
        <v>140</v>
      </c>
      <c r="E80" s="391">
        <v>56</v>
      </c>
      <c r="F80" s="628"/>
      <c r="G80" s="629"/>
      <c r="H80" s="629"/>
      <c r="I80" s="634"/>
      <c r="J80" s="388" t="s">
        <v>824</v>
      </c>
      <c r="K80" s="42">
        <f>VLOOKUP($A80&amp;K$93,決統データ!$A$3:$DE$2059,$E80+19,FALSE)</f>
        <v>0</v>
      </c>
    </row>
    <row r="81" spans="1:11" ht="16" customHeight="1">
      <c r="A81" s="27" t="str">
        <f t="shared" si="1"/>
        <v>0402602</v>
      </c>
      <c r="B81" s="28" t="s">
        <v>1384</v>
      </c>
      <c r="C81" s="29">
        <v>26</v>
      </c>
      <c r="D81" s="28" t="s">
        <v>140</v>
      </c>
      <c r="E81" s="391">
        <v>57</v>
      </c>
      <c r="F81" s="626" t="s">
        <v>604</v>
      </c>
      <c r="G81" s="627"/>
      <c r="H81" s="627"/>
      <c r="I81" s="633"/>
      <c r="J81" s="388" t="s">
        <v>605</v>
      </c>
      <c r="K81" s="42">
        <f>VLOOKUP($A81&amp;K$93,決統データ!$A$3:$DE$2059,$E81+19,FALSE)</f>
        <v>0</v>
      </c>
    </row>
    <row r="82" spans="1:11" ht="16" customHeight="1">
      <c r="A82" s="27" t="str">
        <f t="shared" si="1"/>
        <v>0402602</v>
      </c>
      <c r="B82" s="28" t="s">
        <v>1384</v>
      </c>
      <c r="C82" s="29">
        <v>26</v>
      </c>
      <c r="D82" s="28" t="s">
        <v>140</v>
      </c>
      <c r="E82" s="391">
        <v>58</v>
      </c>
      <c r="F82" s="628"/>
      <c r="G82" s="629"/>
      <c r="H82" s="629"/>
      <c r="I82" s="634"/>
      <c r="J82" s="388" t="s">
        <v>824</v>
      </c>
      <c r="K82" s="42">
        <f>VLOOKUP($A82&amp;K$93,決統データ!$A$3:$DE$2059,$E82+19,FALSE)</f>
        <v>0</v>
      </c>
    </row>
    <row r="83" spans="1:11" ht="16" customHeight="1">
      <c r="A83" s="27" t="str">
        <f t="shared" si="1"/>
        <v>0402602</v>
      </c>
      <c r="B83" s="28" t="s">
        <v>1384</v>
      </c>
      <c r="C83" s="29">
        <v>26</v>
      </c>
      <c r="D83" s="28" t="s">
        <v>140</v>
      </c>
      <c r="E83" s="391">
        <v>59</v>
      </c>
      <c r="F83" s="888" t="s">
        <v>607</v>
      </c>
      <c r="G83" s="890" t="s">
        <v>608</v>
      </c>
      <c r="H83" s="891"/>
      <c r="I83" s="892"/>
      <c r="J83" s="388" t="s">
        <v>605</v>
      </c>
      <c r="K83" s="42">
        <f>VLOOKUP($A83&amp;K$93,決統データ!$A$3:$DE$2059,$E83+19,FALSE)</f>
        <v>0</v>
      </c>
    </row>
    <row r="84" spans="1:11" ht="16" customHeight="1">
      <c r="A84" s="27" t="str">
        <f t="shared" si="1"/>
        <v>0402602</v>
      </c>
      <c r="B84" s="28" t="s">
        <v>1384</v>
      </c>
      <c r="C84" s="29">
        <v>26</v>
      </c>
      <c r="D84" s="28" t="s">
        <v>140</v>
      </c>
      <c r="E84" s="391">
        <v>60</v>
      </c>
      <c r="F84" s="889"/>
      <c r="G84" s="893"/>
      <c r="H84" s="894"/>
      <c r="I84" s="895"/>
      <c r="J84" s="388" t="s">
        <v>824</v>
      </c>
      <c r="K84" s="42">
        <f>VLOOKUP($A84&amp;K$93,決統データ!$A$3:$DE$2059,$E84+19,FALSE)</f>
        <v>0</v>
      </c>
    </row>
    <row r="85" spans="1:11">
      <c r="F85" s="559" t="s">
        <v>510</v>
      </c>
      <c r="G85" s="385" t="s">
        <v>513</v>
      </c>
      <c r="H85" s="387"/>
      <c r="I85" s="387"/>
      <c r="J85" s="386"/>
      <c r="K85" s="39">
        <f>IF(K13=0,0,K3/K13*100)</f>
        <v>355.5538590732117</v>
      </c>
    </row>
    <row r="86" spans="1:11">
      <c r="F86" s="559"/>
      <c r="G86" s="385" t="s">
        <v>511</v>
      </c>
      <c r="H86" s="387"/>
      <c r="I86" s="387"/>
      <c r="J86" s="386"/>
      <c r="K86" s="39">
        <f>K3/(K13+K50)*100</f>
        <v>115.14537183544304</v>
      </c>
    </row>
    <row r="87" spans="1:11">
      <c r="F87" s="559"/>
      <c r="G87" s="385" t="s">
        <v>514</v>
      </c>
      <c r="H87" s="387"/>
      <c r="I87" s="387"/>
      <c r="J87" s="386"/>
      <c r="K87" s="401">
        <f>IF(K4-K6=0,"-",(K4-K6)/(K14-K16)*100)</f>
        <v>1135.0085386679677</v>
      </c>
    </row>
    <row r="88" spans="1:11">
      <c r="F88" s="559"/>
      <c r="G88" s="385" t="s">
        <v>512</v>
      </c>
      <c r="H88" s="387"/>
      <c r="I88" s="387"/>
      <c r="J88" s="386"/>
      <c r="K88" s="402" t="str">
        <f>IF(K70=0,"-",K70/(K4-K6)*100)</f>
        <v>-</v>
      </c>
    </row>
    <row r="89" spans="1:11">
      <c r="F89" s="559"/>
      <c r="G89" s="385" t="s">
        <v>522</v>
      </c>
      <c r="H89" s="387"/>
      <c r="I89" s="387"/>
      <c r="J89" s="386"/>
      <c r="K89" s="39">
        <f>(K11+K26+K27)/(K3+K24)*100</f>
        <v>0</v>
      </c>
    </row>
    <row r="93" spans="1:11">
      <c r="K93" s="33">
        <v>262129000</v>
      </c>
    </row>
  </sheetData>
  <customSheetViews>
    <customSheetView guid="{247A5D4D-80F1-4466-92F7-7A3BC78E450F}" printArea="1" topLeftCell="A61">
      <selection activeCell="C43" sqref="C43"/>
      <pageMargins left="1.181102362204724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83">
    <mergeCell ref="F2:J2"/>
    <mergeCell ref="F3:F23"/>
    <mergeCell ref="G3:J3"/>
    <mergeCell ref="G4:J4"/>
    <mergeCell ref="G5:J5"/>
    <mergeCell ref="G6:J6"/>
    <mergeCell ref="G7:J7"/>
    <mergeCell ref="G8:J8"/>
    <mergeCell ref="G9:J9"/>
    <mergeCell ref="G10:J10"/>
    <mergeCell ref="G22:J22"/>
    <mergeCell ref="G11:J11"/>
    <mergeCell ref="G12:J12"/>
    <mergeCell ref="G13:J13"/>
    <mergeCell ref="G14:J14"/>
    <mergeCell ref="G15:J15"/>
    <mergeCell ref="G16:J16"/>
    <mergeCell ref="G17:J17"/>
    <mergeCell ref="G18:J18"/>
    <mergeCell ref="G19:J19"/>
    <mergeCell ref="G20:J20"/>
    <mergeCell ref="G21:J21"/>
    <mergeCell ref="G23:J23"/>
    <mergeCell ref="F24:F57"/>
    <mergeCell ref="G24:J24"/>
    <mergeCell ref="G25:J25"/>
    <mergeCell ref="G26:J26"/>
    <mergeCell ref="G27:J27"/>
    <mergeCell ref="G28:J28"/>
    <mergeCell ref="G29:J29"/>
    <mergeCell ref="G30:J30"/>
    <mergeCell ref="G31:J31"/>
    <mergeCell ref="G32:J32"/>
    <mergeCell ref="G33:J33"/>
    <mergeCell ref="G34:J34"/>
    <mergeCell ref="G35:J35"/>
    <mergeCell ref="G36:H37"/>
    <mergeCell ref="G54:J54"/>
    <mergeCell ref="G55:J55"/>
    <mergeCell ref="I36:J36"/>
    <mergeCell ref="I37:J37"/>
    <mergeCell ref="G38:G41"/>
    <mergeCell ref="H38:J38"/>
    <mergeCell ref="H39:J39"/>
    <mergeCell ref="H40:J40"/>
    <mergeCell ref="H41:J41"/>
    <mergeCell ref="H47:J47"/>
    <mergeCell ref="H48:J48"/>
    <mergeCell ref="H49:J49"/>
    <mergeCell ref="G50:J50"/>
    <mergeCell ref="G51:G53"/>
    <mergeCell ref="H51:J51"/>
    <mergeCell ref="H52:J52"/>
    <mergeCell ref="H53:J53"/>
    <mergeCell ref="G42:G49"/>
    <mergeCell ref="H42:H44"/>
    <mergeCell ref="I42:I44"/>
    <mergeCell ref="H45:J45"/>
    <mergeCell ref="H46:J46"/>
    <mergeCell ref="G56:J56"/>
    <mergeCell ref="G57:J57"/>
    <mergeCell ref="F58:J58"/>
    <mergeCell ref="F69:I70"/>
    <mergeCell ref="F60:F61"/>
    <mergeCell ref="G60:J60"/>
    <mergeCell ref="G61:J61"/>
    <mergeCell ref="F62:J62"/>
    <mergeCell ref="F63:J63"/>
    <mergeCell ref="F64:J64"/>
    <mergeCell ref="F65:F67"/>
    <mergeCell ref="G65:J65"/>
    <mergeCell ref="G66:J66"/>
    <mergeCell ref="G67:J67"/>
    <mergeCell ref="F68:J68"/>
    <mergeCell ref="F59:J59"/>
    <mergeCell ref="F85:F89"/>
    <mergeCell ref="F71:J71"/>
    <mergeCell ref="F72:J72"/>
    <mergeCell ref="F73:J73"/>
    <mergeCell ref="F79:I80"/>
    <mergeCell ref="F81:I82"/>
    <mergeCell ref="F83:F84"/>
    <mergeCell ref="G83:I84"/>
  </mergeCells>
  <phoneticPr fontId="3"/>
  <pageMargins left="1.1811023622047245" right="0.78740157480314965" top="0.78740157480314965" bottom="0.78740157480314965" header="0.51181102362204722" footer="0.51181102362204722"/>
  <pageSetup paperSize="9" scale="58"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pageSetUpPr fitToPage="1"/>
  </sheetPr>
  <dimension ref="A1:P56"/>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5.08203125" style="1" customWidth="1"/>
    <col min="7" max="7" width="5.25" style="1" customWidth="1"/>
    <col min="8" max="8" width="4.58203125" style="1" customWidth="1"/>
    <col min="9" max="9" width="9.83203125" style="1" customWidth="1"/>
    <col min="10" max="10" width="17" style="1" customWidth="1"/>
    <col min="11" max="11" width="12.08203125" style="1" customWidth="1"/>
    <col min="12" max="15" width="12.08203125" style="152" customWidth="1"/>
    <col min="16" max="16384" width="9" style="1"/>
  </cols>
  <sheetData>
    <row r="1" spans="1:15" ht="16.5">
      <c r="C1" s="1" t="s">
        <v>1634</v>
      </c>
      <c r="F1" s="155" t="s">
        <v>1615</v>
      </c>
    </row>
    <row r="2" spans="1:15" ht="17.25" customHeight="1">
      <c r="F2" s="1" t="s">
        <v>520</v>
      </c>
    </row>
    <row r="3" spans="1:15" ht="34.5" customHeight="1">
      <c r="A3" s="26"/>
      <c r="B3" s="67" t="s">
        <v>786</v>
      </c>
      <c r="C3" s="26" t="s">
        <v>787</v>
      </c>
      <c r="D3" s="26" t="s">
        <v>788</v>
      </c>
      <c r="E3" s="30" t="s">
        <v>789</v>
      </c>
      <c r="F3" s="803"/>
      <c r="G3" s="803"/>
      <c r="H3" s="803"/>
      <c r="I3" s="803"/>
      <c r="J3" s="482"/>
      <c r="K3" s="293" t="s">
        <v>131</v>
      </c>
      <c r="L3" s="165" t="s">
        <v>465</v>
      </c>
      <c r="M3" s="165" t="s">
        <v>467</v>
      </c>
      <c r="N3" s="165" t="s">
        <v>543</v>
      </c>
      <c r="O3" s="165" t="s">
        <v>609</v>
      </c>
    </row>
    <row r="4" spans="1:15" s="99" customFormat="1" ht="16" customHeight="1">
      <c r="A4" s="27" t="str">
        <f t="shared" ref="A4:A17" si="0">+B4&amp;C4&amp;D4</f>
        <v>1221801</v>
      </c>
      <c r="B4" s="28" t="s">
        <v>354</v>
      </c>
      <c r="C4" s="29">
        <v>18</v>
      </c>
      <c r="D4" s="28" t="s">
        <v>790</v>
      </c>
      <c r="E4" s="31">
        <v>1</v>
      </c>
      <c r="F4" s="559" t="s">
        <v>347</v>
      </c>
      <c r="G4" s="319" t="s">
        <v>492</v>
      </c>
      <c r="H4" s="319"/>
      <c r="I4" s="320"/>
      <c r="J4" s="321"/>
      <c r="K4" s="35">
        <f>VLOOKUP($A4&amp;K$54,決統データ!$A$3:$DE$2059,$E4+19,FALSE)</f>
        <v>4050112</v>
      </c>
      <c r="L4" s="35">
        <f>VLOOKUP($A4&amp;L$54,決統データ!$A$3:$DE$2059,$E4+19,FALSE)</f>
        <v>4090401</v>
      </c>
      <c r="M4" s="35">
        <f>VLOOKUP($A4&amp;M$54,決統データ!$A$3:$DE$2059,$E4+19,FALSE)</f>
        <v>0</v>
      </c>
      <c r="N4" s="35">
        <f>VLOOKUP($A4&amp;N$54,決統データ!$A$3:$DE$2059,$E4+19,FALSE)</f>
        <v>0</v>
      </c>
      <c r="O4" s="317"/>
    </row>
    <row r="5" spans="1:15" ht="16" customHeight="1">
      <c r="A5" s="27" t="str">
        <f t="shared" si="0"/>
        <v>1221801</v>
      </c>
      <c r="B5" s="28" t="s">
        <v>354</v>
      </c>
      <c r="C5" s="29">
        <v>18</v>
      </c>
      <c r="D5" s="28" t="s">
        <v>790</v>
      </c>
      <c r="E5" s="24">
        <v>6</v>
      </c>
      <c r="F5" s="559"/>
      <c r="G5" s="559" t="s">
        <v>1022</v>
      </c>
      <c r="H5" s="60" t="s">
        <v>1021</v>
      </c>
      <c r="I5" s="64"/>
      <c r="J5" s="65"/>
      <c r="K5" s="440">
        <f>VLOOKUP($A5&amp;K$54,決統データ!$A$3:$DE$2059,$E5+19,FALSE)</f>
        <v>3228311</v>
      </c>
      <c r="L5" s="440">
        <f>VLOOKUP($A5&amp;L$54,決統データ!$A$3:$DE$2059,$E5+19,FALSE)</f>
        <v>2757970</v>
      </c>
      <c r="M5" s="440">
        <f>VLOOKUP($A5&amp;M$54,決統データ!$A$3:$DE$2059,$E5+19,FALSE)</f>
        <v>0</v>
      </c>
      <c r="N5" s="440">
        <f>VLOOKUP($A5&amp;N$54,決統データ!$A$3:$DE$2059,$E5+19,FALSE)</f>
        <v>0</v>
      </c>
      <c r="O5" s="174">
        <f t="shared" ref="O5:O17" si="1">SUM(K5:N5)</f>
        <v>5986281</v>
      </c>
    </row>
    <row r="6" spans="1:15" ht="16" customHeight="1">
      <c r="A6" s="27" t="str">
        <f t="shared" si="0"/>
        <v>1221801</v>
      </c>
      <c r="B6" s="28" t="s">
        <v>354</v>
      </c>
      <c r="C6" s="29">
        <v>18</v>
      </c>
      <c r="D6" s="28" t="s">
        <v>790</v>
      </c>
      <c r="E6" s="24">
        <v>7</v>
      </c>
      <c r="F6" s="559"/>
      <c r="G6" s="559"/>
      <c r="H6" s="60" t="s">
        <v>1020</v>
      </c>
      <c r="I6" s="64"/>
      <c r="J6" s="65"/>
      <c r="K6" s="440">
        <f>VLOOKUP($A6&amp;K$54,決統データ!$A$3:$DE$2059,$E6+19,FALSE)</f>
        <v>463496</v>
      </c>
      <c r="L6" s="440">
        <f>VLOOKUP($A6&amp;L$54,決統データ!$A$3:$DE$2059,$E6+19,FALSE)</f>
        <v>546992</v>
      </c>
      <c r="M6" s="440">
        <f>VLOOKUP($A6&amp;M$54,決統データ!$A$3:$DE$2059,$E6+19,FALSE)</f>
        <v>0</v>
      </c>
      <c r="N6" s="440">
        <f>VLOOKUP($A6&amp;N$54,決統データ!$A$3:$DE$2059,$E6+19,FALSE)</f>
        <v>0</v>
      </c>
      <c r="O6" s="174">
        <f t="shared" si="1"/>
        <v>1010488</v>
      </c>
    </row>
    <row r="7" spans="1:15" ht="16" customHeight="1">
      <c r="A7" s="27" t="str">
        <f t="shared" si="0"/>
        <v>1221801</v>
      </c>
      <c r="B7" s="28" t="s">
        <v>354</v>
      </c>
      <c r="C7" s="29">
        <v>18</v>
      </c>
      <c r="D7" s="28" t="s">
        <v>790</v>
      </c>
      <c r="E7" s="24">
        <v>8</v>
      </c>
      <c r="F7" s="559"/>
      <c r="G7" s="559"/>
      <c r="H7" s="60" t="s">
        <v>341</v>
      </c>
      <c r="I7" s="64"/>
      <c r="J7" s="65"/>
      <c r="K7" s="440">
        <f>VLOOKUP($A7&amp;K$54,決統データ!$A$3:$DE$2059,$E7+19,FALSE)</f>
        <v>0</v>
      </c>
      <c r="L7" s="440">
        <f>VLOOKUP($A7&amp;L$54,決統データ!$A$3:$DE$2059,$E7+19,FALSE)</f>
        <v>41618</v>
      </c>
      <c r="M7" s="440">
        <f>VLOOKUP($A7&amp;M$54,決統データ!$A$3:$DE$2059,$E7+19,FALSE)</f>
        <v>0</v>
      </c>
      <c r="N7" s="440">
        <f>VLOOKUP($A7&amp;N$54,決統データ!$A$3:$DE$2059,$E7+19,FALSE)</f>
        <v>0</v>
      </c>
      <c r="O7" s="174">
        <f t="shared" si="1"/>
        <v>41618</v>
      </c>
    </row>
    <row r="8" spans="1:15" ht="16" customHeight="1">
      <c r="A8" s="27" t="str">
        <f t="shared" si="0"/>
        <v>1221801</v>
      </c>
      <c r="B8" s="28" t="s">
        <v>354</v>
      </c>
      <c r="C8" s="29">
        <v>18</v>
      </c>
      <c r="D8" s="28" t="s">
        <v>790</v>
      </c>
      <c r="E8" s="24">
        <v>9</v>
      </c>
      <c r="F8" s="559"/>
      <c r="G8" s="559"/>
      <c r="H8" s="60" t="s">
        <v>340</v>
      </c>
      <c r="I8" s="64"/>
      <c r="J8" s="65"/>
      <c r="K8" s="440">
        <f>VLOOKUP($A8&amp;K$54,決統データ!$A$3:$DE$2059,$E8+19,FALSE)</f>
        <v>6965</v>
      </c>
      <c r="L8" s="440">
        <f>VLOOKUP($A8&amp;L$54,決統データ!$A$3:$DE$2059,$E8+19,FALSE)</f>
        <v>5042</v>
      </c>
      <c r="M8" s="440">
        <f>VLOOKUP($A8&amp;M$54,決統データ!$A$3:$DE$2059,$E8+19,FALSE)</f>
        <v>0</v>
      </c>
      <c r="N8" s="440">
        <f>VLOOKUP($A8&amp;N$54,決統データ!$A$3:$DE$2059,$E8+19,FALSE)</f>
        <v>0</v>
      </c>
      <c r="O8" s="174">
        <f t="shared" si="1"/>
        <v>12007</v>
      </c>
    </row>
    <row r="9" spans="1:15" ht="16" customHeight="1">
      <c r="A9" s="27" t="str">
        <f t="shared" si="0"/>
        <v>1221801</v>
      </c>
      <c r="B9" s="28" t="s">
        <v>354</v>
      </c>
      <c r="C9" s="29">
        <v>18</v>
      </c>
      <c r="D9" s="28" t="s">
        <v>790</v>
      </c>
      <c r="E9" s="24">
        <v>10</v>
      </c>
      <c r="F9" s="559"/>
      <c r="G9" s="559"/>
      <c r="H9" s="635" t="s">
        <v>1016</v>
      </c>
      <c r="I9" s="980"/>
      <c r="J9" s="64" t="s">
        <v>1014</v>
      </c>
      <c r="K9" s="440">
        <f>VLOOKUP($A9&amp;K$54,決統データ!$A$3:$DE$2059,$E9+19,FALSE)</f>
        <v>3014703</v>
      </c>
      <c r="L9" s="440">
        <f>VLOOKUP($A9&amp;L$54,決統データ!$A$3:$DE$2059,$E9+19,FALSE)</f>
        <v>2757970</v>
      </c>
      <c r="M9" s="440">
        <f>VLOOKUP($A9&amp;M$54,決統データ!$A$3:$DE$2059,$E9+19,FALSE)</f>
        <v>0</v>
      </c>
      <c r="N9" s="440">
        <f>VLOOKUP($A9&amp;N$54,決統データ!$A$3:$DE$2059,$E9+19,FALSE)</f>
        <v>0</v>
      </c>
      <c r="O9" s="174">
        <f t="shared" si="1"/>
        <v>5772673</v>
      </c>
    </row>
    <row r="10" spans="1:15" ht="16" customHeight="1">
      <c r="A10" s="27" t="str">
        <f t="shared" si="0"/>
        <v>1221801</v>
      </c>
      <c r="B10" s="28" t="s">
        <v>354</v>
      </c>
      <c r="C10" s="29">
        <v>18</v>
      </c>
      <c r="D10" s="28" t="s">
        <v>790</v>
      </c>
      <c r="E10" s="24">
        <v>11</v>
      </c>
      <c r="F10" s="559"/>
      <c r="G10" s="559"/>
      <c r="H10" s="1021"/>
      <c r="I10" s="1022"/>
      <c r="J10" s="64" t="s">
        <v>809</v>
      </c>
      <c r="K10" s="440">
        <f>VLOOKUP($A10&amp;K$54,決統データ!$A$3:$DE$2059,$E10+19,FALSE)</f>
        <v>432828</v>
      </c>
      <c r="L10" s="440">
        <f>VLOOKUP($A10&amp;L$54,決統データ!$A$3:$DE$2059,$E10+19,FALSE)</f>
        <v>546992</v>
      </c>
      <c r="M10" s="440">
        <f>VLOOKUP($A10&amp;M$54,決統データ!$A$3:$DE$2059,$E10+19,FALSE)</f>
        <v>0</v>
      </c>
      <c r="N10" s="440">
        <f>VLOOKUP($A10&amp;N$54,決統データ!$A$3:$DE$2059,$E10+19,FALSE)</f>
        <v>0</v>
      </c>
      <c r="O10" s="174">
        <f t="shared" si="1"/>
        <v>979820</v>
      </c>
    </row>
    <row r="11" spans="1:15" ht="16" customHeight="1">
      <c r="A11" s="27" t="str">
        <f t="shared" si="0"/>
        <v>1221801</v>
      </c>
      <c r="B11" s="28" t="s">
        <v>354</v>
      </c>
      <c r="C11" s="29">
        <v>18</v>
      </c>
      <c r="D11" s="28" t="s">
        <v>790</v>
      </c>
      <c r="E11" s="24">
        <v>12</v>
      </c>
      <c r="F11" s="559"/>
      <c r="G11" s="559"/>
      <c r="H11" s="106"/>
      <c r="I11" s="1030" t="s">
        <v>1015</v>
      </c>
      <c r="J11" s="64" t="s">
        <v>1014</v>
      </c>
      <c r="K11" s="440">
        <f>VLOOKUP($A11&amp;K$54,決統データ!$A$3:$DE$2059,$E11+19,FALSE)</f>
        <v>2414</v>
      </c>
      <c r="L11" s="440">
        <f>VLOOKUP($A11&amp;L$54,決統データ!$A$3:$DE$2059,$E11+19,FALSE)</f>
        <v>0</v>
      </c>
      <c r="M11" s="440">
        <f>VLOOKUP($A11&amp;M$54,決統データ!$A$3:$DE$2059,$E11+19,FALSE)</f>
        <v>0</v>
      </c>
      <c r="N11" s="440">
        <f>VLOOKUP($A11&amp;N$54,決統データ!$A$3:$DE$2059,$E11+19,FALSE)</f>
        <v>0</v>
      </c>
      <c r="O11" s="174">
        <f t="shared" si="1"/>
        <v>2414</v>
      </c>
    </row>
    <row r="12" spans="1:15" ht="16" customHeight="1">
      <c r="A12" s="27" t="str">
        <f t="shared" si="0"/>
        <v>1221801</v>
      </c>
      <c r="B12" s="28" t="s">
        <v>354</v>
      </c>
      <c r="C12" s="29">
        <v>18</v>
      </c>
      <c r="D12" s="28" t="s">
        <v>790</v>
      </c>
      <c r="E12" s="24">
        <v>13</v>
      </c>
      <c r="F12" s="559"/>
      <c r="G12" s="559"/>
      <c r="H12" s="107"/>
      <c r="I12" s="1030"/>
      <c r="J12" s="64" t="s">
        <v>809</v>
      </c>
      <c r="K12" s="440">
        <f>VLOOKUP($A12&amp;K$54,決統データ!$A$3:$DE$2059,$E12+19,FALSE)</f>
        <v>140</v>
      </c>
      <c r="L12" s="440">
        <f>VLOOKUP($A12&amp;L$54,決統データ!$A$3:$DE$2059,$E12+19,FALSE)</f>
        <v>0</v>
      </c>
      <c r="M12" s="440">
        <f>VLOOKUP($A12&amp;M$54,決統データ!$A$3:$DE$2059,$E12+19,FALSE)</f>
        <v>0</v>
      </c>
      <c r="N12" s="440">
        <f>VLOOKUP($A12&amp;N$54,決統データ!$A$3:$DE$2059,$E12+19,FALSE)</f>
        <v>0</v>
      </c>
      <c r="O12" s="174">
        <f t="shared" si="1"/>
        <v>140</v>
      </c>
    </row>
    <row r="13" spans="1:15" ht="16" customHeight="1">
      <c r="A13" s="27" t="str">
        <f t="shared" si="0"/>
        <v>1221801</v>
      </c>
      <c r="B13" s="28" t="s">
        <v>354</v>
      </c>
      <c r="C13" s="29">
        <v>18</v>
      </c>
      <c r="D13" s="28" t="s">
        <v>790</v>
      </c>
      <c r="E13" s="24">
        <v>14</v>
      </c>
      <c r="F13" s="559"/>
      <c r="G13" s="559"/>
      <c r="H13" s="915" t="s">
        <v>1031</v>
      </c>
      <c r="I13" s="916"/>
      <c r="J13" s="64" t="s">
        <v>1014</v>
      </c>
      <c r="K13" s="440">
        <f>VLOOKUP($A13&amp;K$54,決統データ!$A$3:$DE$2059,$E13+19,FALSE)</f>
        <v>213608</v>
      </c>
      <c r="L13" s="440">
        <f>VLOOKUP($A13&amp;L$54,決統データ!$A$3:$DE$2059,$E13+19,FALSE)</f>
        <v>0</v>
      </c>
      <c r="M13" s="440">
        <f>VLOOKUP($A13&amp;M$54,決統データ!$A$3:$DE$2059,$E13+19,FALSE)</f>
        <v>0</v>
      </c>
      <c r="N13" s="440">
        <f>VLOOKUP($A13&amp;N$54,決統データ!$A$3:$DE$2059,$E13+19,FALSE)</f>
        <v>0</v>
      </c>
      <c r="O13" s="174">
        <f t="shared" si="1"/>
        <v>213608</v>
      </c>
    </row>
    <row r="14" spans="1:15" ht="16" customHeight="1">
      <c r="A14" s="27" t="str">
        <f t="shared" si="0"/>
        <v>1221801</v>
      </c>
      <c r="B14" s="28" t="s">
        <v>354</v>
      </c>
      <c r="C14" s="29">
        <v>18</v>
      </c>
      <c r="D14" s="28" t="s">
        <v>790</v>
      </c>
      <c r="E14" s="24">
        <v>15</v>
      </c>
      <c r="F14" s="559"/>
      <c r="G14" s="559"/>
      <c r="H14" s="919"/>
      <c r="I14" s="920"/>
      <c r="J14" s="64" t="s">
        <v>809</v>
      </c>
      <c r="K14" s="440">
        <f>VLOOKUP($A14&amp;K$54,決統データ!$A$3:$DE$2059,$E14+19,FALSE)</f>
        <v>30668</v>
      </c>
      <c r="L14" s="440">
        <f>VLOOKUP($A14&amp;L$54,決統データ!$A$3:$DE$2059,$E14+19,FALSE)</f>
        <v>0</v>
      </c>
      <c r="M14" s="440">
        <f>VLOOKUP($A14&amp;M$54,決統データ!$A$3:$DE$2059,$E14+19,FALSE)</f>
        <v>0</v>
      </c>
      <c r="N14" s="440">
        <f>VLOOKUP($A14&amp;N$54,決統データ!$A$3:$DE$2059,$E14+19,FALSE)</f>
        <v>0</v>
      </c>
      <c r="O14" s="174">
        <f t="shared" si="1"/>
        <v>30668</v>
      </c>
    </row>
    <row r="15" spans="1:15" ht="16" customHeight="1">
      <c r="A15" s="27" t="str">
        <f t="shared" si="0"/>
        <v>1221801</v>
      </c>
      <c r="B15" s="28" t="s">
        <v>1510</v>
      </c>
      <c r="C15" s="29">
        <v>18</v>
      </c>
      <c r="D15" s="28" t="s">
        <v>558</v>
      </c>
      <c r="E15" s="426">
        <v>16</v>
      </c>
      <c r="F15" s="559"/>
      <c r="G15" s="559" t="s">
        <v>1508</v>
      </c>
      <c r="H15" s="1053" t="s">
        <v>1509</v>
      </c>
      <c r="I15" s="657" t="s">
        <v>1010</v>
      </c>
      <c r="J15" s="657"/>
      <c r="K15" s="440">
        <f>VLOOKUP($A15&amp;K$54,決統データ!$A$3:$DE$2059,$E15+19,FALSE)</f>
        <v>298</v>
      </c>
      <c r="L15" s="440">
        <f>VLOOKUP($A15&amp;L$54,決統データ!$A$3:$DE$2059,$E15+19,FALSE)</f>
        <v>0</v>
      </c>
      <c r="M15" s="440">
        <f>VLOOKUP($A15&amp;M$54,決統データ!$A$3:$DE$2059,$E15+19,FALSE)</f>
        <v>0</v>
      </c>
      <c r="N15" s="440">
        <f>VLOOKUP($A15&amp;N$54,決統データ!$A$3:$DE$2059,$E15+19,FALSE)</f>
        <v>0</v>
      </c>
      <c r="O15" s="423">
        <f t="shared" si="1"/>
        <v>298</v>
      </c>
    </row>
    <row r="16" spans="1:15" ht="16" customHeight="1">
      <c r="A16" s="27" t="str">
        <f t="shared" si="0"/>
        <v>1221801</v>
      </c>
      <c r="B16" s="28" t="s">
        <v>1510</v>
      </c>
      <c r="C16" s="29">
        <v>18</v>
      </c>
      <c r="D16" s="28" t="s">
        <v>558</v>
      </c>
      <c r="E16" s="426">
        <v>17</v>
      </c>
      <c r="F16" s="559"/>
      <c r="G16" s="559"/>
      <c r="H16" s="1053"/>
      <c r="I16" s="657" t="s">
        <v>1009</v>
      </c>
      <c r="J16" s="657"/>
      <c r="K16" s="440">
        <f>VLOOKUP($A16&amp;K$54,決統データ!$A$3:$DE$2059,$E16+19,FALSE)</f>
        <v>7827</v>
      </c>
      <c r="L16" s="440">
        <f>VLOOKUP($A16&amp;L$54,決統データ!$A$3:$DE$2059,$E16+19,FALSE)</f>
        <v>0</v>
      </c>
      <c r="M16" s="440">
        <f>VLOOKUP($A16&amp;M$54,決統データ!$A$3:$DE$2059,$E16+19,FALSE)</f>
        <v>0</v>
      </c>
      <c r="N16" s="440">
        <f>VLOOKUP($A16&amp;N$54,決統データ!$A$3:$DE$2059,$E16+19,FALSE)</f>
        <v>0</v>
      </c>
      <c r="O16" s="423">
        <f t="shared" si="1"/>
        <v>7827</v>
      </c>
    </row>
    <row r="17" spans="1:15" ht="16" customHeight="1">
      <c r="A17" s="27" t="str">
        <f t="shared" si="0"/>
        <v>1221801</v>
      </c>
      <c r="B17" s="28" t="s">
        <v>1510</v>
      </c>
      <c r="C17" s="29">
        <v>18</v>
      </c>
      <c r="D17" s="28" t="s">
        <v>558</v>
      </c>
      <c r="E17" s="426">
        <v>18</v>
      </c>
      <c r="F17" s="559"/>
      <c r="G17" s="559"/>
      <c r="H17" s="1053"/>
      <c r="I17" s="657" t="s">
        <v>1008</v>
      </c>
      <c r="J17" s="657"/>
      <c r="K17" s="440">
        <f>VLOOKUP($A17&amp;K$54,決統データ!$A$3:$DE$2059,$E17+19,FALSE)</f>
        <v>26265</v>
      </c>
      <c r="L17" s="440">
        <f>VLOOKUP($A17&amp;L$54,決統データ!$A$3:$DE$2059,$E17+19,FALSE)</f>
        <v>0</v>
      </c>
      <c r="M17" s="440">
        <f>VLOOKUP($A17&amp;M$54,決統データ!$A$3:$DE$2059,$E17+19,FALSE)</f>
        <v>0</v>
      </c>
      <c r="N17" s="440">
        <f>VLOOKUP($A17&amp;N$54,決統データ!$A$3:$DE$2059,$E17+19,FALSE)</f>
        <v>0</v>
      </c>
      <c r="O17" s="423">
        <f t="shared" si="1"/>
        <v>26265</v>
      </c>
    </row>
    <row r="18" spans="1:15" ht="16" customHeight="1">
      <c r="A18" s="27"/>
      <c r="B18" s="28"/>
      <c r="C18" s="29"/>
      <c r="D18" s="28"/>
      <c r="E18" s="426"/>
      <c r="F18" s="559"/>
      <c r="G18" s="559"/>
      <c r="H18" s="1053"/>
      <c r="I18" s="1033" t="s">
        <v>1007</v>
      </c>
      <c r="J18" s="420" t="s">
        <v>1030</v>
      </c>
      <c r="K18" s="269"/>
      <c r="L18" s="266"/>
      <c r="M18" s="266"/>
      <c r="N18" s="380"/>
      <c r="O18" s="318">
        <f>COUNTA(K18:N18)</f>
        <v>0</v>
      </c>
    </row>
    <row r="19" spans="1:15" ht="16" customHeight="1">
      <c r="A19" s="27"/>
      <c r="B19" s="28"/>
      <c r="C19" s="29"/>
      <c r="D19" s="28"/>
      <c r="E19" s="426"/>
      <c r="F19" s="559"/>
      <c r="G19" s="559"/>
      <c r="H19" s="1053"/>
      <c r="I19" s="1054"/>
      <c r="J19" s="420" t="s">
        <v>1005</v>
      </c>
      <c r="K19" s="269" t="s">
        <v>1576</v>
      </c>
      <c r="L19" s="380"/>
      <c r="M19" s="269"/>
      <c r="N19" s="380"/>
      <c r="O19" s="318">
        <f>COUNTA(K19:N19)</f>
        <v>1</v>
      </c>
    </row>
    <row r="20" spans="1:15" ht="16" customHeight="1">
      <c r="A20" s="27"/>
      <c r="B20" s="28"/>
      <c r="C20" s="29"/>
      <c r="D20" s="28"/>
      <c r="E20" s="426"/>
      <c r="F20" s="559"/>
      <c r="G20" s="559"/>
      <c r="H20" s="1053"/>
      <c r="I20" s="1034"/>
      <c r="J20" s="420" t="s">
        <v>1004</v>
      </c>
      <c r="K20" s="269"/>
      <c r="L20" s="380"/>
      <c r="M20" s="266"/>
      <c r="N20" s="266"/>
      <c r="O20" s="318">
        <f>COUNTA(K20:N20)</f>
        <v>0</v>
      </c>
    </row>
    <row r="21" spans="1:15" ht="16" customHeight="1">
      <c r="A21" s="27" t="str">
        <f t="shared" ref="A21:A34" si="2">+B21&amp;C21&amp;D21</f>
        <v>1221801</v>
      </c>
      <c r="B21" s="28" t="s">
        <v>1510</v>
      </c>
      <c r="C21" s="29">
        <v>18</v>
      </c>
      <c r="D21" s="28" t="s">
        <v>558</v>
      </c>
      <c r="E21" s="426">
        <v>21</v>
      </c>
      <c r="F21" s="559"/>
      <c r="G21" s="559"/>
      <c r="H21" s="915" t="s">
        <v>1029</v>
      </c>
      <c r="I21" s="916"/>
      <c r="J21" s="420" t="s">
        <v>1028</v>
      </c>
      <c r="K21" s="42">
        <f>VLOOKUP($A21&amp;K$54,決統データ!$A$3:$DE$2059,$E21+19,FALSE)</f>
        <v>393995</v>
      </c>
      <c r="L21" s="42">
        <f>VLOOKUP($A21&amp;L$54,決統データ!$A$3:$DE$2059,$E21+19,FALSE)</f>
        <v>505374</v>
      </c>
      <c r="M21" s="42">
        <f>VLOOKUP($A21&amp;M$54,決統データ!$A$3:$DE$2059,$E21+19,FALSE)</f>
        <v>0</v>
      </c>
      <c r="N21" s="42">
        <f>VLOOKUP($A21&amp;N$54,決統データ!$A$3:$DE$2059,$E21+19,FALSE)</f>
        <v>0</v>
      </c>
      <c r="O21" s="423">
        <f t="shared" ref="O21:O26" si="3">SUM(K21:N21)</f>
        <v>899369</v>
      </c>
    </row>
    <row r="22" spans="1:15" ht="16" customHeight="1">
      <c r="A22" s="27" t="str">
        <f t="shared" si="2"/>
        <v>1221801</v>
      </c>
      <c r="B22" s="28" t="s">
        <v>1510</v>
      </c>
      <c r="C22" s="29">
        <v>18</v>
      </c>
      <c r="D22" s="28" t="s">
        <v>558</v>
      </c>
      <c r="E22" s="426">
        <v>22</v>
      </c>
      <c r="F22" s="559"/>
      <c r="G22" s="559"/>
      <c r="H22" s="917"/>
      <c r="I22" s="918"/>
      <c r="J22" s="420" t="s">
        <v>1027</v>
      </c>
      <c r="K22" s="42">
        <f>VLOOKUP($A22&amp;K$54,決統データ!$A$3:$DE$2059,$E22+19,FALSE)</f>
        <v>25067</v>
      </c>
      <c r="L22" s="42">
        <f>VLOOKUP($A22&amp;L$54,決統データ!$A$3:$DE$2059,$E22+19,FALSE)</f>
        <v>41618</v>
      </c>
      <c r="M22" s="42">
        <f>VLOOKUP($A22&amp;M$54,決統データ!$A$3:$DE$2059,$E22+19,FALSE)</f>
        <v>0</v>
      </c>
      <c r="N22" s="42">
        <f>VLOOKUP($A22&amp;N$54,決統データ!$A$3:$DE$2059,$E22+19,FALSE)</f>
        <v>0</v>
      </c>
      <c r="O22" s="423">
        <f t="shared" si="3"/>
        <v>66685</v>
      </c>
    </row>
    <row r="23" spans="1:15" ht="16" customHeight="1">
      <c r="A23" s="27" t="str">
        <f t="shared" si="2"/>
        <v>1221801</v>
      </c>
      <c r="B23" s="28" t="s">
        <v>1510</v>
      </c>
      <c r="C23" s="29">
        <v>18</v>
      </c>
      <c r="D23" s="28" t="s">
        <v>558</v>
      </c>
      <c r="E23" s="426">
        <v>23</v>
      </c>
      <c r="F23" s="559"/>
      <c r="G23" s="559"/>
      <c r="H23" s="919"/>
      <c r="I23" s="920"/>
      <c r="J23" s="420" t="s">
        <v>1000</v>
      </c>
      <c r="K23" s="42">
        <f>VLOOKUP($A23&amp;K$54,決統データ!$A$3:$DE$2059,$E23+19,FALSE)</f>
        <v>13766</v>
      </c>
      <c r="L23" s="42">
        <f>VLOOKUP($A23&amp;L$54,決統データ!$A$3:$DE$2059,$E23+19,FALSE)</f>
        <v>0</v>
      </c>
      <c r="M23" s="42">
        <f>VLOOKUP($A23&amp;M$54,決統データ!$A$3:$DE$2059,$E23+19,FALSE)</f>
        <v>0</v>
      </c>
      <c r="N23" s="42">
        <f>VLOOKUP($A23&amp;N$54,決統データ!$A$3:$DE$2059,$E23+19,FALSE)</f>
        <v>0</v>
      </c>
      <c r="O23" s="423">
        <f t="shared" si="3"/>
        <v>13766</v>
      </c>
    </row>
    <row r="24" spans="1:15" ht="16" customHeight="1">
      <c r="A24" s="27" t="str">
        <f t="shared" si="2"/>
        <v>1221801</v>
      </c>
      <c r="B24" s="28" t="s">
        <v>1510</v>
      </c>
      <c r="C24" s="29">
        <v>18</v>
      </c>
      <c r="D24" s="28" t="s">
        <v>558</v>
      </c>
      <c r="E24" s="426">
        <v>24</v>
      </c>
      <c r="F24" s="559"/>
      <c r="G24" s="577" t="s">
        <v>1026</v>
      </c>
      <c r="H24" s="578"/>
      <c r="I24" s="60" t="s">
        <v>801</v>
      </c>
      <c r="J24" s="64"/>
      <c r="K24" s="42">
        <f>VLOOKUP($A24&amp;K$54,決統データ!$A$3:$DE$2059,$E24+19,FALSE)</f>
        <v>0</v>
      </c>
      <c r="L24" s="42">
        <f>VLOOKUP($A24&amp;L$54,決統データ!$A$3:$DE$2059,$E24+19,FALSE)</f>
        <v>1</v>
      </c>
      <c r="M24" s="42">
        <f>VLOOKUP($A24&amp;M$54,決統データ!$A$3:$DE$2059,$E24+19,FALSE)</f>
        <v>0</v>
      </c>
      <c r="N24" s="42">
        <f>VLOOKUP($A24&amp;N$54,決統データ!$A$3:$DE$2059,$E24+19,FALSE)</f>
        <v>0</v>
      </c>
      <c r="O24" s="174">
        <f t="shared" si="3"/>
        <v>1</v>
      </c>
    </row>
    <row r="25" spans="1:15" s="99" customFormat="1" ht="16" customHeight="1">
      <c r="A25" s="27" t="str">
        <f t="shared" si="2"/>
        <v>1221801</v>
      </c>
      <c r="B25" s="28" t="s">
        <v>1510</v>
      </c>
      <c r="C25" s="29">
        <v>18</v>
      </c>
      <c r="D25" s="28" t="s">
        <v>558</v>
      </c>
      <c r="E25" s="426">
        <v>25</v>
      </c>
      <c r="F25" s="559"/>
      <c r="G25" s="579"/>
      <c r="H25" s="580"/>
      <c r="I25" s="60" t="s">
        <v>800</v>
      </c>
      <c r="J25" s="64"/>
      <c r="K25" s="42">
        <f>VLOOKUP($A25&amp;K$54,決統データ!$A$3:$DE$2059,$E25+19,FALSE)</f>
        <v>0</v>
      </c>
      <c r="L25" s="42">
        <f>VLOOKUP($A25&amp;L$54,決統データ!$A$3:$DE$2059,$E25+19,FALSE)</f>
        <v>0</v>
      </c>
      <c r="M25" s="42">
        <f>VLOOKUP($A25&amp;M$54,決統データ!$A$3:$DE$2059,$E25+19,FALSE)</f>
        <v>0</v>
      </c>
      <c r="N25" s="42">
        <f>VLOOKUP($A25&amp;N$54,決統データ!$A$3:$DE$2059,$E25+19,FALSE)</f>
        <v>0</v>
      </c>
      <c r="O25" s="174">
        <f t="shared" si="3"/>
        <v>0</v>
      </c>
    </row>
    <row r="26" spans="1:15" ht="16" customHeight="1">
      <c r="A26" s="27" t="str">
        <f t="shared" si="2"/>
        <v>1221801</v>
      </c>
      <c r="B26" s="28" t="s">
        <v>1510</v>
      </c>
      <c r="C26" s="29">
        <v>18</v>
      </c>
      <c r="D26" s="28" t="s">
        <v>558</v>
      </c>
      <c r="E26" s="426">
        <v>26</v>
      </c>
      <c r="F26" s="559"/>
      <c r="G26" s="581"/>
      <c r="H26" s="582"/>
      <c r="I26" s="64" t="s">
        <v>799</v>
      </c>
      <c r="J26" s="65"/>
      <c r="K26" s="42">
        <f>VLOOKUP($A26&amp;K$54,決統データ!$A$3:$DE$2059,$E26+19,FALSE)</f>
        <v>0</v>
      </c>
      <c r="L26" s="42">
        <f>VLOOKUP($A26&amp;L$54,決統データ!$A$3:$DE$2059,$E26+19,FALSE)</f>
        <v>1</v>
      </c>
      <c r="M26" s="42">
        <f>VLOOKUP($A26&amp;M$54,決統データ!$A$3:$DE$2059,$E26+19,FALSE)</f>
        <v>0</v>
      </c>
      <c r="N26" s="42">
        <f>VLOOKUP($A26&amp;N$54,決統データ!$A$3:$DE$2059,$E26+19,FALSE)</f>
        <v>0</v>
      </c>
      <c r="O26" s="174">
        <f t="shared" si="3"/>
        <v>1</v>
      </c>
    </row>
    <row r="27" spans="1:15" s="99" customFormat="1" ht="16" customHeight="1">
      <c r="A27" s="27" t="str">
        <f t="shared" si="2"/>
        <v>1221801</v>
      </c>
      <c r="B27" s="28" t="s">
        <v>1510</v>
      </c>
      <c r="C27" s="29">
        <v>18</v>
      </c>
      <c r="D27" s="28" t="s">
        <v>558</v>
      </c>
      <c r="E27" s="426">
        <v>27</v>
      </c>
      <c r="F27" s="670" t="s">
        <v>339</v>
      </c>
      <c r="G27" s="105" t="s">
        <v>492</v>
      </c>
      <c r="H27" s="103"/>
      <c r="I27" s="104"/>
      <c r="J27" s="265"/>
      <c r="K27" s="437">
        <f>VLOOKUP($A27&amp;K$54,決統データ!$A$3:$DE$2059,$E27+19,FALSE)</f>
        <v>4141107</v>
      </c>
      <c r="L27" s="437">
        <f>VLOOKUP($A27&amp;L$54,決統データ!$A$3:$DE$2059,$E27+19,FALSE)</f>
        <v>4080401</v>
      </c>
      <c r="M27" s="437">
        <f>VLOOKUP($A27&amp;M$54,決統データ!$A$3:$DE$2059,$E27+19,FALSE)</f>
        <v>3411201</v>
      </c>
      <c r="N27" s="437">
        <f>VLOOKUP($A27&amp;N$54,決統データ!$A$3:$DE$2059,$E27+19,FALSE)</f>
        <v>4120401</v>
      </c>
      <c r="O27" s="317"/>
    </row>
    <row r="28" spans="1:15" ht="16" customHeight="1">
      <c r="A28" s="27" t="str">
        <f t="shared" si="2"/>
        <v>1221801</v>
      </c>
      <c r="B28" s="28" t="s">
        <v>354</v>
      </c>
      <c r="C28" s="29">
        <v>18</v>
      </c>
      <c r="D28" s="28" t="s">
        <v>790</v>
      </c>
      <c r="E28" s="24">
        <v>32</v>
      </c>
      <c r="F28" s="670"/>
      <c r="G28" s="1052" t="s">
        <v>1022</v>
      </c>
      <c r="H28" s="60" t="s">
        <v>1021</v>
      </c>
      <c r="I28" s="64"/>
      <c r="J28" s="65"/>
      <c r="K28" s="42">
        <f>VLOOKUP($A28&amp;K$54,決統データ!$A$3:$DE$2059,$E28+19,FALSE)</f>
        <v>1465358</v>
      </c>
      <c r="L28" s="42">
        <f>VLOOKUP($A28&amp;L$54,決統データ!$A$3:$DE$2059,$E28+19,FALSE)</f>
        <v>6658252</v>
      </c>
      <c r="M28" s="42">
        <f>VLOOKUP($A28&amp;M$54,決統データ!$A$3:$DE$2059,$E28+19,FALSE)</f>
        <v>740855</v>
      </c>
      <c r="N28" s="42">
        <f>VLOOKUP($A28&amp;N$54,決統データ!$A$3:$DE$2059,$E28+19,FALSE)</f>
        <v>2048849</v>
      </c>
      <c r="O28" s="174">
        <f t="shared" ref="O28:O41" si="4">SUM(K28:N28)</f>
        <v>10913314</v>
      </c>
    </row>
    <row r="29" spans="1:15" ht="16" customHeight="1">
      <c r="A29" s="27" t="str">
        <f t="shared" si="2"/>
        <v>1221801</v>
      </c>
      <c r="B29" s="28" t="s">
        <v>354</v>
      </c>
      <c r="C29" s="29">
        <v>18</v>
      </c>
      <c r="D29" s="28" t="s">
        <v>790</v>
      </c>
      <c r="E29" s="24">
        <v>33</v>
      </c>
      <c r="F29" s="670"/>
      <c r="G29" s="1052"/>
      <c r="H29" s="60" t="s">
        <v>1020</v>
      </c>
      <c r="I29" s="64"/>
      <c r="J29" s="65"/>
      <c r="K29" s="42">
        <f>VLOOKUP($A29&amp;K$54,決統データ!$A$3:$DE$2059,$E29+19,FALSE)</f>
        <v>128351</v>
      </c>
      <c r="L29" s="42">
        <f>VLOOKUP($A29&amp;L$54,決統データ!$A$3:$DE$2059,$E29+19,FALSE)</f>
        <v>546992</v>
      </c>
      <c r="M29" s="42">
        <f>VLOOKUP($A29&amp;M$54,決統データ!$A$3:$DE$2059,$E29+19,FALSE)</f>
        <v>15692</v>
      </c>
      <c r="N29" s="42">
        <f>VLOOKUP($A29&amp;N$54,決統データ!$A$3:$DE$2059,$E29+19,FALSE)</f>
        <v>206938</v>
      </c>
      <c r="O29" s="174">
        <f t="shared" si="4"/>
        <v>897973</v>
      </c>
    </row>
    <row r="30" spans="1:15" ht="16" customHeight="1">
      <c r="A30" s="27" t="str">
        <f t="shared" si="2"/>
        <v>1221801</v>
      </c>
      <c r="B30" s="28" t="s">
        <v>1510</v>
      </c>
      <c r="C30" s="29">
        <v>18</v>
      </c>
      <c r="D30" s="28" t="s">
        <v>558</v>
      </c>
      <c r="E30" s="426">
        <v>34</v>
      </c>
      <c r="F30" s="670"/>
      <c r="G30" s="1052"/>
      <c r="H30" s="60" t="s">
        <v>1019</v>
      </c>
      <c r="I30" s="64"/>
      <c r="J30" s="65"/>
      <c r="K30" s="42">
        <f>VLOOKUP($A30&amp;K$54,決統データ!$A$3:$DE$2059,$E30+19,FALSE)</f>
        <v>11417</v>
      </c>
      <c r="L30" s="42">
        <f>VLOOKUP($A30&amp;L$54,決統データ!$A$3:$DE$2059,$E30+19,FALSE)</f>
        <v>12172</v>
      </c>
      <c r="M30" s="42">
        <f>VLOOKUP($A30&amp;M$54,決統データ!$A$3:$DE$2059,$E30+19,FALSE)</f>
        <v>47212</v>
      </c>
      <c r="N30" s="42">
        <f>VLOOKUP($A30&amp;N$54,決統データ!$A$3:$DE$2059,$E30+19,FALSE)</f>
        <v>9900</v>
      </c>
      <c r="O30" s="174">
        <f t="shared" si="4"/>
        <v>80701</v>
      </c>
    </row>
    <row r="31" spans="1:15" ht="16" customHeight="1">
      <c r="A31" s="27" t="str">
        <f t="shared" si="2"/>
        <v>1221801</v>
      </c>
      <c r="B31" s="28" t="s">
        <v>1510</v>
      </c>
      <c r="C31" s="29">
        <v>18</v>
      </c>
      <c r="D31" s="28" t="s">
        <v>558</v>
      </c>
      <c r="E31" s="426">
        <v>35</v>
      </c>
      <c r="F31" s="670"/>
      <c r="G31" s="1052"/>
      <c r="H31" s="237" t="s">
        <v>1018</v>
      </c>
      <c r="I31" s="64"/>
      <c r="J31" s="65"/>
      <c r="K31" s="42">
        <f>VLOOKUP($A31&amp;K$54,決統データ!$A$3:$DE$2059,$E31+19,FALSE)</f>
        <v>40450</v>
      </c>
      <c r="L31" s="42">
        <f>VLOOKUP($A31&amp;L$54,決統データ!$A$3:$DE$2059,$E31+19,FALSE)</f>
        <v>121275</v>
      </c>
      <c r="M31" s="42">
        <f>VLOOKUP($A31&amp;M$54,決統データ!$A$3:$DE$2059,$E31+19,FALSE)</f>
        <v>15692</v>
      </c>
      <c r="N31" s="42">
        <f>VLOOKUP($A31&amp;N$54,決統データ!$A$3:$DE$2059,$E31+19,FALSE)</f>
        <v>80101</v>
      </c>
      <c r="O31" s="174">
        <f t="shared" si="4"/>
        <v>257518</v>
      </c>
    </row>
    <row r="32" spans="1:15" ht="16" customHeight="1">
      <c r="A32" s="27" t="str">
        <f t="shared" si="2"/>
        <v>1221801</v>
      </c>
      <c r="B32" s="28" t="s">
        <v>1510</v>
      </c>
      <c r="C32" s="29">
        <v>18</v>
      </c>
      <c r="D32" s="28" t="s">
        <v>558</v>
      </c>
      <c r="E32" s="426">
        <v>36</v>
      </c>
      <c r="F32" s="670"/>
      <c r="G32" s="1052"/>
      <c r="H32" s="60" t="s">
        <v>1019</v>
      </c>
      <c r="I32" s="322"/>
      <c r="J32" s="65"/>
      <c r="K32" s="42">
        <f>VLOOKUP($A32&amp;K$54,決統データ!$A$3:$DE$2059,$E32+19,FALSE)</f>
        <v>28306</v>
      </c>
      <c r="L32" s="42">
        <f>VLOOKUP($A32&amp;L$54,決統データ!$A$3:$DE$2059,$E32+19,FALSE)</f>
        <v>39237</v>
      </c>
      <c r="M32" s="42">
        <f>VLOOKUP($A32&amp;M$54,決統データ!$A$3:$DE$2059,$E32+19,FALSE)</f>
        <v>39112</v>
      </c>
      <c r="N32" s="42">
        <f>VLOOKUP($A32&amp;N$54,決統データ!$A$3:$DE$2059,$E32+19,FALSE)</f>
        <v>11759</v>
      </c>
      <c r="O32" s="174">
        <f t="shared" si="4"/>
        <v>118414</v>
      </c>
    </row>
    <row r="33" spans="1:16" ht="16" customHeight="1">
      <c r="A33" s="27" t="str">
        <f t="shared" si="2"/>
        <v>1221801</v>
      </c>
      <c r="B33" s="28" t="s">
        <v>354</v>
      </c>
      <c r="C33" s="29">
        <v>18</v>
      </c>
      <c r="D33" s="28" t="s">
        <v>790</v>
      </c>
      <c r="E33" s="24">
        <v>38</v>
      </c>
      <c r="F33" s="670"/>
      <c r="G33" s="1052"/>
      <c r="H33" s="635" t="s">
        <v>1016</v>
      </c>
      <c r="I33" s="980"/>
      <c r="J33" s="64" t="s">
        <v>1014</v>
      </c>
      <c r="K33" s="42">
        <f>VLOOKUP($A33&amp;K$54,決統データ!$A$3:$DE$2059,$E33+19,FALSE)</f>
        <v>1465358</v>
      </c>
      <c r="L33" s="42">
        <f>VLOOKUP($A33&amp;L$54,決統データ!$A$3:$DE$2059,$E33+19,FALSE)</f>
        <v>6553860</v>
      </c>
      <c r="M33" s="42">
        <f>VLOOKUP($A33&amp;M$54,決統データ!$A$3:$DE$2059,$E33+19,FALSE)</f>
        <v>740855</v>
      </c>
      <c r="N33" s="42">
        <f>VLOOKUP($A33&amp;N$54,決統データ!$A$3:$DE$2059,$E33+19,FALSE)</f>
        <v>2028849</v>
      </c>
      <c r="O33" s="174">
        <f t="shared" si="4"/>
        <v>10788922</v>
      </c>
    </row>
    <row r="34" spans="1:16" ht="16" customHeight="1">
      <c r="A34" s="27" t="str">
        <f t="shared" si="2"/>
        <v>1221801</v>
      </c>
      <c r="B34" s="28" t="s">
        <v>354</v>
      </c>
      <c r="C34" s="29">
        <v>18</v>
      </c>
      <c r="D34" s="28" t="s">
        <v>790</v>
      </c>
      <c r="E34" s="24">
        <v>39</v>
      </c>
      <c r="F34" s="670"/>
      <c r="G34" s="1052"/>
      <c r="H34" s="1021"/>
      <c r="I34" s="1022"/>
      <c r="J34" s="64" t="s">
        <v>809</v>
      </c>
      <c r="K34" s="42">
        <f>VLOOKUP($A34&amp;K$54,決統データ!$A$3:$DE$2059,$E34+19,FALSE)</f>
        <v>128351</v>
      </c>
      <c r="L34" s="42">
        <f>VLOOKUP($A34&amp;L$54,決統データ!$A$3:$DE$2059,$E34+19,FALSE)</f>
        <v>546992</v>
      </c>
      <c r="M34" s="42">
        <f>VLOOKUP($A34&amp;M$54,決統データ!$A$3:$DE$2059,$E34+19,FALSE)</f>
        <v>15692</v>
      </c>
      <c r="N34" s="42">
        <f>VLOOKUP($A34&amp;N$54,決統データ!$A$3:$DE$2059,$E34+19,FALSE)</f>
        <v>205068</v>
      </c>
      <c r="O34" s="174">
        <f t="shared" si="4"/>
        <v>896103</v>
      </c>
    </row>
    <row r="35" spans="1:16" ht="16" customHeight="1">
      <c r="A35" s="27" t="str">
        <f t="shared" ref="A35:A41" si="5">+B35&amp;C35&amp;D35</f>
        <v>1221801</v>
      </c>
      <c r="B35" s="28" t="s">
        <v>1510</v>
      </c>
      <c r="C35" s="29">
        <v>18</v>
      </c>
      <c r="D35" s="28" t="s">
        <v>558</v>
      </c>
      <c r="E35" s="426">
        <v>40</v>
      </c>
      <c r="F35" s="670"/>
      <c r="G35" s="1052"/>
      <c r="H35" s="106"/>
      <c r="I35" s="1030" t="s">
        <v>1015</v>
      </c>
      <c r="J35" s="64" t="s">
        <v>1014</v>
      </c>
      <c r="K35" s="42">
        <f>VLOOKUP($A35&amp;K$54,決統データ!$A$3:$DE$2059,$E35+19,FALSE)</f>
        <v>0</v>
      </c>
      <c r="L35" s="42">
        <f>VLOOKUP($A35&amp;L$54,決統データ!$A$3:$DE$2059,$E35+19,FALSE)</f>
        <v>0</v>
      </c>
      <c r="M35" s="42">
        <f>VLOOKUP($A35&amp;M$54,決統データ!$A$3:$DE$2059,$E35+19,FALSE)</f>
        <v>0</v>
      </c>
      <c r="N35" s="42">
        <f>VLOOKUP($A35&amp;N$54,決統データ!$A$3:$DE$2059,$E35+19,FALSE)</f>
        <v>0</v>
      </c>
      <c r="O35" s="174">
        <f t="shared" si="4"/>
        <v>0</v>
      </c>
    </row>
    <row r="36" spans="1:16" ht="16" customHeight="1">
      <c r="A36" s="27" t="str">
        <f t="shared" si="5"/>
        <v>1221801</v>
      </c>
      <c r="B36" s="28" t="s">
        <v>1510</v>
      </c>
      <c r="C36" s="29">
        <v>18</v>
      </c>
      <c r="D36" s="28" t="s">
        <v>558</v>
      </c>
      <c r="E36" s="426">
        <v>41</v>
      </c>
      <c r="F36" s="670"/>
      <c r="G36" s="1052"/>
      <c r="H36" s="107"/>
      <c r="I36" s="1030"/>
      <c r="J36" s="64" t="s">
        <v>809</v>
      </c>
      <c r="K36" s="42">
        <f>VLOOKUP($A36&amp;K$54,決統データ!$A$3:$DE$2059,$E36+19,FALSE)</f>
        <v>0</v>
      </c>
      <c r="L36" s="42">
        <f>VLOOKUP($A36&amp;L$54,決統データ!$A$3:$DE$2059,$E36+19,FALSE)</f>
        <v>0</v>
      </c>
      <c r="M36" s="42">
        <f>VLOOKUP($A36&amp;M$54,決統データ!$A$3:$DE$2059,$E36+19,FALSE)</f>
        <v>0</v>
      </c>
      <c r="N36" s="42">
        <f>VLOOKUP($A36&amp;N$54,決統データ!$A$3:$DE$2059,$E36+19,FALSE)</f>
        <v>0</v>
      </c>
      <c r="O36" s="174">
        <f t="shared" si="4"/>
        <v>0</v>
      </c>
    </row>
    <row r="37" spans="1:16" ht="16" customHeight="1">
      <c r="A37" s="27" t="str">
        <f t="shared" si="5"/>
        <v>1221801</v>
      </c>
      <c r="B37" s="28" t="s">
        <v>1510</v>
      </c>
      <c r="C37" s="29">
        <v>18</v>
      </c>
      <c r="D37" s="28" t="s">
        <v>558</v>
      </c>
      <c r="E37" s="426">
        <v>42</v>
      </c>
      <c r="F37" s="670"/>
      <c r="G37" s="1052"/>
      <c r="H37" s="915" t="s">
        <v>1031</v>
      </c>
      <c r="I37" s="916"/>
      <c r="J37" s="64" t="s">
        <v>1014</v>
      </c>
      <c r="K37" s="42">
        <f>VLOOKUP($A37&amp;K$54,決統データ!$A$3:$DE$2059,$E37+19,FALSE)</f>
        <v>0</v>
      </c>
      <c r="L37" s="42">
        <f>VLOOKUP($A37&amp;L$54,決統データ!$A$3:$DE$2059,$E37+19,FALSE)</f>
        <v>104392</v>
      </c>
      <c r="M37" s="42">
        <f>VLOOKUP($A37&amp;M$54,決統データ!$A$3:$DE$2059,$E37+19,FALSE)</f>
        <v>0</v>
      </c>
      <c r="N37" s="42">
        <f>VLOOKUP($A37&amp;N$54,決統データ!$A$3:$DE$2059,$E37+19,FALSE)</f>
        <v>20000</v>
      </c>
      <c r="O37" s="174">
        <f t="shared" si="4"/>
        <v>124392</v>
      </c>
    </row>
    <row r="38" spans="1:16" ht="16" customHeight="1">
      <c r="A38" s="27" t="str">
        <f t="shared" si="5"/>
        <v>1221801</v>
      </c>
      <c r="B38" s="28" t="s">
        <v>1510</v>
      </c>
      <c r="C38" s="29">
        <v>18</v>
      </c>
      <c r="D38" s="28" t="s">
        <v>558</v>
      </c>
      <c r="E38" s="426">
        <v>43</v>
      </c>
      <c r="F38" s="670"/>
      <c r="G38" s="1052"/>
      <c r="H38" s="919"/>
      <c r="I38" s="920"/>
      <c r="J38" s="64" t="s">
        <v>809</v>
      </c>
      <c r="K38" s="42">
        <f>VLOOKUP($A38&amp;K$54,決統データ!$A$3:$DE$2059,$E38+19,FALSE)</f>
        <v>0</v>
      </c>
      <c r="L38" s="42">
        <f>VLOOKUP($A38&amp;L$54,決統データ!$A$3:$DE$2059,$E38+19,FALSE)</f>
        <v>0</v>
      </c>
      <c r="M38" s="42">
        <f>VLOOKUP($A38&amp;M$54,決統データ!$A$3:$DE$2059,$E38+19,FALSE)</f>
        <v>0</v>
      </c>
      <c r="N38" s="42">
        <f>VLOOKUP($A38&amp;N$54,決統データ!$A$3:$DE$2059,$E38+19,FALSE)</f>
        <v>1870</v>
      </c>
      <c r="O38" s="174">
        <f t="shared" si="4"/>
        <v>1870</v>
      </c>
    </row>
    <row r="39" spans="1:16" ht="16" customHeight="1">
      <c r="A39" s="27" t="str">
        <f t="shared" si="5"/>
        <v>1221801</v>
      </c>
      <c r="B39" s="28" t="s">
        <v>1510</v>
      </c>
      <c r="C39" s="29">
        <v>18</v>
      </c>
      <c r="D39" s="28" t="s">
        <v>558</v>
      </c>
      <c r="E39" s="426">
        <v>44</v>
      </c>
      <c r="F39" s="670"/>
      <c r="G39" s="1052" t="s">
        <v>1501</v>
      </c>
      <c r="H39" s="559" t="s">
        <v>1011</v>
      </c>
      <c r="I39" s="60" t="s">
        <v>1010</v>
      </c>
      <c r="J39" s="64"/>
      <c r="K39" s="42">
        <f>VLOOKUP($A39&amp;K$54,決統データ!$A$3:$DE$2059,$E39+19,FALSE)</f>
        <v>0</v>
      </c>
      <c r="L39" s="42">
        <f>VLOOKUP($A39&amp;L$54,決統データ!$A$3:$DE$2059,$E39+19,FALSE)</f>
        <v>847</v>
      </c>
      <c r="M39" s="42">
        <f>VLOOKUP($A39&amp;M$54,決統データ!$A$3:$DE$2059,$E39+19,FALSE)</f>
        <v>0</v>
      </c>
      <c r="N39" s="42">
        <f>VLOOKUP($A39&amp;N$54,決統データ!$A$3:$DE$2059,$E39+19,FALSE)</f>
        <v>0</v>
      </c>
      <c r="O39" s="174">
        <f t="shared" si="4"/>
        <v>847</v>
      </c>
    </row>
    <row r="40" spans="1:16" ht="16" customHeight="1">
      <c r="A40" s="27" t="str">
        <f t="shared" si="5"/>
        <v>1221801</v>
      </c>
      <c r="B40" s="28" t="s">
        <v>1510</v>
      </c>
      <c r="C40" s="29">
        <v>18</v>
      </c>
      <c r="D40" s="28" t="s">
        <v>558</v>
      </c>
      <c r="E40" s="426">
        <v>45</v>
      </c>
      <c r="F40" s="670"/>
      <c r="G40" s="1052"/>
      <c r="H40" s="559"/>
      <c r="I40" s="60" t="s">
        <v>1009</v>
      </c>
      <c r="J40" s="64"/>
      <c r="K40" s="42">
        <f>VLOOKUP($A40&amp;K$54,決統データ!$A$3:$DE$2059,$E40+19,FALSE)</f>
        <v>0</v>
      </c>
      <c r="L40" s="42">
        <f>VLOOKUP($A40&amp;L$54,決統データ!$A$3:$DE$2059,$E40+19,FALSE)</f>
        <v>34853</v>
      </c>
      <c r="M40" s="42">
        <f>VLOOKUP($A40&amp;M$54,決統データ!$A$3:$DE$2059,$E40+19,FALSE)</f>
        <v>0</v>
      </c>
      <c r="N40" s="42">
        <f>VLOOKUP($A40&amp;N$54,決統データ!$A$3:$DE$2059,$E40+19,FALSE)</f>
        <v>0</v>
      </c>
      <c r="O40" s="174">
        <f t="shared" si="4"/>
        <v>34853</v>
      </c>
    </row>
    <row r="41" spans="1:16" ht="16" customHeight="1">
      <c r="A41" s="27" t="str">
        <f t="shared" si="5"/>
        <v>1221801</v>
      </c>
      <c r="B41" s="28" t="s">
        <v>1510</v>
      </c>
      <c r="C41" s="29">
        <v>18</v>
      </c>
      <c r="D41" s="28" t="s">
        <v>558</v>
      </c>
      <c r="E41" s="426">
        <v>46</v>
      </c>
      <c r="F41" s="670"/>
      <c r="G41" s="1052"/>
      <c r="H41" s="559"/>
      <c r="I41" s="60" t="s">
        <v>1008</v>
      </c>
      <c r="J41" s="64"/>
      <c r="K41" s="42">
        <f>VLOOKUP($A41&amp;K$54,決統データ!$A$3:$DE$2059,$E41+19,FALSE)</f>
        <v>0</v>
      </c>
      <c r="L41" s="42">
        <f>VLOOKUP($A41&amp;L$54,決統データ!$A$3:$DE$2059,$E41+19,FALSE)</f>
        <v>41149</v>
      </c>
      <c r="M41" s="42">
        <f>VLOOKUP($A41&amp;M$54,決統データ!$A$3:$DE$2059,$E41+19,FALSE)</f>
        <v>0</v>
      </c>
      <c r="N41" s="42">
        <f>VLOOKUP($A41&amp;N$54,決統データ!$A$3:$DE$2059,$E41+19,FALSE)</f>
        <v>0</v>
      </c>
      <c r="O41" s="174">
        <f t="shared" si="4"/>
        <v>41149</v>
      </c>
    </row>
    <row r="42" spans="1:16" ht="16" customHeight="1">
      <c r="A42" s="27"/>
      <c r="B42" s="28"/>
      <c r="C42" s="29"/>
      <c r="D42" s="28"/>
      <c r="F42" s="670"/>
      <c r="G42" s="1052"/>
      <c r="H42" s="559"/>
      <c r="I42" s="657" t="s">
        <v>1007</v>
      </c>
      <c r="J42" s="64" t="s">
        <v>1030</v>
      </c>
      <c r="K42" s="269"/>
      <c r="L42" s="266"/>
      <c r="M42" s="266"/>
      <c r="N42" s="380"/>
      <c r="O42" s="318">
        <f>COUNTA(K42:N42)</f>
        <v>0</v>
      </c>
    </row>
    <row r="43" spans="1:16" ht="16" customHeight="1">
      <c r="A43" s="27"/>
      <c r="B43" s="28"/>
      <c r="C43" s="29"/>
      <c r="D43" s="28"/>
      <c r="F43" s="670"/>
      <c r="G43" s="1052"/>
      <c r="H43" s="559"/>
      <c r="I43" s="657"/>
      <c r="J43" s="64" t="s">
        <v>1005</v>
      </c>
      <c r="K43" s="269"/>
      <c r="L43" s="380"/>
      <c r="M43" s="380" t="s">
        <v>19</v>
      </c>
      <c r="N43" s="380" t="s">
        <v>1604</v>
      </c>
      <c r="O43" s="318">
        <f>COUNTA(K43:N43)</f>
        <v>2</v>
      </c>
    </row>
    <row r="44" spans="1:16" ht="16" customHeight="1">
      <c r="A44" s="27"/>
      <c r="B44" s="28"/>
      <c r="C44" s="29"/>
      <c r="D44" s="28"/>
      <c r="F44" s="670"/>
      <c r="G44" s="1052"/>
      <c r="H44" s="559"/>
      <c r="I44" s="657"/>
      <c r="J44" s="64" t="s">
        <v>1004</v>
      </c>
      <c r="K44" s="269"/>
      <c r="L44" s="380"/>
      <c r="M44" s="266"/>
      <c r="N44" s="266"/>
      <c r="O44" s="318">
        <f>COUNTA(K44:N44)</f>
        <v>0</v>
      </c>
    </row>
    <row r="45" spans="1:16" ht="16" customHeight="1">
      <c r="A45" s="27" t="str">
        <f t="shared" ref="A45:A50" si="6">+B45&amp;C45&amp;D45</f>
        <v>1221801</v>
      </c>
      <c r="B45" s="28" t="s">
        <v>354</v>
      </c>
      <c r="C45" s="29">
        <v>18</v>
      </c>
      <c r="D45" s="28" t="s">
        <v>790</v>
      </c>
      <c r="E45" s="24">
        <v>49</v>
      </c>
      <c r="F45" s="670"/>
      <c r="G45" s="1052"/>
      <c r="H45" s="507" t="s">
        <v>1029</v>
      </c>
      <c r="I45" s="507"/>
      <c r="J45" s="64" t="s">
        <v>1028</v>
      </c>
      <c r="K45" s="42">
        <f>VLOOKUP($A45&amp;K$54,決統データ!$A$3:$DE$2059,$E45+19,FALSE)</f>
        <v>87901</v>
      </c>
      <c r="L45" s="42">
        <f>VLOOKUP($A45&amp;L$54,決統データ!$A$3:$DE$2059,$E45+19,FALSE)</f>
        <v>425717</v>
      </c>
      <c r="M45" s="42">
        <f>VLOOKUP($A45&amp;M$54,決統データ!$A$3:$DE$2059,$E45+19,FALSE)</f>
        <v>0</v>
      </c>
      <c r="N45" s="42">
        <f>VLOOKUP($A45&amp;N$54,決統データ!$A$3:$DE$2059,$E45+19,FALSE)</f>
        <v>126837</v>
      </c>
      <c r="O45" s="174">
        <f t="shared" ref="O45:O50" si="7">SUM(K45:N45)</f>
        <v>640455</v>
      </c>
    </row>
    <row r="46" spans="1:16" ht="16" customHeight="1">
      <c r="A46" s="27" t="str">
        <f t="shared" si="6"/>
        <v>1221801</v>
      </c>
      <c r="B46" s="28" t="s">
        <v>354</v>
      </c>
      <c r="C46" s="29">
        <v>18</v>
      </c>
      <c r="D46" s="28" t="s">
        <v>790</v>
      </c>
      <c r="E46" s="24">
        <v>50</v>
      </c>
      <c r="F46" s="670"/>
      <c r="G46" s="1052"/>
      <c r="H46" s="507"/>
      <c r="I46" s="507"/>
      <c r="J46" s="64" t="s">
        <v>1027</v>
      </c>
      <c r="K46" s="42">
        <f>VLOOKUP($A46&amp;K$54,決統データ!$A$3:$DE$2059,$E46+19,FALSE)</f>
        <v>36444</v>
      </c>
      <c r="L46" s="42">
        <f>VLOOKUP($A46&amp;L$54,決統データ!$A$3:$DE$2059,$E46+19,FALSE)</f>
        <v>82177</v>
      </c>
      <c r="M46" s="42">
        <f>VLOOKUP($A46&amp;M$54,決統データ!$A$3:$DE$2059,$E46+19,FALSE)</f>
        <v>8627</v>
      </c>
      <c r="N46" s="42">
        <f>VLOOKUP($A46&amp;N$54,決統データ!$A$3:$DE$2059,$E46+19,FALSE)</f>
        <v>31173</v>
      </c>
      <c r="O46" s="174">
        <f t="shared" si="7"/>
        <v>158421</v>
      </c>
    </row>
    <row r="47" spans="1:16" ht="16" customHeight="1">
      <c r="A47" s="27" t="str">
        <f t="shared" si="6"/>
        <v>1221801</v>
      </c>
      <c r="B47" s="28" t="s">
        <v>354</v>
      </c>
      <c r="C47" s="29">
        <v>18</v>
      </c>
      <c r="D47" s="28" t="s">
        <v>790</v>
      </c>
      <c r="E47" s="24">
        <v>51</v>
      </c>
      <c r="F47" s="670"/>
      <c r="G47" s="1052"/>
      <c r="H47" s="507"/>
      <c r="I47" s="507"/>
      <c r="J47" s="64" t="s">
        <v>1000</v>
      </c>
      <c r="K47" s="42">
        <f>VLOOKUP($A47&amp;K$54,決統データ!$A$3:$DE$2059,$E47+19,FALSE)</f>
        <v>4006</v>
      </c>
      <c r="L47" s="42">
        <f>VLOOKUP($A47&amp;L$54,決統データ!$A$3:$DE$2059,$E47+19,FALSE)</f>
        <v>39098</v>
      </c>
      <c r="M47" s="42">
        <f>VLOOKUP($A47&amp;M$54,決統データ!$A$3:$DE$2059,$E47+19,FALSE)</f>
        <v>7065</v>
      </c>
      <c r="N47" s="42">
        <f>VLOOKUP($A47&amp;N$54,決統データ!$A$3:$DE$2059,$E47+19,FALSE)</f>
        <v>47058</v>
      </c>
      <c r="O47" s="174">
        <f t="shared" si="7"/>
        <v>97227</v>
      </c>
    </row>
    <row r="48" spans="1:16" ht="16" customHeight="1">
      <c r="A48" s="27" t="str">
        <f t="shared" si="6"/>
        <v>1221801</v>
      </c>
      <c r="B48" s="28" t="s">
        <v>354</v>
      </c>
      <c r="C48" s="29">
        <v>18</v>
      </c>
      <c r="D48" s="28" t="s">
        <v>790</v>
      </c>
      <c r="E48" s="24">
        <v>52</v>
      </c>
      <c r="F48" s="670"/>
      <c r="G48" s="1049" t="s">
        <v>1026</v>
      </c>
      <c r="H48" s="578"/>
      <c r="I48" s="60" t="s">
        <v>801</v>
      </c>
      <c r="J48" s="64"/>
      <c r="K48" s="42">
        <f>VLOOKUP($A48&amp;K$54,決統データ!$A$3:$DE$2059,$E48+19,FALSE)</f>
        <v>0</v>
      </c>
      <c r="L48" s="42">
        <f>VLOOKUP($A48&amp;L$54,決統データ!$A$3:$DE$2059,$E48+19,FALSE)</f>
        <v>0</v>
      </c>
      <c r="M48" s="42">
        <f>VLOOKUP($A48&amp;M$54,決統データ!$A$3:$DE$2059,$E48+19,FALSE)</f>
        <v>0</v>
      </c>
      <c r="N48" s="42">
        <f>VLOOKUP($A48&amp;N$54,決統データ!$A$3:$DE$2059,$E48+19,FALSE)</f>
        <v>0</v>
      </c>
      <c r="O48" s="174">
        <f t="shared" si="7"/>
        <v>0</v>
      </c>
      <c r="P48" s="100"/>
    </row>
    <row r="49" spans="1:15" ht="16" customHeight="1">
      <c r="A49" s="27" t="str">
        <f t="shared" si="6"/>
        <v>1221801</v>
      </c>
      <c r="B49" s="28" t="s">
        <v>354</v>
      </c>
      <c r="C49" s="29">
        <v>18</v>
      </c>
      <c r="D49" s="28" t="s">
        <v>790</v>
      </c>
      <c r="E49" s="24">
        <v>53</v>
      </c>
      <c r="F49" s="670"/>
      <c r="G49" s="1050"/>
      <c r="H49" s="580"/>
      <c r="I49" s="60" t="s">
        <v>800</v>
      </c>
      <c r="J49" s="64"/>
      <c r="K49" s="42">
        <f>VLOOKUP($A49&amp;K$54,決統データ!$A$3:$DE$2059,$E49+19,FALSE)</f>
        <v>0</v>
      </c>
      <c r="L49" s="42">
        <f>VLOOKUP($A49&amp;L$54,決統データ!$A$3:$DE$2059,$E49+19,FALSE)</f>
        <v>0</v>
      </c>
      <c r="M49" s="42">
        <f>VLOOKUP($A49&amp;M$54,決統データ!$A$3:$DE$2059,$E49+19,FALSE)</f>
        <v>0</v>
      </c>
      <c r="N49" s="42">
        <f>VLOOKUP($A49&amp;N$54,決統データ!$A$3:$DE$2059,$E49+19,FALSE)</f>
        <v>0</v>
      </c>
      <c r="O49" s="174">
        <f t="shared" si="7"/>
        <v>0</v>
      </c>
    </row>
    <row r="50" spans="1:15" ht="16" customHeight="1">
      <c r="A50" s="27" t="str">
        <f t="shared" si="6"/>
        <v>1221801</v>
      </c>
      <c r="B50" s="28" t="s">
        <v>354</v>
      </c>
      <c r="C50" s="29">
        <v>18</v>
      </c>
      <c r="D50" s="28" t="s">
        <v>790</v>
      </c>
      <c r="E50" s="24">
        <v>54</v>
      </c>
      <c r="F50" s="670"/>
      <c r="G50" s="1051"/>
      <c r="H50" s="582"/>
      <c r="I50" s="64" t="s">
        <v>799</v>
      </c>
      <c r="J50" s="65"/>
      <c r="K50" s="42">
        <f>VLOOKUP($A50&amp;K$54,決統データ!$A$3:$DE$2059,$E50+19,FALSE)</f>
        <v>0</v>
      </c>
      <c r="L50" s="42">
        <f>VLOOKUP($A50&amp;L$54,決統データ!$A$3:$DE$2059,$E50+19,FALSE)</f>
        <v>0</v>
      </c>
      <c r="M50" s="42">
        <f>VLOOKUP($A50&amp;M$54,決統データ!$A$3:$DE$2059,$E50+19,FALSE)</f>
        <v>0</v>
      </c>
      <c r="N50" s="42">
        <f>VLOOKUP($A50&amp;N$54,決統データ!$A$3:$DE$2059,$E50+19,FALSE)</f>
        <v>0</v>
      </c>
      <c r="O50" s="174">
        <f t="shared" si="7"/>
        <v>0</v>
      </c>
    </row>
    <row r="51" spans="1:15">
      <c r="K51" s="78"/>
    </row>
    <row r="54" spans="1:15">
      <c r="K54" s="12" t="str">
        <f>+K55&amp;"000"</f>
        <v>262013000</v>
      </c>
      <c r="L54" s="12" t="str">
        <f>+L55&amp;"000"</f>
        <v>262030000</v>
      </c>
      <c r="M54" s="12" t="str">
        <f>+M55&amp;"000"</f>
        <v>262056000</v>
      </c>
      <c r="N54" s="12" t="str">
        <f>+N55&amp;"000"</f>
        <v>262129000</v>
      </c>
    </row>
    <row r="55" spans="1:15">
      <c r="K55" s="12" t="s">
        <v>584</v>
      </c>
      <c r="L55" s="262" t="s">
        <v>586</v>
      </c>
      <c r="M55" s="262" t="s">
        <v>588</v>
      </c>
      <c r="N55" s="262" t="s">
        <v>589</v>
      </c>
    </row>
    <row r="56" spans="1:15">
      <c r="K56" s="12" t="s">
        <v>463</v>
      </c>
      <c r="L56" s="262" t="s">
        <v>465</v>
      </c>
      <c r="M56" s="262" t="s">
        <v>467</v>
      </c>
      <c r="N56" s="262" t="s">
        <v>590</v>
      </c>
    </row>
  </sheetData>
  <customSheetViews>
    <customSheetView guid="{247A5D4D-80F1-4466-92F7-7A3BC78E450F}" printArea="1" topLeftCell="A37">
      <selection activeCell="C43" sqref="C43"/>
      <pageMargins left="0.59055118110236227" right="0.59055118110236227" top="0.78740157480314965" bottom="0.78740157480314965" header="0.51181102362204722" footer="0.51181102362204722"/>
      <pageSetup paperSize="9" scale="70" orientation="portrait" blackAndWhite="1" horizontalDpi="300" verticalDpi="300"/>
      <headerFooter alignWithMargins="0"/>
    </customSheetView>
  </customSheetViews>
  <mergeCells count="24">
    <mergeCell ref="F3:J3"/>
    <mergeCell ref="F4:F26"/>
    <mergeCell ref="G5:G14"/>
    <mergeCell ref="I11:I12"/>
    <mergeCell ref="H13:I14"/>
    <mergeCell ref="H9:I10"/>
    <mergeCell ref="G24:H26"/>
    <mergeCell ref="G15:G23"/>
    <mergeCell ref="H21:I23"/>
    <mergeCell ref="H15:H20"/>
    <mergeCell ref="I15:J15"/>
    <mergeCell ref="I16:J16"/>
    <mergeCell ref="I17:J17"/>
    <mergeCell ref="I18:I20"/>
    <mergeCell ref="F27:F50"/>
    <mergeCell ref="H39:H44"/>
    <mergeCell ref="I35:I36"/>
    <mergeCell ref="H37:I38"/>
    <mergeCell ref="G48:H50"/>
    <mergeCell ref="G28:G38"/>
    <mergeCell ref="G39:G47"/>
    <mergeCell ref="I42:I44"/>
    <mergeCell ref="H45:I47"/>
    <mergeCell ref="H33:I34"/>
  </mergeCells>
  <phoneticPr fontId="3"/>
  <pageMargins left="0.59055118110236227" right="0.59055118110236227" top="0.78740157480314965" bottom="0.78740157480314965" header="0.51181102362204722" footer="0.51181102362204722"/>
  <pageSetup paperSize="9" scale="94" fitToWidth="0"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pageSetUpPr fitToPage="1"/>
  </sheetPr>
  <dimension ref="A1:GS98"/>
  <sheetViews>
    <sheetView view="pageBreakPreview" zoomScaleNormal="100" zoomScaleSheetLayoutView="100" zoomScalePageLayoutView="9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5.08203125" style="1" customWidth="1"/>
    <col min="7" max="7" width="5.25" style="1" customWidth="1"/>
    <col min="8" max="8" width="4.58203125" style="1" customWidth="1"/>
    <col min="9" max="9" width="9.83203125" style="1" customWidth="1"/>
    <col min="10" max="10" width="17" style="1" customWidth="1"/>
    <col min="11" max="12" width="12.58203125" style="1" customWidth="1"/>
    <col min="13" max="18" width="12.58203125" style="157" customWidth="1"/>
    <col min="19" max="16384" width="9" style="1"/>
  </cols>
  <sheetData>
    <row r="1" spans="1:18">
      <c r="F1" s="1" t="s">
        <v>1025</v>
      </c>
    </row>
    <row r="2" spans="1:18" ht="34.5" customHeight="1">
      <c r="F2" s="803"/>
      <c r="G2" s="803"/>
      <c r="H2" s="803"/>
      <c r="I2" s="803"/>
      <c r="J2" s="482"/>
      <c r="K2" s="293" t="s">
        <v>463</v>
      </c>
      <c r="L2" s="293" t="s">
        <v>463</v>
      </c>
      <c r="M2" s="183" t="s">
        <v>465</v>
      </c>
      <c r="N2" s="183" t="s">
        <v>465</v>
      </c>
      <c r="O2" s="183" t="s">
        <v>467</v>
      </c>
      <c r="P2" s="183" t="s">
        <v>590</v>
      </c>
      <c r="Q2" s="183" t="s">
        <v>590</v>
      </c>
      <c r="R2" s="183" t="s">
        <v>609</v>
      </c>
    </row>
    <row r="3" spans="1:18" s="79" customFormat="1" ht="26">
      <c r="A3" s="26"/>
      <c r="B3" s="67" t="s">
        <v>786</v>
      </c>
      <c r="C3" s="26" t="s">
        <v>787</v>
      </c>
      <c r="D3" s="26" t="s">
        <v>788</v>
      </c>
      <c r="E3" s="30" t="s">
        <v>789</v>
      </c>
      <c r="F3" s="1038" t="s">
        <v>350</v>
      </c>
      <c r="G3" s="1045"/>
      <c r="H3" s="1045"/>
      <c r="I3" s="1045"/>
      <c r="J3" s="1045"/>
      <c r="K3" s="326" t="s">
        <v>349</v>
      </c>
      <c r="L3" s="326" t="s">
        <v>348</v>
      </c>
      <c r="M3" s="327" t="s">
        <v>778</v>
      </c>
      <c r="N3" s="327" t="s">
        <v>778</v>
      </c>
      <c r="O3" s="327" t="s">
        <v>771</v>
      </c>
      <c r="P3" s="328" t="s">
        <v>764</v>
      </c>
      <c r="Q3" s="329" t="s">
        <v>761</v>
      </c>
      <c r="R3" s="324"/>
    </row>
    <row r="4" spans="1:18" s="99" customFormat="1" ht="14.25" customHeight="1">
      <c r="A4" s="27" t="str">
        <f>+B4&amp;C4&amp;D4</f>
        <v>1223401</v>
      </c>
      <c r="B4" s="28" t="s">
        <v>354</v>
      </c>
      <c r="C4" s="29">
        <v>34</v>
      </c>
      <c r="D4" s="28" t="s">
        <v>790</v>
      </c>
      <c r="E4" s="31">
        <v>1</v>
      </c>
      <c r="F4" s="611" t="s">
        <v>347</v>
      </c>
      <c r="G4" s="319" t="s">
        <v>1023</v>
      </c>
      <c r="H4" s="319"/>
      <c r="I4" s="320"/>
      <c r="J4" s="321"/>
      <c r="K4" s="35">
        <f>VLOOKUP($A4&amp;K$95,決統データ!$A$3:$DE$2059,$E4+19,FALSE)</f>
        <v>0</v>
      </c>
      <c r="L4" s="35">
        <f>VLOOKUP($A4&amp;L$95,決統データ!$A$3:$DE$2059,$E4+19,)</f>
        <v>4050112</v>
      </c>
      <c r="M4" s="35">
        <f>VLOOKUP($A4&amp;M$95,決統データ!$A$3:$DE$2059,$E4+19,)</f>
        <v>0</v>
      </c>
      <c r="N4" s="35">
        <f>VLOOKUP($A4&amp;N$95,決統データ!$A$3:$DE$2059,$E4+19,)</f>
        <v>4090401</v>
      </c>
      <c r="O4" s="35">
        <f>VLOOKUP($A4&amp;O$95,決統データ!$A$3:$DE$2059,$E4+19,)</f>
        <v>0</v>
      </c>
      <c r="P4" s="35">
        <f>VLOOKUP($A4&amp;P$95,決統データ!$A$3:$DE$2059,$E4+19,)</f>
        <v>0</v>
      </c>
      <c r="Q4" s="35">
        <f>VLOOKUP($A4&amp;Q$95,決統データ!$A$3:$DE$2059,$E4+19,)</f>
        <v>0</v>
      </c>
      <c r="R4" s="263"/>
    </row>
    <row r="5" spans="1:18" ht="14.25" customHeight="1">
      <c r="A5" s="27" t="str">
        <f t="shared" ref="A5:A15" si="0">+B5&amp;C5&amp;D5</f>
        <v>1223401</v>
      </c>
      <c r="B5" s="28" t="s">
        <v>354</v>
      </c>
      <c r="C5" s="29">
        <v>34</v>
      </c>
      <c r="D5" s="28" t="s">
        <v>790</v>
      </c>
      <c r="E5" s="24">
        <v>2</v>
      </c>
      <c r="F5" s="612"/>
      <c r="G5" s="611" t="s">
        <v>1022</v>
      </c>
      <c r="H5" s="60" t="s">
        <v>1021</v>
      </c>
      <c r="I5" s="64"/>
      <c r="J5" s="65"/>
      <c r="K5" s="440">
        <f>VLOOKUP($A5&amp;K$95,決統データ!$A$3:$DE$2059,$E5+19,FALSE)</f>
        <v>0</v>
      </c>
      <c r="L5" s="440">
        <f>VLOOKUP($A5&amp;L$95,決統データ!$A$3:$DE$2059,$E5+19,)</f>
        <v>3228311</v>
      </c>
      <c r="M5" s="440">
        <f>VLOOKUP($A5&amp;M$95,決統データ!$A$3:$DE$2059,$E5+19,)</f>
        <v>0</v>
      </c>
      <c r="N5" s="440">
        <f>VLOOKUP($A5&amp;N$95,決統データ!$A$3:$DE$2059,$E5+19,)</f>
        <v>2757970</v>
      </c>
      <c r="O5" s="440">
        <f>VLOOKUP($A5&amp;O$95,決統データ!$A$3:$DE$2059,$E5+19,)</f>
        <v>0</v>
      </c>
      <c r="P5" s="440">
        <f>VLOOKUP($A5&amp;P$95,決統データ!$A$3:$DE$2059,$E5+19,)</f>
        <v>0</v>
      </c>
      <c r="Q5" s="440">
        <f>VLOOKUP($A5&amp;Q$95,決統データ!$A$3:$DE$2059,$E5+19,)</f>
        <v>0</v>
      </c>
      <c r="R5" s="187">
        <f t="shared" ref="R5:R22" si="1">SUM(K5:Q5)</f>
        <v>5986281</v>
      </c>
    </row>
    <row r="6" spans="1:18" ht="14.25" customHeight="1">
      <c r="A6" s="27" t="str">
        <f t="shared" si="0"/>
        <v>1223401</v>
      </c>
      <c r="B6" s="28" t="s">
        <v>354</v>
      </c>
      <c r="C6" s="29">
        <v>34</v>
      </c>
      <c r="D6" s="28" t="s">
        <v>790</v>
      </c>
      <c r="E6" s="24">
        <v>3</v>
      </c>
      <c r="F6" s="612"/>
      <c r="G6" s="612"/>
      <c r="H6" s="60" t="s">
        <v>1020</v>
      </c>
      <c r="I6" s="64"/>
      <c r="J6" s="65"/>
      <c r="K6" s="440">
        <f>VLOOKUP($A6&amp;K$95,決統データ!$A$3:$DE$2059,$E6+19,FALSE)</f>
        <v>0</v>
      </c>
      <c r="L6" s="440">
        <f>VLOOKUP($A6&amp;L$95,決統データ!$A$3:$DE$2059,$E6+19,)</f>
        <v>463496</v>
      </c>
      <c r="M6" s="440">
        <f>VLOOKUP($A6&amp;M$95,決統データ!$A$3:$DE$2059,$E6+19,)</f>
        <v>0</v>
      </c>
      <c r="N6" s="440">
        <f>VLOOKUP($A6&amp;N$95,決統データ!$A$3:$DE$2059,$E6+19,)</f>
        <v>546992</v>
      </c>
      <c r="O6" s="440">
        <f>VLOOKUP($A6&amp;O$95,決統データ!$A$3:$DE$2059,$E6+19,)</f>
        <v>0</v>
      </c>
      <c r="P6" s="440">
        <f>VLOOKUP($A6&amp;P$95,決統データ!$A$3:$DE$2059,$E6+19,)</f>
        <v>0</v>
      </c>
      <c r="Q6" s="440">
        <f>VLOOKUP($A6&amp;Q$95,決統データ!$A$3:$DE$2059,$E6+19,)</f>
        <v>0</v>
      </c>
      <c r="R6" s="187">
        <f t="shared" si="1"/>
        <v>1010488</v>
      </c>
    </row>
    <row r="7" spans="1:18" ht="14.25" customHeight="1">
      <c r="A7" s="27" t="str">
        <f t="shared" si="0"/>
        <v>1223401</v>
      </c>
      <c r="B7" s="28" t="s">
        <v>354</v>
      </c>
      <c r="C7" s="29">
        <v>34</v>
      </c>
      <c r="D7" s="28" t="s">
        <v>790</v>
      </c>
      <c r="E7" s="24">
        <v>4</v>
      </c>
      <c r="F7" s="612"/>
      <c r="G7" s="612"/>
      <c r="H7" s="60" t="s">
        <v>1019</v>
      </c>
      <c r="I7" s="64"/>
      <c r="J7" s="65"/>
      <c r="K7" s="440">
        <f>VLOOKUP($A7&amp;K$95,決統データ!$A$3:$DE$2059,$E7+19,FALSE)</f>
        <v>0</v>
      </c>
      <c r="L7" s="440">
        <f>VLOOKUP($A7&amp;L$95,決統データ!$A$3:$DE$2059,$E7+19,)</f>
        <v>6965</v>
      </c>
      <c r="M7" s="440">
        <f>VLOOKUP($A7&amp;M$95,決統データ!$A$3:$DE$2059,$E7+19,)</f>
        <v>0</v>
      </c>
      <c r="N7" s="440">
        <f>VLOOKUP($A7&amp;N$95,決統データ!$A$3:$DE$2059,$E7+19,)</f>
        <v>5042</v>
      </c>
      <c r="O7" s="440">
        <f>VLOOKUP($A7&amp;O$95,決統データ!$A$3:$DE$2059,$E7+19,)</f>
        <v>0</v>
      </c>
      <c r="P7" s="440">
        <f>VLOOKUP($A7&amp;P$95,決統データ!$A$3:$DE$2059,$E7+19,)</f>
        <v>0</v>
      </c>
      <c r="Q7" s="440">
        <f>VLOOKUP($A7&amp;Q$95,決統データ!$A$3:$DE$2059,$E7+19,)</f>
        <v>0</v>
      </c>
      <c r="R7" s="187">
        <f t="shared" si="1"/>
        <v>12007</v>
      </c>
    </row>
    <row r="8" spans="1:18" ht="14.25" customHeight="1">
      <c r="A8" s="27" t="str">
        <f t="shared" si="0"/>
        <v>1223401</v>
      </c>
      <c r="B8" s="28" t="s">
        <v>354</v>
      </c>
      <c r="C8" s="29">
        <v>34</v>
      </c>
      <c r="D8" s="28" t="s">
        <v>790</v>
      </c>
      <c r="E8" s="24">
        <v>5</v>
      </c>
      <c r="F8" s="612"/>
      <c r="G8" s="612"/>
      <c r="H8" s="237" t="s">
        <v>1018</v>
      </c>
      <c r="I8" s="64"/>
      <c r="J8" s="65"/>
      <c r="K8" s="440">
        <f>VLOOKUP($A8&amp;K$95,決統データ!$A$3:$DE$2059,$E8+19,FALSE)</f>
        <v>0</v>
      </c>
      <c r="L8" s="440">
        <f>VLOOKUP($A8&amp;L$95,決統データ!$A$3:$DE$2059,$E8+19,)</f>
        <v>38833</v>
      </c>
      <c r="M8" s="440">
        <f>VLOOKUP($A8&amp;M$95,決統データ!$A$3:$DE$2059,$E8+19,)</f>
        <v>0</v>
      </c>
      <c r="N8" s="440">
        <f>VLOOKUP($A8&amp;N$95,決統データ!$A$3:$DE$2059,$E8+19,)</f>
        <v>41618</v>
      </c>
      <c r="O8" s="440">
        <f>VLOOKUP($A8&amp;O$95,決統データ!$A$3:$DE$2059,$E8+19,)</f>
        <v>0</v>
      </c>
      <c r="P8" s="440">
        <f>VLOOKUP($A8&amp;P$95,決統データ!$A$3:$DE$2059,$E8+19,)</f>
        <v>0</v>
      </c>
      <c r="Q8" s="440">
        <f>VLOOKUP($A8&amp;Q$95,決統データ!$A$3:$DE$2059,$E8+19,)</f>
        <v>0</v>
      </c>
      <c r="R8" s="187">
        <f t="shared" si="1"/>
        <v>80451</v>
      </c>
    </row>
    <row r="9" spans="1:18" ht="14.25" customHeight="1">
      <c r="A9" s="27" t="str">
        <f t="shared" si="0"/>
        <v>1223401</v>
      </c>
      <c r="B9" s="28" t="s">
        <v>354</v>
      </c>
      <c r="C9" s="29">
        <v>34</v>
      </c>
      <c r="D9" s="28" t="s">
        <v>790</v>
      </c>
      <c r="E9" s="24">
        <v>6</v>
      </c>
      <c r="F9" s="612"/>
      <c r="G9" s="612"/>
      <c r="H9" s="60" t="s">
        <v>1017</v>
      </c>
      <c r="I9" s="237"/>
      <c r="J9" s="237"/>
      <c r="K9" s="440">
        <f>VLOOKUP($A9&amp;K$95,決統データ!$A$3:$DE$2059,$E9+19,FALSE)</f>
        <v>0</v>
      </c>
      <c r="L9" s="440">
        <f>VLOOKUP($A9&amp;L$95,決統データ!$A$3:$DE$2059,$E9+19,)</f>
        <v>45264</v>
      </c>
      <c r="M9" s="440">
        <f>VLOOKUP($A9&amp;M$95,決統データ!$A$3:$DE$2059,$E9+19,)</f>
        <v>0</v>
      </c>
      <c r="N9" s="440">
        <f>VLOOKUP($A9&amp;N$95,決統データ!$A$3:$DE$2059,$E9+19,)</f>
        <v>51715</v>
      </c>
      <c r="O9" s="440">
        <f>VLOOKUP($A9&amp;O$95,決統データ!$A$3:$DE$2059,$E9+19,)</f>
        <v>0</v>
      </c>
      <c r="P9" s="440">
        <f>VLOOKUP($A9&amp;P$95,決統データ!$A$3:$DE$2059,$E9+19,)</f>
        <v>0</v>
      </c>
      <c r="Q9" s="440">
        <f>VLOOKUP($A9&amp;Q$95,決統データ!$A$3:$DE$2059,$E9+19,)</f>
        <v>0</v>
      </c>
      <c r="R9" s="187">
        <f t="shared" si="1"/>
        <v>96979</v>
      </c>
    </row>
    <row r="10" spans="1:18">
      <c r="A10" s="27" t="str">
        <f t="shared" si="0"/>
        <v>1223401</v>
      </c>
      <c r="B10" s="28" t="s">
        <v>354</v>
      </c>
      <c r="C10" s="29">
        <v>34</v>
      </c>
      <c r="D10" s="28" t="s">
        <v>790</v>
      </c>
      <c r="E10" s="24">
        <v>8</v>
      </c>
      <c r="F10" s="612"/>
      <c r="G10" s="612"/>
      <c r="H10" s="635" t="s">
        <v>1016</v>
      </c>
      <c r="I10" s="980"/>
      <c r="J10" s="64" t="s">
        <v>1014</v>
      </c>
      <c r="K10" s="440">
        <f>VLOOKUP($A10&amp;K$95,決統データ!$A$3:$DE$2059,$E10+19,FALSE)</f>
        <v>0</v>
      </c>
      <c r="L10" s="440">
        <f>VLOOKUP($A10&amp;L$95,決統データ!$A$3:$DE$2059,$E10+19,)</f>
        <v>3014703</v>
      </c>
      <c r="M10" s="440">
        <f>VLOOKUP($A10&amp;M$95,決統データ!$A$3:$DE$2059,$E10+19,)</f>
        <v>0</v>
      </c>
      <c r="N10" s="440">
        <f>VLOOKUP($A10&amp;N$95,決統データ!$A$3:$DE$2059,$E10+19,)</f>
        <v>2757970</v>
      </c>
      <c r="O10" s="440">
        <f>VLOOKUP($A10&amp;O$95,決統データ!$A$3:$DE$2059,$E10+19,)</f>
        <v>0</v>
      </c>
      <c r="P10" s="440">
        <f>VLOOKUP($A10&amp;P$95,決統データ!$A$3:$DE$2059,$E10+19,)</f>
        <v>0</v>
      </c>
      <c r="Q10" s="440">
        <f>VLOOKUP($A10&amp;Q$95,決統データ!$A$3:$DE$2059,$E10+19,)</f>
        <v>0</v>
      </c>
      <c r="R10" s="187">
        <f t="shared" si="1"/>
        <v>5772673</v>
      </c>
    </row>
    <row r="11" spans="1:18">
      <c r="A11" s="27" t="str">
        <f t="shared" si="0"/>
        <v>1223401</v>
      </c>
      <c r="B11" s="28" t="s">
        <v>354</v>
      </c>
      <c r="C11" s="29">
        <v>34</v>
      </c>
      <c r="D11" s="28" t="s">
        <v>790</v>
      </c>
      <c r="E11" s="24">
        <v>9</v>
      </c>
      <c r="F11" s="612"/>
      <c r="G11" s="612"/>
      <c r="H11" s="1021"/>
      <c r="I11" s="1022"/>
      <c r="J11" s="64" t="s">
        <v>809</v>
      </c>
      <c r="K11" s="440">
        <f>VLOOKUP($A11&amp;K$95,決統データ!$A$3:$DE$2059,$E11+19,FALSE)</f>
        <v>0</v>
      </c>
      <c r="L11" s="440">
        <f>VLOOKUP($A11&amp;L$95,決統データ!$A$3:$DE$2059,$E11+19,)</f>
        <v>432828</v>
      </c>
      <c r="M11" s="440">
        <f>VLOOKUP($A11&amp;M$95,決統データ!$A$3:$DE$2059,$E11+19,)</f>
        <v>0</v>
      </c>
      <c r="N11" s="440">
        <f>VLOOKUP($A11&amp;N$95,決統データ!$A$3:$DE$2059,$E11+19,)</f>
        <v>546992</v>
      </c>
      <c r="O11" s="440">
        <f>VLOOKUP($A11&amp;O$95,決統データ!$A$3:$DE$2059,$E11+19,)</f>
        <v>0</v>
      </c>
      <c r="P11" s="440">
        <f>VLOOKUP($A11&amp;P$95,決統データ!$A$3:$DE$2059,$E11+19,)</f>
        <v>0</v>
      </c>
      <c r="Q11" s="440">
        <f>VLOOKUP($A11&amp;Q$95,決統データ!$A$3:$DE$2059,$E11+19,)</f>
        <v>0</v>
      </c>
      <c r="R11" s="187">
        <f t="shared" si="1"/>
        <v>979820</v>
      </c>
    </row>
    <row r="12" spans="1:18">
      <c r="A12" s="27" t="str">
        <f t="shared" si="0"/>
        <v>1223401</v>
      </c>
      <c r="B12" s="28" t="s">
        <v>354</v>
      </c>
      <c r="C12" s="29">
        <v>34</v>
      </c>
      <c r="D12" s="28" t="s">
        <v>790</v>
      </c>
      <c r="E12" s="24">
        <v>10</v>
      </c>
      <c r="F12" s="612"/>
      <c r="G12" s="612"/>
      <c r="H12" s="106"/>
      <c r="I12" s="1060" t="s">
        <v>1015</v>
      </c>
      <c r="J12" s="64" t="s">
        <v>1014</v>
      </c>
      <c r="K12" s="440">
        <f>VLOOKUP($A12&amp;K$95,決統データ!$A$3:$DE$2059,$E12+19,FALSE)</f>
        <v>0</v>
      </c>
      <c r="L12" s="440">
        <f>VLOOKUP($A12&amp;L$95,決統データ!$A$3:$DE$2059,$E12+19,)</f>
        <v>2414</v>
      </c>
      <c r="M12" s="440">
        <f>VLOOKUP($A12&amp;M$95,決統データ!$A$3:$DE$2059,$E12+19,)</f>
        <v>0</v>
      </c>
      <c r="N12" s="440">
        <f>VLOOKUP($A12&amp;N$95,決統データ!$A$3:$DE$2059,$E12+19,)</f>
        <v>0</v>
      </c>
      <c r="O12" s="440">
        <f>VLOOKUP($A12&amp;O$95,決統データ!$A$3:$DE$2059,$E12+19,)</f>
        <v>0</v>
      </c>
      <c r="P12" s="440">
        <f>VLOOKUP($A12&amp;P$95,決統データ!$A$3:$DE$2059,$E12+19,)</f>
        <v>0</v>
      </c>
      <c r="Q12" s="440">
        <f>VLOOKUP($A12&amp;Q$95,決統データ!$A$3:$DE$2059,$E12+19,)</f>
        <v>0</v>
      </c>
      <c r="R12" s="187">
        <f t="shared" si="1"/>
        <v>2414</v>
      </c>
    </row>
    <row r="13" spans="1:18">
      <c r="A13" s="27" t="str">
        <f t="shared" si="0"/>
        <v>1223401</v>
      </c>
      <c r="B13" s="28" t="s">
        <v>354</v>
      </c>
      <c r="C13" s="29">
        <v>34</v>
      </c>
      <c r="D13" s="28" t="s">
        <v>790</v>
      </c>
      <c r="E13" s="24">
        <v>11</v>
      </c>
      <c r="F13" s="612"/>
      <c r="G13" s="613"/>
      <c r="H13" s="107"/>
      <c r="I13" s="1061"/>
      <c r="J13" s="64" t="s">
        <v>809</v>
      </c>
      <c r="K13" s="440">
        <f>VLOOKUP($A13&amp;K$95,決統データ!$A$3:$DE$2059,$E13+19,FALSE)</f>
        <v>0</v>
      </c>
      <c r="L13" s="440">
        <f>VLOOKUP($A13&amp;L$95,決統データ!$A$3:$DE$2059,$E13+19,)</f>
        <v>140</v>
      </c>
      <c r="M13" s="440">
        <f>VLOOKUP($A13&amp;M$95,決統データ!$A$3:$DE$2059,$E13+19,)</f>
        <v>0</v>
      </c>
      <c r="N13" s="440">
        <f>VLOOKUP($A13&amp;N$95,決統データ!$A$3:$DE$2059,$E13+19,)</f>
        <v>0</v>
      </c>
      <c r="O13" s="440">
        <f>VLOOKUP($A13&amp;O$95,決統データ!$A$3:$DE$2059,$E13+19,)</f>
        <v>0</v>
      </c>
      <c r="P13" s="440">
        <f>VLOOKUP($A13&amp;P$95,決統データ!$A$3:$DE$2059,$E13+19,)</f>
        <v>0</v>
      </c>
      <c r="Q13" s="440">
        <f>VLOOKUP($A13&amp;Q$95,決統データ!$A$3:$DE$2059,$E13+19,)</f>
        <v>0</v>
      </c>
      <c r="R13" s="187">
        <f t="shared" si="1"/>
        <v>140</v>
      </c>
    </row>
    <row r="14" spans="1:18" ht="14.25" customHeight="1">
      <c r="A14" s="27" t="str">
        <f t="shared" si="0"/>
        <v>1223401</v>
      </c>
      <c r="B14" s="28" t="s">
        <v>354</v>
      </c>
      <c r="C14" s="29">
        <v>34</v>
      </c>
      <c r="D14" s="28" t="s">
        <v>790</v>
      </c>
      <c r="E14" s="24">
        <v>12</v>
      </c>
      <c r="F14" s="612"/>
      <c r="G14" s="635" t="s">
        <v>1013</v>
      </c>
      <c r="H14" s="1055"/>
      <c r="I14" s="1055"/>
      <c r="J14" s="1055"/>
      <c r="K14" s="440">
        <f>VLOOKUP($A14&amp;K$95,決統データ!$A$3:$DE$2059,$E14+19,FALSE)</f>
        <v>0</v>
      </c>
      <c r="L14" s="440">
        <f>VLOOKUP($A14&amp;L$95,決統データ!$A$3:$DE$2059,$E14+19,)</f>
        <v>3014703</v>
      </c>
      <c r="M14" s="440">
        <f>VLOOKUP($A14&amp;M$95,決統データ!$A$3:$DE$2059,$E14+19,)</f>
        <v>0</v>
      </c>
      <c r="N14" s="440">
        <f>VLOOKUP($A14&amp;N$95,決統データ!$A$3:$DE$2059,$E14+19,)</f>
        <v>2757970</v>
      </c>
      <c r="O14" s="440">
        <f>VLOOKUP($A14&amp;O$95,決統データ!$A$3:$DE$2059,$E14+19,)</f>
        <v>0</v>
      </c>
      <c r="P14" s="440">
        <f>VLOOKUP($A14&amp;P$95,決統データ!$A$3:$DE$2059,$E14+19,)</f>
        <v>0</v>
      </c>
      <c r="Q14" s="440">
        <f>VLOOKUP($A14&amp;Q$95,決統データ!$A$3:$DE$2059,$E14+19,)</f>
        <v>0</v>
      </c>
      <c r="R14" s="187">
        <f t="shared" si="1"/>
        <v>5772673</v>
      </c>
    </row>
    <row r="15" spans="1:18" ht="14.25" customHeight="1">
      <c r="A15" s="27" t="str">
        <f t="shared" si="0"/>
        <v>1223401</v>
      </c>
      <c r="B15" s="28" t="s">
        <v>354</v>
      </c>
      <c r="C15" s="29">
        <v>34</v>
      </c>
      <c r="D15" s="28" t="s">
        <v>790</v>
      </c>
      <c r="E15" s="24">
        <v>13</v>
      </c>
      <c r="F15" s="612"/>
      <c r="G15" s="294" t="s">
        <v>1012</v>
      </c>
      <c r="H15" s="322"/>
      <c r="I15" s="322"/>
      <c r="J15" s="322"/>
      <c r="K15" s="440">
        <f>VLOOKUP($A15&amp;K$95,決統データ!$A$3:$DE$2059,$E15+19,FALSE)</f>
        <v>0</v>
      </c>
      <c r="L15" s="440">
        <f>VLOOKUP($A15&amp;L$95,決統データ!$A$3:$DE$2059,$E15+19,)</f>
        <v>95882</v>
      </c>
      <c r="M15" s="440">
        <f>VLOOKUP($A15&amp;M$95,決統データ!$A$3:$DE$2059,$E15+19,)</f>
        <v>0</v>
      </c>
      <c r="N15" s="440">
        <f>VLOOKUP($A15&amp;N$95,決統データ!$A$3:$DE$2059,$E15+19,)</f>
        <v>0</v>
      </c>
      <c r="O15" s="440">
        <f>VLOOKUP($A15&amp;O$95,決統データ!$A$3:$DE$2059,$E15+19,)</f>
        <v>0</v>
      </c>
      <c r="P15" s="440">
        <f>VLOOKUP($A15&amp;P$95,決統データ!$A$3:$DE$2059,$E15+19,)</f>
        <v>0</v>
      </c>
      <c r="Q15" s="440">
        <f>VLOOKUP($A15&amp;Q$95,決統データ!$A$3:$DE$2059,$E15+19,)</f>
        <v>0</v>
      </c>
      <c r="R15" s="187">
        <f t="shared" si="1"/>
        <v>95882</v>
      </c>
    </row>
    <row r="16" spans="1:18" ht="14.25" customHeight="1">
      <c r="A16" s="27" t="str">
        <f t="shared" ref="A16:A22" si="2">+B16&amp;C16&amp;D16</f>
        <v>1223401</v>
      </c>
      <c r="B16" s="28" t="s">
        <v>1510</v>
      </c>
      <c r="C16" s="29">
        <v>34</v>
      </c>
      <c r="D16" s="28" t="s">
        <v>558</v>
      </c>
      <c r="E16" s="426">
        <v>14</v>
      </c>
      <c r="F16" s="612"/>
      <c r="G16" s="607" t="s">
        <v>1502</v>
      </c>
      <c r="H16" s="625"/>
      <c r="I16" s="625"/>
      <c r="J16" s="608"/>
      <c r="K16" s="440">
        <f>VLOOKUP($A16&amp;K$95,決統データ!$A$3:$DE$2059,$E16+19,FALSE)</f>
        <v>0</v>
      </c>
      <c r="L16" s="440">
        <f>VLOOKUP($A16&amp;L$95,決統データ!$A$3:$DE$2059,$E16+19,)</f>
        <v>95882</v>
      </c>
      <c r="M16" s="440">
        <f>VLOOKUP($A16&amp;M$95,決統データ!$A$3:$DE$2059,$E16+19,)</f>
        <v>0</v>
      </c>
      <c r="N16" s="440">
        <f>VLOOKUP($A16&amp;N$95,決統データ!$A$3:$DE$2059,$E16+19,)</f>
        <v>0</v>
      </c>
      <c r="O16" s="440">
        <f>VLOOKUP($A16&amp;O$95,決統データ!$A$3:$DE$2059,$E16+19,)</f>
        <v>0</v>
      </c>
      <c r="P16" s="440">
        <f>VLOOKUP($A16&amp;P$95,決統データ!$A$3:$DE$2059,$E16+19,)</f>
        <v>0</v>
      </c>
      <c r="Q16" s="440">
        <f>VLOOKUP($A16&amp;Q$95,決統データ!$A$3:$DE$2059,$E16+19,)</f>
        <v>0</v>
      </c>
      <c r="R16" s="187">
        <f t="shared" si="1"/>
        <v>95882</v>
      </c>
    </row>
    <row r="17" spans="1:18" ht="14.25" customHeight="1">
      <c r="A17" s="27" t="str">
        <f t="shared" si="2"/>
        <v>1223401</v>
      </c>
      <c r="B17" s="28" t="s">
        <v>1510</v>
      </c>
      <c r="C17" s="29">
        <v>34</v>
      </c>
      <c r="D17" s="28" t="s">
        <v>558</v>
      </c>
      <c r="E17" s="426">
        <v>15</v>
      </c>
      <c r="F17" s="612"/>
      <c r="G17" s="607" t="s">
        <v>1503</v>
      </c>
      <c r="H17" s="625"/>
      <c r="I17" s="625"/>
      <c r="J17" s="608"/>
      <c r="K17" s="440">
        <f>VLOOKUP($A17&amp;K$95,決統データ!$A$3:$DE$2059,$E17+19,FALSE)</f>
        <v>0</v>
      </c>
      <c r="L17" s="440">
        <f>VLOOKUP($A17&amp;L$95,決統データ!$A$3:$DE$2059,$E17+19,)</f>
        <v>95882</v>
      </c>
      <c r="M17" s="440">
        <f>VLOOKUP($A17&amp;M$95,決統データ!$A$3:$DE$2059,$E17+19,)</f>
        <v>0</v>
      </c>
      <c r="N17" s="440">
        <f>VLOOKUP($A17&amp;N$95,決統データ!$A$3:$DE$2059,$E17+19,)</f>
        <v>0</v>
      </c>
      <c r="O17" s="440">
        <f>VLOOKUP($A17&amp;O$95,決統データ!$A$3:$DE$2059,$E17+19,)</f>
        <v>0</v>
      </c>
      <c r="P17" s="440">
        <f>VLOOKUP($A17&amp;P$95,決統データ!$A$3:$DE$2059,$E17+19,)</f>
        <v>0</v>
      </c>
      <c r="Q17" s="440">
        <f>VLOOKUP($A17&amp;Q$95,決統データ!$A$3:$DE$2059,$E17+19,)</f>
        <v>0</v>
      </c>
      <c r="R17" s="187">
        <f t="shared" si="1"/>
        <v>95882</v>
      </c>
    </row>
    <row r="18" spans="1:18" ht="14.25" customHeight="1">
      <c r="A18" s="27" t="str">
        <f t="shared" si="2"/>
        <v>1223401</v>
      </c>
      <c r="B18" s="28" t="s">
        <v>1510</v>
      </c>
      <c r="C18" s="29">
        <v>34</v>
      </c>
      <c r="D18" s="28" t="s">
        <v>558</v>
      </c>
      <c r="E18" s="426">
        <v>16</v>
      </c>
      <c r="F18" s="612"/>
      <c r="G18" s="1048" t="s">
        <v>1501</v>
      </c>
      <c r="H18" s="1056" t="s">
        <v>1504</v>
      </c>
      <c r="I18" s="1057"/>
      <c r="J18" s="1058"/>
      <c r="K18" s="440">
        <f>VLOOKUP($A18&amp;K$95,決統データ!$A$3:$DE$2059,$E18+19,FALSE)</f>
        <v>0</v>
      </c>
      <c r="L18" s="440">
        <f>VLOOKUP($A18&amp;L$95,決統データ!$A$3:$DE$2059,$E18+19,)</f>
        <v>38833</v>
      </c>
      <c r="M18" s="440">
        <f>VLOOKUP($A18&amp;M$95,決統データ!$A$3:$DE$2059,$E18+19,)</f>
        <v>0</v>
      </c>
      <c r="N18" s="440">
        <f>VLOOKUP($A18&amp;N$95,決統データ!$A$3:$DE$2059,$E18+19,)</f>
        <v>41618</v>
      </c>
      <c r="O18" s="440">
        <f>VLOOKUP($A18&amp;O$95,決統データ!$A$3:$DE$2059,$E18+19,)</f>
        <v>0</v>
      </c>
      <c r="P18" s="440">
        <f>VLOOKUP($A18&amp;P$95,決統データ!$A$3:$DE$2059,$E18+19,)</f>
        <v>0</v>
      </c>
      <c r="Q18" s="440">
        <f>VLOOKUP($A18&amp;Q$95,決統データ!$A$3:$DE$2059,$E18+19,)</f>
        <v>0</v>
      </c>
      <c r="R18" s="187">
        <f t="shared" si="1"/>
        <v>80451</v>
      </c>
    </row>
    <row r="19" spans="1:18" ht="14.25" customHeight="1">
      <c r="A19" s="27" t="str">
        <f t="shared" si="2"/>
        <v>1223401</v>
      </c>
      <c r="B19" s="28" t="s">
        <v>1510</v>
      </c>
      <c r="C19" s="29">
        <v>34</v>
      </c>
      <c r="D19" s="28" t="s">
        <v>558</v>
      </c>
      <c r="E19" s="426">
        <v>17</v>
      </c>
      <c r="F19" s="612"/>
      <c r="G19" s="1027"/>
      <c r="H19" s="670" t="s">
        <v>1011</v>
      </c>
      <c r="I19" s="614" t="s">
        <v>1505</v>
      </c>
      <c r="J19" s="615"/>
      <c r="K19" s="440">
        <f>VLOOKUP($A19&amp;K$95,決統データ!$A$3:$DE$2059,$E19+19,FALSE)</f>
        <v>0</v>
      </c>
      <c r="L19" s="440">
        <f>VLOOKUP($A19&amp;L$95,決統データ!$A$3:$DE$2059,$E19+19,)</f>
        <v>298</v>
      </c>
      <c r="M19" s="440">
        <f>VLOOKUP($A19&amp;M$95,決統データ!$A$3:$DE$2059,$E19+19,)</f>
        <v>0</v>
      </c>
      <c r="N19" s="440">
        <f>VLOOKUP($A19&amp;N$95,決統データ!$A$3:$DE$2059,$E19+19,)</f>
        <v>0</v>
      </c>
      <c r="O19" s="440">
        <f>VLOOKUP($A19&amp;O$95,決統データ!$A$3:$DE$2059,$E19+19,)</f>
        <v>0</v>
      </c>
      <c r="P19" s="440">
        <f>VLOOKUP($A19&amp;P$95,決統データ!$A$3:$DE$2059,$E19+19,)</f>
        <v>0</v>
      </c>
      <c r="Q19" s="440">
        <f>VLOOKUP($A19&amp;Q$95,決統データ!$A$3:$DE$2059,$E19+19,)</f>
        <v>0</v>
      </c>
      <c r="R19" s="187">
        <f t="shared" si="1"/>
        <v>298</v>
      </c>
    </row>
    <row r="20" spans="1:18">
      <c r="A20" s="27" t="str">
        <f t="shared" si="2"/>
        <v>1223401</v>
      </c>
      <c r="B20" s="28" t="s">
        <v>1510</v>
      </c>
      <c r="C20" s="29">
        <v>34</v>
      </c>
      <c r="D20" s="28" t="s">
        <v>558</v>
      </c>
      <c r="E20" s="426">
        <v>18</v>
      </c>
      <c r="F20" s="612"/>
      <c r="G20" s="1027"/>
      <c r="H20" s="670"/>
      <c r="I20" s="60" t="s">
        <v>1010</v>
      </c>
      <c r="J20" s="64"/>
      <c r="K20" s="440">
        <f>VLOOKUP($A20&amp;K$95,決統データ!$A$3:$DE$2059,$E20+19,FALSE)</f>
        <v>0</v>
      </c>
      <c r="L20" s="440">
        <f>VLOOKUP($A20&amp;L$95,決統データ!$A$3:$DE$2059,$E20+19,)</f>
        <v>298</v>
      </c>
      <c r="M20" s="440">
        <f>VLOOKUP($A20&amp;M$95,決統データ!$A$3:$DE$2059,$E20+19,)</f>
        <v>0</v>
      </c>
      <c r="N20" s="440">
        <f>VLOOKUP($A20&amp;N$95,決統データ!$A$3:$DE$2059,$E20+19,)</f>
        <v>0</v>
      </c>
      <c r="O20" s="440">
        <f>VLOOKUP($A20&amp;O$95,決統データ!$A$3:$DE$2059,$E20+19,)</f>
        <v>0</v>
      </c>
      <c r="P20" s="440">
        <f>VLOOKUP($A20&amp;P$95,決統データ!$A$3:$DE$2059,$E20+19,)</f>
        <v>0</v>
      </c>
      <c r="Q20" s="440">
        <f>VLOOKUP($A20&amp;Q$95,決統データ!$A$3:$DE$2059,$E20+19,)</f>
        <v>0</v>
      </c>
      <c r="R20" s="187">
        <f t="shared" si="1"/>
        <v>298</v>
      </c>
    </row>
    <row r="21" spans="1:18" ht="14.25" customHeight="1">
      <c r="A21" s="27" t="str">
        <f t="shared" si="2"/>
        <v>1223401</v>
      </c>
      <c r="B21" s="28" t="s">
        <v>1510</v>
      </c>
      <c r="C21" s="29">
        <v>34</v>
      </c>
      <c r="D21" s="28" t="s">
        <v>558</v>
      </c>
      <c r="E21" s="426">
        <v>19</v>
      </c>
      <c r="F21" s="612"/>
      <c r="G21" s="1027"/>
      <c r="H21" s="670"/>
      <c r="I21" s="60" t="s">
        <v>1009</v>
      </c>
      <c r="J21" s="64"/>
      <c r="K21" s="440">
        <f>VLOOKUP($A21&amp;K$95,決統データ!$A$3:$DE$2059,$E21+19,FALSE)</f>
        <v>0</v>
      </c>
      <c r="L21" s="440">
        <f>VLOOKUP($A21&amp;L$95,決統データ!$A$3:$DE$2059,$E21+19,)</f>
        <v>7827</v>
      </c>
      <c r="M21" s="440">
        <f>VLOOKUP($A21&amp;M$95,決統データ!$A$3:$DE$2059,$E21+19,)</f>
        <v>0</v>
      </c>
      <c r="N21" s="440">
        <f>VLOOKUP($A21&amp;N$95,決統データ!$A$3:$DE$2059,$E21+19,)</f>
        <v>0</v>
      </c>
      <c r="O21" s="440">
        <f>VLOOKUP($A21&amp;O$95,決統データ!$A$3:$DE$2059,$E21+19,)</f>
        <v>0</v>
      </c>
      <c r="P21" s="440">
        <f>VLOOKUP($A21&amp;P$95,決統データ!$A$3:$DE$2059,$E21+19,)</f>
        <v>0</v>
      </c>
      <c r="Q21" s="440">
        <f>VLOOKUP($A21&amp;Q$95,決統データ!$A$3:$DE$2059,$E21+19,)</f>
        <v>0</v>
      </c>
      <c r="R21" s="187">
        <f t="shared" si="1"/>
        <v>7827</v>
      </c>
    </row>
    <row r="22" spans="1:18" s="99" customFormat="1">
      <c r="A22" s="27" t="str">
        <f t="shared" si="2"/>
        <v>1223401</v>
      </c>
      <c r="B22" s="28" t="s">
        <v>1510</v>
      </c>
      <c r="C22" s="29">
        <v>34</v>
      </c>
      <c r="D22" s="28" t="s">
        <v>558</v>
      </c>
      <c r="E22" s="426">
        <v>20</v>
      </c>
      <c r="F22" s="612"/>
      <c r="G22" s="1027"/>
      <c r="H22" s="670"/>
      <c r="I22" s="60" t="s">
        <v>1008</v>
      </c>
      <c r="J22" s="64"/>
      <c r="K22" s="440">
        <f>VLOOKUP($A22&amp;K$95,決統データ!$A$3:$DE$2059,$E22+19,FALSE)</f>
        <v>0</v>
      </c>
      <c r="L22" s="440">
        <f>VLOOKUP($A22&amp;L$95,決統データ!$A$3:$DE$2059,$E22+19,)</f>
        <v>26265</v>
      </c>
      <c r="M22" s="440">
        <f>VLOOKUP($A22&amp;M$95,決統データ!$A$3:$DE$2059,$E22+19,)</f>
        <v>0</v>
      </c>
      <c r="N22" s="440">
        <f>VLOOKUP($A22&amp;N$95,決統データ!$A$3:$DE$2059,$E22+19,)</f>
        <v>0</v>
      </c>
      <c r="O22" s="440">
        <f>VLOOKUP($A22&amp;O$95,決統データ!$A$3:$DE$2059,$E22+19,)</f>
        <v>0</v>
      </c>
      <c r="P22" s="440">
        <f>VLOOKUP($A22&amp;P$95,決統データ!$A$3:$DE$2059,$E22+19,)</f>
        <v>0</v>
      </c>
      <c r="Q22" s="440">
        <f>VLOOKUP($A22&amp;Q$95,決統データ!$A$3:$DE$2059,$E22+19,)</f>
        <v>0</v>
      </c>
      <c r="R22" s="187">
        <f t="shared" si="1"/>
        <v>26265</v>
      </c>
    </row>
    <row r="23" spans="1:18" s="99" customFormat="1" ht="14.25" customHeight="1">
      <c r="E23" s="24"/>
      <c r="F23" s="612"/>
      <c r="G23" s="1027"/>
      <c r="H23" s="670"/>
      <c r="I23" s="657" t="s">
        <v>1007</v>
      </c>
      <c r="J23" s="64" t="s">
        <v>1006</v>
      </c>
      <c r="K23" s="270"/>
      <c r="L23" s="267"/>
      <c r="M23" s="271"/>
      <c r="N23" s="268"/>
      <c r="O23" s="271"/>
      <c r="P23" s="271"/>
      <c r="Q23" s="271"/>
      <c r="R23" s="187">
        <f>COUNTA(K23:Q23)</f>
        <v>0</v>
      </c>
    </row>
    <row r="24" spans="1:18" ht="14.25" customHeight="1">
      <c r="F24" s="612"/>
      <c r="G24" s="1027"/>
      <c r="H24" s="670"/>
      <c r="I24" s="657"/>
      <c r="J24" s="64" t="s">
        <v>1005</v>
      </c>
      <c r="K24" s="270"/>
      <c r="L24" s="267" t="s">
        <v>346</v>
      </c>
      <c r="M24" s="267"/>
      <c r="N24" s="267"/>
      <c r="O24" s="271"/>
      <c r="P24" s="271"/>
      <c r="Q24" s="271"/>
      <c r="R24" s="187">
        <f>COUNTA(K24:Q24)</f>
        <v>1</v>
      </c>
    </row>
    <row r="25" spans="1:18" ht="14.25" customHeight="1">
      <c r="F25" s="612"/>
      <c r="G25" s="1027"/>
      <c r="H25" s="670"/>
      <c r="I25" s="657"/>
      <c r="J25" s="64" t="s">
        <v>1004</v>
      </c>
      <c r="K25" s="270"/>
      <c r="L25" s="267"/>
      <c r="M25" s="267"/>
      <c r="N25" s="267"/>
      <c r="O25" s="271"/>
      <c r="P25" s="271"/>
      <c r="Q25" s="271"/>
      <c r="R25" s="187">
        <f>COUNTA(K25:Q25)</f>
        <v>0</v>
      </c>
    </row>
    <row r="26" spans="1:18" ht="14.25" customHeight="1">
      <c r="A26" s="27" t="str">
        <f>+B26&amp;C26&amp;D26</f>
        <v>1223401</v>
      </c>
      <c r="B26" s="28" t="s">
        <v>354</v>
      </c>
      <c r="C26" s="29">
        <v>34</v>
      </c>
      <c r="D26" s="28" t="s">
        <v>790</v>
      </c>
      <c r="E26" s="24">
        <v>23</v>
      </c>
      <c r="F26" s="612"/>
      <c r="G26" s="1027"/>
      <c r="H26" s="507" t="s">
        <v>1003</v>
      </c>
      <c r="I26" s="507"/>
      <c r="J26" s="421" t="s">
        <v>1002</v>
      </c>
      <c r="K26" s="42">
        <f>VLOOKUP($A26&amp;K$95,決統データ!$A$3:$DE$2059,$E26+19,)</f>
        <v>0</v>
      </c>
      <c r="L26" s="42">
        <f>VLOOKUP($A26&amp;L$95,決統データ!$A$3:$DE$2059,$E26+19,)</f>
        <v>393995</v>
      </c>
      <c r="M26" s="42">
        <f>VLOOKUP($A26&amp;M$95,決統データ!$A$3:$DE$2059,$E26+19,)</f>
        <v>0</v>
      </c>
      <c r="N26" s="42">
        <f>VLOOKUP($A26&amp;N$95,決統データ!$A$3:$DE$2059,$E26+19,)</f>
        <v>505374</v>
      </c>
      <c r="O26" s="42">
        <f>VLOOKUP($A26&amp;O$95,決統データ!$A$3:$DE$2059,$E26+19,)</f>
        <v>0</v>
      </c>
      <c r="P26" s="42">
        <f>VLOOKUP($A26&amp;P$95,決統データ!$A$3:$DE$2059,$E26+19,)</f>
        <v>0</v>
      </c>
      <c r="Q26" s="42">
        <f>VLOOKUP($A26&amp;Q$95,決統データ!$A$3:$DE$2059,$E26+19,)</f>
        <v>0</v>
      </c>
      <c r="R26" s="187">
        <f>SUM(K26:Q26)</f>
        <v>899369</v>
      </c>
    </row>
    <row r="27" spans="1:18" ht="14.25" customHeight="1">
      <c r="A27" s="27" t="str">
        <f>+B27&amp;C27&amp;D27</f>
        <v>1223401</v>
      </c>
      <c r="B27" s="28" t="s">
        <v>354</v>
      </c>
      <c r="C27" s="29">
        <v>34</v>
      </c>
      <c r="D27" s="28" t="s">
        <v>790</v>
      </c>
      <c r="E27" s="24">
        <v>24</v>
      </c>
      <c r="F27" s="612"/>
      <c r="G27" s="1027"/>
      <c r="H27" s="507"/>
      <c r="I27" s="507"/>
      <c r="J27" s="421" t="s">
        <v>1001</v>
      </c>
      <c r="K27" s="42">
        <f>VLOOKUP($A27&amp;K$95,決統データ!$A$3:$DE$2059,$E27+19,)</f>
        <v>0</v>
      </c>
      <c r="L27" s="42">
        <f>VLOOKUP($A27&amp;L$95,決統データ!$A$3:$DE$2059,$E27+19,)</f>
        <v>25067</v>
      </c>
      <c r="M27" s="42">
        <f>VLOOKUP($A27&amp;M$95,決統データ!$A$3:$DE$2059,$E27+19,)</f>
        <v>0</v>
      </c>
      <c r="N27" s="42">
        <f>VLOOKUP($A27&amp;N$95,決統データ!$A$3:$DE$2059,$E27+19,)</f>
        <v>41618</v>
      </c>
      <c r="O27" s="42">
        <f>VLOOKUP($A27&amp;O$95,決統データ!$A$3:$DE$2059,$E27+19,)</f>
        <v>0</v>
      </c>
      <c r="P27" s="42">
        <f>VLOOKUP($A27&amp;P$95,決統データ!$A$3:$DE$2059,$E27+19,)</f>
        <v>0</v>
      </c>
      <c r="Q27" s="42">
        <f>VLOOKUP($A27&amp;Q$95,決統データ!$A$3:$DE$2059,$E27+19,)</f>
        <v>0</v>
      </c>
      <c r="R27" s="187">
        <f>SUM(K27:Q27)</f>
        <v>66685</v>
      </c>
    </row>
    <row r="28" spans="1:18" ht="14.25" customHeight="1">
      <c r="A28" s="27" t="str">
        <f>+B28&amp;C28&amp;D28</f>
        <v>1223401</v>
      </c>
      <c r="B28" s="28" t="s">
        <v>354</v>
      </c>
      <c r="C28" s="29">
        <v>34</v>
      </c>
      <c r="D28" s="28" t="s">
        <v>790</v>
      </c>
      <c r="E28" s="24">
        <v>25</v>
      </c>
      <c r="F28" s="612"/>
      <c r="G28" s="1027"/>
      <c r="H28" s="507"/>
      <c r="I28" s="507"/>
      <c r="J28" s="421" t="s">
        <v>1000</v>
      </c>
      <c r="K28" s="42">
        <f>VLOOKUP($A28&amp;K$95,決統データ!$A$3:$DE$2059,$E28+19,)</f>
        <v>0</v>
      </c>
      <c r="L28" s="42">
        <f>VLOOKUP($A28&amp;L$95,決統データ!$A$3:$DE$2059,$E28+19,)</f>
        <v>13766</v>
      </c>
      <c r="M28" s="42">
        <f>VLOOKUP($A28&amp;M$95,決統データ!$A$3:$DE$2059,$E28+19,)</f>
        <v>0</v>
      </c>
      <c r="N28" s="42">
        <f>VLOOKUP($A28&amp;N$95,決統データ!$A$3:$DE$2059,$E28+19,)</f>
        <v>0</v>
      </c>
      <c r="O28" s="42">
        <f>VLOOKUP($A28&amp;O$95,決統データ!$A$3:$DE$2059,$E28+19,)</f>
        <v>0</v>
      </c>
      <c r="P28" s="42">
        <f>VLOOKUP($A28&amp;P$95,決統データ!$A$3:$DE$2059,$E28+19,)</f>
        <v>0</v>
      </c>
      <c r="Q28" s="42">
        <f>VLOOKUP($A28&amp;Q$95,決統データ!$A$3:$DE$2059,$E28+19,)</f>
        <v>0</v>
      </c>
      <c r="R28" s="187">
        <f>SUM(K28:Q28)</f>
        <v>13766</v>
      </c>
    </row>
    <row r="29" spans="1:18" ht="14.25" customHeight="1">
      <c r="A29" s="27" t="str">
        <f>+B29&amp;C29&amp;D29</f>
        <v>1223401</v>
      </c>
      <c r="B29" s="28" t="s">
        <v>1510</v>
      </c>
      <c r="C29" s="29">
        <v>34</v>
      </c>
      <c r="D29" s="28" t="s">
        <v>558</v>
      </c>
      <c r="E29" s="426">
        <v>26</v>
      </c>
      <c r="F29" s="612"/>
      <c r="G29" s="1027"/>
      <c r="H29" s="507"/>
      <c r="I29" s="507"/>
      <c r="J29" s="425" t="s">
        <v>1506</v>
      </c>
      <c r="K29" s="42">
        <f>VLOOKUP($A29&amp;K$95,決統データ!$A$3:$DE$2059,$E29+19,)</f>
        <v>0</v>
      </c>
      <c r="L29" s="42">
        <f>VLOOKUP($A29&amp;L$95,決統データ!$A$3:$DE$2059,$E29+19,)</f>
        <v>13766</v>
      </c>
      <c r="M29" s="42">
        <f>VLOOKUP($A29&amp;M$95,決統データ!$A$3:$DE$2059,$E29+19,)</f>
        <v>0</v>
      </c>
      <c r="N29" s="42">
        <f>VLOOKUP($A29&amp;N$95,決統データ!$A$3:$DE$2059,$E29+19,)</f>
        <v>0</v>
      </c>
      <c r="O29" s="42">
        <f>VLOOKUP($A29&amp;O$95,決統データ!$A$3:$DE$2059,$E29+19,)</f>
        <v>0</v>
      </c>
      <c r="P29" s="42">
        <f>VLOOKUP($A29&amp;P$95,決統データ!$A$3:$DE$2059,$E29+19,)</f>
        <v>0</v>
      </c>
      <c r="Q29" s="42">
        <f>VLOOKUP($A29&amp;Q$95,決統データ!$A$3:$DE$2059,$E29+19,)</f>
        <v>0</v>
      </c>
      <c r="R29" s="187">
        <f>SUM(K29:Q29)</f>
        <v>13766</v>
      </c>
    </row>
    <row r="30" spans="1:18" ht="14.25" customHeight="1">
      <c r="A30" s="27" t="str">
        <f>+B30&amp;C30&amp;D30</f>
        <v>1223401</v>
      </c>
      <c r="B30" s="28" t="s">
        <v>1510</v>
      </c>
      <c r="C30" s="29">
        <v>34</v>
      </c>
      <c r="D30" s="28" t="s">
        <v>558</v>
      </c>
      <c r="E30" s="426">
        <v>27</v>
      </c>
      <c r="F30" s="613"/>
      <c r="G30" s="1028"/>
      <c r="H30" s="507"/>
      <c r="I30" s="507"/>
      <c r="J30" s="425" t="s">
        <v>1507</v>
      </c>
      <c r="K30" s="42">
        <f>VLOOKUP($A30&amp;K$95,決統データ!$A$3:$DE$2059,$E30+19,)</f>
        <v>0</v>
      </c>
      <c r="L30" s="42">
        <f>VLOOKUP($A30&amp;L$95,決統データ!$A$3:$DE$2059,$E30+19,)</f>
        <v>13766</v>
      </c>
      <c r="M30" s="42">
        <f>VLOOKUP($A30&amp;M$95,決統データ!$A$3:$DE$2059,$E30+19,)</f>
        <v>0</v>
      </c>
      <c r="N30" s="42">
        <f>VLOOKUP($A30&amp;N$95,決統データ!$A$3:$DE$2059,$E30+19,)</f>
        <v>0</v>
      </c>
      <c r="O30" s="42">
        <f>VLOOKUP($A30&amp;O$95,決統データ!$A$3:$DE$2059,$E30+19,)</f>
        <v>0</v>
      </c>
      <c r="P30" s="42">
        <f>VLOOKUP($A30&amp;P$95,決統データ!$A$3:$DE$2059,$E30+19,)</f>
        <v>0</v>
      </c>
      <c r="Q30" s="42">
        <f>VLOOKUP($A30&amp;Q$95,決統データ!$A$3:$DE$2059,$E30+19,)</f>
        <v>0</v>
      </c>
      <c r="R30" s="187">
        <f>SUM(K30:Q30)</f>
        <v>13766</v>
      </c>
    </row>
    <row r="31" spans="1:18" ht="14.25" customHeight="1">
      <c r="F31" s="1062" t="s">
        <v>339</v>
      </c>
      <c r="G31" s="791" t="s">
        <v>345</v>
      </c>
      <c r="H31" s="1065"/>
      <c r="I31" s="1065"/>
      <c r="J31" s="1065"/>
      <c r="K31" s="325" t="s">
        <v>343</v>
      </c>
      <c r="L31" s="325" t="s">
        <v>1365</v>
      </c>
      <c r="M31" s="325" t="s">
        <v>344</v>
      </c>
      <c r="N31" s="325" t="s">
        <v>1365</v>
      </c>
      <c r="O31" s="325" t="s">
        <v>343</v>
      </c>
      <c r="P31" s="325" t="s">
        <v>343</v>
      </c>
      <c r="Q31" s="325" t="s">
        <v>344</v>
      </c>
      <c r="R31" s="187"/>
    </row>
    <row r="32" spans="1:18" s="99" customFormat="1" ht="14.25" customHeight="1">
      <c r="A32" s="27" t="str">
        <f t="shared" ref="A32:A39" si="3">+B32&amp;C32&amp;D32</f>
        <v>1223401</v>
      </c>
      <c r="B32" s="28" t="s">
        <v>354</v>
      </c>
      <c r="C32" s="29">
        <v>34</v>
      </c>
      <c r="D32" s="28" t="s">
        <v>790</v>
      </c>
      <c r="E32" s="249">
        <v>28</v>
      </c>
      <c r="F32" s="1063"/>
      <c r="G32" s="319" t="s">
        <v>1023</v>
      </c>
      <c r="H32" s="319"/>
      <c r="I32" s="320"/>
      <c r="J32" s="321"/>
      <c r="K32" s="35">
        <f>VLOOKUP($A32&amp;K$95,決統データ!$A$3:$DE$2059,$E32+19,)</f>
        <v>4141107</v>
      </c>
      <c r="L32" s="35">
        <f>VLOOKUP($A32&amp;L$95,決統データ!$A$3:$DE$2059,$E32+19,)</f>
        <v>0</v>
      </c>
      <c r="M32" s="35">
        <f>VLOOKUP($A32&amp;M$95,決統データ!$A$3:$DE$2059,$E32+19,)</f>
        <v>4080401</v>
      </c>
      <c r="N32" s="35">
        <f>VLOOKUP($A32&amp;N$95,決統データ!$A$3:$DE$2059,$E32+19,)</f>
        <v>0</v>
      </c>
      <c r="O32" s="35">
        <f>VLOOKUP($A32&amp;O$95,決統データ!$A$3:$DE$2059,$E32+19,)</f>
        <v>4170317</v>
      </c>
      <c r="P32" s="35">
        <f>VLOOKUP($A32&amp;P$95,決統データ!$A$3:$DE$2059,$E32+19,)</f>
        <v>4120401</v>
      </c>
      <c r="Q32" s="35">
        <f>VLOOKUP($A32&amp;Q$95,決統データ!$A$3:$DE$2059,$E32+19,)</f>
        <v>4180401</v>
      </c>
      <c r="R32" s="263"/>
    </row>
    <row r="33" spans="1:18">
      <c r="A33" s="27" t="str">
        <f t="shared" si="3"/>
        <v>1223401</v>
      </c>
      <c r="B33" s="28" t="s">
        <v>354</v>
      </c>
      <c r="C33" s="29">
        <v>34</v>
      </c>
      <c r="D33" s="28" t="s">
        <v>790</v>
      </c>
      <c r="E33" s="24">
        <v>29</v>
      </c>
      <c r="F33" s="1063"/>
      <c r="G33" s="611" t="s">
        <v>1022</v>
      </c>
      <c r="H33" s="60" t="s">
        <v>1021</v>
      </c>
      <c r="I33" s="64"/>
      <c r="J33" s="65"/>
      <c r="K33" s="440">
        <f>VLOOKUP($A33&amp;K$95,決統データ!$A$3:$DE$2059,$E33+19,)</f>
        <v>1465358</v>
      </c>
      <c r="L33" s="440">
        <f>VLOOKUP($A33&amp;L$95,決統データ!$A$3:$DE$2059,$E33+19,)</f>
        <v>0</v>
      </c>
      <c r="M33" s="440">
        <f>VLOOKUP($A33&amp;M$95,決統データ!$A$3:$DE$2059,$E33+19,)</f>
        <v>6658252</v>
      </c>
      <c r="N33" s="440">
        <f>VLOOKUP($A33&amp;N$95,決統データ!$A$3:$DE$2059,$E33+19,)</f>
        <v>0</v>
      </c>
      <c r="O33" s="440">
        <f>VLOOKUP($A33&amp;O$95,決統データ!$A$3:$DE$2059,$E33+19,)</f>
        <v>740855</v>
      </c>
      <c r="P33" s="440">
        <f>VLOOKUP($A33&amp;P$95,決統データ!$A$3:$DE$2059,$E33+19,)</f>
        <v>285346</v>
      </c>
      <c r="Q33" s="440">
        <f>VLOOKUP($A33&amp;Q$95,決統データ!$A$3:$DE$2059,$E33+19,)</f>
        <v>1763503</v>
      </c>
      <c r="R33" s="187">
        <f t="shared" ref="R33:R50" si="4">SUM(K33:Q33)</f>
        <v>10913314</v>
      </c>
    </row>
    <row r="34" spans="1:18" ht="14.25" customHeight="1">
      <c r="A34" s="27" t="str">
        <f>+B34&amp;C34&amp;D34</f>
        <v>1223401</v>
      </c>
      <c r="B34" s="28" t="s">
        <v>1510</v>
      </c>
      <c r="C34" s="29">
        <v>34</v>
      </c>
      <c r="D34" s="28" t="s">
        <v>558</v>
      </c>
      <c r="E34" s="249">
        <v>30</v>
      </c>
      <c r="F34" s="1063"/>
      <c r="G34" s="612"/>
      <c r="H34" s="60" t="s">
        <v>1020</v>
      </c>
      <c r="I34" s="64"/>
      <c r="J34" s="65"/>
      <c r="K34" s="440">
        <f>VLOOKUP($A34&amp;K$95,決統データ!$A$3:$DE$2059,$E34+19,)</f>
        <v>128351</v>
      </c>
      <c r="L34" s="440">
        <f>VLOOKUP($A34&amp;L$95,決統データ!$A$3:$DE$2059,$E34+19,)</f>
        <v>0</v>
      </c>
      <c r="M34" s="440">
        <f>VLOOKUP($A34&amp;M$95,決統データ!$A$3:$DE$2059,$E34+19,)</f>
        <v>546992</v>
      </c>
      <c r="N34" s="440">
        <f>VLOOKUP($A34&amp;N$95,決統データ!$A$3:$DE$2059,$E34+19,)</f>
        <v>0</v>
      </c>
      <c r="O34" s="440">
        <f>VLOOKUP($A34&amp;O$95,決統データ!$A$3:$DE$2059,$E34+19,)</f>
        <v>15692</v>
      </c>
      <c r="P34" s="440">
        <f>VLOOKUP($A34&amp;P$95,決統データ!$A$3:$DE$2059,$E34+19,)</f>
        <v>10830</v>
      </c>
      <c r="Q34" s="440">
        <f>VLOOKUP($A34&amp;Q$95,決統データ!$A$3:$DE$2059,$E34+19,)</f>
        <v>196108</v>
      </c>
      <c r="R34" s="187">
        <f t="shared" si="4"/>
        <v>897973</v>
      </c>
    </row>
    <row r="35" spans="1:18" ht="14.25" customHeight="1">
      <c r="A35" s="27" t="str">
        <f>+B35&amp;C35&amp;D35</f>
        <v>1223401</v>
      </c>
      <c r="B35" s="28" t="s">
        <v>1510</v>
      </c>
      <c r="C35" s="29">
        <v>34</v>
      </c>
      <c r="D35" s="28" t="s">
        <v>558</v>
      </c>
      <c r="E35" s="426">
        <v>31</v>
      </c>
      <c r="F35" s="1063"/>
      <c r="G35" s="612"/>
      <c r="H35" s="60" t="s">
        <v>1019</v>
      </c>
      <c r="I35" s="64"/>
      <c r="J35" s="65"/>
      <c r="K35" s="440">
        <f>VLOOKUP($A35&amp;K$95,決統データ!$A$3:$DE$2059,$E35+19,)</f>
        <v>11417</v>
      </c>
      <c r="L35" s="440">
        <f>VLOOKUP($A35&amp;L$95,決統データ!$A$3:$DE$2059,$E35+19,)</f>
        <v>0</v>
      </c>
      <c r="M35" s="440">
        <f>VLOOKUP($A35&amp;M$95,決統データ!$A$3:$DE$2059,$E35+19,)</f>
        <v>12172</v>
      </c>
      <c r="N35" s="440">
        <f>VLOOKUP($A35&amp;N$95,決統データ!$A$3:$DE$2059,$E35+19,)</f>
        <v>0</v>
      </c>
      <c r="O35" s="440">
        <f>VLOOKUP($A35&amp;O$95,決統データ!$A$3:$DE$2059,$E35+19,)</f>
        <v>47212</v>
      </c>
      <c r="P35" s="440">
        <f>VLOOKUP($A35&amp;P$95,決統データ!$A$3:$DE$2059,$E35+19,)</f>
        <v>26347</v>
      </c>
      <c r="Q35" s="440">
        <f>VLOOKUP($A35&amp;Q$95,決統データ!$A$3:$DE$2059,$E35+19,)</f>
        <v>8993</v>
      </c>
      <c r="R35" s="187">
        <f t="shared" si="4"/>
        <v>106141</v>
      </c>
    </row>
    <row r="36" spans="1:18" ht="14.25" customHeight="1">
      <c r="A36" s="27" t="str">
        <f>+B36&amp;C36&amp;D36</f>
        <v>1223401</v>
      </c>
      <c r="B36" s="28" t="s">
        <v>1510</v>
      </c>
      <c r="C36" s="29">
        <v>34</v>
      </c>
      <c r="D36" s="28" t="s">
        <v>558</v>
      </c>
      <c r="E36" s="249">
        <v>32</v>
      </c>
      <c r="F36" s="1063"/>
      <c r="G36" s="612"/>
      <c r="H36" s="237" t="s">
        <v>1018</v>
      </c>
      <c r="I36" s="64"/>
      <c r="J36" s="65"/>
      <c r="K36" s="440">
        <f>VLOOKUP($A36&amp;K$95,決統データ!$A$3:$DE$2059,$E36+19,)</f>
        <v>40450</v>
      </c>
      <c r="L36" s="440">
        <f>VLOOKUP($A36&amp;L$95,決統データ!$A$3:$DE$2059,$E36+19,)</f>
        <v>0</v>
      </c>
      <c r="M36" s="440">
        <f>VLOOKUP($A36&amp;M$95,決統データ!$A$3:$DE$2059,$E36+19,)</f>
        <v>121275</v>
      </c>
      <c r="N36" s="440">
        <f>VLOOKUP($A36&amp;N$95,決統データ!$A$3:$DE$2059,$E36+19,)</f>
        <v>0</v>
      </c>
      <c r="O36" s="440">
        <f>VLOOKUP($A36&amp;O$95,決統データ!$A$3:$DE$2059,$E36+19,)</f>
        <v>15692</v>
      </c>
      <c r="P36" s="440">
        <f>VLOOKUP($A36&amp;P$95,決統データ!$A$3:$DE$2059,$E36+19,)</f>
        <v>7846</v>
      </c>
      <c r="Q36" s="440">
        <f>VLOOKUP($A36&amp;Q$95,決統データ!$A$3:$DE$2059,$E36+19,)</f>
        <v>72255</v>
      </c>
      <c r="R36" s="187">
        <f t="shared" si="4"/>
        <v>257518</v>
      </c>
    </row>
    <row r="37" spans="1:18">
      <c r="A37" s="27" t="str">
        <f>+B37&amp;C37&amp;D37</f>
        <v>1223401</v>
      </c>
      <c r="B37" s="28" t="s">
        <v>1510</v>
      </c>
      <c r="C37" s="29">
        <v>34</v>
      </c>
      <c r="D37" s="28" t="s">
        <v>558</v>
      </c>
      <c r="E37" s="426">
        <v>33</v>
      </c>
      <c r="F37" s="1063"/>
      <c r="G37" s="612"/>
      <c r="H37" s="60" t="s">
        <v>1017</v>
      </c>
      <c r="I37" s="237"/>
      <c r="J37" s="237"/>
      <c r="K37" s="440">
        <f>VLOOKUP($A37&amp;K$95,決統データ!$A$3:$DE$2059,$E37+19,)</f>
        <v>28306</v>
      </c>
      <c r="L37" s="440">
        <f>VLOOKUP($A37&amp;L$95,決統データ!$A$3:$DE$2059,$E37+19,)</f>
        <v>0</v>
      </c>
      <c r="M37" s="440">
        <f>VLOOKUP($A37&amp;M$95,決統データ!$A$3:$DE$2059,$E37+19,)</f>
        <v>39237</v>
      </c>
      <c r="N37" s="440">
        <f>VLOOKUP($A37&amp;N$95,決統データ!$A$3:$DE$2059,$E37+19,)</f>
        <v>0</v>
      </c>
      <c r="O37" s="440">
        <f>VLOOKUP($A37&amp;O$95,決統データ!$A$3:$DE$2059,$E37+19,)</f>
        <v>39112</v>
      </c>
      <c r="P37" s="440">
        <f>VLOOKUP($A37&amp;P$95,決統データ!$A$3:$DE$2059,$E37+19,)</f>
        <v>19100</v>
      </c>
      <c r="Q37" s="440">
        <f>VLOOKUP($A37&amp;Q$95,決統データ!$A$3:$DE$2059,$E37+19,)</f>
        <v>9760</v>
      </c>
      <c r="R37" s="187">
        <f t="shared" si="4"/>
        <v>135515</v>
      </c>
    </row>
    <row r="38" spans="1:18" ht="14.25" customHeight="1">
      <c r="A38" s="27" t="str">
        <f t="shared" si="3"/>
        <v>1223401</v>
      </c>
      <c r="B38" s="28" t="s">
        <v>354</v>
      </c>
      <c r="C38" s="29">
        <v>34</v>
      </c>
      <c r="D38" s="28" t="s">
        <v>790</v>
      </c>
      <c r="E38" s="24">
        <v>35</v>
      </c>
      <c r="F38" s="1063"/>
      <c r="G38" s="612"/>
      <c r="H38" s="635" t="s">
        <v>1016</v>
      </c>
      <c r="I38" s="980"/>
      <c r="J38" s="64" t="s">
        <v>1014</v>
      </c>
      <c r="K38" s="440">
        <f>VLOOKUP($A38&amp;K$95,決統データ!$A$3:$DE$2059,$E38+19,)</f>
        <v>1465358</v>
      </c>
      <c r="L38" s="440">
        <f>VLOOKUP($A38&amp;L$95,決統データ!$A$3:$DE$2059,$E38+19,)</f>
        <v>0</v>
      </c>
      <c r="M38" s="440">
        <f>VLOOKUP($A38&amp;M$95,決統データ!$A$3:$DE$2059,$E38+19,)</f>
        <v>6553860</v>
      </c>
      <c r="N38" s="440">
        <f>VLOOKUP($A38&amp;N$95,決統データ!$A$3:$DE$2059,$E38+19,)</f>
        <v>0</v>
      </c>
      <c r="O38" s="440">
        <f>VLOOKUP($A38&amp;O$95,決統データ!$A$3:$DE$2059,$E38+19,)</f>
        <v>740855</v>
      </c>
      <c r="P38" s="440">
        <f>VLOOKUP($A38&amp;P$95,決統データ!$A$3:$DE$2059,$E38+19,)</f>
        <v>265346</v>
      </c>
      <c r="Q38" s="440">
        <f>VLOOKUP($A38&amp;Q$95,決統データ!$A$3:$DE$2059,$E38+19,)</f>
        <v>1763503</v>
      </c>
      <c r="R38" s="187">
        <f t="shared" si="4"/>
        <v>10788922</v>
      </c>
    </row>
    <row r="39" spans="1:18">
      <c r="A39" s="27" t="str">
        <f t="shared" si="3"/>
        <v>1223401</v>
      </c>
      <c r="B39" s="28" t="s">
        <v>354</v>
      </c>
      <c r="C39" s="29">
        <v>34</v>
      </c>
      <c r="D39" s="28" t="s">
        <v>790</v>
      </c>
      <c r="E39" s="24">
        <v>36</v>
      </c>
      <c r="F39" s="1063"/>
      <c r="G39" s="612"/>
      <c r="H39" s="1021"/>
      <c r="I39" s="1022"/>
      <c r="J39" s="64" t="s">
        <v>809</v>
      </c>
      <c r="K39" s="440">
        <f>VLOOKUP($A39&amp;K$95,決統データ!$A$3:$DE$2059,$E39+19,)</f>
        <v>128351</v>
      </c>
      <c r="L39" s="440">
        <f>VLOOKUP($A39&amp;L$95,決統データ!$A$3:$DE$2059,$E39+19,)</f>
        <v>0</v>
      </c>
      <c r="M39" s="440">
        <f>VLOOKUP($A39&amp;M$95,決統データ!$A$3:$DE$2059,$E39+19,)</f>
        <v>546992</v>
      </c>
      <c r="N39" s="440">
        <f>VLOOKUP($A39&amp;N$95,決統データ!$A$3:$DE$2059,$E39+19,)</f>
        <v>0</v>
      </c>
      <c r="O39" s="440">
        <f>VLOOKUP($A39&amp;O$95,決統データ!$A$3:$DE$2059,$E39+19,)</f>
        <v>15692</v>
      </c>
      <c r="P39" s="440">
        <f>VLOOKUP($A39&amp;P$95,決統データ!$A$3:$DE$2059,$E39+19,)</f>
        <v>8960</v>
      </c>
      <c r="Q39" s="440">
        <f>VLOOKUP($A39&amp;Q$95,決統データ!$A$3:$DE$2059,$E39+19,)</f>
        <v>196108</v>
      </c>
      <c r="R39" s="187">
        <f t="shared" si="4"/>
        <v>896103</v>
      </c>
    </row>
    <row r="40" spans="1:18" ht="14.25" customHeight="1">
      <c r="A40" s="27" t="str">
        <f t="shared" ref="A40:A50" si="5">+B40&amp;C40&amp;D40</f>
        <v>1223401</v>
      </c>
      <c r="B40" s="28" t="s">
        <v>1510</v>
      </c>
      <c r="C40" s="29">
        <v>34</v>
      </c>
      <c r="D40" s="28" t="s">
        <v>558</v>
      </c>
      <c r="E40" s="426">
        <v>37</v>
      </c>
      <c r="F40" s="1063"/>
      <c r="G40" s="612"/>
      <c r="H40" s="106"/>
      <c r="I40" s="1060" t="s">
        <v>1015</v>
      </c>
      <c r="J40" s="64" t="s">
        <v>1014</v>
      </c>
      <c r="K40" s="440">
        <f>VLOOKUP($A40&amp;K$95,決統データ!$A$3:$DE$2059,$E40+19,)</f>
        <v>0</v>
      </c>
      <c r="L40" s="440">
        <f>VLOOKUP($A40&amp;L$95,決統データ!$A$3:$DE$2059,$E40+19,)</f>
        <v>0</v>
      </c>
      <c r="M40" s="440">
        <f>VLOOKUP($A40&amp;M$95,決統データ!$A$3:$DE$2059,$E40+19,)</f>
        <v>0</v>
      </c>
      <c r="N40" s="440">
        <f>VLOOKUP($A40&amp;N$95,決統データ!$A$3:$DE$2059,$E40+19,)</f>
        <v>0</v>
      </c>
      <c r="O40" s="440">
        <f>VLOOKUP($A40&amp;O$95,決統データ!$A$3:$DE$2059,$E40+19,)</f>
        <v>0</v>
      </c>
      <c r="P40" s="440">
        <f>VLOOKUP($A40&amp;P$95,決統データ!$A$3:$DE$2059,$E40+19,)</f>
        <v>0</v>
      </c>
      <c r="Q40" s="440">
        <f>VLOOKUP($A40&amp;Q$95,決統データ!$A$3:$DE$2059,$E40+19,)</f>
        <v>0</v>
      </c>
      <c r="R40" s="187">
        <f t="shared" si="4"/>
        <v>0</v>
      </c>
    </row>
    <row r="41" spans="1:18">
      <c r="A41" s="27" t="str">
        <f t="shared" si="5"/>
        <v>1223401</v>
      </c>
      <c r="B41" s="28" t="s">
        <v>1510</v>
      </c>
      <c r="C41" s="29">
        <v>34</v>
      </c>
      <c r="D41" s="28" t="s">
        <v>558</v>
      </c>
      <c r="E41" s="426">
        <v>38</v>
      </c>
      <c r="F41" s="1063"/>
      <c r="G41" s="613"/>
      <c r="H41" s="107"/>
      <c r="I41" s="1061"/>
      <c r="J41" s="64" t="s">
        <v>809</v>
      </c>
      <c r="K41" s="440">
        <f>VLOOKUP($A41&amp;K$95,決統データ!$A$3:$DE$2059,$E41+19,)</f>
        <v>0</v>
      </c>
      <c r="L41" s="440">
        <f>VLOOKUP($A41&amp;L$95,決統データ!$A$3:$DE$2059,$E41+19,)</f>
        <v>0</v>
      </c>
      <c r="M41" s="440">
        <f>VLOOKUP($A41&amp;M$95,決統データ!$A$3:$DE$2059,$E41+19,)</f>
        <v>0</v>
      </c>
      <c r="N41" s="440">
        <f>VLOOKUP($A41&amp;N$95,決統データ!$A$3:$DE$2059,$E41+19,)</f>
        <v>0</v>
      </c>
      <c r="O41" s="440">
        <f>VLOOKUP($A41&amp;O$95,決統データ!$A$3:$DE$2059,$E41+19,)</f>
        <v>0</v>
      </c>
      <c r="P41" s="440">
        <f>VLOOKUP($A41&amp;P$95,決統データ!$A$3:$DE$2059,$E41+19,)</f>
        <v>0</v>
      </c>
      <c r="Q41" s="440">
        <f>VLOOKUP($A41&amp;Q$95,決統データ!$A$3:$DE$2059,$E41+19,)</f>
        <v>0</v>
      </c>
      <c r="R41" s="187">
        <f t="shared" si="4"/>
        <v>0</v>
      </c>
    </row>
    <row r="42" spans="1:18" ht="14.25" customHeight="1">
      <c r="A42" s="27" t="str">
        <f t="shared" si="5"/>
        <v>1223401</v>
      </c>
      <c r="B42" s="28" t="s">
        <v>1510</v>
      </c>
      <c r="C42" s="29">
        <v>34</v>
      </c>
      <c r="D42" s="28" t="s">
        <v>558</v>
      </c>
      <c r="E42" s="426">
        <v>39</v>
      </c>
      <c r="F42" s="1063"/>
      <c r="G42" s="635" t="s">
        <v>1013</v>
      </c>
      <c r="H42" s="1055"/>
      <c r="I42" s="1055"/>
      <c r="J42" s="1055"/>
      <c r="K42" s="440">
        <f>VLOOKUP($A42&amp;K$95,決統データ!$A$3:$DE$2059,$E42+19,)</f>
        <v>1465358</v>
      </c>
      <c r="L42" s="440">
        <f>VLOOKUP($A42&amp;L$95,決統データ!$A$3:$DE$2059,$E42+19,)</f>
        <v>0</v>
      </c>
      <c r="M42" s="440">
        <f>VLOOKUP($A42&amp;M$95,決統データ!$A$3:$DE$2059,$E42+19,)</f>
        <v>6553860</v>
      </c>
      <c r="N42" s="440">
        <f>VLOOKUP($A42&amp;N$95,決統データ!$A$3:$DE$2059,$E42+19,)</f>
        <v>0</v>
      </c>
      <c r="O42" s="440">
        <f>VLOOKUP($A42&amp;O$95,決統データ!$A$3:$DE$2059,$E42+19,)</f>
        <v>740855</v>
      </c>
      <c r="P42" s="440">
        <f>VLOOKUP($A42&amp;P$95,決統データ!$A$3:$DE$2059,$E42+19,)</f>
        <v>265346</v>
      </c>
      <c r="Q42" s="440">
        <f>VLOOKUP($A42&amp;Q$95,決統データ!$A$3:$DE$2059,$E42+19,)</f>
        <v>1763503</v>
      </c>
      <c r="R42" s="187">
        <f t="shared" si="4"/>
        <v>10788922</v>
      </c>
    </row>
    <row r="43" spans="1:18">
      <c r="A43" s="27" t="str">
        <f t="shared" si="5"/>
        <v>1223401</v>
      </c>
      <c r="B43" s="28" t="s">
        <v>1510</v>
      </c>
      <c r="C43" s="29">
        <v>34</v>
      </c>
      <c r="D43" s="28" t="s">
        <v>558</v>
      </c>
      <c r="E43" s="426">
        <v>40</v>
      </c>
      <c r="F43" s="1063"/>
      <c r="G43" s="294" t="s">
        <v>1012</v>
      </c>
      <c r="H43" s="322"/>
      <c r="I43" s="322"/>
      <c r="J43" s="322"/>
      <c r="K43" s="440">
        <f>VLOOKUP($A43&amp;K$95,決統データ!$A$3:$DE$2059,$E43+19,)</f>
        <v>117608</v>
      </c>
      <c r="L43" s="440">
        <f>VLOOKUP($A43&amp;L$95,決統データ!$A$3:$DE$2059,$E43+19,)</f>
        <v>0</v>
      </c>
      <c r="M43" s="440">
        <f>VLOOKUP($A43&amp;M$95,決統データ!$A$3:$DE$2059,$E43+19,)</f>
        <v>104392</v>
      </c>
      <c r="N43" s="440">
        <f>VLOOKUP($A43&amp;N$95,決統データ!$A$3:$DE$2059,$E43+19,)</f>
        <v>0</v>
      </c>
      <c r="O43" s="440">
        <f>VLOOKUP($A43&amp;O$95,決統データ!$A$3:$DE$2059,$E43+19,)</f>
        <v>385166</v>
      </c>
      <c r="P43" s="440">
        <f>VLOOKUP($A43&amp;P$95,決統データ!$A$3:$DE$2059,$E43+19,)</f>
        <v>6045</v>
      </c>
      <c r="Q43" s="440">
        <f>VLOOKUP($A43&amp;Q$95,決統データ!$A$3:$DE$2059,$E43+19,)</f>
        <v>420328</v>
      </c>
      <c r="R43" s="187">
        <f t="shared" si="4"/>
        <v>1033539</v>
      </c>
    </row>
    <row r="44" spans="1:18">
      <c r="A44" s="27" t="str">
        <f t="shared" si="5"/>
        <v>1223401</v>
      </c>
      <c r="B44" s="28" t="s">
        <v>1510</v>
      </c>
      <c r="C44" s="29">
        <v>34</v>
      </c>
      <c r="D44" s="28" t="s">
        <v>558</v>
      </c>
      <c r="E44" s="426">
        <v>41</v>
      </c>
      <c r="F44" s="1063"/>
      <c r="G44" s="607" t="s">
        <v>1502</v>
      </c>
      <c r="H44" s="625"/>
      <c r="I44" s="625"/>
      <c r="J44" s="608"/>
      <c r="K44" s="440">
        <f>VLOOKUP($A44&amp;K$95,決統データ!$A$3:$DE$2059,$E44+19,)</f>
        <v>117608</v>
      </c>
      <c r="L44" s="440">
        <f>VLOOKUP($A44&amp;L$95,決統データ!$A$3:$DE$2059,$E44+19,)</f>
        <v>0</v>
      </c>
      <c r="M44" s="440">
        <f>VLOOKUP($A44&amp;M$95,決統データ!$A$3:$DE$2059,$E44+19,)</f>
        <v>104392</v>
      </c>
      <c r="N44" s="440">
        <f>VLOOKUP($A44&amp;N$95,決統データ!$A$3:$DE$2059,$E44+19,)</f>
        <v>0</v>
      </c>
      <c r="O44" s="440">
        <f>VLOOKUP($A44&amp;O$95,決統データ!$A$3:$DE$2059,$E44+19,)</f>
        <v>385166</v>
      </c>
      <c r="P44" s="440">
        <f>VLOOKUP($A44&amp;P$95,決統データ!$A$3:$DE$2059,$E44+19,)</f>
        <v>0</v>
      </c>
      <c r="Q44" s="440">
        <f>VLOOKUP($A44&amp;Q$95,決統データ!$A$3:$DE$2059,$E44+19,)</f>
        <v>420328</v>
      </c>
      <c r="R44" s="187">
        <f t="shared" si="4"/>
        <v>1027494</v>
      </c>
    </row>
    <row r="45" spans="1:18">
      <c r="A45" s="27" t="str">
        <f t="shared" si="5"/>
        <v>1223401</v>
      </c>
      <c r="B45" s="28" t="s">
        <v>1510</v>
      </c>
      <c r="C45" s="29">
        <v>34</v>
      </c>
      <c r="D45" s="28" t="s">
        <v>558</v>
      </c>
      <c r="E45" s="426">
        <v>42</v>
      </c>
      <c r="F45" s="1063"/>
      <c r="G45" s="607" t="s">
        <v>1503</v>
      </c>
      <c r="H45" s="625"/>
      <c r="I45" s="625"/>
      <c r="J45" s="608"/>
      <c r="K45" s="440">
        <f>VLOOKUP($A45&amp;K$95,決統データ!$A$3:$DE$2059,$E45+19,)</f>
        <v>117608</v>
      </c>
      <c r="L45" s="440">
        <f>VLOOKUP($A45&amp;L$95,決統データ!$A$3:$DE$2059,$E45+19,)</f>
        <v>0</v>
      </c>
      <c r="M45" s="440">
        <f>VLOOKUP($A45&amp;M$95,決統データ!$A$3:$DE$2059,$E45+19,)</f>
        <v>104392</v>
      </c>
      <c r="N45" s="440">
        <f>VLOOKUP($A45&amp;N$95,決統データ!$A$3:$DE$2059,$E45+19,)</f>
        <v>0</v>
      </c>
      <c r="O45" s="440">
        <f>VLOOKUP($A45&amp;O$95,決統データ!$A$3:$DE$2059,$E45+19,)</f>
        <v>385166</v>
      </c>
      <c r="P45" s="440">
        <f>VLOOKUP($A45&amp;P$95,決統データ!$A$3:$DE$2059,$E45+19,)</f>
        <v>0</v>
      </c>
      <c r="Q45" s="440">
        <f>VLOOKUP($A45&amp;Q$95,決統データ!$A$3:$DE$2059,$E45+19,)</f>
        <v>420328</v>
      </c>
      <c r="R45" s="187">
        <f t="shared" si="4"/>
        <v>1027494</v>
      </c>
    </row>
    <row r="46" spans="1:18" ht="14.25" customHeight="1">
      <c r="A46" s="27" t="str">
        <f t="shared" si="5"/>
        <v>1223401</v>
      </c>
      <c r="B46" s="28" t="s">
        <v>1510</v>
      </c>
      <c r="C46" s="29">
        <v>34</v>
      </c>
      <c r="D46" s="28" t="s">
        <v>558</v>
      </c>
      <c r="E46" s="426">
        <v>43</v>
      </c>
      <c r="F46" s="1063"/>
      <c r="G46" s="611" t="s">
        <v>1501</v>
      </c>
      <c r="H46" s="1056" t="s">
        <v>1504</v>
      </c>
      <c r="I46" s="1057"/>
      <c r="J46" s="1058"/>
      <c r="K46" s="440">
        <f>VLOOKUP($A46&amp;K$95,決統データ!$A$3:$DE$2059,$E46+19,)</f>
        <v>36444</v>
      </c>
      <c r="L46" s="440">
        <f>VLOOKUP($A46&amp;L$95,決統データ!$A$3:$DE$2059,$E46+19,)</f>
        <v>0</v>
      </c>
      <c r="M46" s="440">
        <f>VLOOKUP($A46&amp;M$95,決統データ!$A$3:$DE$2059,$E46+19,)</f>
        <v>0</v>
      </c>
      <c r="N46" s="440">
        <f>VLOOKUP($A46&amp;N$95,決統データ!$A$3:$DE$2059,$E46+19,)</f>
        <v>0</v>
      </c>
      <c r="O46" s="440">
        <f>VLOOKUP($A46&amp;O$95,決統データ!$A$3:$DE$2059,$E46+19,)</f>
        <v>15692</v>
      </c>
      <c r="P46" s="440">
        <f>VLOOKUP($A46&amp;P$95,決統データ!$A$3:$DE$2059,$E46+19,)</f>
        <v>5976</v>
      </c>
      <c r="Q46" s="440">
        <f>VLOOKUP($A46&amp;Q$95,決統データ!$A$3:$DE$2059,$E46+19,)</f>
        <v>192843</v>
      </c>
      <c r="R46" s="187">
        <f t="shared" si="4"/>
        <v>250955</v>
      </c>
    </row>
    <row r="47" spans="1:18" ht="14.25" customHeight="1">
      <c r="A47" s="27" t="str">
        <f t="shared" si="5"/>
        <v>1223401</v>
      </c>
      <c r="B47" s="28" t="s">
        <v>1510</v>
      </c>
      <c r="C47" s="29">
        <v>34</v>
      </c>
      <c r="D47" s="28" t="s">
        <v>558</v>
      </c>
      <c r="E47" s="426">
        <v>44</v>
      </c>
      <c r="F47" s="1063"/>
      <c r="G47" s="612"/>
      <c r="H47" s="670" t="s">
        <v>1011</v>
      </c>
      <c r="I47" s="614" t="s">
        <v>1505</v>
      </c>
      <c r="J47" s="615"/>
      <c r="K47" s="440">
        <f>VLOOKUP($A47&amp;K$95,決統データ!$A$3:$DE$2059,$E47+19,)</f>
        <v>4006</v>
      </c>
      <c r="L47" s="440">
        <f>VLOOKUP($A47&amp;L$95,決統データ!$A$3:$DE$2059,$E47+19,)</f>
        <v>0</v>
      </c>
      <c r="M47" s="440">
        <f>VLOOKUP($A47&amp;M$95,決統データ!$A$3:$DE$2059,$E47+19,)</f>
        <v>0</v>
      </c>
      <c r="N47" s="440">
        <f>VLOOKUP($A47&amp;N$95,決統データ!$A$3:$DE$2059,$E47+19,)</f>
        <v>0</v>
      </c>
      <c r="O47" s="440">
        <f>VLOOKUP($A47&amp;O$95,決統データ!$A$3:$DE$2059,$E47+19,)</f>
        <v>0</v>
      </c>
      <c r="P47" s="440">
        <f>VLOOKUP($A47&amp;P$95,決統データ!$A$3:$DE$2059,$E47+19,)</f>
        <v>316</v>
      </c>
      <c r="Q47" s="440">
        <f>VLOOKUP($A47&amp;Q$95,決統データ!$A$3:$DE$2059,$E47+19,)</f>
        <v>0</v>
      </c>
      <c r="R47" s="187">
        <f t="shared" si="4"/>
        <v>4322</v>
      </c>
    </row>
    <row r="48" spans="1:18" ht="14.25" customHeight="1">
      <c r="A48" s="27" t="str">
        <f t="shared" si="5"/>
        <v>1223401</v>
      </c>
      <c r="B48" s="28" t="s">
        <v>1510</v>
      </c>
      <c r="C48" s="29">
        <v>34</v>
      </c>
      <c r="D48" s="28" t="s">
        <v>558</v>
      </c>
      <c r="E48" s="426">
        <v>45</v>
      </c>
      <c r="F48" s="1063"/>
      <c r="G48" s="612"/>
      <c r="H48" s="670"/>
      <c r="I48" s="60" t="s">
        <v>1010</v>
      </c>
      <c r="J48" s="64"/>
      <c r="K48" s="440">
        <f>VLOOKUP($A48&amp;K$95,決統データ!$A$3:$DE$2059,$E48+19,)</f>
        <v>0</v>
      </c>
      <c r="L48" s="440">
        <f>VLOOKUP($A48&amp;L$95,決統データ!$A$3:$DE$2059,$E48+19,)</f>
        <v>0</v>
      </c>
      <c r="M48" s="440">
        <f>VLOOKUP($A48&amp;M$95,決統データ!$A$3:$DE$2059,$E48+19,)</f>
        <v>847</v>
      </c>
      <c r="N48" s="440">
        <f>VLOOKUP($A48&amp;N$95,決統データ!$A$3:$DE$2059,$E48+19,)</f>
        <v>0</v>
      </c>
      <c r="O48" s="440">
        <f>VLOOKUP($A48&amp;O$95,決統データ!$A$3:$DE$2059,$E48+19,)</f>
        <v>0</v>
      </c>
      <c r="P48" s="440">
        <f>VLOOKUP($A48&amp;P$95,決統データ!$A$3:$DE$2059,$E48+19,)</f>
        <v>0</v>
      </c>
      <c r="Q48" s="440">
        <f>VLOOKUP($A48&amp;Q$95,決統データ!$A$3:$DE$2059,$E48+19,)</f>
        <v>0</v>
      </c>
      <c r="R48" s="187">
        <f t="shared" si="4"/>
        <v>847</v>
      </c>
    </row>
    <row r="49" spans="1:201">
      <c r="A49" s="27" t="str">
        <f t="shared" si="5"/>
        <v>1223401</v>
      </c>
      <c r="B49" s="28" t="s">
        <v>1510</v>
      </c>
      <c r="C49" s="29">
        <v>34</v>
      </c>
      <c r="D49" s="28" t="s">
        <v>558</v>
      </c>
      <c r="E49" s="426">
        <v>46</v>
      </c>
      <c r="F49" s="1063"/>
      <c r="G49" s="612"/>
      <c r="H49" s="670"/>
      <c r="I49" s="60" t="s">
        <v>1009</v>
      </c>
      <c r="J49" s="64"/>
      <c r="K49" s="440">
        <f>VLOOKUP($A49&amp;K$95,決統データ!$A$3:$DE$2059,$E49+19,)</f>
        <v>0</v>
      </c>
      <c r="L49" s="440">
        <f>VLOOKUP($A49&amp;L$95,決統データ!$A$3:$DE$2059,$E49+19,)</f>
        <v>0</v>
      </c>
      <c r="M49" s="440">
        <f>VLOOKUP($A49&amp;M$95,決統データ!$A$3:$DE$2059,$E49+19,)</f>
        <v>34853</v>
      </c>
      <c r="N49" s="440">
        <f>VLOOKUP($A49&amp;N$95,決統データ!$A$3:$DE$2059,$E49+19,)</f>
        <v>0</v>
      </c>
      <c r="O49" s="440">
        <f>VLOOKUP($A49&amp;O$95,決統データ!$A$3:$DE$2059,$E49+19,)</f>
        <v>0</v>
      </c>
      <c r="P49" s="440">
        <f>VLOOKUP($A49&amp;P$95,決統データ!$A$3:$DE$2059,$E49+19,)</f>
        <v>0</v>
      </c>
      <c r="Q49" s="440">
        <f>VLOOKUP($A49&amp;Q$95,決統データ!$A$3:$DE$2059,$E49+19,)</f>
        <v>0</v>
      </c>
      <c r="R49" s="187">
        <f t="shared" si="4"/>
        <v>34853</v>
      </c>
    </row>
    <row r="50" spans="1:201">
      <c r="A50" s="27" t="str">
        <f t="shared" si="5"/>
        <v>1223401</v>
      </c>
      <c r="B50" s="28" t="s">
        <v>1510</v>
      </c>
      <c r="C50" s="29">
        <v>34</v>
      </c>
      <c r="D50" s="28" t="s">
        <v>558</v>
      </c>
      <c r="E50" s="426">
        <v>47</v>
      </c>
      <c r="F50" s="1063"/>
      <c r="G50" s="612"/>
      <c r="H50" s="670"/>
      <c r="I50" s="60" t="s">
        <v>1008</v>
      </c>
      <c r="J50" s="64"/>
      <c r="K50" s="440">
        <f>VLOOKUP($A50&amp;K$95,決統データ!$A$3:$DE$2059,$E50+19,)</f>
        <v>0</v>
      </c>
      <c r="L50" s="440">
        <f>VLOOKUP($A50&amp;L$95,決統データ!$A$3:$DE$2059,$E50+19,)</f>
        <v>0</v>
      </c>
      <c r="M50" s="440">
        <f>VLOOKUP($A50&amp;M$95,決統データ!$A$3:$DE$2059,$E50+19,)</f>
        <v>41149</v>
      </c>
      <c r="N50" s="440">
        <f>VLOOKUP($A50&amp;N$95,決統データ!$A$3:$DE$2059,$E50+19,)</f>
        <v>0</v>
      </c>
      <c r="O50" s="440">
        <f>VLOOKUP($A50&amp;O$95,決統データ!$A$3:$DE$2059,$E50+19,)</f>
        <v>0</v>
      </c>
      <c r="P50" s="440">
        <f>VLOOKUP($A50&amp;P$95,決統データ!$A$3:$DE$2059,$E50+19,)</f>
        <v>0</v>
      </c>
      <c r="Q50" s="440">
        <f>VLOOKUP($A50&amp;Q$95,決統データ!$A$3:$DE$2059,$E50+19,)</f>
        <v>0</v>
      </c>
      <c r="R50" s="187">
        <f t="shared" si="4"/>
        <v>41149</v>
      </c>
    </row>
    <row r="51" spans="1:201">
      <c r="F51" s="1063"/>
      <c r="G51" s="612"/>
      <c r="H51" s="670"/>
      <c r="I51" s="657" t="s">
        <v>1007</v>
      </c>
      <c r="J51" s="64" t="s">
        <v>1006</v>
      </c>
      <c r="K51" s="268"/>
      <c r="L51" s="271"/>
      <c r="M51" s="268"/>
      <c r="N51" s="271"/>
      <c r="O51" s="271"/>
      <c r="P51" s="383"/>
      <c r="Q51" s="271"/>
      <c r="R51" s="187">
        <f>(COUNTIF(K51:Q51,"○"))</f>
        <v>0</v>
      </c>
      <c r="V51" s="1">
        <v>0</v>
      </c>
      <c r="W51" s="1">
        <v>0</v>
      </c>
      <c r="AV51" s="1">
        <v>23</v>
      </c>
      <c r="AW51" s="1">
        <v>0</v>
      </c>
      <c r="AX51" s="1">
        <v>0</v>
      </c>
      <c r="AY51" s="1">
        <v>0</v>
      </c>
      <c r="AZ51" s="1">
        <v>11830</v>
      </c>
      <c r="BO51" s="1">
        <v>0</v>
      </c>
      <c r="BP51" s="1">
        <v>0</v>
      </c>
      <c r="CO51" s="1">
        <v>20</v>
      </c>
      <c r="CP51" s="1">
        <v>0</v>
      </c>
      <c r="CQ51" s="1">
        <v>0</v>
      </c>
      <c r="CR51" s="1">
        <v>0</v>
      </c>
      <c r="CS51" s="1">
        <v>0</v>
      </c>
      <c r="CT51" s="1">
        <v>0</v>
      </c>
      <c r="CU51" s="1">
        <v>0</v>
      </c>
      <c r="CV51" s="1">
        <v>0</v>
      </c>
      <c r="CW51" s="1">
        <v>0</v>
      </c>
      <c r="CX51" s="1">
        <v>0</v>
      </c>
      <c r="CY51" s="1">
        <v>20</v>
      </c>
      <c r="CZ51" s="1">
        <v>0</v>
      </c>
      <c r="DA51" s="1">
        <v>0</v>
      </c>
      <c r="DB51" s="1">
        <v>0</v>
      </c>
      <c r="DC51" s="1">
        <v>633</v>
      </c>
      <c r="DR51" s="1">
        <v>545000</v>
      </c>
      <c r="DS51" s="1">
        <v>0</v>
      </c>
      <c r="ER51" s="1">
        <v>0</v>
      </c>
      <c r="ES51" s="1">
        <v>0</v>
      </c>
      <c r="ET51" s="1">
        <v>0</v>
      </c>
      <c r="EU51" s="1">
        <v>0</v>
      </c>
      <c r="EV51" s="1">
        <v>0</v>
      </c>
      <c r="EW51" s="1">
        <v>0</v>
      </c>
      <c r="EX51" s="1">
        <v>0</v>
      </c>
      <c r="EY51" s="1">
        <v>0</v>
      </c>
      <c r="EZ51" s="1">
        <v>4045</v>
      </c>
      <c r="FO51" s="1">
        <v>0</v>
      </c>
      <c r="FP51" s="1">
        <v>0</v>
      </c>
      <c r="GO51" s="1">
        <v>0</v>
      </c>
      <c r="GP51" s="1">
        <v>0</v>
      </c>
      <c r="GQ51" s="1">
        <v>20</v>
      </c>
      <c r="GR51" s="1">
        <v>0</v>
      </c>
      <c r="GS51" s="1">
        <v>20</v>
      </c>
    </row>
    <row r="52" spans="1:201">
      <c r="F52" s="1063"/>
      <c r="G52" s="612"/>
      <c r="H52" s="670"/>
      <c r="I52" s="657"/>
      <c r="J52" s="64" t="s">
        <v>1005</v>
      </c>
      <c r="K52" s="268"/>
      <c r="L52" s="268"/>
      <c r="M52" s="268"/>
      <c r="N52" s="271"/>
      <c r="O52" s="383" t="s">
        <v>1610</v>
      </c>
      <c r="P52" s="268"/>
      <c r="Q52" s="271"/>
      <c r="R52" s="187">
        <f>(COUNTIF(K52:Q52,"○"))</f>
        <v>1</v>
      </c>
    </row>
    <row r="53" spans="1:201" ht="14.25" customHeight="1">
      <c r="F53" s="1063"/>
      <c r="G53" s="612"/>
      <c r="H53" s="670"/>
      <c r="I53" s="657"/>
      <c r="J53" s="64" t="s">
        <v>1004</v>
      </c>
      <c r="K53" s="268"/>
      <c r="L53" s="268"/>
      <c r="M53" s="268"/>
      <c r="N53" s="271"/>
      <c r="O53" s="271"/>
      <c r="P53" s="271"/>
      <c r="Q53" s="271"/>
      <c r="R53" s="187">
        <f>(COUNTIF(K53:Q53,"○"))</f>
        <v>0</v>
      </c>
    </row>
    <row r="54" spans="1:201">
      <c r="A54" s="27" t="str">
        <f>+B54&amp;C54&amp;D54</f>
        <v>1223401</v>
      </c>
      <c r="B54" s="28" t="s">
        <v>354</v>
      </c>
      <c r="C54" s="29">
        <v>34</v>
      </c>
      <c r="D54" s="28" t="s">
        <v>790</v>
      </c>
      <c r="E54" s="24">
        <v>50</v>
      </c>
      <c r="F54" s="1063"/>
      <c r="G54" s="612"/>
      <c r="H54" s="507" t="s">
        <v>1003</v>
      </c>
      <c r="I54" s="507"/>
      <c r="J54" s="421" t="s">
        <v>1002</v>
      </c>
      <c r="K54" s="42">
        <f>VLOOKUP($A54&amp;K$95,決統データ!$A$3:$DE$2059,$E54+19,)</f>
        <v>87901</v>
      </c>
      <c r="L54" s="42">
        <f>VLOOKUP($A54&amp;L$95,決統データ!$A$3:$DE$2059,$E54+19,)</f>
        <v>0</v>
      </c>
      <c r="M54" s="42">
        <f>VLOOKUP($A54&amp;M$95,決統データ!$A$3:$DE$2059,$E54+19,)</f>
        <v>425717</v>
      </c>
      <c r="N54" s="42">
        <f>VLOOKUP($A54&amp;N$95,決統データ!$A$3:$DE$2059,$E54+19,)</f>
        <v>0</v>
      </c>
      <c r="O54" s="42">
        <f>VLOOKUP($A54&amp;O$95,決統データ!$A$3:$DE$2059,$E54+19,)</f>
        <v>0</v>
      </c>
      <c r="P54" s="42">
        <f>VLOOKUP($A54&amp;P$95,決統データ!$A$3:$DE$2059,$E54+19,)</f>
        <v>2984</v>
      </c>
      <c r="Q54" s="42">
        <f>VLOOKUP($A54&amp;Q$95,決統データ!$A$3:$DE$2059,$E54+19,)</f>
        <v>123853</v>
      </c>
      <c r="R54" s="187">
        <f t="shared" ref="R54:R92" si="6">SUM(K54:Q54)</f>
        <v>640455</v>
      </c>
    </row>
    <row r="55" spans="1:201">
      <c r="A55" s="27" t="str">
        <f>+B55&amp;C55&amp;D55</f>
        <v>1223401</v>
      </c>
      <c r="B55" s="28" t="s">
        <v>354</v>
      </c>
      <c r="C55" s="29">
        <v>34</v>
      </c>
      <c r="D55" s="28" t="s">
        <v>790</v>
      </c>
      <c r="E55" s="24">
        <v>51</v>
      </c>
      <c r="F55" s="1063"/>
      <c r="G55" s="612"/>
      <c r="H55" s="507"/>
      <c r="I55" s="507"/>
      <c r="J55" s="421" t="s">
        <v>1001</v>
      </c>
      <c r="K55" s="42">
        <f>VLOOKUP($A55&amp;K$95,決統データ!$A$3:$DE$2059,$E55+19,)</f>
        <v>36444</v>
      </c>
      <c r="L55" s="42">
        <f>VLOOKUP($A55&amp;L$95,決統データ!$A$3:$DE$2059,$E55+19,)</f>
        <v>0</v>
      </c>
      <c r="M55" s="42">
        <f>VLOOKUP($A55&amp;M$95,決統データ!$A$3:$DE$2059,$E55+19,)</f>
        <v>82177</v>
      </c>
      <c r="N55" s="42">
        <f>VLOOKUP($A55&amp;N$95,決統データ!$A$3:$DE$2059,$E55+19,)</f>
        <v>0</v>
      </c>
      <c r="O55" s="42">
        <f>VLOOKUP($A55&amp;O$95,決統データ!$A$3:$DE$2059,$E55+19,)</f>
        <v>8627</v>
      </c>
      <c r="P55" s="42">
        <f>VLOOKUP($A55&amp;P$95,決統データ!$A$3:$DE$2059,$E55+19,)</f>
        <v>5660</v>
      </c>
      <c r="Q55" s="42">
        <f>VLOOKUP($A55&amp;Q$95,決統データ!$A$3:$DE$2059,$E55+19,)</f>
        <v>25513</v>
      </c>
      <c r="R55" s="187">
        <f t="shared" si="6"/>
        <v>158421</v>
      </c>
    </row>
    <row r="56" spans="1:201" s="99" customFormat="1" ht="14.25" customHeight="1">
      <c r="A56" s="27" t="str">
        <f>+B56&amp;C56&amp;D56</f>
        <v>1223401</v>
      </c>
      <c r="B56" s="28" t="s">
        <v>354</v>
      </c>
      <c r="C56" s="29">
        <v>34</v>
      </c>
      <c r="D56" s="28" t="s">
        <v>790</v>
      </c>
      <c r="E56" s="24">
        <v>52</v>
      </c>
      <c r="F56" s="1063"/>
      <c r="G56" s="612"/>
      <c r="H56" s="507"/>
      <c r="I56" s="507"/>
      <c r="J56" s="421" t="s">
        <v>1000</v>
      </c>
      <c r="K56" s="42">
        <f>VLOOKUP($A56&amp;K$95,決統データ!$A$3:$DE$2059,$E56+19,)</f>
        <v>4006</v>
      </c>
      <c r="L56" s="42">
        <f>VLOOKUP($A56&amp;L$95,決統データ!$A$3:$DE$2059,$E56+19,)</f>
        <v>0</v>
      </c>
      <c r="M56" s="42">
        <f>VLOOKUP($A56&amp;M$95,決統データ!$A$3:$DE$2059,$E56+19,)</f>
        <v>39098</v>
      </c>
      <c r="N56" s="42">
        <f>VLOOKUP($A56&amp;N$95,決統データ!$A$3:$DE$2059,$E56+19,)</f>
        <v>0</v>
      </c>
      <c r="O56" s="42">
        <f>VLOOKUP($A56&amp;O$95,決統データ!$A$3:$DE$2059,$E56+19,)</f>
        <v>7065</v>
      </c>
      <c r="P56" s="42">
        <f>VLOOKUP($A56&amp;P$95,決統データ!$A$3:$DE$2059,$E56+19,)</f>
        <v>316</v>
      </c>
      <c r="Q56" s="42">
        <f>VLOOKUP($A56&amp;Q$95,決統データ!$A$3:$DE$2059,$E56+19,)</f>
        <v>46742</v>
      </c>
      <c r="R56" s="187">
        <f t="shared" si="6"/>
        <v>97227</v>
      </c>
    </row>
    <row r="57" spans="1:201" s="99" customFormat="1" ht="14.25" customHeight="1">
      <c r="A57" s="27" t="str">
        <f>+B57&amp;C57&amp;D57</f>
        <v>1223401</v>
      </c>
      <c r="B57" s="28" t="s">
        <v>1510</v>
      </c>
      <c r="C57" s="29">
        <v>34</v>
      </c>
      <c r="D57" s="28" t="s">
        <v>558</v>
      </c>
      <c r="E57" s="426">
        <v>53</v>
      </c>
      <c r="F57" s="1063"/>
      <c r="G57" s="612"/>
      <c r="H57" s="507"/>
      <c r="I57" s="507"/>
      <c r="J57" s="424" t="s">
        <v>1506</v>
      </c>
      <c r="K57" s="42">
        <f>VLOOKUP($A57&amp;K$95,決統データ!$A$3:$DE$2059,$E57+19,)</f>
        <v>4006</v>
      </c>
      <c r="L57" s="42">
        <f>VLOOKUP($A57&amp;L$95,決統データ!$A$3:$DE$2059,$E57+19,)</f>
        <v>0</v>
      </c>
      <c r="M57" s="42">
        <f>VLOOKUP($A57&amp;M$95,決統データ!$A$3:$DE$2059,$E57+19,)</f>
        <v>0</v>
      </c>
      <c r="N57" s="42">
        <f>VLOOKUP($A57&amp;N$95,決統データ!$A$3:$DE$2059,$E57+19,)</f>
        <v>0</v>
      </c>
      <c r="O57" s="42">
        <f>VLOOKUP($A57&amp;O$95,決統データ!$A$3:$DE$2059,$E57+19,)</f>
        <v>7065</v>
      </c>
      <c r="P57" s="42">
        <f>VLOOKUP($A57&amp;P$95,決統データ!$A$3:$DE$2059,$E57+19,)</f>
        <v>316</v>
      </c>
      <c r="Q57" s="42">
        <f>VLOOKUP($A57&amp;Q$95,決統データ!$A$3:$DE$2059,$E57+19,)</f>
        <v>46742</v>
      </c>
      <c r="R57" s="187">
        <f t="shared" si="6"/>
        <v>58129</v>
      </c>
    </row>
    <row r="58" spans="1:201" s="99" customFormat="1" ht="14.25" customHeight="1">
      <c r="A58" s="27" t="str">
        <f>+B58&amp;C58&amp;D58</f>
        <v>1223401</v>
      </c>
      <c r="B58" s="28" t="s">
        <v>1510</v>
      </c>
      <c r="C58" s="29">
        <v>34</v>
      </c>
      <c r="D58" s="28" t="s">
        <v>558</v>
      </c>
      <c r="E58" s="426">
        <v>54</v>
      </c>
      <c r="F58" s="1064"/>
      <c r="G58" s="613"/>
      <c r="H58" s="507"/>
      <c r="I58" s="507"/>
      <c r="J58" s="424" t="s">
        <v>1507</v>
      </c>
      <c r="K58" s="42">
        <f>VLOOKUP($A58&amp;K$95,決統データ!$A$3:$DE$2059,$E58+19,)</f>
        <v>4006</v>
      </c>
      <c r="L58" s="42">
        <f>VLOOKUP($A58&amp;L$95,決統データ!$A$3:$DE$2059,$E58+19,)</f>
        <v>0</v>
      </c>
      <c r="M58" s="42">
        <f>VLOOKUP($A58&amp;M$95,決統データ!$A$3:$DE$2059,$E58+19,)</f>
        <v>0</v>
      </c>
      <c r="N58" s="42">
        <f>VLOOKUP($A58&amp;N$95,決統データ!$A$3:$DE$2059,$E58+19,)</f>
        <v>0</v>
      </c>
      <c r="O58" s="42">
        <f>VLOOKUP($A58&amp;O$95,決統データ!$A$3:$DE$2059,$E58+19,)</f>
        <v>7065</v>
      </c>
      <c r="P58" s="42">
        <f>VLOOKUP($A58&amp;P$95,決統データ!$A$3:$DE$2059,$E58+19,)</f>
        <v>316</v>
      </c>
      <c r="Q58" s="42">
        <f>VLOOKUP($A58&amp;Q$95,決統データ!$A$3:$DE$2059,$E58+19,)</f>
        <v>46742</v>
      </c>
      <c r="R58" s="187">
        <f t="shared" si="6"/>
        <v>58129</v>
      </c>
    </row>
    <row r="59" spans="1:201" s="99" customFormat="1" ht="14.25" customHeight="1">
      <c r="A59" s="27" t="str">
        <f t="shared" ref="A59:A64" si="7">+B59&amp;C59&amp;D59</f>
        <v>1223401</v>
      </c>
      <c r="B59" s="28" t="s">
        <v>1510</v>
      </c>
      <c r="C59" s="29">
        <v>34</v>
      </c>
      <c r="D59" s="28" t="s">
        <v>558</v>
      </c>
      <c r="E59" s="426">
        <v>55</v>
      </c>
      <c r="F59" s="1062" t="s">
        <v>338</v>
      </c>
      <c r="G59" s="319" t="s">
        <v>342</v>
      </c>
      <c r="H59" s="319"/>
      <c r="I59" s="320"/>
      <c r="J59" s="321"/>
      <c r="K59" s="42">
        <f>VLOOKUP($A59&amp;K$95,決統データ!$A$3:$DE$2059,$E59+19,)</f>
        <v>0</v>
      </c>
      <c r="L59" s="42">
        <f>VLOOKUP($A59&amp;L$95,決統データ!$A$3:$DE$2059,$E59+19,)</f>
        <v>0</v>
      </c>
      <c r="M59" s="42">
        <f>VLOOKUP($A59&amp;M$95,決統データ!$A$3:$DE$2059,$E59+19,)</f>
        <v>0</v>
      </c>
      <c r="N59" s="42">
        <f>VLOOKUP($A59&amp;N$95,決統データ!$A$3:$DE$2059,$E59+19,)</f>
        <v>0</v>
      </c>
      <c r="O59" s="42">
        <f>VLOOKUP($A59&amp;O$95,決統データ!$A$3:$DE$2059,$E59+19,)</f>
        <v>0</v>
      </c>
      <c r="P59" s="42">
        <f>VLOOKUP($A59&amp;P$95,決統データ!$A$3:$DE$2059,$E59+19,)</f>
        <v>0</v>
      </c>
      <c r="Q59" s="42">
        <f>VLOOKUP($A59&amp;Q$95,決統データ!$A$3:$DE$2059,$E59+19,)</f>
        <v>0</v>
      </c>
      <c r="R59" s="187">
        <f t="shared" si="6"/>
        <v>0</v>
      </c>
    </row>
    <row r="60" spans="1:201" ht="14.25" customHeight="1">
      <c r="A60" s="27" t="str">
        <f t="shared" si="7"/>
        <v>1223401</v>
      </c>
      <c r="B60" s="28" t="s">
        <v>1510</v>
      </c>
      <c r="C60" s="29">
        <v>34</v>
      </c>
      <c r="D60" s="28" t="s">
        <v>558</v>
      </c>
      <c r="E60" s="426">
        <v>56</v>
      </c>
      <c r="F60" s="1063"/>
      <c r="G60" s="611" t="s">
        <v>1022</v>
      </c>
      <c r="H60" s="60" t="s">
        <v>1021</v>
      </c>
      <c r="I60" s="64"/>
      <c r="J60" s="65"/>
      <c r="K60" s="42">
        <f>VLOOKUP($A60&amp;K$95,決統データ!$A$3:$DE$2059,$E60+19,)</f>
        <v>0</v>
      </c>
      <c r="L60" s="42">
        <f>VLOOKUP($A60&amp;L$95,決統データ!$A$3:$DE$2059,$E60+19,)</f>
        <v>0</v>
      </c>
      <c r="M60" s="42">
        <f>VLOOKUP($A60&amp;M$95,決統データ!$A$3:$DE$2059,$E60+19,)</f>
        <v>0</v>
      </c>
      <c r="N60" s="42">
        <f>VLOOKUP($A60&amp;N$95,決統データ!$A$3:$DE$2059,$E60+19,)</f>
        <v>0</v>
      </c>
      <c r="O60" s="42">
        <f>VLOOKUP($A60&amp;O$95,決統データ!$A$3:$DE$2059,$E60+19,)</f>
        <v>0</v>
      </c>
      <c r="P60" s="42">
        <f>VLOOKUP($A60&amp;P$95,決統データ!$A$3:$DE$2059,$E60+19,)</f>
        <v>0</v>
      </c>
      <c r="Q60" s="42">
        <f>VLOOKUP($A60&amp;Q$95,決統データ!$A$3:$DE$2059,$E60+19,)</f>
        <v>0</v>
      </c>
      <c r="R60" s="187">
        <f t="shared" si="6"/>
        <v>0</v>
      </c>
    </row>
    <row r="61" spans="1:201" ht="14.25" customHeight="1">
      <c r="A61" s="27" t="str">
        <f t="shared" si="7"/>
        <v>1223401</v>
      </c>
      <c r="B61" s="28" t="s">
        <v>1510</v>
      </c>
      <c r="C61" s="29">
        <v>34</v>
      </c>
      <c r="D61" s="28" t="s">
        <v>558</v>
      </c>
      <c r="E61" s="426">
        <v>57</v>
      </c>
      <c r="F61" s="1063"/>
      <c r="G61" s="612"/>
      <c r="H61" s="60" t="s">
        <v>1020</v>
      </c>
      <c r="I61" s="64"/>
      <c r="J61" s="65"/>
      <c r="K61" s="42">
        <f>VLOOKUP($A61&amp;K$95,決統データ!$A$3:$DE$2059,$E61+19,)</f>
        <v>0</v>
      </c>
      <c r="L61" s="42">
        <f>VLOOKUP($A61&amp;L$95,決統データ!$A$3:$DE$2059,$E61+19,)</f>
        <v>0</v>
      </c>
      <c r="M61" s="42">
        <f>VLOOKUP($A61&amp;M$95,決統データ!$A$3:$DE$2059,$E61+19,)</f>
        <v>0</v>
      </c>
      <c r="N61" s="42">
        <f>VLOOKUP($A61&amp;N$95,決統データ!$A$3:$DE$2059,$E61+19,)</f>
        <v>0</v>
      </c>
      <c r="O61" s="42">
        <f>VLOOKUP($A61&amp;O$95,決統データ!$A$3:$DE$2059,$E61+19,)</f>
        <v>0</v>
      </c>
      <c r="P61" s="42">
        <f>VLOOKUP($A61&amp;P$95,決統データ!$A$3:$DE$2059,$E61+19,)</f>
        <v>0</v>
      </c>
      <c r="Q61" s="42">
        <f>VLOOKUP($A61&amp;Q$95,決統データ!$A$3:$DE$2059,$E61+19,)</f>
        <v>0</v>
      </c>
      <c r="R61" s="187">
        <f t="shared" si="6"/>
        <v>0</v>
      </c>
    </row>
    <row r="62" spans="1:201" ht="14.25" customHeight="1">
      <c r="A62" s="27" t="str">
        <f t="shared" si="7"/>
        <v>1223401</v>
      </c>
      <c r="B62" s="28" t="s">
        <v>1510</v>
      </c>
      <c r="C62" s="29">
        <v>34</v>
      </c>
      <c r="D62" s="28" t="s">
        <v>558</v>
      </c>
      <c r="E62" s="426">
        <v>58</v>
      </c>
      <c r="F62" s="1063"/>
      <c r="G62" s="612"/>
      <c r="H62" s="60" t="s">
        <v>1019</v>
      </c>
      <c r="I62" s="64"/>
      <c r="J62" s="65"/>
      <c r="K62" s="42">
        <f>VLOOKUP($A62&amp;K$95,決統データ!$A$3:$DE$2059,$E62+19,)</f>
        <v>0</v>
      </c>
      <c r="L62" s="42">
        <f>VLOOKUP($A62&amp;L$95,決統データ!$A$3:$DE$2059,$E62+19,)</f>
        <v>0</v>
      </c>
      <c r="M62" s="42">
        <f>VLOOKUP($A62&amp;M$95,決統データ!$A$3:$DE$2059,$E62+19,)</f>
        <v>0</v>
      </c>
      <c r="N62" s="42">
        <f>VLOOKUP($A62&amp;N$95,決統データ!$A$3:$DE$2059,$E62+19,)</f>
        <v>0</v>
      </c>
      <c r="O62" s="42">
        <f>VLOOKUP($A62&amp;O$95,決統データ!$A$3:$DE$2059,$E62+19,)</f>
        <v>0</v>
      </c>
      <c r="P62" s="42">
        <f>VLOOKUP($A62&amp;P$95,決統データ!$A$3:$DE$2059,$E62+19,)</f>
        <v>0</v>
      </c>
      <c r="Q62" s="42">
        <f>VLOOKUP($A62&amp;Q$95,決統データ!$A$3:$DE$2059,$E62+19,)</f>
        <v>0</v>
      </c>
      <c r="R62" s="187">
        <f t="shared" si="6"/>
        <v>0</v>
      </c>
    </row>
    <row r="63" spans="1:201">
      <c r="A63" s="27" t="str">
        <f t="shared" si="7"/>
        <v>1223401</v>
      </c>
      <c r="B63" s="28" t="s">
        <v>1510</v>
      </c>
      <c r="C63" s="29">
        <v>34</v>
      </c>
      <c r="D63" s="28" t="s">
        <v>558</v>
      </c>
      <c r="E63" s="426">
        <v>59</v>
      </c>
      <c r="F63" s="1063"/>
      <c r="G63" s="612"/>
      <c r="H63" s="237" t="s">
        <v>1018</v>
      </c>
      <c r="I63" s="64"/>
      <c r="J63" s="65"/>
      <c r="K63" s="42">
        <f>VLOOKUP($A63&amp;K$95,決統データ!$A$3:$DE$2059,$E63+19,)</f>
        <v>0</v>
      </c>
      <c r="L63" s="42">
        <f>VLOOKUP($A63&amp;L$95,決統データ!$A$3:$DE$2059,$E63+19,)</f>
        <v>0</v>
      </c>
      <c r="M63" s="42">
        <f>VLOOKUP($A63&amp;M$95,決統データ!$A$3:$DE$2059,$E63+19,)</f>
        <v>0</v>
      </c>
      <c r="N63" s="42">
        <f>VLOOKUP($A63&amp;N$95,決統データ!$A$3:$DE$2059,$E63+19,)</f>
        <v>0</v>
      </c>
      <c r="O63" s="42">
        <f>VLOOKUP($A63&amp;O$95,決統データ!$A$3:$DE$2059,$E63+19,)</f>
        <v>0</v>
      </c>
      <c r="P63" s="42">
        <f>VLOOKUP($A63&amp;P$95,決統データ!$A$3:$DE$2059,$E63+19,)</f>
        <v>0</v>
      </c>
      <c r="Q63" s="42">
        <f>VLOOKUP($A63&amp;Q$95,決統データ!$A$3:$DE$2059,$E63+19,)</f>
        <v>0</v>
      </c>
      <c r="R63" s="187">
        <f t="shared" si="6"/>
        <v>0</v>
      </c>
    </row>
    <row r="64" spans="1:201">
      <c r="A64" s="27" t="str">
        <f t="shared" si="7"/>
        <v>1223401</v>
      </c>
      <c r="B64" s="28" t="s">
        <v>1510</v>
      </c>
      <c r="C64" s="29">
        <v>34</v>
      </c>
      <c r="D64" s="28" t="s">
        <v>558</v>
      </c>
      <c r="E64" s="426">
        <v>60</v>
      </c>
      <c r="F64" s="1063"/>
      <c r="G64" s="612"/>
      <c r="H64" s="60" t="s">
        <v>1019</v>
      </c>
      <c r="I64" s="237"/>
      <c r="J64" s="237"/>
      <c r="K64" s="42">
        <f>VLOOKUP($A64&amp;K$95,決統データ!$A$3:$DE$2059,$E64+19,)</f>
        <v>0</v>
      </c>
      <c r="L64" s="42">
        <f>VLOOKUP($A64&amp;L$95,決統データ!$A$3:$DE$2059,$E64+19,)</f>
        <v>0</v>
      </c>
      <c r="M64" s="42">
        <f>VLOOKUP($A64&amp;M$95,決統データ!$A$3:$DE$2059,$E64+19,)</f>
        <v>0</v>
      </c>
      <c r="N64" s="42">
        <f>VLOOKUP($A64&amp;N$95,決統データ!$A$3:$DE$2059,$E64+19,)</f>
        <v>0</v>
      </c>
      <c r="O64" s="42">
        <f>VLOOKUP($A64&amp;O$95,決統データ!$A$3:$DE$2059,$E64+19,)</f>
        <v>0</v>
      </c>
      <c r="P64" s="42">
        <f>VLOOKUP($A64&amp;P$95,決統データ!$A$3:$DE$2059,$E64+19,)</f>
        <v>0</v>
      </c>
      <c r="Q64" s="42">
        <f>VLOOKUP($A64&amp;Q$95,決統データ!$A$3:$DE$2059,$E64+19,)</f>
        <v>0</v>
      </c>
      <c r="R64" s="187">
        <f t="shared" si="6"/>
        <v>0</v>
      </c>
    </row>
    <row r="65" spans="1:18">
      <c r="A65" s="27" t="str">
        <f t="shared" ref="A65:A77" si="8">+B65&amp;C65&amp;D65</f>
        <v>1223401</v>
      </c>
      <c r="B65" s="28" t="s">
        <v>354</v>
      </c>
      <c r="C65" s="29">
        <v>34</v>
      </c>
      <c r="D65" s="28" t="s">
        <v>790</v>
      </c>
      <c r="E65" s="24">
        <v>62</v>
      </c>
      <c r="F65" s="1063"/>
      <c r="G65" s="612"/>
      <c r="H65" s="635" t="s">
        <v>1016</v>
      </c>
      <c r="I65" s="980"/>
      <c r="J65" s="64" t="s">
        <v>1014</v>
      </c>
      <c r="K65" s="42">
        <f>VLOOKUP($A65&amp;K$95,決統データ!$A$3:$DE$2059,$E65+19,)</f>
        <v>0</v>
      </c>
      <c r="L65" s="42">
        <f>VLOOKUP($A65&amp;L$95,決統データ!$A$3:$DE$2059,$E65+19,)</f>
        <v>0</v>
      </c>
      <c r="M65" s="42">
        <f>VLOOKUP($A65&amp;M$95,決統データ!$A$3:$DE$2059,$E65+19,)</f>
        <v>0</v>
      </c>
      <c r="N65" s="42">
        <f>VLOOKUP($A65&amp;N$95,決統データ!$A$3:$DE$2059,$E65+19,)</f>
        <v>0</v>
      </c>
      <c r="O65" s="42">
        <f>VLOOKUP($A65&amp;O$95,決統データ!$A$3:$DE$2059,$E65+19,)</f>
        <v>0</v>
      </c>
      <c r="P65" s="42">
        <f>VLOOKUP($A65&amp;P$95,決統データ!$A$3:$DE$2059,$E65+19,)</f>
        <v>0</v>
      </c>
      <c r="Q65" s="42">
        <f>VLOOKUP($A65&amp;Q$95,決統データ!$A$3:$DE$2059,$E65+19,)</f>
        <v>0</v>
      </c>
      <c r="R65" s="187">
        <f t="shared" si="6"/>
        <v>0</v>
      </c>
    </row>
    <row r="66" spans="1:18">
      <c r="A66" s="27" t="str">
        <f t="shared" si="8"/>
        <v>1223401</v>
      </c>
      <c r="B66" s="28" t="s">
        <v>354</v>
      </c>
      <c r="C66" s="29">
        <v>34</v>
      </c>
      <c r="D66" s="28" t="s">
        <v>790</v>
      </c>
      <c r="E66" s="24">
        <v>63</v>
      </c>
      <c r="F66" s="1063"/>
      <c r="G66" s="612"/>
      <c r="H66" s="1021"/>
      <c r="I66" s="1022"/>
      <c r="J66" s="64" t="s">
        <v>809</v>
      </c>
      <c r="K66" s="42">
        <f>VLOOKUP($A66&amp;K$95,決統データ!$A$3:$DE$2059,$E66+19,)</f>
        <v>0</v>
      </c>
      <c r="L66" s="42">
        <f>VLOOKUP($A66&amp;L$95,決統データ!$A$3:$DE$2059,$E66+19,)</f>
        <v>0</v>
      </c>
      <c r="M66" s="42">
        <f>VLOOKUP($A66&amp;M$95,決統データ!$A$3:$DE$2059,$E66+19,)</f>
        <v>0</v>
      </c>
      <c r="N66" s="42">
        <f>VLOOKUP($A66&amp;N$95,決統データ!$A$3:$DE$2059,$E66+19,)</f>
        <v>0</v>
      </c>
      <c r="O66" s="42">
        <f>VLOOKUP($A66&amp;O$95,決統データ!$A$3:$DE$2059,$E66+19,)</f>
        <v>0</v>
      </c>
      <c r="P66" s="42">
        <f>VLOOKUP($A66&amp;P$95,決統データ!$A$3:$DE$2059,$E66+19,)</f>
        <v>0</v>
      </c>
      <c r="Q66" s="42">
        <f>VLOOKUP($A66&amp;Q$95,決統データ!$A$3:$DE$2059,$E66+19,)</f>
        <v>0</v>
      </c>
      <c r="R66" s="187">
        <f t="shared" si="6"/>
        <v>0</v>
      </c>
    </row>
    <row r="67" spans="1:18" ht="14.25" customHeight="1">
      <c r="A67" s="27" t="str">
        <f t="shared" si="8"/>
        <v>1223401</v>
      </c>
      <c r="B67" s="28" t="s">
        <v>1510</v>
      </c>
      <c r="C67" s="29">
        <v>34</v>
      </c>
      <c r="D67" s="28" t="s">
        <v>558</v>
      </c>
      <c r="E67" s="426">
        <v>64</v>
      </c>
      <c r="F67" s="1063"/>
      <c r="G67" s="612"/>
      <c r="H67" s="106"/>
      <c r="I67" s="1060" t="s">
        <v>1015</v>
      </c>
      <c r="J67" s="64" t="s">
        <v>1014</v>
      </c>
      <c r="K67" s="42">
        <f>VLOOKUP($A67&amp;K$95,決統データ!$A$3:$DE$2059,$E67+19,)</f>
        <v>0</v>
      </c>
      <c r="L67" s="42">
        <f>VLOOKUP($A67&amp;L$95,決統データ!$A$3:$DE$2059,$E67+19,)</f>
        <v>0</v>
      </c>
      <c r="M67" s="42">
        <f>VLOOKUP($A67&amp;M$95,決統データ!$A$3:$DE$2059,$E67+19,)</f>
        <v>0</v>
      </c>
      <c r="N67" s="42">
        <f>VLOOKUP($A67&amp;N$95,決統データ!$A$3:$DE$2059,$E67+19,)</f>
        <v>0</v>
      </c>
      <c r="O67" s="42">
        <f>VLOOKUP($A67&amp;O$95,決統データ!$A$3:$DE$2059,$E67+19,)</f>
        <v>0</v>
      </c>
      <c r="P67" s="42">
        <f>VLOOKUP($A67&amp;P$95,決統データ!$A$3:$DE$2059,$E67+19,)</f>
        <v>0</v>
      </c>
      <c r="Q67" s="42">
        <f>VLOOKUP($A67&amp;Q$95,決統データ!$A$3:$DE$2059,$E67+19,)</f>
        <v>0</v>
      </c>
      <c r="R67" s="187">
        <f t="shared" si="6"/>
        <v>0</v>
      </c>
    </row>
    <row r="68" spans="1:18">
      <c r="A68" s="27" t="str">
        <f t="shared" si="8"/>
        <v>1223401</v>
      </c>
      <c r="B68" s="28" t="s">
        <v>1510</v>
      </c>
      <c r="C68" s="29">
        <v>34</v>
      </c>
      <c r="D68" s="28" t="s">
        <v>558</v>
      </c>
      <c r="E68" s="426">
        <v>65</v>
      </c>
      <c r="F68" s="1063"/>
      <c r="G68" s="613"/>
      <c r="H68" s="107"/>
      <c r="I68" s="1061"/>
      <c r="J68" s="64" t="s">
        <v>809</v>
      </c>
      <c r="K68" s="42">
        <f>VLOOKUP($A68&amp;K$95,決統データ!$A$3:$DE$2059,$E68+19,)</f>
        <v>0</v>
      </c>
      <c r="L68" s="42">
        <f>VLOOKUP($A68&amp;L$95,決統データ!$A$3:$DE$2059,$E68+19,)</f>
        <v>0</v>
      </c>
      <c r="M68" s="42">
        <f>VLOOKUP($A68&amp;M$95,決統データ!$A$3:$DE$2059,$E68+19,)</f>
        <v>0</v>
      </c>
      <c r="N68" s="42">
        <f>VLOOKUP($A68&amp;N$95,決統データ!$A$3:$DE$2059,$E68+19,)</f>
        <v>0</v>
      </c>
      <c r="O68" s="42">
        <f>VLOOKUP($A68&amp;O$95,決統データ!$A$3:$DE$2059,$E68+19,)</f>
        <v>0</v>
      </c>
      <c r="P68" s="42">
        <f>VLOOKUP($A68&amp;P$95,決統データ!$A$3:$DE$2059,$E68+19,)</f>
        <v>0</v>
      </c>
      <c r="Q68" s="42">
        <f>VLOOKUP($A68&amp;Q$95,決統データ!$A$3:$DE$2059,$E68+19,)</f>
        <v>0</v>
      </c>
      <c r="R68" s="187">
        <f t="shared" si="6"/>
        <v>0</v>
      </c>
    </row>
    <row r="69" spans="1:18">
      <c r="A69" s="27" t="str">
        <f t="shared" si="8"/>
        <v>1223401</v>
      </c>
      <c r="B69" s="28" t="s">
        <v>1510</v>
      </c>
      <c r="C69" s="29">
        <v>34</v>
      </c>
      <c r="D69" s="28" t="s">
        <v>558</v>
      </c>
      <c r="E69" s="426">
        <v>66</v>
      </c>
      <c r="F69" s="1063"/>
      <c r="G69" s="635" t="s">
        <v>1013</v>
      </c>
      <c r="H69" s="1055"/>
      <c r="I69" s="1055"/>
      <c r="J69" s="1055"/>
      <c r="K69" s="42">
        <f>VLOOKUP($A69&amp;K$95,決統データ!$A$3:$DE$2059,$E69+19,)</f>
        <v>0</v>
      </c>
      <c r="L69" s="42">
        <f>VLOOKUP($A69&amp;L$95,決統データ!$A$3:$DE$2059,$E69+19,)</f>
        <v>0</v>
      </c>
      <c r="M69" s="42">
        <f>VLOOKUP($A69&amp;M$95,決統データ!$A$3:$DE$2059,$E69+19,)</f>
        <v>0</v>
      </c>
      <c r="N69" s="42">
        <f>VLOOKUP($A69&amp;N$95,決統データ!$A$3:$DE$2059,$E69+19,)</f>
        <v>0</v>
      </c>
      <c r="O69" s="42">
        <f>VLOOKUP($A69&amp;O$95,決統データ!$A$3:$DE$2059,$E69+19,)</f>
        <v>0</v>
      </c>
      <c r="P69" s="42">
        <f>VLOOKUP($A69&amp;P$95,決統データ!$A$3:$DE$2059,$E69+19,)</f>
        <v>0</v>
      </c>
      <c r="Q69" s="42">
        <f>VLOOKUP($A69&amp;Q$95,決統データ!$A$3:$DE$2059,$E69+19,)</f>
        <v>0</v>
      </c>
      <c r="R69" s="187">
        <f t="shared" si="6"/>
        <v>0</v>
      </c>
    </row>
    <row r="70" spans="1:18" ht="14.25" customHeight="1">
      <c r="A70" s="27" t="str">
        <f t="shared" si="8"/>
        <v>1223401</v>
      </c>
      <c r="B70" s="28" t="s">
        <v>1510</v>
      </c>
      <c r="C70" s="29">
        <v>34</v>
      </c>
      <c r="D70" s="28" t="s">
        <v>558</v>
      </c>
      <c r="E70" s="426">
        <v>67</v>
      </c>
      <c r="F70" s="1063"/>
      <c r="G70" s="294" t="s">
        <v>1012</v>
      </c>
      <c r="H70" s="322"/>
      <c r="I70" s="322"/>
      <c r="J70" s="322"/>
      <c r="K70" s="42">
        <f>VLOOKUP($A70&amp;K$95,決統データ!$A$3:$DE$2059,$E70+19,)</f>
        <v>0</v>
      </c>
      <c r="L70" s="42">
        <f>VLOOKUP($A70&amp;L$95,決統データ!$A$3:$DE$2059,$E70+19,)</f>
        <v>0</v>
      </c>
      <c r="M70" s="42">
        <f>VLOOKUP($A70&amp;M$95,決統データ!$A$3:$DE$2059,$E70+19,)</f>
        <v>0</v>
      </c>
      <c r="N70" s="42">
        <f>VLOOKUP($A70&amp;N$95,決統データ!$A$3:$DE$2059,$E70+19,)</f>
        <v>0</v>
      </c>
      <c r="O70" s="42">
        <f>VLOOKUP($A70&amp;O$95,決統データ!$A$3:$DE$2059,$E70+19,)</f>
        <v>0</v>
      </c>
      <c r="P70" s="42">
        <f>VLOOKUP($A70&amp;P$95,決統データ!$A$3:$DE$2059,$E70+19,)</f>
        <v>0</v>
      </c>
      <c r="Q70" s="42">
        <f>VLOOKUP($A70&amp;Q$95,決統データ!$A$3:$DE$2059,$E70+19,)</f>
        <v>0</v>
      </c>
      <c r="R70" s="187">
        <f t="shared" si="6"/>
        <v>0</v>
      </c>
    </row>
    <row r="71" spans="1:18" ht="14.25" customHeight="1">
      <c r="A71" s="27" t="str">
        <f t="shared" si="8"/>
        <v>1223401</v>
      </c>
      <c r="B71" s="28" t="s">
        <v>1510</v>
      </c>
      <c r="C71" s="29">
        <v>34</v>
      </c>
      <c r="D71" s="28" t="s">
        <v>558</v>
      </c>
      <c r="E71" s="426">
        <v>68</v>
      </c>
      <c r="F71" s="1063"/>
      <c r="G71" s="607" t="s">
        <v>1502</v>
      </c>
      <c r="H71" s="625"/>
      <c r="I71" s="625"/>
      <c r="J71" s="608"/>
      <c r="K71" s="42">
        <f>VLOOKUP($A71&amp;K$95,決統データ!$A$3:$DE$2059,$E71+19,)</f>
        <v>0</v>
      </c>
      <c r="L71" s="42">
        <f>VLOOKUP($A71&amp;L$95,決統データ!$A$3:$DE$2059,$E71+19,)</f>
        <v>0</v>
      </c>
      <c r="M71" s="42">
        <f>VLOOKUP($A71&amp;M$95,決統データ!$A$3:$DE$2059,$E71+19,)</f>
        <v>0</v>
      </c>
      <c r="N71" s="42">
        <f>VLOOKUP($A71&amp;N$95,決統データ!$A$3:$DE$2059,$E71+19,)</f>
        <v>0</v>
      </c>
      <c r="O71" s="42">
        <f>VLOOKUP($A71&amp;O$95,決統データ!$A$3:$DE$2059,$E71+19,)</f>
        <v>0</v>
      </c>
      <c r="P71" s="42">
        <f>VLOOKUP($A71&amp;P$95,決統データ!$A$3:$DE$2059,$E71+19,)</f>
        <v>0</v>
      </c>
      <c r="Q71" s="42">
        <f>VLOOKUP($A71&amp;Q$95,決統データ!$A$3:$DE$2059,$E71+19,)</f>
        <v>0</v>
      </c>
      <c r="R71" s="187">
        <f t="shared" si="6"/>
        <v>0</v>
      </c>
    </row>
    <row r="72" spans="1:18" ht="14.25" customHeight="1">
      <c r="A72" s="27" t="str">
        <f t="shared" si="8"/>
        <v>1223401</v>
      </c>
      <c r="B72" s="28" t="s">
        <v>1510</v>
      </c>
      <c r="C72" s="29">
        <v>34</v>
      </c>
      <c r="D72" s="28" t="s">
        <v>558</v>
      </c>
      <c r="E72" s="426">
        <v>69</v>
      </c>
      <c r="F72" s="1063"/>
      <c r="G72" s="607" t="s">
        <v>1502</v>
      </c>
      <c r="H72" s="625"/>
      <c r="I72" s="625"/>
      <c r="J72" s="608"/>
      <c r="K72" s="42">
        <f>VLOOKUP($A72&amp;K$95,決統データ!$A$3:$DE$2059,$E72+19,)</f>
        <v>0</v>
      </c>
      <c r="L72" s="42">
        <f>VLOOKUP($A72&amp;L$95,決統データ!$A$3:$DE$2059,$E72+19,)</f>
        <v>0</v>
      </c>
      <c r="M72" s="42">
        <f>VLOOKUP($A72&amp;M$95,決統データ!$A$3:$DE$2059,$E72+19,)</f>
        <v>0</v>
      </c>
      <c r="N72" s="42">
        <f>VLOOKUP($A72&amp;N$95,決統データ!$A$3:$DE$2059,$E72+19,)</f>
        <v>0</v>
      </c>
      <c r="O72" s="42">
        <f>VLOOKUP($A72&amp;O$95,決統データ!$A$3:$DE$2059,$E72+19,)</f>
        <v>0</v>
      </c>
      <c r="P72" s="42">
        <f>VLOOKUP($A72&amp;P$95,決統データ!$A$3:$DE$2059,$E72+19,)</f>
        <v>0</v>
      </c>
      <c r="Q72" s="42">
        <f>VLOOKUP($A72&amp;Q$95,決統データ!$A$3:$DE$2059,$E72+19,)</f>
        <v>0</v>
      </c>
      <c r="R72" s="187">
        <f t="shared" si="6"/>
        <v>0</v>
      </c>
    </row>
    <row r="73" spans="1:18" ht="14.25" customHeight="1">
      <c r="A73" s="27" t="str">
        <f t="shared" si="8"/>
        <v>1223401</v>
      </c>
      <c r="B73" s="28" t="s">
        <v>354</v>
      </c>
      <c r="C73" s="29">
        <v>34</v>
      </c>
      <c r="D73" s="28" t="s">
        <v>790</v>
      </c>
      <c r="E73" s="24">
        <v>70</v>
      </c>
      <c r="F73" s="1063"/>
      <c r="G73" s="611" t="s">
        <v>1501</v>
      </c>
      <c r="H73" s="1056" t="s">
        <v>1504</v>
      </c>
      <c r="I73" s="1057"/>
      <c r="J73" s="1058"/>
      <c r="K73" s="42">
        <f>VLOOKUP($A73&amp;K$95,決統データ!$A$3:$DE$2059,$E73+19,)</f>
        <v>0</v>
      </c>
      <c r="L73" s="42">
        <f>VLOOKUP($A73&amp;L$95,決統データ!$A$3:$DE$2059,$E73+19,)</f>
        <v>0</v>
      </c>
      <c r="M73" s="42">
        <f>VLOOKUP($A73&amp;M$95,決統データ!$A$3:$DE$2059,$E73+19,)</f>
        <v>0</v>
      </c>
      <c r="N73" s="42">
        <f>VLOOKUP($A73&amp;N$95,決統データ!$A$3:$DE$2059,$E73+19,)</f>
        <v>0</v>
      </c>
      <c r="O73" s="42">
        <f>VLOOKUP($A73&amp;O$95,決統データ!$A$3:$DE$2059,$E73+19,)</f>
        <v>0</v>
      </c>
      <c r="P73" s="42">
        <f>VLOOKUP($A73&amp;P$95,決統データ!$A$3:$DE$2059,$E73+19,)</f>
        <v>0</v>
      </c>
      <c r="Q73" s="42">
        <f>VLOOKUP($A73&amp;Q$95,決統データ!$A$3:$DE$2059,$E73+19,)</f>
        <v>0</v>
      </c>
      <c r="R73" s="187">
        <f t="shared" si="6"/>
        <v>0</v>
      </c>
    </row>
    <row r="74" spans="1:18" ht="14.25" customHeight="1">
      <c r="A74" s="27" t="str">
        <f t="shared" si="8"/>
        <v>1223402</v>
      </c>
      <c r="B74" s="28" t="s">
        <v>354</v>
      </c>
      <c r="C74" s="29">
        <v>34</v>
      </c>
      <c r="D74" s="28" t="s">
        <v>796</v>
      </c>
      <c r="E74" s="24">
        <v>1</v>
      </c>
      <c r="F74" s="1063"/>
      <c r="G74" s="612"/>
      <c r="H74" s="670" t="s">
        <v>1011</v>
      </c>
      <c r="I74" s="614" t="s">
        <v>1505</v>
      </c>
      <c r="J74" s="615"/>
      <c r="K74" s="42">
        <f>VLOOKUP($A74&amp;K$95,決統データ!$A$3:$DE$2059,$E74+19,)</f>
        <v>0</v>
      </c>
      <c r="L74" s="42">
        <f>VLOOKUP($A74&amp;L$95,決統データ!$A$3:$DE$2059,$E74+19,)</f>
        <v>0</v>
      </c>
      <c r="M74" s="42">
        <f>VLOOKUP($A74&amp;M$95,決統データ!$A$3:$DE$2059,$E74+19,)</f>
        <v>0</v>
      </c>
      <c r="N74" s="42">
        <f>VLOOKUP($A74&amp;N$95,決統データ!$A$3:$DE$2059,$E74+19,)</f>
        <v>0</v>
      </c>
      <c r="O74" s="42">
        <f>VLOOKUP($A74&amp;O$95,決統データ!$A$3:$DE$2059,$E74+19,)</f>
        <v>0</v>
      </c>
      <c r="P74" s="42">
        <f>VLOOKUP($A74&amp;P$95,決統データ!$A$3:$DE$2059,$E74+19,)</f>
        <v>0</v>
      </c>
      <c r="Q74" s="42">
        <f>VLOOKUP($A74&amp;Q$95,決統データ!$A$3:$DE$2059,$E74+19,)</f>
        <v>0</v>
      </c>
      <c r="R74" s="187">
        <f t="shared" si="6"/>
        <v>0</v>
      </c>
    </row>
    <row r="75" spans="1:18">
      <c r="A75" s="27" t="str">
        <f t="shared" si="8"/>
        <v>1223402</v>
      </c>
      <c r="B75" s="28" t="s">
        <v>354</v>
      </c>
      <c r="C75" s="29">
        <v>34</v>
      </c>
      <c r="D75" s="28" t="s">
        <v>796</v>
      </c>
      <c r="E75" s="24">
        <v>2</v>
      </c>
      <c r="F75" s="1063"/>
      <c r="G75" s="612"/>
      <c r="H75" s="670"/>
      <c r="I75" s="60" t="s">
        <v>1010</v>
      </c>
      <c r="J75" s="64"/>
      <c r="K75" s="42">
        <f>VLOOKUP($A75&amp;K$95,決統データ!$A$3:$DE$2059,$E75+19,)</f>
        <v>0</v>
      </c>
      <c r="L75" s="42">
        <f>VLOOKUP($A75&amp;L$95,決統データ!$A$3:$DE$2059,$E75+19,)</f>
        <v>0</v>
      </c>
      <c r="M75" s="42">
        <f>VLOOKUP($A75&amp;M$95,決統データ!$A$3:$DE$2059,$E75+19,)</f>
        <v>0</v>
      </c>
      <c r="N75" s="42">
        <f>VLOOKUP($A75&amp;N$95,決統データ!$A$3:$DE$2059,$E75+19,)</f>
        <v>0</v>
      </c>
      <c r="O75" s="42">
        <f>VLOOKUP($A75&amp;O$95,決統データ!$A$3:$DE$2059,$E75+19,)</f>
        <v>0</v>
      </c>
      <c r="P75" s="42">
        <f>VLOOKUP($A75&amp;P$95,決統データ!$A$3:$DE$2059,$E75+19,)</f>
        <v>0</v>
      </c>
      <c r="Q75" s="42">
        <f>VLOOKUP($A75&amp;Q$95,決統データ!$A$3:$DE$2059,$E75+19,)</f>
        <v>0</v>
      </c>
      <c r="R75" s="187">
        <f t="shared" si="6"/>
        <v>0</v>
      </c>
    </row>
    <row r="76" spans="1:18" ht="14.25" customHeight="1">
      <c r="A76" s="27" t="str">
        <f t="shared" si="8"/>
        <v>1223402</v>
      </c>
      <c r="B76" s="28" t="s">
        <v>354</v>
      </c>
      <c r="C76" s="29">
        <v>34</v>
      </c>
      <c r="D76" s="28" t="s">
        <v>796</v>
      </c>
      <c r="E76" s="24">
        <v>3</v>
      </c>
      <c r="F76" s="1063"/>
      <c r="G76" s="612"/>
      <c r="H76" s="670"/>
      <c r="I76" s="60" t="s">
        <v>1009</v>
      </c>
      <c r="J76" s="64"/>
      <c r="K76" s="42">
        <f>VLOOKUP($A76&amp;K$95,決統データ!$A$3:$DE$2059,$E76+19,)</f>
        <v>0</v>
      </c>
      <c r="L76" s="42">
        <f>VLOOKUP($A76&amp;L$95,決統データ!$A$3:$DE$2059,$E76+19,)</f>
        <v>0</v>
      </c>
      <c r="M76" s="42">
        <f>VLOOKUP($A76&amp;M$95,決統データ!$A$3:$DE$2059,$E76+19,)</f>
        <v>0</v>
      </c>
      <c r="N76" s="42">
        <f>VLOOKUP($A76&amp;N$95,決統データ!$A$3:$DE$2059,$E76+19,)</f>
        <v>0</v>
      </c>
      <c r="O76" s="42">
        <f>VLOOKUP($A76&amp;O$95,決統データ!$A$3:$DE$2059,$E76+19,)</f>
        <v>0</v>
      </c>
      <c r="P76" s="42">
        <f>VLOOKUP($A76&amp;P$95,決統データ!$A$3:$DE$2059,$E76+19,)</f>
        <v>0</v>
      </c>
      <c r="Q76" s="42">
        <f>VLOOKUP($A76&amp;Q$95,決統データ!$A$3:$DE$2059,$E76+19,)</f>
        <v>0</v>
      </c>
      <c r="R76" s="187">
        <f t="shared" si="6"/>
        <v>0</v>
      </c>
    </row>
    <row r="77" spans="1:18">
      <c r="A77" s="27" t="str">
        <f t="shared" si="8"/>
        <v>1223402</v>
      </c>
      <c r="B77" s="28" t="s">
        <v>354</v>
      </c>
      <c r="C77" s="29">
        <v>34</v>
      </c>
      <c r="D77" s="28" t="s">
        <v>796</v>
      </c>
      <c r="E77" s="24">
        <v>4</v>
      </c>
      <c r="F77" s="1063"/>
      <c r="G77" s="612"/>
      <c r="H77" s="670"/>
      <c r="I77" s="60" t="s">
        <v>1008</v>
      </c>
      <c r="J77" s="64"/>
      <c r="K77" s="42">
        <f>VLOOKUP($A77&amp;K$95,決統データ!$A$3:$DE$2059,$E77+19,)</f>
        <v>0</v>
      </c>
      <c r="L77" s="42">
        <f>VLOOKUP($A77&amp;L$95,決統データ!$A$3:$DE$2059,$E77+19,)</f>
        <v>0</v>
      </c>
      <c r="M77" s="42">
        <f>VLOOKUP($A77&amp;M$95,決統データ!$A$3:$DE$2059,$E77+19,)</f>
        <v>0</v>
      </c>
      <c r="N77" s="42">
        <f>VLOOKUP($A77&amp;N$95,決統データ!$A$3:$DE$2059,$E77+19,)</f>
        <v>0</v>
      </c>
      <c r="O77" s="42">
        <f>VLOOKUP($A77&amp;O$95,決統データ!$A$3:$DE$2059,$E77+19,)</f>
        <v>0</v>
      </c>
      <c r="P77" s="42">
        <f>VLOOKUP($A77&amp;P$95,決統データ!$A$3:$DE$2059,$E77+19,)</f>
        <v>0</v>
      </c>
      <c r="Q77" s="42">
        <f>VLOOKUP($A77&amp;Q$95,決統データ!$A$3:$DE$2059,$E77+19,)</f>
        <v>0</v>
      </c>
      <c r="R77" s="187">
        <f t="shared" si="6"/>
        <v>0</v>
      </c>
    </row>
    <row r="78" spans="1:18" ht="14.25" customHeight="1">
      <c r="A78" s="27"/>
      <c r="B78" s="28"/>
      <c r="C78" s="29"/>
      <c r="D78" s="28"/>
      <c r="F78" s="1063"/>
      <c r="G78" s="612"/>
      <c r="H78" s="670"/>
      <c r="I78" s="657" t="s">
        <v>1007</v>
      </c>
      <c r="J78" s="64" t="s">
        <v>1006</v>
      </c>
      <c r="K78" s="270"/>
      <c r="L78" s="270"/>
      <c r="M78" s="271"/>
      <c r="N78" s="271"/>
      <c r="O78" s="271"/>
      <c r="P78" s="271"/>
      <c r="Q78" s="271"/>
      <c r="R78" s="187">
        <f t="shared" si="6"/>
        <v>0</v>
      </c>
    </row>
    <row r="79" spans="1:18" ht="14.25" customHeight="1">
      <c r="A79" s="27"/>
      <c r="B79" s="28"/>
      <c r="C79" s="29"/>
      <c r="D79" s="28"/>
      <c r="F79" s="1063"/>
      <c r="G79" s="612"/>
      <c r="H79" s="670"/>
      <c r="I79" s="657"/>
      <c r="J79" s="64" t="s">
        <v>1005</v>
      </c>
      <c r="K79" s="270"/>
      <c r="L79" s="270"/>
      <c r="M79" s="271"/>
      <c r="N79" s="271"/>
      <c r="O79" s="271"/>
      <c r="P79" s="271"/>
      <c r="Q79" s="271"/>
      <c r="R79" s="187">
        <f t="shared" si="6"/>
        <v>0</v>
      </c>
    </row>
    <row r="80" spans="1:18">
      <c r="A80" s="27"/>
      <c r="B80" s="28"/>
      <c r="C80" s="29"/>
      <c r="D80" s="28"/>
      <c r="F80" s="1063"/>
      <c r="G80" s="612"/>
      <c r="H80" s="670"/>
      <c r="I80" s="657"/>
      <c r="J80" s="64" t="s">
        <v>1004</v>
      </c>
      <c r="K80" s="270"/>
      <c r="L80" s="270"/>
      <c r="M80" s="271"/>
      <c r="N80" s="271"/>
      <c r="O80" s="271"/>
      <c r="P80" s="271"/>
      <c r="Q80" s="271"/>
      <c r="R80" s="187">
        <f t="shared" si="6"/>
        <v>0</v>
      </c>
    </row>
    <row r="81" spans="1:18">
      <c r="A81" s="27" t="str">
        <f>+B81&amp;C81&amp;D81</f>
        <v>1223402</v>
      </c>
      <c r="B81" s="28" t="s">
        <v>354</v>
      </c>
      <c r="C81" s="29">
        <v>34</v>
      </c>
      <c r="D81" s="28" t="s">
        <v>796</v>
      </c>
      <c r="E81" s="24">
        <v>7</v>
      </c>
      <c r="F81" s="1063"/>
      <c r="G81" s="612"/>
      <c r="H81" s="507" t="s">
        <v>1003</v>
      </c>
      <c r="I81" s="507"/>
      <c r="J81" s="421" t="s">
        <v>1002</v>
      </c>
      <c r="K81" s="42">
        <f>VLOOKUP($A81&amp;K$95,決統データ!$A$3:$DE$2059,$E81+19,)</f>
        <v>0</v>
      </c>
      <c r="L81" s="42">
        <f>VLOOKUP($A81&amp;L$95,決統データ!$A$3:$DE$2059,$E81+19,)</f>
        <v>0</v>
      </c>
      <c r="M81" s="42">
        <f>VLOOKUP($A81&amp;M$95,決統データ!$A$3:$DE$2059,$E81+19,)</f>
        <v>0</v>
      </c>
      <c r="N81" s="42">
        <f>VLOOKUP($A81&amp;N$95,決統データ!$A$3:$DE$2059,$E81+19,)</f>
        <v>0</v>
      </c>
      <c r="O81" s="42">
        <f>VLOOKUP($A81&amp;O$95,決統データ!$A$3:$DE$2059,$E81+19,)</f>
        <v>0</v>
      </c>
      <c r="P81" s="42">
        <f>VLOOKUP($A81&amp;P$95,決統データ!$A$3:$DE$2059,$E81+19,)</f>
        <v>0</v>
      </c>
      <c r="Q81" s="42">
        <f>VLOOKUP($A81&amp;Q$95,決統データ!$A$3:$DE$2059,$E81+19,)</f>
        <v>0</v>
      </c>
      <c r="R81" s="187">
        <f t="shared" si="6"/>
        <v>0</v>
      </c>
    </row>
    <row r="82" spans="1:18">
      <c r="A82" s="27" t="str">
        <f>+B82&amp;C82&amp;D82</f>
        <v>1223402</v>
      </c>
      <c r="B82" s="28" t="s">
        <v>354</v>
      </c>
      <c r="C82" s="29">
        <v>34</v>
      </c>
      <c r="D82" s="28" t="s">
        <v>796</v>
      </c>
      <c r="E82" s="24">
        <v>8</v>
      </c>
      <c r="F82" s="1063"/>
      <c r="G82" s="612"/>
      <c r="H82" s="507"/>
      <c r="I82" s="507"/>
      <c r="J82" s="421" t="s">
        <v>1001</v>
      </c>
      <c r="K82" s="42">
        <f>VLOOKUP($A82&amp;K$95,決統データ!$A$3:$DE$2059,$E82+19,)</f>
        <v>0</v>
      </c>
      <c r="L82" s="42">
        <f>VLOOKUP($A82&amp;L$95,決統データ!$A$3:$DE$2059,$E82+19,)</f>
        <v>0</v>
      </c>
      <c r="M82" s="42">
        <f>VLOOKUP($A82&amp;M$95,決統データ!$A$3:$DE$2059,$E82+19,)</f>
        <v>0</v>
      </c>
      <c r="N82" s="42">
        <f>VLOOKUP($A82&amp;N$95,決統データ!$A$3:$DE$2059,$E82+19,)</f>
        <v>0</v>
      </c>
      <c r="O82" s="42">
        <f>VLOOKUP($A82&amp;O$95,決統データ!$A$3:$DE$2059,$E82+19,)</f>
        <v>0</v>
      </c>
      <c r="P82" s="42">
        <f>VLOOKUP($A82&amp;P$95,決統データ!$A$3:$DE$2059,$E82+19,)</f>
        <v>0</v>
      </c>
      <c r="Q82" s="42">
        <f>VLOOKUP($A82&amp;Q$95,決統データ!$A$3:$DE$2059,$E82+19,)</f>
        <v>0</v>
      </c>
      <c r="R82" s="187">
        <f t="shared" si="6"/>
        <v>0</v>
      </c>
    </row>
    <row r="83" spans="1:18">
      <c r="A83" s="27" t="str">
        <f>+B83&amp;C83&amp;D83</f>
        <v>1223402</v>
      </c>
      <c r="B83" s="28" t="s">
        <v>354</v>
      </c>
      <c r="C83" s="29">
        <v>34</v>
      </c>
      <c r="D83" s="28" t="s">
        <v>796</v>
      </c>
      <c r="E83" s="24">
        <v>9</v>
      </c>
      <c r="F83" s="1063"/>
      <c r="G83" s="612"/>
      <c r="H83" s="507"/>
      <c r="I83" s="507"/>
      <c r="J83" s="421" t="s">
        <v>1000</v>
      </c>
      <c r="K83" s="42">
        <f>VLOOKUP($A83&amp;K$95,決統データ!$A$3:$DE$2059,$E83+19,)</f>
        <v>0</v>
      </c>
      <c r="L83" s="42">
        <f>VLOOKUP($A83&amp;L$95,決統データ!$A$3:$DE$2059,$E83+19,)</f>
        <v>0</v>
      </c>
      <c r="M83" s="42">
        <f>VLOOKUP($A83&amp;M$95,決統データ!$A$3:$DE$2059,$E83+19,)</f>
        <v>0</v>
      </c>
      <c r="N83" s="42">
        <f>VLOOKUP($A83&amp;N$95,決統データ!$A$3:$DE$2059,$E83+19,)</f>
        <v>0</v>
      </c>
      <c r="O83" s="42">
        <f>VLOOKUP($A83&amp;O$95,決統データ!$A$3:$DE$2059,$E83+19,)</f>
        <v>0</v>
      </c>
      <c r="P83" s="42">
        <f>VLOOKUP($A83&amp;P$95,決統データ!$A$3:$DE$2059,$E83+19,)</f>
        <v>0</v>
      </c>
      <c r="Q83" s="42">
        <f>VLOOKUP($A83&amp;Q$95,決統データ!$A$3:$DE$2059,$E83+19,)</f>
        <v>0</v>
      </c>
      <c r="R83" s="187">
        <f t="shared" si="6"/>
        <v>0</v>
      </c>
    </row>
    <row r="84" spans="1:18">
      <c r="A84" s="27" t="str">
        <f>+B84&amp;C84&amp;D84</f>
        <v>1223402</v>
      </c>
      <c r="B84" s="28" t="s">
        <v>1510</v>
      </c>
      <c r="C84" s="29">
        <v>34</v>
      </c>
      <c r="D84" s="28" t="s">
        <v>561</v>
      </c>
      <c r="E84" s="426">
        <v>10</v>
      </c>
      <c r="F84" s="1063"/>
      <c r="G84" s="612"/>
      <c r="H84" s="507"/>
      <c r="I84" s="507"/>
      <c r="J84" s="425" t="s">
        <v>1506</v>
      </c>
      <c r="K84" s="42">
        <f>VLOOKUP($A84&amp;K$95,決統データ!$A$3:$DE$2059,$E84+19,)</f>
        <v>0</v>
      </c>
      <c r="L84" s="42">
        <f>VLOOKUP($A84&amp;L$95,決統データ!$A$3:$DE$2059,$E84+19,)</f>
        <v>0</v>
      </c>
      <c r="M84" s="42">
        <f>VLOOKUP($A84&amp;M$95,決統データ!$A$3:$DE$2059,$E84+19,)</f>
        <v>0</v>
      </c>
      <c r="N84" s="42">
        <f>VLOOKUP($A84&amp;N$95,決統データ!$A$3:$DE$2059,$E84+19,)</f>
        <v>0</v>
      </c>
      <c r="O84" s="42">
        <f>VLOOKUP($A84&amp;O$95,決統データ!$A$3:$DE$2059,$E84+19,)</f>
        <v>0</v>
      </c>
      <c r="P84" s="42">
        <f>VLOOKUP($A84&amp;P$95,決統データ!$A$3:$DE$2059,$E84+19,)</f>
        <v>0</v>
      </c>
      <c r="Q84" s="42">
        <f>VLOOKUP($A84&amp;Q$95,決統データ!$A$3:$DE$2059,$E84+19,)</f>
        <v>0</v>
      </c>
      <c r="R84" s="187">
        <f t="shared" si="6"/>
        <v>0</v>
      </c>
    </row>
    <row r="85" spans="1:18">
      <c r="A85" s="27" t="str">
        <f>+B85&amp;C85&amp;D85</f>
        <v>1223402</v>
      </c>
      <c r="B85" s="28" t="s">
        <v>1510</v>
      </c>
      <c r="C85" s="29">
        <v>34</v>
      </c>
      <c r="D85" s="28" t="s">
        <v>561</v>
      </c>
      <c r="E85" s="426">
        <v>11</v>
      </c>
      <c r="F85" s="1064"/>
      <c r="G85" s="613"/>
      <c r="H85" s="507"/>
      <c r="I85" s="507"/>
      <c r="J85" s="425" t="s">
        <v>1507</v>
      </c>
      <c r="K85" s="42">
        <f>VLOOKUP($A85&amp;K$95,決統データ!$A$3:$DE$2059,$E85+19,)</f>
        <v>0</v>
      </c>
      <c r="L85" s="42">
        <f>VLOOKUP($A85&amp;L$95,決統データ!$A$3:$DE$2059,$E85+19,)</f>
        <v>0</v>
      </c>
      <c r="M85" s="42">
        <f>VLOOKUP($A85&amp;M$95,決統データ!$A$3:$DE$2059,$E85+19,)</f>
        <v>0</v>
      </c>
      <c r="N85" s="42">
        <f>VLOOKUP($A85&amp;N$95,決統データ!$A$3:$DE$2059,$E85+19,)</f>
        <v>0</v>
      </c>
      <c r="O85" s="42">
        <f>VLOOKUP($A85&amp;O$95,決統データ!$A$3:$DE$2059,$E85+19,)</f>
        <v>0</v>
      </c>
      <c r="P85" s="42">
        <f>VLOOKUP($A85&amp;P$95,決統データ!$A$3:$DE$2059,$E85+19,)</f>
        <v>0</v>
      </c>
      <c r="Q85" s="42">
        <f>VLOOKUP($A85&amp;Q$95,決統データ!$A$3:$DE$2059,$E85+19,)</f>
        <v>0</v>
      </c>
      <c r="R85" s="187">
        <f t="shared" si="6"/>
        <v>0</v>
      </c>
    </row>
    <row r="86" spans="1:18">
      <c r="A86" s="27" t="str">
        <f t="shared" ref="A86:A92" si="9">+B86&amp;C86&amp;D86</f>
        <v>1223402</v>
      </c>
      <c r="B86" s="28" t="s">
        <v>1510</v>
      </c>
      <c r="C86" s="29">
        <v>34</v>
      </c>
      <c r="D86" s="28" t="s">
        <v>561</v>
      </c>
      <c r="E86" s="426">
        <v>12</v>
      </c>
      <c r="F86" s="559" t="s">
        <v>737</v>
      </c>
      <c r="G86" s="60" t="s">
        <v>999</v>
      </c>
      <c r="H86" s="60"/>
      <c r="I86" s="64"/>
      <c r="J86" s="214"/>
      <c r="K86" s="42">
        <f>VLOOKUP($A86&amp;K$95,決統データ!$A$3:$DE$2059,$E86+19,)</f>
        <v>0</v>
      </c>
      <c r="L86" s="42">
        <f>VLOOKUP($A86&amp;L$95,決統データ!$A$3:$DE$2059,$E86+19,)</f>
        <v>0</v>
      </c>
      <c r="M86" s="42">
        <f>VLOOKUP($A86&amp;M$95,決統データ!$A$3:$DE$2059,$E86+19,)</f>
        <v>0</v>
      </c>
      <c r="N86" s="42">
        <f>VLOOKUP($A86&amp;N$95,決統データ!$A$3:$DE$2059,$E86+19,)</f>
        <v>0</v>
      </c>
      <c r="O86" s="42">
        <f>VLOOKUP($A86&amp;O$95,決統データ!$A$3:$DE$2059,$E86+19,)</f>
        <v>0</v>
      </c>
      <c r="P86" s="42">
        <f>VLOOKUP($A86&amp;P$95,決統データ!$A$3:$DE$2059,$E86+19,)</f>
        <v>0</v>
      </c>
      <c r="Q86" s="42">
        <f>VLOOKUP($A86&amp;Q$95,決統データ!$A$3:$DE$2059,$E86+19,)</f>
        <v>0</v>
      </c>
      <c r="R86" s="187">
        <f t="shared" si="6"/>
        <v>0</v>
      </c>
    </row>
    <row r="87" spans="1:18">
      <c r="A87" s="27" t="str">
        <f t="shared" si="9"/>
        <v>1223402</v>
      </c>
      <c r="B87" s="28" t="s">
        <v>1510</v>
      </c>
      <c r="C87" s="29">
        <v>34</v>
      </c>
      <c r="D87" s="28" t="s">
        <v>561</v>
      </c>
      <c r="E87" s="426">
        <v>13</v>
      </c>
      <c r="F87" s="559"/>
      <c r="G87" s="60" t="s">
        <v>998</v>
      </c>
      <c r="H87" s="60"/>
      <c r="I87" s="64"/>
      <c r="J87" s="214"/>
      <c r="K87" s="42">
        <f>VLOOKUP($A87&amp;K$95,決統データ!$A$3:$DE$2059,$E87+19,)</f>
        <v>0</v>
      </c>
      <c r="L87" s="42">
        <f>VLOOKUP($A87&amp;L$95,決統データ!$A$3:$DE$2059,$E87+19,)</f>
        <v>0</v>
      </c>
      <c r="M87" s="42">
        <f>VLOOKUP($A87&amp;M$95,決統データ!$A$3:$DE$2059,$E87+19,)</f>
        <v>0</v>
      </c>
      <c r="N87" s="42">
        <f>VLOOKUP($A87&amp;N$95,決統データ!$A$3:$DE$2059,$E87+19,)</f>
        <v>0</v>
      </c>
      <c r="O87" s="42">
        <f>VLOOKUP($A87&amp;O$95,決統データ!$A$3:$DE$2059,$E87+19,)</f>
        <v>0</v>
      </c>
      <c r="P87" s="42">
        <f>VLOOKUP($A87&amp;P$95,決統データ!$A$3:$DE$2059,$E87+19,)</f>
        <v>0</v>
      </c>
      <c r="Q87" s="42">
        <f>VLOOKUP($A87&amp;Q$95,決統データ!$A$3:$DE$2059,$E87+19,)</f>
        <v>0</v>
      </c>
      <c r="R87" s="187">
        <f t="shared" si="6"/>
        <v>0</v>
      </c>
    </row>
    <row r="88" spans="1:18">
      <c r="A88" s="27" t="str">
        <f t="shared" si="9"/>
        <v>1223402</v>
      </c>
      <c r="B88" s="28" t="s">
        <v>1510</v>
      </c>
      <c r="C88" s="29">
        <v>34</v>
      </c>
      <c r="D88" s="28" t="s">
        <v>561</v>
      </c>
      <c r="E88" s="426">
        <v>14</v>
      </c>
      <c r="F88" s="559"/>
      <c r="G88" s="60" t="s">
        <v>997</v>
      </c>
      <c r="H88" s="60"/>
      <c r="I88" s="64"/>
      <c r="J88" s="214"/>
      <c r="K88" s="42">
        <f>VLOOKUP($A88&amp;K$95,決統データ!$A$3:$DE$2059,$E88+19,)</f>
        <v>0</v>
      </c>
      <c r="L88" s="42">
        <f>VLOOKUP($A88&amp;L$95,決統データ!$A$3:$DE$2059,$E88+19,)</f>
        <v>1224251</v>
      </c>
      <c r="M88" s="42">
        <f>VLOOKUP($A88&amp;M$95,決統データ!$A$3:$DE$2059,$E88+19,)</f>
        <v>0</v>
      </c>
      <c r="N88" s="42">
        <f>VLOOKUP($A88&amp;N$95,決統データ!$A$3:$DE$2059,$E88+19,)</f>
        <v>0</v>
      </c>
      <c r="O88" s="42">
        <f>VLOOKUP($A88&amp;O$95,決統データ!$A$3:$DE$2059,$E88+19,)</f>
        <v>0</v>
      </c>
      <c r="P88" s="42">
        <f>VLOOKUP($A88&amp;P$95,決統データ!$A$3:$DE$2059,$E88+19,)</f>
        <v>0</v>
      </c>
      <c r="Q88" s="42">
        <f>VLOOKUP($A88&amp;Q$95,決統データ!$A$3:$DE$2059,$E88+19,)</f>
        <v>0</v>
      </c>
      <c r="R88" s="187">
        <f t="shared" si="6"/>
        <v>1224251</v>
      </c>
    </row>
    <row r="89" spans="1:18">
      <c r="A89" s="27" t="str">
        <f t="shared" si="9"/>
        <v>1223402</v>
      </c>
      <c r="B89" s="28" t="s">
        <v>1510</v>
      </c>
      <c r="C89" s="29">
        <v>34</v>
      </c>
      <c r="D89" s="28" t="s">
        <v>561</v>
      </c>
      <c r="E89" s="426">
        <v>15</v>
      </c>
      <c r="F89" s="559"/>
      <c r="G89" s="60" t="s">
        <v>996</v>
      </c>
      <c r="H89" s="60"/>
      <c r="I89" s="64"/>
      <c r="J89" s="214"/>
      <c r="K89" s="42">
        <f>VLOOKUP($A89&amp;K$95,決統データ!$A$3:$DE$2059,$E89+19,)</f>
        <v>0</v>
      </c>
      <c r="L89" s="42">
        <f>VLOOKUP($A89&amp;L$95,決統データ!$A$3:$DE$2059,$E89+19,)</f>
        <v>0</v>
      </c>
      <c r="M89" s="42">
        <f>VLOOKUP($A89&amp;M$95,決統データ!$A$3:$DE$2059,$E89+19,)</f>
        <v>0</v>
      </c>
      <c r="N89" s="42">
        <f>VLOOKUP($A89&amp;N$95,決統データ!$A$3:$DE$2059,$E89+19,)</f>
        <v>0</v>
      </c>
      <c r="O89" s="42">
        <f>VLOOKUP($A89&amp;O$95,決統データ!$A$3:$DE$2059,$E89+19,)</f>
        <v>0</v>
      </c>
      <c r="P89" s="42">
        <f>VLOOKUP($A89&amp;P$95,決統データ!$A$3:$DE$2059,$E89+19,)</f>
        <v>0</v>
      </c>
      <c r="Q89" s="42">
        <f>VLOOKUP($A89&amp;Q$95,決統データ!$A$3:$DE$2059,$E89+19,)</f>
        <v>0</v>
      </c>
      <c r="R89" s="187">
        <f t="shared" si="6"/>
        <v>0</v>
      </c>
    </row>
    <row r="90" spans="1:18">
      <c r="A90" s="27" t="str">
        <f t="shared" si="9"/>
        <v>1223402</v>
      </c>
      <c r="B90" s="28" t="s">
        <v>1510</v>
      </c>
      <c r="C90" s="29">
        <v>34</v>
      </c>
      <c r="D90" s="28" t="s">
        <v>561</v>
      </c>
      <c r="E90" s="426">
        <v>16</v>
      </c>
      <c r="F90" s="559"/>
      <c r="G90" s="60" t="s">
        <v>995</v>
      </c>
      <c r="H90" s="60"/>
      <c r="I90" s="64"/>
      <c r="J90" s="214"/>
      <c r="K90" s="42">
        <f>VLOOKUP($A90&amp;K$95,決統データ!$A$3:$DE$2059,$E90+19,)</f>
        <v>0</v>
      </c>
      <c r="L90" s="42">
        <f>VLOOKUP($A90&amp;L$95,決統データ!$A$3:$DE$2059,$E90+19,)</f>
        <v>0</v>
      </c>
      <c r="M90" s="42">
        <f>VLOOKUP($A90&amp;M$95,決統データ!$A$3:$DE$2059,$E90+19,)</f>
        <v>0</v>
      </c>
      <c r="N90" s="42">
        <f>VLOOKUP($A90&amp;N$95,決統データ!$A$3:$DE$2059,$E90+19,)</f>
        <v>0</v>
      </c>
      <c r="O90" s="42">
        <f>VLOOKUP($A90&amp;O$95,決統データ!$A$3:$DE$2059,$E90+19,)</f>
        <v>0</v>
      </c>
      <c r="P90" s="42">
        <f>VLOOKUP($A90&amp;P$95,決統データ!$A$3:$DE$2059,$E90+19,)</f>
        <v>0</v>
      </c>
      <c r="Q90" s="42">
        <f>VLOOKUP($A90&amp;Q$95,決統データ!$A$3:$DE$2059,$E90+19,)</f>
        <v>0</v>
      </c>
      <c r="R90" s="187">
        <f t="shared" si="6"/>
        <v>0</v>
      </c>
    </row>
    <row r="91" spans="1:18">
      <c r="A91" s="27" t="str">
        <f t="shared" si="9"/>
        <v>1223402</v>
      </c>
      <c r="B91" s="28" t="s">
        <v>1510</v>
      </c>
      <c r="C91" s="29">
        <v>34</v>
      </c>
      <c r="D91" s="28" t="s">
        <v>561</v>
      </c>
      <c r="E91" s="426">
        <v>17</v>
      </c>
      <c r="F91" s="559"/>
      <c r="G91" s="1059" t="s">
        <v>1511</v>
      </c>
      <c r="H91" s="678"/>
      <c r="I91" s="678"/>
      <c r="J91" s="678"/>
      <c r="K91" s="42">
        <f>VLOOKUP($A91&amp;K$95,決統データ!$A$3:$DE$2059,$E91+19,)</f>
        <v>0</v>
      </c>
      <c r="L91" s="42">
        <f>VLOOKUP($A91&amp;L$95,決統データ!$A$3:$DE$2059,$E91+19,)</f>
        <v>0</v>
      </c>
      <c r="M91" s="42">
        <f>VLOOKUP($A91&amp;M$95,決統データ!$A$3:$DE$2059,$E91+19,)</f>
        <v>0</v>
      </c>
      <c r="N91" s="42">
        <f>VLOOKUP($A91&amp;N$95,決統データ!$A$3:$DE$2059,$E91+19,)</f>
        <v>0</v>
      </c>
      <c r="O91" s="42">
        <f>VLOOKUP($A91&amp;O$95,決統データ!$A$3:$DE$2059,$E91+19,)</f>
        <v>0</v>
      </c>
      <c r="P91" s="42">
        <f>VLOOKUP($A91&amp;P$95,決統データ!$A$3:$DE$2059,$E91+19,)</f>
        <v>0</v>
      </c>
      <c r="Q91" s="42">
        <f>VLOOKUP($A91&amp;Q$95,決統データ!$A$3:$DE$2059,$E91+19,)</f>
        <v>0</v>
      </c>
      <c r="R91" s="187">
        <f t="shared" si="6"/>
        <v>0</v>
      </c>
    </row>
    <row r="92" spans="1:18">
      <c r="A92" s="27" t="str">
        <f t="shared" si="9"/>
        <v>1223402</v>
      </c>
      <c r="B92" s="28" t="s">
        <v>1510</v>
      </c>
      <c r="C92" s="29">
        <v>34</v>
      </c>
      <c r="D92" s="28" t="s">
        <v>561</v>
      </c>
      <c r="E92" s="426">
        <v>18</v>
      </c>
      <c r="F92" s="559"/>
      <c r="G92" s="60" t="s">
        <v>994</v>
      </c>
      <c r="H92" s="60"/>
      <c r="I92" s="64"/>
      <c r="J92" s="214"/>
      <c r="K92" s="42">
        <f>VLOOKUP($A92&amp;K$95,決統データ!$A$3:$DE$2059,$E92+19,)</f>
        <v>20338</v>
      </c>
      <c r="L92" s="42">
        <f>VLOOKUP($A92&amp;L$95,決統データ!$A$3:$DE$2059,$E92+19,)</f>
        <v>47400</v>
      </c>
      <c r="M92" s="42">
        <f>VLOOKUP($A92&amp;M$95,決統データ!$A$3:$DE$2059,$E92+19,)</f>
        <v>34400</v>
      </c>
      <c r="N92" s="42">
        <f>VLOOKUP($A92&amp;N$95,決統データ!$A$3:$DE$2059,$E92+19,)</f>
        <v>34600</v>
      </c>
      <c r="O92" s="42">
        <f>VLOOKUP($A92&amp;O$95,決統データ!$A$3:$DE$2059,$E92+19,)</f>
        <v>26400</v>
      </c>
      <c r="P92" s="42">
        <f>VLOOKUP($A92&amp;P$95,決統データ!$A$3:$DE$2059,$E92+19,)</f>
        <v>18300</v>
      </c>
      <c r="Q92" s="42">
        <f>VLOOKUP($A92&amp;Q$95,決統データ!$A$3:$DE$2059,$E92+19,)</f>
        <v>15000</v>
      </c>
      <c r="R92" s="187">
        <f t="shared" si="6"/>
        <v>196438</v>
      </c>
    </row>
    <row r="95" spans="1:18">
      <c r="K95" s="12" t="str">
        <f>+K96&amp;K98</f>
        <v>262013001</v>
      </c>
      <c r="L95" s="12" t="str">
        <f t="shared" ref="L95:Q95" si="10">+L96&amp;L98</f>
        <v>262013003</v>
      </c>
      <c r="M95" s="12" t="str">
        <f t="shared" si="10"/>
        <v>262030001</v>
      </c>
      <c r="N95" s="12" t="str">
        <f t="shared" si="10"/>
        <v>262030002</v>
      </c>
      <c r="O95" s="12" t="str">
        <f t="shared" si="10"/>
        <v>262056008</v>
      </c>
      <c r="P95" s="12" t="str">
        <f t="shared" si="10"/>
        <v>262129003</v>
      </c>
      <c r="Q95" s="12" t="str">
        <f t="shared" si="10"/>
        <v>262129005</v>
      </c>
    </row>
    <row r="96" spans="1:18">
      <c r="K96" s="12" t="s">
        <v>584</v>
      </c>
      <c r="L96" s="12" t="s">
        <v>584</v>
      </c>
      <c r="M96" s="323" t="s">
        <v>586</v>
      </c>
      <c r="N96" s="323" t="s">
        <v>586</v>
      </c>
      <c r="O96" s="323" t="s">
        <v>588</v>
      </c>
      <c r="P96" s="323" t="s">
        <v>589</v>
      </c>
      <c r="Q96" s="323" t="s">
        <v>589</v>
      </c>
    </row>
    <row r="97" spans="11:17" s="1" customFormat="1">
      <c r="K97" s="12" t="s">
        <v>463</v>
      </c>
      <c r="L97" s="12" t="s">
        <v>463</v>
      </c>
      <c r="M97" s="323" t="s">
        <v>465</v>
      </c>
      <c r="N97" s="323" t="s">
        <v>465</v>
      </c>
      <c r="O97" s="323" t="s">
        <v>467</v>
      </c>
      <c r="P97" s="323" t="s">
        <v>590</v>
      </c>
      <c r="Q97" s="323" t="s">
        <v>590</v>
      </c>
    </row>
    <row r="98" spans="11:17" s="1" customFormat="1">
      <c r="K98" s="12" t="s">
        <v>753</v>
      </c>
      <c r="L98" s="12" t="s">
        <v>751</v>
      </c>
      <c r="M98" s="323" t="s">
        <v>753</v>
      </c>
      <c r="N98" s="323" t="s">
        <v>752</v>
      </c>
      <c r="O98" s="323" t="s">
        <v>772</v>
      </c>
      <c r="P98" s="323" t="s">
        <v>751</v>
      </c>
      <c r="Q98" s="323" t="s">
        <v>762</v>
      </c>
    </row>
  </sheetData>
  <customSheetViews>
    <customSheetView guid="{247A5D4D-80F1-4466-92F7-7A3BC78E450F}" showPageBreaks="1" printArea="1" view="pageBreakPreview">
      <pane xSplit="10" ySplit="3" topLeftCell="W82" activePane="bottomRight" state="frozen"/>
      <selection pane="bottomRight" activeCell="C43" sqref="C43"/>
      <colBreaks count="1" manualBreakCount="1">
        <brk id="17" max="79" man="1"/>
      </colBreaks>
      <pageMargins left="0.78740157480314965" right="0.78740157480314965" top="0.78740157480314965" bottom="0.78740157480314965" header="0.51181102362204722" footer="0.51181102362204722"/>
      <pageSetup paperSize="9" scale="45" fitToHeight="0" orientation="portrait" blackAndWhite="1" horizontalDpi="300" verticalDpi="300"/>
      <headerFooter alignWithMargins="0"/>
    </customSheetView>
  </customSheetViews>
  <mergeCells count="44">
    <mergeCell ref="F31:F58"/>
    <mergeCell ref="G46:G58"/>
    <mergeCell ref="H54:I58"/>
    <mergeCell ref="G72:J72"/>
    <mergeCell ref="G71:J71"/>
    <mergeCell ref="F59:F85"/>
    <mergeCell ref="G73:G85"/>
    <mergeCell ref="H81:I85"/>
    <mergeCell ref="G42:J42"/>
    <mergeCell ref="H38:I39"/>
    <mergeCell ref="G31:J31"/>
    <mergeCell ref="H46:J46"/>
    <mergeCell ref="H47:H53"/>
    <mergeCell ref="I47:J47"/>
    <mergeCell ref="I51:I53"/>
    <mergeCell ref="G45:J45"/>
    <mergeCell ref="F2:J2"/>
    <mergeCell ref="F3:J3"/>
    <mergeCell ref="I12:I13"/>
    <mergeCell ref="G5:G13"/>
    <mergeCell ref="H10:I11"/>
    <mergeCell ref="F4:F30"/>
    <mergeCell ref="G14:J14"/>
    <mergeCell ref="H18:J18"/>
    <mergeCell ref="H19:H25"/>
    <mergeCell ref="G17:J17"/>
    <mergeCell ref="G16:J16"/>
    <mergeCell ref="G18:G30"/>
    <mergeCell ref="H26:I30"/>
    <mergeCell ref="I19:J19"/>
    <mergeCell ref="I23:I25"/>
    <mergeCell ref="G44:J44"/>
    <mergeCell ref="G91:J91"/>
    <mergeCell ref="H65:I66"/>
    <mergeCell ref="G33:G41"/>
    <mergeCell ref="I40:I41"/>
    <mergeCell ref="G60:G68"/>
    <mergeCell ref="I67:I68"/>
    <mergeCell ref="F86:F92"/>
    <mergeCell ref="G69:J69"/>
    <mergeCell ref="H73:J73"/>
    <mergeCell ref="H74:H80"/>
    <mergeCell ref="I74:J74"/>
    <mergeCell ref="I78:I80"/>
  </mergeCells>
  <phoneticPr fontId="3"/>
  <pageMargins left="0.78740157480314965" right="0.78740157480314965" top="0.78740157480314965" bottom="0.78740157480314965" header="0.51181102362204722" footer="0.51181102362204722"/>
  <pageSetup paperSize="9" scale="57" fitToWidth="0"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sheetPr>
  <dimension ref="A1:O95"/>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3.5" style="1" customWidth="1"/>
    <col min="7" max="7" width="5.08203125" style="1" customWidth="1"/>
    <col min="8" max="8" width="5" style="1" customWidth="1"/>
    <col min="9" max="9" width="4.08203125" style="1" customWidth="1"/>
    <col min="10" max="10" width="28.5" style="1" customWidth="1"/>
    <col min="11" max="11" width="12.58203125" style="1" customWidth="1"/>
    <col min="12" max="15" width="12.58203125" style="157" customWidth="1"/>
    <col min="16" max="16384" width="9" style="1"/>
  </cols>
  <sheetData>
    <row r="1" spans="1:15">
      <c r="F1" s="1" t="s">
        <v>1034</v>
      </c>
      <c r="N1" s="316"/>
      <c r="O1" s="316" t="s">
        <v>523</v>
      </c>
    </row>
    <row r="2" spans="1:15" ht="33.75" customHeight="1">
      <c r="A2" s="26"/>
      <c r="B2" s="67" t="s">
        <v>786</v>
      </c>
      <c r="C2" s="26" t="s">
        <v>787</v>
      </c>
      <c r="D2" s="26" t="s">
        <v>788</v>
      </c>
      <c r="E2" s="30" t="s">
        <v>789</v>
      </c>
      <c r="F2" s="803"/>
      <c r="G2" s="803"/>
      <c r="H2" s="803"/>
      <c r="I2" s="803"/>
      <c r="J2" s="482"/>
      <c r="K2" s="299" t="s">
        <v>131</v>
      </c>
      <c r="L2" s="183" t="s">
        <v>465</v>
      </c>
      <c r="M2" s="183" t="s">
        <v>467</v>
      </c>
      <c r="N2" s="183" t="s">
        <v>543</v>
      </c>
      <c r="O2" s="183" t="s">
        <v>609</v>
      </c>
    </row>
    <row r="3" spans="1:15">
      <c r="A3" s="27" t="str">
        <f>+B3&amp;C3&amp;D3</f>
        <v>1222601</v>
      </c>
      <c r="B3" s="28" t="s">
        <v>354</v>
      </c>
      <c r="C3" s="29">
        <v>26</v>
      </c>
      <c r="D3" s="28" t="s">
        <v>790</v>
      </c>
      <c r="E3" s="31">
        <v>1</v>
      </c>
      <c r="F3" s="636" t="s">
        <v>895</v>
      </c>
      <c r="G3" s="638" t="s">
        <v>894</v>
      </c>
      <c r="H3" s="638"/>
      <c r="I3" s="638"/>
      <c r="J3" s="981"/>
      <c r="K3" s="43">
        <f>VLOOKUP($A3&amp;K$93,決統データ!$A$3:$DE$2059,$E3+19,FALSE)</f>
        <v>9985</v>
      </c>
      <c r="L3" s="43">
        <f>VLOOKUP($A3&amp;L$93,決統データ!$A$3:$DE$2059,$E3+19,FALSE)</f>
        <v>47196</v>
      </c>
      <c r="M3" s="43">
        <f>VLOOKUP($A3&amp;M$93,決統データ!$A$3:$DE$2059,$E3+19,FALSE)</f>
        <v>4</v>
      </c>
      <c r="N3" s="43">
        <f>VLOOKUP($A3&amp;N$93,決統データ!$A$3:$DE$2059,$E3+19,FALSE)</f>
        <v>7914</v>
      </c>
      <c r="O3" s="187">
        <f t="shared" ref="O3:O34" si="0">SUM(K3:N3)</f>
        <v>65099</v>
      </c>
    </row>
    <row r="4" spans="1:15">
      <c r="A4" s="27" t="str">
        <f t="shared" ref="A4:A67" si="1">+B4&amp;C4&amp;D4</f>
        <v>1222601</v>
      </c>
      <c r="B4" s="28" t="s">
        <v>354</v>
      </c>
      <c r="C4" s="29">
        <v>26</v>
      </c>
      <c r="D4" s="28" t="s">
        <v>790</v>
      </c>
      <c r="E4" s="24">
        <v>2</v>
      </c>
      <c r="F4" s="636"/>
      <c r="G4" s="507" t="s">
        <v>893</v>
      </c>
      <c r="H4" s="507"/>
      <c r="I4" s="507"/>
      <c r="J4" s="468"/>
      <c r="K4" s="43">
        <f>VLOOKUP($A4&amp;K$93,決統データ!$A$3:$DE$2059,$E4+19,FALSE)</f>
        <v>9985</v>
      </c>
      <c r="L4" s="43">
        <f>VLOOKUP($A4&amp;L$93,決統データ!$A$3:$DE$2059,$E4+19,FALSE)</f>
        <v>46946</v>
      </c>
      <c r="M4" s="43">
        <f>VLOOKUP($A4&amp;M$93,決統データ!$A$3:$DE$2059,$E4+19,FALSE)</f>
        <v>4</v>
      </c>
      <c r="N4" s="43">
        <f>VLOOKUP($A4&amp;N$93,決統データ!$A$3:$DE$2059,$E4+19,FALSE)</f>
        <v>7913</v>
      </c>
      <c r="O4" s="187">
        <f t="shared" si="0"/>
        <v>64848</v>
      </c>
    </row>
    <row r="5" spans="1:15">
      <c r="A5" s="27" t="str">
        <f t="shared" si="1"/>
        <v>1222601</v>
      </c>
      <c r="B5" s="28" t="s">
        <v>354</v>
      </c>
      <c r="C5" s="29">
        <v>26</v>
      </c>
      <c r="D5" s="28" t="s">
        <v>790</v>
      </c>
      <c r="E5" s="24">
        <v>3</v>
      </c>
      <c r="F5" s="636"/>
      <c r="G5" s="507" t="s">
        <v>892</v>
      </c>
      <c r="H5" s="507"/>
      <c r="I5" s="507"/>
      <c r="J5" s="468"/>
      <c r="K5" s="43">
        <f>VLOOKUP($A5&amp;K$93,決統データ!$A$3:$DE$2059,$E5+19,FALSE)</f>
        <v>7827</v>
      </c>
      <c r="L5" s="43">
        <f>VLOOKUP($A5&amp;L$93,決統データ!$A$3:$DE$2059,$E5+19,FALSE)</f>
        <v>34853</v>
      </c>
      <c r="M5" s="43">
        <f>VLOOKUP($A5&amp;M$93,決統データ!$A$3:$DE$2059,$E5+19,FALSE)</f>
        <v>0</v>
      </c>
      <c r="N5" s="43">
        <f>VLOOKUP($A5&amp;N$93,決統データ!$A$3:$DE$2059,$E5+19,FALSE)</f>
        <v>0</v>
      </c>
      <c r="O5" s="187">
        <f t="shared" si="0"/>
        <v>42680</v>
      </c>
    </row>
    <row r="6" spans="1:15">
      <c r="A6" s="27" t="str">
        <f t="shared" si="1"/>
        <v>1222601</v>
      </c>
      <c r="B6" s="28" t="s">
        <v>354</v>
      </c>
      <c r="C6" s="29">
        <v>26</v>
      </c>
      <c r="D6" s="28" t="s">
        <v>790</v>
      </c>
      <c r="E6" s="24">
        <v>5</v>
      </c>
      <c r="F6" s="636"/>
      <c r="G6" s="507" t="s">
        <v>891</v>
      </c>
      <c r="H6" s="507"/>
      <c r="I6" s="507"/>
      <c r="J6" s="468"/>
      <c r="K6" s="43">
        <f>VLOOKUP($A6&amp;K$93,決統データ!$A$3:$DE$2059,$E6+19,FALSE)</f>
        <v>0</v>
      </c>
      <c r="L6" s="43">
        <f>VLOOKUP($A6&amp;L$93,決統データ!$A$3:$DE$2059,$E6+19,FALSE)</f>
        <v>0</v>
      </c>
      <c r="M6" s="43">
        <f>VLOOKUP($A6&amp;M$93,決統データ!$A$3:$DE$2059,$E6+19,FALSE)</f>
        <v>0</v>
      </c>
      <c r="N6" s="43">
        <f>VLOOKUP($A6&amp;N$93,決統データ!$A$3:$DE$2059,$E6+19,FALSE)</f>
        <v>0</v>
      </c>
      <c r="O6" s="187">
        <f t="shared" si="0"/>
        <v>0</v>
      </c>
    </row>
    <row r="7" spans="1:15">
      <c r="A7" s="27" t="str">
        <f t="shared" si="1"/>
        <v>1222601</v>
      </c>
      <c r="B7" s="28" t="s">
        <v>354</v>
      </c>
      <c r="C7" s="29">
        <v>26</v>
      </c>
      <c r="D7" s="28" t="s">
        <v>790</v>
      </c>
      <c r="E7" s="24">
        <v>6</v>
      </c>
      <c r="F7" s="636"/>
      <c r="G7" s="507" t="s">
        <v>882</v>
      </c>
      <c r="H7" s="507"/>
      <c r="I7" s="507"/>
      <c r="J7" s="468"/>
      <c r="K7" s="43">
        <f>VLOOKUP($A7&amp;K$93,決統データ!$A$3:$DE$2059,$E7+19,FALSE)</f>
        <v>2158</v>
      </c>
      <c r="L7" s="43">
        <f>VLOOKUP($A7&amp;L$93,決統データ!$A$3:$DE$2059,$E7+19,FALSE)</f>
        <v>12093</v>
      </c>
      <c r="M7" s="43">
        <f>VLOOKUP($A7&amp;M$93,決統データ!$A$3:$DE$2059,$E7+19,FALSE)</f>
        <v>4</v>
      </c>
      <c r="N7" s="43">
        <f>VLOOKUP($A7&amp;N$93,決統データ!$A$3:$DE$2059,$E7+19,FALSE)</f>
        <v>7913</v>
      </c>
      <c r="O7" s="187">
        <f t="shared" si="0"/>
        <v>22168</v>
      </c>
    </row>
    <row r="8" spans="1:15">
      <c r="A8" s="27" t="str">
        <f t="shared" si="1"/>
        <v>1222601</v>
      </c>
      <c r="B8" s="28" t="s">
        <v>354</v>
      </c>
      <c r="C8" s="29">
        <v>26</v>
      </c>
      <c r="D8" s="28" t="s">
        <v>790</v>
      </c>
      <c r="E8" s="24">
        <v>7</v>
      </c>
      <c r="F8" s="636"/>
      <c r="G8" s="507" t="s">
        <v>890</v>
      </c>
      <c r="H8" s="507"/>
      <c r="I8" s="507"/>
      <c r="J8" s="468"/>
      <c r="K8" s="43">
        <f>VLOOKUP($A8&amp;K$93,決統データ!$A$3:$DE$2059,$E8+19,FALSE)</f>
        <v>0</v>
      </c>
      <c r="L8" s="43">
        <f>VLOOKUP($A8&amp;L$93,決統データ!$A$3:$DE$2059,$E8+19,FALSE)</f>
        <v>250</v>
      </c>
      <c r="M8" s="43">
        <f>VLOOKUP($A8&amp;M$93,決統データ!$A$3:$DE$2059,$E8+19,FALSE)</f>
        <v>0</v>
      </c>
      <c r="N8" s="43">
        <f>VLOOKUP($A8&amp;N$93,決統データ!$A$3:$DE$2059,$E8+19,FALSE)</f>
        <v>1</v>
      </c>
      <c r="O8" s="187">
        <f t="shared" si="0"/>
        <v>251</v>
      </c>
    </row>
    <row r="9" spans="1:15">
      <c r="A9" s="27" t="str">
        <f t="shared" si="1"/>
        <v>1222601</v>
      </c>
      <c r="B9" s="28" t="s">
        <v>354</v>
      </c>
      <c r="C9" s="29">
        <v>26</v>
      </c>
      <c r="D9" s="28" t="s">
        <v>790</v>
      </c>
      <c r="E9" s="24">
        <v>8</v>
      </c>
      <c r="F9" s="636"/>
      <c r="G9" s="507" t="s">
        <v>889</v>
      </c>
      <c r="H9" s="507"/>
      <c r="I9" s="507"/>
      <c r="J9" s="468"/>
      <c r="K9" s="43">
        <f>VLOOKUP($A9&amp;K$93,決統データ!$A$3:$DE$2059,$E9+19,FALSE)</f>
        <v>0</v>
      </c>
      <c r="L9" s="43">
        <f>VLOOKUP($A9&amp;L$93,決統データ!$A$3:$DE$2059,$E9+19,FALSE)</f>
        <v>0</v>
      </c>
      <c r="M9" s="43">
        <f>VLOOKUP($A9&amp;M$93,決統データ!$A$3:$DE$2059,$E9+19,FALSE)</f>
        <v>0</v>
      </c>
      <c r="N9" s="43">
        <f>VLOOKUP($A9&amp;N$93,決統データ!$A$3:$DE$2059,$E9+19,FALSE)</f>
        <v>0</v>
      </c>
      <c r="O9" s="187">
        <f t="shared" si="0"/>
        <v>0</v>
      </c>
    </row>
    <row r="10" spans="1:15">
      <c r="A10" s="27" t="str">
        <f t="shared" si="1"/>
        <v>1222601</v>
      </c>
      <c r="B10" s="28" t="s">
        <v>354</v>
      </c>
      <c r="C10" s="29">
        <v>26</v>
      </c>
      <c r="D10" s="28" t="s">
        <v>790</v>
      </c>
      <c r="E10" s="24">
        <v>9</v>
      </c>
      <c r="F10" s="636"/>
      <c r="G10" s="507" t="s">
        <v>925</v>
      </c>
      <c r="H10" s="507"/>
      <c r="I10" s="507"/>
      <c r="J10" s="468"/>
      <c r="K10" s="43">
        <f>VLOOKUP($A10&amp;K$93,決統データ!$A$3:$DE$2059,$E10+19,FALSE)</f>
        <v>0</v>
      </c>
      <c r="L10" s="43">
        <f>VLOOKUP($A10&amp;L$93,決統データ!$A$3:$DE$2059,$E10+19,FALSE)</f>
        <v>0</v>
      </c>
      <c r="M10" s="43">
        <f>VLOOKUP($A10&amp;M$93,決統データ!$A$3:$DE$2059,$E10+19,FALSE)</f>
        <v>0</v>
      </c>
      <c r="N10" s="43">
        <f>VLOOKUP($A10&amp;N$93,決統データ!$A$3:$DE$2059,$E10+19,FALSE)</f>
        <v>0</v>
      </c>
      <c r="O10" s="187">
        <f t="shared" si="0"/>
        <v>0</v>
      </c>
    </row>
    <row r="11" spans="1:15">
      <c r="A11" s="27" t="str">
        <f t="shared" si="1"/>
        <v>1222601</v>
      </c>
      <c r="B11" s="28" t="s">
        <v>354</v>
      </c>
      <c r="C11" s="29">
        <v>26</v>
      </c>
      <c r="D11" s="28" t="s">
        <v>790</v>
      </c>
      <c r="E11" s="24">
        <v>10</v>
      </c>
      <c r="F11" s="636"/>
      <c r="G11" s="507" t="s">
        <v>924</v>
      </c>
      <c r="H11" s="507"/>
      <c r="I11" s="507"/>
      <c r="J11" s="468"/>
      <c r="K11" s="43">
        <f>VLOOKUP($A11&amp;K$93,決統データ!$A$3:$DE$2059,$E11+19,FALSE)</f>
        <v>0</v>
      </c>
      <c r="L11" s="43">
        <f>VLOOKUP($A11&amp;L$93,決統データ!$A$3:$DE$2059,$E11+19,FALSE)</f>
        <v>0</v>
      </c>
      <c r="M11" s="43">
        <f>VLOOKUP($A11&amp;M$93,決統データ!$A$3:$DE$2059,$E11+19,FALSE)</f>
        <v>0</v>
      </c>
      <c r="N11" s="43">
        <f>VLOOKUP($A11&amp;N$93,決統データ!$A$3:$DE$2059,$E11+19,FALSE)</f>
        <v>0</v>
      </c>
      <c r="O11" s="187">
        <f t="shared" si="0"/>
        <v>0</v>
      </c>
    </row>
    <row r="12" spans="1:15">
      <c r="A12" s="27" t="str">
        <f t="shared" si="1"/>
        <v>1222601</v>
      </c>
      <c r="B12" s="28" t="s">
        <v>354</v>
      </c>
      <c r="C12" s="29">
        <v>26</v>
      </c>
      <c r="D12" s="28" t="s">
        <v>790</v>
      </c>
      <c r="E12" s="24">
        <v>11</v>
      </c>
      <c r="F12" s="636"/>
      <c r="G12" s="507" t="s">
        <v>923</v>
      </c>
      <c r="H12" s="507"/>
      <c r="I12" s="507"/>
      <c r="J12" s="468"/>
      <c r="K12" s="43">
        <f>VLOOKUP($A12&amp;K$93,決統データ!$A$3:$DE$2059,$E12+19,FALSE)</f>
        <v>0</v>
      </c>
      <c r="L12" s="43">
        <f>VLOOKUP($A12&amp;L$93,決統データ!$A$3:$DE$2059,$E12+19,FALSE)</f>
        <v>250</v>
      </c>
      <c r="M12" s="43">
        <f>VLOOKUP($A12&amp;M$93,決統データ!$A$3:$DE$2059,$E12+19,FALSE)</f>
        <v>0</v>
      </c>
      <c r="N12" s="43">
        <f>VLOOKUP($A12&amp;N$93,決統データ!$A$3:$DE$2059,$E12+19,FALSE)</f>
        <v>1</v>
      </c>
      <c r="O12" s="187">
        <f t="shared" si="0"/>
        <v>251</v>
      </c>
    </row>
    <row r="13" spans="1:15">
      <c r="A13" s="27" t="str">
        <f t="shared" si="1"/>
        <v>1222601</v>
      </c>
      <c r="B13" s="28" t="s">
        <v>354</v>
      </c>
      <c r="C13" s="29">
        <v>26</v>
      </c>
      <c r="D13" s="28" t="s">
        <v>790</v>
      </c>
      <c r="E13" s="24">
        <v>12</v>
      </c>
      <c r="F13" s="636"/>
      <c r="G13" s="507" t="s">
        <v>886</v>
      </c>
      <c r="H13" s="507"/>
      <c r="I13" s="507"/>
      <c r="J13" s="468"/>
      <c r="K13" s="43">
        <f>VLOOKUP($A13&amp;K$93,決統データ!$A$3:$DE$2059,$E13+19,FALSE)</f>
        <v>3393</v>
      </c>
      <c r="L13" s="43">
        <f>VLOOKUP($A13&amp;L$93,決統データ!$A$3:$DE$2059,$E13+19,FALSE)</f>
        <v>16565</v>
      </c>
      <c r="M13" s="43">
        <f>VLOOKUP($A13&amp;M$93,決統データ!$A$3:$DE$2059,$E13+19,FALSE)</f>
        <v>131</v>
      </c>
      <c r="N13" s="43">
        <f>VLOOKUP($A13&amp;N$93,決統データ!$A$3:$DE$2059,$E13+19,FALSE)</f>
        <v>136</v>
      </c>
      <c r="O13" s="187">
        <f t="shared" si="0"/>
        <v>20225</v>
      </c>
    </row>
    <row r="14" spans="1:15">
      <c r="A14" s="27" t="str">
        <f t="shared" si="1"/>
        <v>1222601</v>
      </c>
      <c r="B14" s="28" t="s">
        <v>354</v>
      </c>
      <c r="C14" s="29">
        <v>26</v>
      </c>
      <c r="D14" s="28" t="s">
        <v>790</v>
      </c>
      <c r="E14" s="24">
        <v>13</v>
      </c>
      <c r="F14" s="636"/>
      <c r="G14" s="507" t="s">
        <v>885</v>
      </c>
      <c r="H14" s="507"/>
      <c r="I14" s="507"/>
      <c r="J14" s="468"/>
      <c r="K14" s="43">
        <f>VLOOKUP($A14&amp;K$93,決統データ!$A$3:$DE$2059,$E14+19,FALSE)</f>
        <v>3393</v>
      </c>
      <c r="L14" s="43">
        <f>VLOOKUP($A14&amp;L$93,決統データ!$A$3:$DE$2059,$E14+19,FALSE)</f>
        <v>14165</v>
      </c>
      <c r="M14" s="43">
        <f>VLOOKUP($A14&amp;M$93,決統データ!$A$3:$DE$2059,$E14+19,FALSE)</f>
        <v>25</v>
      </c>
      <c r="N14" s="43">
        <f>VLOOKUP($A14&amp;N$93,決統データ!$A$3:$DE$2059,$E14+19,FALSE)</f>
        <v>136</v>
      </c>
      <c r="O14" s="187">
        <f t="shared" si="0"/>
        <v>17719</v>
      </c>
    </row>
    <row r="15" spans="1:15">
      <c r="A15" s="27" t="str">
        <f t="shared" si="1"/>
        <v>1222601</v>
      </c>
      <c r="B15" s="28" t="s">
        <v>354</v>
      </c>
      <c r="C15" s="29">
        <v>26</v>
      </c>
      <c r="D15" s="28" t="s">
        <v>790</v>
      </c>
      <c r="E15" s="24">
        <v>14</v>
      </c>
      <c r="F15" s="636"/>
      <c r="G15" s="507" t="s">
        <v>884</v>
      </c>
      <c r="H15" s="507"/>
      <c r="I15" s="507"/>
      <c r="J15" s="468"/>
      <c r="K15" s="43">
        <f>VLOOKUP($A15&amp;K$93,決統データ!$A$3:$DE$2059,$E15+19,FALSE)</f>
        <v>0</v>
      </c>
      <c r="L15" s="43">
        <f>VLOOKUP($A15&amp;L$93,決統データ!$A$3:$DE$2059,$E15+19,FALSE)</f>
        <v>6053</v>
      </c>
      <c r="M15" s="43">
        <f>VLOOKUP($A15&amp;M$93,決統データ!$A$3:$DE$2059,$E15+19,FALSE)</f>
        <v>0</v>
      </c>
      <c r="N15" s="43">
        <f>VLOOKUP($A15&amp;N$93,決統データ!$A$3:$DE$2059,$E15+19,FALSE)</f>
        <v>0</v>
      </c>
      <c r="O15" s="187">
        <f t="shared" si="0"/>
        <v>6053</v>
      </c>
    </row>
    <row r="16" spans="1:15">
      <c r="A16" s="27" t="str">
        <f t="shared" si="1"/>
        <v>1222601</v>
      </c>
      <c r="B16" s="28" t="s">
        <v>354</v>
      </c>
      <c r="C16" s="29">
        <v>26</v>
      </c>
      <c r="D16" s="28" t="s">
        <v>790</v>
      </c>
      <c r="E16" s="24">
        <v>15</v>
      </c>
      <c r="F16" s="636"/>
      <c r="G16" s="507" t="s">
        <v>883</v>
      </c>
      <c r="H16" s="507"/>
      <c r="I16" s="507"/>
      <c r="J16" s="468"/>
      <c r="K16" s="43">
        <f>VLOOKUP($A16&amp;K$93,決統データ!$A$3:$DE$2059,$E16+19,FALSE)</f>
        <v>0</v>
      </c>
      <c r="L16" s="43">
        <f>VLOOKUP($A16&amp;L$93,決統データ!$A$3:$DE$2059,$E16+19,FALSE)</f>
        <v>0</v>
      </c>
      <c r="M16" s="43">
        <f>VLOOKUP($A16&amp;M$93,決統データ!$A$3:$DE$2059,$E16+19,FALSE)</f>
        <v>0</v>
      </c>
      <c r="N16" s="43">
        <f>VLOOKUP($A16&amp;N$93,決統データ!$A$3:$DE$2059,$E16+19,FALSE)</f>
        <v>0</v>
      </c>
      <c r="O16" s="187">
        <f t="shared" si="0"/>
        <v>0</v>
      </c>
    </row>
    <row r="17" spans="1:15">
      <c r="A17" s="27" t="str">
        <f t="shared" si="1"/>
        <v>1222601</v>
      </c>
      <c r="B17" s="28" t="s">
        <v>354</v>
      </c>
      <c r="C17" s="29">
        <v>26</v>
      </c>
      <c r="D17" s="28" t="s">
        <v>790</v>
      </c>
      <c r="E17" s="24">
        <v>16</v>
      </c>
      <c r="F17" s="636"/>
      <c r="G17" s="507" t="s">
        <v>882</v>
      </c>
      <c r="H17" s="507"/>
      <c r="I17" s="507"/>
      <c r="J17" s="468"/>
      <c r="K17" s="43">
        <f>VLOOKUP($A17&amp;K$93,決統データ!$A$3:$DE$2059,$E17+19,FALSE)</f>
        <v>3393</v>
      </c>
      <c r="L17" s="43">
        <f>VLOOKUP($A17&amp;L$93,決統データ!$A$3:$DE$2059,$E17+19,FALSE)</f>
        <v>8112</v>
      </c>
      <c r="M17" s="43">
        <f>VLOOKUP($A17&amp;M$93,決統データ!$A$3:$DE$2059,$E17+19,FALSE)</f>
        <v>25</v>
      </c>
      <c r="N17" s="43">
        <f>VLOOKUP($A17&amp;N$93,決統データ!$A$3:$DE$2059,$E17+19,FALSE)</f>
        <v>136</v>
      </c>
      <c r="O17" s="187">
        <f t="shared" si="0"/>
        <v>11666</v>
      </c>
    </row>
    <row r="18" spans="1:15">
      <c r="A18" s="27" t="str">
        <f t="shared" si="1"/>
        <v>1222601</v>
      </c>
      <c r="B18" s="28" t="s">
        <v>354</v>
      </c>
      <c r="C18" s="29">
        <v>26</v>
      </c>
      <c r="D18" s="28" t="s">
        <v>790</v>
      </c>
      <c r="E18" s="24">
        <v>17</v>
      </c>
      <c r="F18" s="636"/>
      <c r="G18" s="507" t="s">
        <v>881</v>
      </c>
      <c r="H18" s="507"/>
      <c r="I18" s="507"/>
      <c r="J18" s="468"/>
      <c r="K18" s="43">
        <f>VLOOKUP($A18&amp;K$93,決統データ!$A$3:$DE$2059,$E18+19,FALSE)</f>
        <v>0</v>
      </c>
      <c r="L18" s="43">
        <f>VLOOKUP($A18&amp;L$93,決統データ!$A$3:$DE$2059,$E18+19,FALSE)</f>
        <v>2400</v>
      </c>
      <c r="M18" s="43">
        <f>VLOOKUP($A18&amp;M$93,決統データ!$A$3:$DE$2059,$E18+19,FALSE)</f>
        <v>106</v>
      </c>
      <c r="N18" s="43">
        <f>VLOOKUP($A18&amp;N$93,決統データ!$A$3:$DE$2059,$E18+19,FALSE)</f>
        <v>0</v>
      </c>
      <c r="O18" s="187">
        <f t="shared" si="0"/>
        <v>2506</v>
      </c>
    </row>
    <row r="19" spans="1:15">
      <c r="A19" s="27" t="str">
        <f t="shared" si="1"/>
        <v>1222601</v>
      </c>
      <c r="B19" s="28" t="s">
        <v>354</v>
      </c>
      <c r="C19" s="29">
        <v>26</v>
      </c>
      <c r="D19" s="28" t="s">
        <v>790</v>
      </c>
      <c r="E19" s="24">
        <v>18</v>
      </c>
      <c r="F19" s="636"/>
      <c r="G19" s="507" t="s">
        <v>880</v>
      </c>
      <c r="H19" s="507"/>
      <c r="I19" s="507"/>
      <c r="J19" s="468"/>
      <c r="K19" s="43">
        <f>VLOOKUP($A19&amp;K$93,決統データ!$A$3:$DE$2059,$E19+19,FALSE)</f>
        <v>0</v>
      </c>
      <c r="L19" s="43">
        <f>VLOOKUP($A19&amp;L$93,決統データ!$A$3:$DE$2059,$E19+19,FALSE)</f>
        <v>0</v>
      </c>
      <c r="M19" s="43">
        <f>VLOOKUP($A19&amp;M$93,決統データ!$A$3:$DE$2059,$E19+19,FALSE)</f>
        <v>106</v>
      </c>
      <c r="N19" s="43">
        <f>VLOOKUP($A19&amp;N$93,決統データ!$A$3:$DE$2059,$E19+19,FALSE)</f>
        <v>0</v>
      </c>
      <c r="O19" s="187">
        <f t="shared" si="0"/>
        <v>106</v>
      </c>
    </row>
    <row r="20" spans="1:15">
      <c r="A20" s="27" t="str">
        <f t="shared" si="1"/>
        <v>1222601</v>
      </c>
      <c r="B20" s="28" t="s">
        <v>354</v>
      </c>
      <c r="C20" s="29">
        <v>26</v>
      </c>
      <c r="D20" s="28" t="s">
        <v>790</v>
      </c>
      <c r="E20" s="24">
        <v>19</v>
      </c>
      <c r="F20" s="636"/>
      <c r="G20" s="507" t="s">
        <v>879</v>
      </c>
      <c r="H20" s="507"/>
      <c r="I20" s="507"/>
      <c r="J20" s="468"/>
      <c r="K20" s="43">
        <f>VLOOKUP($A20&amp;K$93,決統データ!$A$3:$DE$2059,$E20+19,FALSE)</f>
        <v>0</v>
      </c>
      <c r="L20" s="43">
        <f>VLOOKUP($A20&amp;L$93,決統データ!$A$3:$DE$2059,$E20+19,FALSE)</f>
        <v>0</v>
      </c>
      <c r="M20" s="43">
        <f>VLOOKUP($A20&amp;M$93,決統データ!$A$3:$DE$2059,$E20+19,FALSE)</f>
        <v>0</v>
      </c>
      <c r="N20" s="43">
        <f>VLOOKUP($A20&amp;N$93,決統データ!$A$3:$DE$2059,$E20+19,FALSE)</f>
        <v>0</v>
      </c>
      <c r="O20" s="187">
        <f t="shared" si="0"/>
        <v>0</v>
      </c>
    </row>
    <row r="21" spans="1:15">
      <c r="A21" s="27" t="str">
        <f t="shared" si="1"/>
        <v>1222601</v>
      </c>
      <c r="B21" s="28" t="s">
        <v>354</v>
      </c>
      <c r="C21" s="29">
        <v>26</v>
      </c>
      <c r="D21" s="28" t="s">
        <v>790</v>
      </c>
      <c r="E21" s="24">
        <v>20</v>
      </c>
      <c r="F21" s="636"/>
      <c r="G21" s="507" t="s">
        <v>878</v>
      </c>
      <c r="H21" s="507"/>
      <c r="I21" s="507"/>
      <c r="J21" s="468"/>
      <c r="K21" s="43">
        <f>VLOOKUP($A21&amp;K$93,決統データ!$A$3:$DE$2059,$E21+19,FALSE)</f>
        <v>0</v>
      </c>
      <c r="L21" s="43">
        <f>VLOOKUP($A21&amp;L$93,決統データ!$A$3:$DE$2059,$E21+19,FALSE)</f>
        <v>0</v>
      </c>
      <c r="M21" s="43">
        <f>VLOOKUP($A21&amp;M$93,決統データ!$A$3:$DE$2059,$E21+19,FALSE)</f>
        <v>106</v>
      </c>
      <c r="N21" s="43">
        <f>VLOOKUP($A21&amp;N$93,決統データ!$A$3:$DE$2059,$E21+19,FALSE)</f>
        <v>0</v>
      </c>
      <c r="O21" s="187">
        <f t="shared" si="0"/>
        <v>106</v>
      </c>
    </row>
    <row r="22" spans="1:15">
      <c r="A22" s="27" t="str">
        <f t="shared" si="1"/>
        <v>1222601</v>
      </c>
      <c r="B22" s="28" t="s">
        <v>354</v>
      </c>
      <c r="C22" s="29">
        <v>26</v>
      </c>
      <c r="D22" s="28" t="s">
        <v>790</v>
      </c>
      <c r="E22" s="24">
        <v>21</v>
      </c>
      <c r="F22" s="636"/>
      <c r="G22" s="507" t="s">
        <v>877</v>
      </c>
      <c r="H22" s="507"/>
      <c r="I22" s="507"/>
      <c r="J22" s="468"/>
      <c r="K22" s="43">
        <f>VLOOKUP($A22&amp;K$93,決統データ!$A$3:$DE$2059,$E22+19,FALSE)</f>
        <v>0</v>
      </c>
      <c r="L22" s="43">
        <f>VLOOKUP($A22&amp;L$93,決統データ!$A$3:$DE$2059,$E22+19,FALSE)</f>
        <v>2400</v>
      </c>
      <c r="M22" s="43">
        <f>VLOOKUP($A22&amp;M$93,決統データ!$A$3:$DE$2059,$E22+19,FALSE)</f>
        <v>0</v>
      </c>
      <c r="N22" s="43">
        <f>VLOOKUP($A22&amp;N$93,決統データ!$A$3:$DE$2059,$E22+19,FALSE)</f>
        <v>0</v>
      </c>
      <c r="O22" s="187">
        <f t="shared" si="0"/>
        <v>2400</v>
      </c>
    </row>
    <row r="23" spans="1:15">
      <c r="A23" s="27" t="str">
        <f t="shared" si="1"/>
        <v>1222601</v>
      </c>
      <c r="B23" s="28" t="s">
        <v>354</v>
      </c>
      <c r="C23" s="29">
        <v>26</v>
      </c>
      <c r="D23" s="28" t="s">
        <v>790</v>
      </c>
      <c r="E23" s="24">
        <v>22</v>
      </c>
      <c r="F23" s="637"/>
      <c r="G23" s="507" t="s">
        <v>876</v>
      </c>
      <c r="H23" s="507"/>
      <c r="I23" s="507"/>
      <c r="J23" s="468"/>
      <c r="K23" s="43">
        <f>VLOOKUP($A23&amp;K$93,決統データ!$A$3:$DE$2059,$E23+19,FALSE)</f>
        <v>6592</v>
      </c>
      <c r="L23" s="43">
        <f>VLOOKUP($A23&amp;L$93,決統データ!$A$3:$DE$2059,$E23+19,FALSE)</f>
        <v>30631</v>
      </c>
      <c r="M23" s="43">
        <f>VLOOKUP($A23&amp;M$93,決統データ!$A$3:$DE$2059,$E23+19,FALSE)</f>
        <v>-127</v>
      </c>
      <c r="N23" s="43">
        <f>VLOOKUP($A23&amp;N$93,決統データ!$A$3:$DE$2059,$E23+19,FALSE)</f>
        <v>7778</v>
      </c>
      <c r="O23" s="187">
        <f t="shared" si="0"/>
        <v>44874</v>
      </c>
    </row>
    <row r="24" spans="1:15">
      <c r="A24" s="27" t="str">
        <f t="shared" si="1"/>
        <v>1222601</v>
      </c>
      <c r="B24" s="28" t="s">
        <v>354</v>
      </c>
      <c r="C24" s="29">
        <v>26</v>
      </c>
      <c r="D24" s="28" t="s">
        <v>790</v>
      </c>
      <c r="E24" s="24">
        <v>23</v>
      </c>
      <c r="F24" s="659" t="s">
        <v>875</v>
      </c>
      <c r="G24" s="507" t="s">
        <v>874</v>
      </c>
      <c r="H24" s="507"/>
      <c r="I24" s="507"/>
      <c r="J24" s="468"/>
      <c r="K24" s="43">
        <f>VLOOKUP($A24&amp;K$93,決統データ!$A$3:$DE$2059,$E24+19,FALSE)</f>
        <v>0</v>
      </c>
      <c r="L24" s="43">
        <f>VLOOKUP($A24&amp;L$93,決統データ!$A$3:$DE$2059,$E24+19,FALSE)</f>
        <v>0</v>
      </c>
      <c r="M24" s="43">
        <f>VLOOKUP($A24&amp;M$93,決統データ!$A$3:$DE$2059,$E24+19,FALSE)</f>
        <v>0</v>
      </c>
      <c r="N24" s="43">
        <f>VLOOKUP($A24&amp;N$93,決統データ!$A$3:$DE$2059,$E24+19,FALSE)</f>
        <v>7745</v>
      </c>
      <c r="O24" s="187">
        <f t="shared" si="0"/>
        <v>7745</v>
      </c>
    </row>
    <row r="25" spans="1:15">
      <c r="A25" s="27" t="str">
        <f t="shared" si="1"/>
        <v>1222601</v>
      </c>
      <c r="B25" s="28" t="s">
        <v>354</v>
      </c>
      <c r="C25" s="29">
        <v>26</v>
      </c>
      <c r="D25" s="28" t="s">
        <v>790</v>
      </c>
      <c r="E25" s="24">
        <v>24</v>
      </c>
      <c r="F25" s="636"/>
      <c r="G25" s="507" t="s">
        <v>873</v>
      </c>
      <c r="H25" s="507"/>
      <c r="I25" s="507"/>
      <c r="J25" s="468"/>
      <c r="K25" s="43">
        <f>VLOOKUP($A25&amp;K$93,決統データ!$A$3:$DE$2059,$E25+19,FALSE)</f>
        <v>0</v>
      </c>
      <c r="L25" s="43">
        <f>VLOOKUP($A25&amp;L$93,決統データ!$A$3:$DE$2059,$E25+19,FALSE)</f>
        <v>0</v>
      </c>
      <c r="M25" s="43">
        <f>VLOOKUP($A25&amp;M$93,決統データ!$A$3:$DE$2059,$E25+19,FALSE)</f>
        <v>0</v>
      </c>
      <c r="N25" s="43">
        <f>VLOOKUP($A25&amp;N$93,決統データ!$A$3:$DE$2059,$E25+19,FALSE)</f>
        <v>0</v>
      </c>
      <c r="O25" s="187">
        <f t="shared" si="0"/>
        <v>0</v>
      </c>
    </row>
    <row r="26" spans="1:15">
      <c r="A26" s="27" t="str">
        <f t="shared" si="1"/>
        <v>1222601</v>
      </c>
      <c r="B26" s="28" t="s">
        <v>354</v>
      </c>
      <c r="C26" s="29">
        <v>26</v>
      </c>
      <c r="D26" s="28" t="s">
        <v>790</v>
      </c>
      <c r="E26" s="24">
        <v>25</v>
      </c>
      <c r="F26" s="636"/>
      <c r="G26" s="507" t="s">
        <v>872</v>
      </c>
      <c r="H26" s="507"/>
      <c r="I26" s="507"/>
      <c r="J26" s="468"/>
      <c r="K26" s="43">
        <f>VLOOKUP($A26&amp;K$93,決統データ!$A$3:$DE$2059,$E26+19,FALSE)</f>
        <v>0</v>
      </c>
      <c r="L26" s="43">
        <f>VLOOKUP($A26&amp;L$93,決統データ!$A$3:$DE$2059,$E26+19,FALSE)</f>
        <v>0</v>
      </c>
      <c r="M26" s="43">
        <f>VLOOKUP($A26&amp;M$93,決統データ!$A$3:$DE$2059,$E26+19,FALSE)</f>
        <v>0</v>
      </c>
      <c r="N26" s="43">
        <f>VLOOKUP($A26&amp;N$93,決統データ!$A$3:$DE$2059,$E26+19,FALSE)</f>
        <v>0</v>
      </c>
      <c r="O26" s="187">
        <f t="shared" si="0"/>
        <v>0</v>
      </c>
    </row>
    <row r="27" spans="1:15">
      <c r="A27" s="27" t="str">
        <f t="shared" si="1"/>
        <v>1222601</v>
      </c>
      <c r="B27" s="28" t="s">
        <v>354</v>
      </c>
      <c r="C27" s="29">
        <v>26</v>
      </c>
      <c r="D27" s="28" t="s">
        <v>790</v>
      </c>
      <c r="E27" s="24">
        <v>26</v>
      </c>
      <c r="F27" s="636"/>
      <c r="G27" s="507" t="s">
        <v>871</v>
      </c>
      <c r="H27" s="507"/>
      <c r="I27" s="507"/>
      <c r="J27" s="468"/>
      <c r="K27" s="43">
        <f>VLOOKUP($A27&amp;K$93,決統データ!$A$3:$DE$2059,$E27+19,FALSE)</f>
        <v>0</v>
      </c>
      <c r="L27" s="43">
        <f>VLOOKUP($A27&amp;L$93,決統データ!$A$3:$DE$2059,$E27+19,FALSE)</f>
        <v>0</v>
      </c>
      <c r="M27" s="43">
        <f>VLOOKUP($A27&amp;M$93,決統データ!$A$3:$DE$2059,$E27+19,FALSE)</f>
        <v>0</v>
      </c>
      <c r="N27" s="43">
        <f>VLOOKUP($A27&amp;N$93,決統データ!$A$3:$DE$2059,$E27+19,FALSE)</f>
        <v>0</v>
      </c>
      <c r="O27" s="187">
        <f t="shared" si="0"/>
        <v>0</v>
      </c>
    </row>
    <row r="28" spans="1:15">
      <c r="A28" s="27" t="str">
        <f t="shared" si="1"/>
        <v>1222601</v>
      </c>
      <c r="B28" s="28" t="s">
        <v>354</v>
      </c>
      <c r="C28" s="29">
        <v>26</v>
      </c>
      <c r="D28" s="28" t="s">
        <v>790</v>
      </c>
      <c r="E28" s="24">
        <v>27</v>
      </c>
      <c r="F28" s="636"/>
      <c r="G28" s="507" t="s">
        <v>870</v>
      </c>
      <c r="H28" s="507"/>
      <c r="I28" s="507"/>
      <c r="J28" s="468"/>
      <c r="K28" s="43">
        <f>VLOOKUP($A28&amp;K$93,決統データ!$A$3:$DE$2059,$E28+19,FALSE)</f>
        <v>0</v>
      </c>
      <c r="L28" s="43">
        <f>VLOOKUP($A28&amp;L$93,決統データ!$A$3:$DE$2059,$E28+19,FALSE)</f>
        <v>0</v>
      </c>
      <c r="M28" s="43">
        <f>VLOOKUP($A28&amp;M$93,決統データ!$A$3:$DE$2059,$E28+19,FALSE)</f>
        <v>0</v>
      </c>
      <c r="N28" s="43">
        <f>VLOOKUP($A28&amp;N$93,決統データ!$A$3:$DE$2059,$E28+19,FALSE)</f>
        <v>0</v>
      </c>
      <c r="O28" s="187">
        <f t="shared" si="0"/>
        <v>0</v>
      </c>
    </row>
    <row r="29" spans="1:15">
      <c r="A29" s="27" t="str">
        <f t="shared" si="1"/>
        <v>1222601</v>
      </c>
      <c r="B29" s="28" t="s">
        <v>354</v>
      </c>
      <c r="C29" s="29">
        <v>26</v>
      </c>
      <c r="D29" s="28" t="s">
        <v>790</v>
      </c>
      <c r="E29" s="24">
        <v>28</v>
      </c>
      <c r="F29" s="636"/>
      <c r="G29" s="507" t="s">
        <v>869</v>
      </c>
      <c r="H29" s="507"/>
      <c r="I29" s="507"/>
      <c r="J29" s="468"/>
      <c r="K29" s="43">
        <f>VLOOKUP($A29&amp;K$93,決統データ!$A$3:$DE$2059,$E29+19,FALSE)</f>
        <v>0</v>
      </c>
      <c r="L29" s="43">
        <f>VLOOKUP($A29&amp;L$93,決統データ!$A$3:$DE$2059,$E29+19,FALSE)</f>
        <v>0</v>
      </c>
      <c r="M29" s="43">
        <f>VLOOKUP($A29&amp;M$93,決統データ!$A$3:$DE$2059,$E29+19,FALSE)</f>
        <v>0</v>
      </c>
      <c r="N29" s="43">
        <f>VLOOKUP($A29&amp;N$93,決統データ!$A$3:$DE$2059,$E29+19,FALSE)</f>
        <v>0</v>
      </c>
      <c r="O29" s="187">
        <f t="shared" si="0"/>
        <v>0</v>
      </c>
    </row>
    <row r="30" spans="1:15">
      <c r="A30" s="27" t="str">
        <f t="shared" si="1"/>
        <v>1222601</v>
      </c>
      <c r="B30" s="28" t="s">
        <v>354</v>
      </c>
      <c r="C30" s="29">
        <v>26</v>
      </c>
      <c r="D30" s="28" t="s">
        <v>790</v>
      </c>
      <c r="E30" s="24">
        <v>29</v>
      </c>
      <c r="F30" s="636"/>
      <c r="G30" s="507" t="s">
        <v>868</v>
      </c>
      <c r="H30" s="507"/>
      <c r="I30" s="507"/>
      <c r="J30" s="468"/>
      <c r="K30" s="43">
        <f>VLOOKUP($A30&amp;K$93,決統データ!$A$3:$DE$2059,$E30+19,FALSE)</f>
        <v>0</v>
      </c>
      <c r="L30" s="43">
        <f>VLOOKUP($A30&amp;L$93,決統データ!$A$3:$DE$2059,$E30+19,FALSE)</f>
        <v>0</v>
      </c>
      <c r="M30" s="43">
        <f>VLOOKUP($A30&amp;M$93,決統データ!$A$3:$DE$2059,$E30+19,FALSE)</f>
        <v>0</v>
      </c>
      <c r="N30" s="43">
        <f>VLOOKUP($A30&amp;N$93,決統データ!$A$3:$DE$2059,$E30+19,FALSE)</f>
        <v>0</v>
      </c>
      <c r="O30" s="187">
        <f t="shared" si="0"/>
        <v>0</v>
      </c>
    </row>
    <row r="31" spans="1:15">
      <c r="A31" s="27" t="str">
        <f t="shared" si="1"/>
        <v>1222601</v>
      </c>
      <c r="B31" s="28" t="s">
        <v>354</v>
      </c>
      <c r="C31" s="29">
        <v>26</v>
      </c>
      <c r="D31" s="28" t="s">
        <v>790</v>
      </c>
      <c r="E31" s="24">
        <v>30</v>
      </c>
      <c r="F31" s="636"/>
      <c r="G31" s="507" t="s">
        <v>353</v>
      </c>
      <c r="H31" s="507"/>
      <c r="I31" s="507"/>
      <c r="J31" s="468"/>
      <c r="K31" s="43">
        <f>VLOOKUP($A31&amp;K$93,決統データ!$A$3:$DE$2059,$E31+19,FALSE)</f>
        <v>0</v>
      </c>
      <c r="L31" s="43">
        <f>VLOOKUP($A31&amp;L$93,決統データ!$A$3:$DE$2059,$E31+19,FALSE)</f>
        <v>0</v>
      </c>
      <c r="M31" s="43">
        <f>VLOOKUP($A31&amp;M$93,決統データ!$A$3:$DE$2059,$E31+19,FALSE)</f>
        <v>0</v>
      </c>
      <c r="N31" s="43">
        <f>VLOOKUP($A31&amp;N$93,決統データ!$A$3:$DE$2059,$E31+19,FALSE)</f>
        <v>0</v>
      </c>
      <c r="O31" s="187">
        <f t="shared" si="0"/>
        <v>0</v>
      </c>
    </row>
    <row r="32" spans="1:15">
      <c r="A32" s="27" t="str">
        <f t="shared" si="1"/>
        <v>1222601</v>
      </c>
      <c r="B32" s="28" t="s">
        <v>354</v>
      </c>
      <c r="C32" s="29">
        <v>26</v>
      </c>
      <c r="D32" s="28" t="s">
        <v>790</v>
      </c>
      <c r="E32" s="24">
        <v>31</v>
      </c>
      <c r="F32" s="636"/>
      <c r="G32" s="507" t="s">
        <v>866</v>
      </c>
      <c r="H32" s="507"/>
      <c r="I32" s="507"/>
      <c r="J32" s="468"/>
      <c r="K32" s="43">
        <f>VLOOKUP($A32&amp;K$93,決統データ!$A$3:$DE$2059,$E32+19,FALSE)</f>
        <v>0</v>
      </c>
      <c r="L32" s="43">
        <f>VLOOKUP($A32&amp;L$93,決統データ!$A$3:$DE$2059,$E32+19,FALSE)</f>
        <v>0</v>
      </c>
      <c r="M32" s="43">
        <f>VLOOKUP($A32&amp;M$93,決統データ!$A$3:$DE$2059,$E32+19,FALSE)</f>
        <v>0</v>
      </c>
      <c r="N32" s="43">
        <f>VLOOKUP($A32&amp;N$93,決統データ!$A$3:$DE$2059,$E32+19,FALSE)</f>
        <v>0</v>
      </c>
      <c r="O32" s="187">
        <f t="shared" si="0"/>
        <v>0</v>
      </c>
    </row>
    <row r="33" spans="1:15">
      <c r="A33" s="27" t="str">
        <f t="shared" si="1"/>
        <v>1222601</v>
      </c>
      <c r="B33" s="28" t="s">
        <v>354</v>
      </c>
      <c r="C33" s="29">
        <v>26</v>
      </c>
      <c r="D33" s="28" t="s">
        <v>790</v>
      </c>
      <c r="E33" s="24">
        <v>32</v>
      </c>
      <c r="F33" s="636"/>
      <c r="G33" s="507" t="s">
        <v>865</v>
      </c>
      <c r="H33" s="507"/>
      <c r="I33" s="507"/>
      <c r="J33" s="468"/>
      <c r="K33" s="43">
        <f>VLOOKUP($A33&amp;K$93,決統データ!$A$3:$DE$2059,$E33+19,FALSE)</f>
        <v>0</v>
      </c>
      <c r="L33" s="43">
        <f>VLOOKUP($A33&amp;L$93,決統データ!$A$3:$DE$2059,$E33+19,FALSE)</f>
        <v>0</v>
      </c>
      <c r="M33" s="43">
        <f>VLOOKUP($A33&amp;M$93,決統データ!$A$3:$DE$2059,$E33+19,FALSE)</f>
        <v>0</v>
      </c>
      <c r="N33" s="43">
        <f>VLOOKUP($A33&amp;N$93,決統データ!$A$3:$DE$2059,$E33+19,FALSE)</f>
        <v>7745</v>
      </c>
      <c r="O33" s="187">
        <f t="shared" si="0"/>
        <v>7745</v>
      </c>
    </row>
    <row r="34" spans="1:15">
      <c r="A34" s="27" t="str">
        <f t="shared" si="1"/>
        <v>1222601</v>
      </c>
      <c r="B34" s="28" t="s">
        <v>354</v>
      </c>
      <c r="C34" s="29">
        <v>26</v>
      </c>
      <c r="D34" s="28" t="s">
        <v>790</v>
      </c>
      <c r="E34" s="24">
        <v>33</v>
      </c>
      <c r="F34" s="636"/>
      <c r="G34" s="507" t="s">
        <v>864</v>
      </c>
      <c r="H34" s="507"/>
      <c r="I34" s="507"/>
      <c r="J34" s="468"/>
      <c r="K34" s="43">
        <f>VLOOKUP($A34&amp;K$93,決統データ!$A$3:$DE$2059,$E34+19,FALSE)</f>
        <v>0</v>
      </c>
      <c r="L34" s="43">
        <f>VLOOKUP($A34&amp;L$93,決統データ!$A$3:$DE$2059,$E34+19,FALSE)</f>
        <v>30631</v>
      </c>
      <c r="M34" s="43">
        <f>VLOOKUP($A34&amp;M$93,決統データ!$A$3:$DE$2059,$E34+19,FALSE)</f>
        <v>0</v>
      </c>
      <c r="N34" s="43">
        <f>VLOOKUP($A34&amp;N$93,決統データ!$A$3:$DE$2059,$E34+19,FALSE)</f>
        <v>14790</v>
      </c>
      <c r="O34" s="187">
        <f t="shared" si="0"/>
        <v>45421</v>
      </c>
    </row>
    <row r="35" spans="1:15">
      <c r="A35" s="27" t="str">
        <f t="shared" si="1"/>
        <v>1222601</v>
      </c>
      <c r="B35" s="28" t="s">
        <v>354</v>
      </c>
      <c r="C35" s="29">
        <v>26</v>
      </c>
      <c r="D35" s="28" t="s">
        <v>790</v>
      </c>
      <c r="E35" s="24">
        <v>34</v>
      </c>
      <c r="F35" s="636"/>
      <c r="G35" s="646" t="s">
        <v>863</v>
      </c>
      <c r="H35" s="646"/>
      <c r="I35" s="507"/>
      <c r="J35" s="468"/>
      <c r="K35" s="43">
        <f>VLOOKUP($A35&amp;K$93,決統データ!$A$3:$DE$2059,$E35+19,FALSE)</f>
        <v>0</v>
      </c>
      <c r="L35" s="43">
        <f>VLOOKUP($A35&amp;L$93,決統データ!$A$3:$DE$2059,$E35+19,FALSE)</f>
        <v>0</v>
      </c>
      <c r="M35" s="43">
        <f>VLOOKUP($A35&amp;M$93,決統データ!$A$3:$DE$2059,$E35+19,FALSE)</f>
        <v>0</v>
      </c>
      <c r="N35" s="43">
        <f>VLOOKUP($A35&amp;N$93,決統データ!$A$3:$DE$2059,$E35+19,FALSE)</f>
        <v>290</v>
      </c>
      <c r="O35" s="187">
        <f t="shared" ref="O35:O66" si="2">SUM(K35:N35)</f>
        <v>290</v>
      </c>
    </row>
    <row r="36" spans="1:15">
      <c r="A36" s="27" t="str">
        <f t="shared" si="1"/>
        <v>1222601</v>
      </c>
      <c r="B36" s="28" t="s">
        <v>354</v>
      </c>
      <c r="C36" s="29">
        <v>26</v>
      </c>
      <c r="D36" s="28" t="s">
        <v>790</v>
      </c>
      <c r="E36" s="24">
        <v>35</v>
      </c>
      <c r="F36" s="636"/>
      <c r="G36" s="934" t="s">
        <v>352</v>
      </c>
      <c r="H36" s="903"/>
      <c r="I36" s="484" t="s">
        <v>862</v>
      </c>
      <c r="J36" s="484"/>
      <c r="K36" s="43">
        <f>VLOOKUP($A36&amp;K$93,決統データ!$A$3:$DE$2059,$E36+19,FALSE)</f>
        <v>0</v>
      </c>
      <c r="L36" s="43">
        <f>VLOOKUP($A36&amp;L$93,決統データ!$A$3:$DE$2059,$E36+19,FALSE)</f>
        <v>0</v>
      </c>
      <c r="M36" s="43">
        <f>VLOOKUP($A36&amp;M$93,決統データ!$A$3:$DE$2059,$E36+19,FALSE)</f>
        <v>0</v>
      </c>
      <c r="N36" s="43">
        <f>VLOOKUP($A36&amp;N$93,決統データ!$A$3:$DE$2059,$E36+19,FALSE)</f>
        <v>0</v>
      </c>
      <c r="O36" s="187">
        <f t="shared" si="2"/>
        <v>0</v>
      </c>
    </row>
    <row r="37" spans="1:15">
      <c r="A37" s="27" t="str">
        <f t="shared" si="1"/>
        <v>1222601</v>
      </c>
      <c r="B37" s="28" t="s">
        <v>354</v>
      </c>
      <c r="C37" s="29">
        <v>26</v>
      </c>
      <c r="D37" s="28" t="s">
        <v>790</v>
      </c>
      <c r="E37" s="24">
        <v>36</v>
      </c>
      <c r="F37" s="636"/>
      <c r="G37" s="904"/>
      <c r="H37" s="905"/>
      <c r="I37" s="484" t="s">
        <v>861</v>
      </c>
      <c r="J37" s="484"/>
      <c r="K37" s="43">
        <f>VLOOKUP($A37&amp;K$93,決統データ!$A$3:$DE$2059,$E37+19,FALSE)</f>
        <v>0</v>
      </c>
      <c r="L37" s="43">
        <f>VLOOKUP($A37&amp;L$93,決統データ!$A$3:$DE$2059,$E37+19,FALSE)</f>
        <v>0</v>
      </c>
      <c r="M37" s="43">
        <f>VLOOKUP($A37&amp;M$93,決統データ!$A$3:$DE$2059,$E37+19,FALSE)</f>
        <v>0</v>
      </c>
      <c r="N37" s="43">
        <f>VLOOKUP($A37&amp;N$93,決統データ!$A$3:$DE$2059,$E37+19,FALSE)</f>
        <v>0</v>
      </c>
      <c r="O37" s="187">
        <f t="shared" si="2"/>
        <v>0</v>
      </c>
    </row>
    <row r="38" spans="1:15">
      <c r="A38" s="27" t="str">
        <f t="shared" si="1"/>
        <v>1222601</v>
      </c>
      <c r="B38" s="28" t="s">
        <v>354</v>
      </c>
      <c r="C38" s="29">
        <v>26</v>
      </c>
      <c r="D38" s="28" t="s">
        <v>790</v>
      </c>
      <c r="E38" s="24">
        <v>37</v>
      </c>
      <c r="F38" s="636"/>
      <c r="G38" s="865" t="s">
        <v>509</v>
      </c>
      <c r="H38" s="638" t="s">
        <v>860</v>
      </c>
      <c r="I38" s="507"/>
      <c r="J38" s="468"/>
      <c r="K38" s="43">
        <f>VLOOKUP($A38&amp;K$93,決統データ!$A$3:$DE$2059,$E38+19,FALSE)</f>
        <v>0</v>
      </c>
      <c r="L38" s="43">
        <f>VLOOKUP($A38&amp;L$93,決統データ!$A$3:$DE$2059,$E38+19,FALSE)</f>
        <v>0</v>
      </c>
      <c r="M38" s="43">
        <f>VLOOKUP($A38&amp;M$93,決統データ!$A$3:$DE$2059,$E38+19,FALSE)</f>
        <v>0</v>
      </c>
      <c r="N38" s="43">
        <f>VLOOKUP($A38&amp;N$93,決統データ!$A$3:$DE$2059,$E38+19,FALSE)</f>
        <v>0</v>
      </c>
      <c r="O38" s="187">
        <f t="shared" si="2"/>
        <v>0</v>
      </c>
    </row>
    <row r="39" spans="1:15">
      <c r="A39" s="27" t="str">
        <f t="shared" si="1"/>
        <v>1222601</v>
      </c>
      <c r="B39" s="28" t="s">
        <v>354</v>
      </c>
      <c r="C39" s="29">
        <v>26</v>
      </c>
      <c r="D39" s="28" t="s">
        <v>790</v>
      </c>
      <c r="E39" s="24">
        <v>38</v>
      </c>
      <c r="F39" s="636"/>
      <c r="G39" s="906"/>
      <c r="H39" s="507" t="s">
        <v>858</v>
      </c>
      <c r="I39" s="507"/>
      <c r="J39" s="468"/>
      <c r="K39" s="43">
        <f>VLOOKUP($A39&amp;K$93,決統データ!$A$3:$DE$2059,$E39+19,FALSE)</f>
        <v>0</v>
      </c>
      <c r="L39" s="43">
        <f>VLOOKUP($A39&amp;L$93,決統データ!$A$3:$DE$2059,$E39+19,FALSE)</f>
        <v>0</v>
      </c>
      <c r="M39" s="43">
        <f>VLOOKUP($A39&amp;M$93,決統データ!$A$3:$DE$2059,$E39+19,FALSE)</f>
        <v>0</v>
      </c>
      <c r="N39" s="43">
        <f>VLOOKUP($A39&amp;N$93,決統データ!$A$3:$DE$2059,$E39+19,FALSE)</f>
        <v>0</v>
      </c>
      <c r="O39" s="187">
        <f t="shared" si="2"/>
        <v>0</v>
      </c>
    </row>
    <row r="40" spans="1:15">
      <c r="A40" s="27" t="str">
        <f t="shared" si="1"/>
        <v>1222601</v>
      </c>
      <c r="B40" s="28" t="s">
        <v>354</v>
      </c>
      <c r="C40" s="29">
        <v>26</v>
      </c>
      <c r="D40" s="28" t="s">
        <v>790</v>
      </c>
      <c r="E40" s="24">
        <v>39</v>
      </c>
      <c r="F40" s="636"/>
      <c r="G40" s="906"/>
      <c r="H40" s="507" t="s">
        <v>859</v>
      </c>
      <c r="I40" s="507"/>
      <c r="J40" s="468"/>
      <c r="K40" s="43">
        <f>VLOOKUP($A40&amp;K$93,決統データ!$A$3:$DE$2059,$E40+19,FALSE)</f>
        <v>0</v>
      </c>
      <c r="L40" s="43">
        <f>VLOOKUP($A40&amp;L$93,決統データ!$A$3:$DE$2059,$E40+19,FALSE)</f>
        <v>0</v>
      </c>
      <c r="M40" s="43">
        <f>VLOOKUP($A40&amp;M$93,決統データ!$A$3:$DE$2059,$E40+19,FALSE)</f>
        <v>0</v>
      </c>
      <c r="N40" s="43">
        <f>VLOOKUP($A40&amp;N$93,決統データ!$A$3:$DE$2059,$E40+19,FALSE)</f>
        <v>290</v>
      </c>
      <c r="O40" s="187">
        <f t="shared" si="2"/>
        <v>290</v>
      </c>
    </row>
    <row r="41" spans="1:15">
      <c r="A41" s="27" t="str">
        <f t="shared" si="1"/>
        <v>1222601</v>
      </c>
      <c r="B41" s="28" t="s">
        <v>354</v>
      </c>
      <c r="C41" s="29">
        <v>26</v>
      </c>
      <c r="D41" s="28" t="s">
        <v>790</v>
      </c>
      <c r="E41" s="24">
        <v>40</v>
      </c>
      <c r="F41" s="636"/>
      <c r="G41" s="906"/>
      <c r="H41" s="507" t="s">
        <v>858</v>
      </c>
      <c r="I41" s="507"/>
      <c r="J41" s="468"/>
      <c r="K41" s="43">
        <f>VLOOKUP($A41&amp;K$93,決統データ!$A$3:$DE$2059,$E41+19,FALSE)</f>
        <v>0</v>
      </c>
      <c r="L41" s="43">
        <f>VLOOKUP($A41&amp;L$93,決統データ!$A$3:$DE$2059,$E41+19,FALSE)</f>
        <v>0</v>
      </c>
      <c r="M41" s="43">
        <f>VLOOKUP($A41&amp;M$93,決統データ!$A$3:$DE$2059,$E41+19,FALSE)</f>
        <v>0</v>
      </c>
      <c r="N41" s="43">
        <f>VLOOKUP($A41&amp;N$93,決統データ!$A$3:$DE$2059,$E41+19,FALSE)</f>
        <v>0</v>
      </c>
      <c r="O41" s="187">
        <f t="shared" si="2"/>
        <v>0</v>
      </c>
    </row>
    <row r="42" spans="1:15">
      <c r="A42" s="27" t="str">
        <f t="shared" si="1"/>
        <v>1222601</v>
      </c>
      <c r="B42" s="28" t="s">
        <v>354</v>
      </c>
      <c r="C42" s="29">
        <v>26</v>
      </c>
      <c r="D42" s="28" t="s">
        <v>790</v>
      </c>
      <c r="E42" s="24">
        <v>41</v>
      </c>
      <c r="F42" s="636"/>
      <c r="G42" s="906" t="s">
        <v>857</v>
      </c>
      <c r="H42" s="907" t="s">
        <v>836</v>
      </c>
      <c r="I42" s="643" t="s">
        <v>650</v>
      </c>
      <c r="J42" s="64" t="s">
        <v>382</v>
      </c>
      <c r="K42" s="43">
        <f>VLOOKUP($A42&amp;K$93,決統データ!$A$3:$DE$2059,$E42+19,FALSE)</f>
        <v>0</v>
      </c>
      <c r="L42" s="43">
        <f>VLOOKUP($A42&amp;L$93,決統データ!$A$3:$DE$2059,$E42+19,FALSE)</f>
        <v>0</v>
      </c>
      <c r="M42" s="43">
        <f>VLOOKUP($A42&amp;M$93,決統データ!$A$3:$DE$2059,$E42+19,FALSE)</f>
        <v>0</v>
      </c>
      <c r="N42" s="43">
        <f>VLOOKUP($A42&amp;N$93,決統データ!$A$3:$DE$2059,$E42+19,FALSE)</f>
        <v>0</v>
      </c>
      <c r="O42" s="187">
        <f t="shared" si="2"/>
        <v>0</v>
      </c>
    </row>
    <row r="43" spans="1:15">
      <c r="A43" s="27" t="str">
        <f t="shared" si="1"/>
        <v>1222601</v>
      </c>
      <c r="B43" s="28" t="s">
        <v>354</v>
      </c>
      <c r="C43" s="29">
        <v>26</v>
      </c>
      <c r="D43" s="28" t="s">
        <v>790</v>
      </c>
      <c r="E43" s="24">
        <v>42</v>
      </c>
      <c r="F43" s="636"/>
      <c r="G43" s="906"/>
      <c r="H43" s="908"/>
      <c r="I43" s="644"/>
      <c r="J43" s="64" t="s">
        <v>360</v>
      </c>
      <c r="K43" s="43">
        <f>VLOOKUP($A43&amp;K$93,決統データ!$A$3:$DE$2059,$E43+19,FALSE)</f>
        <v>0</v>
      </c>
      <c r="L43" s="43">
        <f>VLOOKUP($A43&amp;L$93,決統データ!$A$3:$DE$2059,$E43+19,FALSE)</f>
        <v>0</v>
      </c>
      <c r="M43" s="43">
        <f>VLOOKUP($A43&amp;M$93,決統データ!$A$3:$DE$2059,$E43+19,FALSE)</f>
        <v>0</v>
      </c>
      <c r="N43" s="43">
        <f>VLOOKUP($A43&amp;N$93,決統データ!$A$3:$DE$2059,$E43+19,FALSE)</f>
        <v>0</v>
      </c>
      <c r="O43" s="187">
        <f t="shared" si="2"/>
        <v>0</v>
      </c>
    </row>
    <row r="44" spans="1:15">
      <c r="A44" s="27" t="str">
        <f t="shared" si="1"/>
        <v>1222601</v>
      </c>
      <c r="B44" s="28" t="s">
        <v>354</v>
      </c>
      <c r="C44" s="29">
        <v>26</v>
      </c>
      <c r="D44" s="28" t="s">
        <v>790</v>
      </c>
      <c r="E44" s="24">
        <v>43</v>
      </c>
      <c r="F44" s="636"/>
      <c r="G44" s="906"/>
      <c r="H44" s="638"/>
      <c r="I44" s="645"/>
      <c r="J44" s="64" t="s">
        <v>737</v>
      </c>
      <c r="K44" s="43">
        <f>VLOOKUP($A44&amp;K$93,決統データ!$A$3:$DE$2059,$E44+19,FALSE)</f>
        <v>0</v>
      </c>
      <c r="L44" s="43">
        <f>VLOOKUP($A44&amp;L$93,決統データ!$A$3:$DE$2059,$E44+19,FALSE)</f>
        <v>0</v>
      </c>
      <c r="M44" s="43">
        <f>VLOOKUP($A44&amp;M$93,決統データ!$A$3:$DE$2059,$E44+19,FALSE)</f>
        <v>0</v>
      </c>
      <c r="N44" s="43">
        <f>VLOOKUP($A44&amp;N$93,決統データ!$A$3:$DE$2059,$E44+19,FALSE)</f>
        <v>0</v>
      </c>
      <c r="O44" s="187">
        <f t="shared" si="2"/>
        <v>0</v>
      </c>
    </row>
    <row r="45" spans="1:15">
      <c r="A45" s="27" t="str">
        <f t="shared" si="1"/>
        <v>1222601</v>
      </c>
      <c r="B45" s="28" t="s">
        <v>354</v>
      </c>
      <c r="C45" s="29">
        <v>26</v>
      </c>
      <c r="D45" s="28" t="s">
        <v>790</v>
      </c>
      <c r="E45" s="24">
        <v>44</v>
      </c>
      <c r="F45" s="636"/>
      <c r="G45" s="906"/>
      <c r="H45" s="507" t="s">
        <v>856</v>
      </c>
      <c r="I45" s="507"/>
      <c r="J45" s="468"/>
      <c r="K45" s="43">
        <f>VLOOKUP($A45&amp;K$93,決統データ!$A$3:$DE$2059,$E45+19,FALSE)</f>
        <v>0</v>
      </c>
      <c r="L45" s="43">
        <f>VLOOKUP($A45&amp;L$93,決統データ!$A$3:$DE$2059,$E45+19,FALSE)</f>
        <v>0</v>
      </c>
      <c r="M45" s="43">
        <f>VLOOKUP($A45&amp;M$93,決統データ!$A$3:$DE$2059,$E45+19,FALSE)</f>
        <v>0</v>
      </c>
      <c r="N45" s="43">
        <f>VLOOKUP($A45&amp;N$93,決統データ!$A$3:$DE$2059,$E45+19,FALSE)</f>
        <v>0</v>
      </c>
      <c r="O45" s="187">
        <f t="shared" si="2"/>
        <v>0</v>
      </c>
    </row>
    <row r="46" spans="1:15">
      <c r="A46" s="27" t="str">
        <f t="shared" si="1"/>
        <v>1222601</v>
      </c>
      <c r="B46" s="28" t="s">
        <v>354</v>
      </c>
      <c r="C46" s="29">
        <v>26</v>
      </c>
      <c r="D46" s="28" t="s">
        <v>790</v>
      </c>
      <c r="E46" s="24">
        <v>45</v>
      </c>
      <c r="F46" s="636"/>
      <c r="G46" s="906"/>
      <c r="H46" s="507" t="s">
        <v>920</v>
      </c>
      <c r="I46" s="507"/>
      <c r="J46" s="468"/>
      <c r="K46" s="43">
        <f>VLOOKUP($A46&amp;K$93,決統データ!$A$3:$DE$2059,$E46+19,FALSE)</f>
        <v>0</v>
      </c>
      <c r="L46" s="43">
        <f>VLOOKUP($A46&amp;L$93,決統データ!$A$3:$DE$2059,$E46+19,FALSE)</f>
        <v>0</v>
      </c>
      <c r="M46" s="43">
        <f>VLOOKUP($A46&amp;M$93,決統データ!$A$3:$DE$2059,$E46+19,FALSE)</f>
        <v>0</v>
      </c>
      <c r="N46" s="43">
        <f>VLOOKUP($A46&amp;N$93,決統データ!$A$3:$DE$2059,$E46+19,FALSE)</f>
        <v>0</v>
      </c>
      <c r="O46" s="187">
        <f t="shared" si="2"/>
        <v>0</v>
      </c>
    </row>
    <row r="47" spans="1:15">
      <c r="A47" s="27" t="str">
        <f t="shared" si="1"/>
        <v>1222601</v>
      </c>
      <c r="B47" s="28" t="s">
        <v>354</v>
      </c>
      <c r="C47" s="29">
        <v>26</v>
      </c>
      <c r="D47" s="28" t="s">
        <v>790</v>
      </c>
      <c r="E47" s="24">
        <v>46</v>
      </c>
      <c r="F47" s="636"/>
      <c r="G47" s="906"/>
      <c r="H47" s="507" t="s">
        <v>854</v>
      </c>
      <c r="I47" s="507"/>
      <c r="J47" s="468"/>
      <c r="K47" s="43">
        <f>VLOOKUP($A47&amp;K$93,決統データ!$A$3:$DE$2059,$E47+19,FALSE)</f>
        <v>0</v>
      </c>
      <c r="L47" s="43">
        <f>VLOOKUP($A47&amp;L$93,決統データ!$A$3:$DE$2059,$E47+19,FALSE)</f>
        <v>0</v>
      </c>
      <c r="M47" s="43">
        <f>VLOOKUP($A47&amp;M$93,決統データ!$A$3:$DE$2059,$E47+19,FALSE)</f>
        <v>0</v>
      </c>
      <c r="N47" s="43">
        <f>VLOOKUP($A47&amp;N$93,決統データ!$A$3:$DE$2059,$E47+19,FALSE)</f>
        <v>0</v>
      </c>
      <c r="O47" s="187">
        <f t="shared" si="2"/>
        <v>0</v>
      </c>
    </row>
    <row r="48" spans="1:15">
      <c r="A48" s="27" t="str">
        <f t="shared" si="1"/>
        <v>1222601</v>
      </c>
      <c r="B48" s="28" t="s">
        <v>354</v>
      </c>
      <c r="C48" s="29">
        <v>26</v>
      </c>
      <c r="D48" s="28" t="s">
        <v>790</v>
      </c>
      <c r="E48" s="24">
        <v>47</v>
      </c>
      <c r="F48" s="636"/>
      <c r="G48" s="906"/>
      <c r="H48" s="507" t="s">
        <v>853</v>
      </c>
      <c r="I48" s="507"/>
      <c r="J48" s="468"/>
      <c r="K48" s="43">
        <f>VLOOKUP($A48&amp;K$93,決統データ!$A$3:$DE$2059,$E48+19,FALSE)</f>
        <v>0</v>
      </c>
      <c r="L48" s="43">
        <f>VLOOKUP($A48&amp;L$93,決統データ!$A$3:$DE$2059,$E48+19,FALSE)</f>
        <v>0</v>
      </c>
      <c r="M48" s="43">
        <f>VLOOKUP($A48&amp;M$93,決統データ!$A$3:$DE$2059,$E48+19,FALSE)</f>
        <v>0</v>
      </c>
      <c r="N48" s="43">
        <f>VLOOKUP($A48&amp;N$93,決統データ!$A$3:$DE$2059,$E48+19,FALSE)</f>
        <v>0</v>
      </c>
      <c r="O48" s="187">
        <f t="shared" si="2"/>
        <v>0</v>
      </c>
    </row>
    <row r="49" spans="1:15">
      <c r="A49" s="27" t="str">
        <f t="shared" si="1"/>
        <v>1222601</v>
      </c>
      <c r="B49" s="28" t="s">
        <v>354</v>
      </c>
      <c r="C49" s="29">
        <v>26</v>
      </c>
      <c r="D49" s="28" t="s">
        <v>790</v>
      </c>
      <c r="E49" s="24">
        <v>48</v>
      </c>
      <c r="F49" s="636"/>
      <c r="G49" s="906"/>
      <c r="H49" s="507" t="s">
        <v>737</v>
      </c>
      <c r="I49" s="507"/>
      <c r="J49" s="468"/>
      <c r="K49" s="43">
        <f>VLOOKUP($A49&amp;K$93,決統データ!$A$3:$DE$2059,$E49+19,FALSE)</f>
        <v>0</v>
      </c>
      <c r="L49" s="43">
        <f>VLOOKUP($A49&amp;L$93,決統データ!$A$3:$DE$2059,$E49+19,FALSE)</f>
        <v>0</v>
      </c>
      <c r="M49" s="43">
        <f>VLOOKUP($A49&amp;M$93,決統データ!$A$3:$DE$2059,$E49+19,FALSE)</f>
        <v>0</v>
      </c>
      <c r="N49" s="43">
        <f>VLOOKUP($A49&amp;N$93,決統データ!$A$3:$DE$2059,$E49+19,FALSE)</f>
        <v>290</v>
      </c>
      <c r="O49" s="187">
        <f t="shared" si="2"/>
        <v>290</v>
      </c>
    </row>
    <row r="50" spans="1:15">
      <c r="A50" s="27" t="str">
        <f t="shared" si="1"/>
        <v>1222601</v>
      </c>
      <c r="B50" s="28" t="s">
        <v>354</v>
      </c>
      <c r="C50" s="29">
        <v>26</v>
      </c>
      <c r="D50" s="28" t="s">
        <v>790</v>
      </c>
      <c r="E50" s="24">
        <v>49</v>
      </c>
      <c r="F50" s="636"/>
      <c r="G50" s="507" t="s">
        <v>852</v>
      </c>
      <c r="H50" s="507"/>
      <c r="I50" s="507"/>
      <c r="J50" s="468"/>
      <c r="K50" s="43">
        <f>VLOOKUP($A50&amp;K$93,決統データ!$A$3:$DE$2059,$E50+19,FALSE)</f>
        <v>0</v>
      </c>
      <c r="L50" s="43">
        <f>VLOOKUP($A50&amp;L$93,決統データ!$A$3:$DE$2059,$E50+19,FALSE)</f>
        <v>0</v>
      </c>
      <c r="M50" s="43">
        <f>VLOOKUP($A50&amp;M$93,決統データ!$A$3:$DE$2059,$E50+19,FALSE)</f>
        <v>0</v>
      </c>
      <c r="N50" s="43">
        <f>VLOOKUP($A50&amp;N$93,決統データ!$A$3:$DE$2059,$E50+19,FALSE)</f>
        <v>0</v>
      </c>
      <c r="O50" s="187">
        <f t="shared" si="2"/>
        <v>0</v>
      </c>
    </row>
    <row r="51" spans="1:15">
      <c r="A51" s="27" t="str">
        <f t="shared" si="1"/>
        <v>1222601</v>
      </c>
      <c r="B51" s="28" t="s">
        <v>354</v>
      </c>
      <c r="C51" s="29">
        <v>26</v>
      </c>
      <c r="D51" s="28" t="s">
        <v>790</v>
      </c>
      <c r="E51" s="24">
        <v>50</v>
      </c>
      <c r="F51" s="636"/>
      <c r="G51" s="654" t="s">
        <v>352</v>
      </c>
      <c r="H51" s="507" t="s">
        <v>850</v>
      </c>
      <c r="I51" s="507"/>
      <c r="J51" s="468"/>
      <c r="K51" s="43">
        <f>VLOOKUP($A51&amp;K$93,決統データ!$A$3:$DE$2059,$E51+19,FALSE)</f>
        <v>0</v>
      </c>
      <c r="L51" s="43">
        <f>VLOOKUP($A51&amp;L$93,決統データ!$A$3:$DE$2059,$E51+19,FALSE)</f>
        <v>0</v>
      </c>
      <c r="M51" s="43">
        <f>VLOOKUP($A51&amp;M$93,決統データ!$A$3:$DE$2059,$E51+19,FALSE)</f>
        <v>0</v>
      </c>
      <c r="N51" s="43">
        <f>VLOOKUP($A51&amp;N$93,決統データ!$A$3:$DE$2059,$E51+19,FALSE)</f>
        <v>0</v>
      </c>
      <c r="O51" s="187">
        <f t="shared" si="2"/>
        <v>0</v>
      </c>
    </row>
    <row r="52" spans="1:15">
      <c r="A52" s="27" t="str">
        <f t="shared" si="1"/>
        <v>1222601</v>
      </c>
      <c r="B52" s="28" t="s">
        <v>354</v>
      </c>
      <c r="C52" s="29">
        <v>26</v>
      </c>
      <c r="D52" s="28" t="s">
        <v>790</v>
      </c>
      <c r="E52" s="24">
        <v>51</v>
      </c>
      <c r="F52" s="636"/>
      <c r="G52" s="655"/>
      <c r="H52" s="507" t="s">
        <v>383</v>
      </c>
      <c r="I52" s="507"/>
      <c r="J52" s="468"/>
      <c r="K52" s="43">
        <f>VLOOKUP($A52&amp;K$93,決統データ!$A$3:$DE$2059,$E52+19,FALSE)</f>
        <v>0</v>
      </c>
      <c r="L52" s="43">
        <f>VLOOKUP($A52&amp;L$93,決統データ!$A$3:$DE$2059,$E52+19,FALSE)</f>
        <v>0</v>
      </c>
      <c r="M52" s="43">
        <f>VLOOKUP($A52&amp;M$93,決統データ!$A$3:$DE$2059,$E52+19,FALSE)</f>
        <v>0</v>
      </c>
      <c r="N52" s="43">
        <f>VLOOKUP($A52&amp;N$93,決統データ!$A$3:$DE$2059,$E52+19,FALSE)</f>
        <v>0</v>
      </c>
      <c r="O52" s="187">
        <f t="shared" si="2"/>
        <v>0</v>
      </c>
    </row>
    <row r="53" spans="1:15">
      <c r="A53" s="27" t="str">
        <f t="shared" si="1"/>
        <v>1222601</v>
      </c>
      <c r="B53" s="28" t="s">
        <v>354</v>
      </c>
      <c r="C53" s="29">
        <v>26</v>
      </c>
      <c r="D53" s="28" t="s">
        <v>790</v>
      </c>
      <c r="E53" s="24">
        <v>52</v>
      </c>
      <c r="F53" s="636"/>
      <c r="G53" s="656"/>
      <c r="H53" s="507" t="s">
        <v>849</v>
      </c>
      <c r="I53" s="507"/>
      <c r="J53" s="468"/>
      <c r="K53" s="43">
        <f>VLOOKUP($A53&amp;K$93,決統データ!$A$3:$DE$2059,$E53+19,FALSE)</f>
        <v>0</v>
      </c>
      <c r="L53" s="43">
        <f>VLOOKUP($A53&amp;L$93,決統データ!$A$3:$DE$2059,$E53+19,FALSE)</f>
        <v>0</v>
      </c>
      <c r="M53" s="43">
        <f>VLOOKUP($A53&amp;M$93,決統データ!$A$3:$DE$2059,$E53+19,FALSE)</f>
        <v>0</v>
      </c>
      <c r="N53" s="43">
        <f>VLOOKUP($A53&amp;N$93,決統データ!$A$3:$DE$2059,$E53+19,FALSE)</f>
        <v>0</v>
      </c>
      <c r="O53" s="187">
        <f t="shared" si="2"/>
        <v>0</v>
      </c>
    </row>
    <row r="54" spans="1:15">
      <c r="A54" s="27" t="str">
        <f t="shared" si="1"/>
        <v>1222601</v>
      </c>
      <c r="B54" s="28" t="s">
        <v>354</v>
      </c>
      <c r="C54" s="29">
        <v>26</v>
      </c>
      <c r="D54" s="28" t="s">
        <v>790</v>
      </c>
      <c r="E54" s="24">
        <v>53</v>
      </c>
      <c r="F54" s="636"/>
      <c r="G54" s="507" t="s">
        <v>848</v>
      </c>
      <c r="H54" s="507"/>
      <c r="I54" s="507"/>
      <c r="J54" s="468"/>
      <c r="K54" s="43">
        <f>VLOOKUP($A54&amp;K$93,決統データ!$A$3:$DE$2059,$E54+19,FALSE)</f>
        <v>0</v>
      </c>
      <c r="L54" s="43">
        <f>VLOOKUP($A54&amp;L$93,決統データ!$A$3:$DE$2059,$E54+19,FALSE)</f>
        <v>0</v>
      </c>
      <c r="M54" s="43">
        <f>VLOOKUP($A54&amp;M$93,決統データ!$A$3:$DE$2059,$E54+19,FALSE)</f>
        <v>0</v>
      </c>
      <c r="N54" s="43">
        <f>VLOOKUP($A54&amp;N$93,決統データ!$A$3:$DE$2059,$E54+19,FALSE)</f>
        <v>0</v>
      </c>
      <c r="O54" s="187">
        <f t="shared" si="2"/>
        <v>0</v>
      </c>
    </row>
    <row r="55" spans="1:15">
      <c r="A55" s="27" t="str">
        <f t="shared" si="1"/>
        <v>1222601</v>
      </c>
      <c r="B55" s="28" t="s">
        <v>354</v>
      </c>
      <c r="C55" s="29">
        <v>26</v>
      </c>
      <c r="D55" s="28" t="s">
        <v>790</v>
      </c>
      <c r="E55" s="24">
        <v>54</v>
      </c>
      <c r="F55" s="636"/>
      <c r="G55" s="507" t="s">
        <v>847</v>
      </c>
      <c r="H55" s="507"/>
      <c r="I55" s="507"/>
      <c r="J55" s="468"/>
      <c r="K55" s="43">
        <f>VLOOKUP($A55&amp;K$93,決統データ!$A$3:$DE$2059,$E55+19,FALSE)</f>
        <v>0</v>
      </c>
      <c r="L55" s="43">
        <f>VLOOKUP($A55&amp;L$93,決統データ!$A$3:$DE$2059,$E55+19,FALSE)</f>
        <v>30631</v>
      </c>
      <c r="M55" s="43">
        <f>VLOOKUP($A55&amp;M$93,決統データ!$A$3:$DE$2059,$E55+19,FALSE)</f>
        <v>0</v>
      </c>
      <c r="N55" s="43">
        <f>VLOOKUP($A55&amp;N$93,決統データ!$A$3:$DE$2059,$E55+19,FALSE)</f>
        <v>14500</v>
      </c>
      <c r="O55" s="187">
        <f t="shared" si="2"/>
        <v>45131</v>
      </c>
    </row>
    <row r="56" spans="1:15">
      <c r="A56" s="27" t="str">
        <f t="shared" si="1"/>
        <v>1222601</v>
      </c>
      <c r="B56" s="28" t="s">
        <v>354</v>
      </c>
      <c r="C56" s="29">
        <v>26</v>
      </c>
      <c r="D56" s="28" t="s">
        <v>790</v>
      </c>
      <c r="E56" s="24">
        <v>55</v>
      </c>
      <c r="F56" s="636"/>
      <c r="G56" s="507" t="s">
        <v>846</v>
      </c>
      <c r="H56" s="507"/>
      <c r="I56" s="507"/>
      <c r="J56" s="468"/>
      <c r="K56" s="43">
        <f>VLOOKUP($A56&amp;K$93,決統データ!$A$3:$DE$2059,$E56+19,FALSE)</f>
        <v>0</v>
      </c>
      <c r="L56" s="43">
        <f>VLOOKUP($A56&amp;L$93,決統データ!$A$3:$DE$2059,$E56+19,FALSE)</f>
        <v>0</v>
      </c>
      <c r="M56" s="43">
        <f>VLOOKUP($A56&amp;M$93,決統データ!$A$3:$DE$2059,$E56+19,FALSE)</f>
        <v>0</v>
      </c>
      <c r="N56" s="43">
        <f>VLOOKUP($A56&amp;N$93,決統データ!$A$3:$DE$2059,$E56+19,FALSE)</f>
        <v>0</v>
      </c>
      <c r="O56" s="187">
        <f t="shared" si="2"/>
        <v>0</v>
      </c>
    </row>
    <row r="57" spans="1:15">
      <c r="A57" s="27" t="str">
        <f t="shared" si="1"/>
        <v>1222601</v>
      </c>
      <c r="B57" s="28" t="s">
        <v>354</v>
      </c>
      <c r="C57" s="29">
        <v>26</v>
      </c>
      <c r="D57" s="28" t="s">
        <v>790</v>
      </c>
      <c r="E57" s="24">
        <v>56</v>
      </c>
      <c r="F57" s="637"/>
      <c r="G57" s="507" t="s">
        <v>845</v>
      </c>
      <c r="H57" s="507"/>
      <c r="I57" s="507"/>
      <c r="J57" s="468"/>
      <c r="K57" s="43">
        <f>VLOOKUP($A57&amp;K$93,決統データ!$A$3:$DE$2059,$E57+19,FALSE)</f>
        <v>0</v>
      </c>
      <c r="L57" s="43">
        <f>VLOOKUP($A57&amp;L$93,決統データ!$A$3:$DE$2059,$E57+19,FALSE)</f>
        <v>-30631</v>
      </c>
      <c r="M57" s="43">
        <f>VLOOKUP($A57&amp;M$93,決統データ!$A$3:$DE$2059,$E57+19,FALSE)</f>
        <v>0</v>
      </c>
      <c r="N57" s="43">
        <f>VLOOKUP($A57&amp;N$93,決統データ!$A$3:$DE$2059,$E57+19,FALSE)</f>
        <v>-7045</v>
      </c>
      <c r="O57" s="187">
        <f t="shared" si="2"/>
        <v>-37676</v>
      </c>
    </row>
    <row r="58" spans="1:15">
      <c r="A58" s="27" t="str">
        <f t="shared" si="1"/>
        <v>1222601</v>
      </c>
      <c r="B58" s="28" t="s">
        <v>354</v>
      </c>
      <c r="C58" s="29">
        <v>26</v>
      </c>
      <c r="D58" s="28" t="s">
        <v>790</v>
      </c>
      <c r="E58" s="24">
        <v>57</v>
      </c>
      <c r="F58" s="507" t="s">
        <v>844</v>
      </c>
      <c r="G58" s="507"/>
      <c r="H58" s="507"/>
      <c r="I58" s="507"/>
      <c r="J58" s="468"/>
      <c r="K58" s="43">
        <f>VLOOKUP($A58&amp;K$93,決統データ!$A$3:$DE$2059,$E58+19,FALSE)</f>
        <v>6592</v>
      </c>
      <c r="L58" s="43">
        <f>VLOOKUP($A58&amp;L$93,決統データ!$A$3:$DE$2059,$E58+19,FALSE)</f>
        <v>0</v>
      </c>
      <c r="M58" s="43">
        <f>VLOOKUP($A58&amp;M$93,決統データ!$A$3:$DE$2059,$E58+19,FALSE)</f>
        <v>-127</v>
      </c>
      <c r="N58" s="43">
        <f>VLOOKUP($A58&amp;N$93,決統データ!$A$3:$DE$2059,$E58+19,FALSE)</f>
        <v>733</v>
      </c>
      <c r="O58" s="187">
        <f t="shared" si="2"/>
        <v>7198</v>
      </c>
    </row>
    <row r="59" spans="1:15">
      <c r="A59" s="27" t="str">
        <f t="shared" si="1"/>
        <v>1222601</v>
      </c>
      <c r="B59" s="28" t="s">
        <v>354</v>
      </c>
      <c r="C59" s="29">
        <v>26</v>
      </c>
      <c r="D59" s="28" t="s">
        <v>790</v>
      </c>
      <c r="E59" s="24">
        <v>58</v>
      </c>
      <c r="F59" s="507" t="s">
        <v>843</v>
      </c>
      <c r="G59" s="507"/>
      <c r="H59" s="507"/>
      <c r="I59" s="507"/>
      <c r="J59" s="468"/>
      <c r="K59" s="43">
        <f>VLOOKUP($A59&amp;K$93,決統データ!$A$3:$DE$2059,$E59+19,FALSE)</f>
        <v>0</v>
      </c>
      <c r="L59" s="43">
        <f>VLOOKUP($A59&amp;L$93,決統データ!$A$3:$DE$2059,$E59+19,FALSE)</f>
        <v>0</v>
      </c>
      <c r="M59" s="43">
        <f>VLOOKUP($A59&amp;M$93,決統データ!$A$3:$DE$2059,$E59+19,FALSE)</f>
        <v>0</v>
      </c>
      <c r="N59" s="43">
        <f>VLOOKUP($A59&amp;N$93,決統データ!$A$3:$DE$2059,$E59+19,FALSE)</f>
        <v>0</v>
      </c>
      <c r="O59" s="187">
        <f t="shared" si="2"/>
        <v>0</v>
      </c>
    </row>
    <row r="60" spans="1:15">
      <c r="A60" s="27" t="str">
        <f t="shared" si="1"/>
        <v>1222601</v>
      </c>
      <c r="B60" s="28" t="s">
        <v>354</v>
      </c>
      <c r="C60" s="29">
        <v>26</v>
      </c>
      <c r="D60" s="28" t="s">
        <v>790</v>
      </c>
      <c r="E60" s="24">
        <v>59</v>
      </c>
      <c r="F60" s="635" t="s">
        <v>351</v>
      </c>
      <c r="G60" s="484"/>
      <c r="H60" s="484"/>
      <c r="I60" s="484"/>
      <c r="J60" s="484"/>
      <c r="K60" s="43">
        <f>VLOOKUP($A60&amp;K$93,決統データ!$A$3:$DE$2059,$E60+19,FALSE)</f>
        <v>0</v>
      </c>
      <c r="L60" s="43">
        <f>VLOOKUP($A60&amp;L$93,決統データ!$A$3:$DE$2059,$E60+19,FALSE)</f>
        <v>0</v>
      </c>
      <c r="M60" s="43">
        <f>VLOOKUP($A60&amp;M$93,決統データ!$A$3:$DE$2059,$E60+19,FALSE)</f>
        <v>0</v>
      </c>
      <c r="N60" s="43">
        <f>VLOOKUP($A60&amp;N$93,決統データ!$A$3:$DE$2059,$E60+19,FALSE)</f>
        <v>51283</v>
      </c>
      <c r="O60" s="187">
        <f t="shared" si="2"/>
        <v>51283</v>
      </c>
    </row>
    <row r="61" spans="1:15">
      <c r="A61" s="27" t="str">
        <f t="shared" si="1"/>
        <v>1222601</v>
      </c>
      <c r="B61" s="28" t="s">
        <v>354</v>
      </c>
      <c r="C61" s="29">
        <v>26</v>
      </c>
      <c r="D61" s="28" t="s">
        <v>790</v>
      </c>
      <c r="E61" s="24">
        <v>60</v>
      </c>
      <c r="F61" s="95"/>
      <c r="G61" s="507" t="s">
        <v>841</v>
      </c>
      <c r="H61" s="507"/>
      <c r="I61" s="507"/>
      <c r="J61" s="468"/>
      <c r="K61" s="43">
        <f>VLOOKUP($A61&amp;K$93,決統データ!$A$3:$DE$2059,$E61+19,FALSE)</f>
        <v>0</v>
      </c>
      <c r="L61" s="43">
        <f>VLOOKUP($A61&amp;L$93,決統データ!$A$3:$DE$2059,$E61+19,FALSE)</f>
        <v>0</v>
      </c>
      <c r="M61" s="43">
        <f>VLOOKUP($A61&amp;M$93,決統データ!$A$3:$DE$2059,$E61+19,FALSE)</f>
        <v>0</v>
      </c>
      <c r="N61" s="43">
        <f>VLOOKUP($A61&amp;N$93,決統データ!$A$3:$DE$2059,$E61+19,FALSE)</f>
        <v>0</v>
      </c>
      <c r="O61" s="187">
        <f t="shared" si="2"/>
        <v>0</v>
      </c>
    </row>
    <row r="62" spans="1:15">
      <c r="A62" s="27" t="str">
        <f t="shared" si="1"/>
        <v>1222602</v>
      </c>
      <c r="B62" s="28" t="s">
        <v>354</v>
      </c>
      <c r="C62" s="29">
        <v>26</v>
      </c>
      <c r="D62" s="28" t="s">
        <v>355</v>
      </c>
      <c r="E62" s="24">
        <v>1</v>
      </c>
      <c r="F62" s="507" t="s">
        <v>840</v>
      </c>
      <c r="G62" s="507"/>
      <c r="H62" s="507"/>
      <c r="I62" s="507"/>
      <c r="J62" s="468"/>
      <c r="K62" s="43">
        <f>VLOOKUP($A62&amp;K$93,決統データ!$A$3:$DE$2059,$E62+19,FALSE)</f>
        <v>485785</v>
      </c>
      <c r="L62" s="43">
        <f>VLOOKUP($A62&amp;L$93,決統データ!$A$3:$DE$2059,$E62+19,FALSE)</f>
        <v>0</v>
      </c>
      <c r="M62" s="43">
        <f>VLOOKUP($A62&amp;M$93,決統データ!$A$3:$DE$2059,$E62+19,FALSE)</f>
        <v>142357</v>
      </c>
      <c r="N62" s="43">
        <f>VLOOKUP($A62&amp;N$93,決統データ!$A$3:$DE$2059,$E62+19,FALSE)</f>
        <v>0</v>
      </c>
      <c r="O62" s="187">
        <f t="shared" si="2"/>
        <v>628142</v>
      </c>
    </row>
    <row r="63" spans="1:15">
      <c r="A63" s="27" t="str">
        <f t="shared" si="1"/>
        <v>1222602</v>
      </c>
      <c r="B63" s="28" t="s">
        <v>354</v>
      </c>
      <c r="C63" s="29">
        <v>26</v>
      </c>
      <c r="D63" s="28" t="s">
        <v>355</v>
      </c>
      <c r="E63" s="24">
        <v>2</v>
      </c>
      <c r="F63" s="507" t="s">
        <v>839</v>
      </c>
      <c r="G63" s="507"/>
      <c r="H63" s="507"/>
      <c r="I63" s="507"/>
      <c r="J63" s="468"/>
      <c r="K63" s="43">
        <f>VLOOKUP($A63&amp;K$93,決統データ!$A$3:$DE$2059,$E63+19,FALSE)</f>
        <v>-479193</v>
      </c>
      <c r="L63" s="43">
        <f>VLOOKUP($A63&amp;L$93,決統データ!$A$3:$DE$2059,$E63+19,FALSE)</f>
        <v>0</v>
      </c>
      <c r="M63" s="43">
        <f>VLOOKUP($A63&amp;M$93,決統データ!$A$3:$DE$2059,$E63+19,FALSE)</f>
        <v>-142484</v>
      </c>
      <c r="N63" s="43">
        <f>VLOOKUP($A63&amp;N$93,決統データ!$A$3:$DE$2059,$E63+19,FALSE)</f>
        <v>52016</v>
      </c>
      <c r="O63" s="187">
        <f t="shared" si="2"/>
        <v>-569661</v>
      </c>
    </row>
    <row r="64" spans="1:15">
      <c r="A64" s="27" t="str">
        <f t="shared" si="1"/>
        <v>1222602</v>
      </c>
      <c r="B64" s="28" t="s">
        <v>354</v>
      </c>
      <c r="C64" s="29">
        <v>26</v>
      </c>
      <c r="D64" s="28" t="s">
        <v>355</v>
      </c>
      <c r="E64" s="24">
        <v>3</v>
      </c>
      <c r="F64" s="507" t="s">
        <v>838</v>
      </c>
      <c r="G64" s="507"/>
      <c r="H64" s="507"/>
      <c r="I64" s="507"/>
      <c r="J64" s="468"/>
      <c r="K64" s="43">
        <f>VLOOKUP($A64&amp;K$93,決統データ!$A$3:$DE$2059,$E64+19,FALSE)</f>
        <v>0</v>
      </c>
      <c r="L64" s="43">
        <f>VLOOKUP($A64&amp;L$93,決統データ!$A$3:$DE$2059,$E64+19,FALSE)</f>
        <v>0</v>
      </c>
      <c r="M64" s="43">
        <f>VLOOKUP($A64&amp;M$93,決統データ!$A$3:$DE$2059,$E64+19,FALSE)</f>
        <v>0</v>
      </c>
      <c r="N64" s="43">
        <f>VLOOKUP($A64&amp;N$93,決統データ!$A$3:$DE$2059,$E64+19,FALSE)</f>
        <v>0</v>
      </c>
      <c r="O64" s="187">
        <f t="shared" si="2"/>
        <v>0</v>
      </c>
    </row>
    <row r="65" spans="1:15">
      <c r="A65" s="27" t="str">
        <f t="shared" si="1"/>
        <v>1222602</v>
      </c>
      <c r="B65" s="28" t="s">
        <v>354</v>
      </c>
      <c r="C65" s="29">
        <v>26</v>
      </c>
      <c r="D65" s="28" t="s">
        <v>355</v>
      </c>
      <c r="E65" s="24">
        <v>4</v>
      </c>
      <c r="F65" s="654" t="s">
        <v>650</v>
      </c>
      <c r="G65" s="507" t="s">
        <v>837</v>
      </c>
      <c r="H65" s="507"/>
      <c r="I65" s="507"/>
      <c r="J65" s="468"/>
      <c r="K65" s="43">
        <f>VLOOKUP($A65&amp;K$93,決統データ!$A$3:$DE$2059,$E65+19,FALSE)</f>
        <v>0</v>
      </c>
      <c r="L65" s="43">
        <f>VLOOKUP($A65&amp;L$93,決統データ!$A$3:$DE$2059,$E65+19,FALSE)</f>
        <v>0</v>
      </c>
      <c r="M65" s="43">
        <f>VLOOKUP($A65&amp;M$93,決統データ!$A$3:$DE$2059,$E65+19,FALSE)</f>
        <v>0</v>
      </c>
      <c r="N65" s="43">
        <f>VLOOKUP($A65&amp;N$93,決統データ!$A$3:$DE$2059,$E65+19,FALSE)</f>
        <v>0</v>
      </c>
      <c r="O65" s="187">
        <f t="shared" si="2"/>
        <v>0</v>
      </c>
    </row>
    <row r="66" spans="1:15">
      <c r="A66" s="27" t="str">
        <f t="shared" si="1"/>
        <v>1222602</v>
      </c>
      <c r="B66" s="28" t="s">
        <v>354</v>
      </c>
      <c r="C66" s="29">
        <v>26</v>
      </c>
      <c r="D66" s="28" t="s">
        <v>355</v>
      </c>
      <c r="E66" s="24">
        <v>5</v>
      </c>
      <c r="F66" s="655"/>
      <c r="G66" s="507" t="s">
        <v>836</v>
      </c>
      <c r="H66" s="507"/>
      <c r="I66" s="507"/>
      <c r="J66" s="468"/>
      <c r="K66" s="43">
        <f>VLOOKUP($A66&amp;K$93,決統データ!$A$3:$DE$2059,$E66+19,FALSE)</f>
        <v>0</v>
      </c>
      <c r="L66" s="43">
        <f>VLOOKUP($A66&amp;L$93,決統データ!$A$3:$DE$2059,$E66+19,FALSE)</f>
        <v>0</v>
      </c>
      <c r="M66" s="43">
        <f>VLOOKUP($A66&amp;M$93,決統データ!$A$3:$DE$2059,$E66+19,FALSE)</f>
        <v>0</v>
      </c>
      <c r="N66" s="43">
        <f>VLOOKUP($A66&amp;N$93,決統データ!$A$3:$DE$2059,$E66+19,FALSE)</f>
        <v>0</v>
      </c>
      <c r="O66" s="187">
        <f t="shared" si="2"/>
        <v>0</v>
      </c>
    </row>
    <row r="67" spans="1:15">
      <c r="A67" s="27" t="str">
        <f t="shared" si="1"/>
        <v>1222602</v>
      </c>
      <c r="B67" s="28" t="s">
        <v>354</v>
      </c>
      <c r="C67" s="29">
        <v>26</v>
      </c>
      <c r="D67" s="28" t="s">
        <v>355</v>
      </c>
      <c r="E67" s="24">
        <v>6</v>
      </c>
      <c r="F67" s="656"/>
      <c r="G67" s="507" t="s">
        <v>737</v>
      </c>
      <c r="H67" s="507"/>
      <c r="I67" s="507"/>
      <c r="J67" s="468"/>
      <c r="K67" s="43">
        <f>VLOOKUP($A67&amp;K$93,決統データ!$A$3:$DE$2059,$E67+19,FALSE)</f>
        <v>0</v>
      </c>
      <c r="L67" s="43">
        <f>VLOOKUP($A67&amp;L$93,決統データ!$A$3:$DE$2059,$E67+19,FALSE)</f>
        <v>0</v>
      </c>
      <c r="M67" s="43">
        <f>VLOOKUP($A67&amp;M$93,決統データ!$A$3:$DE$2059,$E67+19,FALSE)</f>
        <v>0</v>
      </c>
      <c r="N67" s="43">
        <f>VLOOKUP($A67&amp;N$93,決統データ!$A$3:$DE$2059,$E67+19,FALSE)</f>
        <v>0</v>
      </c>
      <c r="O67" s="187">
        <f t="shared" ref="O67:O84" si="3">SUM(K67:N67)</f>
        <v>0</v>
      </c>
    </row>
    <row r="68" spans="1:15">
      <c r="A68" s="27" t="str">
        <f t="shared" ref="A68:A84" si="4">+B68&amp;C68&amp;D68</f>
        <v>1222602</v>
      </c>
      <c r="B68" s="28" t="s">
        <v>354</v>
      </c>
      <c r="C68" s="29">
        <v>26</v>
      </c>
      <c r="D68" s="28" t="s">
        <v>355</v>
      </c>
      <c r="E68" s="24">
        <v>7</v>
      </c>
      <c r="F68" s="507" t="s">
        <v>835</v>
      </c>
      <c r="G68" s="507"/>
      <c r="H68" s="507"/>
      <c r="I68" s="507"/>
      <c r="J68" s="468"/>
      <c r="K68" s="43">
        <f>VLOOKUP($A68&amp;K$93,決統データ!$A$3:$DE$2059,$E68+19,FALSE)</f>
        <v>0</v>
      </c>
      <c r="L68" s="43">
        <f>VLOOKUP($A68&amp;L$93,決統データ!$A$3:$DE$2059,$E68+19,FALSE)</f>
        <v>0</v>
      </c>
      <c r="M68" s="43">
        <f>VLOOKUP($A68&amp;M$93,決統データ!$A$3:$DE$2059,$E68+19,FALSE)</f>
        <v>0</v>
      </c>
      <c r="N68" s="43">
        <f>VLOOKUP($A68&amp;N$93,決統データ!$A$3:$DE$2059,$E68+19,FALSE)</f>
        <v>0</v>
      </c>
      <c r="O68" s="187">
        <f t="shared" si="3"/>
        <v>0</v>
      </c>
    </row>
    <row r="69" spans="1:15">
      <c r="A69" s="27" t="str">
        <f t="shared" si="4"/>
        <v>1222602</v>
      </c>
      <c r="B69" s="28" t="s">
        <v>354</v>
      </c>
      <c r="C69" s="29">
        <v>26</v>
      </c>
      <c r="D69" s="28" t="s">
        <v>355</v>
      </c>
      <c r="E69" s="24">
        <v>8</v>
      </c>
      <c r="F69" s="660" t="s">
        <v>834</v>
      </c>
      <c r="G69" s="661"/>
      <c r="H69" s="661"/>
      <c r="I69" s="662"/>
      <c r="J69" s="64" t="s">
        <v>833</v>
      </c>
      <c r="K69" s="43">
        <f>VLOOKUP($A69&amp;K$93,決統データ!$A$3:$DE$2059,$E69+19,FALSE)</f>
        <v>0</v>
      </c>
      <c r="L69" s="43">
        <f>VLOOKUP($A69&amp;L$93,決統データ!$A$3:$DE$2059,$E69+19,FALSE)</f>
        <v>0</v>
      </c>
      <c r="M69" s="43">
        <f>VLOOKUP($A69&amp;M$93,決統データ!$A$3:$DE$2059,$E69+19,FALSE)</f>
        <v>0</v>
      </c>
      <c r="N69" s="43">
        <f>VLOOKUP($A69&amp;N$93,決統データ!$A$3:$DE$2059,$E69+19,FALSE)</f>
        <v>52016</v>
      </c>
      <c r="O69" s="187">
        <f t="shared" si="3"/>
        <v>52016</v>
      </c>
    </row>
    <row r="70" spans="1:15">
      <c r="A70" s="27" t="str">
        <f t="shared" si="4"/>
        <v>1222602</v>
      </c>
      <c r="B70" s="28" t="s">
        <v>354</v>
      </c>
      <c r="C70" s="29">
        <v>26</v>
      </c>
      <c r="D70" s="28" t="s">
        <v>355</v>
      </c>
      <c r="E70" s="24">
        <v>9</v>
      </c>
      <c r="F70" s="663"/>
      <c r="G70" s="664"/>
      <c r="H70" s="664"/>
      <c r="I70" s="665"/>
      <c r="J70" s="64" t="s">
        <v>832</v>
      </c>
      <c r="K70" s="43">
        <f>VLOOKUP($A70&amp;K$93,決統データ!$A$3:$DE$2059,$E70+19,FALSE)</f>
        <v>479193</v>
      </c>
      <c r="L70" s="43">
        <f>VLOOKUP($A70&amp;L$93,決統データ!$A$3:$DE$2059,$E70+19,FALSE)</f>
        <v>0</v>
      </c>
      <c r="M70" s="43">
        <f>VLOOKUP($A70&amp;M$93,決統データ!$A$3:$DE$2059,$E70+19,FALSE)</f>
        <v>142484</v>
      </c>
      <c r="N70" s="43">
        <f>VLOOKUP($A70&amp;N$93,決統データ!$A$3:$DE$2059,$E70+19,FALSE)</f>
        <v>0</v>
      </c>
      <c r="O70" s="187">
        <f t="shared" si="3"/>
        <v>621677</v>
      </c>
    </row>
    <row r="71" spans="1:15">
      <c r="A71" s="27" t="str">
        <f t="shared" si="4"/>
        <v>1222602</v>
      </c>
      <c r="B71" s="28" t="s">
        <v>354</v>
      </c>
      <c r="C71" s="29">
        <v>26</v>
      </c>
      <c r="D71" s="28" t="s">
        <v>355</v>
      </c>
      <c r="E71" s="24">
        <v>21</v>
      </c>
      <c r="F71" s="507" t="s">
        <v>831</v>
      </c>
      <c r="G71" s="507"/>
      <c r="H71" s="507"/>
      <c r="I71" s="507"/>
      <c r="J71" s="468"/>
      <c r="K71" s="43">
        <f>VLOOKUP($A71&amp;K$93,決統データ!$A$3:$DE$2059,$E71+19,FALSE)</f>
        <v>0</v>
      </c>
      <c r="L71" s="43">
        <f>VLOOKUP($A71&amp;L$93,決統データ!$A$3:$DE$2059,$E71+19,FALSE)</f>
        <v>0</v>
      </c>
      <c r="M71" s="43">
        <f>VLOOKUP($A71&amp;M$93,決統データ!$A$3:$DE$2059,$E71+19,FALSE)</f>
        <v>0</v>
      </c>
      <c r="N71" s="43">
        <f>VLOOKUP($A71&amp;N$93,決統データ!$A$3:$DE$2059,$E71+19,FALSE)</f>
        <v>0</v>
      </c>
      <c r="O71" s="187">
        <f t="shared" si="3"/>
        <v>0</v>
      </c>
    </row>
    <row r="72" spans="1:15">
      <c r="A72" s="27" t="str">
        <f t="shared" si="4"/>
        <v>1222602</v>
      </c>
      <c r="B72" s="28" t="s">
        <v>354</v>
      </c>
      <c r="C72" s="29">
        <v>26</v>
      </c>
      <c r="D72" s="28" t="s">
        <v>355</v>
      </c>
      <c r="E72" s="24">
        <v>22</v>
      </c>
      <c r="F72" s="507" t="s">
        <v>830</v>
      </c>
      <c r="G72" s="507"/>
      <c r="H72" s="507"/>
      <c r="I72" s="507"/>
      <c r="J72" s="468"/>
      <c r="K72" s="43">
        <f>VLOOKUP($A72&amp;K$93,決統データ!$A$3:$DE$2059,$E72+19,FALSE)</f>
        <v>0</v>
      </c>
      <c r="L72" s="43">
        <f>VLOOKUP($A72&amp;L$93,決統データ!$A$3:$DE$2059,$E72+19,FALSE)</f>
        <v>0</v>
      </c>
      <c r="M72" s="43">
        <f>VLOOKUP($A72&amp;M$93,決統データ!$A$3:$DE$2059,$E72+19,FALSE)</f>
        <v>0</v>
      </c>
      <c r="N72" s="43">
        <f>VLOOKUP($A72&amp;N$93,決統データ!$A$3:$DE$2059,$E72+19,FALSE)</f>
        <v>0</v>
      </c>
      <c r="O72" s="187">
        <f t="shared" si="3"/>
        <v>0</v>
      </c>
    </row>
    <row r="73" spans="1:15">
      <c r="A73" s="27"/>
      <c r="B73" s="28"/>
      <c r="C73" s="29"/>
      <c r="D73" s="28"/>
      <c r="E73" s="38"/>
      <c r="F73" s="958" t="s">
        <v>829</v>
      </c>
      <c r="G73" s="965"/>
      <c r="H73" s="965"/>
      <c r="I73" s="965"/>
      <c r="J73" s="966"/>
      <c r="K73" s="44"/>
      <c r="L73" s="44"/>
      <c r="M73" s="44"/>
      <c r="N73" s="44"/>
      <c r="O73" s="187"/>
    </row>
    <row r="74" spans="1:15">
      <c r="A74" s="27" t="str">
        <f t="shared" si="4"/>
        <v>1222602</v>
      </c>
      <c r="B74" s="28" t="s">
        <v>354</v>
      </c>
      <c r="C74" s="29">
        <v>26</v>
      </c>
      <c r="D74" s="28" t="s">
        <v>355</v>
      </c>
      <c r="E74" s="38">
        <v>51</v>
      </c>
      <c r="F74" s="73" t="s">
        <v>827</v>
      </c>
      <c r="G74" s="73"/>
      <c r="H74" s="73"/>
      <c r="I74" s="73"/>
      <c r="J74" s="73"/>
      <c r="K74" s="43">
        <f>VLOOKUP($A74&amp;K$93,決統データ!$A$3:$DE$2059,$E74+19,FALSE)</f>
        <v>0</v>
      </c>
      <c r="L74" s="43">
        <f>VLOOKUP($A74&amp;L$93,決統データ!$A$3:$DE$2059,$E74+19,FALSE)</f>
        <v>0</v>
      </c>
      <c r="M74" s="43">
        <f>VLOOKUP($A74&amp;M$93,決統データ!$A$3:$DE$2059,$E74+19,FALSE)</f>
        <v>0</v>
      </c>
      <c r="N74" s="43">
        <f>VLOOKUP($A74&amp;N$93,決統データ!$A$3:$DE$2059,$E74+19,FALSE)</f>
        <v>0</v>
      </c>
      <c r="O74" s="187">
        <f t="shared" si="3"/>
        <v>0</v>
      </c>
    </row>
    <row r="75" spans="1:15">
      <c r="A75" s="27" t="str">
        <f t="shared" si="4"/>
        <v>1222602</v>
      </c>
      <c r="B75" s="28" t="s">
        <v>354</v>
      </c>
      <c r="C75" s="29">
        <v>26</v>
      </c>
      <c r="D75" s="28" t="s">
        <v>355</v>
      </c>
      <c r="E75" s="38">
        <v>52</v>
      </c>
      <c r="F75" s="73" t="s">
        <v>826</v>
      </c>
      <c r="G75" s="73"/>
      <c r="H75" s="73"/>
      <c r="I75" s="73"/>
      <c r="J75" s="73"/>
      <c r="K75" s="43">
        <f>VLOOKUP($A75&amp;K$93,決統データ!$A$3:$DE$2059,$E75+19,FALSE)</f>
        <v>0</v>
      </c>
      <c r="L75" s="43">
        <f>VLOOKUP($A75&amp;L$93,決統データ!$A$3:$DE$2059,$E75+19,FALSE)</f>
        <v>0</v>
      </c>
      <c r="M75" s="43">
        <f>VLOOKUP($A75&amp;M$93,決統データ!$A$3:$DE$2059,$E75+19,FALSE)</f>
        <v>0</v>
      </c>
      <c r="N75" s="43">
        <f>VLOOKUP($A75&amp;N$93,決統データ!$A$3:$DE$2059,$E75+19,FALSE)</f>
        <v>0</v>
      </c>
      <c r="O75" s="187">
        <f t="shared" si="3"/>
        <v>0</v>
      </c>
    </row>
    <row r="76" spans="1:15">
      <c r="A76" s="27"/>
      <c r="B76" s="28"/>
      <c r="C76" s="29"/>
      <c r="D76" s="28"/>
      <c r="E76" s="38"/>
      <c r="F76" s="73" t="s">
        <v>828</v>
      </c>
      <c r="G76" s="73"/>
      <c r="H76" s="73"/>
      <c r="I76" s="73"/>
      <c r="J76" s="73"/>
      <c r="K76" s="44"/>
      <c r="L76" s="44"/>
      <c r="M76" s="44"/>
      <c r="N76" s="44"/>
      <c r="O76" s="187"/>
    </row>
    <row r="77" spans="1:15">
      <c r="A77" s="27" t="str">
        <f t="shared" si="4"/>
        <v>1222602</v>
      </c>
      <c r="B77" s="28" t="s">
        <v>354</v>
      </c>
      <c r="C77" s="29">
        <v>26</v>
      </c>
      <c r="D77" s="28" t="s">
        <v>355</v>
      </c>
      <c r="E77" s="38">
        <v>53</v>
      </c>
      <c r="F77" s="73" t="s">
        <v>827</v>
      </c>
      <c r="G77" s="73"/>
      <c r="H77" s="73"/>
      <c r="I77" s="73"/>
      <c r="J77" s="73"/>
      <c r="K77" s="43">
        <f>VLOOKUP($A77&amp;K$93,決統データ!$A$3:$DE$2059,$E77+19,FALSE)</f>
        <v>0</v>
      </c>
      <c r="L77" s="43">
        <f>VLOOKUP($A77&amp;L$93,決統データ!$A$3:$DE$2059,$E77+19,FALSE)</f>
        <v>0</v>
      </c>
      <c r="M77" s="43">
        <f>VLOOKUP($A77&amp;M$93,決統データ!$A$3:$DE$2059,$E77+19,FALSE)</f>
        <v>0</v>
      </c>
      <c r="N77" s="43">
        <f>VLOOKUP($A77&amp;N$93,決統データ!$A$3:$DE$2059,$E77+19,FALSE)</f>
        <v>0</v>
      </c>
      <c r="O77" s="187">
        <f t="shared" si="3"/>
        <v>0</v>
      </c>
    </row>
    <row r="78" spans="1:15">
      <c r="A78" s="27" t="str">
        <f t="shared" si="4"/>
        <v>1222602</v>
      </c>
      <c r="B78" s="28" t="s">
        <v>354</v>
      </c>
      <c r="C78" s="29">
        <v>26</v>
      </c>
      <c r="D78" s="28" t="s">
        <v>355</v>
      </c>
      <c r="E78" s="38">
        <v>54</v>
      </c>
      <c r="F78" s="73" t="s">
        <v>826</v>
      </c>
      <c r="G78" s="73"/>
      <c r="H78" s="73"/>
      <c r="I78" s="73"/>
      <c r="J78" s="73"/>
      <c r="K78" s="43">
        <f>VLOOKUP($A78&amp;K$93,決統データ!$A$3:$DE$2059,$E78+19,FALSE)</f>
        <v>0</v>
      </c>
      <c r="L78" s="43">
        <f>VLOOKUP($A78&amp;L$93,決統データ!$A$3:$DE$2059,$E78+19,FALSE)</f>
        <v>0</v>
      </c>
      <c r="M78" s="43">
        <f>VLOOKUP($A78&amp;M$93,決統データ!$A$3:$DE$2059,$E78+19,FALSE)</f>
        <v>0</v>
      </c>
      <c r="N78" s="43">
        <f>VLOOKUP($A78&amp;N$93,決統データ!$A$3:$DE$2059,$E78+19,FALSE)</f>
        <v>0</v>
      </c>
      <c r="O78" s="187">
        <f t="shared" si="3"/>
        <v>0</v>
      </c>
    </row>
    <row r="79" spans="1:15">
      <c r="A79" s="27" t="str">
        <f t="shared" si="4"/>
        <v>1222602</v>
      </c>
      <c r="B79" s="28" t="s">
        <v>354</v>
      </c>
      <c r="C79" s="29">
        <v>26</v>
      </c>
      <c r="D79" s="28" t="s">
        <v>355</v>
      </c>
      <c r="E79" s="38">
        <v>55</v>
      </c>
      <c r="F79" s="896" t="s">
        <v>825</v>
      </c>
      <c r="G79" s="897"/>
      <c r="H79" s="897"/>
      <c r="I79" s="898"/>
      <c r="J79" s="96" t="s">
        <v>605</v>
      </c>
      <c r="K79" s="43">
        <f>VLOOKUP($A79&amp;K$93,決統データ!$A$3:$DE$2059,$E79+19,FALSE)</f>
        <v>0</v>
      </c>
      <c r="L79" s="43">
        <f>VLOOKUP($A79&amp;L$93,決統データ!$A$3:$DE$2059,$E79+19,FALSE)</f>
        <v>0</v>
      </c>
      <c r="M79" s="43">
        <f>VLOOKUP($A79&amp;M$93,決統データ!$A$3:$DE$2059,$E79+19,FALSE)</f>
        <v>0</v>
      </c>
      <c r="N79" s="43">
        <f>VLOOKUP($A79&amp;N$93,決統データ!$A$3:$DE$2059,$E79+19,FALSE)</f>
        <v>0</v>
      </c>
      <c r="O79" s="187">
        <f t="shared" si="3"/>
        <v>0</v>
      </c>
    </row>
    <row r="80" spans="1:15">
      <c r="A80" s="27" t="str">
        <f t="shared" si="4"/>
        <v>1222602</v>
      </c>
      <c r="B80" s="28" t="s">
        <v>354</v>
      </c>
      <c r="C80" s="29">
        <v>26</v>
      </c>
      <c r="D80" s="28" t="s">
        <v>355</v>
      </c>
      <c r="E80" s="38">
        <v>56</v>
      </c>
      <c r="F80" s="899"/>
      <c r="G80" s="900"/>
      <c r="H80" s="900"/>
      <c r="I80" s="901"/>
      <c r="J80" s="96" t="s">
        <v>824</v>
      </c>
      <c r="K80" s="43">
        <f>VLOOKUP($A80&amp;K$93,決統データ!$A$3:$DE$2059,$E80+19,FALSE)</f>
        <v>0</v>
      </c>
      <c r="L80" s="43">
        <f>VLOOKUP($A80&amp;L$93,決統データ!$A$3:$DE$2059,$E80+19,FALSE)</f>
        <v>0</v>
      </c>
      <c r="M80" s="43">
        <f>VLOOKUP($A80&amp;M$93,決統データ!$A$3:$DE$2059,$E80+19,FALSE)</f>
        <v>0</v>
      </c>
      <c r="N80" s="43">
        <f>VLOOKUP($A80&amp;N$93,決統データ!$A$3:$DE$2059,$E80+19,FALSE)</f>
        <v>0</v>
      </c>
      <c r="O80" s="187">
        <f t="shared" si="3"/>
        <v>0</v>
      </c>
    </row>
    <row r="81" spans="1:15">
      <c r="A81" s="27" t="str">
        <f t="shared" si="4"/>
        <v>1222602</v>
      </c>
      <c r="B81" s="28" t="s">
        <v>354</v>
      </c>
      <c r="C81" s="29">
        <v>26</v>
      </c>
      <c r="D81" s="28" t="s">
        <v>355</v>
      </c>
      <c r="E81" s="38">
        <v>57</v>
      </c>
      <c r="F81" s="896" t="s">
        <v>604</v>
      </c>
      <c r="G81" s="897"/>
      <c r="H81" s="897"/>
      <c r="I81" s="898"/>
      <c r="J81" s="96" t="s">
        <v>605</v>
      </c>
      <c r="K81" s="43">
        <f>VLOOKUP($A81&amp;K$93,決統データ!$A$3:$DE$2059,$E81+19,FALSE)</f>
        <v>0</v>
      </c>
      <c r="L81" s="43">
        <f>VLOOKUP($A81&amp;L$93,決統データ!$A$3:$DE$2059,$E81+19,FALSE)</f>
        <v>0</v>
      </c>
      <c r="M81" s="43">
        <f>VLOOKUP($A81&amp;M$93,決統データ!$A$3:$DE$2059,$E81+19,FALSE)</f>
        <v>0</v>
      </c>
      <c r="N81" s="43">
        <f>VLOOKUP($A81&amp;N$93,決統データ!$A$3:$DE$2059,$E81+19,FALSE)</f>
        <v>0</v>
      </c>
      <c r="O81" s="187">
        <f t="shared" si="3"/>
        <v>0</v>
      </c>
    </row>
    <row r="82" spans="1:15">
      <c r="A82" s="27" t="str">
        <f t="shared" si="4"/>
        <v>1222602</v>
      </c>
      <c r="B82" s="28" t="s">
        <v>354</v>
      </c>
      <c r="C82" s="29">
        <v>26</v>
      </c>
      <c r="D82" s="28" t="s">
        <v>355</v>
      </c>
      <c r="E82" s="38">
        <v>58</v>
      </c>
      <c r="F82" s="899"/>
      <c r="G82" s="900"/>
      <c r="H82" s="900"/>
      <c r="I82" s="901"/>
      <c r="J82" s="96" t="s">
        <v>824</v>
      </c>
      <c r="K82" s="43">
        <f>VLOOKUP($A82&amp;K$93,決統データ!$A$3:$DE$2059,$E82+19,FALSE)</f>
        <v>0</v>
      </c>
      <c r="L82" s="43">
        <f>VLOOKUP($A82&amp;L$93,決統データ!$A$3:$DE$2059,$E82+19,FALSE)</f>
        <v>0</v>
      </c>
      <c r="M82" s="43">
        <f>VLOOKUP($A82&amp;M$93,決統データ!$A$3:$DE$2059,$E82+19,FALSE)</f>
        <v>0</v>
      </c>
      <c r="N82" s="43">
        <f>VLOOKUP($A82&amp;N$93,決統データ!$A$3:$DE$2059,$E82+19,FALSE)</f>
        <v>0</v>
      </c>
      <c r="O82" s="187">
        <f t="shared" si="3"/>
        <v>0</v>
      </c>
    </row>
    <row r="83" spans="1:15">
      <c r="A83" s="27" t="str">
        <f t="shared" si="4"/>
        <v>1222602</v>
      </c>
      <c r="B83" s="28" t="s">
        <v>354</v>
      </c>
      <c r="C83" s="29">
        <v>26</v>
      </c>
      <c r="D83" s="28" t="s">
        <v>355</v>
      </c>
      <c r="E83" s="38">
        <v>59</v>
      </c>
      <c r="F83" s="888" t="s">
        <v>607</v>
      </c>
      <c r="G83" s="890" t="s">
        <v>608</v>
      </c>
      <c r="H83" s="891"/>
      <c r="I83" s="892"/>
      <c r="J83" s="96" t="s">
        <v>605</v>
      </c>
      <c r="K83" s="43">
        <f>VLOOKUP($A83&amp;K$93,決統データ!$A$3:$DE$2059,$E83+19,FALSE)</f>
        <v>0</v>
      </c>
      <c r="L83" s="43">
        <f>VLOOKUP($A83&amp;L$93,決統データ!$A$3:$DE$2059,$E83+19,FALSE)</f>
        <v>0</v>
      </c>
      <c r="M83" s="43">
        <f>VLOOKUP($A83&amp;M$93,決統データ!$A$3:$DE$2059,$E83+19,FALSE)</f>
        <v>0</v>
      </c>
      <c r="N83" s="43">
        <f>VLOOKUP($A83&amp;N$93,決統データ!$A$3:$DE$2059,$E83+19,FALSE)</f>
        <v>0</v>
      </c>
      <c r="O83" s="187">
        <f t="shared" si="3"/>
        <v>0</v>
      </c>
    </row>
    <row r="84" spans="1:15">
      <c r="A84" s="27" t="str">
        <f t="shared" si="4"/>
        <v>1222602</v>
      </c>
      <c r="B84" s="28" t="s">
        <v>354</v>
      </c>
      <c r="C84" s="29">
        <v>26</v>
      </c>
      <c r="D84" s="28" t="s">
        <v>355</v>
      </c>
      <c r="E84" s="38">
        <v>60</v>
      </c>
      <c r="F84" s="889"/>
      <c r="G84" s="893"/>
      <c r="H84" s="894"/>
      <c r="I84" s="895"/>
      <c r="J84" s="96" t="s">
        <v>824</v>
      </c>
      <c r="K84" s="43">
        <f>VLOOKUP($A84&amp;K$93,決統データ!$A$3:$DE$2059,$E84+19,FALSE)</f>
        <v>0</v>
      </c>
      <c r="L84" s="43">
        <f>VLOOKUP($A84&amp;L$93,決統データ!$A$3:$DE$2059,$E84+19,FALSE)</f>
        <v>0</v>
      </c>
      <c r="M84" s="43">
        <f>VLOOKUP($A84&amp;M$93,決統データ!$A$3:$DE$2059,$E84+19,FALSE)</f>
        <v>0</v>
      </c>
      <c r="N84" s="43">
        <f>VLOOKUP($A84&amp;N$93,決統データ!$A$3:$DE$2059,$E84+19,FALSE)</f>
        <v>0</v>
      </c>
      <c r="O84" s="187">
        <f t="shared" si="3"/>
        <v>0</v>
      </c>
    </row>
    <row r="85" spans="1:15">
      <c r="F85" s="559" t="s">
        <v>510</v>
      </c>
      <c r="G85" s="985" t="s">
        <v>513</v>
      </c>
      <c r="H85" s="986"/>
      <c r="I85" s="986"/>
      <c r="J85" s="987"/>
      <c r="K85" s="259">
        <f t="shared" ref="K85:O85" si="5">IF(K13=0,0,K3/K13*100)</f>
        <v>294.28234600648392</v>
      </c>
      <c r="L85" s="259">
        <f t="shared" si="5"/>
        <v>284.91397524901902</v>
      </c>
      <c r="M85" s="259">
        <f t="shared" si="5"/>
        <v>3.0534351145038165</v>
      </c>
      <c r="N85" s="259">
        <f t="shared" si="5"/>
        <v>5819.1176470588234</v>
      </c>
      <c r="O85" s="330">
        <f t="shared" si="5"/>
        <v>321.87391841779976</v>
      </c>
    </row>
    <row r="86" spans="1:15">
      <c r="F86" s="559"/>
      <c r="G86" s="72" t="s">
        <v>511</v>
      </c>
      <c r="H86" s="72"/>
      <c r="I86" s="75"/>
      <c r="J86" s="76"/>
      <c r="K86" s="259">
        <f t="shared" ref="K86:O86" si="6">IF((K13+K50)=0,0,K3/(K13+K50)*100)</f>
        <v>294.28234600648392</v>
      </c>
      <c r="L86" s="259">
        <f t="shared" si="6"/>
        <v>284.91397524901902</v>
      </c>
      <c r="M86" s="259">
        <f t="shared" si="6"/>
        <v>3.0534351145038165</v>
      </c>
      <c r="N86" s="259">
        <f t="shared" si="6"/>
        <v>5819.1176470588234</v>
      </c>
      <c r="O86" s="330">
        <f t="shared" si="6"/>
        <v>321.87391841779976</v>
      </c>
    </row>
    <row r="87" spans="1:15">
      <c r="F87" s="559"/>
      <c r="G87" s="72" t="s">
        <v>514</v>
      </c>
      <c r="H87" s="72"/>
      <c r="I87" s="75"/>
      <c r="J87" s="76"/>
      <c r="K87" s="242">
        <f t="shared" ref="K87:O87" si="7">IF((K14-K16)=0,0,(K4-K6)/(K14-K16)*100)</f>
        <v>294.28234600648392</v>
      </c>
      <c r="L87" s="259">
        <f t="shared" si="7"/>
        <v>331.42252029650547</v>
      </c>
      <c r="M87" s="259">
        <f t="shared" si="7"/>
        <v>16</v>
      </c>
      <c r="N87" s="259">
        <f t="shared" si="7"/>
        <v>5818.3823529411766</v>
      </c>
      <c r="O87" s="330">
        <f t="shared" si="7"/>
        <v>365.98002144590549</v>
      </c>
    </row>
    <row r="88" spans="1:15">
      <c r="F88" s="559"/>
      <c r="G88" s="72" t="s">
        <v>512</v>
      </c>
      <c r="H88" s="75"/>
      <c r="I88" s="77"/>
      <c r="J88" s="76"/>
      <c r="K88" s="259">
        <f t="shared" ref="K88:O88" si="8">IF((K4-K6)=0,0,K70/(K4-K6)*100)</f>
        <v>4799.1286930395599</v>
      </c>
      <c r="L88" s="259">
        <f t="shared" si="8"/>
        <v>0</v>
      </c>
      <c r="M88" s="259">
        <f t="shared" si="8"/>
        <v>3562100</v>
      </c>
      <c r="N88" s="259">
        <f t="shared" si="8"/>
        <v>0</v>
      </c>
      <c r="O88" s="330">
        <f t="shared" si="8"/>
        <v>958.66796200345425</v>
      </c>
    </row>
    <row r="89" spans="1:15">
      <c r="F89" s="559"/>
      <c r="G89" s="72" t="s">
        <v>522</v>
      </c>
      <c r="H89" s="75"/>
      <c r="I89" s="77"/>
      <c r="J89" s="76"/>
      <c r="K89" s="259">
        <f t="shared" ref="K89:O89" si="9">IF((K3+K24)=0,0,(K11+K26+K27)/(K3+K24)*100)</f>
        <v>0</v>
      </c>
      <c r="L89" s="259">
        <f t="shared" si="9"/>
        <v>0</v>
      </c>
      <c r="M89" s="259">
        <f t="shared" si="9"/>
        <v>0</v>
      </c>
      <c r="N89" s="259">
        <f t="shared" si="9"/>
        <v>0</v>
      </c>
      <c r="O89" s="330">
        <f t="shared" si="9"/>
        <v>0</v>
      </c>
    </row>
    <row r="93" spans="1:15">
      <c r="K93" s="12" t="str">
        <f>+K94&amp;"000"</f>
        <v>262013000</v>
      </c>
      <c r="L93" s="12" t="str">
        <f>+L94&amp;"000"</f>
        <v>262030000</v>
      </c>
      <c r="M93" s="12" t="str">
        <f>+M94&amp;"000"</f>
        <v>262056000</v>
      </c>
      <c r="N93" s="12" t="str">
        <f>+N94&amp;"000"</f>
        <v>262129000</v>
      </c>
    </row>
    <row r="94" spans="1:15">
      <c r="K94" s="12" t="s">
        <v>584</v>
      </c>
      <c r="L94" s="262" t="s">
        <v>586</v>
      </c>
      <c r="M94" s="262" t="s">
        <v>588</v>
      </c>
      <c r="N94" s="262" t="s">
        <v>589</v>
      </c>
    </row>
    <row r="95" spans="1:15">
      <c r="K95" s="12" t="s">
        <v>463</v>
      </c>
      <c r="L95" s="262" t="s">
        <v>465</v>
      </c>
      <c r="M95" s="262" t="s">
        <v>467</v>
      </c>
      <c r="N95" s="262" t="s">
        <v>590</v>
      </c>
    </row>
  </sheetData>
  <customSheetViews>
    <customSheetView guid="{247A5D4D-80F1-4466-92F7-7A3BC78E450F}" printArea="1" topLeftCell="A64">
      <selection activeCell="C43" sqref="C43"/>
      <pageMargins left="0.39370078740157483" right="0.39370078740157483" top="0.78740157480314965" bottom="0.78740157480314965" header="0.51181102362204722" footer="0.51181102362204722"/>
      <pageSetup paperSize="9" scale="58" pageOrder="overThenDown" orientation="portrait" blackAndWhite="1" horizontalDpi="300" verticalDpi="300"/>
      <headerFooter alignWithMargins="0"/>
    </customSheetView>
  </customSheetViews>
  <mergeCells count="83">
    <mergeCell ref="G9:J9"/>
    <mergeCell ref="G10:J10"/>
    <mergeCell ref="G11:J11"/>
    <mergeCell ref="G12:J12"/>
    <mergeCell ref="G13:J13"/>
    <mergeCell ref="G14:J14"/>
    <mergeCell ref="G21:J21"/>
    <mergeCell ref="G22:J22"/>
    <mergeCell ref="F2:J2"/>
    <mergeCell ref="F3:F23"/>
    <mergeCell ref="G3:J3"/>
    <mergeCell ref="G4:J4"/>
    <mergeCell ref="G5:J5"/>
    <mergeCell ref="G6:J6"/>
    <mergeCell ref="G7:J7"/>
    <mergeCell ref="G8:J8"/>
    <mergeCell ref="G15:J15"/>
    <mergeCell ref="G16:J16"/>
    <mergeCell ref="G17:J17"/>
    <mergeCell ref="G18:J18"/>
    <mergeCell ref="G19:J19"/>
    <mergeCell ref="G38:G41"/>
    <mergeCell ref="H38:J38"/>
    <mergeCell ref="G20:J20"/>
    <mergeCell ref="G23:J23"/>
    <mergeCell ref="G24:J24"/>
    <mergeCell ref="G25:J25"/>
    <mergeCell ref="G26:J26"/>
    <mergeCell ref="H49:J49"/>
    <mergeCell ref="G27:J27"/>
    <mergeCell ref="G29:J29"/>
    <mergeCell ref="G30:J30"/>
    <mergeCell ref="G31:J31"/>
    <mergeCell ref="G28:J28"/>
    <mergeCell ref="G32:J32"/>
    <mergeCell ref="G33:J33"/>
    <mergeCell ref="H39:J39"/>
    <mergeCell ref="H40:J40"/>
    <mergeCell ref="H41:J41"/>
    <mergeCell ref="G34:J34"/>
    <mergeCell ref="G35:J35"/>
    <mergeCell ref="G36:H37"/>
    <mergeCell ref="I36:J36"/>
    <mergeCell ref="I37:J37"/>
    <mergeCell ref="G54:J54"/>
    <mergeCell ref="G55:J55"/>
    <mergeCell ref="G56:J56"/>
    <mergeCell ref="G57:J57"/>
    <mergeCell ref="F24:F57"/>
    <mergeCell ref="H42:H44"/>
    <mergeCell ref="G50:J50"/>
    <mergeCell ref="G51:G53"/>
    <mergeCell ref="H51:J51"/>
    <mergeCell ref="H52:J52"/>
    <mergeCell ref="H53:J53"/>
    <mergeCell ref="H47:J47"/>
    <mergeCell ref="I42:I44"/>
    <mergeCell ref="H45:J45"/>
    <mergeCell ref="H46:J46"/>
    <mergeCell ref="H48:J48"/>
    <mergeCell ref="G42:G49"/>
    <mergeCell ref="F71:J71"/>
    <mergeCell ref="F72:J72"/>
    <mergeCell ref="F68:J68"/>
    <mergeCell ref="F69:I70"/>
    <mergeCell ref="F62:J62"/>
    <mergeCell ref="F63:J63"/>
    <mergeCell ref="F64:J64"/>
    <mergeCell ref="F65:F67"/>
    <mergeCell ref="G65:J65"/>
    <mergeCell ref="G66:J66"/>
    <mergeCell ref="G67:J67"/>
    <mergeCell ref="F58:J58"/>
    <mergeCell ref="F59:J59"/>
    <mergeCell ref="G61:J61"/>
    <mergeCell ref="F60:J60"/>
    <mergeCell ref="G83:I84"/>
    <mergeCell ref="F85:F89"/>
    <mergeCell ref="F73:J73"/>
    <mergeCell ref="G85:J85"/>
    <mergeCell ref="F79:I80"/>
    <mergeCell ref="F81:I82"/>
    <mergeCell ref="F83:F84"/>
  </mergeCells>
  <phoneticPr fontId="3"/>
  <pageMargins left="0.39370078740157483" right="0.39370078740157483" top="0.78740157480314965" bottom="0.78740157480314965" header="0.51181102362204722" footer="0.51181102362204722"/>
  <pageSetup paperSize="9" scale="58" pageOrder="overThenDown"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pageSetUpPr fitToPage="1"/>
  </sheetPr>
  <dimension ref="A1:AC88"/>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5" customWidth="1"/>
    <col min="6" max="6" width="4.83203125" style="2" customWidth="1"/>
    <col min="7" max="7" width="4" style="2" customWidth="1"/>
    <col min="8" max="8" width="7.58203125" style="2" customWidth="1"/>
    <col min="9" max="9" width="9.25" style="2" customWidth="1"/>
    <col min="10" max="10" width="19.75" style="2" customWidth="1"/>
    <col min="11" max="22" width="12.58203125" style="1" customWidth="1"/>
    <col min="23" max="23" width="16" style="1" customWidth="1"/>
    <col min="24" max="28" width="12.58203125" style="1" customWidth="1"/>
    <col min="29" max="29" width="14" style="1" customWidth="1"/>
    <col min="30" max="16384" width="9" style="1"/>
  </cols>
  <sheetData>
    <row r="1" spans="1:29" ht="19">
      <c r="F1" s="8" t="s">
        <v>1450</v>
      </c>
    </row>
    <row r="2" spans="1:29" ht="23.25" customHeight="1">
      <c r="F2" s="1" t="s">
        <v>520</v>
      </c>
    </row>
    <row r="3" spans="1:29" ht="46.5" customHeight="1">
      <c r="F3" s="803"/>
      <c r="G3" s="803"/>
      <c r="H3" s="803"/>
      <c r="I3" s="803"/>
      <c r="J3" s="803"/>
      <c r="K3" s="11" t="s">
        <v>464</v>
      </c>
      <c r="L3" s="11" t="s">
        <v>464</v>
      </c>
      <c r="M3" s="11" t="s">
        <v>464</v>
      </c>
      <c r="N3" s="11" t="s">
        <v>464</v>
      </c>
      <c r="O3" s="379" t="s">
        <v>464</v>
      </c>
      <c r="P3" s="11" t="s">
        <v>465</v>
      </c>
      <c r="Q3" s="11" t="s">
        <v>465</v>
      </c>
      <c r="R3" s="11" t="s">
        <v>465</v>
      </c>
      <c r="S3" s="372" t="s">
        <v>1350</v>
      </c>
      <c r="T3" s="372" t="s">
        <v>1350</v>
      </c>
      <c r="U3" s="11" t="s">
        <v>390</v>
      </c>
      <c r="V3" s="11" t="s">
        <v>390</v>
      </c>
      <c r="W3" s="11" t="s">
        <v>1106</v>
      </c>
      <c r="X3" s="422" t="s">
        <v>1106</v>
      </c>
      <c r="Y3" s="384" t="s">
        <v>1373</v>
      </c>
      <c r="Z3" s="384" t="s">
        <v>1374</v>
      </c>
      <c r="AA3" s="384" t="s">
        <v>1374</v>
      </c>
      <c r="AB3" s="384" t="s">
        <v>1374</v>
      </c>
      <c r="AC3" s="11" t="s">
        <v>609</v>
      </c>
    </row>
    <row r="4" spans="1:29" s="113" customFormat="1" ht="41.25" customHeight="1">
      <c r="A4" s="26"/>
      <c r="B4" s="67" t="s">
        <v>786</v>
      </c>
      <c r="C4" s="26" t="s">
        <v>787</v>
      </c>
      <c r="D4" s="26" t="s">
        <v>788</v>
      </c>
      <c r="E4" s="30" t="s">
        <v>789</v>
      </c>
      <c r="F4" s="60" t="s">
        <v>1105</v>
      </c>
      <c r="G4" s="119"/>
      <c r="H4" s="120"/>
      <c r="I4" s="120"/>
      <c r="J4" s="121"/>
      <c r="K4" s="351" t="s">
        <v>1104</v>
      </c>
      <c r="L4" s="351" t="s">
        <v>1103</v>
      </c>
      <c r="M4" s="351" t="s">
        <v>1102</v>
      </c>
      <c r="N4" s="351" t="s">
        <v>1101</v>
      </c>
      <c r="O4" s="351" t="s">
        <v>1362</v>
      </c>
      <c r="P4" s="351" t="s">
        <v>1100</v>
      </c>
      <c r="Q4" s="351" t="s">
        <v>1099</v>
      </c>
      <c r="R4" s="351" t="s">
        <v>1098</v>
      </c>
      <c r="S4" s="351" t="s">
        <v>1352</v>
      </c>
      <c r="T4" s="351" t="s">
        <v>1353</v>
      </c>
      <c r="U4" s="351" t="s">
        <v>391</v>
      </c>
      <c r="V4" s="351" t="s">
        <v>392</v>
      </c>
      <c r="W4" s="351" t="s">
        <v>1097</v>
      </c>
      <c r="X4" s="351" t="s">
        <v>1562</v>
      </c>
      <c r="Y4" s="351" t="s">
        <v>1096</v>
      </c>
      <c r="Z4" s="351" t="s">
        <v>1380</v>
      </c>
      <c r="AA4" s="351" t="s">
        <v>1381</v>
      </c>
      <c r="AB4" s="351" t="s">
        <v>1382</v>
      </c>
      <c r="AC4" s="110"/>
    </row>
    <row r="5" spans="1:29">
      <c r="A5" s="27" t="str">
        <f>+B5&amp;C5&amp;D5</f>
        <v>1401901</v>
      </c>
      <c r="B5" s="28" t="s">
        <v>1111</v>
      </c>
      <c r="C5" s="29">
        <v>19</v>
      </c>
      <c r="D5" s="28" t="s">
        <v>790</v>
      </c>
      <c r="E5" s="31" t="s">
        <v>791</v>
      </c>
      <c r="F5" s="122" t="s">
        <v>1095</v>
      </c>
      <c r="G5" s="123"/>
      <c r="H5" s="124"/>
      <c r="I5" s="124"/>
      <c r="J5" s="125"/>
      <c r="K5" s="35">
        <f>VLOOKUP($A5&amp;K$84,決統データ!$A$3:$DE$2059,$E5+19,FALSE)</f>
        <v>4060401</v>
      </c>
      <c r="L5" s="35">
        <f>VLOOKUP($A5&amp;L$84,決統データ!$A$3:$DE$2059,$E5+19,FALSE)</f>
        <v>3560615</v>
      </c>
      <c r="M5" s="35">
        <f>VLOOKUP($A5&amp;M$84,決統データ!$A$3:$DE$2059,$E5+19,FALSE)</f>
        <v>3530210</v>
      </c>
      <c r="N5" s="35">
        <f>VLOOKUP($A5&amp;N$84,決統データ!$A$3:$DE$2059,$E5+19,FALSE)</f>
        <v>3530201</v>
      </c>
      <c r="O5" s="35">
        <f>VLOOKUP($A5&amp;O$84,決統データ!$A$3:$DE$2059,$E5+19,FALSE)</f>
        <v>4250401</v>
      </c>
      <c r="P5" s="35">
        <f>VLOOKUP($A5&amp;P$84,決統データ!$A$3:$DE$2059,$E5+19,FALSE)</f>
        <v>3481101</v>
      </c>
      <c r="Q5" s="35">
        <f>VLOOKUP($A5&amp;Q$84,決統データ!$A$3:$DE$2059,$E5+19,FALSE)</f>
        <v>4060101</v>
      </c>
      <c r="R5" s="35">
        <f>VLOOKUP($A5&amp;R$84,決統データ!$A$3:$DE$2059,$E5+19,FALSE)</f>
        <v>4110925</v>
      </c>
      <c r="S5" s="35">
        <f>VLOOKUP($A5&amp;S$84,決統データ!$A$3:$DE$2059,$E5+19,FALSE)</f>
        <v>3630601</v>
      </c>
      <c r="T5" s="35">
        <f>VLOOKUP($A5&amp;T$84,決統データ!$A$3:$DE$2059,$E5+19,FALSE)</f>
        <v>4081118</v>
      </c>
      <c r="U5" s="35">
        <f>VLOOKUP($A5&amp;U$84,決統データ!$A$3:$DE$2059,$E5+19,FALSE)</f>
        <v>4120421</v>
      </c>
      <c r="V5" s="35">
        <f>VLOOKUP($A5&amp;V$84,決統データ!$A$3:$DE$2059,$E5+19,FALSE)</f>
        <v>4140401</v>
      </c>
      <c r="W5" s="35">
        <f>VLOOKUP($A5&amp;W$84,決統データ!$A$3:$DE$2059,$E5+19,FALSE)</f>
        <v>4170412</v>
      </c>
      <c r="X5" s="35">
        <f>VLOOKUP($A5&amp;X$84,決統データ!$A$3:$DE$2059,$E5+19,FALSE)</f>
        <v>4251221</v>
      </c>
      <c r="Y5" s="35">
        <f>VLOOKUP($A5&amp;Y$84,決統データ!$A$3:$DE$2059,$E5+19,FALSE)</f>
        <v>3630401</v>
      </c>
      <c r="Z5" s="35">
        <f>VLOOKUP($A5&amp;Z$84,決統データ!$A$3:$DE$2059,$E5+19,FALSE)</f>
        <v>0</v>
      </c>
      <c r="AA5" s="35">
        <f>VLOOKUP($A5&amp;AA$84,決統データ!$A$3:$DE$2059,$E5+19,FALSE)</f>
        <v>0</v>
      </c>
      <c r="AB5" s="35">
        <f>VLOOKUP($A5&amp;AB$84,決統データ!$A$3:$DE$2059,$E5+19,FALSE)</f>
        <v>0</v>
      </c>
      <c r="AC5" s="272"/>
    </row>
    <row r="6" spans="1:29">
      <c r="F6" s="1104" t="s">
        <v>1094</v>
      </c>
      <c r="G6" s="1080" t="s">
        <v>1512</v>
      </c>
      <c r="H6" s="1080"/>
      <c r="I6" s="1080"/>
      <c r="J6" s="126" t="s">
        <v>1513</v>
      </c>
      <c r="K6" s="267"/>
      <c r="L6" s="267"/>
      <c r="M6" s="267"/>
      <c r="N6" s="267"/>
      <c r="O6" s="377" t="s">
        <v>1363</v>
      </c>
      <c r="P6" s="267" t="s">
        <v>19</v>
      </c>
      <c r="Q6" s="267"/>
      <c r="R6" s="267"/>
      <c r="S6" s="267"/>
      <c r="T6" s="267"/>
      <c r="U6" s="267"/>
      <c r="V6" s="267"/>
      <c r="W6" s="267"/>
      <c r="X6" s="267"/>
      <c r="Y6" s="267"/>
      <c r="Z6" s="267"/>
      <c r="AA6" s="267"/>
      <c r="AB6" s="267"/>
      <c r="AC6" s="272">
        <f t="shared" ref="AC6:AC12" si="0">COUNTA(K6:AB6)</f>
        <v>2</v>
      </c>
    </row>
    <row r="7" spans="1:29">
      <c r="F7" s="1104"/>
      <c r="G7" s="1080"/>
      <c r="H7" s="1080"/>
      <c r="I7" s="1080"/>
      <c r="J7" s="126" t="s">
        <v>1514</v>
      </c>
      <c r="K7" s="267"/>
      <c r="L7" s="267"/>
      <c r="M7" s="267"/>
      <c r="N7" s="267"/>
      <c r="O7" s="377"/>
      <c r="P7" s="267"/>
      <c r="Q7" s="267"/>
      <c r="R7" s="267"/>
      <c r="S7" s="267"/>
      <c r="T7" s="267"/>
      <c r="U7" s="267" t="s">
        <v>19</v>
      </c>
      <c r="V7" s="267" t="s">
        <v>19</v>
      </c>
      <c r="W7" s="419" t="s">
        <v>1462</v>
      </c>
      <c r="X7" s="377" t="s">
        <v>1462</v>
      </c>
      <c r="Y7" s="267" t="s">
        <v>19</v>
      </c>
      <c r="Z7" s="267"/>
      <c r="AA7" s="267"/>
      <c r="AB7" s="267"/>
      <c r="AC7" s="272">
        <f t="shared" si="0"/>
        <v>5</v>
      </c>
    </row>
    <row r="8" spans="1:29">
      <c r="F8" s="1104"/>
      <c r="G8" s="1080"/>
      <c r="H8" s="1080"/>
      <c r="I8" s="1080"/>
      <c r="J8" s="126" t="s">
        <v>1515</v>
      </c>
      <c r="K8" s="267"/>
      <c r="L8" s="267"/>
      <c r="M8" s="267"/>
      <c r="N8" s="267"/>
      <c r="O8" s="267"/>
      <c r="P8" s="267"/>
      <c r="Q8" s="267"/>
      <c r="R8" s="267"/>
      <c r="S8" s="267"/>
      <c r="T8" s="267"/>
      <c r="U8" s="267"/>
      <c r="V8" s="267"/>
      <c r="W8" s="267"/>
      <c r="X8" s="267"/>
      <c r="Y8" s="267"/>
      <c r="Z8" s="267"/>
      <c r="AA8" s="267"/>
      <c r="AB8" s="267"/>
      <c r="AC8" s="272">
        <f t="shared" si="0"/>
        <v>0</v>
      </c>
    </row>
    <row r="9" spans="1:29">
      <c r="F9" s="1104"/>
      <c r="G9" s="1080"/>
      <c r="H9" s="1080"/>
      <c r="I9" s="1080"/>
      <c r="J9" s="126" t="s">
        <v>737</v>
      </c>
      <c r="K9" s="267" t="s">
        <v>1092</v>
      </c>
      <c r="L9" s="267" t="s">
        <v>1092</v>
      </c>
      <c r="M9" s="267" t="s">
        <v>1092</v>
      </c>
      <c r="N9" s="267" t="s">
        <v>1092</v>
      </c>
      <c r="O9" s="267"/>
      <c r="P9" s="267"/>
      <c r="Q9" s="267" t="s">
        <v>1092</v>
      </c>
      <c r="R9" s="267" t="s">
        <v>1092</v>
      </c>
      <c r="S9" s="267" t="s">
        <v>179</v>
      </c>
      <c r="T9" s="267" t="s">
        <v>179</v>
      </c>
      <c r="U9" s="267"/>
      <c r="V9" s="267"/>
      <c r="W9" s="419"/>
      <c r="X9" s="377"/>
      <c r="Y9" s="267"/>
      <c r="Z9" s="267"/>
      <c r="AA9" s="267"/>
      <c r="AB9" s="267"/>
      <c r="AC9" s="272">
        <f t="shared" si="0"/>
        <v>8</v>
      </c>
    </row>
    <row r="10" spans="1:29" ht="14.25" customHeight="1">
      <c r="F10" s="1104"/>
      <c r="G10" s="1105" t="s">
        <v>1093</v>
      </c>
      <c r="H10" s="1106"/>
      <c r="I10" s="1107"/>
      <c r="J10" s="126" t="s">
        <v>1516</v>
      </c>
      <c r="K10" s="267"/>
      <c r="L10" s="267"/>
      <c r="M10" s="267"/>
      <c r="N10" s="267"/>
      <c r="O10" s="267" t="s">
        <v>179</v>
      </c>
      <c r="P10" s="267"/>
      <c r="Q10" s="267"/>
      <c r="R10" s="267"/>
      <c r="S10" s="267"/>
      <c r="T10" s="267"/>
      <c r="U10" s="267"/>
      <c r="V10" s="267"/>
      <c r="W10" s="377" t="s">
        <v>1579</v>
      </c>
      <c r="X10" s="267"/>
      <c r="Y10" s="267"/>
      <c r="Z10" s="267"/>
      <c r="AA10" s="267"/>
      <c r="AB10" s="267"/>
      <c r="AC10" s="272">
        <f t="shared" si="0"/>
        <v>2</v>
      </c>
    </row>
    <row r="11" spans="1:29">
      <c r="F11" s="1104"/>
      <c r="G11" s="1105"/>
      <c r="H11" s="1106"/>
      <c r="I11" s="1107"/>
      <c r="J11" s="126" t="s">
        <v>1517</v>
      </c>
      <c r="K11" s="267"/>
      <c r="L11" s="267"/>
      <c r="M11" s="267"/>
      <c r="N11" s="267"/>
      <c r="O11" s="267"/>
      <c r="P11" s="267"/>
      <c r="Q11" s="267"/>
      <c r="R11" s="267"/>
      <c r="S11" s="267"/>
      <c r="T11" s="267"/>
      <c r="U11" s="267"/>
      <c r="V11" s="267"/>
      <c r="W11" s="267"/>
      <c r="X11" s="267"/>
      <c r="Y11" s="267"/>
      <c r="Z11" s="267"/>
      <c r="AA11" s="267"/>
      <c r="AB11" s="267"/>
      <c r="AC11" s="272">
        <f t="shared" si="0"/>
        <v>0</v>
      </c>
    </row>
    <row r="12" spans="1:29">
      <c r="F12" s="1104"/>
      <c r="G12" s="1099"/>
      <c r="H12" s="1108"/>
      <c r="I12" s="1100"/>
      <c r="J12" s="126" t="s">
        <v>1518</v>
      </c>
      <c r="K12" s="267" t="s">
        <v>19</v>
      </c>
      <c r="L12" s="267" t="s">
        <v>19</v>
      </c>
      <c r="M12" s="267" t="s">
        <v>19</v>
      </c>
      <c r="N12" s="267" t="s">
        <v>19</v>
      </c>
      <c r="O12" s="267"/>
      <c r="P12" s="267" t="s">
        <v>19</v>
      </c>
      <c r="Q12" s="267" t="s">
        <v>19</v>
      </c>
      <c r="R12" s="267" t="s">
        <v>19</v>
      </c>
      <c r="S12" s="267" t="s">
        <v>19</v>
      </c>
      <c r="T12" s="267" t="s">
        <v>19</v>
      </c>
      <c r="U12" s="267" t="s">
        <v>19</v>
      </c>
      <c r="V12" s="267" t="s">
        <v>19</v>
      </c>
      <c r="W12" s="267"/>
      <c r="X12" s="267" t="s">
        <v>19</v>
      </c>
      <c r="Y12" s="267" t="s">
        <v>19</v>
      </c>
      <c r="Z12" s="267"/>
      <c r="AA12" s="267"/>
      <c r="AB12" s="267"/>
      <c r="AC12" s="272">
        <f t="shared" si="0"/>
        <v>13</v>
      </c>
    </row>
    <row r="13" spans="1:29">
      <c r="A13" s="27" t="str">
        <f t="shared" ref="A13:A22" si="1">+B13&amp;C13&amp;D13</f>
        <v>1401901</v>
      </c>
      <c r="B13" s="28" t="s">
        <v>1111</v>
      </c>
      <c r="C13" s="29">
        <v>19</v>
      </c>
      <c r="D13" s="28" t="s">
        <v>790</v>
      </c>
      <c r="E13" s="25">
        <v>7</v>
      </c>
      <c r="F13" s="1104"/>
      <c r="G13" s="1080" t="s">
        <v>1091</v>
      </c>
      <c r="H13" s="1080"/>
      <c r="I13" s="1080"/>
      <c r="J13" s="126" t="s">
        <v>1520</v>
      </c>
      <c r="K13" s="117">
        <f>VLOOKUP($A13&amp;K$84,決統データ!$A$3:$DE$2059,$E13+19,FALSE)</f>
        <v>0</v>
      </c>
      <c r="L13" s="117">
        <f>VLOOKUP($A13&amp;L$84,決統データ!$A$3:$DE$2059,$E13+19,FALSE)</f>
        <v>0</v>
      </c>
      <c r="M13" s="117">
        <f>VLOOKUP($A13&amp;M$84,決統データ!$A$3:$DE$2059,$E13+19,FALSE)</f>
        <v>0</v>
      </c>
      <c r="N13" s="117">
        <f>VLOOKUP($A13&amp;N$84,決統データ!$A$3:$DE$2059,$E13+19,FALSE)</f>
        <v>0</v>
      </c>
      <c r="O13" s="117">
        <f>VLOOKUP($A13&amp;O$84,決統データ!$A$3:$DE$2059,$E13+19,FALSE)</f>
        <v>7</v>
      </c>
      <c r="P13" s="117">
        <f>VLOOKUP($A13&amp;P$84,決統データ!$A$3:$DE$2059,$E13+19,FALSE)</f>
        <v>0</v>
      </c>
      <c r="Q13" s="117">
        <f>VLOOKUP($A13&amp;Q$84,決統データ!$A$3:$DE$2059,$E13+19,FALSE)</f>
        <v>0</v>
      </c>
      <c r="R13" s="117">
        <f>VLOOKUP($A13&amp;R$84,決統データ!$A$3:$DE$2059,$E13+19,FALSE)</f>
        <v>0</v>
      </c>
      <c r="S13" s="117">
        <f>VLOOKUP($A13&amp;S$84,決統データ!$A$3:$DE$2059,$E13+19,FALSE)</f>
        <v>0</v>
      </c>
      <c r="T13" s="117">
        <f>VLOOKUP($A13&amp;T$84,決統データ!$A$3:$DE$2059,$E13+19,FALSE)</f>
        <v>0</v>
      </c>
      <c r="U13" s="117">
        <f>VLOOKUP($A13&amp;U$84,決統データ!$A$3:$DE$2059,$E13+19,FALSE)</f>
        <v>0</v>
      </c>
      <c r="V13" s="117">
        <f>VLOOKUP($A13&amp;V$84,決統データ!$A$3:$DE$2059,$E13+19,FALSE)</f>
        <v>0</v>
      </c>
      <c r="W13" s="117">
        <f>VLOOKUP($A13&amp;W$84,決統データ!$A$3:$DE$2059,$E13+19,FALSE)</f>
        <v>4</v>
      </c>
      <c r="X13" s="117">
        <f>VLOOKUP($A13&amp;X$84,決統データ!$A$3:$DE$2059,$E13+19,FALSE)</f>
        <v>0</v>
      </c>
      <c r="Y13" s="117">
        <f>VLOOKUP($A13&amp;Y$84,決統データ!$A$3:$DE$2059,$E13+19,FALSE)</f>
        <v>0</v>
      </c>
      <c r="Z13" s="117">
        <f>VLOOKUP($A13&amp;Z$84,決統データ!$A$3:$DE$2059,$E13+19,FALSE)</f>
        <v>0</v>
      </c>
      <c r="AA13" s="117">
        <f>VLOOKUP($A13&amp;AA$84,決統データ!$A$3:$DE$2059,$E13+19,FALSE)</f>
        <v>0</v>
      </c>
      <c r="AB13" s="117">
        <f>VLOOKUP($A13&amp;AB$84,決統データ!$A$3:$DE$2059,$E13+19,FALSE)</f>
        <v>0</v>
      </c>
      <c r="AC13" s="304"/>
    </row>
    <row r="14" spans="1:29">
      <c r="A14" s="27" t="str">
        <f t="shared" si="1"/>
        <v>1401901</v>
      </c>
      <c r="B14" s="28" t="s">
        <v>1111</v>
      </c>
      <c r="C14" s="29">
        <v>19</v>
      </c>
      <c r="D14" s="28" t="s">
        <v>790</v>
      </c>
      <c r="E14" s="25">
        <v>8</v>
      </c>
      <c r="F14" s="1104"/>
      <c r="G14" s="1080"/>
      <c r="H14" s="1080"/>
      <c r="I14" s="1080"/>
      <c r="J14" s="126" t="s">
        <v>1519</v>
      </c>
      <c r="K14" s="117">
        <f>VLOOKUP($A14&amp;K$84,決統データ!$A$3:$DE$2059,$E14+19,FALSE)</f>
        <v>0</v>
      </c>
      <c r="L14" s="117">
        <f>VLOOKUP($A14&amp;L$84,決統データ!$A$3:$DE$2059,$E14+19,FALSE)</f>
        <v>0</v>
      </c>
      <c r="M14" s="117">
        <f>VLOOKUP($A14&amp;M$84,決統データ!$A$3:$DE$2059,$E14+19,FALSE)</f>
        <v>0</v>
      </c>
      <c r="N14" s="117">
        <f>VLOOKUP($A14&amp;N$84,決統データ!$A$3:$DE$2059,$E14+19,FALSE)</f>
        <v>0</v>
      </c>
      <c r="O14" s="117">
        <f>VLOOKUP($A14&amp;O$84,決統データ!$A$3:$DE$2059,$E14+19,FALSE)</f>
        <v>0</v>
      </c>
      <c r="P14" s="117">
        <f>VLOOKUP($A14&amp;P$84,決統データ!$A$3:$DE$2059,$E14+19,FALSE)</f>
        <v>0</v>
      </c>
      <c r="Q14" s="117">
        <f>VLOOKUP($A14&amp;Q$84,決統データ!$A$3:$DE$2059,$E14+19,FALSE)</f>
        <v>0</v>
      </c>
      <c r="R14" s="117">
        <f>VLOOKUP($A14&amp;R$84,決統データ!$A$3:$DE$2059,$E14+19,FALSE)</f>
        <v>0</v>
      </c>
      <c r="S14" s="117">
        <f>VLOOKUP($A14&amp;S$84,決統データ!$A$3:$DE$2059,$E14+19,FALSE)</f>
        <v>0</v>
      </c>
      <c r="T14" s="117">
        <f>VLOOKUP($A14&amp;T$84,決統データ!$A$3:$DE$2059,$E14+19,FALSE)</f>
        <v>0</v>
      </c>
      <c r="U14" s="117">
        <f>VLOOKUP($A14&amp;U$84,決統データ!$A$3:$DE$2059,$E14+19,FALSE)</f>
        <v>0</v>
      </c>
      <c r="V14" s="117">
        <f>VLOOKUP($A14&amp;V$84,決統データ!$A$3:$DE$2059,$E14+19,FALSE)</f>
        <v>0</v>
      </c>
      <c r="W14" s="117">
        <f>VLOOKUP($A14&amp;W$84,決統データ!$A$3:$DE$2059,$E14+19,FALSE)</f>
        <v>0</v>
      </c>
      <c r="X14" s="117">
        <f>VLOOKUP($A14&amp;X$84,決統データ!$A$3:$DE$2059,$E14+19,FALSE)</f>
        <v>0</v>
      </c>
      <c r="Y14" s="117">
        <f>VLOOKUP($A14&amp;Y$84,決統データ!$A$3:$DE$2059,$E14+19,FALSE)</f>
        <v>0</v>
      </c>
      <c r="Z14" s="117">
        <f>VLOOKUP($A14&amp;Z$84,決統データ!$A$3:$DE$2059,$E14+19,FALSE)</f>
        <v>0</v>
      </c>
      <c r="AA14" s="117">
        <f>VLOOKUP($A14&amp;AA$84,決統データ!$A$3:$DE$2059,$E14+19,FALSE)</f>
        <v>0</v>
      </c>
      <c r="AB14" s="117">
        <f>VLOOKUP($A14&amp;AB$84,決統データ!$A$3:$DE$2059,$E14+19,FALSE)</f>
        <v>0</v>
      </c>
      <c r="AC14" s="304"/>
    </row>
    <row r="15" spans="1:29">
      <c r="A15" s="27" t="str">
        <f t="shared" si="1"/>
        <v>1401901</v>
      </c>
      <c r="B15" s="28" t="s">
        <v>1521</v>
      </c>
      <c r="C15" s="29">
        <v>19</v>
      </c>
      <c r="D15" s="28" t="s">
        <v>558</v>
      </c>
      <c r="E15" s="25">
        <v>9</v>
      </c>
      <c r="F15" s="1104"/>
      <c r="G15" s="1093" t="s">
        <v>1522</v>
      </c>
      <c r="H15" s="1094"/>
      <c r="I15" s="1094"/>
      <c r="J15" s="1095"/>
      <c r="K15" s="307">
        <f>VLOOKUP($A15&amp;K$84,決統データ!$A$3:$DE$2059,$E15+19,FALSE)</f>
        <v>6074</v>
      </c>
      <c r="L15" s="307">
        <f>VLOOKUP($A15&amp;L$84,決統データ!$A$3:$DE$2059,$E15+19,FALSE)</f>
        <v>3481</v>
      </c>
      <c r="M15" s="307">
        <f>VLOOKUP($A15&amp;M$84,決統データ!$A$3:$DE$2059,$E15+19,FALSE)</f>
        <v>2519</v>
      </c>
      <c r="N15" s="307">
        <f>VLOOKUP($A15&amp;N$84,決統データ!$A$3:$DE$2059,$E15+19,FALSE)</f>
        <v>1989</v>
      </c>
      <c r="O15" s="307">
        <f>VLOOKUP($A15&amp;O$84,決統データ!$A$3:$DE$2059,$E15+19,FALSE)</f>
        <v>1367</v>
      </c>
      <c r="P15" s="307">
        <f>VLOOKUP($A15&amp;P$84,決統データ!$A$3:$DE$2059,$E15+19,FALSE)</f>
        <v>2049</v>
      </c>
      <c r="Q15" s="307">
        <f>VLOOKUP($A15&amp;Q$84,決統データ!$A$3:$DE$2059,$E15+19,FALSE)</f>
        <v>3259</v>
      </c>
      <c r="R15" s="307">
        <f>VLOOKUP($A15&amp;R$84,決統データ!$A$3:$DE$2059,$E15+19,FALSE)</f>
        <v>2019</v>
      </c>
      <c r="S15" s="307">
        <f>VLOOKUP($A15&amp;S$84,決統データ!$A$3:$DE$2059,$E15+19,FALSE)</f>
        <v>528</v>
      </c>
      <c r="T15" s="307">
        <f>VLOOKUP($A15&amp;T$84,決統データ!$A$3:$DE$2059,$E15+19,FALSE)</f>
        <v>1080</v>
      </c>
      <c r="U15" s="307">
        <f>VLOOKUP($A15&amp;U$84,決統データ!$A$3:$DE$2059,$E15+19,FALSE)</f>
        <v>8000</v>
      </c>
      <c r="V15" s="307">
        <f>VLOOKUP($A15&amp;V$84,決統データ!$A$3:$DE$2059,$E15+19,FALSE)</f>
        <v>1400</v>
      </c>
      <c r="W15" s="307">
        <f>VLOOKUP($A15&amp;W$84,決統データ!$A$3:$DE$2059,$E15+19,FALSE)</f>
        <v>5930</v>
      </c>
      <c r="X15" s="307">
        <f>VLOOKUP($A15&amp;X$84,決統データ!$A$3:$DE$2059,$E15+19,FALSE)</f>
        <v>1831</v>
      </c>
      <c r="Y15" s="307">
        <f>VLOOKUP($A15&amp;Y$84,決統データ!$A$3:$DE$2059,$E15+19,FALSE)</f>
        <v>2380</v>
      </c>
      <c r="Z15" s="307">
        <f>VLOOKUP($A15&amp;Z$84,決統データ!$A$3:$DE$2059,$E15+19,FALSE)</f>
        <v>0</v>
      </c>
      <c r="AA15" s="307">
        <f>VLOOKUP($A15&amp;AA$84,決統データ!$A$3:$DE$2059,$E15+19,FALSE)</f>
        <v>0</v>
      </c>
      <c r="AB15" s="307">
        <f>VLOOKUP($A15&amp;AB$84,決統データ!$A$3:$DE$2059,$E15+19,FALSE)</f>
        <v>0</v>
      </c>
      <c r="AC15" s="304">
        <f>SUM(K15:AB15)</f>
        <v>43906</v>
      </c>
    </row>
    <row r="16" spans="1:29">
      <c r="A16" s="27" t="str">
        <f t="shared" si="1"/>
        <v>1401901</v>
      </c>
      <c r="B16" s="28" t="s">
        <v>1521</v>
      </c>
      <c r="C16" s="29">
        <v>19</v>
      </c>
      <c r="D16" s="28" t="s">
        <v>558</v>
      </c>
      <c r="E16" s="25">
        <v>10</v>
      </c>
      <c r="F16" s="1104"/>
      <c r="G16" s="1093" t="s">
        <v>1523</v>
      </c>
      <c r="H16" s="1094"/>
      <c r="I16" s="1094"/>
      <c r="J16" s="1095"/>
      <c r="K16" s="307">
        <f>VLOOKUP($A16&amp;K$84,決統データ!$A$3:$DE$2059,$E16+19,FALSE)</f>
        <v>130842017</v>
      </c>
      <c r="L16" s="307">
        <f>VLOOKUP($A16&amp;L$84,決統データ!$A$3:$DE$2059,$E16+19,FALSE)</f>
        <v>130111829</v>
      </c>
      <c r="M16" s="307">
        <f>VLOOKUP($A16&amp;M$84,決統データ!$A$3:$DE$2059,$E16+19,FALSE)</f>
        <v>86739206</v>
      </c>
      <c r="N16" s="307">
        <f>VLOOKUP($A16&amp;N$84,決統データ!$A$3:$DE$2059,$E16+19,FALSE)</f>
        <v>55854812</v>
      </c>
      <c r="O16" s="307">
        <f>VLOOKUP($A16&amp;O$84,決統データ!$A$3:$DE$2059,$E16+19,FALSE)</f>
        <v>89761003</v>
      </c>
      <c r="P16" s="307">
        <f>VLOOKUP($A16&amp;P$84,決統データ!$A$3:$DE$2059,$E16+19,FALSE)</f>
        <v>0</v>
      </c>
      <c r="Q16" s="307">
        <f>VLOOKUP($A16&amp;Q$84,決統データ!$A$3:$DE$2059,$E16+19,FALSE)</f>
        <v>0</v>
      </c>
      <c r="R16" s="307">
        <f>VLOOKUP($A16&amp;R$84,決統データ!$A$3:$DE$2059,$E16+19,FALSE)</f>
        <v>0</v>
      </c>
      <c r="S16" s="307">
        <f>VLOOKUP($A16&amp;S$84,決統データ!$A$3:$DE$2059,$E16+19,FALSE)</f>
        <v>70816869</v>
      </c>
      <c r="T16" s="307">
        <f>VLOOKUP($A16&amp;T$84,決統データ!$A$3:$DE$2059,$E16+19,FALSE)</f>
        <v>951792272</v>
      </c>
      <c r="U16" s="307">
        <f>VLOOKUP($A16&amp;U$84,決統データ!$A$3:$DE$2059,$E16+19,FALSE)</f>
        <v>119091314</v>
      </c>
      <c r="V16" s="307">
        <f>VLOOKUP($A16&amp;V$84,決統データ!$A$3:$DE$2059,$E16+19,FALSE)</f>
        <v>9133600</v>
      </c>
      <c r="W16" s="307">
        <f>VLOOKUP($A16&amp;W$84,決統データ!$A$3:$DE$2059,$E16+19,FALSE)</f>
        <v>1268022000</v>
      </c>
      <c r="X16" s="307">
        <f>VLOOKUP($A16&amp;X$84,決統データ!$A$3:$DE$2059,$E16+19,FALSE)</f>
        <v>214315000</v>
      </c>
      <c r="Y16" s="307">
        <f>VLOOKUP($A16&amp;Y$84,決統データ!$A$3:$DE$2059,$E16+19,FALSE)</f>
        <v>75645903</v>
      </c>
      <c r="Z16" s="307">
        <f>VLOOKUP($A16&amp;Z$84,決統データ!$A$3:$DE$2059,$E16+19,FALSE)</f>
        <v>0</v>
      </c>
      <c r="AA16" s="307">
        <f>VLOOKUP($A16&amp;AA$84,決統データ!$A$3:$DE$2059,$E16+19,FALSE)</f>
        <v>0</v>
      </c>
      <c r="AB16" s="307">
        <f>VLOOKUP($A16&amp;AB$84,決統データ!$A$3:$DE$2059,$E16+19,FALSE)</f>
        <v>0</v>
      </c>
      <c r="AC16" s="304">
        <f>SUM(K16:AB16)</f>
        <v>3202125825</v>
      </c>
    </row>
    <row r="17" spans="1:29">
      <c r="A17" s="27" t="str">
        <f t="shared" si="1"/>
        <v>1401901</v>
      </c>
      <c r="B17" s="28" t="s">
        <v>1521</v>
      </c>
      <c r="C17" s="29">
        <v>19</v>
      </c>
      <c r="D17" s="28" t="s">
        <v>558</v>
      </c>
      <c r="E17" s="25">
        <v>11</v>
      </c>
      <c r="F17" s="1104"/>
      <c r="G17" s="1093" t="s">
        <v>1524</v>
      </c>
      <c r="H17" s="1094"/>
      <c r="I17" s="1094"/>
      <c r="J17" s="1095"/>
      <c r="K17" s="307">
        <f>VLOOKUP($A17&amp;K$84,決統データ!$A$3:$DE$2059,$E17+19,FALSE)</f>
        <v>3362</v>
      </c>
      <c r="L17" s="307">
        <f>VLOOKUP($A17&amp;L$84,決統データ!$A$3:$DE$2059,$E17+19,FALSE)</f>
        <v>3481</v>
      </c>
      <c r="M17" s="307">
        <f>VLOOKUP($A17&amp;M$84,決統データ!$A$3:$DE$2059,$E17+19,FALSE)</f>
        <v>2519</v>
      </c>
      <c r="N17" s="307">
        <f>VLOOKUP($A17&amp;N$84,決統データ!$A$3:$DE$2059,$E17+19,FALSE)</f>
        <v>1989</v>
      </c>
      <c r="O17" s="307">
        <f>VLOOKUP($A17&amp;O$84,決統データ!$A$3:$DE$2059,$E17+19,FALSE)</f>
        <v>5293</v>
      </c>
      <c r="P17" s="307">
        <f>VLOOKUP($A17&amp;P$84,決統データ!$A$3:$DE$2059,$E17+19,FALSE)</f>
        <v>2049</v>
      </c>
      <c r="Q17" s="307">
        <f>VLOOKUP($A17&amp;Q$84,決統データ!$A$3:$DE$2059,$E17+19,FALSE)</f>
        <v>3259</v>
      </c>
      <c r="R17" s="307">
        <f>VLOOKUP($A17&amp;R$84,決統データ!$A$3:$DE$2059,$E17+19,FALSE)</f>
        <v>2019</v>
      </c>
      <c r="S17" s="307">
        <f>VLOOKUP($A17&amp;S$84,決統データ!$A$3:$DE$2059,$E17+19,FALSE)</f>
        <v>528</v>
      </c>
      <c r="T17" s="307">
        <f>VLOOKUP($A17&amp;T$84,決統データ!$A$3:$DE$2059,$E17+19,FALSE)</f>
        <v>1080</v>
      </c>
      <c r="U17" s="307">
        <f>VLOOKUP($A17&amp;U$84,決統データ!$A$3:$DE$2059,$E17+19,FALSE)</f>
        <v>8000</v>
      </c>
      <c r="V17" s="307">
        <f>VLOOKUP($A17&amp;V$84,決統データ!$A$3:$DE$2059,$E17+19,FALSE)</f>
        <v>1400</v>
      </c>
      <c r="W17" s="307">
        <f>VLOOKUP($A17&amp;W$84,決統データ!$A$3:$DE$2059,$E17+19,FALSE)</f>
        <v>13546</v>
      </c>
      <c r="X17" s="307">
        <f>VLOOKUP($A17&amp;X$84,決統データ!$A$3:$DE$2059,$E17+19,FALSE)</f>
        <v>1831</v>
      </c>
      <c r="Y17" s="307">
        <f>VLOOKUP($A17&amp;Y$84,決統データ!$A$3:$DE$2059,$E17+19,FALSE)</f>
        <v>2380</v>
      </c>
      <c r="Z17" s="307">
        <f>VLOOKUP($A17&amp;Z$84,決統データ!$A$3:$DE$2059,$E17+19,FALSE)</f>
        <v>0</v>
      </c>
      <c r="AA17" s="307">
        <f>VLOOKUP($A17&amp;AA$84,決統データ!$A$3:$DE$2059,$E17+19,FALSE)</f>
        <v>0</v>
      </c>
      <c r="AB17" s="307">
        <f>VLOOKUP($A17&amp;AB$84,決統データ!$A$3:$DE$2059,$E17+19,FALSE)</f>
        <v>0</v>
      </c>
      <c r="AC17" s="304">
        <f>SUM(K17:AB17)</f>
        <v>52736</v>
      </c>
    </row>
    <row r="18" spans="1:29">
      <c r="A18" s="27" t="str">
        <f t="shared" si="1"/>
        <v>1401901</v>
      </c>
      <c r="B18" s="28" t="s">
        <v>1521</v>
      </c>
      <c r="C18" s="29">
        <v>19</v>
      </c>
      <c r="D18" s="28" t="s">
        <v>558</v>
      </c>
      <c r="E18" s="25">
        <v>12</v>
      </c>
      <c r="F18" s="1104"/>
      <c r="G18" s="1093" t="s">
        <v>1525</v>
      </c>
      <c r="H18" s="1094"/>
      <c r="I18" s="1094"/>
      <c r="J18" s="1095"/>
      <c r="K18" s="117">
        <f>VLOOKUP($A18&amp;K$84,決統データ!$A$3:$DE$2059,$E18+19,FALSE)</f>
        <v>123</v>
      </c>
      <c r="L18" s="117">
        <f>VLOOKUP($A18&amp;L$84,決統データ!$A$3:$DE$2059,$E18+19,FALSE)</f>
        <v>101</v>
      </c>
      <c r="M18" s="117">
        <f>VLOOKUP($A18&amp;M$84,決統データ!$A$3:$DE$2059,$E18+19,FALSE)</f>
        <v>84</v>
      </c>
      <c r="N18" s="117">
        <f>VLOOKUP($A18&amp;N$84,決統データ!$A$3:$DE$2059,$E18+19,FALSE)</f>
        <v>71</v>
      </c>
      <c r="O18" s="117">
        <f>VLOOKUP($A18&amp;O$84,決統データ!$A$3:$DE$2059,$E18+19,FALSE)</f>
        <v>210</v>
      </c>
      <c r="P18" s="117">
        <f>VLOOKUP($A18&amp;P$84,決統データ!$A$3:$DE$2059,$E18+19,FALSE)</f>
        <v>56</v>
      </c>
      <c r="Q18" s="117">
        <f>VLOOKUP($A18&amp;Q$84,決統データ!$A$3:$DE$2059,$E18+19,FALSE)</f>
        <v>90</v>
      </c>
      <c r="R18" s="117">
        <f>VLOOKUP($A18&amp;R$84,決統データ!$A$3:$DE$2059,$E18+19,FALSE)</f>
        <v>65</v>
      </c>
      <c r="S18" s="117">
        <f>VLOOKUP($A18&amp;S$84,決統データ!$A$3:$DE$2059,$E18+19,FALSE)</f>
        <v>13</v>
      </c>
      <c r="T18" s="117">
        <f>VLOOKUP($A18&amp;T$84,決統データ!$A$3:$DE$2059,$E18+19,FALSE)</f>
        <v>29</v>
      </c>
      <c r="U18" s="117">
        <f>VLOOKUP($A18&amp;U$84,決統データ!$A$3:$DE$2059,$E18+19,FALSE)</f>
        <v>285</v>
      </c>
      <c r="V18" s="117">
        <f>VLOOKUP($A18&amp;V$84,決統データ!$A$3:$DE$2059,$E18+19,FALSE)</f>
        <v>41</v>
      </c>
      <c r="W18" s="117">
        <f>VLOOKUP($A18&amp;W$84,決統データ!$A$3:$DE$2059,$E18+19,FALSE)</f>
        <v>388</v>
      </c>
      <c r="X18" s="117">
        <f>VLOOKUP($A18&amp;X$84,決統データ!$A$3:$DE$2059,$E18+19,FALSE)</f>
        <v>41</v>
      </c>
      <c r="Y18" s="117">
        <f>VLOOKUP($A18&amp;Y$84,決統データ!$A$3:$DE$2059,$E18+19,FALSE)</f>
        <v>72</v>
      </c>
      <c r="Z18" s="117">
        <f>VLOOKUP($A18&amp;Z$84,決統データ!$A$3:$DE$2059,$E18+19,FALSE)</f>
        <v>0</v>
      </c>
      <c r="AA18" s="117">
        <f>VLOOKUP($A18&amp;AA$84,決統データ!$A$3:$DE$2059,$E18+19,FALSE)</f>
        <v>0</v>
      </c>
      <c r="AB18" s="117">
        <f>VLOOKUP($A18&amp;AB$84,決統データ!$A$3:$DE$2059,$E18+19,FALSE)</f>
        <v>0</v>
      </c>
      <c r="AC18" s="304">
        <f>SUM(K18:AB18)</f>
        <v>1669</v>
      </c>
    </row>
    <row r="19" spans="1:29" s="3" customFormat="1">
      <c r="A19" s="27" t="str">
        <f t="shared" si="1"/>
        <v>1401901</v>
      </c>
      <c r="B19" s="28" t="s">
        <v>1521</v>
      </c>
      <c r="C19" s="29">
        <v>19</v>
      </c>
      <c r="D19" s="28" t="s">
        <v>558</v>
      </c>
      <c r="E19" s="25">
        <v>13</v>
      </c>
      <c r="F19" s="1104"/>
      <c r="G19" s="1079" t="s">
        <v>1090</v>
      </c>
      <c r="H19" s="1080"/>
      <c r="I19" s="1080"/>
      <c r="J19" s="127" t="s">
        <v>1089</v>
      </c>
      <c r="K19" s="117">
        <f>VLOOKUP($A19&amp;K$84,決統データ!$A$3:$DE$2059,$E19+19,FALSE)</f>
        <v>0</v>
      </c>
      <c r="L19" s="117">
        <f>VLOOKUP($A19&amp;L$84,決統データ!$A$3:$DE$2059,$E19+19,FALSE)</f>
        <v>0</v>
      </c>
      <c r="M19" s="117">
        <f>VLOOKUP($A19&amp;M$84,決統データ!$A$3:$DE$2059,$E19+19,FALSE)</f>
        <v>0</v>
      </c>
      <c r="N19" s="117">
        <f>VLOOKUP($A19&amp;N$84,決統データ!$A$3:$DE$2059,$E19+19,FALSE)</f>
        <v>0</v>
      </c>
      <c r="O19" s="117">
        <f>VLOOKUP($A19&amp;O$84,決統データ!$A$3:$DE$2059,$E19+19,FALSE)</f>
        <v>0</v>
      </c>
      <c r="P19" s="117">
        <f>VLOOKUP($A19&amp;P$84,決統データ!$A$3:$DE$2059,$E19+19,FALSE)</f>
        <v>0</v>
      </c>
      <c r="Q19" s="117">
        <f>VLOOKUP($A19&amp;Q$84,決統データ!$A$3:$DE$2059,$E19+19,FALSE)</f>
        <v>0</v>
      </c>
      <c r="R19" s="117">
        <f>VLOOKUP($A19&amp;R$84,決統データ!$A$3:$DE$2059,$E19+19,FALSE)</f>
        <v>0</v>
      </c>
      <c r="S19" s="117">
        <f>VLOOKUP($A19&amp;S$84,決統データ!$A$3:$DE$2059,$E19+19,FALSE)</f>
        <v>0</v>
      </c>
      <c r="T19" s="117">
        <f>VLOOKUP($A19&amp;T$84,決統データ!$A$3:$DE$2059,$E19+19,FALSE)</f>
        <v>0</v>
      </c>
      <c r="U19" s="117">
        <f>VLOOKUP($A19&amp;U$84,決統データ!$A$3:$DE$2059,$E19+19,FALSE)</f>
        <v>900</v>
      </c>
      <c r="V19" s="117">
        <f>VLOOKUP($A19&amp;V$84,決統データ!$A$3:$DE$2059,$E19+19,FALSE)</f>
        <v>0</v>
      </c>
      <c r="W19" s="117">
        <f>VLOOKUP($A19&amp;W$84,決統データ!$A$3:$DE$2059,$E19+19,FALSE)</f>
        <v>500</v>
      </c>
      <c r="X19" s="117">
        <f>VLOOKUP($A19&amp;X$84,決統データ!$A$3:$DE$2059,$E19+19,FALSE)</f>
        <v>0</v>
      </c>
      <c r="Y19" s="117">
        <f>VLOOKUP($A19&amp;Y$84,決統データ!$A$3:$DE$2059,$E19+19,FALSE)</f>
        <v>0</v>
      </c>
      <c r="Z19" s="117">
        <f>VLOOKUP($A19&amp;Z$84,決統データ!$A$3:$DE$2059,$E19+19,FALSE)</f>
        <v>0</v>
      </c>
      <c r="AA19" s="117">
        <f>VLOOKUP($A19&amp;AA$84,決統データ!$A$3:$DE$2059,$E19+19,FALSE)</f>
        <v>0</v>
      </c>
      <c r="AB19" s="117">
        <f>VLOOKUP($A19&amp;AB$84,決統データ!$A$3:$DE$2059,$E19+19,FALSE)</f>
        <v>0</v>
      </c>
      <c r="AC19" s="304"/>
    </row>
    <row r="20" spans="1:29" s="3" customFormat="1">
      <c r="A20" s="27" t="str">
        <f t="shared" si="1"/>
        <v>1401901</v>
      </c>
      <c r="B20" s="28" t="s">
        <v>1521</v>
      </c>
      <c r="C20" s="29">
        <v>19</v>
      </c>
      <c r="D20" s="28" t="s">
        <v>558</v>
      </c>
      <c r="E20" s="25">
        <v>14</v>
      </c>
      <c r="F20" s="1104"/>
      <c r="G20" s="1080"/>
      <c r="H20" s="1080"/>
      <c r="I20" s="1080"/>
      <c r="J20" s="127" t="s">
        <v>1088</v>
      </c>
      <c r="K20" s="117">
        <f>VLOOKUP($A20&amp;K$84,決統データ!$A$3:$DE$2059,$E20+19,FALSE)</f>
        <v>2400</v>
      </c>
      <c r="L20" s="117">
        <f>VLOOKUP($A20&amp;L$84,決統データ!$A$3:$DE$2059,$E20+19,FALSE)</f>
        <v>2400</v>
      </c>
      <c r="M20" s="117">
        <f>VLOOKUP($A20&amp;M$84,決統データ!$A$3:$DE$2059,$E20+19,FALSE)</f>
        <v>2400</v>
      </c>
      <c r="N20" s="117">
        <f>VLOOKUP($A20&amp;N$84,決統データ!$A$3:$DE$2059,$E20+19,FALSE)</f>
        <v>2400</v>
      </c>
      <c r="O20" s="117">
        <f>VLOOKUP($A20&amp;O$84,決統データ!$A$3:$DE$2059,$E20+19,FALSE)</f>
        <v>2400</v>
      </c>
      <c r="P20" s="117">
        <f>VLOOKUP($A20&amp;P$84,決統データ!$A$3:$DE$2059,$E20+19,FALSE)</f>
        <v>2400</v>
      </c>
      <c r="Q20" s="117">
        <f>VLOOKUP($A20&amp;Q$84,決統データ!$A$3:$DE$2059,$E20+19,FALSE)</f>
        <v>2400</v>
      </c>
      <c r="R20" s="117">
        <f>VLOOKUP($A20&amp;R$84,決統データ!$A$3:$DE$2059,$E20+19,FALSE)</f>
        <v>2400</v>
      </c>
      <c r="S20" s="117">
        <f>VLOOKUP($A20&amp;S$84,決統データ!$A$3:$DE$2059,$E20+19,FALSE)</f>
        <v>2400</v>
      </c>
      <c r="T20" s="117">
        <f>VLOOKUP($A20&amp;T$84,決統データ!$A$3:$DE$2059,$E20+19,FALSE)</f>
        <v>2400</v>
      </c>
      <c r="U20" s="117">
        <f>VLOOKUP($A20&amp;U$84,決統データ!$A$3:$DE$2059,$E20+19,FALSE)</f>
        <v>1700</v>
      </c>
      <c r="V20" s="117">
        <f>VLOOKUP($A20&amp;V$84,決統データ!$A$3:$DE$2059,$E20+19,FALSE)</f>
        <v>2400</v>
      </c>
      <c r="W20" s="117">
        <f>VLOOKUP($A20&amp;W$84,決統データ!$A$3:$DE$2059,$E20+19,FALSE)</f>
        <v>130</v>
      </c>
      <c r="X20" s="117">
        <f>VLOOKUP($A20&amp;X$84,決統データ!$A$3:$DE$2059,$E20+19,FALSE)</f>
        <v>2400</v>
      </c>
      <c r="Y20" s="117">
        <f>VLOOKUP($A20&amp;Y$84,決統データ!$A$3:$DE$2059,$E20+19,FALSE)</f>
        <v>2400</v>
      </c>
      <c r="Z20" s="117">
        <f>VLOOKUP($A20&amp;Z$84,決統データ!$A$3:$DE$2059,$E20+19,FALSE)</f>
        <v>0</v>
      </c>
      <c r="AA20" s="117">
        <f>VLOOKUP($A20&amp;AA$84,決統データ!$A$3:$DE$2059,$E20+19,FALSE)</f>
        <v>0</v>
      </c>
      <c r="AB20" s="117">
        <f>VLOOKUP($A20&amp;AB$84,決統データ!$A$3:$DE$2059,$E20+19,FALSE)</f>
        <v>0</v>
      </c>
      <c r="AC20" s="304"/>
    </row>
    <row r="21" spans="1:29">
      <c r="A21" s="27" t="str">
        <f t="shared" si="1"/>
        <v>1401901</v>
      </c>
      <c r="B21" s="28" t="s">
        <v>1111</v>
      </c>
      <c r="C21" s="29">
        <v>19</v>
      </c>
      <c r="D21" s="28" t="s">
        <v>790</v>
      </c>
      <c r="E21" s="25">
        <v>16</v>
      </c>
      <c r="F21" s="1103" t="s">
        <v>1014</v>
      </c>
      <c r="G21" s="128" t="s">
        <v>1087</v>
      </c>
      <c r="H21" s="129"/>
      <c r="I21" s="130"/>
      <c r="J21" s="131"/>
      <c r="K21" s="307">
        <f>VLOOKUP($A21&amp;K$84,決統データ!$A$3:$DE$2059,$E21+19,FALSE)</f>
        <v>73763</v>
      </c>
      <c r="L21" s="307">
        <f>VLOOKUP($A21&amp;L$84,決統データ!$A$3:$DE$2059,$E21+19,FALSE)</f>
        <v>11662</v>
      </c>
      <c r="M21" s="307">
        <f>VLOOKUP($A21&amp;M$84,決統データ!$A$3:$DE$2059,$E21+19,FALSE)</f>
        <v>12516</v>
      </c>
      <c r="N21" s="307">
        <f>VLOOKUP($A21&amp;N$84,決統データ!$A$3:$DE$2059,$E21+19,FALSE)</f>
        <v>19279</v>
      </c>
      <c r="O21" s="307">
        <f>VLOOKUP($A21&amp;O$84,決統データ!$A$3:$DE$2059,$E21+19,FALSE)</f>
        <v>51027</v>
      </c>
      <c r="P21" s="307">
        <f>VLOOKUP($A21&amp;P$84,決統データ!$A$3:$DE$2059,$E21+19,FALSE)</f>
        <v>216642</v>
      </c>
      <c r="Q21" s="307">
        <f>VLOOKUP($A21&amp;Q$84,決統データ!$A$3:$DE$2059,$E21+19,FALSE)</f>
        <v>204343</v>
      </c>
      <c r="R21" s="307">
        <f>VLOOKUP($A21&amp;R$84,決統データ!$A$3:$DE$2059,$E21+19,FALSE)</f>
        <v>72229</v>
      </c>
      <c r="S21" s="307">
        <f>VLOOKUP($A21&amp;S$84,決統データ!$A$3:$DE$2059,$E21+19,FALSE)</f>
        <v>0</v>
      </c>
      <c r="T21" s="307">
        <f>VLOOKUP($A21&amp;T$84,決統データ!$A$3:$DE$2059,$E21+19,FALSE)</f>
        <v>389802</v>
      </c>
      <c r="U21" s="307">
        <f>VLOOKUP($A21&amp;U$84,決統データ!$A$3:$DE$2059,$E21+19,FALSE)</f>
        <v>0</v>
      </c>
      <c r="V21" s="307">
        <f>VLOOKUP($A21&amp;V$84,決統データ!$A$3:$DE$2059,$E21+19,FALSE)</f>
        <v>0</v>
      </c>
      <c r="W21" s="307">
        <f>VLOOKUP($A21&amp;W$84,決統データ!$A$3:$DE$2059,$E21+19,FALSE)</f>
        <v>495753</v>
      </c>
      <c r="X21" s="307">
        <f>VLOOKUP($A21&amp;X$84,決統データ!$A$3:$DE$2059,$E21+19,FALSE)</f>
        <v>0</v>
      </c>
      <c r="Y21" s="307">
        <f>VLOOKUP($A21&amp;Y$84,決統データ!$A$3:$DE$2059,$E21+19,FALSE)</f>
        <v>129345</v>
      </c>
      <c r="Z21" s="307">
        <f>VLOOKUP($A21&amp;Z$84,決統データ!$A$3:$DE$2059,$E21+19,FALSE)</f>
        <v>0</v>
      </c>
      <c r="AA21" s="307">
        <f>VLOOKUP($A21&amp;AA$84,決統データ!$A$3:$DE$2059,$E21+19,FALSE)</f>
        <v>0</v>
      </c>
      <c r="AB21" s="307">
        <f>VLOOKUP($A21&amp;AB$84,決統データ!$A$3:$DE$2059,$E21+19,FALSE)</f>
        <v>0</v>
      </c>
      <c r="AC21" s="304">
        <f t="shared" ref="AC21:AC31" si="2">SUM(K21:AB21)</f>
        <v>1676361</v>
      </c>
    </row>
    <row r="22" spans="1:29" ht="14.25" customHeight="1">
      <c r="A22" s="27" t="str">
        <f t="shared" si="1"/>
        <v>1401901</v>
      </c>
      <c r="B22" s="28" t="s">
        <v>1111</v>
      </c>
      <c r="C22" s="29">
        <v>19</v>
      </c>
      <c r="D22" s="28" t="s">
        <v>790</v>
      </c>
      <c r="E22" s="25">
        <v>17</v>
      </c>
      <c r="F22" s="1103"/>
      <c r="G22" s="1102" t="s">
        <v>650</v>
      </c>
      <c r="H22" s="1102" t="s">
        <v>1086</v>
      </c>
      <c r="I22" s="128" t="s">
        <v>1040</v>
      </c>
      <c r="J22" s="131"/>
      <c r="K22" s="307">
        <f>VLOOKUP($A22&amp;K$84,決統データ!$A$3:$DE$2059,$E22+19,FALSE)</f>
        <v>12963</v>
      </c>
      <c r="L22" s="307">
        <f>VLOOKUP($A22&amp;L$84,決統データ!$A$3:$DE$2059,$E22+19,FALSE)</f>
        <v>11662</v>
      </c>
      <c r="M22" s="307">
        <f>VLOOKUP($A22&amp;M$84,決統データ!$A$3:$DE$2059,$E22+19,FALSE)</f>
        <v>12516</v>
      </c>
      <c r="N22" s="307">
        <f>VLOOKUP($A22&amp;N$84,決統データ!$A$3:$DE$2059,$E22+19,FALSE)</f>
        <v>19279</v>
      </c>
      <c r="O22" s="307">
        <f>VLOOKUP($A22&amp;O$84,決統データ!$A$3:$DE$2059,$E22+19,FALSE)</f>
        <v>0</v>
      </c>
      <c r="P22" s="307">
        <f>VLOOKUP($A22&amp;P$84,決統データ!$A$3:$DE$2059,$E22+19,FALSE)</f>
        <v>113800</v>
      </c>
      <c r="Q22" s="307">
        <f>VLOOKUP($A22&amp;Q$84,決統データ!$A$3:$DE$2059,$E22+19,FALSE)</f>
        <v>31580</v>
      </c>
      <c r="R22" s="307">
        <f>VLOOKUP($A22&amp;R$84,決統データ!$A$3:$DE$2059,$E22+19,FALSE)</f>
        <v>20813</v>
      </c>
      <c r="S22" s="307">
        <f>VLOOKUP($A22&amp;S$84,決統データ!$A$3:$DE$2059,$E22+19,FALSE)</f>
        <v>0</v>
      </c>
      <c r="T22" s="307">
        <f>VLOOKUP($A22&amp;T$84,決統データ!$A$3:$DE$2059,$E22+19,FALSE)</f>
        <v>19913</v>
      </c>
      <c r="U22" s="307">
        <f>VLOOKUP($A22&amp;U$84,決統データ!$A$3:$DE$2059,$E22+19,FALSE)</f>
        <v>0</v>
      </c>
      <c r="V22" s="307">
        <f>VLOOKUP($A22&amp;V$84,決統データ!$A$3:$DE$2059,$E22+19,FALSE)</f>
        <v>0</v>
      </c>
      <c r="W22" s="307">
        <f>VLOOKUP($A22&amp;W$84,決統データ!$A$3:$DE$2059,$E22+19,FALSE)</f>
        <v>495753</v>
      </c>
      <c r="X22" s="307">
        <f>VLOOKUP($A22&amp;X$84,決統データ!$A$3:$DE$2059,$E22+19,FALSE)</f>
        <v>0</v>
      </c>
      <c r="Y22" s="307">
        <f>VLOOKUP($A22&amp;Y$84,決統データ!$A$3:$DE$2059,$E22+19,FALSE)</f>
        <v>41142</v>
      </c>
      <c r="Z22" s="307">
        <f>VLOOKUP($A22&amp;Z$84,決統データ!$A$3:$DE$2059,$E22+19,FALSE)</f>
        <v>0</v>
      </c>
      <c r="AA22" s="307">
        <f>VLOOKUP($A22&amp;AA$84,決統データ!$A$3:$DE$2059,$E22+19,FALSE)</f>
        <v>0</v>
      </c>
      <c r="AB22" s="307">
        <f>VLOOKUP($A22&amp;AB$84,決統データ!$A$3:$DE$2059,$E22+19,FALSE)</f>
        <v>0</v>
      </c>
      <c r="AC22" s="304">
        <f t="shared" si="2"/>
        <v>779421</v>
      </c>
    </row>
    <row r="23" spans="1:29">
      <c r="A23" s="27" t="str">
        <f t="shared" ref="A23:A35" si="3">+B23&amp;C23&amp;D23</f>
        <v>1401901</v>
      </c>
      <c r="B23" s="28" t="s">
        <v>1521</v>
      </c>
      <c r="C23" s="29">
        <v>19</v>
      </c>
      <c r="D23" s="28" t="s">
        <v>558</v>
      </c>
      <c r="E23" s="25">
        <v>18</v>
      </c>
      <c r="F23" s="1103"/>
      <c r="G23" s="1102"/>
      <c r="H23" s="1102"/>
      <c r="I23" s="128" t="s">
        <v>1085</v>
      </c>
      <c r="J23" s="131"/>
      <c r="K23" s="307">
        <f>VLOOKUP($A23&amp;K$84,決統データ!$A$3:$DE$2059,$E23+19,FALSE)</f>
        <v>0</v>
      </c>
      <c r="L23" s="307">
        <f>VLOOKUP($A23&amp;L$84,決統データ!$A$3:$DE$2059,$E23+19,FALSE)</f>
        <v>0</v>
      </c>
      <c r="M23" s="307">
        <f>VLOOKUP($A23&amp;M$84,決統データ!$A$3:$DE$2059,$E23+19,FALSE)</f>
        <v>0</v>
      </c>
      <c r="N23" s="307">
        <f>VLOOKUP($A23&amp;N$84,決統データ!$A$3:$DE$2059,$E23+19,FALSE)</f>
        <v>0</v>
      </c>
      <c r="O23" s="307">
        <f>VLOOKUP($A23&amp;O$84,決統データ!$A$3:$DE$2059,$E23+19,FALSE)</f>
        <v>0</v>
      </c>
      <c r="P23" s="307">
        <f>VLOOKUP($A23&amp;P$84,決統データ!$A$3:$DE$2059,$E23+19,FALSE)</f>
        <v>101554</v>
      </c>
      <c r="Q23" s="307">
        <f>VLOOKUP($A23&amp;Q$84,決統データ!$A$3:$DE$2059,$E23+19,FALSE)</f>
        <v>172763</v>
      </c>
      <c r="R23" s="307">
        <f>VLOOKUP($A23&amp;R$84,決統データ!$A$3:$DE$2059,$E23+19,FALSE)</f>
        <v>51416</v>
      </c>
      <c r="S23" s="307">
        <f>VLOOKUP($A23&amp;S$84,決統データ!$A$3:$DE$2059,$E23+19,FALSE)</f>
        <v>0</v>
      </c>
      <c r="T23" s="307">
        <f>VLOOKUP($A23&amp;T$84,決統データ!$A$3:$DE$2059,$E23+19,FALSE)</f>
        <v>369889</v>
      </c>
      <c r="U23" s="307">
        <f>VLOOKUP($A23&amp;U$84,決統データ!$A$3:$DE$2059,$E23+19,FALSE)</f>
        <v>0</v>
      </c>
      <c r="V23" s="307">
        <f>VLOOKUP($A23&amp;V$84,決統データ!$A$3:$DE$2059,$E23+19,FALSE)</f>
        <v>0</v>
      </c>
      <c r="W23" s="307">
        <f>VLOOKUP($A23&amp;W$84,決統データ!$A$3:$DE$2059,$E23+19,FALSE)</f>
        <v>0</v>
      </c>
      <c r="X23" s="307">
        <f>VLOOKUP($A23&amp;X$84,決統データ!$A$3:$DE$2059,$E23+19,FALSE)</f>
        <v>0</v>
      </c>
      <c r="Y23" s="307">
        <f>VLOOKUP($A23&amp;Y$84,決統データ!$A$3:$DE$2059,$E23+19,FALSE)</f>
        <v>82892</v>
      </c>
      <c r="Z23" s="307">
        <f>VLOOKUP($A23&amp;Z$84,決統データ!$A$3:$DE$2059,$E23+19,FALSE)</f>
        <v>0</v>
      </c>
      <c r="AA23" s="307">
        <f>VLOOKUP($A23&amp;AA$84,決統データ!$A$3:$DE$2059,$E23+19,FALSE)</f>
        <v>0</v>
      </c>
      <c r="AB23" s="307">
        <f>VLOOKUP($A23&amp;AB$84,決統データ!$A$3:$DE$2059,$E23+19,FALSE)</f>
        <v>0</v>
      </c>
      <c r="AC23" s="304">
        <f t="shared" si="2"/>
        <v>778514</v>
      </c>
    </row>
    <row r="24" spans="1:29">
      <c r="A24" s="27" t="str">
        <f t="shared" si="3"/>
        <v>1401901</v>
      </c>
      <c r="B24" s="28" t="s">
        <v>1521</v>
      </c>
      <c r="C24" s="29">
        <v>19</v>
      </c>
      <c r="D24" s="28" t="s">
        <v>558</v>
      </c>
      <c r="E24" s="25">
        <v>19</v>
      </c>
      <c r="F24" s="1103"/>
      <c r="G24" s="1102"/>
      <c r="H24" s="1102"/>
      <c r="I24" s="128" t="s">
        <v>737</v>
      </c>
      <c r="J24" s="131"/>
      <c r="K24" s="307">
        <f>VLOOKUP($A24&amp;K$84,決統データ!$A$3:$DE$2059,$E24+19,FALSE)</f>
        <v>60800</v>
      </c>
      <c r="L24" s="307">
        <f>VLOOKUP($A24&amp;L$84,決統データ!$A$3:$DE$2059,$E24+19,FALSE)</f>
        <v>0</v>
      </c>
      <c r="M24" s="307">
        <f>VLOOKUP($A24&amp;M$84,決統データ!$A$3:$DE$2059,$E24+19,FALSE)</f>
        <v>0</v>
      </c>
      <c r="N24" s="307">
        <f>VLOOKUP($A24&amp;N$84,決統データ!$A$3:$DE$2059,$E24+19,FALSE)</f>
        <v>0</v>
      </c>
      <c r="O24" s="307">
        <f>VLOOKUP($A24&amp;O$84,決統データ!$A$3:$DE$2059,$E24+19,FALSE)</f>
        <v>51027</v>
      </c>
      <c r="P24" s="307">
        <f>VLOOKUP($A24&amp;P$84,決統データ!$A$3:$DE$2059,$E24+19,FALSE)</f>
        <v>493</v>
      </c>
      <c r="Q24" s="307">
        <f>VLOOKUP($A24&amp;Q$84,決統データ!$A$3:$DE$2059,$E24+19,FALSE)</f>
        <v>0</v>
      </c>
      <c r="R24" s="307">
        <f>VLOOKUP($A24&amp;R$84,決統データ!$A$3:$DE$2059,$E24+19,FALSE)</f>
        <v>0</v>
      </c>
      <c r="S24" s="307">
        <f>VLOOKUP($A24&amp;S$84,決統データ!$A$3:$DE$2059,$E24+19,FALSE)</f>
        <v>0</v>
      </c>
      <c r="T24" s="307">
        <f>VLOOKUP($A24&amp;T$84,決統データ!$A$3:$DE$2059,$E24+19,FALSE)</f>
        <v>0</v>
      </c>
      <c r="U24" s="307">
        <f>VLOOKUP($A24&amp;U$84,決統データ!$A$3:$DE$2059,$E24+19,FALSE)</f>
        <v>0</v>
      </c>
      <c r="V24" s="307">
        <f>VLOOKUP($A24&amp;V$84,決統データ!$A$3:$DE$2059,$E24+19,FALSE)</f>
        <v>0</v>
      </c>
      <c r="W24" s="307">
        <f>VLOOKUP($A24&amp;W$84,決統データ!$A$3:$DE$2059,$E24+19,FALSE)</f>
        <v>0</v>
      </c>
      <c r="X24" s="307">
        <f>VLOOKUP($A24&amp;X$84,決統データ!$A$3:$DE$2059,$E24+19,FALSE)</f>
        <v>0</v>
      </c>
      <c r="Y24" s="307">
        <f>VLOOKUP($A24&amp;Y$84,決統データ!$A$3:$DE$2059,$E24+19,FALSE)</f>
        <v>4200</v>
      </c>
      <c r="Z24" s="307">
        <f>VLOOKUP($A24&amp;Z$84,決統データ!$A$3:$DE$2059,$E24+19,FALSE)</f>
        <v>0</v>
      </c>
      <c r="AA24" s="307">
        <f>VLOOKUP($A24&amp;AA$84,決統データ!$A$3:$DE$2059,$E24+19,FALSE)</f>
        <v>0</v>
      </c>
      <c r="AB24" s="307">
        <f>VLOOKUP($A24&amp;AB$84,決統データ!$A$3:$DE$2059,$E24+19,FALSE)</f>
        <v>0</v>
      </c>
      <c r="AC24" s="304">
        <f t="shared" si="2"/>
        <v>116520</v>
      </c>
    </row>
    <row r="25" spans="1:29">
      <c r="A25" s="27" t="str">
        <f t="shared" si="3"/>
        <v>1401901</v>
      </c>
      <c r="B25" s="28" t="s">
        <v>1521</v>
      </c>
      <c r="C25" s="29">
        <v>19</v>
      </c>
      <c r="D25" s="28" t="s">
        <v>558</v>
      </c>
      <c r="E25" s="25">
        <v>20</v>
      </c>
      <c r="F25" s="1103"/>
      <c r="G25" s="1102"/>
      <c r="H25" s="1109" t="s">
        <v>1084</v>
      </c>
      <c r="I25" s="1110"/>
      <c r="J25" s="1111"/>
      <c r="K25" s="307">
        <f>VLOOKUP($A25&amp;K$84,決統データ!$A$3:$DE$2059,$E25+19,FALSE)</f>
        <v>0</v>
      </c>
      <c r="L25" s="307">
        <f>VLOOKUP($A25&amp;L$84,決統データ!$A$3:$DE$2059,$E25+19,FALSE)</f>
        <v>0</v>
      </c>
      <c r="M25" s="307">
        <f>VLOOKUP($A25&amp;M$84,決統データ!$A$3:$DE$2059,$E25+19,FALSE)</f>
        <v>0</v>
      </c>
      <c r="N25" s="307">
        <f>VLOOKUP($A25&amp;N$84,決統データ!$A$3:$DE$2059,$E25+19,FALSE)</f>
        <v>0</v>
      </c>
      <c r="O25" s="307">
        <f>VLOOKUP($A25&amp;O$84,決統データ!$A$3:$DE$2059,$E25+19,FALSE)</f>
        <v>0</v>
      </c>
      <c r="P25" s="307">
        <f>VLOOKUP($A25&amp;P$84,決統データ!$A$3:$DE$2059,$E25+19,FALSE)</f>
        <v>117</v>
      </c>
      <c r="Q25" s="307">
        <f>VLOOKUP($A25&amp;Q$84,決統データ!$A$3:$DE$2059,$E25+19,FALSE)</f>
        <v>0</v>
      </c>
      <c r="R25" s="307">
        <f>VLOOKUP($A25&amp;R$84,決統データ!$A$3:$DE$2059,$E25+19,FALSE)</f>
        <v>0</v>
      </c>
      <c r="S25" s="307">
        <f>VLOOKUP($A25&amp;S$84,決統データ!$A$3:$DE$2059,$E25+19,FALSE)</f>
        <v>0</v>
      </c>
      <c r="T25" s="307">
        <f>VLOOKUP($A25&amp;T$84,決統データ!$A$3:$DE$2059,$E25+19,FALSE)</f>
        <v>0</v>
      </c>
      <c r="U25" s="307">
        <f>VLOOKUP($A25&amp;U$84,決統データ!$A$3:$DE$2059,$E25+19,FALSE)</f>
        <v>0</v>
      </c>
      <c r="V25" s="307">
        <f>VLOOKUP($A25&amp;V$84,決統データ!$A$3:$DE$2059,$E25+19,FALSE)</f>
        <v>0</v>
      </c>
      <c r="W25" s="307">
        <f>VLOOKUP($A25&amp;W$84,決統データ!$A$3:$DE$2059,$E25+19,FALSE)</f>
        <v>0</v>
      </c>
      <c r="X25" s="307">
        <f>VLOOKUP($A25&amp;X$84,決統データ!$A$3:$DE$2059,$E25+19,FALSE)</f>
        <v>0</v>
      </c>
      <c r="Y25" s="307">
        <f>VLOOKUP($A25&amp;Y$84,決統データ!$A$3:$DE$2059,$E25+19,FALSE)</f>
        <v>1111</v>
      </c>
      <c r="Z25" s="307">
        <f>VLOOKUP($A25&amp;Z$84,決統データ!$A$3:$DE$2059,$E25+19,FALSE)</f>
        <v>0</v>
      </c>
      <c r="AA25" s="307">
        <f>VLOOKUP($A25&amp;AA$84,決統データ!$A$3:$DE$2059,$E25+19,FALSE)</f>
        <v>0</v>
      </c>
      <c r="AB25" s="307">
        <f>VLOOKUP($A25&amp;AB$84,決統データ!$A$3:$DE$2059,$E25+19,FALSE)</f>
        <v>0</v>
      </c>
      <c r="AC25" s="304">
        <f t="shared" si="2"/>
        <v>1228</v>
      </c>
    </row>
    <row r="26" spans="1:29">
      <c r="A26" s="27" t="str">
        <f t="shared" si="3"/>
        <v>1401901</v>
      </c>
      <c r="B26" s="28" t="s">
        <v>1521</v>
      </c>
      <c r="C26" s="29">
        <v>19</v>
      </c>
      <c r="D26" s="28" t="s">
        <v>558</v>
      </c>
      <c r="E26" s="25">
        <v>21</v>
      </c>
      <c r="F26" s="1103"/>
      <c r="G26" s="1102"/>
      <c r="H26" s="132" t="s">
        <v>861</v>
      </c>
      <c r="I26" s="109"/>
      <c r="J26" s="131"/>
      <c r="K26" s="307">
        <f>VLOOKUP($A26&amp;K$84,決統データ!$A$3:$DE$2059,$E26+19,FALSE)</f>
        <v>0</v>
      </c>
      <c r="L26" s="307">
        <f>VLOOKUP($A26&amp;L$84,決統データ!$A$3:$DE$2059,$E26+19,FALSE)</f>
        <v>0</v>
      </c>
      <c r="M26" s="307">
        <f>VLOOKUP($A26&amp;M$84,決統データ!$A$3:$DE$2059,$E26+19,FALSE)</f>
        <v>0</v>
      </c>
      <c r="N26" s="307">
        <f>VLOOKUP($A26&amp;N$84,決統データ!$A$3:$DE$2059,$E26+19,FALSE)</f>
        <v>0</v>
      </c>
      <c r="O26" s="307">
        <f>VLOOKUP($A26&amp;O$84,決統データ!$A$3:$DE$2059,$E26+19,FALSE)</f>
        <v>0</v>
      </c>
      <c r="P26" s="307">
        <f>VLOOKUP($A26&amp;P$84,決統データ!$A$3:$DE$2059,$E26+19,FALSE)</f>
        <v>678</v>
      </c>
      <c r="Q26" s="307">
        <f>VLOOKUP($A26&amp;Q$84,決統データ!$A$3:$DE$2059,$E26+19,FALSE)</f>
        <v>0</v>
      </c>
      <c r="R26" s="307">
        <f>VLOOKUP($A26&amp;R$84,決統データ!$A$3:$DE$2059,$E26+19,FALSE)</f>
        <v>0</v>
      </c>
      <c r="S26" s="307">
        <f>VLOOKUP($A26&amp;S$84,決統データ!$A$3:$DE$2059,$E26+19,FALSE)</f>
        <v>0</v>
      </c>
      <c r="T26" s="307">
        <f>VLOOKUP($A26&amp;T$84,決統データ!$A$3:$DE$2059,$E26+19,FALSE)</f>
        <v>0</v>
      </c>
      <c r="U26" s="307">
        <f>VLOOKUP($A26&amp;U$84,決統データ!$A$3:$DE$2059,$E26+19,FALSE)</f>
        <v>0</v>
      </c>
      <c r="V26" s="307">
        <f>VLOOKUP($A26&amp;V$84,決統データ!$A$3:$DE$2059,$E26+19,FALSE)</f>
        <v>0</v>
      </c>
      <c r="W26" s="307">
        <f>VLOOKUP($A26&amp;W$84,決統データ!$A$3:$DE$2059,$E26+19,FALSE)</f>
        <v>0</v>
      </c>
      <c r="X26" s="307">
        <f>VLOOKUP($A26&amp;X$84,決統データ!$A$3:$DE$2059,$E26+19,FALSE)</f>
        <v>0</v>
      </c>
      <c r="Y26" s="307">
        <f>VLOOKUP($A26&amp;Y$84,決統データ!$A$3:$DE$2059,$E26+19,FALSE)</f>
        <v>0</v>
      </c>
      <c r="Z26" s="307">
        <f>VLOOKUP($A26&amp;Z$84,決統データ!$A$3:$DE$2059,$E26+19,FALSE)</f>
        <v>0</v>
      </c>
      <c r="AA26" s="307">
        <f>VLOOKUP($A26&amp;AA$84,決統データ!$A$3:$DE$2059,$E26+19,FALSE)</f>
        <v>0</v>
      </c>
      <c r="AB26" s="307">
        <f>VLOOKUP($A26&amp;AB$84,決統データ!$A$3:$DE$2059,$E26+19,FALSE)</f>
        <v>0</v>
      </c>
      <c r="AC26" s="304">
        <f t="shared" si="2"/>
        <v>678</v>
      </c>
    </row>
    <row r="27" spans="1:29">
      <c r="A27" s="27" t="str">
        <f t="shared" si="3"/>
        <v>1401901</v>
      </c>
      <c r="B27" s="28" t="s">
        <v>1521</v>
      </c>
      <c r="C27" s="29">
        <v>19</v>
      </c>
      <c r="D27" s="28" t="s">
        <v>558</v>
      </c>
      <c r="E27" s="25">
        <v>22</v>
      </c>
      <c r="F27" s="906" t="s">
        <v>1083</v>
      </c>
      <c r="G27" s="133" t="s">
        <v>1082</v>
      </c>
      <c r="H27" s="129"/>
      <c r="I27" s="129"/>
      <c r="J27" s="131"/>
      <c r="K27" s="307">
        <f>VLOOKUP($A27&amp;K$84,決統データ!$A$3:$DE$2059,$E27+19,FALSE)</f>
        <v>0</v>
      </c>
      <c r="L27" s="307">
        <f>VLOOKUP($A27&amp;L$84,決統データ!$A$3:$DE$2059,$E27+19,FALSE)</f>
        <v>0</v>
      </c>
      <c r="M27" s="307">
        <f>VLOOKUP($A27&amp;M$84,決統データ!$A$3:$DE$2059,$E27+19,FALSE)</f>
        <v>0</v>
      </c>
      <c r="N27" s="307">
        <f>VLOOKUP($A27&amp;N$84,決統データ!$A$3:$DE$2059,$E27+19,FALSE)</f>
        <v>0</v>
      </c>
      <c r="O27" s="307">
        <f>VLOOKUP($A27&amp;O$84,決統データ!$A$3:$DE$2059,$E27+19,FALSE)</f>
        <v>0</v>
      </c>
      <c r="P27" s="307">
        <f>VLOOKUP($A27&amp;P$84,決統データ!$A$3:$DE$2059,$E27+19,FALSE)</f>
        <v>0</v>
      </c>
      <c r="Q27" s="307">
        <f>VLOOKUP($A27&amp;Q$84,決統データ!$A$3:$DE$2059,$E27+19,FALSE)</f>
        <v>0</v>
      </c>
      <c r="R27" s="307">
        <f>VLOOKUP($A27&amp;R$84,決統データ!$A$3:$DE$2059,$E27+19,FALSE)</f>
        <v>0</v>
      </c>
      <c r="S27" s="307">
        <f>VLOOKUP($A27&amp;S$84,決統データ!$A$3:$DE$2059,$E27+19,FALSE)</f>
        <v>0</v>
      </c>
      <c r="T27" s="307">
        <f>VLOOKUP($A27&amp;T$84,決統データ!$A$3:$DE$2059,$E27+19,FALSE)</f>
        <v>0</v>
      </c>
      <c r="U27" s="307">
        <f>VLOOKUP($A27&amp;U$84,決統データ!$A$3:$DE$2059,$E27+19,FALSE)</f>
        <v>0</v>
      </c>
      <c r="V27" s="307">
        <f>VLOOKUP($A27&amp;V$84,決統データ!$A$3:$DE$2059,$E27+19,FALSE)</f>
        <v>0</v>
      </c>
      <c r="W27" s="307">
        <f>VLOOKUP($A27&amp;W$84,決統データ!$A$3:$DE$2059,$E27+19,FALSE)</f>
        <v>0</v>
      </c>
      <c r="X27" s="307">
        <f>VLOOKUP($A27&amp;X$84,決統データ!$A$3:$DE$2059,$E27+19,FALSE)</f>
        <v>0</v>
      </c>
      <c r="Y27" s="307">
        <f>VLOOKUP($A27&amp;Y$84,決統データ!$A$3:$DE$2059,$E27+19,FALSE)</f>
        <v>0</v>
      </c>
      <c r="Z27" s="307">
        <f>VLOOKUP($A27&amp;Z$84,決統データ!$A$3:$DE$2059,$E27+19,FALSE)</f>
        <v>0</v>
      </c>
      <c r="AA27" s="307">
        <f>VLOOKUP($A27&amp;AA$84,決統データ!$A$3:$DE$2059,$E27+19,FALSE)</f>
        <v>0</v>
      </c>
      <c r="AB27" s="307">
        <f>VLOOKUP($A27&amp;AB$84,決統データ!$A$3:$DE$2059,$E27+19,FALSE)</f>
        <v>0</v>
      </c>
      <c r="AC27" s="304">
        <f t="shared" si="2"/>
        <v>0</v>
      </c>
    </row>
    <row r="28" spans="1:29" ht="14.25" customHeight="1">
      <c r="A28" s="27" t="str">
        <f t="shared" si="3"/>
        <v>1401901</v>
      </c>
      <c r="B28" s="28" t="s">
        <v>1521</v>
      </c>
      <c r="C28" s="29">
        <v>19</v>
      </c>
      <c r="D28" s="28" t="s">
        <v>558</v>
      </c>
      <c r="E28" s="25">
        <v>23</v>
      </c>
      <c r="F28" s="906"/>
      <c r="G28" s="133" t="s">
        <v>360</v>
      </c>
      <c r="H28" s="129"/>
      <c r="I28" s="129"/>
      <c r="J28" s="131"/>
      <c r="K28" s="307">
        <f>VLOOKUP($A28&amp;K$84,決統データ!$A$3:$DE$2059,$E28+19,FALSE)</f>
        <v>72073</v>
      </c>
      <c r="L28" s="307">
        <f>VLOOKUP($A28&amp;L$84,決統データ!$A$3:$DE$2059,$E28+19,FALSE)</f>
        <v>10992</v>
      </c>
      <c r="M28" s="307">
        <f>VLOOKUP($A28&amp;M$84,決統データ!$A$3:$DE$2059,$E28+19,FALSE)</f>
        <v>3735</v>
      </c>
      <c r="N28" s="307">
        <f>VLOOKUP($A28&amp;N$84,決統データ!$A$3:$DE$2059,$E28+19,FALSE)</f>
        <v>0</v>
      </c>
      <c r="O28" s="307">
        <f>VLOOKUP($A28&amp;O$84,決統データ!$A$3:$DE$2059,$E28+19,FALSE)</f>
        <v>0</v>
      </c>
      <c r="P28" s="307">
        <f>VLOOKUP($A28&amp;P$84,決統データ!$A$3:$DE$2059,$E28+19,FALSE)</f>
        <v>88000</v>
      </c>
      <c r="Q28" s="307">
        <f>VLOOKUP($A28&amp;Q$84,決統データ!$A$3:$DE$2059,$E28+19,FALSE)</f>
        <v>0</v>
      </c>
      <c r="R28" s="307">
        <f>VLOOKUP($A28&amp;R$84,決統データ!$A$3:$DE$2059,$E28+19,FALSE)</f>
        <v>0</v>
      </c>
      <c r="S28" s="307">
        <f>VLOOKUP($A28&amp;S$84,決統データ!$A$3:$DE$2059,$E28+19,FALSE)</f>
        <v>0</v>
      </c>
      <c r="T28" s="307">
        <f>VLOOKUP($A28&amp;T$84,決統データ!$A$3:$DE$2059,$E28+19,FALSE)</f>
        <v>0</v>
      </c>
      <c r="U28" s="307">
        <f>VLOOKUP($A28&amp;U$84,決統データ!$A$3:$DE$2059,$E28+19,FALSE)</f>
        <v>0</v>
      </c>
      <c r="V28" s="307">
        <f>VLOOKUP($A28&amp;V$84,決統データ!$A$3:$DE$2059,$E28+19,FALSE)</f>
        <v>0</v>
      </c>
      <c r="W28" s="307">
        <f>VLOOKUP($A28&amp;W$84,決統データ!$A$3:$DE$2059,$E28+19,FALSE)</f>
        <v>478700</v>
      </c>
      <c r="X28" s="307">
        <f>VLOOKUP($A28&amp;X$84,決統データ!$A$3:$DE$2059,$E28+19,FALSE)</f>
        <v>0</v>
      </c>
      <c r="Y28" s="307">
        <f>VLOOKUP($A28&amp;Y$84,決統データ!$A$3:$DE$2059,$E28+19,FALSE)</f>
        <v>0</v>
      </c>
      <c r="Z28" s="307">
        <f>VLOOKUP($A28&amp;Z$84,決統データ!$A$3:$DE$2059,$E28+19,FALSE)</f>
        <v>0</v>
      </c>
      <c r="AA28" s="307">
        <f>VLOOKUP($A28&amp;AA$84,決統データ!$A$3:$DE$2059,$E28+19,FALSE)</f>
        <v>0</v>
      </c>
      <c r="AB28" s="307">
        <f>VLOOKUP($A28&amp;AB$84,決統データ!$A$3:$DE$2059,$E28+19,FALSE)</f>
        <v>0</v>
      </c>
      <c r="AC28" s="304">
        <f t="shared" si="2"/>
        <v>653500</v>
      </c>
    </row>
    <row r="29" spans="1:29">
      <c r="A29" s="27" t="str">
        <f t="shared" si="3"/>
        <v>1401901</v>
      </c>
      <c r="B29" s="28" t="s">
        <v>1521</v>
      </c>
      <c r="C29" s="29">
        <v>19</v>
      </c>
      <c r="D29" s="28" t="s">
        <v>558</v>
      </c>
      <c r="E29" s="25">
        <v>24</v>
      </c>
      <c r="F29" s="906"/>
      <c r="G29" s="133" t="s">
        <v>1081</v>
      </c>
      <c r="H29" s="129"/>
      <c r="I29" s="129"/>
      <c r="J29" s="131"/>
      <c r="K29" s="307">
        <f>VLOOKUP($A29&amp;K$84,決統データ!$A$3:$DE$2059,$E29+19,FALSE)</f>
        <v>0</v>
      </c>
      <c r="L29" s="307">
        <f>VLOOKUP($A29&amp;L$84,決統データ!$A$3:$DE$2059,$E29+19,FALSE)</f>
        <v>0</v>
      </c>
      <c r="M29" s="307">
        <f>VLOOKUP($A29&amp;M$84,決統データ!$A$3:$DE$2059,$E29+19,FALSE)</f>
        <v>0</v>
      </c>
      <c r="N29" s="307">
        <f>VLOOKUP($A29&amp;N$84,決統データ!$A$3:$DE$2059,$E29+19,FALSE)</f>
        <v>0</v>
      </c>
      <c r="O29" s="307">
        <f>VLOOKUP($A29&amp;O$84,決統データ!$A$3:$DE$2059,$E29+19,FALSE)</f>
        <v>36100</v>
      </c>
      <c r="P29" s="307">
        <f>VLOOKUP($A29&amp;P$84,決統データ!$A$3:$DE$2059,$E29+19,FALSE)</f>
        <v>95800</v>
      </c>
      <c r="Q29" s="307">
        <f>VLOOKUP($A29&amp;Q$84,決統データ!$A$3:$DE$2059,$E29+19,FALSE)</f>
        <v>0</v>
      </c>
      <c r="R29" s="307">
        <f>VLOOKUP($A29&amp;R$84,決統データ!$A$3:$DE$2059,$E29+19,FALSE)</f>
        <v>0</v>
      </c>
      <c r="S29" s="307">
        <f>VLOOKUP($A29&amp;S$84,決統データ!$A$3:$DE$2059,$E29+19,FALSE)</f>
        <v>0</v>
      </c>
      <c r="T29" s="307">
        <f>VLOOKUP($A29&amp;T$84,決統データ!$A$3:$DE$2059,$E29+19,FALSE)</f>
        <v>0</v>
      </c>
      <c r="U29" s="307">
        <f>VLOOKUP($A29&amp;U$84,決統データ!$A$3:$DE$2059,$E29+19,FALSE)</f>
        <v>0</v>
      </c>
      <c r="V29" s="307">
        <f>VLOOKUP($A29&amp;V$84,決統データ!$A$3:$DE$2059,$E29+19,FALSE)</f>
        <v>0</v>
      </c>
      <c r="W29" s="307">
        <f>VLOOKUP($A29&amp;W$84,決統データ!$A$3:$DE$2059,$E29+19,FALSE)</f>
        <v>0</v>
      </c>
      <c r="X29" s="307">
        <f>VLOOKUP($A29&amp;X$84,決統データ!$A$3:$DE$2059,$E29+19,FALSE)</f>
        <v>0</v>
      </c>
      <c r="Y29" s="307">
        <f>VLOOKUP($A29&amp;Y$84,決統データ!$A$3:$DE$2059,$E29+19,FALSE)</f>
        <v>0</v>
      </c>
      <c r="Z29" s="307">
        <f>VLOOKUP($A29&amp;Z$84,決統データ!$A$3:$DE$2059,$E29+19,FALSE)</f>
        <v>0</v>
      </c>
      <c r="AA29" s="307">
        <f>VLOOKUP($A29&amp;AA$84,決統データ!$A$3:$DE$2059,$E29+19,FALSE)</f>
        <v>0</v>
      </c>
      <c r="AB29" s="307">
        <f>VLOOKUP($A29&amp;AB$84,決統データ!$A$3:$DE$2059,$E29+19,FALSE)</f>
        <v>0</v>
      </c>
      <c r="AC29" s="304">
        <f t="shared" si="2"/>
        <v>131900</v>
      </c>
    </row>
    <row r="30" spans="1:29">
      <c r="A30" s="27" t="str">
        <f t="shared" si="3"/>
        <v>1401901</v>
      </c>
      <c r="B30" s="28" t="s">
        <v>1521</v>
      </c>
      <c r="C30" s="29">
        <v>19</v>
      </c>
      <c r="D30" s="28" t="s">
        <v>558</v>
      </c>
      <c r="E30" s="25">
        <v>25</v>
      </c>
      <c r="F30" s="906"/>
      <c r="G30" s="133" t="s">
        <v>737</v>
      </c>
      <c r="H30" s="129"/>
      <c r="I30" s="129"/>
      <c r="J30" s="131"/>
      <c r="K30" s="307">
        <f>VLOOKUP($A30&amp;K$84,決統データ!$A$3:$DE$2059,$E30+19,FALSE)</f>
        <v>1690</v>
      </c>
      <c r="L30" s="307">
        <f>VLOOKUP($A30&amp;L$84,決統データ!$A$3:$DE$2059,$E30+19,FALSE)</f>
        <v>670</v>
      </c>
      <c r="M30" s="307">
        <f>VLOOKUP($A30&amp;M$84,決統データ!$A$3:$DE$2059,$E30+19,FALSE)</f>
        <v>8781</v>
      </c>
      <c r="N30" s="307">
        <f>VLOOKUP($A30&amp;N$84,決統データ!$A$3:$DE$2059,$E30+19,FALSE)</f>
        <v>19279</v>
      </c>
      <c r="O30" s="307">
        <f>VLOOKUP($A30&amp;O$84,決統データ!$A$3:$DE$2059,$E30+19,FALSE)</f>
        <v>14927</v>
      </c>
      <c r="P30" s="307">
        <f>VLOOKUP($A30&amp;P$84,決統データ!$A$3:$DE$2059,$E30+19,FALSE)</f>
        <v>32842</v>
      </c>
      <c r="Q30" s="307">
        <f>VLOOKUP($A30&amp;Q$84,決統データ!$A$3:$DE$2059,$E30+19,FALSE)</f>
        <v>204343</v>
      </c>
      <c r="R30" s="307">
        <f>VLOOKUP($A30&amp;R$84,決統データ!$A$3:$DE$2059,$E30+19,FALSE)</f>
        <v>72229</v>
      </c>
      <c r="S30" s="307">
        <f>VLOOKUP($A30&amp;S$84,決統データ!$A$3:$DE$2059,$E30+19,FALSE)</f>
        <v>0</v>
      </c>
      <c r="T30" s="307">
        <f>VLOOKUP($A30&amp;T$84,決統データ!$A$3:$DE$2059,$E30+19,FALSE)</f>
        <v>389802</v>
      </c>
      <c r="U30" s="307">
        <f>VLOOKUP($A30&amp;U$84,決統データ!$A$3:$DE$2059,$E30+19,FALSE)</f>
        <v>0</v>
      </c>
      <c r="V30" s="307">
        <f>VLOOKUP($A30&amp;V$84,決統データ!$A$3:$DE$2059,$E30+19,FALSE)</f>
        <v>0</v>
      </c>
      <c r="W30" s="307">
        <f>VLOOKUP($A30&amp;W$84,決統データ!$A$3:$DE$2059,$E30+19,FALSE)</f>
        <v>17053</v>
      </c>
      <c r="X30" s="307">
        <f>VLOOKUP($A30&amp;X$84,決統データ!$A$3:$DE$2059,$E30+19,FALSE)</f>
        <v>0</v>
      </c>
      <c r="Y30" s="307">
        <f>VLOOKUP($A30&amp;Y$84,決統データ!$A$3:$DE$2059,$E30+19,FALSE)</f>
        <v>129345</v>
      </c>
      <c r="Z30" s="307">
        <f>VLOOKUP($A30&amp;Z$84,決統データ!$A$3:$DE$2059,$E30+19,FALSE)</f>
        <v>0</v>
      </c>
      <c r="AA30" s="307">
        <f>VLOOKUP($A30&amp;AA$84,決統データ!$A$3:$DE$2059,$E30+19,FALSE)</f>
        <v>0</v>
      </c>
      <c r="AB30" s="307">
        <f>VLOOKUP($A30&amp;AB$84,決統データ!$A$3:$DE$2059,$E30+19,FALSE)</f>
        <v>0</v>
      </c>
      <c r="AC30" s="304">
        <f t="shared" si="2"/>
        <v>890961</v>
      </c>
    </row>
    <row r="31" spans="1:29">
      <c r="A31" s="27" t="str">
        <f t="shared" si="3"/>
        <v>1401901</v>
      </c>
      <c r="B31" s="28" t="s">
        <v>1521</v>
      </c>
      <c r="C31" s="29">
        <v>19</v>
      </c>
      <c r="D31" s="28" t="s">
        <v>558</v>
      </c>
      <c r="E31" s="25">
        <v>26</v>
      </c>
      <c r="F31" s="134" t="s">
        <v>1080</v>
      </c>
      <c r="G31" s="122"/>
      <c r="H31" s="128"/>
      <c r="I31" s="129"/>
      <c r="J31" s="131"/>
      <c r="K31" s="117">
        <f>VLOOKUP($A31&amp;K$84,決統データ!$A$3:$DE$2059,$E31+19,FALSE)</f>
        <v>0</v>
      </c>
      <c r="L31" s="117">
        <f>VLOOKUP($A31&amp;L$84,決統データ!$A$3:$DE$2059,$E31+19,FALSE)</f>
        <v>0</v>
      </c>
      <c r="M31" s="117">
        <f>VLOOKUP($A31&amp;M$84,決統データ!$A$3:$DE$2059,$E31+19,FALSE)</f>
        <v>0</v>
      </c>
      <c r="N31" s="117">
        <f>VLOOKUP($A31&amp;N$84,決統データ!$A$3:$DE$2059,$E31+19,FALSE)</f>
        <v>0</v>
      </c>
      <c r="O31" s="117">
        <f>VLOOKUP($A31&amp;O$84,決統データ!$A$3:$DE$2059,$E31+19,FALSE)</f>
        <v>0</v>
      </c>
      <c r="P31" s="117">
        <f>VLOOKUP($A31&amp;P$84,決統データ!$A$3:$DE$2059,$E31+19,FALSE)</f>
        <v>0</v>
      </c>
      <c r="Q31" s="117">
        <f>VLOOKUP($A31&amp;Q$84,決統データ!$A$3:$DE$2059,$E31+19,FALSE)</f>
        <v>0</v>
      </c>
      <c r="R31" s="117">
        <f>VLOOKUP($A31&amp;R$84,決統データ!$A$3:$DE$2059,$E31+19,FALSE)</f>
        <v>0</v>
      </c>
      <c r="S31" s="117">
        <f>VLOOKUP($A31&amp;S$84,決統データ!$A$3:$DE$2059,$E31+19,FALSE)</f>
        <v>0</v>
      </c>
      <c r="T31" s="117">
        <f>VLOOKUP($A31&amp;T$84,決統データ!$A$3:$DE$2059,$E31+19,FALSE)</f>
        <v>0</v>
      </c>
      <c r="U31" s="117">
        <f>VLOOKUP($A31&amp;U$84,決統データ!$A$3:$DE$2059,$E31+19,FALSE)</f>
        <v>0</v>
      </c>
      <c r="V31" s="117">
        <f>VLOOKUP($A31&amp;V$84,決統データ!$A$3:$DE$2059,$E31+19,FALSE)</f>
        <v>0</v>
      </c>
      <c r="W31" s="117">
        <f>VLOOKUP($A31&amp;W$84,決統データ!$A$3:$DE$2059,$E31+19,FALSE)</f>
        <v>0</v>
      </c>
      <c r="X31" s="117">
        <f>VLOOKUP($A31&amp;X$84,決統データ!$A$3:$DE$2059,$E31+19,FALSE)</f>
        <v>0</v>
      </c>
      <c r="Y31" s="117">
        <f>VLOOKUP($A31&amp;Y$84,決統データ!$A$3:$DE$2059,$E31+19,FALSE)</f>
        <v>0</v>
      </c>
      <c r="Z31" s="117">
        <f>VLOOKUP($A31&amp;Z$84,決統データ!$A$3:$DE$2059,$E31+19,FALSE)</f>
        <v>0</v>
      </c>
      <c r="AA31" s="117">
        <f>VLOOKUP($A31&amp;AA$84,決統データ!$A$3:$DE$2059,$E31+19,FALSE)</f>
        <v>0</v>
      </c>
      <c r="AB31" s="117">
        <f>VLOOKUP($A31&amp;AB$84,決統データ!$A$3:$DE$2059,$E31+19,FALSE)</f>
        <v>0</v>
      </c>
      <c r="AC31" s="304">
        <f t="shared" si="2"/>
        <v>0</v>
      </c>
    </row>
    <row r="32" spans="1:29" s="3" customFormat="1">
      <c r="A32" s="27" t="str">
        <f t="shared" si="3"/>
        <v>1401901</v>
      </c>
      <c r="B32" s="28" t="s">
        <v>1521</v>
      </c>
      <c r="C32" s="29">
        <v>19</v>
      </c>
      <c r="D32" s="28" t="s">
        <v>558</v>
      </c>
      <c r="E32" s="25">
        <v>27</v>
      </c>
      <c r="F32" s="1066" t="s">
        <v>1079</v>
      </c>
      <c r="G32" s="1067"/>
      <c r="H32" s="1068"/>
      <c r="I32" s="126" t="s">
        <v>1078</v>
      </c>
      <c r="J32" s="135"/>
      <c r="K32" s="117">
        <f>VLOOKUP($A32&amp;K$84,決統データ!$A$3:$DE$2059,$E32+19,FALSE)</f>
        <v>0</v>
      </c>
      <c r="L32" s="117">
        <f>VLOOKUP($A32&amp;L$84,決統データ!$A$3:$DE$2059,$E32+19,FALSE)</f>
        <v>0</v>
      </c>
      <c r="M32" s="117">
        <f>VLOOKUP($A32&amp;M$84,決統データ!$A$3:$DE$2059,$E32+19,FALSE)</f>
        <v>0</v>
      </c>
      <c r="N32" s="117">
        <f>VLOOKUP($A32&amp;N$84,決統データ!$A$3:$DE$2059,$E32+19,FALSE)</f>
        <v>0</v>
      </c>
      <c r="O32" s="117">
        <f>VLOOKUP($A32&amp;O$84,決統データ!$A$3:$DE$2059,$E32+19,FALSE)</f>
        <v>4050330</v>
      </c>
      <c r="P32" s="117">
        <f>VLOOKUP($A32&amp;P$84,決統データ!$A$3:$DE$2059,$E32+19,FALSE)</f>
        <v>3471113</v>
      </c>
      <c r="Q32" s="117">
        <f>VLOOKUP($A32&amp;Q$84,決統データ!$A$3:$DE$2059,$E32+19,FALSE)</f>
        <v>0</v>
      </c>
      <c r="R32" s="117">
        <f>VLOOKUP($A32&amp;R$84,決統データ!$A$3:$DE$2059,$E32+19,FALSE)</f>
        <v>0</v>
      </c>
      <c r="S32" s="117">
        <f>VLOOKUP($A32&amp;S$84,決統データ!$A$3:$DE$2059,$E32+19,FALSE)</f>
        <v>0</v>
      </c>
      <c r="T32" s="117">
        <f>VLOOKUP($A32&amp;T$84,決統データ!$A$3:$DE$2059,$E32+19,FALSE)</f>
        <v>0</v>
      </c>
      <c r="U32" s="117">
        <f>VLOOKUP($A32&amp;U$84,決統データ!$A$3:$DE$2059,$E32+19,FALSE)</f>
        <v>0</v>
      </c>
      <c r="V32" s="117">
        <f>VLOOKUP($A32&amp;V$84,決統データ!$A$3:$DE$2059,$E32+19,FALSE)</f>
        <v>0</v>
      </c>
      <c r="W32" s="117">
        <f>VLOOKUP($A32&amp;W$84,決統データ!$A$3:$DE$2059,$E32+19,FALSE)</f>
        <v>0</v>
      </c>
      <c r="X32" s="117">
        <f>VLOOKUP($A32&amp;X$84,決統データ!$A$3:$DE$2059,$E32+19,FALSE)</f>
        <v>0</v>
      </c>
      <c r="Y32" s="117">
        <f>VLOOKUP($A32&amp;Y$84,決統データ!$A$3:$DE$2059,$E32+19,FALSE)</f>
        <v>0</v>
      </c>
      <c r="Z32" s="117">
        <f>VLOOKUP($A32&amp;Z$84,決統データ!$A$3:$DE$2059,$E32+19,FALSE)</f>
        <v>0</v>
      </c>
      <c r="AA32" s="117">
        <f>VLOOKUP($A32&amp;AA$84,決統データ!$A$3:$DE$2059,$E32+19,FALSE)</f>
        <v>0</v>
      </c>
      <c r="AB32" s="117">
        <f>VLOOKUP($A32&amp;AB$84,決統データ!$A$3:$DE$2059,$E32+19,FALSE)</f>
        <v>0</v>
      </c>
      <c r="AC32" s="306"/>
    </row>
    <row r="33" spans="1:29" s="3" customFormat="1">
      <c r="A33" s="27" t="str">
        <f t="shared" si="3"/>
        <v>1401901</v>
      </c>
      <c r="B33" s="28" t="s">
        <v>1521</v>
      </c>
      <c r="C33" s="29">
        <v>19</v>
      </c>
      <c r="D33" s="28" t="s">
        <v>558</v>
      </c>
      <c r="E33" s="25">
        <v>28</v>
      </c>
      <c r="F33" s="1069"/>
      <c r="G33" s="1070"/>
      <c r="H33" s="1071"/>
      <c r="I33" s="126" t="s">
        <v>1077</v>
      </c>
      <c r="J33" s="135"/>
      <c r="K33" s="117">
        <f>VLOOKUP($A33&amp;K$84,決統データ!$A$3:$DE$2059,$E33+19,FALSE)</f>
        <v>0</v>
      </c>
      <c r="L33" s="117">
        <f>VLOOKUP($A33&amp;L$84,決統データ!$A$3:$DE$2059,$E33+19,FALSE)</f>
        <v>0</v>
      </c>
      <c r="M33" s="117">
        <f>VLOOKUP($A33&amp;M$84,決統データ!$A$3:$DE$2059,$E33+19,FALSE)</f>
        <v>0</v>
      </c>
      <c r="N33" s="117">
        <f>VLOOKUP($A33&amp;N$84,決統データ!$A$3:$DE$2059,$E33+19,FALSE)</f>
        <v>0</v>
      </c>
      <c r="O33" s="117">
        <f>VLOOKUP($A33&amp;O$84,決統データ!$A$3:$DE$2059,$E33+19,FALSE)</f>
        <v>0</v>
      </c>
      <c r="P33" s="117">
        <f>VLOOKUP($A33&amp;P$84,決統データ!$A$3:$DE$2059,$E33+19,FALSE)</f>
        <v>3471215</v>
      </c>
      <c r="Q33" s="117">
        <f>VLOOKUP($A33&amp;Q$84,決統データ!$A$3:$DE$2059,$E33+19,FALSE)</f>
        <v>0</v>
      </c>
      <c r="R33" s="117">
        <f>VLOOKUP($A33&amp;R$84,決統データ!$A$3:$DE$2059,$E33+19,FALSE)</f>
        <v>0</v>
      </c>
      <c r="S33" s="117">
        <f>VLOOKUP($A33&amp;S$84,決統データ!$A$3:$DE$2059,$E33+19,FALSE)</f>
        <v>0</v>
      </c>
      <c r="T33" s="117">
        <f>VLOOKUP($A33&amp;T$84,決統データ!$A$3:$DE$2059,$E33+19,FALSE)</f>
        <v>0</v>
      </c>
      <c r="U33" s="117">
        <f>VLOOKUP($A33&amp;U$84,決統データ!$A$3:$DE$2059,$E33+19,FALSE)</f>
        <v>0</v>
      </c>
      <c r="V33" s="117">
        <f>VLOOKUP($A33&amp;V$84,決統データ!$A$3:$DE$2059,$E33+19,FALSE)</f>
        <v>0</v>
      </c>
      <c r="W33" s="117">
        <f>VLOOKUP($A33&amp;W$84,決統データ!$A$3:$DE$2059,$E33+19,FALSE)</f>
        <v>0</v>
      </c>
      <c r="X33" s="117">
        <f>VLOOKUP($A33&amp;X$84,決統データ!$A$3:$DE$2059,$E33+19,FALSE)</f>
        <v>0</v>
      </c>
      <c r="Y33" s="117">
        <f>VLOOKUP($A33&amp;Y$84,決統データ!$A$3:$DE$2059,$E33+19,FALSE)</f>
        <v>0</v>
      </c>
      <c r="Z33" s="117">
        <f>VLOOKUP($A33&amp;Z$84,決統データ!$A$3:$DE$2059,$E33+19,FALSE)</f>
        <v>0</v>
      </c>
      <c r="AA33" s="117">
        <f>VLOOKUP($A33&amp;AA$84,決統データ!$A$3:$DE$2059,$E33+19,FALSE)</f>
        <v>0</v>
      </c>
      <c r="AB33" s="117">
        <f>VLOOKUP($A33&amp;AB$84,決統データ!$A$3:$DE$2059,$E33+19,FALSE)</f>
        <v>0</v>
      </c>
      <c r="AC33" s="306"/>
    </row>
    <row r="34" spans="1:29">
      <c r="A34" s="27" t="str">
        <f t="shared" si="3"/>
        <v>1401901</v>
      </c>
      <c r="B34" s="28" t="s">
        <v>1521</v>
      </c>
      <c r="C34" s="29">
        <v>19</v>
      </c>
      <c r="D34" s="28" t="s">
        <v>558</v>
      </c>
      <c r="E34" s="25">
        <v>29</v>
      </c>
      <c r="F34" s="1069"/>
      <c r="G34" s="1070"/>
      <c r="H34" s="1071"/>
      <c r="I34" s="133" t="s">
        <v>1076</v>
      </c>
      <c r="J34" s="135"/>
      <c r="K34" s="117">
        <f>VLOOKUP($A34&amp;K$84,決統データ!$A$3:$DE$2059,$E34+19,FALSE)</f>
        <v>4041029</v>
      </c>
      <c r="L34" s="117">
        <f>VLOOKUP($A34&amp;L$84,決統データ!$A$3:$DE$2059,$E34+19,FALSE)</f>
        <v>3560509</v>
      </c>
      <c r="M34" s="117">
        <f>VLOOKUP($A34&amp;M$84,決統データ!$A$3:$DE$2059,$E34+19,FALSE)</f>
        <v>3521122</v>
      </c>
      <c r="N34" s="117">
        <f>VLOOKUP($A34&amp;N$84,決統データ!$A$3:$DE$2059,$E34+19,FALSE)</f>
        <v>3521122</v>
      </c>
      <c r="O34" s="117">
        <f>VLOOKUP($A34&amp;O$84,決統データ!$A$3:$DE$2059,$E34+19,FALSE)</f>
        <v>4040701</v>
      </c>
      <c r="P34" s="117">
        <f>VLOOKUP($A34&amp;P$84,決統データ!$A$3:$DE$2059,$E34+19,FALSE)</f>
        <v>3471215</v>
      </c>
      <c r="Q34" s="117">
        <f>VLOOKUP($A34&amp;Q$84,決統データ!$A$3:$DE$2059,$E34+19,FALSE)</f>
        <v>4051120</v>
      </c>
      <c r="R34" s="117">
        <f>VLOOKUP($A34&amp;R$84,決統データ!$A$3:$DE$2059,$E34+19,FALSE)</f>
        <v>4110826</v>
      </c>
      <c r="S34" s="117">
        <f>VLOOKUP($A34&amp;S$84,決統データ!$A$3:$DE$2059,$E34+19,FALSE)</f>
        <v>0</v>
      </c>
      <c r="T34" s="117">
        <f>VLOOKUP($A34&amp;T$84,決統データ!$A$3:$DE$2059,$E34+19,FALSE)</f>
        <v>4080718</v>
      </c>
      <c r="U34" s="117">
        <f>VLOOKUP($A34&amp;U$84,決統データ!$A$3:$DE$2059,$E34+19,FALSE)</f>
        <v>4120331</v>
      </c>
      <c r="V34" s="117">
        <f>VLOOKUP($A34&amp;V$84,決統データ!$A$3:$DE$2059,$E34+19,FALSE)</f>
        <v>4140331</v>
      </c>
      <c r="W34" s="117">
        <f>VLOOKUP($A34&amp;W$84,決統データ!$A$3:$DE$2059,$E34+19,FALSE)</f>
        <v>4150609</v>
      </c>
      <c r="X34" s="117">
        <f>VLOOKUP($A34&amp;X$84,決統データ!$A$3:$DE$2059,$E34+19,FALSE)</f>
        <v>4241019</v>
      </c>
      <c r="Y34" s="117">
        <f>VLOOKUP($A34&amp;Y$84,決統データ!$A$3:$DE$2059,$E34+19,FALSE)</f>
        <v>3571001</v>
      </c>
      <c r="Z34" s="117">
        <f>VLOOKUP($A34&amp;Z$84,決統データ!$A$3:$DE$2059,$E34+19,FALSE)</f>
        <v>0</v>
      </c>
      <c r="AA34" s="117">
        <f>VLOOKUP($A34&amp;AA$84,決統データ!$A$3:$DE$2059,$E34+19,FALSE)</f>
        <v>0</v>
      </c>
      <c r="AB34" s="117">
        <f>VLOOKUP($A34&amp;AB$84,決統データ!$A$3:$DE$2059,$E34+19,FALSE)</f>
        <v>0</v>
      </c>
      <c r="AC34" s="349"/>
    </row>
    <row r="35" spans="1:29">
      <c r="A35" s="27" t="str">
        <f t="shared" si="3"/>
        <v>1401901</v>
      </c>
      <c r="B35" s="28" t="s">
        <v>1521</v>
      </c>
      <c r="C35" s="29">
        <v>19</v>
      </c>
      <c r="D35" s="28" t="s">
        <v>558</v>
      </c>
      <c r="E35" s="25">
        <v>30</v>
      </c>
      <c r="F35" s="1072"/>
      <c r="G35" s="1073"/>
      <c r="H35" s="1074"/>
      <c r="I35" s="133" t="s">
        <v>1075</v>
      </c>
      <c r="J35" s="135"/>
      <c r="K35" s="117">
        <f>VLOOKUP($A35&amp;K$84,決統データ!$A$3:$DE$2059,$E35+19,FALSE)</f>
        <v>4050331</v>
      </c>
      <c r="L35" s="117">
        <f>VLOOKUP($A35&amp;L$84,決統データ!$A$3:$DE$2059,$E35+19,FALSE)</f>
        <v>3560531</v>
      </c>
      <c r="M35" s="117">
        <f>VLOOKUP($A35&amp;M$84,決統データ!$A$3:$DE$2059,$E35+19,FALSE)</f>
        <v>3530130</v>
      </c>
      <c r="N35" s="117">
        <f>VLOOKUP($A35&amp;N$84,決統データ!$A$3:$DE$2059,$E35+19,FALSE)</f>
        <v>3530130</v>
      </c>
      <c r="O35" s="117">
        <f>VLOOKUP($A35&amp;O$84,決統データ!$A$3:$DE$2059,$E35+19,FALSE)</f>
        <v>4050331</v>
      </c>
      <c r="P35" s="117">
        <f>VLOOKUP($A35&amp;P$84,決統データ!$A$3:$DE$2059,$E35+19,FALSE)</f>
        <v>3481031</v>
      </c>
      <c r="Q35" s="117">
        <f>VLOOKUP($A35&amp;Q$84,決統データ!$A$3:$DE$2059,$E35+19,FALSE)</f>
        <v>4051227</v>
      </c>
      <c r="R35" s="117">
        <f>VLOOKUP($A35&amp;R$84,決統データ!$A$3:$DE$2059,$E35+19,FALSE)</f>
        <v>4110921</v>
      </c>
      <c r="S35" s="117">
        <f>VLOOKUP($A35&amp;S$84,決統データ!$A$3:$DE$2059,$E35+19,FALSE)</f>
        <v>0</v>
      </c>
      <c r="T35" s="117">
        <f>VLOOKUP($A35&amp;T$84,決統データ!$A$3:$DE$2059,$E35+19,FALSE)</f>
        <v>4081020</v>
      </c>
      <c r="U35" s="117">
        <f>VLOOKUP($A35&amp;U$84,決統データ!$A$3:$DE$2059,$E35+19,FALSE)</f>
        <v>4120331</v>
      </c>
      <c r="V35" s="117">
        <f>VLOOKUP($A35&amp;V$84,決統データ!$A$3:$DE$2059,$E35+19,FALSE)</f>
        <v>4140331</v>
      </c>
      <c r="W35" s="117">
        <f>VLOOKUP($A35&amp;W$84,決統データ!$A$3:$DE$2059,$E35+19,FALSE)</f>
        <v>4170411</v>
      </c>
      <c r="X35" s="117">
        <f>VLOOKUP($A35&amp;X$84,決統データ!$A$3:$DE$2059,$E35+19,FALSE)</f>
        <v>4251220</v>
      </c>
      <c r="Y35" s="117">
        <f>VLOOKUP($A35&amp;Y$84,決統データ!$A$3:$DE$2059,$E35+19,FALSE)</f>
        <v>3580401</v>
      </c>
      <c r="Z35" s="117">
        <f>VLOOKUP($A35&amp;Z$84,決統データ!$A$3:$DE$2059,$E35+19,FALSE)</f>
        <v>0</v>
      </c>
      <c r="AA35" s="117">
        <f>VLOOKUP($A35&amp;AA$84,決統データ!$A$3:$DE$2059,$E35+19,FALSE)</f>
        <v>0</v>
      </c>
      <c r="AB35" s="117">
        <f>VLOOKUP($A35&amp;AB$84,決統データ!$A$3:$DE$2059,$E35+19,FALSE)</f>
        <v>0</v>
      </c>
      <c r="AC35" s="349"/>
    </row>
    <row r="36" spans="1:29">
      <c r="A36" s="27" t="str">
        <f t="shared" ref="A36:A42" si="4">+B36&amp;C36&amp;D36</f>
        <v>1401901</v>
      </c>
      <c r="B36" s="28" t="s">
        <v>1521</v>
      </c>
      <c r="C36" s="29">
        <v>19</v>
      </c>
      <c r="D36" s="28" t="s">
        <v>558</v>
      </c>
      <c r="E36" s="25">
        <v>31</v>
      </c>
      <c r="F36" s="668" t="s">
        <v>1526</v>
      </c>
      <c r="G36" s="1010"/>
      <c r="H36" s="1010"/>
      <c r="I36" s="1010"/>
      <c r="J36" s="669"/>
      <c r="K36" s="117">
        <f>VLOOKUP($A36&amp;K$84,決統データ!$A$3:$DE$2059,$E36+19,FALSE)</f>
        <v>143</v>
      </c>
      <c r="L36" s="117">
        <f>VLOOKUP($A36&amp;L$84,決統データ!$A$3:$DE$2059,$E36+19,FALSE)</f>
        <v>256</v>
      </c>
      <c r="M36" s="117">
        <f>VLOOKUP($A36&amp;M$84,決統データ!$A$3:$DE$2059,$E36+19,FALSE)</f>
        <v>157</v>
      </c>
      <c r="N36" s="117">
        <f>VLOOKUP($A36&amp;N$84,決統データ!$A$3:$DE$2059,$E36+19,FALSE)</f>
        <v>41</v>
      </c>
      <c r="O36" s="117">
        <f>VLOOKUP($A36&amp;O$84,決統データ!$A$3:$DE$2059,$E36+19,FALSE)</f>
        <v>121</v>
      </c>
      <c r="P36" s="117">
        <f>VLOOKUP($A36&amp;P$84,決統データ!$A$3:$DE$2059,$E36+19,FALSE)</f>
        <v>0</v>
      </c>
      <c r="Q36" s="117">
        <f>VLOOKUP($A36&amp;Q$84,決統データ!$A$3:$DE$2059,$E36+19,FALSE)</f>
        <v>360</v>
      </c>
      <c r="R36" s="117">
        <f>VLOOKUP($A36&amp;R$84,決統データ!$A$3:$DE$2059,$E36+19,FALSE)</f>
        <v>480</v>
      </c>
      <c r="S36" s="117">
        <f>VLOOKUP($A36&amp;S$84,決統データ!$A$3:$DE$2059,$E36+19,FALSE)</f>
        <v>94</v>
      </c>
      <c r="T36" s="117">
        <f>VLOOKUP($A36&amp;T$84,決統データ!$A$3:$DE$2059,$E36+19,FALSE)</f>
        <v>23</v>
      </c>
      <c r="U36" s="117">
        <f>VLOOKUP($A36&amp;U$84,決統データ!$A$3:$DE$2059,$E36+19,FALSE)</f>
        <v>0</v>
      </c>
      <c r="V36" s="117">
        <f>VLOOKUP($A36&amp;V$84,決統データ!$A$3:$DE$2059,$E36+19,FALSE)</f>
        <v>155</v>
      </c>
      <c r="W36" s="117">
        <f>VLOOKUP($A36&amp;W$84,決統データ!$A$3:$DE$2059,$E36+19,FALSE)</f>
        <v>123</v>
      </c>
      <c r="X36" s="117">
        <f>VLOOKUP($A36&amp;X$84,決統データ!$A$3:$DE$2059,$E36+19,FALSE)</f>
        <v>444</v>
      </c>
      <c r="Y36" s="117">
        <f>VLOOKUP($A36&amp;Y$84,決統データ!$A$3:$DE$2059,$E36+19,FALSE)</f>
        <v>177</v>
      </c>
      <c r="Z36" s="117">
        <f>VLOOKUP($A36&amp;Z$84,決統データ!$A$3:$DE$2059,$E36+19,FALSE)</f>
        <v>0</v>
      </c>
      <c r="AA36" s="117">
        <f>VLOOKUP($A36&amp;AA$84,決統データ!$A$3:$DE$2059,$E36+19,FALSE)</f>
        <v>0</v>
      </c>
      <c r="AB36" s="117">
        <f>VLOOKUP($A36&amp;AB$84,決統データ!$A$3:$DE$2059,$E36+19,FALSE)</f>
        <v>0</v>
      </c>
      <c r="AC36" s="349"/>
    </row>
    <row r="37" spans="1:29" ht="14.25" customHeight="1">
      <c r="A37" s="27" t="str">
        <f t="shared" si="4"/>
        <v>1401901</v>
      </c>
      <c r="B37" s="28" t="s">
        <v>1111</v>
      </c>
      <c r="C37" s="29">
        <v>19</v>
      </c>
      <c r="D37" s="28" t="s">
        <v>790</v>
      </c>
      <c r="E37" s="25">
        <v>32</v>
      </c>
      <c r="F37" s="1085" t="s">
        <v>1074</v>
      </c>
      <c r="G37" s="1081" t="s">
        <v>1527</v>
      </c>
      <c r="H37" s="1081"/>
      <c r="I37" s="1081"/>
      <c r="J37" s="1081"/>
      <c r="K37" s="117">
        <f>VLOOKUP($A37&amp;K$84,決統データ!$A$3:$DE$2059,$E37+19,FALSE)</f>
        <v>100</v>
      </c>
      <c r="L37" s="117">
        <f>VLOOKUP($A37&amp;L$84,決統データ!$A$3:$DE$2059,$E37+19,FALSE)</f>
        <v>100</v>
      </c>
      <c r="M37" s="117">
        <f>VLOOKUP($A37&amp;M$84,決統データ!$A$3:$DE$2059,$E37+19,FALSE)</f>
        <v>100</v>
      </c>
      <c r="N37" s="117">
        <f>VLOOKUP($A37&amp;N$84,決統データ!$A$3:$DE$2059,$E37+19,FALSE)</f>
        <v>100</v>
      </c>
      <c r="O37" s="117">
        <f>VLOOKUP($A37&amp;O$84,決統データ!$A$3:$DE$2059,$E37+19,FALSE)</f>
        <v>200</v>
      </c>
      <c r="P37" s="117">
        <f>VLOOKUP($A37&amp;P$84,決統データ!$A$3:$DE$2059,$E37+19,FALSE)</f>
        <v>0</v>
      </c>
      <c r="Q37" s="117">
        <f>VLOOKUP($A37&amp;Q$84,決統データ!$A$3:$DE$2059,$E37+19,FALSE)</f>
        <v>200</v>
      </c>
      <c r="R37" s="117">
        <f>VLOOKUP($A37&amp;R$84,決統データ!$A$3:$DE$2059,$E37+19,FALSE)</f>
        <v>200</v>
      </c>
      <c r="S37" s="117">
        <f>VLOOKUP($A37&amp;S$84,決統データ!$A$3:$DE$2059,$E37+19,FALSE)</f>
        <v>200</v>
      </c>
      <c r="T37" s="117">
        <f>VLOOKUP($A37&amp;T$84,決統データ!$A$3:$DE$2059,$E37+19,FALSE)</f>
        <v>200</v>
      </c>
      <c r="U37" s="117">
        <f>VLOOKUP($A37&amp;U$84,決統データ!$A$3:$DE$2059,$E37+19,FALSE)</f>
        <v>1200</v>
      </c>
      <c r="V37" s="117">
        <f>VLOOKUP($A37&amp;V$84,決統データ!$A$3:$DE$2059,$E37+19,FALSE)</f>
        <v>500</v>
      </c>
      <c r="W37" s="117">
        <f>VLOOKUP($A37&amp;W$84,決統データ!$A$3:$DE$2059,$E37+19,FALSE)</f>
        <v>300</v>
      </c>
      <c r="X37" s="117">
        <f>VLOOKUP($A37&amp;X$84,決統データ!$A$3:$DE$2059,$E37+19,FALSE)</f>
        <v>200</v>
      </c>
      <c r="Y37" s="117">
        <f>VLOOKUP($A37&amp;Y$84,決統データ!$A$3:$DE$2059,$E37+19,FALSE)</f>
        <v>100</v>
      </c>
      <c r="Z37" s="117">
        <f>VLOOKUP($A37&amp;Z$84,決統データ!$A$3:$DE$2059,$E37+19,FALSE)</f>
        <v>0</v>
      </c>
      <c r="AA37" s="117">
        <f>VLOOKUP($A37&amp;AA$84,決統データ!$A$3:$DE$2059,$E37+19,FALSE)</f>
        <v>0</v>
      </c>
      <c r="AB37" s="117">
        <f>VLOOKUP($A37&amp;AB$84,決統データ!$A$3:$DE$2059,$E37+19,FALSE)</f>
        <v>0</v>
      </c>
      <c r="AC37" s="349"/>
    </row>
    <row r="38" spans="1:29" ht="14.25" customHeight="1">
      <c r="A38" s="27" t="str">
        <f t="shared" si="4"/>
        <v>1401901</v>
      </c>
      <c r="B38" s="28" t="s">
        <v>1111</v>
      </c>
      <c r="C38" s="29">
        <v>19</v>
      </c>
      <c r="D38" s="28" t="s">
        <v>790</v>
      </c>
      <c r="E38" s="25">
        <v>33</v>
      </c>
      <c r="F38" s="1086"/>
      <c r="G38" s="1081" t="s">
        <v>1528</v>
      </c>
      <c r="H38" s="1081"/>
      <c r="I38" s="1081"/>
      <c r="J38" s="1081"/>
      <c r="K38" s="117">
        <f>VLOOKUP($A38&amp;K$84,決統データ!$A$3:$DE$2059,$E38+19,FALSE)</f>
        <v>598</v>
      </c>
      <c r="L38" s="117">
        <f>VLOOKUP($A38&amp;L$84,決統データ!$A$3:$DE$2059,$E38+19,FALSE)</f>
        <v>560</v>
      </c>
      <c r="M38" s="117">
        <f>VLOOKUP($A38&amp;M$84,決統データ!$A$3:$DE$2059,$E38+19,FALSE)</f>
        <v>326</v>
      </c>
      <c r="N38" s="117">
        <f>VLOOKUP($A38&amp;N$84,決統データ!$A$3:$DE$2059,$E38+19,FALSE)</f>
        <v>352</v>
      </c>
      <c r="O38" s="117">
        <f>VLOOKUP($A38&amp;O$84,決統データ!$A$3:$DE$2059,$E38+19,FALSE)</f>
        <v>1647</v>
      </c>
      <c r="P38" s="117">
        <f>VLOOKUP($A38&amp;P$84,決統データ!$A$3:$DE$2059,$E38+19,FALSE)</f>
        <v>0</v>
      </c>
      <c r="Q38" s="117">
        <f>VLOOKUP($A38&amp;Q$84,決統データ!$A$3:$DE$2059,$E38+19,FALSE)</f>
        <v>75</v>
      </c>
      <c r="R38" s="117">
        <f>VLOOKUP($A38&amp;R$84,決統データ!$A$3:$DE$2059,$E38+19,FALSE)</f>
        <v>69</v>
      </c>
      <c r="S38" s="117">
        <f>VLOOKUP($A38&amp;S$84,決統データ!$A$3:$DE$2059,$E38+19,FALSE)</f>
        <v>200</v>
      </c>
      <c r="T38" s="117">
        <f>VLOOKUP($A38&amp;T$84,決統データ!$A$3:$DE$2059,$E38+19,FALSE)</f>
        <v>200</v>
      </c>
      <c r="U38" s="117">
        <f>VLOOKUP($A38&amp;U$84,決統データ!$A$3:$DE$2059,$E38+19,FALSE)</f>
        <v>2853</v>
      </c>
      <c r="V38" s="117">
        <f>VLOOKUP($A38&amp;V$84,決統データ!$A$3:$DE$2059,$E38+19,FALSE)</f>
        <v>333</v>
      </c>
      <c r="W38" s="117">
        <f>VLOOKUP($A38&amp;W$84,決統データ!$A$3:$DE$2059,$E38+19,FALSE)</f>
        <v>300</v>
      </c>
      <c r="X38" s="117">
        <f>VLOOKUP($A38&amp;X$84,決統データ!$A$3:$DE$2059,$E38+19,FALSE)</f>
        <v>200</v>
      </c>
      <c r="Y38" s="117">
        <f>VLOOKUP($A38&amp;Y$84,決統データ!$A$3:$DE$2059,$E38+19,FALSE)</f>
        <v>142</v>
      </c>
      <c r="Z38" s="117">
        <f>VLOOKUP($A38&amp;Z$84,決統データ!$A$3:$DE$2059,$E38+19,FALSE)</f>
        <v>0</v>
      </c>
      <c r="AA38" s="117">
        <f>VLOOKUP($A38&amp;AA$84,決統データ!$A$3:$DE$2059,$E38+19,FALSE)</f>
        <v>0</v>
      </c>
      <c r="AB38" s="117">
        <f>VLOOKUP($A38&amp;AB$84,決統データ!$A$3:$DE$2059,$E38+19,FALSE)</f>
        <v>0</v>
      </c>
      <c r="AC38" s="349"/>
    </row>
    <row r="39" spans="1:29">
      <c r="A39" s="27" t="str">
        <f t="shared" si="4"/>
        <v>1401901</v>
      </c>
      <c r="B39" s="28" t="s">
        <v>1521</v>
      </c>
      <c r="C39" s="29">
        <v>19</v>
      </c>
      <c r="D39" s="28" t="s">
        <v>558</v>
      </c>
      <c r="E39" s="25">
        <v>34</v>
      </c>
      <c r="F39" s="1086"/>
      <c r="G39" s="1081" t="s">
        <v>1529</v>
      </c>
      <c r="H39" s="1081"/>
      <c r="I39" s="1081"/>
      <c r="J39" s="1081"/>
      <c r="K39" s="117">
        <f>VLOOKUP($A39&amp;K$84,決統データ!$A$3:$DE$2059,$E39+19,FALSE)</f>
        <v>238</v>
      </c>
      <c r="L39" s="117">
        <f>VLOOKUP($A39&amp;L$84,決統データ!$A$3:$DE$2059,$E39+19,FALSE)</f>
        <v>427</v>
      </c>
      <c r="M39" s="117">
        <f>VLOOKUP($A39&amp;M$84,決統データ!$A$3:$DE$2059,$E39+19,FALSE)</f>
        <v>262</v>
      </c>
      <c r="N39" s="117">
        <f>VLOOKUP($A39&amp;N$84,決統データ!$A$3:$DE$2059,$E39+19,FALSE)</f>
        <v>69</v>
      </c>
      <c r="O39" s="117">
        <f>VLOOKUP($A39&amp;O$84,決統データ!$A$3:$DE$2059,$E39+19,FALSE)</f>
        <v>402</v>
      </c>
      <c r="P39" s="117">
        <f>VLOOKUP($A39&amp;P$84,決統データ!$A$3:$DE$2059,$E39+19,FALSE)</f>
        <v>0</v>
      </c>
      <c r="Q39" s="117">
        <f>VLOOKUP($A39&amp;Q$84,決統データ!$A$3:$DE$2059,$E39+19,FALSE)</f>
        <v>274</v>
      </c>
      <c r="R39" s="117">
        <f>VLOOKUP($A39&amp;R$84,決統データ!$A$3:$DE$2059,$E39+19,FALSE)</f>
        <v>195</v>
      </c>
      <c r="S39" s="117">
        <f>VLOOKUP($A39&amp;S$84,決統データ!$A$3:$DE$2059,$E39+19,FALSE)</f>
        <v>312</v>
      </c>
      <c r="T39" s="117">
        <f>VLOOKUP($A39&amp;T$84,決統データ!$A$3:$DE$2059,$E39+19,FALSE)</f>
        <v>78</v>
      </c>
      <c r="U39" s="117">
        <f>VLOOKUP($A39&amp;U$84,決統データ!$A$3:$DE$2059,$E39+19,FALSE)</f>
        <v>592</v>
      </c>
      <c r="V39" s="117">
        <f>VLOOKUP($A39&amp;V$84,決統データ!$A$3:$DE$2059,$E39+19,FALSE)</f>
        <v>258</v>
      </c>
      <c r="W39" s="117">
        <f>VLOOKUP($A39&amp;W$84,決統データ!$A$3:$DE$2059,$E39+19,FALSE)</f>
        <v>570</v>
      </c>
      <c r="X39" s="117">
        <f>VLOOKUP($A39&amp;X$84,決統データ!$A$3:$DE$2059,$E39+19,FALSE)</f>
        <v>394</v>
      </c>
      <c r="Y39" s="117">
        <f>VLOOKUP($A39&amp;Y$84,決統データ!$A$3:$DE$2059,$E39+19,FALSE)</f>
        <v>418</v>
      </c>
      <c r="Z39" s="117">
        <f>VLOOKUP($A39&amp;Z$84,決統データ!$A$3:$DE$2059,$E39+19,FALSE)</f>
        <v>0</v>
      </c>
      <c r="AA39" s="117">
        <f>VLOOKUP($A39&amp;AA$84,決統データ!$A$3:$DE$2059,$E39+19,FALSE)</f>
        <v>0</v>
      </c>
      <c r="AB39" s="117">
        <f>VLOOKUP($A39&amp;AB$84,決統データ!$A$3:$DE$2059,$E39+19,FALSE)</f>
        <v>0</v>
      </c>
      <c r="AC39" s="349"/>
    </row>
    <row r="40" spans="1:29" ht="14.25" customHeight="1">
      <c r="A40" s="27" t="str">
        <f t="shared" si="4"/>
        <v>1401901</v>
      </c>
      <c r="B40" s="28" t="s">
        <v>1521</v>
      </c>
      <c r="C40" s="29">
        <v>19</v>
      </c>
      <c r="D40" s="28" t="s">
        <v>558</v>
      </c>
      <c r="E40" s="25">
        <v>35</v>
      </c>
      <c r="F40" s="1087"/>
      <c r="G40" s="1082" t="s">
        <v>953</v>
      </c>
      <c r="H40" s="1083"/>
      <c r="I40" s="1083"/>
      <c r="J40" s="1084"/>
      <c r="K40" s="117">
        <f>VLOOKUP($A40&amp;K$84,決統データ!$A$3:$DE$2059,$E40+19,FALSE)</f>
        <v>4060401</v>
      </c>
      <c r="L40" s="117">
        <f>VLOOKUP($A40&amp;L$84,決統データ!$A$3:$DE$2059,$E40+19,FALSE)</f>
        <v>4060401</v>
      </c>
      <c r="M40" s="117">
        <f>VLOOKUP($A40&amp;M$84,決統データ!$A$3:$DE$2059,$E40+19,FALSE)</f>
        <v>4250401</v>
      </c>
      <c r="N40" s="117">
        <f>VLOOKUP($A40&amp;N$84,決統データ!$A$3:$DE$2059,$E40+19,FALSE)</f>
        <v>4060401</v>
      </c>
      <c r="O40" s="117">
        <f>VLOOKUP($A40&amp;O$84,決統データ!$A$3:$DE$2059,$E40+19,FALSE)</f>
        <v>4250401</v>
      </c>
      <c r="P40" s="117">
        <f>VLOOKUP($A40&amp;P$84,決統データ!$A$3:$DE$2059,$E40+19,FALSE)</f>
        <v>5011001</v>
      </c>
      <c r="Q40" s="117">
        <f>VLOOKUP($A40&amp;Q$84,決統データ!$A$3:$DE$2059,$E40+19,FALSE)</f>
        <v>5011001</v>
      </c>
      <c r="R40" s="117">
        <f>VLOOKUP($A40&amp;R$84,決統データ!$A$3:$DE$2059,$E40+19,FALSE)</f>
        <v>5011001</v>
      </c>
      <c r="S40" s="117">
        <f>VLOOKUP($A40&amp;S$84,決統データ!$A$3:$DE$2059,$E40+19,FALSE)</f>
        <v>3630601</v>
      </c>
      <c r="T40" s="117">
        <f>VLOOKUP($A40&amp;T$84,決統データ!$A$3:$DE$2059,$E40+19,FALSE)</f>
        <v>4250401</v>
      </c>
      <c r="U40" s="117">
        <f>VLOOKUP($A40&amp;U$84,決統データ!$A$3:$DE$2059,$E40+19,FALSE)</f>
        <v>4120401</v>
      </c>
      <c r="V40" s="117">
        <f>VLOOKUP($A40&amp;V$84,決統データ!$A$3:$DE$2059,$E40+19,FALSE)</f>
        <v>4140401</v>
      </c>
      <c r="W40" s="117">
        <f>VLOOKUP($A40&amp;W$84,決統データ!$A$3:$DE$2059,$E40+19,FALSE)</f>
        <v>4290401</v>
      </c>
      <c r="X40" s="117">
        <f>VLOOKUP($A40&amp;X$84,決統データ!$A$3:$DE$2059,$E40+19,FALSE)</f>
        <v>4310401</v>
      </c>
      <c r="Y40" s="117">
        <f>VLOOKUP($A40&amp;Y$84,決統データ!$A$3:$DE$2059,$E40+19,FALSE)</f>
        <v>4240401</v>
      </c>
      <c r="Z40" s="117">
        <f>VLOOKUP($A40&amp;Z$84,決統データ!$A$3:$DE$2059,$E40+19,FALSE)</f>
        <v>0</v>
      </c>
      <c r="AA40" s="117">
        <f>VLOOKUP($A40&amp;AA$84,決統データ!$A$3:$DE$2059,$E40+19,FALSE)</f>
        <v>0</v>
      </c>
      <c r="AB40" s="117">
        <f>VLOOKUP($A40&amp;AB$84,決統データ!$A$3:$DE$2059,$E40+19,FALSE)</f>
        <v>0</v>
      </c>
      <c r="AC40" s="349"/>
    </row>
    <row r="41" spans="1:29" ht="14.25" customHeight="1">
      <c r="A41" s="27" t="str">
        <f t="shared" si="4"/>
        <v>1401901</v>
      </c>
      <c r="B41" s="28" t="s">
        <v>1521</v>
      </c>
      <c r="C41" s="29">
        <v>19</v>
      </c>
      <c r="D41" s="28" t="s">
        <v>558</v>
      </c>
      <c r="E41" s="25">
        <v>36</v>
      </c>
      <c r="F41" s="1081" t="s">
        <v>1530</v>
      </c>
      <c r="G41" s="1081"/>
      <c r="H41" s="1081"/>
      <c r="I41" s="1081"/>
      <c r="J41" s="1081"/>
      <c r="K41" s="117">
        <f>VLOOKUP($A41&amp;K$84,決統データ!$A$3:$DE$2059,$E41+19,FALSE)</f>
        <v>27</v>
      </c>
      <c r="L41" s="117">
        <f>VLOOKUP($A41&amp;L$84,決統データ!$A$3:$DE$2059,$E41+19,FALSE)</f>
        <v>40</v>
      </c>
      <c r="M41" s="117">
        <f>VLOOKUP($A41&amp;M$84,決統データ!$A$3:$DE$2059,$E41+19,FALSE)</f>
        <v>43</v>
      </c>
      <c r="N41" s="117">
        <f>VLOOKUP($A41&amp;N$84,決統データ!$A$3:$DE$2059,$E41+19,FALSE)</f>
        <v>43</v>
      </c>
      <c r="O41" s="117">
        <f>VLOOKUP($A41&amp;O$84,決統データ!$A$3:$DE$2059,$E41+19,FALSE)</f>
        <v>17</v>
      </c>
      <c r="P41" s="117">
        <f>VLOOKUP($A41&amp;P$84,決統データ!$A$3:$DE$2059,$E41+19,FALSE)</f>
        <v>9</v>
      </c>
      <c r="Q41" s="117">
        <f>VLOOKUP($A41&amp;Q$84,決統データ!$A$3:$DE$2059,$E41+19,FALSE)</f>
        <v>26</v>
      </c>
      <c r="R41" s="117">
        <f>VLOOKUP($A41&amp;R$84,決統データ!$A$3:$DE$2059,$E41+19,FALSE)</f>
        <v>12</v>
      </c>
      <c r="S41" s="117">
        <f>VLOOKUP($A41&amp;S$84,決統データ!$A$3:$DE$2059,$E41+19,FALSE)</f>
        <v>33</v>
      </c>
      <c r="T41" s="117">
        <f>VLOOKUP($A41&amp;T$84,決統データ!$A$3:$DE$2059,$E41+19,FALSE)</f>
        <v>8</v>
      </c>
      <c r="U41" s="117">
        <f>VLOOKUP($A41&amp;U$84,決統データ!$A$3:$DE$2059,$E41+19,FALSE)</f>
        <v>20</v>
      </c>
      <c r="V41" s="117">
        <f>VLOOKUP($A41&amp;V$84,決統データ!$A$3:$DE$2059,$E41+19,FALSE)</f>
        <v>18</v>
      </c>
      <c r="W41" s="117">
        <f>VLOOKUP($A41&amp;W$84,決統データ!$A$3:$DE$2059,$E41+19,FALSE)</f>
        <v>15</v>
      </c>
      <c r="X41" s="117">
        <f>VLOOKUP($A41&amp;X$84,決統データ!$A$3:$DE$2059,$E41+19,FALSE)</f>
        <v>7</v>
      </c>
      <c r="Y41" s="117">
        <f>VLOOKUP($A41&amp;Y$84,決統データ!$A$3:$DE$2059,$E41+19,FALSE)</f>
        <v>37</v>
      </c>
      <c r="Z41" s="117">
        <f>VLOOKUP($A41&amp;Z$84,決統データ!$A$3:$DE$2059,$E41+19,FALSE)</f>
        <v>0</v>
      </c>
      <c r="AA41" s="117">
        <f>VLOOKUP($A41&amp;AA$84,決統データ!$A$3:$DE$2059,$E41+19,FALSE)</f>
        <v>0</v>
      </c>
      <c r="AB41" s="117">
        <f>VLOOKUP($A41&amp;AB$84,決統データ!$A$3:$DE$2059,$E41+19,FALSE)</f>
        <v>0</v>
      </c>
      <c r="AC41" s="349"/>
    </row>
    <row r="42" spans="1:29">
      <c r="A42" s="27" t="str">
        <f t="shared" si="4"/>
        <v>1401901</v>
      </c>
      <c r="B42" s="28" t="s">
        <v>1521</v>
      </c>
      <c r="C42" s="29">
        <v>19</v>
      </c>
      <c r="D42" s="28" t="s">
        <v>558</v>
      </c>
      <c r="E42" s="25">
        <v>37</v>
      </c>
      <c r="F42" s="1081" t="s">
        <v>1635</v>
      </c>
      <c r="G42" s="1081"/>
      <c r="H42" s="1081"/>
      <c r="I42" s="1081"/>
      <c r="J42" s="1081"/>
      <c r="K42" s="117">
        <f>VLOOKUP($A42&amp;K$84,決統データ!$A$3:$DE$2059,$E42+19,FALSE)</f>
        <v>2</v>
      </c>
      <c r="L42" s="117">
        <f>VLOOKUP($A42&amp;L$84,決統データ!$A$3:$DE$2059,$E42+19,FALSE)</f>
        <v>2</v>
      </c>
      <c r="M42" s="117">
        <f>VLOOKUP($A42&amp;M$84,決統データ!$A$3:$DE$2059,$E42+19,FALSE)</f>
        <v>2</v>
      </c>
      <c r="N42" s="117">
        <f>VLOOKUP($A42&amp;N$84,決統データ!$A$3:$DE$2059,$E42+19,FALSE)</f>
        <v>2</v>
      </c>
      <c r="O42" s="117">
        <f>VLOOKUP($A42&amp;O$84,決統データ!$A$3:$DE$2059,$E42+19,FALSE)</f>
        <v>2</v>
      </c>
      <c r="P42" s="117">
        <f>VLOOKUP($A42&amp;P$84,決統データ!$A$3:$DE$2059,$E42+19,FALSE)</f>
        <v>2</v>
      </c>
      <c r="Q42" s="117">
        <f>VLOOKUP($A42&amp;Q$84,決統データ!$A$3:$DE$2059,$E42+19,FALSE)</f>
        <v>2</v>
      </c>
      <c r="R42" s="117">
        <f>VLOOKUP($A42&amp;R$84,決統データ!$A$3:$DE$2059,$E42+19,FALSE)</f>
        <v>2</v>
      </c>
      <c r="S42" s="117">
        <f>VLOOKUP($A42&amp;S$84,決統データ!$A$3:$DE$2059,$E42+19,FALSE)</f>
        <v>2</v>
      </c>
      <c r="T42" s="117">
        <f>VLOOKUP($A42&amp;T$84,決統データ!$A$3:$DE$2059,$E42+19,FALSE)</f>
        <v>2</v>
      </c>
      <c r="U42" s="117">
        <f>VLOOKUP($A42&amp;U$84,決統データ!$A$3:$DE$2059,$E42+19,FALSE)</f>
        <v>2</v>
      </c>
      <c r="V42" s="117">
        <f>VLOOKUP($A42&amp;V$84,決統データ!$A$3:$DE$2059,$E42+19,FALSE)</f>
        <v>2</v>
      </c>
      <c r="W42" s="117">
        <f>VLOOKUP($A42&amp;W$84,決統データ!$A$3:$DE$2059,$E42+19,FALSE)</f>
        <v>2</v>
      </c>
      <c r="X42" s="117">
        <f>VLOOKUP($A42&amp;X$84,決統データ!$A$3:$DE$2059,$E42+19,FALSE)</f>
        <v>2</v>
      </c>
      <c r="Y42" s="117">
        <f>VLOOKUP($A42&amp;Y$84,決統データ!$A$3:$DE$2059,$E42+19,FALSE)</f>
        <v>2</v>
      </c>
      <c r="Z42" s="117">
        <f>VLOOKUP($A42&amp;Z$84,決統データ!$A$3:$DE$2059,$E42+19,FALSE)</f>
        <v>0</v>
      </c>
      <c r="AA42" s="117">
        <f>VLOOKUP($A42&amp;AA$84,決統データ!$A$3:$DE$2059,$E42+19,FALSE)</f>
        <v>0</v>
      </c>
      <c r="AB42" s="117">
        <f>VLOOKUP($A42&amp;AB$84,決統データ!$A$3:$DE$2059,$E42+19,FALSE)</f>
        <v>0</v>
      </c>
      <c r="AC42" s="349"/>
    </row>
    <row r="43" spans="1:29">
      <c r="A43" s="27" t="str">
        <f t="shared" ref="A43:A67" si="5">+B43&amp;C43&amp;D43</f>
        <v>1401902</v>
      </c>
      <c r="B43" s="28" t="s">
        <v>1111</v>
      </c>
      <c r="C43" s="29">
        <v>19</v>
      </c>
      <c r="D43" s="28" t="s">
        <v>796</v>
      </c>
      <c r="E43" s="25">
        <v>2</v>
      </c>
      <c r="F43" s="1077" t="s">
        <v>1071</v>
      </c>
      <c r="G43" s="1075" t="s">
        <v>1070</v>
      </c>
      <c r="H43" s="1076"/>
      <c r="I43" s="133" t="s">
        <v>1065</v>
      </c>
      <c r="J43" s="136"/>
      <c r="K43" s="307">
        <f>VLOOKUP($A43&amp;K$84,決統データ!$A$3:$DE$2059,$E43+19,FALSE)</f>
        <v>14400</v>
      </c>
      <c r="L43" s="307">
        <f>VLOOKUP($A43&amp;L$84,決統データ!$A$3:$DE$2059,$E43+19,FALSE)</f>
        <v>14400</v>
      </c>
      <c r="M43" s="307">
        <f>VLOOKUP($A43&amp;M$84,決統データ!$A$3:$DE$2059,$E43+19,FALSE)</f>
        <v>3000</v>
      </c>
      <c r="N43" s="307">
        <f>VLOOKUP($A43&amp;N$84,決統データ!$A$3:$DE$2059,$E43+19,FALSE)</f>
        <v>8000</v>
      </c>
      <c r="O43" s="307">
        <f>VLOOKUP($A43&amp;O$84,決統データ!$A$3:$DE$2059,$E43+19,FALSE)</f>
        <v>16800</v>
      </c>
      <c r="P43" s="307">
        <f>VLOOKUP($A43&amp;P$84,決統データ!$A$3:$DE$2059,$E43+19,FALSE)</f>
        <v>3649</v>
      </c>
      <c r="Q43" s="307">
        <f>VLOOKUP($A43&amp;Q$84,決統データ!$A$3:$DE$2059,$E43+19,FALSE)</f>
        <v>10851</v>
      </c>
      <c r="R43" s="307">
        <f>VLOOKUP($A43&amp;R$84,決統データ!$A$3:$DE$2059,$E43+19,FALSE)</f>
        <v>4382</v>
      </c>
      <c r="S43" s="307">
        <f>VLOOKUP($A43&amp;S$84,決統データ!$A$3:$DE$2059,$E43+19,FALSE)</f>
        <v>0</v>
      </c>
      <c r="T43" s="307">
        <f>VLOOKUP($A43&amp;T$84,決統データ!$A$3:$DE$2059,$E43+19,FALSE)</f>
        <v>0</v>
      </c>
      <c r="U43" s="307">
        <f>VLOOKUP($A43&amp;U$84,決統データ!$A$3:$DE$2059,$E43+19,FALSE)</f>
        <v>8330</v>
      </c>
      <c r="V43" s="307">
        <f>VLOOKUP($A43&amp;V$84,決統データ!$A$3:$DE$2059,$E43+19,FALSE)</f>
        <v>2921</v>
      </c>
      <c r="W43" s="307">
        <f>VLOOKUP($A43&amp;W$84,決統データ!$A$3:$DE$2059,$E43+19,FALSE)</f>
        <v>57496</v>
      </c>
      <c r="X43" s="307">
        <f>VLOOKUP($A43&amp;X$84,決統データ!$A$3:$DE$2059,$E43+19,FALSE)</f>
        <v>0</v>
      </c>
      <c r="Y43" s="307">
        <f>VLOOKUP($A43&amp;Y$84,決統データ!$A$3:$DE$2059,$E43+19,FALSE)</f>
        <v>6800</v>
      </c>
      <c r="Z43" s="307">
        <f>VLOOKUP($A43&amp;Z$84,決統データ!$A$3:$DE$2059,$E43+19,FALSE)</f>
        <v>0</v>
      </c>
      <c r="AA43" s="307">
        <f>VLOOKUP($A43&amp;AA$84,決統データ!$A$3:$DE$2059,$E43+19,FALSE)</f>
        <v>0</v>
      </c>
      <c r="AB43" s="307">
        <f>VLOOKUP($A43&amp;AB$84,決統データ!$A$3:$DE$2059,$E43+19,FALSE)</f>
        <v>0</v>
      </c>
      <c r="AC43" s="304">
        <f t="shared" ref="AC43:AC67" si="6">SUM(K43:AB43)</f>
        <v>151029</v>
      </c>
    </row>
    <row r="44" spans="1:29">
      <c r="A44" s="27" t="str">
        <f t="shared" si="5"/>
        <v>1401902</v>
      </c>
      <c r="B44" s="28" t="s">
        <v>1111</v>
      </c>
      <c r="C44" s="29">
        <v>19</v>
      </c>
      <c r="D44" s="28" t="s">
        <v>796</v>
      </c>
      <c r="E44" s="25">
        <v>3</v>
      </c>
      <c r="F44" s="1078"/>
      <c r="G44" s="1076"/>
      <c r="H44" s="1076"/>
      <c r="I44" s="133" t="s">
        <v>1063</v>
      </c>
      <c r="J44" s="136" t="s">
        <v>977</v>
      </c>
      <c r="K44" s="307">
        <f>VLOOKUP($A44&amp;K$84,決統データ!$A$3:$DE$2059,$E44+19,FALSE)</f>
        <v>0</v>
      </c>
      <c r="L44" s="307">
        <f>VLOOKUP($A44&amp;L$84,決統データ!$A$3:$DE$2059,$E44+19,FALSE)</f>
        <v>0</v>
      </c>
      <c r="M44" s="307">
        <f>VLOOKUP($A44&amp;M$84,決統データ!$A$3:$DE$2059,$E44+19,FALSE)</f>
        <v>0</v>
      </c>
      <c r="N44" s="307">
        <f>VLOOKUP($A44&amp;N$84,決統データ!$A$3:$DE$2059,$E44+19,FALSE)</f>
        <v>0</v>
      </c>
      <c r="O44" s="307">
        <f>VLOOKUP($A44&amp;O$84,決統データ!$A$3:$DE$2059,$E44+19,FALSE)</f>
        <v>0</v>
      </c>
      <c r="P44" s="307">
        <f>VLOOKUP($A44&amp;P$84,決統データ!$A$3:$DE$2059,$E44+19,FALSE)</f>
        <v>0</v>
      </c>
      <c r="Q44" s="307">
        <f>VLOOKUP($A44&amp;Q$84,決統データ!$A$3:$DE$2059,$E44+19,FALSE)</f>
        <v>0</v>
      </c>
      <c r="R44" s="307">
        <f>VLOOKUP($A44&amp;R$84,決統データ!$A$3:$DE$2059,$E44+19,FALSE)</f>
        <v>0</v>
      </c>
      <c r="S44" s="307">
        <f>VLOOKUP($A44&amp;S$84,決統データ!$A$3:$DE$2059,$E44+19,FALSE)</f>
        <v>0</v>
      </c>
      <c r="T44" s="307">
        <f>VLOOKUP($A44&amp;T$84,決統データ!$A$3:$DE$2059,$E44+19,FALSE)</f>
        <v>0</v>
      </c>
      <c r="U44" s="307">
        <f>VLOOKUP($A44&amp;U$84,決統データ!$A$3:$DE$2059,$E44+19,FALSE)</f>
        <v>0</v>
      </c>
      <c r="V44" s="307">
        <f>VLOOKUP($A44&amp;V$84,決統データ!$A$3:$DE$2059,$E44+19,FALSE)</f>
        <v>0</v>
      </c>
      <c r="W44" s="307">
        <f>VLOOKUP($A44&amp;W$84,決統データ!$A$3:$DE$2059,$E44+19,FALSE)</f>
        <v>1755</v>
      </c>
      <c r="X44" s="307">
        <f>VLOOKUP($A44&amp;X$84,決統データ!$A$3:$DE$2059,$E44+19,FALSE)</f>
        <v>0</v>
      </c>
      <c r="Y44" s="307">
        <f>VLOOKUP($A44&amp;Y$84,決統データ!$A$3:$DE$2059,$E44+19,FALSE)</f>
        <v>0</v>
      </c>
      <c r="Z44" s="307">
        <f>VLOOKUP($A44&amp;Z$84,決統データ!$A$3:$DE$2059,$E44+19,FALSE)</f>
        <v>0</v>
      </c>
      <c r="AA44" s="307">
        <f>VLOOKUP($A44&amp;AA$84,決統データ!$A$3:$DE$2059,$E44+19,FALSE)</f>
        <v>0</v>
      </c>
      <c r="AB44" s="307">
        <f>VLOOKUP($A44&amp;AB$84,決統データ!$A$3:$DE$2059,$E44+19,FALSE)</f>
        <v>0</v>
      </c>
      <c r="AC44" s="304">
        <f t="shared" si="6"/>
        <v>1755</v>
      </c>
    </row>
    <row r="45" spans="1:29">
      <c r="A45" s="27" t="str">
        <f t="shared" si="5"/>
        <v>1401902</v>
      </c>
      <c r="B45" s="28" t="s">
        <v>1111</v>
      </c>
      <c r="C45" s="29">
        <v>19</v>
      </c>
      <c r="D45" s="28" t="s">
        <v>796</v>
      </c>
      <c r="E45" s="25">
        <v>4</v>
      </c>
      <c r="F45" s="1078"/>
      <c r="G45" s="1076"/>
      <c r="H45" s="1076"/>
      <c r="I45" s="133" t="s">
        <v>1064</v>
      </c>
      <c r="J45" s="136"/>
      <c r="K45" s="307">
        <f>VLOOKUP($A45&amp;K$84,決統データ!$A$3:$DE$2059,$E45+19,FALSE)</f>
        <v>14400</v>
      </c>
      <c r="L45" s="307">
        <f>VLOOKUP($A45&amp;L$84,決統データ!$A$3:$DE$2059,$E45+19,FALSE)</f>
        <v>14400</v>
      </c>
      <c r="M45" s="307">
        <f>VLOOKUP($A45&amp;M$84,決統データ!$A$3:$DE$2059,$E45+19,FALSE)</f>
        <v>3000</v>
      </c>
      <c r="N45" s="307">
        <f>VLOOKUP($A45&amp;N$84,決統データ!$A$3:$DE$2059,$E45+19,FALSE)</f>
        <v>8000</v>
      </c>
      <c r="O45" s="307">
        <f>VLOOKUP($A45&amp;O$84,決統データ!$A$3:$DE$2059,$E45+19,FALSE)</f>
        <v>16800</v>
      </c>
      <c r="P45" s="307">
        <f>VLOOKUP($A45&amp;P$84,決統データ!$A$3:$DE$2059,$E45+19,FALSE)</f>
        <v>980</v>
      </c>
      <c r="Q45" s="307">
        <f>VLOOKUP($A45&amp;Q$84,決統データ!$A$3:$DE$2059,$E45+19,FALSE)</f>
        <v>14736</v>
      </c>
      <c r="R45" s="307">
        <f>VLOOKUP($A45&amp;R$84,決統データ!$A$3:$DE$2059,$E45+19,FALSE)</f>
        <v>2046</v>
      </c>
      <c r="S45" s="307">
        <f>VLOOKUP($A45&amp;S$84,決統データ!$A$3:$DE$2059,$E45+19,FALSE)</f>
        <v>0</v>
      </c>
      <c r="T45" s="307">
        <f>VLOOKUP($A45&amp;T$84,決統データ!$A$3:$DE$2059,$E45+19,FALSE)</f>
        <v>0</v>
      </c>
      <c r="U45" s="307">
        <f>VLOOKUP($A45&amp;U$84,決統データ!$A$3:$DE$2059,$E45+19,FALSE)</f>
        <v>8330</v>
      </c>
      <c r="V45" s="307">
        <f>VLOOKUP($A45&amp;V$84,決統データ!$A$3:$DE$2059,$E45+19,FALSE)</f>
        <v>2921</v>
      </c>
      <c r="W45" s="307">
        <f>VLOOKUP($A45&amp;W$84,決統データ!$A$3:$DE$2059,$E45+19,FALSE)</f>
        <v>57496</v>
      </c>
      <c r="X45" s="307">
        <f>VLOOKUP($A45&amp;X$84,決統データ!$A$3:$DE$2059,$E45+19,FALSE)</f>
        <v>0</v>
      </c>
      <c r="Y45" s="307">
        <f>VLOOKUP($A45&amp;Y$84,決統データ!$A$3:$DE$2059,$E45+19,FALSE)</f>
        <v>6900</v>
      </c>
      <c r="Z45" s="307">
        <f>VLOOKUP($A45&amp;Z$84,決統データ!$A$3:$DE$2059,$E45+19,FALSE)</f>
        <v>0</v>
      </c>
      <c r="AA45" s="307">
        <f>VLOOKUP($A45&amp;AA$84,決統データ!$A$3:$DE$2059,$E45+19,FALSE)</f>
        <v>0</v>
      </c>
      <c r="AB45" s="307">
        <f>VLOOKUP($A45&amp;AB$84,決統データ!$A$3:$DE$2059,$E45+19,FALSE)</f>
        <v>0</v>
      </c>
      <c r="AC45" s="304">
        <f t="shared" si="6"/>
        <v>150009</v>
      </c>
    </row>
    <row r="46" spans="1:29">
      <c r="A46" s="27" t="str">
        <f t="shared" si="5"/>
        <v>1401902</v>
      </c>
      <c r="B46" s="28" t="s">
        <v>1111</v>
      </c>
      <c r="C46" s="29">
        <v>19</v>
      </c>
      <c r="D46" s="28" t="s">
        <v>796</v>
      </c>
      <c r="E46" s="25">
        <v>5</v>
      </c>
      <c r="F46" s="1078"/>
      <c r="G46" s="1076"/>
      <c r="H46" s="1076"/>
      <c r="I46" s="133" t="s">
        <v>1063</v>
      </c>
      <c r="J46" s="136" t="s">
        <v>862</v>
      </c>
      <c r="K46" s="307">
        <f>VLOOKUP($A46&amp;K$84,決統データ!$A$3:$DE$2059,$E46+19,FALSE)</f>
        <v>0</v>
      </c>
      <c r="L46" s="307">
        <f>VLOOKUP($A46&amp;L$84,決統データ!$A$3:$DE$2059,$E46+19,FALSE)</f>
        <v>0</v>
      </c>
      <c r="M46" s="307">
        <f>VLOOKUP($A46&amp;M$84,決統データ!$A$3:$DE$2059,$E46+19,FALSE)</f>
        <v>0</v>
      </c>
      <c r="N46" s="307">
        <f>VLOOKUP($A46&amp;N$84,決統データ!$A$3:$DE$2059,$E46+19,FALSE)</f>
        <v>0</v>
      </c>
      <c r="O46" s="307">
        <f>VLOOKUP($A46&amp;O$84,決統データ!$A$3:$DE$2059,$E46+19,FALSE)</f>
        <v>0</v>
      </c>
      <c r="P46" s="307">
        <f>VLOOKUP($A46&amp;P$84,決統データ!$A$3:$DE$2059,$E46+19,FALSE)</f>
        <v>0</v>
      </c>
      <c r="Q46" s="307">
        <f>VLOOKUP($A46&amp;Q$84,決統データ!$A$3:$DE$2059,$E46+19,FALSE)</f>
        <v>1404</v>
      </c>
      <c r="R46" s="307">
        <f>VLOOKUP($A46&amp;R$84,決統データ!$A$3:$DE$2059,$E46+19,FALSE)</f>
        <v>0</v>
      </c>
      <c r="S46" s="307">
        <f>VLOOKUP($A46&amp;S$84,決統データ!$A$3:$DE$2059,$E46+19,FALSE)</f>
        <v>0</v>
      </c>
      <c r="T46" s="307">
        <f>VLOOKUP($A46&amp;T$84,決統データ!$A$3:$DE$2059,$E46+19,FALSE)</f>
        <v>0</v>
      </c>
      <c r="U46" s="307">
        <f>VLOOKUP($A46&amp;U$84,決統データ!$A$3:$DE$2059,$E46+19,FALSE)</f>
        <v>0</v>
      </c>
      <c r="V46" s="307">
        <f>VLOOKUP($A46&amp;V$84,決統データ!$A$3:$DE$2059,$E46+19,FALSE)</f>
        <v>0</v>
      </c>
      <c r="W46" s="307">
        <f>VLOOKUP($A46&amp;W$84,決統データ!$A$3:$DE$2059,$E46+19,FALSE)</f>
        <v>0</v>
      </c>
      <c r="X46" s="307">
        <f>VLOOKUP($A46&amp;X$84,決統データ!$A$3:$DE$2059,$E46+19,FALSE)</f>
        <v>0</v>
      </c>
      <c r="Y46" s="307">
        <f>VLOOKUP($A46&amp;Y$84,決統データ!$A$3:$DE$2059,$E46+19,FALSE)</f>
        <v>0</v>
      </c>
      <c r="Z46" s="307">
        <f>VLOOKUP($A46&amp;Z$84,決統データ!$A$3:$DE$2059,$E46+19,FALSE)</f>
        <v>0</v>
      </c>
      <c r="AA46" s="307">
        <f>VLOOKUP($A46&amp;AA$84,決統データ!$A$3:$DE$2059,$E46+19,FALSE)</f>
        <v>0</v>
      </c>
      <c r="AB46" s="307">
        <f>VLOOKUP($A46&amp;AB$84,決統データ!$A$3:$DE$2059,$E46+19,FALSE)</f>
        <v>0</v>
      </c>
      <c r="AC46" s="304">
        <f t="shared" si="6"/>
        <v>1404</v>
      </c>
    </row>
    <row r="47" spans="1:29">
      <c r="A47" s="27" t="str">
        <f t="shared" si="5"/>
        <v>1401902</v>
      </c>
      <c r="B47" s="28" t="s">
        <v>1111</v>
      </c>
      <c r="C47" s="29">
        <v>19</v>
      </c>
      <c r="D47" s="28" t="s">
        <v>796</v>
      </c>
      <c r="E47" s="25">
        <v>6</v>
      </c>
      <c r="F47" s="1078"/>
      <c r="G47" s="1076"/>
      <c r="H47" s="1076"/>
      <c r="I47" s="133" t="s">
        <v>1061</v>
      </c>
      <c r="J47" s="136" t="s">
        <v>1060</v>
      </c>
      <c r="K47" s="307">
        <f>VLOOKUP($A47&amp;K$84,決統データ!$A$3:$DE$2059,$E47+19,FALSE)</f>
        <v>0</v>
      </c>
      <c r="L47" s="307">
        <f>VLOOKUP($A47&amp;L$84,決統データ!$A$3:$DE$2059,$E47+19,FALSE)</f>
        <v>0</v>
      </c>
      <c r="M47" s="307">
        <f>VLOOKUP($A47&amp;M$84,決統データ!$A$3:$DE$2059,$E47+19,FALSE)</f>
        <v>0</v>
      </c>
      <c r="N47" s="307">
        <f>VLOOKUP($A47&amp;N$84,決統データ!$A$3:$DE$2059,$E47+19,FALSE)</f>
        <v>0</v>
      </c>
      <c r="O47" s="307">
        <f>VLOOKUP($A47&amp;O$84,決統データ!$A$3:$DE$2059,$E47+19,FALSE)</f>
        <v>0</v>
      </c>
      <c r="P47" s="307">
        <f>VLOOKUP($A47&amp;P$84,決統データ!$A$3:$DE$2059,$E47+19,FALSE)</f>
        <v>2669</v>
      </c>
      <c r="Q47" s="307">
        <f>VLOOKUP($A47&amp;Q$84,決統データ!$A$3:$DE$2059,$E47+19,FALSE)</f>
        <v>-3885</v>
      </c>
      <c r="R47" s="307">
        <f>VLOOKUP($A47&amp;R$84,決統データ!$A$3:$DE$2059,$E47+19,FALSE)</f>
        <v>2336</v>
      </c>
      <c r="S47" s="307">
        <f>VLOOKUP($A47&amp;S$84,決統データ!$A$3:$DE$2059,$E47+19,FALSE)</f>
        <v>0</v>
      </c>
      <c r="T47" s="307">
        <f>VLOOKUP($A47&amp;T$84,決統データ!$A$3:$DE$2059,$E47+19,FALSE)</f>
        <v>0</v>
      </c>
      <c r="U47" s="307">
        <f>VLOOKUP($A47&amp;U$84,決統データ!$A$3:$DE$2059,$E47+19,FALSE)</f>
        <v>0</v>
      </c>
      <c r="V47" s="307">
        <f>VLOOKUP($A47&amp;V$84,決統データ!$A$3:$DE$2059,$E47+19,FALSE)</f>
        <v>0</v>
      </c>
      <c r="W47" s="307">
        <f>VLOOKUP($A47&amp;W$84,決統データ!$A$3:$DE$2059,$E47+19,FALSE)</f>
        <v>0</v>
      </c>
      <c r="X47" s="307">
        <f>VLOOKUP($A47&amp;X$84,決統データ!$A$3:$DE$2059,$E47+19,FALSE)</f>
        <v>0</v>
      </c>
      <c r="Y47" s="307">
        <f>VLOOKUP($A47&amp;Y$84,決統データ!$A$3:$DE$2059,$E47+19,FALSE)</f>
        <v>-100</v>
      </c>
      <c r="Z47" s="307">
        <f>VLOOKUP($A47&amp;Z$84,決統データ!$A$3:$DE$2059,$E47+19,FALSE)</f>
        <v>0</v>
      </c>
      <c r="AA47" s="307">
        <f>VLOOKUP($A47&amp;AA$84,決統データ!$A$3:$DE$2059,$E47+19,FALSE)</f>
        <v>0</v>
      </c>
      <c r="AB47" s="307">
        <f>VLOOKUP($A47&amp;AB$84,決統データ!$A$3:$DE$2059,$E47+19,FALSE)</f>
        <v>0</v>
      </c>
      <c r="AC47" s="304">
        <f t="shared" si="6"/>
        <v>1020</v>
      </c>
    </row>
    <row r="48" spans="1:29">
      <c r="A48" s="27" t="str">
        <f t="shared" si="5"/>
        <v>1401902</v>
      </c>
      <c r="B48" s="28" t="s">
        <v>1111</v>
      </c>
      <c r="C48" s="29">
        <v>19</v>
      </c>
      <c r="D48" s="28" t="s">
        <v>796</v>
      </c>
      <c r="E48" s="25">
        <v>7</v>
      </c>
      <c r="F48" s="1078"/>
      <c r="G48" s="1079" t="s">
        <v>1066</v>
      </c>
      <c r="H48" s="1080"/>
      <c r="I48" s="133" t="s">
        <v>1065</v>
      </c>
      <c r="J48" s="136"/>
      <c r="K48" s="307">
        <f>VLOOKUP($A48&amp;K$84,決統データ!$A$3:$DE$2059,$E48+19,FALSE)</f>
        <v>388800</v>
      </c>
      <c r="L48" s="307">
        <f>VLOOKUP($A48&amp;L$84,決統データ!$A$3:$DE$2059,$E48+19,FALSE)</f>
        <v>388800</v>
      </c>
      <c r="M48" s="307">
        <f>VLOOKUP($A48&amp;M$84,決統データ!$A$3:$DE$2059,$E48+19,FALSE)</f>
        <v>81000</v>
      </c>
      <c r="N48" s="307">
        <f>VLOOKUP($A48&amp;N$84,決統データ!$A$3:$DE$2059,$E48+19,FALSE)</f>
        <v>216000</v>
      </c>
      <c r="O48" s="307">
        <f>VLOOKUP($A48&amp;O$84,決統データ!$A$3:$DE$2059,$E48+19,FALSE)</f>
        <v>84000</v>
      </c>
      <c r="P48" s="307">
        <f>VLOOKUP($A48&amp;P$84,決統データ!$A$3:$DE$2059,$E48+19,FALSE)</f>
        <v>768491</v>
      </c>
      <c r="Q48" s="307">
        <f>VLOOKUP($A48&amp;Q$84,決統データ!$A$3:$DE$2059,$E48+19,FALSE)</f>
        <v>427792</v>
      </c>
      <c r="R48" s="307">
        <f>VLOOKUP($A48&amp;R$84,決統データ!$A$3:$DE$2059,$E48+19,FALSE)</f>
        <v>96723</v>
      </c>
      <c r="S48" s="307">
        <f>VLOOKUP($A48&amp;S$84,決統データ!$A$3:$DE$2059,$E48+19,FALSE)</f>
        <v>0</v>
      </c>
      <c r="T48" s="307">
        <f>VLOOKUP($A48&amp;T$84,決統データ!$A$3:$DE$2059,$E48+19,FALSE)</f>
        <v>0</v>
      </c>
      <c r="U48" s="307">
        <f>VLOOKUP($A48&amp;U$84,決統データ!$A$3:$DE$2059,$E48+19,FALSE)</f>
        <v>160269</v>
      </c>
      <c r="V48" s="307">
        <f>VLOOKUP($A48&amp;V$84,決統データ!$A$3:$DE$2059,$E48+19,FALSE)</f>
        <v>104419</v>
      </c>
      <c r="W48" s="307">
        <f>VLOOKUP($A48&amp;W$84,決統データ!$A$3:$DE$2059,$E48+19,FALSE)</f>
        <v>1266680</v>
      </c>
      <c r="X48" s="307">
        <f>VLOOKUP($A48&amp;X$84,決統データ!$A$3:$DE$2059,$E48+19,FALSE)</f>
        <v>0</v>
      </c>
      <c r="Y48" s="307">
        <f>VLOOKUP($A48&amp;Y$84,決統データ!$A$3:$DE$2059,$E48+19,FALSE)</f>
        <v>935656</v>
      </c>
      <c r="Z48" s="307">
        <f>VLOOKUP($A48&amp;Z$84,決統データ!$A$3:$DE$2059,$E48+19,FALSE)</f>
        <v>0</v>
      </c>
      <c r="AA48" s="307">
        <f>VLOOKUP($A48&amp;AA$84,決統データ!$A$3:$DE$2059,$E48+19,FALSE)</f>
        <v>0</v>
      </c>
      <c r="AB48" s="307">
        <f>VLOOKUP($A48&amp;AB$84,決統データ!$A$3:$DE$2059,$E48+19,FALSE)</f>
        <v>0</v>
      </c>
      <c r="AC48" s="304">
        <f t="shared" si="6"/>
        <v>4918630</v>
      </c>
    </row>
    <row r="49" spans="1:29">
      <c r="A49" s="27" t="str">
        <f t="shared" si="5"/>
        <v>1401902</v>
      </c>
      <c r="B49" s="28" t="s">
        <v>1111</v>
      </c>
      <c r="C49" s="29">
        <v>19</v>
      </c>
      <c r="D49" s="28" t="s">
        <v>796</v>
      </c>
      <c r="E49" s="25">
        <v>8</v>
      </c>
      <c r="F49" s="1078"/>
      <c r="G49" s="1080"/>
      <c r="H49" s="1080"/>
      <c r="I49" s="133" t="s">
        <v>1063</v>
      </c>
      <c r="J49" s="136" t="s">
        <v>977</v>
      </c>
      <c r="K49" s="307">
        <f>VLOOKUP($A49&amp;K$84,決統データ!$A$3:$DE$2059,$E49+19,FALSE)</f>
        <v>0</v>
      </c>
      <c r="L49" s="307">
        <f>VLOOKUP($A49&amp;L$84,決統データ!$A$3:$DE$2059,$E49+19,FALSE)</f>
        <v>0</v>
      </c>
      <c r="M49" s="307">
        <f>VLOOKUP($A49&amp;M$84,決統データ!$A$3:$DE$2059,$E49+19,FALSE)</f>
        <v>0</v>
      </c>
      <c r="N49" s="307">
        <f>VLOOKUP($A49&amp;N$84,決統データ!$A$3:$DE$2059,$E49+19,FALSE)</f>
        <v>0</v>
      </c>
      <c r="O49" s="307">
        <f>VLOOKUP($A49&amp;O$84,決統データ!$A$3:$DE$2059,$E49+19,FALSE)</f>
        <v>0</v>
      </c>
      <c r="P49" s="307">
        <f>VLOOKUP($A49&amp;P$84,決統データ!$A$3:$DE$2059,$E49+19,FALSE)</f>
        <v>106067</v>
      </c>
      <c r="Q49" s="307">
        <f>VLOOKUP($A49&amp;Q$84,決統データ!$A$3:$DE$2059,$E49+19,FALSE)</f>
        <v>17956</v>
      </c>
      <c r="R49" s="307">
        <f>VLOOKUP($A49&amp;R$84,決統データ!$A$3:$DE$2059,$E49+19,FALSE)</f>
        <v>0</v>
      </c>
      <c r="S49" s="307">
        <f>VLOOKUP($A49&amp;S$84,決統データ!$A$3:$DE$2059,$E49+19,FALSE)</f>
        <v>0</v>
      </c>
      <c r="T49" s="307">
        <f>VLOOKUP($A49&amp;T$84,決統データ!$A$3:$DE$2059,$E49+19,FALSE)</f>
        <v>0</v>
      </c>
      <c r="U49" s="307">
        <f>VLOOKUP($A49&amp;U$84,決統データ!$A$3:$DE$2059,$E49+19,FALSE)</f>
        <v>0</v>
      </c>
      <c r="V49" s="307">
        <f>VLOOKUP($A49&amp;V$84,決統データ!$A$3:$DE$2059,$E49+19,FALSE)</f>
        <v>0</v>
      </c>
      <c r="W49" s="307">
        <f>VLOOKUP($A49&amp;W$84,決統データ!$A$3:$DE$2059,$E49+19,FALSE)</f>
        <v>61612</v>
      </c>
      <c r="X49" s="307">
        <f>VLOOKUP($A49&amp;X$84,決統データ!$A$3:$DE$2059,$E49+19,FALSE)</f>
        <v>0</v>
      </c>
      <c r="Y49" s="307">
        <f>VLOOKUP($A49&amp;Y$84,決統データ!$A$3:$DE$2059,$E49+19,FALSE)</f>
        <v>0</v>
      </c>
      <c r="Z49" s="307">
        <f>VLOOKUP($A49&amp;Z$84,決統データ!$A$3:$DE$2059,$E49+19,FALSE)</f>
        <v>0</v>
      </c>
      <c r="AA49" s="307">
        <f>VLOOKUP($A49&amp;AA$84,決統データ!$A$3:$DE$2059,$E49+19,FALSE)</f>
        <v>0</v>
      </c>
      <c r="AB49" s="307">
        <f>VLOOKUP($A49&amp;AB$84,決統データ!$A$3:$DE$2059,$E49+19,FALSE)</f>
        <v>0</v>
      </c>
      <c r="AC49" s="304">
        <f t="shared" si="6"/>
        <v>185635</v>
      </c>
    </row>
    <row r="50" spans="1:29">
      <c r="A50" s="27" t="str">
        <f t="shared" si="5"/>
        <v>1401902</v>
      </c>
      <c r="B50" s="28" t="s">
        <v>1111</v>
      </c>
      <c r="C50" s="29">
        <v>19</v>
      </c>
      <c r="D50" s="28" t="s">
        <v>796</v>
      </c>
      <c r="E50" s="25">
        <v>9</v>
      </c>
      <c r="F50" s="1078"/>
      <c r="G50" s="1080"/>
      <c r="H50" s="1080"/>
      <c r="I50" s="133" t="s">
        <v>1064</v>
      </c>
      <c r="J50" s="136"/>
      <c r="K50" s="307">
        <f>VLOOKUP($A50&amp;K$84,決統データ!$A$3:$DE$2059,$E50+19,FALSE)</f>
        <v>388800</v>
      </c>
      <c r="L50" s="307">
        <f>VLOOKUP($A50&amp;L$84,決統データ!$A$3:$DE$2059,$E50+19,FALSE)</f>
        <v>388800</v>
      </c>
      <c r="M50" s="307">
        <f>VLOOKUP($A50&amp;M$84,決統データ!$A$3:$DE$2059,$E50+19,FALSE)</f>
        <v>81000</v>
      </c>
      <c r="N50" s="307">
        <f>VLOOKUP($A50&amp;N$84,決統データ!$A$3:$DE$2059,$E50+19,FALSE)</f>
        <v>216000</v>
      </c>
      <c r="O50" s="307">
        <f>VLOOKUP($A50&amp;O$84,決統データ!$A$3:$DE$2059,$E50+19,FALSE)</f>
        <v>84000</v>
      </c>
      <c r="P50" s="307">
        <f>VLOOKUP($A50&amp;P$84,決統データ!$A$3:$DE$2059,$E50+19,FALSE)</f>
        <v>694298</v>
      </c>
      <c r="Q50" s="307">
        <f>VLOOKUP($A50&amp;Q$84,決統データ!$A$3:$DE$2059,$E50+19,FALSE)</f>
        <v>384678</v>
      </c>
      <c r="R50" s="307">
        <f>VLOOKUP($A50&amp;R$84,決統データ!$A$3:$DE$2059,$E50+19,FALSE)</f>
        <v>79310</v>
      </c>
      <c r="S50" s="307">
        <f>VLOOKUP($A50&amp;S$84,決統データ!$A$3:$DE$2059,$E50+19,FALSE)</f>
        <v>0</v>
      </c>
      <c r="T50" s="307">
        <f>VLOOKUP($A50&amp;T$84,決統データ!$A$3:$DE$2059,$E50+19,FALSE)</f>
        <v>0</v>
      </c>
      <c r="U50" s="307">
        <f>VLOOKUP($A50&amp;U$84,決統データ!$A$3:$DE$2059,$E50+19,FALSE)</f>
        <v>122787</v>
      </c>
      <c r="V50" s="307">
        <f>VLOOKUP($A50&amp;V$84,決統データ!$A$3:$DE$2059,$E50+19,FALSE)</f>
        <v>73102</v>
      </c>
      <c r="W50" s="307">
        <f>VLOOKUP($A50&amp;W$84,決統データ!$A$3:$DE$2059,$E50+19,FALSE)</f>
        <v>1266680</v>
      </c>
      <c r="X50" s="307">
        <f>VLOOKUP($A50&amp;X$84,決統データ!$A$3:$DE$2059,$E50+19,FALSE)</f>
        <v>0</v>
      </c>
      <c r="Y50" s="307">
        <f>VLOOKUP($A50&amp;Y$84,決統データ!$A$3:$DE$2059,$E50+19,FALSE)</f>
        <v>940166</v>
      </c>
      <c r="Z50" s="307">
        <f>VLOOKUP($A50&amp;Z$84,決統データ!$A$3:$DE$2059,$E50+19,FALSE)</f>
        <v>0</v>
      </c>
      <c r="AA50" s="307">
        <f>VLOOKUP($A50&amp;AA$84,決統データ!$A$3:$DE$2059,$E50+19,FALSE)</f>
        <v>0</v>
      </c>
      <c r="AB50" s="307">
        <f>VLOOKUP($A50&amp;AB$84,決統データ!$A$3:$DE$2059,$E50+19,FALSE)</f>
        <v>0</v>
      </c>
      <c r="AC50" s="304">
        <f t="shared" si="6"/>
        <v>4719621</v>
      </c>
    </row>
    <row r="51" spans="1:29">
      <c r="A51" s="27" t="str">
        <f t="shared" si="5"/>
        <v>1401902</v>
      </c>
      <c r="B51" s="28" t="s">
        <v>1111</v>
      </c>
      <c r="C51" s="29">
        <v>19</v>
      </c>
      <c r="D51" s="28" t="s">
        <v>796</v>
      </c>
      <c r="E51" s="25">
        <v>10</v>
      </c>
      <c r="F51" s="1078"/>
      <c r="G51" s="1080"/>
      <c r="H51" s="1080"/>
      <c r="I51" s="133" t="s">
        <v>1063</v>
      </c>
      <c r="J51" s="136" t="s">
        <v>862</v>
      </c>
      <c r="K51" s="307">
        <f>VLOOKUP($A51&amp;K$84,決統データ!$A$3:$DE$2059,$E51+19,FALSE)</f>
        <v>0</v>
      </c>
      <c r="L51" s="307">
        <f>VLOOKUP($A51&amp;L$84,決統データ!$A$3:$DE$2059,$E51+19,FALSE)</f>
        <v>0</v>
      </c>
      <c r="M51" s="307">
        <f>VLOOKUP($A51&amp;M$84,決統データ!$A$3:$DE$2059,$E51+19,FALSE)</f>
        <v>0</v>
      </c>
      <c r="N51" s="307">
        <f>VLOOKUP($A51&amp;N$84,決統データ!$A$3:$DE$2059,$E51+19,FALSE)</f>
        <v>0</v>
      </c>
      <c r="O51" s="307">
        <f>VLOOKUP($A51&amp;O$84,決統データ!$A$3:$DE$2059,$E51+19,FALSE)</f>
        <v>0</v>
      </c>
      <c r="P51" s="307">
        <f>VLOOKUP($A51&amp;P$84,決統データ!$A$3:$DE$2059,$E51+19,FALSE)</f>
        <v>0</v>
      </c>
      <c r="Q51" s="307">
        <f>VLOOKUP($A51&amp;Q$84,決統データ!$A$3:$DE$2059,$E51+19,FALSE)</f>
        <v>10518</v>
      </c>
      <c r="R51" s="307">
        <f>VLOOKUP($A51&amp;R$84,決統データ!$A$3:$DE$2059,$E51+19,FALSE)</f>
        <v>0</v>
      </c>
      <c r="S51" s="307">
        <f>VLOOKUP($A51&amp;S$84,決統データ!$A$3:$DE$2059,$E51+19,FALSE)</f>
        <v>0</v>
      </c>
      <c r="T51" s="307">
        <f>VLOOKUP($A51&amp;T$84,決統データ!$A$3:$DE$2059,$E51+19,FALSE)</f>
        <v>0</v>
      </c>
      <c r="U51" s="307">
        <f>VLOOKUP($A51&amp;U$84,決統データ!$A$3:$DE$2059,$E51+19,FALSE)</f>
        <v>0</v>
      </c>
      <c r="V51" s="307">
        <f>VLOOKUP($A51&amp;V$84,決統データ!$A$3:$DE$2059,$E51+19,FALSE)</f>
        <v>0</v>
      </c>
      <c r="W51" s="307">
        <f>VLOOKUP($A51&amp;W$84,決統データ!$A$3:$DE$2059,$E51+19,FALSE)</f>
        <v>0</v>
      </c>
      <c r="X51" s="307">
        <f>VLOOKUP($A51&amp;X$84,決統データ!$A$3:$DE$2059,$E51+19,FALSE)</f>
        <v>0</v>
      </c>
      <c r="Y51" s="307">
        <f>VLOOKUP($A51&amp;Y$84,決統データ!$A$3:$DE$2059,$E51+19,FALSE)</f>
        <v>0</v>
      </c>
      <c r="Z51" s="307">
        <f>VLOOKUP($A51&amp;Z$84,決統データ!$A$3:$DE$2059,$E51+19,FALSE)</f>
        <v>0</v>
      </c>
      <c r="AA51" s="307">
        <f>VLOOKUP($A51&amp;AA$84,決統データ!$A$3:$DE$2059,$E51+19,FALSE)</f>
        <v>0</v>
      </c>
      <c r="AB51" s="307">
        <f>VLOOKUP($A51&amp;AB$84,決統データ!$A$3:$DE$2059,$E51+19,FALSE)</f>
        <v>0</v>
      </c>
      <c r="AC51" s="304">
        <f t="shared" si="6"/>
        <v>10518</v>
      </c>
    </row>
    <row r="52" spans="1:29">
      <c r="A52" s="27" t="str">
        <f t="shared" si="5"/>
        <v>1401902</v>
      </c>
      <c r="B52" s="28" t="s">
        <v>1111</v>
      </c>
      <c r="C52" s="29">
        <v>19</v>
      </c>
      <c r="D52" s="28" t="s">
        <v>796</v>
      </c>
      <c r="E52" s="25">
        <v>11</v>
      </c>
      <c r="F52" s="1078"/>
      <c r="G52" s="1080"/>
      <c r="H52" s="1080"/>
      <c r="I52" s="133" t="s">
        <v>1061</v>
      </c>
      <c r="J52" s="136" t="s">
        <v>1060</v>
      </c>
      <c r="K52" s="307">
        <f>VLOOKUP($A52&amp;K$84,決統データ!$A$3:$DE$2059,$E52+19,FALSE)</f>
        <v>0</v>
      </c>
      <c r="L52" s="307">
        <f>VLOOKUP($A52&amp;L$84,決統データ!$A$3:$DE$2059,$E52+19,FALSE)</f>
        <v>0</v>
      </c>
      <c r="M52" s="307">
        <f>VLOOKUP($A52&amp;M$84,決統データ!$A$3:$DE$2059,$E52+19,FALSE)</f>
        <v>0</v>
      </c>
      <c r="N52" s="307">
        <f>VLOOKUP($A52&amp;N$84,決統データ!$A$3:$DE$2059,$E52+19,FALSE)</f>
        <v>0</v>
      </c>
      <c r="O52" s="307">
        <f>VLOOKUP($A52&amp;O$84,決統データ!$A$3:$DE$2059,$E52+19,FALSE)</f>
        <v>0</v>
      </c>
      <c r="P52" s="307">
        <f>VLOOKUP($A52&amp;P$84,決統データ!$A$3:$DE$2059,$E52+19,FALSE)</f>
        <v>74193</v>
      </c>
      <c r="Q52" s="307">
        <f>VLOOKUP($A52&amp;Q$84,決統データ!$A$3:$DE$2059,$E52+19,FALSE)</f>
        <v>43114</v>
      </c>
      <c r="R52" s="307">
        <f>VLOOKUP($A52&amp;R$84,決統データ!$A$3:$DE$2059,$E52+19,FALSE)</f>
        <v>17413</v>
      </c>
      <c r="S52" s="307">
        <f>VLOOKUP($A52&amp;S$84,決統データ!$A$3:$DE$2059,$E52+19,FALSE)</f>
        <v>0</v>
      </c>
      <c r="T52" s="307">
        <f>VLOOKUP($A52&amp;T$84,決統データ!$A$3:$DE$2059,$E52+19,FALSE)</f>
        <v>0</v>
      </c>
      <c r="U52" s="307">
        <f>VLOOKUP($A52&amp;U$84,決統データ!$A$3:$DE$2059,$E52+19,FALSE)</f>
        <v>37482</v>
      </c>
      <c r="V52" s="307">
        <f>VLOOKUP($A52&amp;V$84,決統データ!$A$3:$DE$2059,$E52+19,FALSE)</f>
        <v>31317</v>
      </c>
      <c r="W52" s="307">
        <f>VLOOKUP($A52&amp;W$84,決統データ!$A$3:$DE$2059,$E52+19,FALSE)</f>
        <v>0</v>
      </c>
      <c r="X52" s="307">
        <f>VLOOKUP($A52&amp;X$84,決統データ!$A$3:$DE$2059,$E52+19,FALSE)</f>
        <v>0</v>
      </c>
      <c r="Y52" s="307">
        <f>VLOOKUP($A52&amp;Y$84,決統データ!$A$3:$DE$2059,$E52+19,FALSE)</f>
        <v>-4510</v>
      </c>
      <c r="Z52" s="307">
        <f>VLOOKUP($A52&amp;Z$84,決統データ!$A$3:$DE$2059,$E52+19,FALSE)</f>
        <v>0</v>
      </c>
      <c r="AA52" s="307">
        <f>VLOOKUP($A52&amp;AA$84,決統データ!$A$3:$DE$2059,$E52+19,FALSE)</f>
        <v>0</v>
      </c>
      <c r="AB52" s="307">
        <f>VLOOKUP($A52&amp;AB$84,決統データ!$A$3:$DE$2059,$E52+19,FALSE)</f>
        <v>0</v>
      </c>
      <c r="AC52" s="304">
        <f t="shared" si="6"/>
        <v>199009</v>
      </c>
    </row>
    <row r="53" spans="1:29" ht="21" customHeight="1">
      <c r="A53" s="27" t="str">
        <f t="shared" si="5"/>
        <v>1401902</v>
      </c>
      <c r="B53" s="28" t="s">
        <v>1111</v>
      </c>
      <c r="C53" s="29">
        <v>19</v>
      </c>
      <c r="D53" s="28" t="s">
        <v>796</v>
      </c>
      <c r="E53" s="25">
        <v>12</v>
      </c>
      <c r="F53" s="1078"/>
      <c r="G53" s="1079" t="s">
        <v>1059</v>
      </c>
      <c r="H53" s="1080"/>
      <c r="I53" s="133" t="s">
        <v>1058</v>
      </c>
      <c r="J53" s="136" t="s">
        <v>1057</v>
      </c>
      <c r="K53" s="307">
        <f>VLOOKUP($A53&amp;K$84,決統データ!$A$3:$DE$2059,$E53+19,FALSE)</f>
        <v>120</v>
      </c>
      <c r="L53" s="307">
        <f>VLOOKUP($A53&amp;L$84,決統データ!$A$3:$DE$2059,$E53+19,FALSE)</f>
        <v>110</v>
      </c>
      <c r="M53" s="307">
        <f>VLOOKUP($A53&amp;M$84,決統データ!$A$3:$DE$2059,$E53+19,FALSE)</f>
        <v>50</v>
      </c>
      <c r="N53" s="307">
        <f>VLOOKUP($A53&amp;N$84,決統データ!$A$3:$DE$2059,$E53+19,FALSE)</f>
        <v>200</v>
      </c>
      <c r="O53" s="307">
        <f>VLOOKUP($A53&amp;O$84,決統データ!$A$3:$DE$2059,$E53+19,FALSE)</f>
        <v>120</v>
      </c>
      <c r="P53" s="307">
        <f>VLOOKUP($A53&amp;P$84,決統データ!$A$3:$DE$2059,$E53+19,FALSE)</f>
        <v>51</v>
      </c>
      <c r="Q53" s="307">
        <f>VLOOKUP($A53&amp;Q$84,決統データ!$A$3:$DE$2059,$E53+19,FALSE)</f>
        <v>115</v>
      </c>
      <c r="R53" s="307">
        <f>VLOOKUP($A53&amp;R$84,決統データ!$A$3:$DE$2059,$E53+19,FALSE)</f>
        <v>40</v>
      </c>
      <c r="S53" s="307">
        <f>VLOOKUP($A53&amp;S$84,決統データ!$A$3:$DE$2059,$E53+19,FALSE)</f>
        <v>0</v>
      </c>
      <c r="T53" s="307">
        <f>VLOOKUP($A53&amp;T$84,決統データ!$A$3:$DE$2059,$E53+19,FALSE)</f>
        <v>0</v>
      </c>
      <c r="U53" s="307">
        <f>VLOOKUP($A53&amp;U$84,決統データ!$A$3:$DE$2059,$E53+19,FALSE)</f>
        <v>0</v>
      </c>
      <c r="V53" s="307">
        <f>VLOOKUP($A53&amp;V$84,決統データ!$A$3:$DE$2059,$E53+19,FALSE)</f>
        <v>0</v>
      </c>
      <c r="W53" s="307">
        <f>VLOOKUP($A53&amp;W$84,決統データ!$A$3:$DE$2059,$E53+19,FALSE)</f>
        <v>1069</v>
      </c>
      <c r="X53" s="307">
        <f>VLOOKUP($A53&amp;X$84,決統データ!$A$3:$DE$2059,$E53+19,FALSE)</f>
        <v>71</v>
      </c>
      <c r="Y53" s="307">
        <f>VLOOKUP($A53&amp;Y$84,決統データ!$A$3:$DE$2059,$E53+19,FALSE)</f>
        <v>66</v>
      </c>
      <c r="Z53" s="307">
        <f>VLOOKUP($A53&amp;Z$84,決統データ!$A$3:$DE$2059,$E53+19,FALSE)</f>
        <v>0</v>
      </c>
      <c r="AA53" s="307">
        <f>VLOOKUP($A53&amp;AA$84,決統データ!$A$3:$DE$2059,$E53+19,FALSE)</f>
        <v>0</v>
      </c>
      <c r="AB53" s="307">
        <f>VLOOKUP($A53&amp;AB$84,決統データ!$A$3:$DE$2059,$E53+19,FALSE)</f>
        <v>0</v>
      </c>
      <c r="AC53" s="304">
        <f t="shared" si="6"/>
        <v>2012</v>
      </c>
    </row>
    <row r="54" spans="1:29" ht="24" customHeight="1">
      <c r="A54" s="27" t="str">
        <f t="shared" si="5"/>
        <v>1401902</v>
      </c>
      <c r="B54" s="28" t="s">
        <v>1111</v>
      </c>
      <c r="C54" s="29">
        <v>19</v>
      </c>
      <c r="D54" s="28" t="s">
        <v>796</v>
      </c>
      <c r="E54" s="25">
        <v>13</v>
      </c>
      <c r="F54" s="1078"/>
      <c r="G54" s="1080"/>
      <c r="H54" s="1080"/>
      <c r="I54" s="133" t="s">
        <v>1056</v>
      </c>
      <c r="J54" s="137" t="s">
        <v>1069</v>
      </c>
      <c r="K54" s="307">
        <f>VLOOKUP($A54&amp;K$84,決統データ!$A$3:$DE$2059,$E54+19,FALSE)</f>
        <v>1187</v>
      </c>
      <c r="L54" s="307">
        <f>VLOOKUP($A54&amp;L$84,決統データ!$A$3:$DE$2059,$E54+19,FALSE)</f>
        <v>1080</v>
      </c>
      <c r="M54" s="307">
        <f>VLOOKUP($A54&amp;M$84,決統データ!$A$3:$DE$2059,$E54+19,FALSE)</f>
        <v>486</v>
      </c>
      <c r="N54" s="307">
        <f>VLOOKUP($A54&amp;N$84,決統データ!$A$3:$DE$2059,$E54+19,FALSE)</f>
        <v>1971</v>
      </c>
      <c r="O54" s="307">
        <f>VLOOKUP($A54&amp;O$84,決統データ!$A$3:$DE$2059,$E54+19,FALSE)</f>
        <v>345</v>
      </c>
      <c r="P54" s="307">
        <f>VLOOKUP($A54&amp;P$84,決統データ!$A$3:$DE$2059,$E54+19,FALSE)</f>
        <v>3576</v>
      </c>
      <c r="Q54" s="307">
        <f>VLOOKUP($A54&amp;Q$84,決統データ!$A$3:$DE$2059,$E54+19,FALSE)</f>
        <v>1303</v>
      </c>
      <c r="R54" s="307">
        <f>VLOOKUP($A54&amp;R$84,決統データ!$A$3:$DE$2059,$E54+19,FALSE)</f>
        <v>310</v>
      </c>
      <c r="S54" s="307">
        <f>VLOOKUP($A54&amp;S$84,決統データ!$A$3:$DE$2059,$E54+19,FALSE)</f>
        <v>0</v>
      </c>
      <c r="T54" s="307">
        <f>VLOOKUP($A54&amp;T$84,決統データ!$A$3:$DE$2059,$E54+19,FALSE)</f>
        <v>0</v>
      </c>
      <c r="U54" s="307">
        <f>VLOOKUP($A54&amp;U$84,決統データ!$A$3:$DE$2059,$E54+19,FALSE)</f>
        <v>0</v>
      </c>
      <c r="V54" s="307">
        <f>VLOOKUP($A54&amp;V$84,決統データ!$A$3:$DE$2059,$E54+19,FALSE)</f>
        <v>0</v>
      </c>
      <c r="W54" s="307">
        <f>VLOOKUP($A54&amp;W$84,決統データ!$A$3:$DE$2059,$E54+19,FALSE)</f>
        <v>5885</v>
      </c>
      <c r="X54" s="307">
        <f>VLOOKUP($A54&amp;X$84,決統データ!$A$3:$DE$2059,$E54+19,FALSE)</f>
        <v>166</v>
      </c>
      <c r="Y54" s="307">
        <f>VLOOKUP($A54&amp;Y$84,決統データ!$A$3:$DE$2059,$E54+19,FALSE)</f>
        <v>1540</v>
      </c>
      <c r="Z54" s="307">
        <f>VLOOKUP($A54&amp;Z$84,決統データ!$A$3:$DE$2059,$E54+19,FALSE)</f>
        <v>0</v>
      </c>
      <c r="AA54" s="307">
        <f>VLOOKUP($A54&amp;AA$84,決統データ!$A$3:$DE$2059,$E54+19,FALSE)</f>
        <v>0</v>
      </c>
      <c r="AB54" s="307">
        <f>VLOOKUP($A54&amp;AB$84,決統データ!$A$3:$DE$2059,$E54+19,FALSE)</f>
        <v>0</v>
      </c>
      <c r="AC54" s="304">
        <f t="shared" si="6"/>
        <v>17849</v>
      </c>
    </row>
    <row r="55" spans="1:29">
      <c r="A55" s="27" t="str">
        <f t="shared" si="5"/>
        <v>1401902</v>
      </c>
      <c r="B55" s="28" t="s">
        <v>1111</v>
      </c>
      <c r="C55" s="29">
        <v>19</v>
      </c>
      <c r="D55" s="28" t="s">
        <v>796</v>
      </c>
      <c r="E55" s="25">
        <v>15</v>
      </c>
      <c r="F55" s="1077" t="s">
        <v>1068</v>
      </c>
      <c r="G55" s="1079" t="s">
        <v>1067</v>
      </c>
      <c r="H55" s="1080"/>
      <c r="I55" s="133" t="s">
        <v>1065</v>
      </c>
      <c r="J55" s="136"/>
      <c r="K55" s="307">
        <f>VLOOKUP($A55&amp;K$84,決統データ!$A$3:$DE$2059,$E55+19,FALSE)</f>
        <v>6692</v>
      </c>
      <c r="L55" s="307">
        <f>VLOOKUP($A55&amp;L$84,決統データ!$A$3:$DE$2059,$E55+19,FALSE)</f>
        <v>6714</v>
      </c>
      <c r="M55" s="307">
        <f>VLOOKUP($A55&amp;M$84,決統データ!$A$3:$DE$2059,$E55+19,FALSE)</f>
        <v>3123</v>
      </c>
      <c r="N55" s="307">
        <f>VLOOKUP($A55&amp;N$84,決統データ!$A$3:$DE$2059,$E55+19,FALSE)</f>
        <v>3214</v>
      </c>
      <c r="O55" s="307">
        <f>VLOOKUP($A55&amp;O$84,決統データ!$A$3:$DE$2059,$E55+19,FALSE)</f>
        <v>4258</v>
      </c>
      <c r="P55" s="307">
        <f>VLOOKUP($A55&amp;P$84,決統データ!$A$3:$DE$2059,$E55+19,FALSE)</f>
        <v>3353</v>
      </c>
      <c r="Q55" s="307">
        <f>VLOOKUP($A55&amp;Q$84,決統データ!$A$3:$DE$2059,$E55+19,FALSE)</f>
        <v>4011</v>
      </c>
      <c r="R55" s="307">
        <f>VLOOKUP($A55&amp;R$84,決統データ!$A$3:$DE$2059,$E55+19,FALSE)</f>
        <v>2369</v>
      </c>
      <c r="S55" s="307">
        <f>VLOOKUP($A55&amp;S$84,決統データ!$A$3:$DE$2059,$E55+19,FALSE)</f>
        <v>6812</v>
      </c>
      <c r="T55" s="307">
        <f>VLOOKUP($A55&amp;T$84,決統データ!$A$3:$DE$2059,$E55+19,FALSE)</f>
        <v>7970</v>
      </c>
      <c r="U55" s="307">
        <f>VLOOKUP($A55&amp;U$84,決統データ!$A$3:$DE$2059,$E55+19,FALSE)</f>
        <v>8330</v>
      </c>
      <c r="V55" s="307">
        <f>VLOOKUP($A55&amp;V$84,決統データ!$A$3:$DE$2059,$E55+19,FALSE)</f>
        <v>2921</v>
      </c>
      <c r="W55" s="307">
        <f>VLOOKUP($A55&amp;W$84,決統データ!$A$3:$DE$2059,$E55+19,FALSE)</f>
        <v>57027</v>
      </c>
      <c r="X55" s="307">
        <f>VLOOKUP($A55&amp;X$84,決統データ!$A$3:$DE$2059,$E55+19,FALSE)</f>
        <v>0</v>
      </c>
      <c r="Y55" s="307">
        <f>VLOOKUP($A55&amp;Y$84,決統データ!$A$3:$DE$2059,$E55+19,FALSE)</f>
        <v>6697</v>
      </c>
      <c r="Z55" s="307">
        <f>VLOOKUP($A55&amp;Z$84,決統データ!$A$3:$DE$2059,$E55+19,FALSE)</f>
        <v>0</v>
      </c>
      <c r="AA55" s="307">
        <f>VLOOKUP($A55&amp;AA$84,決統データ!$A$3:$DE$2059,$E55+19,FALSE)</f>
        <v>0</v>
      </c>
      <c r="AB55" s="307">
        <f>VLOOKUP($A55&amp;AB$84,決統データ!$A$3:$DE$2059,$E55+19,FALSE)</f>
        <v>0</v>
      </c>
      <c r="AC55" s="304">
        <f t="shared" si="6"/>
        <v>123491</v>
      </c>
    </row>
    <row r="56" spans="1:29" ht="14.25" customHeight="1">
      <c r="A56" s="27" t="str">
        <f t="shared" si="5"/>
        <v>1401902</v>
      </c>
      <c r="B56" s="28" t="s">
        <v>1111</v>
      </c>
      <c r="C56" s="29">
        <v>19</v>
      </c>
      <c r="D56" s="28" t="s">
        <v>796</v>
      </c>
      <c r="E56" s="25">
        <v>16</v>
      </c>
      <c r="F56" s="1078"/>
      <c r="G56" s="1080"/>
      <c r="H56" s="1080"/>
      <c r="I56" s="133" t="s">
        <v>1063</v>
      </c>
      <c r="J56" s="136" t="s">
        <v>977</v>
      </c>
      <c r="K56" s="307">
        <f>VLOOKUP($A56&amp;K$84,決統データ!$A$3:$DE$2059,$E56+19,FALSE)</f>
        <v>0</v>
      </c>
      <c r="L56" s="307">
        <f>VLOOKUP($A56&amp;L$84,決統データ!$A$3:$DE$2059,$E56+19,FALSE)</f>
        <v>0</v>
      </c>
      <c r="M56" s="307">
        <f>VLOOKUP($A56&amp;M$84,決統データ!$A$3:$DE$2059,$E56+19,FALSE)</f>
        <v>0</v>
      </c>
      <c r="N56" s="307">
        <f>VLOOKUP($A56&amp;N$84,決統データ!$A$3:$DE$2059,$E56+19,FALSE)</f>
        <v>0</v>
      </c>
      <c r="O56" s="307">
        <f>VLOOKUP($A56&amp;O$84,決統データ!$A$3:$DE$2059,$E56+19,FALSE)</f>
        <v>2458</v>
      </c>
      <c r="P56" s="307">
        <f>VLOOKUP($A56&amp;P$84,決統データ!$A$3:$DE$2059,$E56+19,FALSE)</f>
        <v>0</v>
      </c>
      <c r="Q56" s="307">
        <f>VLOOKUP($A56&amp;Q$84,決統データ!$A$3:$DE$2059,$E56+19,FALSE)</f>
        <v>0</v>
      </c>
      <c r="R56" s="307">
        <f>VLOOKUP($A56&amp;R$84,決統データ!$A$3:$DE$2059,$E56+19,FALSE)</f>
        <v>0</v>
      </c>
      <c r="S56" s="307">
        <f>VLOOKUP($A56&amp;S$84,決統データ!$A$3:$DE$2059,$E56+19,FALSE)</f>
        <v>0</v>
      </c>
      <c r="T56" s="307">
        <f>VLOOKUP($A56&amp;T$84,決統データ!$A$3:$DE$2059,$E56+19,FALSE)</f>
        <v>0</v>
      </c>
      <c r="U56" s="307">
        <f>VLOOKUP($A56&amp;U$84,決統データ!$A$3:$DE$2059,$E56+19,FALSE)</f>
        <v>0</v>
      </c>
      <c r="V56" s="307">
        <f>VLOOKUP($A56&amp;V$84,決統データ!$A$3:$DE$2059,$E56+19,FALSE)</f>
        <v>0</v>
      </c>
      <c r="W56" s="307">
        <f>VLOOKUP($A56&amp;W$84,決統データ!$A$3:$DE$2059,$E56+19,FALSE)</f>
        <v>1754</v>
      </c>
      <c r="X56" s="307">
        <f>VLOOKUP($A56&amp;X$84,決統データ!$A$3:$DE$2059,$E56+19,FALSE)</f>
        <v>0</v>
      </c>
      <c r="Y56" s="307">
        <f>VLOOKUP($A56&amp;Y$84,決統データ!$A$3:$DE$2059,$E56+19,FALSE)</f>
        <v>0</v>
      </c>
      <c r="Z56" s="307">
        <f>VLOOKUP($A56&amp;Z$84,決統データ!$A$3:$DE$2059,$E56+19,FALSE)</f>
        <v>0</v>
      </c>
      <c r="AA56" s="307">
        <f>VLOOKUP($A56&amp;AA$84,決統データ!$A$3:$DE$2059,$E56+19,FALSE)</f>
        <v>0</v>
      </c>
      <c r="AB56" s="307">
        <f>VLOOKUP($A56&amp;AB$84,決統データ!$A$3:$DE$2059,$E56+19,FALSE)</f>
        <v>0</v>
      </c>
      <c r="AC56" s="304">
        <f t="shared" si="6"/>
        <v>4212</v>
      </c>
    </row>
    <row r="57" spans="1:29">
      <c r="A57" s="27" t="str">
        <f t="shared" si="5"/>
        <v>1401902</v>
      </c>
      <c r="B57" s="28" t="s">
        <v>1111</v>
      </c>
      <c r="C57" s="29">
        <v>19</v>
      </c>
      <c r="D57" s="28" t="s">
        <v>796</v>
      </c>
      <c r="E57" s="25">
        <v>17</v>
      </c>
      <c r="F57" s="1078"/>
      <c r="G57" s="1080"/>
      <c r="H57" s="1080"/>
      <c r="I57" s="133" t="s">
        <v>1064</v>
      </c>
      <c r="J57" s="136"/>
      <c r="K57" s="307">
        <f>VLOOKUP($A57&amp;K$84,決統データ!$A$3:$DE$2059,$E57+19,FALSE)</f>
        <v>4180</v>
      </c>
      <c r="L57" s="307">
        <f>VLOOKUP($A57&amp;L$84,決統データ!$A$3:$DE$2059,$E57+19,FALSE)</f>
        <v>11438</v>
      </c>
      <c r="M57" s="307">
        <f>VLOOKUP($A57&amp;M$84,決統データ!$A$3:$DE$2059,$E57+19,FALSE)</f>
        <v>6500</v>
      </c>
      <c r="N57" s="307">
        <f>VLOOKUP($A57&amp;N$84,決統データ!$A$3:$DE$2059,$E57+19,FALSE)</f>
        <v>3542</v>
      </c>
      <c r="O57" s="307">
        <f>VLOOKUP($A57&amp;O$84,決統データ!$A$3:$DE$2059,$E57+19,FALSE)</f>
        <v>4258</v>
      </c>
      <c r="P57" s="307">
        <f>VLOOKUP($A57&amp;P$84,決統データ!$A$3:$DE$2059,$E57+19,FALSE)</f>
        <v>512</v>
      </c>
      <c r="Q57" s="307">
        <f>VLOOKUP($A57&amp;Q$84,決統データ!$A$3:$DE$2059,$E57+19,FALSE)</f>
        <v>6546</v>
      </c>
      <c r="R57" s="307">
        <f>VLOOKUP($A57&amp;R$84,決統データ!$A$3:$DE$2059,$E57+19,FALSE)</f>
        <v>1808</v>
      </c>
      <c r="S57" s="307">
        <f>VLOOKUP($A57&amp;S$84,決統データ!$A$3:$DE$2059,$E57+19,FALSE)</f>
        <v>2405</v>
      </c>
      <c r="T57" s="307">
        <f>VLOOKUP($A57&amp;T$84,決統データ!$A$3:$DE$2059,$E57+19,FALSE)</f>
        <v>12377</v>
      </c>
      <c r="U57" s="307">
        <f>VLOOKUP($A57&amp;U$84,決統データ!$A$3:$DE$2059,$E57+19,FALSE)</f>
        <v>8330</v>
      </c>
      <c r="V57" s="307">
        <f>VLOOKUP($A57&amp;V$84,決統データ!$A$3:$DE$2059,$E57+19,FALSE)</f>
        <v>2921</v>
      </c>
      <c r="W57" s="307">
        <f>VLOOKUP($A57&amp;W$84,決統データ!$A$3:$DE$2059,$E57+19,FALSE)</f>
        <v>49848</v>
      </c>
      <c r="X57" s="307">
        <f>VLOOKUP($A57&amp;X$84,決統データ!$A$3:$DE$2059,$E57+19,FALSE)</f>
        <v>0</v>
      </c>
      <c r="Y57" s="307">
        <f>VLOOKUP($A57&amp;Y$84,決統データ!$A$3:$DE$2059,$E57+19,FALSE)</f>
        <v>6342</v>
      </c>
      <c r="Z57" s="307">
        <f>VLOOKUP($A57&amp;Z$84,決統データ!$A$3:$DE$2059,$E57+19,FALSE)</f>
        <v>0</v>
      </c>
      <c r="AA57" s="307">
        <f>VLOOKUP($A57&amp;AA$84,決統データ!$A$3:$DE$2059,$E57+19,FALSE)</f>
        <v>0</v>
      </c>
      <c r="AB57" s="307">
        <f>VLOOKUP($A57&amp;AB$84,決統データ!$A$3:$DE$2059,$E57+19,FALSE)</f>
        <v>0</v>
      </c>
      <c r="AC57" s="304">
        <f t="shared" si="6"/>
        <v>121007</v>
      </c>
    </row>
    <row r="58" spans="1:29">
      <c r="A58" s="27" t="str">
        <f t="shared" si="5"/>
        <v>1401902</v>
      </c>
      <c r="B58" s="28" t="s">
        <v>1111</v>
      </c>
      <c r="C58" s="29">
        <v>19</v>
      </c>
      <c r="D58" s="28" t="s">
        <v>796</v>
      </c>
      <c r="E58" s="25">
        <v>18</v>
      </c>
      <c r="F58" s="1078"/>
      <c r="G58" s="1080"/>
      <c r="H58" s="1080"/>
      <c r="I58" s="133" t="s">
        <v>1063</v>
      </c>
      <c r="J58" s="136" t="s">
        <v>862</v>
      </c>
      <c r="K58" s="307">
        <f>VLOOKUP($A58&amp;K$84,決統データ!$A$3:$DE$2059,$E58+19,FALSE)</f>
        <v>0</v>
      </c>
      <c r="L58" s="307">
        <f>VLOOKUP($A58&amp;L$84,決統データ!$A$3:$DE$2059,$E58+19,FALSE)</f>
        <v>0</v>
      </c>
      <c r="M58" s="307">
        <f>VLOOKUP($A58&amp;M$84,決統データ!$A$3:$DE$2059,$E58+19,FALSE)</f>
        <v>0</v>
      </c>
      <c r="N58" s="307">
        <f>VLOOKUP($A58&amp;N$84,決統データ!$A$3:$DE$2059,$E58+19,FALSE)</f>
        <v>0</v>
      </c>
      <c r="O58" s="307">
        <f>VLOOKUP($A58&amp;O$84,決統データ!$A$3:$DE$2059,$E58+19,FALSE)</f>
        <v>0</v>
      </c>
      <c r="P58" s="307">
        <f>VLOOKUP($A58&amp;P$84,決統データ!$A$3:$DE$2059,$E58+19,FALSE)</f>
        <v>0</v>
      </c>
      <c r="Q58" s="307">
        <f>VLOOKUP($A58&amp;Q$84,決統データ!$A$3:$DE$2059,$E58+19,FALSE)</f>
        <v>1301</v>
      </c>
      <c r="R58" s="307">
        <f>VLOOKUP($A58&amp;R$84,決統データ!$A$3:$DE$2059,$E58+19,FALSE)</f>
        <v>0</v>
      </c>
      <c r="S58" s="307">
        <f>VLOOKUP($A58&amp;S$84,決統データ!$A$3:$DE$2059,$E58+19,FALSE)</f>
        <v>0</v>
      </c>
      <c r="T58" s="307">
        <f>VLOOKUP($A58&amp;T$84,決統データ!$A$3:$DE$2059,$E58+19,FALSE)</f>
        <v>0</v>
      </c>
      <c r="U58" s="307">
        <f>VLOOKUP($A58&amp;U$84,決統データ!$A$3:$DE$2059,$E58+19,FALSE)</f>
        <v>0</v>
      </c>
      <c r="V58" s="307">
        <f>VLOOKUP($A58&amp;V$84,決統データ!$A$3:$DE$2059,$E58+19,FALSE)</f>
        <v>0</v>
      </c>
      <c r="W58" s="307">
        <f>VLOOKUP($A58&amp;W$84,決統データ!$A$3:$DE$2059,$E58+19,FALSE)</f>
        <v>0</v>
      </c>
      <c r="X58" s="307">
        <f>VLOOKUP($A58&amp;X$84,決統データ!$A$3:$DE$2059,$E58+19,FALSE)</f>
        <v>0</v>
      </c>
      <c r="Y58" s="307">
        <f>VLOOKUP($A58&amp;Y$84,決統データ!$A$3:$DE$2059,$E58+19,FALSE)</f>
        <v>0</v>
      </c>
      <c r="Z58" s="307">
        <f>VLOOKUP($A58&amp;Z$84,決統データ!$A$3:$DE$2059,$E58+19,FALSE)</f>
        <v>0</v>
      </c>
      <c r="AA58" s="307">
        <f>VLOOKUP($A58&amp;AA$84,決統データ!$A$3:$DE$2059,$E58+19,FALSE)</f>
        <v>0</v>
      </c>
      <c r="AB58" s="307">
        <f>VLOOKUP($A58&amp;AB$84,決統データ!$A$3:$DE$2059,$E58+19,FALSE)</f>
        <v>0</v>
      </c>
      <c r="AC58" s="304">
        <f t="shared" si="6"/>
        <v>1301</v>
      </c>
    </row>
    <row r="59" spans="1:29">
      <c r="A59" s="27" t="str">
        <f t="shared" si="5"/>
        <v>1401902</v>
      </c>
      <c r="B59" s="28" t="s">
        <v>1111</v>
      </c>
      <c r="C59" s="29">
        <v>19</v>
      </c>
      <c r="D59" s="28" t="s">
        <v>796</v>
      </c>
      <c r="E59" s="25">
        <v>19</v>
      </c>
      <c r="F59" s="1078"/>
      <c r="G59" s="1080"/>
      <c r="H59" s="1080"/>
      <c r="I59" s="133" t="s">
        <v>1061</v>
      </c>
      <c r="J59" s="136" t="s">
        <v>1060</v>
      </c>
      <c r="K59" s="307">
        <f>VLOOKUP($A59&amp;K$84,決統データ!$A$3:$DE$2059,$E59+19,FALSE)</f>
        <v>2512</v>
      </c>
      <c r="L59" s="307">
        <f>VLOOKUP($A59&amp;L$84,決統データ!$A$3:$DE$2059,$E59+19,FALSE)</f>
        <v>-4724</v>
      </c>
      <c r="M59" s="307">
        <f>VLOOKUP($A59&amp;M$84,決統データ!$A$3:$DE$2059,$E59+19,FALSE)</f>
        <v>-3377</v>
      </c>
      <c r="N59" s="307">
        <f>VLOOKUP($A59&amp;N$84,決統データ!$A$3:$DE$2059,$E59+19,FALSE)</f>
        <v>-328</v>
      </c>
      <c r="O59" s="307">
        <f>VLOOKUP($A59&amp;O$84,決統データ!$A$3:$DE$2059,$E59+19,FALSE)</f>
        <v>0</v>
      </c>
      <c r="P59" s="307">
        <f>VLOOKUP($A59&amp;P$84,決統データ!$A$3:$DE$2059,$E59+19,FALSE)</f>
        <v>2841</v>
      </c>
      <c r="Q59" s="307">
        <f>VLOOKUP($A59&amp;Q$84,決統データ!$A$3:$DE$2059,$E59+19,FALSE)</f>
        <v>-2535</v>
      </c>
      <c r="R59" s="307">
        <f>VLOOKUP($A59&amp;R$84,決統データ!$A$3:$DE$2059,$E59+19,FALSE)</f>
        <v>561</v>
      </c>
      <c r="S59" s="307">
        <f>VLOOKUP($A59&amp;S$84,決統データ!$A$3:$DE$2059,$E59+19,FALSE)</f>
        <v>4407</v>
      </c>
      <c r="T59" s="307">
        <f>VLOOKUP($A59&amp;T$84,決統データ!$A$3:$DE$2059,$E59+19,FALSE)</f>
        <v>-4407</v>
      </c>
      <c r="U59" s="307">
        <f>VLOOKUP($A59&amp;U$84,決統データ!$A$3:$DE$2059,$E59+19,FALSE)</f>
        <v>0</v>
      </c>
      <c r="V59" s="307">
        <f>VLOOKUP($A59&amp;V$84,決統データ!$A$3:$DE$2059,$E59+19,FALSE)</f>
        <v>0</v>
      </c>
      <c r="W59" s="307">
        <f>VLOOKUP($A59&amp;W$84,決統データ!$A$3:$DE$2059,$E59+19,FALSE)</f>
        <v>7179</v>
      </c>
      <c r="X59" s="307">
        <f>VLOOKUP($A59&amp;X$84,決統データ!$A$3:$DE$2059,$E59+19,FALSE)</f>
        <v>0</v>
      </c>
      <c r="Y59" s="307">
        <f>VLOOKUP($A59&amp;Y$84,決統データ!$A$3:$DE$2059,$E59+19,FALSE)</f>
        <v>355</v>
      </c>
      <c r="Z59" s="307">
        <f>VLOOKUP($A59&amp;Z$84,決統データ!$A$3:$DE$2059,$E59+19,FALSE)</f>
        <v>0</v>
      </c>
      <c r="AA59" s="307">
        <f>VLOOKUP($A59&amp;AA$84,決統データ!$A$3:$DE$2059,$E59+19,FALSE)</f>
        <v>0</v>
      </c>
      <c r="AB59" s="307">
        <f>VLOOKUP($A59&amp;AB$84,決統データ!$A$3:$DE$2059,$E59+19,FALSE)</f>
        <v>0</v>
      </c>
      <c r="AC59" s="304">
        <f t="shared" si="6"/>
        <v>2484</v>
      </c>
    </row>
    <row r="60" spans="1:29">
      <c r="A60" s="27" t="str">
        <f t="shared" si="5"/>
        <v>1401902</v>
      </c>
      <c r="B60" s="28" t="s">
        <v>1111</v>
      </c>
      <c r="C60" s="29">
        <v>19</v>
      </c>
      <c r="D60" s="28" t="s">
        <v>796</v>
      </c>
      <c r="E60" s="25">
        <v>20</v>
      </c>
      <c r="F60" s="1078"/>
      <c r="G60" s="1079" t="s">
        <v>1066</v>
      </c>
      <c r="H60" s="1080"/>
      <c r="I60" s="133" t="s">
        <v>1065</v>
      </c>
      <c r="J60" s="136"/>
      <c r="K60" s="307">
        <f>VLOOKUP($A60&amp;K$84,決統データ!$A$3:$DE$2059,$E60+19,FALSE)</f>
        <v>487068</v>
      </c>
      <c r="L60" s="307">
        <f>VLOOKUP($A60&amp;L$84,決統データ!$A$3:$DE$2059,$E60+19,FALSE)</f>
        <v>385665</v>
      </c>
      <c r="M60" s="307">
        <f>VLOOKUP($A60&amp;M$84,決統データ!$A$3:$DE$2059,$E60+19,FALSE)</f>
        <v>104661</v>
      </c>
      <c r="N60" s="307">
        <f>VLOOKUP($A60&amp;N$84,決統データ!$A$3:$DE$2059,$E60+19,FALSE)</f>
        <v>152437</v>
      </c>
      <c r="O60" s="307">
        <f>VLOOKUP($A60&amp;O$84,決統データ!$A$3:$DE$2059,$E60+19,FALSE)</f>
        <v>728521</v>
      </c>
      <c r="P60" s="307">
        <f>VLOOKUP($A60&amp;P$84,決統データ!$A$3:$DE$2059,$E60+19,FALSE)</f>
        <v>712895</v>
      </c>
      <c r="Q60" s="307">
        <f>VLOOKUP($A60&amp;Q$84,決統データ!$A$3:$DE$2059,$E60+19,FALSE)</f>
        <v>578422</v>
      </c>
      <c r="R60" s="307">
        <f>VLOOKUP($A60&amp;R$84,決統データ!$A$3:$DE$2059,$E60+19,FALSE)</f>
        <v>156805</v>
      </c>
      <c r="S60" s="307">
        <f>VLOOKUP($A60&amp;S$84,決統データ!$A$3:$DE$2059,$E60+19,FALSE)</f>
        <v>304933</v>
      </c>
      <c r="T60" s="307">
        <f>VLOOKUP($A60&amp;T$84,決統データ!$A$3:$DE$2059,$E60+19,FALSE)</f>
        <v>539875</v>
      </c>
      <c r="U60" s="307">
        <f>VLOOKUP($A60&amp;U$84,決統データ!$A$3:$DE$2059,$E60+19,FALSE)</f>
        <v>153748</v>
      </c>
      <c r="V60" s="307">
        <f>VLOOKUP($A60&amp;V$84,決統データ!$A$3:$DE$2059,$E60+19,FALSE)</f>
        <v>73130</v>
      </c>
      <c r="W60" s="307">
        <f>VLOOKUP($A60&amp;W$84,決統データ!$A$3:$DE$2059,$E60+19,FALSE)</f>
        <v>1328050</v>
      </c>
      <c r="X60" s="307">
        <f>VLOOKUP($A60&amp;X$84,決統データ!$A$3:$DE$2059,$E60+19,FALSE)</f>
        <v>0</v>
      </c>
      <c r="Y60" s="307">
        <f>VLOOKUP($A60&amp;Y$84,決統データ!$A$3:$DE$2059,$E60+19,FALSE)</f>
        <v>813824</v>
      </c>
      <c r="Z60" s="307">
        <f>VLOOKUP($A60&amp;Z$84,決統データ!$A$3:$DE$2059,$E60+19,FALSE)</f>
        <v>0</v>
      </c>
      <c r="AA60" s="307">
        <f>VLOOKUP($A60&amp;AA$84,決統データ!$A$3:$DE$2059,$E60+19,FALSE)</f>
        <v>0</v>
      </c>
      <c r="AB60" s="307">
        <f>VLOOKUP($A60&amp;AB$84,決統データ!$A$3:$DE$2059,$E60+19,FALSE)</f>
        <v>0</v>
      </c>
      <c r="AC60" s="304">
        <f t="shared" si="6"/>
        <v>6520034</v>
      </c>
    </row>
    <row r="61" spans="1:29">
      <c r="A61" s="27" t="str">
        <f t="shared" si="5"/>
        <v>1401902</v>
      </c>
      <c r="B61" s="28" t="s">
        <v>1111</v>
      </c>
      <c r="C61" s="29">
        <v>19</v>
      </c>
      <c r="D61" s="28" t="s">
        <v>796</v>
      </c>
      <c r="E61" s="25">
        <v>21</v>
      </c>
      <c r="F61" s="1078"/>
      <c r="G61" s="1080"/>
      <c r="H61" s="1080"/>
      <c r="I61" s="133" t="s">
        <v>1063</v>
      </c>
      <c r="J61" s="136" t="s">
        <v>977</v>
      </c>
      <c r="K61" s="307">
        <f>VLOOKUP($A61&amp;K$84,決統データ!$A$3:$DE$2059,$E61+19,FALSE)</f>
        <v>0</v>
      </c>
      <c r="L61" s="307">
        <f>VLOOKUP($A61&amp;L$84,決統データ!$A$3:$DE$2059,$E61+19,FALSE)</f>
        <v>0</v>
      </c>
      <c r="M61" s="307">
        <f>VLOOKUP($A61&amp;M$84,決統データ!$A$3:$DE$2059,$E61+19,FALSE)</f>
        <v>0</v>
      </c>
      <c r="N61" s="307">
        <f>VLOOKUP($A61&amp;N$84,決統データ!$A$3:$DE$2059,$E61+19,FALSE)</f>
        <v>0</v>
      </c>
      <c r="O61" s="307">
        <f>VLOOKUP($A61&amp;O$84,決統データ!$A$3:$DE$2059,$E61+19,FALSE)</f>
        <v>53572</v>
      </c>
      <c r="P61" s="307">
        <f>VLOOKUP($A61&amp;P$84,決統データ!$A$3:$DE$2059,$E61+19,FALSE)</f>
        <v>0</v>
      </c>
      <c r="Q61" s="307">
        <f>VLOOKUP($A61&amp;Q$84,決統データ!$A$3:$DE$2059,$E61+19,FALSE)</f>
        <v>17952</v>
      </c>
      <c r="R61" s="307">
        <f>VLOOKUP($A61&amp;R$84,決統データ!$A$3:$DE$2059,$E61+19,FALSE)</f>
        <v>0</v>
      </c>
      <c r="S61" s="307">
        <f>VLOOKUP($A61&amp;S$84,決統データ!$A$3:$DE$2059,$E61+19,FALSE)</f>
        <v>0</v>
      </c>
      <c r="T61" s="307">
        <f>VLOOKUP($A61&amp;T$84,決統データ!$A$3:$DE$2059,$E61+19,FALSE)</f>
        <v>0</v>
      </c>
      <c r="U61" s="307">
        <f>VLOOKUP($A61&amp;U$84,決統データ!$A$3:$DE$2059,$E61+19,FALSE)</f>
        <v>0</v>
      </c>
      <c r="V61" s="307">
        <f>VLOOKUP($A61&amp;V$84,決統データ!$A$3:$DE$2059,$E61+19,FALSE)</f>
        <v>0</v>
      </c>
      <c r="W61" s="307">
        <f>VLOOKUP($A61&amp;W$84,決統データ!$A$3:$DE$2059,$E61+19,FALSE)</f>
        <v>48955</v>
      </c>
      <c r="X61" s="307">
        <f>VLOOKUP($A61&amp;X$84,決統データ!$A$3:$DE$2059,$E61+19,FALSE)</f>
        <v>0</v>
      </c>
      <c r="Y61" s="307">
        <f>VLOOKUP($A61&amp;Y$84,決統データ!$A$3:$DE$2059,$E61+19,FALSE)</f>
        <v>0</v>
      </c>
      <c r="Z61" s="307">
        <f>VLOOKUP($A61&amp;Z$84,決統データ!$A$3:$DE$2059,$E61+19,FALSE)</f>
        <v>0</v>
      </c>
      <c r="AA61" s="307">
        <f>VLOOKUP($A61&amp;AA$84,決統データ!$A$3:$DE$2059,$E61+19,FALSE)</f>
        <v>0</v>
      </c>
      <c r="AB61" s="307">
        <f>VLOOKUP($A61&amp;AB$84,決統データ!$A$3:$DE$2059,$E61+19,FALSE)</f>
        <v>0</v>
      </c>
      <c r="AC61" s="304">
        <f t="shared" si="6"/>
        <v>120479</v>
      </c>
    </row>
    <row r="62" spans="1:29">
      <c r="A62" s="27" t="str">
        <f t="shared" si="5"/>
        <v>1401902</v>
      </c>
      <c r="B62" s="28" t="s">
        <v>1111</v>
      </c>
      <c r="C62" s="29">
        <v>19</v>
      </c>
      <c r="D62" s="28" t="s">
        <v>796</v>
      </c>
      <c r="E62" s="25">
        <v>22</v>
      </c>
      <c r="F62" s="1078"/>
      <c r="G62" s="1080"/>
      <c r="H62" s="1080"/>
      <c r="I62" s="133" t="s">
        <v>1064</v>
      </c>
      <c r="J62" s="136"/>
      <c r="K62" s="307">
        <f>VLOOKUP($A62&amp;K$84,決統データ!$A$3:$DE$2059,$E62+19,FALSE)</f>
        <v>287834</v>
      </c>
      <c r="L62" s="307">
        <f>VLOOKUP($A62&amp;L$84,決統データ!$A$3:$DE$2059,$E62+19,FALSE)</f>
        <v>342319</v>
      </c>
      <c r="M62" s="307">
        <f>VLOOKUP($A62&amp;M$84,決統データ!$A$3:$DE$2059,$E62+19,FALSE)</f>
        <v>203321</v>
      </c>
      <c r="N62" s="307">
        <f>VLOOKUP($A62&amp;N$84,決統データ!$A$3:$DE$2059,$E62+19,FALSE)</f>
        <v>170027</v>
      </c>
      <c r="O62" s="307">
        <f>VLOOKUP($A62&amp;O$84,決統データ!$A$3:$DE$2059,$E62+19,FALSE)</f>
        <v>728521</v>
      </c>
      <c r="P62" s="307">
        <f>VLOOKUP($A62&amp;P$84,決統データ!$A$3:$DE$2059,$E62+19,FALSE)</f>
        <v>707139</v>
      </c>
      <c r="Q62" s="307">
        <f>VLOOKUP($A62&amp;Q$84,決統データ!$A$3:$DE$2059,$E62+19,FALSE)</f>
        <v>361316</v>
      </c>
      <c r="R62" s="307">
        <f>VLOOKUP($A62&amp;R$84,決統データ!$A$3:$DE$2059,$E62+19,FALSE)</f>
        <v>139661</v>
      </c>
      <c r="S62" s="307">
        <f>VLOOKUP($A62&amp;S$84,決統データ!$A$3:$DE$2059,$E62+19,FALSE)</f>
        <v>72705</v>
      </c>
      <c r="T62" s="307">
        <f>VLOOKUP($A62&amp;T$84,決統データ!$A$3:$DE$2059,$E62+19,FALSE)</f>
        <v>616952</v>
      </c>
      <c r="U62" s="307">
        <f>VLOOKUP($A62&amp;U$84,決統データ!$A$3:$DE$2059,$E62+19,FALSE)</f>
        <v>111834</v>
      </c>
      <c r="V62" s="307">
        <f>VLOOKUP($A62&amp;V$84,決統データ!$A$3:$DE$2059,$E62+19,FALSE)</f>
        <v>69005</v>
      </c>
      <c r="W62" s="307">
        <f>VLOOKUP($A62&amp;W$84,決統データ!$A$3:$DE$2059,$E62+19,FALSE)</f>
        <v>1178254</v>
      </c>
      <c r="X62" s="307">
        <f>VLOOKUP($A62&amp;X$84,決統データ!$A$3:$DE$2059,$E62+19,FALSE)</f>
        <v>0</v>
      </c>
      <c r="Y62" s="307">
        <f>VLOOKUP($A62&amp;Y$84,決統データ!$A$3:$DE$2059,$E62+19,FALSE)</f>
        <v>871530</v>
      </c>
      <c r="Z62" s="307">
        <f>VLOOKUP($A62&amp;Z$84,決統データ!$A$3:$DE$2059,$E62+19,FALSE)</f>
        <v>0</v>
      </c>
      <c r="AA62" s="307">
        <f>VLOOKUP($A62&amp;AA$84,決統データ!$A$3:$DE$2059,$E62+19,FALSE)</f>
        <v>0</v>
      </c>
      <c r="AB62" s="307">
        <f>VLOOKUP($A62&amp;AB$84,決統データ!$A$3:$DE$2059,$E62+19,FALSE)</f>
        <v>0</v>
      </c>
      <c r="AC62" s="304">
        <f t="shared" si="6"/>
        <v>5860418</v>
      </c>
    </row>
    <row r="63" spans="1:29">
      <c r="A63" s="27" t="str">
        <f t="shared" si="5"/>
        <v>1401902</v>
      </c>
      <c r="B63" s="28" t="s">
        <v>1111</v>
      </c>
      <c r="C63" s="29">
        <v>19</v>
      </c>
      <c r="D63" s="28" t="s">
        <v>796</v>
      </c>
      <c r="E63" s="25">
        <v>23</v>
      </c>
      <c r="F63" s="1078"/>
      <c r="G63" s="1080"/>
      <c r="H63" s="1080"/>
      <c r="I63" s="133" t="s">
        <v>1063</v>
      </c>
      <c r="J63" s="136" t="s">
        <v>1062</v>
      </c>
      <c r="K63" s="307">
        <f>VLOOKUP($A63&amp;K$84,決統データ!$A$3:$DE$2059,$E63+19,FALSE)</f>
        <v>0</v>
      </c>
      <c r="L63" s="307">
        <f>VLOOKUP($A63&amp;L$84,決統データ!$A$3:$DE$2059,$E63+19,FALSE)</f>
        <v>0</v>
      </c>
      <c r="M63" s="307">
        <f>VLOOKUP($A63&amp;M$84,決統データ!$A$3:$DE$2059,$E63+19,FALSE)</f>
        <v>0</v>
      </c>
      <c r="N63" s="307">
        <f>VLOOKUP($A63&amp;N$84,決統データ!$A$3:$DE$2059,$E63+19,FALSE)</f>
        <v>0</v>
      </c>
      <c r="O63" s="307">
        <f>VLOOKUP($A63&amp;O$84,決統データ!$A$3:$DE$2059,$E63+19,FALSE)</f>
        <v>0</v>
      </c>
      <c r="P63" s="307">
        <f>VLOOKUP($A63&amp;P$84,決統データ!$A$3:$DE$2059,$E63+19,FALSE)</f>
        <v>0</v>
      </c>
      <c r="Q63" s="307">
        <f>VLOOKUP($A63&amp;Q$84,決統データ!$A$3:$DE$2059,$E63+19,FALSE)</f>
        <v>10680</v>
      </c>
      <c r="R63" s="307">
        <f>VLOOKUP($A63&amp;R$84,決統データ!$A$3:$DE$2059,$E63+19,FALSE)</f>
        <v>0</v>
      </c>
      <c r="S63" s="307">
        <f>VLOOKUP($A63&amp;S$84,決統データ!$A$3:$DE$2059,$E63+19,FALSE)</f>
        <v>0</v>
      </c>
      <c r="T63" s="307">
        <f>VLOOKUP($A63&amp;T$84,決統データ!$A$3:$DE$2059,$E63+19,FALSE)</f>
        <v>0</v>
      </c>
      <c r="U63" s="307">
        <f>VLOOKUP($A63&amp;U$84,決統データ!$A$3:$DE$2059,$E63+19,FALSE)</f>
        <v>0</v>
      </c>
      <c r="V63" s="307">
        <f>VLOOKUP($A63&amp;V$84,決統データ!$A$3:$DE$2059,$E63+19,FALSE)</f>
        <v>0</v>
      </c>
      <c r="W63" s="307">
        <f>VLOOKUP($A63&amp;W$84,決統データ!$A$3:$DE$2059,$E63+19,FALSE)</f>
        <v>0</v>
      </c>
      <c r="X63" s="307">
        <f>VLOOKUP($A63&amp;X$84,決統データ!$A$3:$DE$2059,$E63+19,FALSE)</f>
        <v>0</v>
      </c>
      <c r="Y63" s="307">
        <f>VLOOKUP($A63&amp;Y$84,決統データ!$A$3:$DE$2059,$E63+19,FALSE)</f>
        <v>0</v>
      </c>
      <c r="Z63" s="307">
        <f>VLOOKUP($A63&amp;Z$84,決統データ!$A$3:$DE$2059,$E63+19,FALSE)</f>
        <v>0</v>
      </c>
      <c r="AA63" s="307">
        <f>VLOOKUP($A63&amp;AA$84,決統データ!$A$3:$DE$2059,$E63+19,FALSE)</f>
        <v>0</v>
      </c>
      <c r="AB63" s="307">
        <f>VLOOKUP($A63&amp;AB$84,決統データ!$A$3:$DE$2059,$E63+19,FALSE)</f>
        <v>0</v>
      </c>
      <c r="AC63" s="304">
        <f t="shared" si="6"/>
        <v>10680</v>
      </c>
    </row>
    <row r="64" spans="1:29">
      <c r="A64" s="27" t="str">
        <f t="shared" si="5"/>
        <v>1401902</v>
      </c>
      <c r="B64" s="28" t="s">
        <v>1111</v>
      </c>
      <c r="C64" s="29">
        <v>19</v>
      </c>
      <c r="D64" s="28" t="s">
        <v>796</v>
      </c>
      <c r="E64" s="25">
        <v>24</v>
      </c>
      <c r="F64" s="1078"/>
      <c r="G64" s="1080"/>
      <c r="H64" s="1080"/>
      <c r="I64" s="133" t="s">
        <v>1061</v>
      </c>
      <c r="J64" s="136" t="s">
        <v>1060</v>
      </c>
      <c r="K64" s="307">
        <f>VLOOKUP($A64&amp;K$84,決統データ!$A$3:$DE$2059,$E64+19,FALSE)</f>
        <v>199234</v>
      </c>
      <c r="L64" s="307">
        <f>VLOOKUP($A64&amp;L$84,決統データ!$A$3:$DE$2059,$E64+19,FALSE)</f>
        <v>43346</v>
      </c>
      <c r="M64" s="307">
        <f>VLOOKUP($A64&amp;M$84,決統データ!$A$3:$DE$2059,$E64+19,FALSE)</f>
        <v>-98660</v>
      </c>
      <c r="N64" s="307">
        <f>VLOOKUP($A64&amp;N$84,決統データ!$A$3:$DE$2059,$E64+19,FALSE)</f>
        <v>-17590</v>
      </c>
      <c r="O64" s="307">
        <f>VLOOKUP($A64&amp;O$84,決統データ!$A$3:$DE$2059,$E64+19,FALSE)</f>
        <v>0</v>
      </c>
      <c r="P64" s="307">
        <f>VLOOKUP($A64&amp;P$84,決統データ!$A$3:$DE$2059,$E64+19,FALSE)</f>
        <v>5756</v>
      </c>
      <c r="Q64" s="307">
        <f>VLOOKUP($A64&amp;Q$84,決統データ!$A$3:$DE$2059,$E64+19,FALSE)</f>
        <v>217106</v>
      </c>
      <c r="R64" s="307">
        <f>VLOOKUP($A64&amp;R$84,決統データ!$A$3:$DE$2059,$E64+19,FALSE)</f>
        <v>17144</v>
      </c>
      <c r="S64" s="307">
        <f>VLOOKUP($A64&amp;S$84,決統データ!$A$3:$DE$2059,$E64+19,FALSE)</f>
        <v>232228</v>
      </c>
      <c r="T64" s="307">
        <f>VLOOKUP($A64&amp;T$84,決統データ!$A$3:$DE$2059,$E64+19,FALSE)</f>
        <v>-77077</v>
      </c>
      <c r="U64" s="307">
        <f>VLOOKUP($A64&amp;U$84,決統データ!$A$3:$DE$2059,$E64+19,FALSE)</f>
        <v>41914</v>
      </c>
      <c r="V64" s="307">
        <f>VLOOKUP($A64&amp;V$84,決統データ!$A$3:$DE$2059,$E64+19,FALSE)</f>
        <v>4125</v>
      </c>
      <c r="W64" s="307">
        <f>VLOOKUP($A64&amp;W$84,決統データ!$A$3:$DE$2059,$E64+19,FALSE)</f>
        <v>149796</v>
      </c>
      <c r="X64" s="307">
        <f>VLOOKUP($A64&amp;X$84,決統データ!$A$3:$DE$2059,$E64+19,FALSE)</f>
        <v>0</v>
      </c>
      <c r="Y64" s="307">
        <f>VLOOKUP($A64&amp;Y$84,決統データ!$A$3:$DE$2059,$E64+19,FALSE)</f>
        <v>-57706</v>
      </c>
      <c r="Z64" s="307">
        <f>VLOOKUP($A64&amp;Z$84,決統データ!$A$3:$DE$2059,$E64+19,FALSE)</f>
        <v>0</v>
      </c>
      <c r="AA64" s="307">
        <f>VLOOKUP($A64&amp;AA$84,決統データ!$A$3:$DE$2059,$E64+19,FALSE)</f>
        <v>0</v>
      </c>
      <c r="AB64" s="307">
        <f>VLOOKUP($A64&amp;AB$84,決統データ!$A$3:$DE$2059,$E64+19,FALSE)</f>
        <v>0</v>
      </c>
      <c r="AC64" s="304">
        <f t="shared" si="6"/>
        <v>659616</v>
      </c>
    </row>
    <row r="65" spans="1:29" ht="21" customHeight="1">
      <c r="A65" s="27" t="str">
        <f t="shared" si="5"/>
        <v>1401902</v>
      </c>
      <c r="B65" s="28" t="s">
        <v>1111</v>
      </c>
      <c r="C65" s="29">
        <v>19</v>
      </c>
      <c r="D65" s="28" t="s">
        <v>796</v>
      </c>
      <c r="E65" s="25">
        <v>25</v>
      </c>
      <c r="F65" s="1078"/>
      <c r="G65" s="1097" t="s">
        <v>1059</v>
      </c>
      <c r="H65" s="1098"/>
      <c r="I65" s="133" t="s">
        <v>1058</v>
      </c>
      <c r="J65" s="136" t="s">
        <v>1057</v>
      </c>
      <c r="K65" s="307">
        <f>VLOOKUP($A65&amp;K$84,決統データ!$A$3:$DE$2059,$E65+19,FALSE)</f>
        <v>60</v>
      </c>
      <c r="L65" s="307">
        <f>VLOOKUP($A65&amp;L$84,決統データ!$A$3:$DE$2059,$E65+19,FALSE)</f>
        <v>32</v>
      </c>
      <c r="M65" s="307">
        <f>VLOOKUP($A65&amp;M$84,決統データ!$A$3:$DE$2059,$E65+19,FALSE)</f>
        <v>30</v>
      </c>
      <c r="N65" s="307">
        <f>VLOOKUP($A65&amp;N$84,決統データ!$A$3:$DE$2059,$E65+19,FALSE)</f>
        <v>122</v>
      </c>
      <c r="O65" s="307">
        <f>VLOOKUP($A65&amp;O$84,決統データ!$A$3:$DE$2059,$E65+19,FALSE)</f>
        <v>98</v>
      </c>
      <c r="P65" s="307">
        <f>VLOOKUP($A65&amp;P$84,決統データ!$A$3:$DE$2059,$E65+19,FALSE)</f>
        <v>48</v>
      </c>
      <c r="Q65" s="307">
        <f>VLOOKUP($A65&amp;Q$84,決統データ!$A$3:$DE$2059,$E65+19,FALSE)</f>
        <v>42</v>
      </c>
      <c r="R65" s="307">
        <f>VLOOKUP($A65&amp;R$84,決統データ!$A$3:$DE$2059,$E65+19,FALSE)</f>
        <v>33</v>
      </c>
      <c r="S65" s="307">
        <f>VLOOKUP($A65&amp;S$84,決統データ!$A$3:$DE$2059,$E65+19,FALSE)</f>
        <v>60</v>
      </c>
      <c r="T65" s="307">
        <f>VLOOKUP($A65&amp;T$84,決統データ!$A$3:$DE$2059,$E65+19,FALSE)</f>
        <v>278</v>
      </c>
      <c r="U65" s="307">
        <f>VLOOKUP($A65&amp;U$84,決統データ!$A$3:$DE$2059,$E65+19,FALSE)</f>
        <v>39</v>
      </c>
      <c r="V65" s="307">
        <f>VLOOKUP($A65&amp;V$84,決統データ!$A$3:$DE$2059,$E65+19,FALSE)</f>
        <v>31</v>
      </c>
      <c r="W65" s="307">
        <f>VLOOKUP($A65&amp;W$84,決統データ!$A$3:$DE$2059,$E65+19,FALSE)</f>
        <v>803</v>
      </c>
      <c r="X65" s="307">
        <f>VLOOKUP($A65&amp;X$84,決統データ!$A$3:$DE$2059,$E65+19,FALSE)</f>
        <v>57</v>
      </c>
      <c r="Y65" s="307">
        <f>VLOOKUP($A65&amp;Y$84,決統データ!$A$3:$DE$2059,$E65+19,FALSE)</f>
        <v>44</v>
      </c>
      <c r="Z65" s="307">
        <f>VLOOKUP($A65&amp;Z$84,決統データ!$A$3:$DE$2059,$E65+19,FALSE)</f>
        <v>0</v>
      </c>
      <c r="AA65" s="307">
        <f>VLOOKUP($A65&amp;AA$84,決統データ!$A$3:$DE$2059,$E65+19,FALSE)</f>
        <v>0</v>
      </c>
      <c r="AB65" s="307">
        <f>VLOOKUP($A65&amp;AB$84,決統データ!$A$3:$DE$2059,$E65+19,FALSE)</f>
        <v>0</v>
      </c>
      <c r="AC65" s="304">
        <f t="shared" si="6"/>
        <v>1777</v>
      </c>
    </row>
    <row r="66" spans="1:29" ht="21" customHeight="1">
      <c r="A66" s="27" t="str">
        <f t="shared" si="5"/>
        <v>1401902</v>
      </c>
      <c r="B66" s="28" t="s">
        <v>1111</v>
      </c>
      <c r="C66" s="29">
        <v>19</v>
      </c>
      <c r="D66" s="28" t="s">
        <v>796</v>
      </c>
      <c r="E66" s="25">
        <v>26</v>
      </c>
      <c r="F66" s="1078"/>
      <c r="G66" s="1099"/>
      <c r="H66" s="1100"/>
      <c r="I66" s="133" t="s">
        <v>1056</v>
      </c>
      <c r="J66" s="138" t="s">
        <v>1055</v>
      </c>
      <c r="K66" s="307">
        <f>VLOOKUP($A66&amp;K$84,決統データ!$A$3:$DE$2059,$E66+19,FALSE)</f>
        <v>1271</v>
      </c>
      <c r="L66" s="307">
        <f>VLOOKUP($A66&amp;L$84,決統データ!$A$3:$DE$2059,$E66+19,FALSE)</f>
        <v>677</v>
      </c>
      <c r="M66" s="307">
        <f>VLOOKUP($A66&amp;M$84,決統データ!$A$3:$DE$2059,$E66+19,FALSE)</f>
        <v>548</v>
      </c>
      <c r="N66" s="307">
        <f>VLOOKUP($A66&amp;N$84,決統データ!$A$3:$DE$2059,$E66+19,FALSE)</f>
        <v>1645</v>
      </c>
      <c r="O66" s="307">
        <f>VLOOKUP($A66&amp;O$84,決統データ!$A$3:$DE$2059,$E66+19,FALSE)</f>
        <v>311</v>
      </c>
      <c r="P66" s="307">
        <f>VLOOKUP($A66&amp;P$84,決統データ!$A$3:$DE$2059,$E66+19,FALSE)</f>
        <v>1946</v>
      </c>
      <c r="Q66" s="307">
        <f>VLOOKUP($A66&amp;Q$84,決統データ!$A$3:$DE$2059,$E66+19,FALSE)</f>
        <v>1279</v>
      </c>
      <c r="R66" s="307">
        <f>VLOOKUP($A66&amp;R$84,決統データ!$A$3:$DE$2059,$E66+19,FALSE)</f>
        <v>313</v>
      </c>
      <c r="S66" s="307">
        <f>VLOOKUP($A66&amp;S$84,決統データ!$A$3:$DE$2059,$E66+19,FALSE)</f>
        <v>738</v>
      </c>
      <c r="T66" s="307">
        <f>VLOOKUP($A66&amp;T$84,決統データ!$A$3:$DE$2059,$E66+19,FALSE)</f>
        <v>1705</v>
      </c>
      <c r="U66" s="307">
        <f>VLOOKUP($A66&amp;U$84,決統データ!$A$3:$DE$2059,$E66+19,FALSE)</f>
        <v>293</v>
      </c>
      <c r="V66" s="307">
        <f>VLOOKUP($A66&amp;V$84,決統データ!$A$3:$DE$2059,$E66+19,FALSE)</f>
        <v>306</v>
      </c>
      <c r="W66" s="307">
        <f>VLOOKUP($A66&amp;W$84,決統データ!$A$3:$DE$2059,$E66+19,FALSE)</f>
        <v>5959</v>
      </c>
      <c r="X66" s="307">
        <f>VLOOKUP($A66&amp;X$84,決統データ!$A$3:$DE$2059,$E66+19,FALSE)</f>
        <v>170</v>
      </c>
      <c r="Y66" s="307">
        <f>VLOOKUP($A66&amp;Y$84,決統データ!$A$3:$DE$2059,$E66+19,FALSE)</f>
        <v>1219</v>
      </c>
      <c r="Z66" s="307">
        <f>VLOOKUP($A66&amp;Z$84,決統データ!$A$3:$DE$2059,$E66+19,FALSE)</f>
        <v>0</v>
      </c>
      <c r="AA66" s="307">
        <f>VLOOKUP($A66&amp;AA$84,決統データ!$A$3:$DE$2059,$E66+19,FALSE)</f>
        <v>0</v>
      </c>
      <c r="AB66" s="307">
        <f>VLOOKUP($A66&amp;AB$84,決統データ!$A$3:$DE$2059,$E66+19,FALSE)</f>
        <v>0</v>
      </c>
      <c r="AC66" s="304">
        <f t="shared" si="6"/>
        <v>18380</v>
      </c>
    </row>
    <row r="67" spans="1:29" s="3" customFormat="1">
      <c r="A67" s="27" t="str">
        <f t="shared" si="5"/>
        <v>1401902</v>
      </c>
      <c r="B67" s="28" t="s">
        <v>1111</v>
      </c>
      <c r="C67" s="29">
        <v>19</v>
      </c>
      <c r="D67" s="28" t="s">
        <v>796</v>
      </c>
      <c r="E67" s="25" t="s">
        <v>1112</v>
      </c>
      <c r="F67" s="1101" t="s">
        <v>1054</v>
      </c>
      <c r="G67" s="133" t="s">
        <v>1053</v>
      </c>
      <c r="H67" s="139"/>
      <c r="I67" s="139"/>
      <c r="J67" s="136"/>
      <c r="K67" s="117">
        <f>VLOOKUP($A67&amp;K$84,決統データ!$A$3:$DE$2059,$E67+19,FALSE)</f>
        <v>0</v>
      </c>
      <c r="L67" s="117">
        <f>VLOOKUP($A67&amp;L$84,決統データ!$A$3:$DE$2059,$E67+19,FALSE)</f>
        <v>0</v>
      </c>
      <c r="M67" s="117">
        <f>VLOOKUP($A67&amp;M$84,決統データ!$A$3:$DE$2059,$E67+19,FALSE)</f>
        <v>0</v>
      </c>
      <c r="N67" s="117">
        <f>VLOOKUP($A67&amp;N$84,決統データ!$A$3:$DE$2059,$E67+19,FALSE)</f>
        <v>0</v>
      </c>
      <c r="O67" s="117">
        <f>VLOOKUP($A67&amp;O$84,決統データ!$A$3:$DE$2059,$E67+19,FALSE)</f>
        <v>0</v>
      </c>
      <c r="P67" s="117">
        <f>VLOOKUP($A67&amp;P$84,決統データ!$A$3:$DE$2059,$E67+19,FALSE)</f>
        <v>0</v>
      </c>
      <c r="Q67" s="117">
        <f>VLOOKUP($A67&amp;Q$84,決統データ!$A$3:$DE$2059,$E67+19,FALSE)</f>
        <v>0</v>
      </c>
      <c r="R67" s="117">
        <f>VLOOKUP($A67&amp;R$84,決統データ!$A$3:$DE$2059,$E67+19,FALSE)</f>
        <v>0</v>
      </c>
      <c r="S67" s="117">
        <f>VLOOKUP($A67&amp;S$84,決統データ!$A$3:$DE$2059,$E67+19,FALSE)</f>
        <v>3630601</v>
      </c>
      <c r="T67" s="117">
        <f>VLOOKUP($A67&amp;T$84,決統データ!$A$3:$DE$2059,$E67+19,FALSE)</f>
        <v>4250401</v>
      </c>
      <c r="U67" s="117">
        <f>VLOOKUP($A67&amp;U$84,決統データ!$A$3:$DE$2059,$E67+19,FALSE)</f>
        <v>5020401</v>
      </c>
      <c r="V67" s="117">
        <f>VLOOKUP($A67&amp;V$84,決統データ!$A$3:$DE$2059,$E67+19,FALSE)</f>
        <v>5020401</v>
      </c>
      <c r="W67" s="117">
        <f>VLOOKUP($A67&amp;W$84,決統データ!$A$3:$DE$2059,$E67+19,FALSE)</f>
        <v>5020401</v>
      </c>
      <c r="X67" s="117">
        <f>VLOOKUP($A67&amp;X$84,決統データ!$A$3:$DE$2059,$E67+19,FALSE)</f>
        <v>5020401</v>
      </c>
      <c r="Y67" s="117">
        <f>VLOOKUP($A67&amp;Y$84,決統データ!$A$3:$DE$2059,$E67+19,FALSE)</f>
        <v>3630401</v>
      </c>
      <c r="Z67" s="117">
        <f>VLOOKUP($A67&amp;Z$84,決統データ!$A$3:$DE$2059,$E67+19,FALSE)</f>
        <v>0</v>
      </c>
      <c r="AA67" s="117">
        <f>VLOOKUP($A67&amp;AA$84,決統データ!$A$3:$DE$2059,$E67+19,FALSE)</f>
        <v>0</v>
      </c>
      <c r="AB67" s="117">
        <f>VLOOKUP($A67&amp;AB$84,決統データ!$A$3:$DE$2059,$E67+19,FALSE)</f>
        <v>0</v>
      </c>
      <c r="AC67" s="304">
        <f t="shared" si="6"/>
        <v>31593007</v>
      </c>
    </row>
    <row r="68" spans="1:29">
      <c r="F68" s="1101"/>
      <c r="G68" s="1102" t="s">
        <v>1052</v>
      </c>
      <c r="H68" s="128" t="s">
        <v>1051</v>
      </c>
      <c r="I68" s="139"/>
      <c r="J68" s="136"/>
      <c r="K68" s="352"/>
      <c r="L68" s="352"/>
      <c r="M68" s="352"/>
      <c r="N68" s="352"/>
      <c r="O68" s="352"/>
      <c r="P68" s="352"/>
      <c r="Q68" s="352"/>
      <c r="R68" s="352"/>
      <c r="S68" s="352"/>
      <c r="T68" s="352"/>
      <c r="U68" s="352"/>
      <c r="V68" s="352"/>
      <c r="W68" s="352"/>
      <c r="X68" s="352"/>
      <c r="Y68" s="352"/>
      <c r="Z68" s="352"/>
      <c r="AA68" s="352"/>
      <c r="AB68" s="352"/>
      <c r="AC68" s="304">
        <f>COUNTA(K68:AB68)</f>
        <v>0</v>
      </c>
    </row>
    <row r="69" spans="1:29">
      <c r="F69" s="1101"/>
      <c r="G69" s="1102"/>
      <c r="H69" s="128" t="s">
        <v>1050</v>
      </c>
      <c r="I69" s="139"/>
      <c r="J69" s="136"/>
      <c r="K69" s="353"/>
      <c r="L69" s="353"/>
      <c r="M69" s="353"/>
      <c r="N69" s="353"/>
      <c r="O69" s="353"/>
      <c r="P69" s="352"/>
      <c r="Q69" s="352"/>
      <c r="R69" s="352"/>
      <c r="S69" s="352"/>
      <c r="T69" s="352"/>
      <c r="U69" s="352"/>
      <c r="V69" s="352"/>
      <c r="W69" s="352"/>
      <c r="X69" s="352"/>
      <c r="Y69" s="352"/>
      <c r="Z69" s="352"/>
      <c r="AA69" s="352"/>
      <c r="AB69" s="352"/>
      <c r="AC69" s="304">
        <f>COUNTA(K69:AB69)</f>
        <v>0</v>
      </c>
    </row>
    <row r="70" spans="1:29">
      <c r="F70" s="1101"/>
      <c r="G70" s="1102"/>
      <c r="H70" s="128" t="s">
        <v>1049</v>
      </c>
      <c r="I70" s="139"/>
      <c r="J70" s="136"/>
      <c r="K70" s="352"/>
      <c r="L70" s="352"/>
      <c r="M70" s="352"/>
      <c r="N70" s="352"/>
      <c r="O70" s="352"/>
      <c r="P70" s="352"/>
      <c r="Q70" s="352"/>
      <c r="R70" s="352"/>
      <c r="S70" s="352"/>
      <c r="T70" s="352"/>
      <c r="U70" s="352"/>
      <c r="V70" s="352"/>
      <c r="W70" s="352"/>
      <c r="X70" s="352"/>
      <c r="Y70" s="352"/>
      <c r="Z70" s="352"/>
      <c r="AA70" s="352"/>
      <c r="AB70" s="352"/>
      <c r="AC70" s="304">
        <f>COUNTA(K70:AB70)</f>
        <v>0</v>
      </c>
    </row>
    <row r="71" spans="1:29">
      <c r="F71" s="1101"/>
      <c r="G71" s="1102"/>
      <c r="H71" s="128" t="s">
        <v>1048</v>
      </c>
      <c r="I71" s="139"/>
      <c r="J71" s="136"/>
      <c r="K71" s="352"/>
      <c r="L71" s="352"/>
      <c r="M71" s="352"/>
      <c r="N71" s="352"/>
      <c r="O71" s="352"/>
      <c r="P71" s="353"/>
      <c r="Q71" s="353"/>
      <c r="R71" s="353"/>
      <c r="S71" s="353" t="s">
        <v>179</v>
      </c>
      <c r="T71" s="418" t="s">
        <v>1458</v>
      </c>
      <c r="U71" s="418" t="s">
        <v>1458</v>
      </c>
      <c r="V71" s="353" t="s">
        <v>821</v>
      </c>
      <c r="W71" s="418" t="s">
        <v>179</v>
      </c>
      <c r="X71" s="418" t="s">
        <v>1578</v>
      </c>
      <c r="Y71" s="353" t="s">
        <v>179</v>
      </c>
      <c r="Z71" s="353"/>
      <c r="AA71" s="353"/>
      <c r="AB71" s="353"/>
      <c r="AC71" s="304">
        <f>COUNTA(K71:AB71)</f>
        <v>7</v>
      </c>
    </row>
    <row r="72" spans="1:29">
      <c r="A72" s="27" t="str">
        <f t="shared" ref="A72:A82" si="7">+B72&amp;C72&amp;D72</f>
        <v>1401902</v>
      </c>
      <c r="B72" s="28" t="s">
        <v>1111</v>
      </c>
      <c r="C72" s="29">
        <v>19</v>
      </c>
      <c r="D72" s="28" t="s">
        <v>796</v>
      </c>
      <c r="E72" s="25">
        <v>30</v>
      </c>
      <c r="F72" s="1101"/>
      <c r="G72" s="140" t="s">
        <v>1047</v>
      </c>
      <c r="H72" s="133"/>
      <c r="I72" s="139"/>
      <c r="J72" s="136"/>
      <c r="K72" s="42">
        <f>VLOOKUP($A72&amp;K$84,決統データ!$A$3:$DE$2059,$E72+19,FALSE)</f>
        <v>0</v>
      </c>
      <c r="L72" s="42">
        <f>VLOOKUP($A72&amp;L$84,決統データ!$A$3:$DE$2059,$E72+19,FALSE)</f>
        <v>0</v>
      </c>
      <c r="M72" s="42">
        <f>VLOOKUP($A72&amp;M$84,決統データ!$A$3:$DE$2059,$E72+19,FALSE)</f>
        <v>0</v>
      </c>
      <c r="N72" s="42">
        <f>VLOOKUP($A72&amp;N$84,決統データ!$A$3:$DE$2059,$E72+19,FALSE)</f>
        <v>0</v>
      </c>
      <c r="O72" s="42">
        <f>VLOOKUP($A72&amp;O$84,決統データ!$A$3:$DE$2059,$E72+19,FALSE)</f>
        <v>0</v>
      </c>
      <c r="P72" s="42">
        <f>VLOOKUP($A72&amp;P$84,決統データ!$A$3:$DE$2059,$E72+19,FALSE)</f>
        <v>0</v>
      </c>
      <c r="Q72" s="42">
        <f>VLOOKUP($A72&amp;Q$84,決統データ!$A$3:$DE$2059,$E72+19,FALSE)</f>
        <v>0</v>
      </c>
      <c r="R72" s="42">
        <f>VLOOKUP($A72&amp;R$84,決統データ!$A$3:$DE$2059,$E72+19,FALSE)</f>
        <v>0</v>
      </c>
      <c r="S72" s="42">
        <f>VLOOKUP($A72&amp;S$84,決統データ!$A$3:$DE$2059,$E72+19,FALSE)</f>
        <v>2358</v>
      </c>
      <c r="T72" s="42">
        <f>VLOOKUP($A72&amp;T$84,決統データ!$A$3:$DE$2059,$E72+19,FALSE)</f>
        <v>2751</v>
      </c>
      <c r="U72" s="42">
        <f>VLOOKUP($A72&amp;U$84,決統データ!$A$3:$DE$2059,$E72+19,FALSE)</f>
        <v>3172</v>
      </c>
      <c r="V72" s="42">
        <f>VLOOKUP($A72&amp;V$84,決統データ!$A$3:$DE$2059,$E72+19,FALSE)</f>
        <v>2048</v>
      </c>
      <c r="W72" s="42">
        <f>VLOOKUP($A72&amp;W$84,決統データ!$A$3:$DE$2059,$E72+19,FALSE)</f>
        <v>0</v>
      </c>
      <c r="X72" s="42">
        <f>VLOOKUP($A72&amp;X$84,決統データ!$A$3:$DE$2059,$E72+19,FALSE)</f>
        <v>0</v>
      </c>
      <c r="Y72" s="42">
        <f>VLOOKUP($A72&amp;Y$84,決統データ!$A$3:$DE$2059,$E72+19,FALSE)</f>
        <v>2166</v>
      </c>
      <c r="Z72" s="42">
        <f>VLOOKUP($A72&amp;Z$84,決統データ!$A$3:$DE$2059,$E72+19,FALSE)</f>
        <v>0</v>
      </c>
      <c r="AA72" s="42">
        <f>VLOOKUP($A72&amp;AA$84,決統データ!$A$3:$DE$2059,$E72+19,FALSE)</f>
        <v>0</v>
      </c>
      <c r="AB72" s="42">
        <f>VLOOKUP($A72&amp;AB$84,決統データ!$A$3:$DE$2059,$E72+19,FALSE)</f>
        <v>0</v>
      </c>
      <c r="AC72" s="304">
        <f>SUM(K72:AB72)</f>
        <v>12495</v>
      </c>
    </row>
    <row r="73" spans="1:29">
      <c r="A73" s="27" t="str">
        <f t="shared" si="7"/>
        <v>1401902</v>
      </c>
      <c r="B73" s="28" t="s">
        <v>1111</v>
      </c>
      <c r="C73" s="29">
        <v>19</v>
      </c>
      <c r="D73" s="28" t="s">
        <v>796</v>
      </c>
      <c r="E73" s="25">
        <v>32</v>
      </c>
      <c r="F73" s="1029" t="s">
        <v>802</v>
      </c>
      <c r="G73" s="134" t="s">
        <v>1046</v>
      </c>
      <c r="H73" s="133"/>
      <c r="I73" s="139"/>
      <c r="J73" s="136"/>
      <c r="K73" s="42">
        <f>VLOOKUP($A73&amp;K$84,決統データ!$A$3:$DE$2059,$E73+19,FALSE)</f>
        <v>0</v>
      </c>
      <c r="L73" s="42">
        <f>VLOOKUP($A73&amp;L$84,決統データ!$A$3:$DE$2059,$E73+19,FALSE)</f>
        <v>0</v>
      </c>
      <c r="M73" s="42">
        <f>VLOOKUP($A73&amp;M$84,決統データ!$A$3:$DE$2059,$E73+19,FALSE)</f>
        <v>0</v>
      </c>
      <c r="N73" s="42">
        <f>VLOOKUP($A73&amp;N$84,決統データ!$A$3:$DE$2059,$E73+19,FALSE)</f>
        <v>0</v>
      </c>
      <c r="O73" s="42">
        <f>VLOOKUP($A73&amp;O$84,決統データ!$A$3:$DE$2059,$E73+19,FALSE)</f>
        <v>0</v>
      </c>
      <c r="P73" s="42">
        <f>VLOOKUP($A73&amp;P$84,決統データ!$A$3:$DE$2059,$E73+19,FALSE)</f>
        <v>0</v>
      </c>
      <c r="Q73" s="42">
        <f>VLOOKUP($A73&amp;Q$84,決統データ!$A$3:$DE$2059,$E73+19,FALSE)</f>
        <v>1</v>
      </c>
      <c r="R73" s="42">
        <f>VLOOKUP($A73&amp;R$84,決統データ!$A$3:$DE$2059,$E73+19,FALSE)</f>
        <v>0</v>
      </c>
      <c r="S73" s="42">
        <f>VLOOKUP($A73&amp;S$84,決統データ!$A$3:$DE$2059,$E73+19,FALSE)</f>
        <v>0</v>
      </c>
      <c r="T73" s="42">
        <f>VLOOKUP($A73&amp;T$84,決統データ!$A$3:$DE$2059,$E73+19,FALSE)</f>
        <v>0</v>
      </c>
      <c r="U73" s="42">
        <f>VLOOKUP($A73&amp;U$84,決統データ!$A$3:$DE$2059,$E73+19,FALSE)</f>
        <v>0</v>
      </c>
      <c r="V73" s="42">
        <f>VLOOKUP($A73&amp;V$84,決統データ!$A$3:$DE$2059,$E73+19,FALSE)</f>
        <v>0</v>
      </c>
      <c r="W73" s="42">
        <f>VLOOKUP($A73&amp;W$84,決統データ!$A$3:$DE$2059,$E73+19,FALSE)</f>
        <v>0</v>
      </c>
      <c r="X73" s="42">
        <f>VLOOKUP($A73&amp;X$84,決統データ!$A$3:$DE$2059,$E73+19,FALSE)</f>
        <v>0</v>
      </c>
      <c r="Y73" s="42">
        <f>VLOOKUP($A73&amp;Y$84,決統データ!$A$3:$DE$2059,$E73+19,FALSE)</f>
        <v>0</v>
      </c>
      <c r="Z73" s="42">
        <f>VLOOKUP($A73&amp;Z$84,決統データ!$A$3:$DE$2059,$E73+19,FALSE)</f>
        <v>0</v>
      </c>
      <c r="AA73" s="42">
        <f>VLOOKUP($A73&amp;AA$84,決統データ!$A$3:$DE$2059,$E73+19,FALSE)</f>
        <v>0</v>
      </c>
      <c r="AB73" s="42">
        <f>VLOOKUP($A73&amp;AB$84,決統データ!$A$3:$DE$2059,$E73+19,FALSE)</f>
        <v>0</v>
      </c>
      <c r="AC73" s="304">
        <f>SUM(K73:AB73)</f>
        <v>1</v>
      </c>
    </row>
    <row r="74" spans="1:29" ht="14.25" customHeight="1">
      <c r="A74" s="27" t="str">
        <f t="shared" si="7"/>
        <v>1401902</v>
      </c>
      <c r="B74" s="28" t="s">
        <v>1111</v>
      </c>
      <c r="C74" s="29">
        <v>19</v>
      </c>
      <c r="D74" s="28" t="s">
        <v>796</v>
      </c>
      <c r="E74" s="25">
        <v>33</v>
      </c>
      <c r="F74" s="1029"/>
      <c r="G74" s="134" t="s">
        <v>1045</v>
      </c>
      <c r="H74" s="133"/>
      <c r="I74" s="139"/>
      <c r="J74" s="136"/>
      <c r="K74" s="42">
        <f>VLOOKUP($A74&amp;K$84,決統データ!$A$3:$DE$2059,$E74+19,FALSE)</f>
        <v>0</v>
      </c>
      <c r="L74" s="42">
        <f>VLOOKUP($A74&amp;L$84,決統データ!$A$3:$DE$2059,$E74+19,FALSE)</f>
        <v>0</v>
      </c>
      <c r="M74" s="42">
        <f>VLOOKUP($A74&amp;M$84,決統データ!$A$3:$DE$2059,$E74+19,FALSE)</f>
        <v>0</v>
      </c>
      <c r="N74" s="42">
        <f>VLOOKUP($A74&amp;N$84,決統データ!$A$3:$DE$2059,$E74+19,FALSE)</f>
        <v>0</v>
      </c>
      <c r="O74" s="42">
        <f>VLOOKUP($A74&amp;O$84,決統データ!$A$3:$DE$2059,$E74+19,FALSE)</f>
        <v>0</v>
      </c>
      <c r="P74" s="42">
        <f>VLOOKUP($A74&amp;P$84,決統データ!$A$3:$DE$2059,$E74+19,FALSE)</f>
        <v>0</v>
      </c>
      <c r="Q74" s="42">
        <f>VLOOKUP($A74&amp;Q$84,決統データ!$A$3:$DE$2059,$E74+19,FALSE)</f>
        <v>0</v>
      </c>
      <c r="R74" s="42">
        <f>VLOOKUP($A74&amp;R$84,決統データ!$A$3:$DE$2059,$E74+19,FALSE)</f>
        <v>0</v>
      </c>
      <c r="S74" s="42">
        <f>VLOOKUP($A74&amp;S$84,決統データ!$A$3:$DE$2059,$E74+19,FALSE)</f>
        <v>0</v>
      </c>
      <c r="T74" s="42">
        <f>VLOOKUP($A74&amp;T$84,決統データ!$A$3:$DE$2059,$E74+19,FALSE)</f>
        <v>0</v>
      </c>
      <c r="U74" s="42">
        <f>VLOOKUP($A74&amp;U$84,決統データ!$A$3:$DE$2059,$E74+19,FALSE)</f>
        <v>0</v>
      </c>
      <c r="V74" s="42">
        <f>VLOOKUP($A74&amp;V$84,決統データ!$A$3:$DE$2059,$E74+19,FALSE)</f>
        <v>0</v>
      </c>
      <c r="W74" s="42">
        <f>VLOOKUP($A74&amp;W$84,決統データ!$A$3:$DE$2059,$E74+19,FALSE)</f>
        <v>0</v>
      </c>
      <c r="X74" s="42">
        <f>VLOOKUP($A74&amp;X$84,決統データ!$A$3:$DE$2059,$E74+19,FALSE)</f>
        <v>0</v>
      </c>
      <c r="Y74" s="42">
        <f>VLOOKUP($A74&amp;Y$84,決統データ!$A$3:$DE$2059,$E74+19,FALSE)</f>
        <v>0</v>
      </c>
      <c r="Z74" s="42">
        <f>VLOOKUP($A74&amp;Z$84,決統データ!$A$3:$DE$2059,$E74+19,FALSE)</f>
        <v>0</v>
      </c>
      <c r="AA74" s="42">
        <f>VLOOKUP($A74&amp;AA$84,決統データ!$A$3:$DE$2059,$E74+19,FALSE)</f>
        <v>0</v>
      </c>
      <c r="AB74" s="42">
        <f>VLOOKUP($A74&amp;AB$84,決統データ!$A$3:$DE$2059,$E74+19,FALSE)</f>
        <v>0</v>
      </c>
      <c r="AC74" s="304">
        <f>SUM(K74:AB74)</f>
        <v>0</v>
      </c>
    </row>
    <row r="75" spans="1:29">
      <c r="A75" s="27" t="str">
        <f t="shared" si="7"/>
        <v>1401902</v>
      </c>
      <c r="B75" s="28" t="s">
        <v>1111</v>
      </c>
      <c r="C75" s="29">
        <v>19</v>
      </c>
      <c r="D75" s="28" t="s">
        <v>796</v>
      </c>
      <c r="E75" s="25">
        <v>34</v>
      </c>
      <c r="F75" s="1029"/>
      <c r="G75" s="1096" t="s">
        <v>1044</v>
      </c>
      <c r="H75" s="1096"/>
      <c r="I75" s="1096"/>
      <c r="J75" s="1096"/>
      <c r="K75" s="42">
        <f>VLOOKUP($A75&amp;K$84,決統データ!$A$3:$DE$2059,$E75+19,FALSE)</f>
        <v>0</v>
      </c>
      <c r="L75" s="42">
        <f>VLOOKUP($A75&amp;L$84,決統データ!$A$3:$DE$2059,$E75+19,FALSE)</f>
        <v>0</v>
      </c>
      <c r="M75" s="42">
        <f>VLOOKUP($A75&amp;M$84,決統データ!$A$3:$DE$2059,$E75+19,FALSE)</f>
        <v>0</v>
      </c>
      <c r="N75" s="42">
        <f>VLOOKUP($A75&amp;N$84,決統データ!$A$3:$DE$2059,$E75+19,FALSE)</f>
        <v>0</v>
      </c>
      <c r="O75" s="42">
        <f>VLOOKUP($A75&amp;O$84,決統データ!$A$3:$DE$2059,$E75+19,FALSE)</f>
        <v>0</v>
      </c>
      <c r="P75" s="42">
        <f>VLOOKUP($A75&amp;P$84,決統データ!$A$3:$DE$2059,$E75+19,FALSE)</f>
        <v>0</v>
      </c>
      <c r="Q75" s="42">
        <f>VLOOKUP($A75&amp;Q$84,決統データ!$A$3:$DE$2059,$E75+19,FALSE)</f>
        <v>1</v>
      </c>
      <c r="R75" s="42">
        <f>VLOOKUP($A75&amp;R$84,決統データ!$A$3:$DE$2059,$E75+19,FALSE)</f>
        <v>0</v>
      </c>
      <c r="S75" s="42">
        <f>VLOOKUP($A75&amp;S$84,決統データ!$A$3:$DE$2059,$E75+19,FALSE)</f>
        <v>0</v>
      </c>
      <c r="T75" s="42">
        <f>VLOOKUP($A75&amp;T$84,決統データ!$A$3:$DE$2059,$E75+19,FALSE)</f>
        <v>0</v>
      </c>
      <c r="U75" s="42">
        <f>VLOOKUP($A75&amp;U$84,決統データ!$A$3:$DE$2059,$E75+19,FALSE)</f>
        <v>0</v>
      </c>
      <c r="V75" s="42">
        <f>VLOOKUP($A75&amp;V$84,決統データ!$A$3:$DE$2059,$E75+19,FALSE)</f>
        <v>0</v>
      </c>
      <c r="W75" s="42">
        <f>VLOOKUP($A75&amp;W$84,決統データ!$A$3:$DE$2059,$E75+19,FALSE)</f>
        <v>0</v>
      </c>
      <c r="X75" s="42">
        <f>VLOOKUP($A75&amp;X$84,決統データ!$A$3:$DE$2059,$E75+19,FALSE)</f>
        <v>0</v>
      </c>
      <c r="Y75" s="42">
        <f>VLOOKUP($A75&amp;Y$84,決統データ!$A$3:$DE$2059,$E75+19,FALSE)</f>
        <v>0</v>
      </c>
      <c r="Z75" s="42">
        <f>VLOOKUP($A75&amp;Z$84,決統データ!$A$3:$DE$2059,$E75+19,FALSE)</f>
        <v>0</v>
      </c>
      <c r="AA75" s="42">
        <f>VLOOKUP($A75&amp;AA$84,決統データ!$A$3:$DE$2059,$E75+19,FALSE)</f>
        <v>0</v>
      </c>
      <c r="AB75" s="42">
        <f>VLOOKUP($A75&amp;AB$84,決統データ!$A$3:$DE$2059,$E75+19,FALSE)</f>
        <v>0</v>
      </c>
      <c r="AC75" s="304">
        <f>SUM(K75:AB75)</f>
        <v>1</v>
      </c>
    </row>
    <row r="76" spans="1:29" ht="14.25" customHeight="1">
      <c r="A76" s="27" t="str">
        <f t="shared" si="7"/>
        <v>1401902</v>
      </c>
      <c r="B76" s="28" t="s">
        <v>1111</v>
      </c>
      <c r="C76" s="29">
        <v>19</v>
      </c>
      <c r="D76" s="28" t="s">
        <v>796</v>
      </c>
      <c r="E76" s="25">
        <v>37</v>
      </c>
      <c r="F76" s="1091" t="s">
        <v>1043</v>
      </c>
      <c r="G76" s="1092" t="s">
        <v>1113</v>
      </c>
      <c r="H76" s="1092"/>
      <c r="I76" s="1092"/>
      <c r="J76" s="1092"/>
      <c r="K76" s="42">
        <f>VLOOKUP($A76&amp;K$84,決統データ!$A$3:$DE$2059,$E76+19,FALSE)</f>
        <v>1</v>
      </c>
      <c r="L76" s="42">
        <f>VLOOKUP($A76&amp;L$84,決統データ!$A$3:$DE$2059,$E76+19,FALSE)</f>
        <v>2</v>
      </c>
      <c r="M76" s="42">
        <f>VLOOKUP($A76&amp;M$84,決統データ!$A$3:$DE$2059,$E76+19,FALSE)</f>
        <v>2</v>
      </c>
      <c r="N76" s="42">
        <f>VLOOKUP($A76&amp;N$84,決統データ!$A$3:$DE$2059,$E76+19,FALSE)</f>
        <v>2</v>
      </c>
      <c r="O76" s="42">
        <f>VLOOKUP($A76&amp;O$84,決統データ!$A$3:$DE$2059,$E76+19,FALSE)</f>
        <v>2</v>
      </c>
      <c r="P76" s="42">
        <f>VLOOKUP($A76&amp;P$84,決統データ!$A$3:$DE$2059,$E76+19,FALSE)</f>
        <v>2</v>
      </c>
      <c r="Q76" s="42">
        <f>VLOOKUP($A76&amp;Q$84,決統データ!$A$3:$DE$2059,$E76+19,FALSE)</f>
        <v>2</v>
      </c>
      <c r="R76" s="42">
        <f>VLOOKUP($A76&amp;R$84,決統データ!$A$3:$DE$2059,$E76+19,FALSE)</f>
        <v>1</v>
      </c>
      <c r="S76" s="42">
        <f>VLOOKUP($A76&amp;S$84,決統データ!$A$3:$DE$2059,$E76+19,FALSE)</f>
        <v>2</v>
      </c>
      <c r="T76" s="42">
        <f>VLOOKUP($A76&amp;T$84,決統データ!$A$3:$DE$2059,$E76+19,FALSE)</f>
        <v>2</v>
      </c>
      <c r="U76" s="42">
        <f>VLOOKUP($A76&amp;U$84,決統データ!$A$3:$DE$2059,$E76+19,FALSE)</f>
        <v>2</v>
      </c>
      <c r="V76" s="42">
        <f>VLOOKUP($A76&amp;V$84,決統データ!$A$3:$DE$2059,$E76+19,FALSE)</f>
        <v>2</v>
      </c>
      <c r="W76" s="42">
        <f>VLOOKUP($A76&amp;W$84,決統データ!$A$3:$DE$2059,$E76+19,FALSE)</f>
        <v>2</v>
      </c>
      <c r="X76" s="42">
        <f>VLOOKUP($A76&amp;X$84,決統データ!$A$3:$DE$2059,$E76+19,FALSE)</f>
        <v>2</v>
      </c>
      <c r="Y76" s="42">
        <f>VLOOKUP($A76&amp;Y$84,決統データ!$A$3:$DE$2059,$E76+19,FALSE)</f>
        <v>2</v>
      </c>
      <c r="Z76" s="42">
        <f>VLOOKUP($A76&amp;Z$84,決統データ!$A$3:$DE$2059,$E76+19,FALSE)</f>
        <v>0</v>
      </c>
      <c r="AA76" s="42">
        <f>VLOOKUP($A76&amp;AA$84,決統データ!$A$3:$DE$2059,$E76+19,FALSE)</f>
        <v>0</v>
      </c>
      <c r="AB76" s="42">
        <f>VLOOKUP($A76&amp;AB$84,決統データ!$A$3:$DE$2059,$E76+19,FALSE)</f>
        <v>0</v>
      </c>
      <c r="AC76" s="304">
        <f t="shared" ref="AC76:AC82" si="8">SUM(K76:AB76)</f>
        <v>28</v>
      </c>
    </row>
    <row r="77" spans="1:29">
      <c r="A77" s="27" t="str">
        <f t="shared" si="7"/>
        <v>1401902</v>
      </c>
      <c r="B77" s="28" t="s">
        <v>1111</v>
      </c>
      <c r="C77" s="29">
        <v>19</v>
      </c>
      <c r="D77" s="28" t="s">
        <v>796</v>
      </c>
      <c r="E77" s="25">
        <v>38</v>
      </c>
      <c r="F77" s="1091"/>
      <c r="G77" s="1093" t="s">
        <v>1531</v>
      </c>
      <c r="H77" s="1094"/>
      <c r="I77" s="1094"/>
      <c r="J77" s="1095"/>
      <c r="K77" s="42">
        <f>VLOOKUP($A77&amp;K$84,決統データ!$A$3:$DE$2059,$E77+19,FALSE)</f>
        <v>531032</v>
      </c>
      <c r="L77" s="42">
        <f>VLOOKUP($A77&amp;L$84,決統データ!$A$3:$DE$2059,$E77+19,FALSE)</f>
        <v>0</v>
      </c>
      <c r="M77" s="42">
        <f>VLOOKUP($A77&amp;M$84,決統データ!$A$3:$DE$2059,$E77+19,FALSE)</f>
        <v>0</v>
      </c>
      <c r="N77" s="42">
        <f>VLOOKUP($A77&amp;N$84,決統データ!$A$3:$DE$2059,$E77+19,FALSE)</f>
        <v>0</v>
      </c>
      <c r="O77" s="42">
        <f>VLOOKUP($A77&amp;O$84,決統データ!$A$3:$DE$2059,$E77+19,FALSE)</f>
        <v>0</v>
      </c>
      <c r="P77" s="42">
        <f>VLOOKUP($A77&amp;P$84,決統データ!$A$3:$DE$2059,$E77+19,FALSE)</f>
        <v>0</v>
      </c>
      <c r="Q77" s="42">
        <f>VLOOKUP($A77&amp;Q$84,決統データ!$A$3:$DE$2059,$E77+19,FALSE)</f>
        <v>0</v>
      </c>
      <c r="R77" s="42">
        <f>VLOOKUP($A77&amp;R$84,決統データ!$A$3:$DE$2059,$E77+19,FALSE)</f>
        <v>86309</v>
      </c>
      <c r="S77" s="42">
        <f>VLOOKUP($A77&amp;S$84,決統データ!$A$3:$DE$2059,$E77+19,FALSE)</f>
        <v>0</v>
      </c>
      <c r="T77" s="42">
        <f>VLOOKUP($A77&amp;T$84,決統データ!$A$3:$DE$2059,$E77+19,FALSE)</f>
        <v>0</v>
      </c>
      <c r="U77" s="42">
        <f>VLOOKUP($A77&amp;U$84,決統データ!$A$3:$DE$2059,$E77+19,FALSE)</f>
        <v>0</v>
      </c>
      <c r="V77" s="42">
        <f>VLOOKUP($A77&amp;V$84,決統データ!$A$3:$DE$2059,$E77+19,FALSE)</f>
        <v>0</v>
      </c>
      <c r="W77" s="42">
        <f>VLOOKUP($A77&amp;W$84,決統データ!$A$3:$DE$2059,$E77+19,FALSE)</f>
        <v>0</v>
      </c>
      <c r="X77" s="42">
        <f>VLOOKUP($A77&amp;X$84,決統データ!$A$3:$DE$2059,$E77+19,FALSE)</f>
        <v>0</v>
      </c>
      <c r="Y77" s="42">
        <f>VLOOKUP($A77&amp;Y$84,決統データ!$A$3:$DE$2059,$E77+19,FALSE)</f>
        <v>0</v>
      </c>
      <c r="Z77" s="42">
        <f>VLOOKUP($A77&amp;Z$84,決統データ!$A$3:$DE$2059,$E77+19,FALSE)</f>
        <v>0</v>
      </c>
      <c r="AA77" s="42">
        <f>VLOOKUP($A77&amp;AA$84,決統データ!$A$3:$DE$2059,$E77+19,FALSE)</f>
        <v>0</v>
      </c>
      <c r="AB77" s="42">
        <f>VLOOKUP($A77&amp;AB$84,決統データ!$A$3:$DE$2059,$E77+19,FALSE)</f>
        <v>0</v>
      </c>
      <c r="AC77" s="304">
        <f t="shared" si="8"/>
        <v>617341</v>
      </c>
    </row>
    <row r="78" spans="1:29">
      <c r="A78" s="27" t="str">
        <f t="shared" si="7"/>
        <v>1401902</v>
      </c>
      <c r="B78" s="28" t="s">
        <v>1111</v>
      </c>
      <c r="C78" s="29">
        <v>19</v>
      </c>
      <c r="D78" s="28" t="s">
        <v>796</v>
      </c>
      <c r="E78" s="25">
        <v>39</v>
      </c>
      <c r="F78" s="1091"/>
      <c r="G78" s="1088" t="s">
        <v>650</v>
      </c>
      <c r="H78" s="1079" t="s">
        <v>1042</v>
      </c>
      <c r="I78" s="141" t="s">
        <v>1041</v>
      </c>
      <c r="J78" s="131" t="s">
        <v>1040</v>
      </c>
      <c r="K78" s="42">
        <f>VLOOKUP($A78&amp;K$84,決統データ!$A$3:$DE$2059,$E78+19,FALSE)</f>
        <v>0</v>
      </c>
      <c r="L78" s="42">
        <f>VLOOKUP($A78&amp;L$84,決統データ!$A$3:$DE$2059,$E78+19,FALSE)</f>
        <v>0</v>
      </c>
      <c r="M78" s="42">
        <f>VLOOKUP($A78&amp;M$84,決統データ!$A$3:$DE$2059,$E78+19,FALSE)</f>
        <v>0</v>
      </c>
      <c r="N78" s="42">
        <f>VLOOKUP($A78&amp;N$84,決統データ!$A$3:$DE$2059,$E78+19,FALSE)</f>
        <v>0</v>
      </c>
      <c r="O78" s="42">
        <f>VLOOKUP($A78&amp;O$84,決統データ!$A$3:$DE$2059,$E78+19,FALSE)</f>
        <v>0</v>
      </c>
      <c r="P78" s="42">
        <f>VLOOKUP($A78&amp;P$84,決統データ!$A$3:$DE$2059,$E78+19,FALSE)</f>
        <v>0</v>
      </c>
      <c r="Q78" s="42">
        <f>VLOOKUP($A78&amp;Q$84,決統データ!$A$3:$DE$2059,$E78+19,FALSE)</f>
        <v>0</v>
      </c>
      <c r="R78" s="42">
        <f>VLOOKUP($A78&amp;R$84,決統データ!$A$3:$DE$2059,$E78+19,FALSE)</f>
        <v>59123</v>
      </c>
      <c r="S78" s="42">
        <f>VLOOKUP($A78&amp;S$84,決統データ!$A$3:$DE$2059,$E78+19,FALSE)</f>
        <v>0</v>
      </c>
      <c r="T78" s="42">
        <f>VLOOKUP($A78&amp;T$84,決統データ!$A$3:$DE$2059,$E78+19,FALSE)</f>
        <v>0</v>
      </c>
      <c r="U78" s="42">
        <f>VLOOKUP($A78&amp;U$84,決統データ!$A$3:$DE$2059,$E78+19,FALSE)</f>
        <v>0</v>
      </c>
      <c r="V78" s="42">
        <f>VLOOKUP($A78&amp;V$84,決統データ!$A$3:$DE$2059,$E78+19,FALSE)</f>
        <v>0</v>
      </c>
      <c r="W78" s="42">
        <f>VLOOKUP($A78&amp;W$84,決統データ!$A$3:$DE$2059,$E78+19,FALSE)</f>
        <v>0</v>
      </c>
      <c r="X78" s="42">
        <f>VLOOKUP($A78&amp;X$84,決統データ!$A$3:$DE$2059,$E78+19,FALSE)</f>
        <v>0</v>
      </c>
      <c r="Y78" s="42">
        <f>VLOOKUP($A78&amp;Y$84,決統データ!$A$3:$DE$2059,$E78+19,FALSE)</f>
        <v>0</v>
      </c>
      <c r="Z78" s="42">
        <f>VLOOKUP($A78&amp;Z$84,決統データ!$A$3:$DE$2059,$E78+19,FALSE)</f>
        <v>0</v>
      </c>
      <c r="AA78" s="42">
        <f>VLOOKUP($A78&amp;AA$84,決統データ!$A$3:$DE$2059,$E78+19,FALSE)</f>
        <v>0</v>
      </c>
      <c r="AB78" s="42">
        <f>VLOOKUP($A78&amp;AB$84,決統データ!$A$3:$DE$2059,$E78+19,FALSE)</f>
        <v>0</v>
      </c>
      <c r="AC78" s="304">
        <f t="shared" si="8"/>
        <v>59123</v>
      </c>
    </row>
    <row r="79" spans="1:29">
      <c r="A79" s="27" t="str">
        <f t="shared" si="7"/>
        <v>1401902</v>
      </c>
      <c r="B79" s="28" t="s">
        <v>1111</v>
      </c>
      <c r="C79" s="29">
        <v>19</v>
      </c>
      <c r="D79" s="28" t="s">
        <v>796</v>
      </c>
      <c r="E79" s="25">
        <v>40</v>
      </c>
      <c r="F79" s="1091"/>
      <c r="G79" s="1089"/>
      <c r="H79" s="1080"/>
      <c r="I79" s="141" t="s">
        <v>1039</v>
      </c>
      <c r="J79" s="131" t="s">
        <v>1038</v>
      </c>
      <c r="K79" s="42">
        <f>VLOOKUP($A79&amp;K$84,決統データ!$A$3:$DE$2059,$E79+19,FALSE)</f>
        <v>470232</v>
      </c>
      <c r="L79" s="42">
        <f>VLOOKUP($A79&amp;L$84,決統データ!$A$3:$DE$2059,$E79+19,FALSE)</f>
        <v>0</v>
      </c>
      <c r="M79" s="42">
        <f>VLOOKUP($A79&amp;M$84,決統データ!$A$3:$DE$2059,$E79+19,FALSE)</f>
        <v>0</v>
      </c>
      <c r="N79" s="42">
        <f>VLOOKUP($A79&amp;N$84,決統データ!$A$3:$DE$2059,$E79+19,FALSE)</f>
        <v>0</v>
      </c>
      <c r="O79" s="42">
        <f>VLOOKUP($A79&amp;O$84,決統データ!$A$3:$DE$2059,$E79+19,FALSE)</f>
        <v>0</v>
      </c>
      <c r="P79" s="42">
        <f>VLOOKUP($A79&amp;P$84,決統データ!$A$3:$DE$2059,$E79+19,FALSE)</f>
        <v>0</v>
      </c>
      <c r="Q79" s="42">
        <f>VLOOKUP($A79&amp;Q$84,決統データ!$A$3:$DE$2059,$E79+19,FALSE)</f>
        <v>0</v>
      </c>
      <c r="R79" s="42">
        <f>VLOOKUP($A79&amp;R$84,決統データ!$A$3:$DE$2059,$E79+19,FALSE)</f>
        <v>27186</v>
      </c>
      <c r="S79" s="42">
        <f>VLOOKUP($A79&amp;S$84,決統データ!$A$3:$DE$2059,$E79+19,FALSE)</f>
        <v>0</v>
      </c>
      <c r="T79" s="42">
        <f>VLOOKUP($A79&amp;T$84,決統データ!$A$3:$DE$2059,$E79+19,FALSE)</f>
        <v>0</v>
      </c>
      <c r="U79" s="42">
        <f>VLOOKUP($A79&amp;U$84,決統データ!$A$3:$DE$2059,$E79+19,FALSE)</f>
        <v>0</v>
      </c>
      <c r="V79" s="42">
        <f>VLOOKUP($A79&amp;V$84,決統データ!$A$3:$DE$2059,$E79+19,FALSE)</f>
        <v>0</v>
      </c>
      <c r="W79" s="42">
        <f>VLOOKUP($A79&amp;W$84,決統データ!$A$3:$DE$2059,$E79+19,FALSE)</f>
        <v>0</v>
      </c>
      <c r="X79" s="42">
        <f>VLOOKUP($A79&amp;X$84,決統データ!$A$3:$DE$2059,$E79+19,FALSE)</f>
        <v>0</v>
      </c>
      <c r="Y79" s="42">
        <f>VLOOKUP($A79&amp;Y$84,決統データ!$A$3:$DE$2059,$E79+19,FALSE)</f>
        <v>0</v>
      </c>
      <c r="Z79" s="42">
        <f>VLOOKUP($A79&amp;Z$84,決統データ!$A$3:$DE$2059,$E79+19,FALSE)</f>
        <v>0</v>
      </c>
      <c r="AA79" s="42">
        <f>VLOOKUP($A79&amp;AA$84,決統データ!$A$3:$DE$2059,$E79+19,FALSE)</f>
        <v>0</v>
      </c>
      <c r="AB79" s="42">
        <f>VLOOKUP($A79&amp;AB$84,決統データ!$A$3:$DE$2059,$E79+19,FALSE)</f>
        <v>0</v>
      </c>
      <c r="AC79" s="304">
        <f t="shared" si="8"/>
        <v>497418</v>
      </c>
    </row>
    <row r="80" spans="1:29">
      <c r="A80" s="27" t="str">
        <f t="shared" si="7"/>
        <v>1401902</v>
      </c>
      <c r="B80" s="28" t="s">
        <v>1111</v>
      </c>
      <c r="C80" s="29">
        <v>19</v>
      </c>
      <c r="D80" s="28" t="s">
        <v>796</v>
      </c>
      <c r="E80" s="25">
        <v>41</v>
      </c>
      <c r="F80" s="1091"/>
      <c r="G80" s="1089"/>
      <c r="H80" s="1080"/>
      <c r="I80" s="141" t="s">
        <v>1037</v>
      </c>
      <c r="J80" s="131" t="s">
        <v>1036</v>
      </c>
      <c r="K80" s="42">
        <f>VLOOKUP($A80&amp;K$84,決統データ!$A$3:$DE$2059,$E80+19,FALSE)</f>
        <v>60800</v>
      </c>
      <c r="L80" s="42">
        <f>VLOOKUP($A80&amp;L$84,決統データ!$A$3:$DE$2059,$E80+19,FALSE)</f>
        <v>0</v>
      </c>
      <c r="M80" s="42">
        <f>VLOOKUP($A80&amp;M$84,決統データ!$A$3:$DE$2059,$E80+19,FALSE)</f>
        <v>0</v>
      </c>
      <c r="N80" s="42">
        <f>VLOOKUP($A80&amp;N$84,決統データ!$A$3:$DE$2059,$E80+19,FALSE)</f>
        <v>0</v>
      </c>
      <c r="O80" s="42">
        <f>VLOOKUP($A80&amp;O$84,決統データ!$A$3:$DE$2059,$E80+19,FALSE)</f>
        <v>0</v>
      </c>
      <c r="P80" s="42">
        <f>VLOOKUP($A80&amp;P$84,決統データ!$A$3:$DE$2059,$E80+19,FALSE)</f>
        <v>0</v>
      </c>
      <c r="Q80" s="42">
        <f>VLOOKUP($A80&amp;Q$84,決統データ!$A$3:$DE$2059,$E80+19,FALSE)</f>
        <v>0</v>
      </c>
      <c r="R80" s="42">
        <f>VLOOKUP($A80&amp;R$84,決統データ!$A$3:$DE$2059,$E80+19,FALSE)</f>
        <v>0</v>
      </c>
      <c r="S80" s="42">
        <f>VLOOKUP($A80&amp;S$84,決統データ!$A$3:$DE$2059,$E80+19,FALSE)</f>
        <v>0</v>
      </c>
      <c r="T80" s="42">
        <f>VLOOKUP($A80&amp;T$84,決統データ!$A$3:$DE$2059,$E80+19,FALSE)</f>
        <v>0</v>
      </c>
      <c r="U80" s="42">
        <f>VLOOKUP($A80&amp;U$84,決統データ!$A$3:$DE$2059,$E80+19,FALSE)</f>
        <v>0</v>
      </c>
      <c r="V80" s="42">
        <f>VLOOKUP($A80&amp;V$84,決統データ!$A$3:$DE$2059,$E80+19,FALSE)</f>
        <v>0</v>
      </c>
      <c r="W80" s="42">
        <f>VLOOKUP($A80&amp;W$84,決統データ!$A$3:$DE$2059,$E80+19,FALSE)</f>
        <v>0</v>
      </c>
      <c r="X80" s="42">
        <f>VLOOKUP($A80&amp;X$84,決統データ!$A$3:$DE$2059,$E80+19,FALSE)</f>
        <v>0</v>
      </c>
      <c r="Y80" s="42">
        <f>VLOOKUP($A80&amp;Y$84,決統データ!$A$3:$DE$2059,$E80+19,FALSE)</f>
        <v>0</v>
      </c>
      <c r="Z80" s="42">
        <f>VLOOKUP($A80&amp;Z$84,決統データ!$A$3:$DE$2059,$E80+19,FALSE)</f>
        <v>0</v>
      </c>
      <c r="AA80" s="42">
        <f>VLOOKUP($A80&amp;AA$84,決統データ!$A$3:$DE$2059,$E80+19,FALSE)</f>
        <v>0</v>
      </c>
      <c r="AB80" s="42">
        <f>VLOOKUP($A80&amp;AB$84,決統データ!$A$3:$DE$2059,$E80+19,FALSE)</f>
        <v>0</v>
      </c>
      <c r="AC80" s="304">
        <f t="shared" si="8"/>
        <v>60800</v>
      </c>
    </row>
    <row r="81" spans="1:29">
      <c r="A81" s="27" t="str">
        <f t="shared" si="7"/>
        <v>1401902</v>
      </c>
      <c r="B81" s="28" t="s">
        <v>1111</v>
      </c>
      <c r="C81" s="29">
        <v>19</v>
      </c>
      <c r="D81" s="28" t="s">
        <v>796</v>
      </c>
      <c r="E81" s="25">
        <v>42</v>
      </c>
      <c r="F81" s="1091"/>
      <c r="G81" s="1089"/>
      <c r="H81" s="128" t="s">
        <v>1035</v>
      </c>
      <c r="I81" s="130"/>
      <c r="J81" s="131"/>
      <c r="K81" s="42">
        <f>VLOOKUP($A81&amp;K$84,決統データ!$A$3:$DE$2059,$E81+19,FALSE)</f>
        <v>0</v>
      </c>
      <c r="L81" s="42">
        <f>VLOOKUP($A81&amp;L$84,決統データ!$A$3:$DE$2059,$E81+19,FALSE)</f>
        <v>0</v>
      </c>
      <c r="M81" s="42">
        <f>VLOOKUP($A81&amp;M$84,決統データ!$A$3:$DE$2059,$E81+19,FALSE)</f>
        <v>0</v>
      </c>
      <c r="N81" s="42">
        <f>VLOOKUP($A81&amp;N$84,決統データ!$A$3:$DE$2059,$E81+19,FALSE)</f>
        <v>0</v>
      </c>
      <c r="O81" s="42">
        <f>VLOOKUP($A81&amp;O$84,決統データ!$A$3:$DE$2059,$E81+19,FALSE)</f>
        <v>0</v>
      </c>
      <c r="P81" s="42">
        <f>VLOOKUP($A81&amp;P$84,決統データ!$A$3:$DE$2059,$E81+19,FALSE)</f>
        <v>0</v>
      </c>
      <c r="Q81" s="42">
        <f>VLOOKUP($A81&amp;Q$84,決統データ!$A$3:$DE$2059,$E81+19,FALSE)</f>
        <v>0</v>
      </c>
      <c r="R81" s="42">
        <f>VLOOKUP($A81&amp;R$84,決統データ!$A$3:$DE$2059,$E81+19,FALSE)</f>
        <v>0</v>
      </c>
      <c r="S81" s="42">
        <f>VLOOKUP($A81&amp;S$84,決統データ!$A$3:$DE$2059,$E81+19,FALSE)</f>
        <v>0</v>
      </c>
      <c r="T81" s="42">
        <f>VLOOKUP($A81&amp;T$84,決統データ!$A$3:$DE$2059,$E81+19,FALSE)</f>
        <v>0</v>
      </c>
      <c r="U81" s="42">
        <f>VLOOKUP($A81&amp;U$84,決統データ!$A$3:$DE$2059,$E81+19,FALSE)</f>
        <v>0</v>
      </c>
      <c r="V81" s="42">
        <f>VLOOKUP($A81&amp;V$84,決統データ!$A$3:$DE$2059,$E81+19,FALSE)</f>
        <v>0</v>
      </c>
      <c r="W81" s="42">
        <f>VLOOKUP($A81&amp;W$84,決統データ!$A$3:$DE$2059,$E81+19,FALSE)</f>
        <v>0</v>
      </c>
      <c r="X81" s="42">
        <f>VLOOKUP($A81&amp;X$84,決統データ!$A$3:$DE$2059,$E81+19,FALSE)</f>
        <v>0</v>
      </c>
      <c r="Y81" s="42">
        <f>VLOOKUP($A81&amp;Y$84,決統データ!$A$3:$DE$2059,$E81+19,FALSE)</f>
        <v>0</v>
      </c>
      <c r="Z81" s="42">
        <f>VLOOKUP($A81&amp;Z$84,決統データ!$A$3:$DE$2059,$E81+19,FALSE)</f>
        <v>0</v>
      </c>
      <c r="AA81" s="42">
        <f>VLOOKUP($A81&amp;AA$84,決統データ!$A$3:$DE$2059,$E81+19,FALSE)</f>
        <v>0</v>
      </c>
      <c r="AB81" s="42">
        <f>VLOOKUP($A81&amp;AB$84,決統データ!$A$3:$DE$2059,$E81+19,FALSE)</f>
        <v>0</v>
      </c>
      <c r="AC81" s="304">
        <f t="shared" si="8"/>
        <v>0</v>
      </c>
    </row>
    <row r="82" spans="1:29">
      <c r="A82" s="27" t="str">
        <f t="shared" si="7"/>
        <v>1401902</v>
      </c>
      <c r="B82" s="28" t="s">
        <v>1111</v>
      </c>
      <c r="C82" s="29">
        <v>19</v>
      </c>
      <c r="D82" s="28" t="s">
        <v>796</v>
      </c>
      <c r="E82" s="25">
        <v>43</v>
      </c>
      <c r="F82" s="1091"/>
      <c r="G82" s="1090"/>
      <c r="H82" s="128" t="s">
        <v>861</v>
      </c>
      <c r="I82" s="130"/>
      <c r="J82" s="131"/>
      <c r="K82" s="42">
        <f>VLOOKUP($A82&amp;K$84,決統データ!$A$3:$DE$2059,$E82+19,FALSE)</f>
        <v>0</v>
      </c>
      <c r="L82" s="42">
        <f>VLOOKUP($A82&amp;L$84,決統データ!$A$3:$DE$2059,$E82+19,FALSE)</f>
        <v>0</v>
      </c>
      <c r="M82" s="42">
        <f>VLOOKUP($A82&amp;M$84,決統データ!$A$3:$DE$2059,$E82+19,FALSE)</f>
        <v>0</v>
      </c>
      <c r="N82" s="42">
        <f>VLOOKUP($A82&amp;N$84,決統データ!$A$3:$DE$2059,$E82+19,FALSE)</f>
        <v>0</v>
      </c>
      <c r="O82" s="42">
        <f>VLOOKUP($A82&amp;O$84,決統データ!$A$3:$DE$2059,$E82+19,FALSE)</f>
        <v>0</v>
      </c>
      <c r="P82" s="42">
        <f>VLOOKUP($A82&amp;P$84,決統データ!$A$3:$DE$2059,$E82+19,FALSE)</f>
        <v>0</v>
      </c>
      <c r="Q82" s="42">
        <f>VLOOKUP($A82&amp;Q$84,決統データ!$A$3:$DE$2059,$E82+19,FALSE)</f>
        <v>0</v>
      </c>
      <c r="R82" s="42">
        <f>VLOOKUP($A82&amp;R$84,決統データ!$A$3:$DE$2059,$E82+19,FALSE)</f>
        <v>0</v>
      </c>
      <c r="S82" s="42">
        <f>VLOOKUP($A82&amp;S$84,決統データ!$A$3:$DE$2059,$E82+19,FALSE)</f>
        <v>0</v>
      </c>
      <c r="T82" s="42">
        <f>VLOOKUP($A82&amp;T$84,決統データ!$A$3:$DE$2059,$E82+19,FALSE)</f>
        <v>0</v>
      </c>
      <c r="U82" s="42">
        <f>VLOOKUP($A82&amp;U$84,決統データ!$A$3:$DE$2059,$E82+19,FALSE)</f>
        <v>0</v>
      </c>
      <c r="V82" s="42">
        <f>VLOOKUP($A82&amp;V$84,決統データ!$A$3:$DE$2059,$E82+19,FALSE)</f>
        <v>0</v>
      </c>
      <c r="W82" s="42">
        <f>VLOOKUP($A82&amp;W$84,決統データ!$A$3:$DE$2059,$E82+19,FALSE)</f>
        <v>0</v>
      </c>
      <c r="X82" s="42">
        <f>VLOOKUP($A82&amp;X$84,決統データ!$A$3:$DE$2059,$E82+19,FALSE)</f>
        <v>0</v>
      </c>
      <c r="Y82" s="42">
        <f>VLOOKUP($A82&amp;Y$84,決統データ!$A$3:$DE$2059,$E82+19,FALSE)</f>
        <v>0</v>
      </c>
      <c r="Z82" s="42">
        <f>VLOOKUP($A82&amp;Z$84,決統データ!$A$3:$DE$2059,$E82+19,FALSE)</f>
        <v>0</v>
      </c>
      <c r="AA82" s="42">
        <f>VLOOKUP($A82&amp;AA$84,決統データ!$A$3:$DE$2059,$E82+19,FALSE)</f>
        <v>0</v>
      </c>
      <c r="AB82" s="42">
        <f>VLOOKUP($A82&amp;AB$84,決統データ!$A$3:$DE$2059,$E82+19,FALSE)</f>
        <v>0</v>
      </c>
      <c r="AC82" s="304">
        <f t="shared" si="8"/>
        <v>0</v>
      </c>
    </row>
    <row r="84" spans="1:29">
      <c r="K84" s="114" t="str">
        <f>+K85&amp;K87</f>
        <v>262021001</v>
      </c>
      <c r="L84" s="114" t="str">
        <f t="shared" ref="L84:AB84" si="9">+L85&amp;L87</f>
        <v>262021003</v>
      </c>
      <c r="M84" s="114" t="str">
        <f t="shared" si="9"/>
        <v>262021004</v>
      </c>
      <c r="N84" s="114" t="str">
        <f t="shared" si="9"/>
        <v>262021005</v>
      </c>
      <c r="O84" s="114" t="str">
        <f>+O85&amp;O87</f>
        <v>262021006</v>
      </c>
      <c r="P84" s="114" t="str">
        <f t="shared" si="9"/>
        <v>262030001</v>
      </c>
      <c r="Q84" s="114" t="str">
        <f t="shared" si="9"/>
        <v>262030002</v>
      </c>
      <c r="R84" s="114" t="str">
        <f t="shared" si="9"/>
        <v>262030003</v>
      </c>
      <c r="S84" s="114" t="str">
        <f>+S85&amp;S87</f>
        <v>262048001</v>
      </c>
      <c r="T84" s="114" t="str">
        <f>+T85&amp;T87</f>
        <v>262048002</v>
      </c>
      <c r="U84" s="24">
        <v>262056001</v>
      </c>
      <c r="V84" s="24">
        <v>262056002</v>
      </c>
      <c r="W84" s="114" t="str">
        <f t="shared" si="9"/>
        <v>262099001</v>
      </c>
      <c r="X84" s="114" t="str">
        <f t="shared" si="9"/>
        <v>262099002</v>
      </c>
      <c r="Y84" s="114" t="str">
        <f>+Y85&amp;Y87</f>
        <v>262102001</v>
      </c>
      <c r="Z84" s="114" t="str">
        <f>+Z85&amp;Z87</f>
        <v>262145001</v>
      </c>
      <c r="AA84" s="114" t="str">
        <f>+AA85&amp;AA87</f>
        <v>262145002</v>
      </c>
      <c r="AB84" s="114" t="str">
        <f t="shared" si="9"/>
        <v>262145003</v>
      </c>
    </row>
    <row r="85" spans="1:29">
      <c r="K85" s="12" t="s">
        <v>585</v>
      </c>
      <c r="L85" s="12" t="s">
        <v>585</v>
      </c>
      <c r="M85" s="12" t="s">
        <v>585</v>
      </c>
      <c r="N85" s="12" t="s">
        <v>585</v>
      </c>
      <c r="O85" s="12" t="s">
        <v>585</v>
      </c>
      <c r="P85" s="12" t="s">
        <v>586</v>
      </c>
      <c r="Q85" s="12" t="s">
        <v>586</v>
      </c>
      <c r="R85" s="12" t="s">
        <v>586</v>
      </c>
      <c r="S85" s="373" t="s">
        <v>587</v>
      </c>
      <c r="T85" s="12" t="s">
        <v>587</v>
      </c>
      <c r="U85" s="369">
        <v>262056</v>
      </c>
      <c r="V85" s="369">
        <v>262056</v>
      </c>
      <c r="W85" s="12" t="s">
        <v>769</v>
      </c>
      <c r="X85" s="12" t="s">
        <v>769</v>
      </c>
      <c r="Y85" s="12" t="s">
        <v>766</v>
      </c>
      <c r="Z85" s="26">
        <v>262145</v>
      </c>
      <c r="AA85" s="26">
        <v>262145</v>
      </c>
      <c r="AB85" s="26">
        <v>262145</v>
      </c>
    </row>
    <row r="86" spans="1:29">
      <c r="K86" s="12" t="s">
        <v>464</v>
      </c>
      <c r="L86" s="12" t="s">
        <v>464</v>
      </c>
      <c r="M86" s="12" t="s">
        <v>464</v>
      </c>
      <c r="N86" s="12" t="s">
        <v>464</v>
      </c>
      <c r="O86" s="12" t="s">
        <v>464</v>
      </c>
      <c r="P86" s="12" t="s">
        <v>465</v>
      </c>
      <c r="Q86" s="12" t="s">
        <v>465</v>
      </c>
      <c r="R86" s="12" t="s">
        <v>465</v>
      </c>
      <c r="S86" s="12" t="s">
        <v>1350</v>
      </c>
      <c r="T86" s="12" t="s">
        <v>1350</v>
      </c>
      <c r="U86" s="12" t="s">
        <v>390</v>
      </c>
      <c r="V86" s="12" t="s">
        <v>390</v>
      </c>
      <c r="W86" s="12" t="s">
        <v>768</v>
      </c>
      <c r="X86" s="12" t="s">
        <v>768</v>
      </c>
      <c r="Y86" s="12" t="s">
        <v>765</v>
      </c>
      <c r="Z86" s="12" t="s">
        <v>1374</v>
      </c>
      <c r="AA86" s="12" t="s">
        <v>1374</v>
      </c>
      <c r="AB86" s="12" t="s">
        <v>1374</v>
      </c>
    </row>
    <row r="87" spans="1:29">
      <c r="K87" s="12" t="s">
        <v>753</v>
      </c>
      <c r="L87" s="12" t="s">
        <v>751</v>
      </c>
      <c r="M87" s="12" t="s">
        <v>763</v>
      </c>
      <c r="N87" s="12" t="s">
        <v>762</v>
      </c>
      <c r="O87" s="381" t="s">
        <v>1360</v>
      </c>
      <c r="P87" s="12" t="s">
        <v>753</v>
      </c>
      <c r="Q87" s="12" t="s">
        <v>752</v>
      </c>
      <c r="R87" s="12" t="s">
        <v>751</v>
      </c>
      <c r="S87" s="12" t="s">
        <v>753</v>
      </c>
      <c r="T87" s="12" t="s">
        <v>752</v>
      </c>
      <c r="U87" s="12" t="s">
        <v>753</v>
      </c>
      <c r="V87" s="12" t="s">
        <v>752</v>
      </c>
      <c r="W87" s="12" t="s">
        <v>753</v>
      </c>
      <c r="X87" s="26" t="s">
        <v>1563</v>
      </c>
      <c r="Y87" s="12" t="s">
        <v>753</v>
      </c>
      <c r="Z87" s="26" t="s">
        <v>753</v>
      </c>
      <c r="AA87" s="26" t="s">
        <v>1375</v>
      </c>
      <c r="AB87" s="26" t="s">
        <v>1376</v>
      </c>
    </row>
    <row r="88" spans="1:29">
      <c r="K88" s="12" t="s">
        <v>782</v>
      </c>
      <c r="L88" s="12" t="s">
        <v>781</v>
      </c>
      <c r="M88" s="12" t="s">
        <v>780</v>
      </c>
      <c r="N88" s="12" t="s">
        <v>779</v>
      </c>
      <c r="O88" s="12" t="s">
        <v>1361</v>
      </c>
      <c r="P88" s="12" t="s">
        <v>777</v>
      </c>
      <c r="Q88" s="12" t="s">
        <v>776</v>
      </c>
      <c r="R88" s="12" t="s">
        <v>775</v>
      </c>
      <c r="S88" s="12" t="s">
        <v>1351</v>
      </c>
      <c r="T88" s="12" t="s">
        <v>1354</v>
      </c>
      <c r="U88" s="12" t="s">
        <v>394</v>
      </c>
      <c r="V88" s="12" t="s">
        <v>396</v>
      </c>
      <c r="W88" s="12" t="s">
        <v>770</v>
      </c>
      <c r="X88" s="12" t="s">
        <v>1561</v>
      </c>
      <c r="Y88" s="12" t="s">
        <v>767</v>
      </c>
      <c r="Z88" s="12" t="s">
        <v>1377</v>
      </c>
      <c r="AA88" s="12" t="s">
        <v>1378</v>
      </c>
      <c r="AB88" s="12" t="s">
        <v>1379</v>
      </c>
    </row>
  </sheetData>
  <customSheetViews>
    <customSheetView guid="{247A5D4D-80F1-4466-92F7-7A3BC78E450F}" printArea="1" topLeftCell="Q4">
      <selection activeCell="C43" sqref="C43"/>
      <pageMargins left="0.7874015748031496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41">
    <mergeCell ref="H22:H24"/>
    <mergeCell ref="G22:G26"/>
    <mergeCell ref="F21:F26"/>
    <mergeCell ref="G37:J37"/>
    <mergeCell ref="F3:J3"/>
    <mergeCell ref="F6:F20"/>
    <mergeCell ref="G13:I14"/>
    <mergeCell ref="G19:I20"/>
    <mergeCell ref="G10:I12"/>
    <mergeCell ref="G6:I9"/>
    <mergeCell ref="G15:J15"/>
    <mergeCell ref="G16:J16"/>
    <mergeCell ref="G17:J17"/>
    <mergeCell ref="G18:J18"/>
    <mergeCell ref="H25:J25"/>
    <mergeCell ref="F27:F30"/>
    <mergeCell ref="G75:J75"/>
    <mergeCell ref="G65:H66"/>
    <mergeCell ref="F73:F75"/>
    <mergeCell ref="G60:H64"/>
    <mergeCell ref="G53:H54"/>
    <mergeCell ref="F67:F72"/>
    <mergeCell ref="G68:G71"/>
    <mergeCell ref="H78:H80"/>
    <mergeCell ref="G78:G82"/>
    <mergeCell ref="F76:F82"/>
    <mergeCell ref="G76:J76"/>
    <mergeCell ref="G77:J77"/>
    <mergeCell ref="F32:H35"/>
    <mergeCell ref="G43:H47"/>
    <mergeCell ref="F55:F66"/>
    <mergeCell ref="G48:H52"/>
    <mergeCell ref="F43:F54"/>
    <mergeCell ref="G55:H59"/>
    <mergeCell ref="F36:J36"/>
    <mergeCell ref="G38:J38"/>
    <mergeCell ref="G39:J39"/>
    <mergeCell ref="G40:J40"/>
    <mergeCell ref="F37:F40"/>
    <mergeCell ref="F41:J41"/>
    <mergeCell ref="F42:J42"/>
  </mergeCells>
  <phoneticPr fontId="3"/>
  <pageMargins left="0.78740157480314965" right="0.78740157480314965" top="0.78740157480314965" bottom="0.78740157480314965" header="0.51181102362204722" footer="0.51181102362204722"/>
  <pageSetup paperSize="9" scale="61" fitToWidth="0" orientation="portrait" blackAndWhite="1" r:id="rId1"/>
  <headerFooter alignWithMargins="0"/>
  <colBreaks count="1" manualBreakCount="1">
    <brk id="22" max="81"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0000"/>
  </sheetPr>
  <dimension ref="A1:R95"/>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3.5" style="1" customWidth="1"/>
    <col min="7" max="7" width="5.08203125" style="1" customWidth="1"/>
    <col min="8" max="8" width="5" style="1" customWidth="1"/>
    <col min="9" max="9" width="4.08203125" style="1" customWidth="1"/>
    <col min="10" max="10" width="28.5" style="1" customWidth="1"/>
    <col min="11" max="18" width="11.58203125" style="100" customWidth="1"/>
    <col min="19" max="16384" width="9" style="1"/>
  </cols>
  <sheetData>
    <row r="1" spans="1:18">
      <c r="F1" s="1" t="s">
        <v>896</v>
      </c>
      <c r="R1" s="102" t="s">
        <v>523</v>
      </c>
    </row>
    <row r="2" spans="1:18" ht="33.75" customHeight="1">
      <c r="A2" s="26"/>
      <c r="B2" s="67" t="s">
        <v>786</v>
      </c>
      <c r="C2" s="26" t="s">
        <v>787</v>
      </c>
      <c r="D2" s="26" t="s">
        <v>788</v>
      </c>
      <c r="E2" s="30" t="s">
        <v>789</v>
      </c>
      <c r="F2" s="803"/>
      <c r="G2" s="803"/>
      <c r="H2" s="803"/>
      <c r="I2" s="803"/>
      <c r="J2" s="803"/>
      <c r="K2" s="142" t="s">
        <v>464</v>
      </c>
      <c r="L2" s="142" t="s">
        <v>465</v>
      </c>
      <c r="M2" s="142" t="s">
        <v>1355</v>
      </c>
      <c r="N2" s="142" t="s">
        <v>397</v>
      </c>
      <c r="O2" s="142" t="s">
        <v>1106</v>
      </c>
      <c r="P2" s="142" t="s">
        <v>1373</v>
      </c>
      <c r="Q2" s="142" t="s">
        <v>1374</v>
      </c>
      <c r="R2" s="142" t="s">
        <v>609</v>
      </c>
    </row>
    <row r="3" spans="1:18">
      <c r="A3" s="27" t="str">
        <f>+B3&amp;C3&amp;D3</f>
        <v>1402601</v>
      </c>
      <c r="B3" s="28" t="s">
        <v>1111</v>
      </c>
      <c r="C3" s="29">
        <v>26</v>
      </c>
      <c r="D3" s="28" t="s">
        <v>790</v>
      </c>
      <c r="E3" s="31" t="s">
        <v>791</v>
      </c>
      <c r="F3" s="636" t="s">
        <v>895</v>
      </c>
      <c r="G3" s="638" t="s">
        <v>894</v>
      </c>
      <c r="H3" s="638"/>
      <c r="I3" s="638"/>
      <c r="J3" s="638"/>
      <c r="K3" s="42">
        <f>VLOOKUP($A3&amp;K$92,決統データ!$A$3:$DE$2059,$E3+19,FALSE)</f>
        <v>21543</v>
      </c>
      <c r="L3" s="42">
        <f>VLOOKUP($A3&amp;L$92,決統データ!$A$3:$DE$2059,$E3+19,FALSE)</f>
        <v>9733</v>
      </c>
      <c r="M3" s="42">
        <f>VLOOKUP($A3&amp;M$92,決統データ!$A$3:$DE$2059,$E3+19,FALSE)</f>
        <v>14782</v>
      </c>
      <c r="N3" s="42">
        <f>VLOOKUP($A3&amp;N$92,決統データ!$A$3:$DE$2059,$E3+19,FALSE)</f>
        <v>11251</v>
      </c>
      <c r="O3" s="42">
        <f>VLOOKUP($A3&amp;O$92,決統データ!$A$3:$DE$2059,$E3+19,FALSE)</f>
        <v>57027</v>
      </c>
      <c r="P3" s="42">
        <f>VLOOKUP($A3&amp;P$92,決統データ!$A$3:$DE$2059,$E3+19,FALSE)</f>
        <v>6697</v>
      </c>
      <c r="Q3" s="42">
        <f>VLOOKUP($A3&amp;Q$92,決統データ!$A$3:$DE$2059,$E3+19,FALSE)</f>
        <v>13</v>
      </c>
      <c r="R3" s="354">
        <f t="shared" ref="R3:R34" si="0">SUM(K3:Q3)</f>
        <v>121046</v>
      </c>
    </row>
    <row r="4" spans="1:18">
      <c r="A4" s="27" t="str">
        <f t="shared" ref="A4:A67" si="1">+B4&amp;C4&amp;D4</f>
        <v>1402601</v>
      </c>
      <c r="B4" s="28" t="s">
        <v>1111</v>
      </c>
      <c r="C4" s="29">
        <v>26</v>
      </c>
      <c r="D4" s="28" t="s">
        <v>790</v>
      </c>
      <c r="E4" s="24">
        <v>2</v>
      </c>
      <c r="F4" s="636"/>
      <c r="G4" s="507" t="s">
        <v>893</v>
      </c>
      <c r="H4" s="507"/>
      <c r="I4" s="507"/>
      <c r="J4" s="507"/>
      <c r="K4" s="42">
        <f>VLOOKUP($A4&amp;K$92,決統データ!$A$3:$DE$2059,$E4+19,FALSE)</f>
        <v>18440</v>
      </c>
      <c r="L4" s="42">
        <f>VLOOKUP($A4&amp;L$92,決統データ!$A$3:$DE$2059,$E4+19,FALSE)</f>
        <v>9690</v>
      </c>
      <c r="M4" s="42">
        <f>VLOOKUP($A4&amp;M$92,決統データ!$A$3:$DE$2059,$E4+19,FALSE)</f>
        <v>14782</v>
      </c>
      <c r="N4" s="42">
        <f>VLOOKUP($A4&amp;N$92,決統データ!$A$3:$DE$2059,$E4+19,FALSE)</f>
        <v>11251</v>
      </c>
      <c r="O4" s="42">
        <f>VLOOKUP($A4&amp;O$92,決統データ!$A$3:$DE$2059,$E4+19,FALSE)</f>
        <v>55085</v>
      </c>
      <c r="P4" s="42">
        <f>VLOOKUP($A4&amp;P$92,決統データ!$A$3:$DE$2059,$E4+19,FALSE)</f>
        <v>6697</v>
      </c>
      <c r="Q4" s="42">
        <f>VLOOKUP($A4&amp;Q$92,決統データ!$A$3:$DE$2059,$E4+19,FALSE)</f>
        <v>0</v>
      </c>
      <c r="R4" s="354">
        <f t="shared" si="0"/>
        <v>115945</v>
      </c>
    </row>
    <row r="5" spans="1:18">
      <c r="A5" s="27" t="str">
        <f t="shared" si="1"/>
        <v>1402601</v>
      </c>
      <c r="B5" s="28" t="s">
        <v>1111</v>
      </c>
      <c r="C5" s="29">
        <v>26</v>
      </c>
      <c r="D5" s="28" t="s">
        <v>790</v>
      </c>
      <c r="E5" s="24">
        <v>3</v>
      </c>
      <c r="F5" s="636"/>
      <c r="G5" s="507" t="s">
        <v>892</v>
      </c>
      <c r="H5" s="507"/>
      <c r="I5" s="507"/>
      <c r="J5" s="507"/>
      <c r="K5" s="42">
        <f>VLOOKUP($A5&amp;K$92,決統データ!$A$3:$DE$2059,$E5+19,FALSE)</f>
        <v>18440</v>
      </c>
      <c r="L5" s="42">
        <f>VLOOKUP($A5&amp;L$92,決統データ!$A$3:$DE$2059,$E5+19,FALSE)</f>
        <v>9690</v>
      </c>
      <c r="M5" s="42">
        <f>VLOOKUP($A5&amp;M$92,決統データ!$A$3:$DE$2059,$E5+19,FALSE)</f>
        <v>14782</v>
      </c>
      <c r="N5" s="42">
        <f>VLOOKUP($A5&amp;N$92,決統データ!$A$3:$DE$2059,$E5+19,FALSE)</f>
        <v>11251</v>
      </c>
      <c r="O5" s="42">
        <f>VLOOKUP($A5&amp;O$92,決統データ!$A$3:$DE$2059,$E5+19,FALSE)</f>
        <v>0</v>
      </c>
      <c r="P5" s="42">
        <f>VLOOKUP($A5&amp;P$92,決統データ!$A$3:$DE$2059,$E5+19,FALSE)</f>
        <v>6697</v>
      </c>
      <c r="Q5" s="42">
        <f>VLOOKUP($A5&amp;Q$92,決統データ!$A$3:$DE$2059,$E5+19,FALSE)</f>
        <v>0</v>
      </c>
      <c r="R5" s="354">
        <f t="shared" si="0"/>
        <v>60860</v>
      </c>
    </row>
    <row r="6" spans="1:18">
      <c r="A6" s="27" t="str">
        <f t="shared" si="1"/>
        <v>1402601</v>
      </c>
      <c r="B6" s="28" t="s">
        <v>1111</v>
      </c>
      <c r="C6" s="29">
        <v>26</v>
      </c>
      <c r="D6" s="28" t="s">
        <v>790</v>
      </c>
      <c r="E6" s="24">
        <v>5</v>
      </c>
      <c r="F6" s="636"/>
      <c r="G6" s="507" t="s">
        <v>891</v>
      </c>
      <c r="H6" s="507"/>
      <c r="I6" s="507"/>
      <c r="J6" s="507"/>
      <c r="K6" s="42">
        <f>VLOOKUP($A6&amp;K$92,決統データ!$A$3:$DE$2059,$E6+19,FALSE)</f>
        <v>0</v>
      </c>
      <c r="L6" s="42">
        <f>VLOOKUP($A6&amp;L$92,決統データ!$A$3:$DE$2059,$E6+19,FALSE)</f>
        <v>0</v>
      </c>
      <c r="M6" s="42">
        <f>VLOOKUP($A6&amp;M$92,決統データ!$A$3:$DE$2059,$E6+19,FALSE)</f>
        <v>0</v>
      </c>
      <c r="N6" s="42">
        <f>VLOOKUP($A6&amp;N$92,決統データ!$A$3:$DE$2059,$E6+19,FALSE)</f>
        <v>0</v>
      </c>
      <c r="O6" s="42">
        <f>VLOOKUP($A6&amp;O$92,決統データ!$A$3:$DE$2059,$E6+19,FALSE)</f>
        <v>0</v>
      </c>
      <c r="P6" s="42">
        <f>VLOOKUP($A6&amp;P$92,決統データ!$A$3:$DE$2059,$E6+19,FALSE)</f>
        <v>0</v>
      </c>
      <c r="Q6" s="42">
        <f>VLOOKUP($A6&amp;Q$92,決統データ!$A$3:$DE$2059,$E6+19,FALSE)</f>
        <v>0</v>
      </c>
      <c r="R6" s="354">
        <f t="shared" si="0"/>
        <v>0</v>
      </c>
    </row>
    <row r="7" spans="1:18">
      <c r="A7" s="27" t="str">
        <f t="shared" si="1"/>
        <v>1402601</v>
      </c>
      <c r="B7" s="28" t="s">
        <v>1111</v>
      </c>
      <c r="C7" s="29">
        <v>26</v>
      </c>
      <c r="D7" s="28" t="s">
        <v>790</v>
      </c>
      <c r="E7" s="24">
        <v>6</v>
      </c>
      <c r="F7" s="636"/>
      <c r="G7" s="507" t="s">
        <v>882</v>
      </c>
      <c r="H7" s="507"/>
      <c r="I7" s="507"/>
      <c r="J7" s="507"/>
      <c r="K7" s="42">
        <f>VLOOKUP($A7&amp;K$92,決統データ!$A$3:$DE$2059,$E7+19,FALSE)</f>
        <v>0</v>
      </c>
      <c r="L7" s="42">
        <f>VLOOKUP($A7&amp;L$92,決統データ!$A$3:$DE$2059,$E7+19,FALSE)</f>
        <v>0</v>
      </c>
      <c r="M7" s="42">
        <f>VLOOKUP($A7&amp;M$92,決統データ!$A$3:$DE$2059,$E7+19,FALSE)</f>
        <v>0</v>
      </c>
      <c r="N7" s="42">
        <f>VLOOKUP($A7&amp;N$92,決統データ!$A$3:$DE$2059,$E7+19,FALSE)</f>
        <v>0</v>
      </c>
      <c r="O7" s="42">
        <f>VLOOKUP($A7&amp;O$92,決統データ!$A$3:$DE$2059,$E7+19,FALSE)</f>
        <v>55085</v>
      </c>
      <c r="P7" s="42">
        <f>VLOOKUP($A7&amp;P$92,決統データ!$A$3:$DE$2059,$E7+19,FALSE)</f>
        <v>0</v>
      </c>
      <c r="Q7" s="42">
        <f>VLOOKUP($A7&amp;Q$92,決統データ!$A$3:$DE$2059,$E7+19,FALSE)</f>
        <v>0</v>
      </c>
      <c r="R7" s="354">
        <f t="shared" si="0"/>
        <v>55085</v>
      </c>
    </row>
    <row r="8" spans="1:18">
      <c r="A8" s="27" t="str">
        <f t="shared" si="1"/>
        <v>1402601</v>
      </c>
      <c r="B8" s="28" t="s">
        <v>1111</v>
      </c>
      <c r="C8" s="29">
        <v>26</v>
      </c>
      <c r="D8" s="28" t="s">
        <v>790</v>
      </c>
      <c r="E8" s="24">
        <v>7</v>
      </c>
      <c r="F8" s="636"/>
      <c r="G8" s="507" t="s">
        <v>890</v>
      </c>
      <c r="H8" s="507"/>
      <c r="I8" s="507"/>
      <c r="J8" s="507"/>
      <c r="K8" s="42">
        <f>VLOOKUP($A8&amp;K$92,決統データ!$A$3:$DE$2059,$E8+19,FALSE)</f>
        <v>3103</v>
      </c>
      <c r="L8" s="42">
        <f>VLOOKUP($A8&amp;L$92,決統データ!$A$3:$DE$2059,$E8+19,FALSE)</f>
        <v>43</v>
      </c>
      <c r="M8" s="42">
        <f>VLOOKUP($A8&amp;M$92,決統データ!$A$3:$DE$2059,$E8+19,FALSE)</f>
        <v>0</v>
      </c>
      <c r="N8" s="42">
        <f>VLOOKUP($A8&amp;N$92,決統データ!$A$3:$DE$2059,$E8+19,FALSE)</f>
        <v>0</v>
      </c>
      <c r="O8" s="42">
        <f>VLOOKUP($A8&amp;O$92,決統データ!$A$3:$DE$2059,$E8+19,FALSE)</f>
        <v>1942</v>
      </c>
      <c r="P8" s="42">
        <f>VLOOKUP($A8&amp;P$92,決統データ!$A$3:$DE$2059,$E8+19,FALSE)</f>
        <v>0</v>
      </c>
      <c r="Q8" s="42">
        <f>VLOOKUP($A8&amp;Q$92,決統データ!$A$3:$DE$2059,$E8+19,FALSE)</f>
        <v>13</v>
      </c>
      <c r="R8" s="354">
        <f t="shared" si="0"/>
        <v>5101</v>
      </c>
    </row>
    <row r="9" spans="1:18">
      <c r="A9" s="27" t="str">
        <f t="shared" si="1"/>
        <v>1402601</v>
      </c>
      <c r="B9" s="28" t="s">
        <v>1111</v>
      </c>
      <c r="C9" s="29">
        <v>26</v>
      </c>
      <c r="D9" s="28" t="s">
        <v>790</v>
      </c>
      <c r="E9" s="24">
        <v>8</v>
      </c>
      <c r="F9" s="636"/>
      <c r="G9" s="507" t="s">
        <v>889</v>
      </c>
      <c r="H9" s="507"/>
      <c r="I9" s="507"/>
      <c r="J9" s="507"/>
      <c r="K9" s="42">
        <f>VLOOKUP($A9&amp;K$92,決統データ!$A$3:$DE$2059,$E9+19,FALSE)</f>
        <v>0</v>
      </c>
      <c r="L9" s="42">
        <f>VLOOKUP($A9&amp;L$92,決統データ!$A$3:$DE$2059,$E9+19,FALSE)</f>
        <v>0</v>
      </c>
      <c r="M9" s="42">
        <f>VLOOKUP($A9&amp;M$92,決統データ!$A$3:$DE$2059,$E9+19,FALSE)</f>
        <v>0</v>
      </c>
      <c r="N9" s="42">
        <f>VLOOKUP($A9&amp;N$92,決統データ!$A$3:$DE$2059,$E9+19,FALSE)</f>
        <v>0</v>
      </c>
      <c r="O9" s="42">
        <f>VLOOKUP($A9&amp;O$92,決統データ!$A$3:$DE$2059,$E9+19,FALSE)</f>
        <v>0</v>
      </c>
      <c r="P9" s="42">
        <f>VLOOKUP($A9&amp;P$92,決統データ!$A$3:$DE$2059,$E9+19,FALSE)</f>
        <v>0</v>
      </c>
      <c r="Q9" s="42">
        <f>VLOOKUP($A9&amp;Q$92,決統データ!$A$3:$DE$2059,$E9+19,FALSE)</f>
        <v>0</v>
      </c>
      <c r="R9" s="354">
        <f t="shared" si="0"/>
        <v>0</v>
      </c>
    </row>
    <row r="10" spans="1:18">
      <c r="A10" s="27" t="str">
        <f t="shared" si="1"/>
        <v>1402601</v>
      </c>
      <c r="B10" s="28" t="s">
        <v>1111</v>
      </c>
      <c r="C10" s="29">
        <v>26</v>
      </c>
      <c r="D10" s="28" t="s">
        <v>790</v>
      </c>
      <c r="E10" s="24">
        <v>9</v>
      </c>
      <c r="F10" s="636"/>
      <c r="G10" s="507" t="s">
        <v>925</v>
      </c>
      <c r="H10" s="507"/>
      <c r="I10" s="507"/>
      <c r="J10" s="507"/>
      <c r="K10" s="42">
        <f>VLOOKUP($A10&amp;K$92,決統データ!$A$3:$DE$2059,$E10+19,FALSE)</f>
        <v>0</v>
      </c>
      <c r="L10" s="42">
        <f>VLOOKUP($A10&amp;L$92,決統データ!$A$3:$DE$2059,$E10+19,FALSE)</f>
        <v>0</v>
      </c>
      <c r="M10" s="42">
        <f>VLOOKUP($A10&amp;M$92,決統データ!$A$3:$DE$2059,$E10+19,FALSE)</f>
        <v>0</v>
      </c>
      <c r="N10" s="42">
        <f>VLOOKUP($A10&amp;N$92,決統データ!$A$3:$DE$2059,$E10+19,FALSE)</f>
        <v>0</v>
      </c>
      <c r="O10" s="42">
        <f>VLOOKUP($A10&amp;O$92,決統データ!$A$3:$DE$2059,$E10+19,FALSE)</f>
        <v>0</v>
      </c>
      <c r="P10" s="42">
        <f>VLOOKUP($A10&amp;P$92,決統データ!$A$3:$DE$2059,$E10+19,FALSE)</f>
        <v>0</v>
      </c>
      <c r="Q10" s="42">
        <f>VLOOKUP($A10&amp;Q$92,決統データ!$A$3:$DE$2059,$E10+19,FALSE)</f>
        <v>0</v>
      </c>
      <c r="R10" s="354">
        <f t="shared" si="0"/>
        <v>0</v>
      </c>
    </row>
    <row r="11" spans="1:18">
      <c r="A11" s="27" t="str">
        <f t="shared" si="1"/>
        <v>1402601</v>
      </c>
      <c r="B11" s="28" t="s">
        <v>1111</v>
      </c>
      <c r="C11" s="29">
        <v>26</v>
      </c>
      <c r="D11" s="28" t="s">
        <v>790</v>
      </c>
      <c r="E11" s="24">
        <v>10</v>
      </c>
      <c r="F11" s="636"/>
      <c r="G11" s="507" t="s">
        <v>924</v>
      </c>
      <c r="H11" s="507"/>
      <c r="I11" s="507"/>
      <c r="J11" s="507"/>
      <c r="K11" s="42">
        <f>VLOOKUP($A11&amp;K$92,決統データ!$A$3:$DE$2059,$E11+19,FALSE)</f>
        <v>0</v>
      </c>
      <c r="L11" s="42">
        <f>VLOOKUP($A11&amp;L$92,決統データ!$A$3:$DE$2059,$E11+19,FALSE)</f>
        <v>0</v>
      </c>
      <c r="M11" s="42">
        <f>VLOOKUP($A11&amp;M$92,決統データ!$A$3:$DE$2059,$E11+19,FALSE)</f>
        <v>0</v>
      </c>
      <c r="N11" s="42">
        <f>VLOOKUP($A11&amp;N$92,決統データ!$A$3:$DE$2059,$E11+19,FALSE)</f>
        <v>0</v>
      </c>
      <c r="O11" s="42">
        <f>VLOOKUP($A11&amp;O$92,決統データ!$A$3:$DE$2059,$E11+19,FALSE)</f>
        <v>1754</v>
      </c>
      <c r="P11" s="42">
        <f>VLOOKUP($A11&amp;P$92,決統データ!$A$3:$DE$2059,$E11+19,FALSE)</f>
        <v>0</v>
      </c>
      <c r="Q11" s="42">
        <f>VLOOKUP($A11&amp;Q$92,決統データ!$A$3:$DE$2059,$E11+19,FALSE)</f>
        <v>13</v>
      </c>
      <c r="R11" s="354">
        <f t="shared" si="0"/>
        <v>1767</v>
      </c>
    </row>
    <row r="12" spans="1:18">
      <c r="A12" s="27" t="str">
        <f t="shared" si="1"/>
        <v>1402601</v>
      </c>
      <c r="B12" s="28" t="s">
        <v>1111</v>
      </c>
      <c r="C12" s="29">
        <v>26</v>
      </c>
      <c r="D12" s="28" t="s">
        <v>790</v>
      </c>
      <c r="E12" s="24">
        <v>11</v>
      </c>
      <c r="F12" s="636"/>
      <c r="G12" s="507" t="s">
        <v>923</v>
      </c>
      <c r="H12" s="507"/>
      <c r="I12" s="507"/>
      <c r="J12" s="507"/>
      <c r="K12" s="42">
        <f>VLOOKUP($A12&amp;K$92,決統データ!$A$3:$DE$2059,$E12+19,FALSE)</f>
        <v>3103</v>
      </c>
      <c r="L12" s="42">
        <f>VLOOKUP($A12&amp;L$92,決統データ!$A$3:$DE$2059,$E12+19,FALSE)</f>
        <v>43</v>
      </c>
      <c r="M12" s="42">
        <f>VLOOKUP($A12&amp;M$92,決統データ!$A$3:$DE$2059,$E12+19,FALSE)</f>
        <v>0</v>
      </c>
      <c r="N12" s="42">
        <f>VLOOKUP($A12&amp;N$92,決統データ!$A$3:$DE$2059,$E12+19,FALSE)</f>
        <v>0</v>
      </c>
      <c r="O12" s="42">
        <f>VLOOKUP($A12&amp;O$92,決統データ!$A$3:$DE$2059,$E12+19,FALSE)</f>
        <v>188</v>
      </c>
      <c r="P12" s="42">
        <f>VLOOKUP($A12&amp;P$92,決統データ!$A$3:$DE$2059,$E12+19,FALSE)</f>
        <v>0</v>
      </c>
      <c r="Q12" s="42">
        <f>VLOOKUP($A12&amp;Q$92,決統データ!$A$3:$DE$2059,$E12+19,FALSE)</f>
        <v>0</v>
      </c>
      <c r="R12" s="354">
        <f t="shared" si="0"/>
        <v>3334</v>
      </c>
    </row>
    <row r="13" spans="1:18">
      <c r="A13" s="27" t="str">
        <f t="shared" si="1"/>
        <v>1402601</v>
      </c>
      <c r="B13" s="28" t="s">
        <v>1111</v>
      </c>
      <c r="C13" s="29">
        <v>26</v>
      </c>
      <c r="D13" s="28" t="s">
        <v>790</v>
      </c>
      <c r="E13" s="24">
        <v>12</v>
      </c>
      <c r="F13" s="636"/>
      <c r="G13" s="507" t="s">
        <v>886</v>
      </c>
      <c r="H13" s="507"/>
      <c r="I13" s="507"/>
      <c r="J13" s="507"/>
      <c r="K13" s="42">
        <f>VLOOKUP($A13&amp;K$92,決統データ!$A$3:$DE$2059,$E13+19,FALSE)</f>
        <v>26110</v>
      </c>
      <c r="L13" s="42">
        <f>VLOOKUP($A13&amp;L$92,決統データ!$A$3:$DE$2059,$E13+19,FALSE)</f>
        <v>7866</v>
      </c>
      <c r="M13" s="42">
        <f>VLOOKUP($A13&amp;M$92,決統データ!$A$3:$DE$2059,$E13+19,FALSE)</f>
        <v>5156</v>
      </c>
      <c r="N13" s="42">
        <f>VLOOKUP($A13&amp;N$92,決統データ!$A$3:$DE$2059,$E13+19,FALSE)</f>
        <v>5881</v>
      </c>
      <c r="O13" s="42">
        <f>VLOOKUP($A13&amp;O$92,決統データ!$A$3:$DE$2059,$E13+19,FALSE)</f>
        <v>20034</v>
      </c>
      <c r="P13" s="42">
        <f>VLOOKUP($A13&amp;P$92,決統データ!$A$3:$DE$2059,$E13+19,FALSE)</f>
        <v>3342</v>
      </c>
      <c r="Q13" s="42">
        <f>VLOOKUP($A13&amp;Q$92,決統データ!$A$3:$DE$2059,$E13+19,FALSE)</f>
        <v>13</v>
      </c>
      <c r="R13" s="354">
        <f t="shared" si="0"/>
        <v>68402</v>
      </c>
    </row>
    <row r="14" spans="1:18">
      <c r="A14" s="27" t="str">
        <f t="shared" si="1"/>
        <v>1402601</v>
      </c>
      <c r="B14" s="28" t="s">
        <v>1111</v>
      </c>
      <c r="C14" s="29">
        <v>26</v>
      </c>
      <c r="D14" s="28" t="s">
        <v>790</v>
      </c>
      <c r="E14" s="24">
        <v>13</v>
      </c>
      <c r="F14" s="636"/>
      <c r="G14" s="507" t="s">
        <v>1110</v>
      </c>
      <c r="H14" s="507"/>
      <c r="I14" s="507"/>
      <c r="J14" s="507"/>
      <c r="K14" s="42">
        <f>VLOOKUP($A14&amp;K$92,決統データ!$A$3:$DE$2059,$E14+19,FALSE)</f>
        <v>26063</v>
      </c>
      <c r="L14" s="42">
        <f>VLOOKUP($A14&amp;L$92,決統データ!$A$3:$DE$2059,$E14+19,FALSE)</f>
        <v>7426</v>
      </c>
      <c r="M14" s="42">
        <f>VLOOKUP($A14&amp;M$92,決統データ!$A$3:$DE$2059,$E14+19,FALSE)</f>
        <v>5156</v>
      </c>
      <c r="N14" s="42">
        <f>VLOOKUP($A14&amp;N$92,決統データ!$A$3:$DE$2059,$E14+19,FALSE)</f>
        <v>5881</v>
      </c>
      <c r="O14" s="42">
        <f>VLOOKUP($A14&amp;O$92,決統データ!$A$3:$DE$2059,$E14+19,FALSE)</f>
        <v>12770</v>
      </c>
      <c r="P14" s="42">
        <f>VLOOKUP($A14&amp;P$92,決統データ!$A$3:$DE$2059,$E14+19,FALSE)</f>
        <v>3342</v>
      </c>
      <c r="Q14" s="42">
        <f>VLOOKUP($A14&amp;Q$92,決統データ!$A$3:$DE$2059,$E14+19,FALSE)</f>
        <v>0</v>
      </c>
      <c r="R14" s="354">
        <f t="shared" si="0"/>
        <v>60638</v>
      </c>
    </row>
    <row r="15" spans="1:18">
      <c r="A15" s="27" t="str">
        <f t="shared" si="1"/>
        <v>1402601</v>
      </c>
      <c r="B15" s="28" t="s">
        <v>1111</v>
      </c>
      <c r="C15" s="29">
        <v>26</v>
      </c>
      <c r="D15" s="28" t="s">
        <v>790</v>
      </c>
      <c r="E15" s="24">
        <v>14</v>
      </c>
      <c r="F15" s="636"/>
      <c r="G15" s="507" t="s">
        <v>884</v>
      </c>
      <c r="H15" s="507"/>
      <c r="I15" s="507"/>
      <c r="J15" s="507"/>
      <c r="K15" s="42">
        <f>VLOOKUP($A15&amp;K$92,決統データ!$A$3:$DE$2059,$E15+19,FALSE)</f>
        <v>0</v>
      </c>
      <c r="L15" s="42">
        <f>VLOOKUP($A15&amp;L$92,決統データ!$A$3:$DE$2059,$E15+19,FALSE)</f>
        <v>1301</v>
      </c>
      <c r="M15" s="42">
        <f>VLOOKUP($A15&amp;M$92,決統データ!$A$3:$DE$2059,$E15+19,FALSE)</f>
        <v>0</v>
      </c>
      <c r="N15" s="42">
        <f>VLOOKUP($A15&amp;N$92,決統データ!$A$3:$DE$2059,$E15+19,FALSE)</f>
        <v>0</v>
      </c>
      <c r="O15" s="42">
        <f>VLOOKUP($A15&amp;O$92,決統データ!$A$3:$DE$2059,$E15+19,FALSE)</f>
        <v>0</v>
      </c>
      <c r="P15" s="42">
        <f>VLOOKUP($A15&amp;P$92,決統データ!$A$3:$DE$2059,$E15+19,FALSE)</f>
        <v>0</v>
      </c>
      <c r="Q15" s="42">
        <f>VLOOKUP($A15&amp;Q$92,決統データ!$A$3:$DE$2059,$E15+19,FALSE)</f>
        <v>0</v>
      </c>
      <c r="R15" s="354">
        <f t="shared" si="0"/>
        <v>1301</v>
      </c>
    </row>
    <row r="16" spans="1:18">
      <c r="A16" s="27" t="str">
        <f t="shared" si="1"/>
        <v>1402601</v>
      </c>
      <c r="B16" s="28" t="s">
        <v>1111</v>
      </c>
      <c r="C16" s="29">
        <v>26</v>
      </c>
      <c r="D16" s="28" t="s">
        <v>790</v>
      </c>
      <c r="E16" s="24">
        <v>15</v>
      </c>
      <c r="F16" s="636"/>
      <c r="G16" s="507" t="s">
        <v>883</v>
      </c>
      <c r="H16" s="507"/>
      <c r="I16" s="507"/>
      <c r="J16" s="507"/>
      <c r="K16" s="42">
        <f>VLOOKUP($A16&amp;K$92,決統データ!$A$3:$DE$2059,$E16+19,FALSE)</f>
        <v>0</v>
      </c>
      <c r="L16" s="42">
        <f>VLOOKUP($A16&amp;L$92,決統データ!$A$3:$DE$2059,$E16+19,FALSE)</f>
        <v>0</v>
      </c>
      <c r="M16" s="42">
        <f>VLOOKUP($A16&amp;M$92,決統データ!$A$3:$DE$2059,$E16+19,FALSE)</f>
        <v>0</v>
      </c>
      <c r="N16" s="42">
        <f>VLOOKUP($A16&amp;N$92,決統データ!$A$3:$DE$2059,$E16+19,FALSE)</f>
        <v>0</v>
      </c>
      <c r="O16" s="42">
        <f>VLOOKUP($A16&amp;O$92,決統データ!$A$3:$DE$2059,$E16+19,FALSE)</f>
        <v>0</v>
      </c>
      <c r="P16" s="42">
        <f>VLOOKUP($A16&amp;P$92,決統データ!$A$3:$DE$2059,$E16+19,FALSE)</f>
        <v>0</v>
      </c>
      <c r="Q16" s="42">
        <f>VLOOKUP($A16&amp;Q$92,決統データ!$A$3:$DE$2059,$E16+19,FALSE)</f>
        <v>0</v>
      </c>
      <c r="R16" s="354">
        <f t="shared" si="0"/>
        <v>0</v>
      </c>
    </row>
    <row r="17" spans="1:18">
      <c r="A17" s="27" t="str">
        <f t="shared" si="1"/>
        <v>1402601</v>
      </c>
      <c r="B17" s="28" t="s">
        <v>1111</v>
      </c>
      <c r="C17" s="29">
        <v>26</v>
      </c>
      <c r="D17" s="28" t="s">
        <v>790</v>
      </c>
      <c r="E17" s="24">
        <v>16</v>
      </c>
      <c r="F17" s="636"/>
      <c r="G17" s="507" t="s">
        <v>882</v>
      </c>
      <c r="H17" s="507"/>
      <c r="I17" s="507"/>
      <c r="J17" s="507"/>
      <c r="K17" s="42">
        <f>VLOOKUP($A17&amp;K$92,決統データ!$A$3:$DE$2059,$E17+19,FALSE)</f>
        <v>26063</v>
      </c>
      <c r="L17" s="42">
        <f>VLOOKUP($A17&amp;L$92,決統データ!$A$3:$DE$2059,$E17+19,FALSE)</f>
        <v>6125</v>
      </c>
      <c r="M17" s="42">
        <f>VLOOKUP($A17&amp;M$92,決統データ!$A$3:$DE$2059,$E17+19,FALSE)</f>
        <v>5156</v>
      </c>
      <c r="N17" s="42">
        <f>VLOOKUP($A17&amp;N$92,決統データ!$A$3:$DE$2059,$E17+19,FALSE)</f>
        <v>5881</v>
      </c>
      <c r="O17" s="42">
        <f>VLOOKUP($A17&amp;O$92,決統データ!$A$3:$DE$2059,$E17+19,FALSE)</f>
        <v>12770</v>
      </c>
      <c r="P17" s="42">
        <f>VLOOKUP($A17&amp;P$92,決統データ!$A$3:$DE$2059,$E17+19,FALSE)</f>
        <v>3342</v>
      </c>
      <c r="Q17" s="42">
        <f>VLOOKUP($A17&amp;Q$92,決統データ!$A$3:$DE$2059,$E17+19,FALSE)</f>
        <v>0</v>
      </c>
      <c r="R17" s="354">
        <f t="shared" si="0"/>
        <v>59337</v>
      </c>
    </row>
    <row r="18" spans="1:18">
      <c r="A18" s="27" t="str">
        <f t="shared" si="1"/>
        <v>1402601</v>
      </c>
      <c r="B18" s="28" t="s">
        <v>1111</v>
      </c>
      <c r="C18" s="29">
        <v>26</v>
      </c>
      <c r="D18" s="28" t="s">
        <v>790</v>
      </c>
      <c r="E18" s="24">
        <v>17</v>
      </c>
      <c r="F18" s="636"/>
      <c r="G18" s="507" t="s">
        <v>881</v>
      </c>
      <c r="H18" s="507"/>
      <c r="I18" s="507"/>
      <c r="J18" s="507"/>
      <c r="K18" s="42">
        <f>VLOOKUP($A18&amp;K$92,決統データ!$A$3:$DE$2059,$E18+19,FALSE)</f>
        <v>47</v>
      </c>
      <c r="L18" s="42">
        <f>VLOOKUP($A18&amp;L$92,決統データ!$A$3:$DE$2059,$E18+19,FALSE)</f>
        <v>440</v>
      </c>
      <c r="M18" s="42">
        <f>VLOOKUP($A18&amp;M$92,決統データ!$A$3:$DE$2059,$E18+19,FALSE)</f>
        <v>0</v>
      </c>
      <c r="N18" s="42">
        <f>VLOOKUP($A18&amp;N$92,決統データ!$A$3:$DE$2059,$E18+19,FALSE)</f>
        <v>0</v>
      </c>
      <c r="O18" s="42">
        <f>VLOOKUP($A18&amp;O$92,決統データ!$A$3:$DE$2059,$E18+19,FALSE)</f>
        <v>7264</v>
      </c>
      <c r="P18" s="42">
        <f>VLOOKUP($A18&amp;P$92,決統データ!$A$3:$DE$2059,$E18+19,FALSE)</f>
        <v>0</v>
      </c>
      <c r="Q18" s="42">
        <f>VLOOKUP($A18&amp;Q$92,決統データ!$A$3:$DE$2059,$E18+19,FALSE)</f>
        <v>13</v>
      </c>
      <c r="R18" s="354">
        <f t="shared" si="0"/>
        <v>7764</v>
      </c>
    </row>
    <row r="19" spans="1:18">
      <c r="A19" s="27" t="str">
        <f t="shared" si="1"/>
        <v>1402601</v>
      </c>
      <c r="B19" s="28" t="s">
        <v>1111</v>
      </c>
      <c r="C19" s="29">
        <v>26</v>
      </c>
      <c r="D19" s="28" t="s">
        <v>790</v>
      </c>
      <c r="E19" s="24">
        <v>18</v>
      </c>
      <c r="F19" s="636"/>
      <c r="G19" s="507" t="s">
        <v>880</v>
      </c>
      <c r="H19" s="507"/>
      <c r="I19" s="507"/>
      <c r="J19" s="507"/>
      <c r="K19" s="42">
        <f>VLOOKUP($A19&amp;K$92,決統データ!$A$3:$DE$2059,$E19+19,FALSE)</f>
        <v>45</v>
      </c>
      <c r="L19" s="42">
        <f>VLOOKUP($A19&amp;L$92,決統データ!$A$3:$DE$2059,$E19+19,FALSE)</f>
        <v>0</v>
      </c>
      <c r="M19" s="42">
        <f>VLOOKUP($A19&amp;M$92,決統データ!$A$3:$DE$2059,$E19+19,FALSE)</f>
        <v>0</v>
      </c>
      <c r="N19" s="42">
        <f>VLOOKUP($A19&amp;N$92,決統データ!$A$3:$DE$2059,$E19+19,FALSE)</f>
        <v>0</v>
      </c>
      <c r="O19" s="42">
        <f>VLOOKUP($A19&amp;O$92,決統データ!$A$3:$DE$2059,$E19+19,FALSE)</f>
        <v>2193</v>
      </c>
      <c r="P19" s="42">
        <f>VLOOKUP($A19&amp;P$92,決統データ!$A$3:$DE$2059,$E19+19,FALSE)</f>
        <v>0</v>
      </c>
      <c r="Q19" s="42">
        <f>VLOOKUP($A19&amp;Q$92,決統データ!$A$3:$DE$2059,$E19+19,FALSE)</f>
        <v>13</v>
      </c>
      <c r="R19" s="354">
        <f t="shared" si="0"/>
        <v>2251</v>
      </c>
    </row>
    <row r="20" spans="1:18">
      <c r="A20" s="27" t="str">
        <f t="shared" si="1"/>
        <v>1402601</v>
      </c>
      <c r="B20" s="28" t="s">
        <v>1111</v>
      </c>
      <c r="C20" s="29">
        <v>26</v>
      </c>
      <c r="D20" s="28" t="s">
        <v>790</v>
      </c>
      <c r="E20" s="24">
        <v>19</v>
      </c>
      <c r="F20" s="636"/>
      <c r="G20" s="507" t="s">
        <v>879</v>
      </c>
      <c r="H20" s="507"/>
      <c r="I20" s="507"/>
      <c r="J20" s="507"/>
      <c r="K20" s="42">
        <f>VLOOKUP($A20&amp;K$92,決統データ!$A$3:$DE$2059,$E20+19,FALSE)</f>
        <v>45</v>
      </c>
      <c r="L20" s="42">
        <f>VLOOKUP($A20&amp;L$92,決統データ!$A$3:$DE$2059,$E20+19,FALSE)</f>
        <v>0</v>
      </c>
      <c r="M20" s="42">
        <f>VLOOKUP($A20&amp;M$92,決統データ!$A$3:$DE$2059,$E20+19,FALSE)</f>
        <v>0</v>
      </c>
      <c r="N20" s="42">
        <f>VLOOKUP($A20&amp;N$92,決統データ!$A$3:$DE$2059,$E20+19,FALSE)</f>
        <v>0</v>
      </c>
      <c r="O20" s="42">
        <f>VLOOKUP($A20&amp;O$92,決統データ!$A$3:$DE$2059,$E20+19,FALSE)</f>
        <v>2193</v>
      </c>
      <c r="P20" s="42">
        <f>VLOOKUP($A20&amp;P$92,決統データ!$A$3:$DE$2059,$E20+19,FALSE)</f>
        <v>0</v>
      </c>
      <c r="Q20" s="42">
        <f>VLOOKUP($A20&amp;Q$92,決統データ!$A$3:$DE$2059,$E20+19,FALSE)</f>
        <v>13</v>
      </c>
      <c r="R20" s="354">
        <f t="shared" si="0"/>
        <v>2251</v>
      </c>
    </row>
    <row r="21" spans="1:18">
      <c r="A21" s="27" t="str">
        <f t="shared" si="1"/>
        <v>1402601</v>
      </c>
      <c r="B21" s="28" t="s">
        <v>1111</v>
      </c>
      <c r="C21" s="29">
        <v>26</v>
      </c>
      <c r="D21" s="28" t="s">
        <v>790</v>
      </c>
      <c r="E21" s="24">
        <v>20</v>
      </c>
      <c r="F21" s="636"/>
      <c r="G21" s="507" t="s">
        <v>878</v>
      </c>
      <c r="H21" s="507"/>
      <c r="I21" s="507"/>
      <c r="J21" s="507"/>
      <c r="K21" s="42">
        <f>VLOOKUP($A21&amp;K$92,決統データ!$A$3:$DE$2059,$E21+19,FALSE)</f>
        <v>0</v>
      </c>
      <c r="L21" s="42">
        <f>VLOOKUP($A21&amp;L$92,決統データ!$A$3:$DE$2059,$E21+19,FALSE)</f>
        <v>0</v>
      </c>
      <c r="M21" s="42">
        <f>VLOOKUP($A21&amp;M$92,決統データ!$A$3:$DE$2059,$E21+19,FALSE)</f>
        <v>0</v>
      </c>
      <c r="N21" s="42">
        <f>VLOOKUP($A21&amp;N$92,決統データ!$A$3:$DE$2059,$E21+19,FALSE)</f>
        <v>0</v>
      </c>
      <c r="O21" s="42">
        <f>VLOOKUP($A21&amp;O$92,決統データ!$A$3:$DE$2059,$E21+19,FALSE)</f>
        <v>0</v>
      </c>
      <c r="P21" s="42">
        <f>VLOOKUP($A21&amp;P$92,決統データ!$A$3:$DE$2059,$E21+19,FALSE)</f>
        <v>0</v>
      </c>
      <c r="Q21" s="42">
        <f>VLOOKUP($A21&amp;Q$92,決統データ!$A$3:$DE$2059,$E21+19,FALSE)</f>
        <v>0</v>
      </c>
      <c r="R21" s="354">
        <f t="shared" si="0"/>
        <v>0</v>
      </c>
    </row>
    <row r="22" spans="1:18">
      <c r="A22" s="27" t="str">
        <f t="shared" si="1"/>
        <v>1402601</v>
      </c>
      <c r="B22" s="28" t="s">
        <v>1111</v>
      </c>
      <c r="C22" s="29">
        <v>26</v>
      </c>
      <c r="D22" s="28" t="s">
        <v>790</v>
      </c>
      <c r="E22" s="24">
        <v>21</v>
      </c>
      <c r="F22" s="636"/>
      <c r="G22" s="507" t="s">
        <v>877</v>
      </c>
      <c r="H22" s="507"/>
      <c r="I22" s="507"/>
      <c r="J22" s="507"/>
      <c r="K22" s="42">
        <f>VLOOKUP($A22&amp;K$92,決統データ!$A$3:$DE$2059,$E22+19,FALSE)</f>
        <v>2</v>
      </c>
      <c r="L22" s="42">
        <f>VLOOKUP($A22&amp;L$92,決統データ!$A$3:$DE$2059,$E22+19,FALSE)</f>
        <v>440</v>
      </c>
      <c r="M22" s="42">
        <f>VLOOKUP($A22&amp;M$92,決統データ!$A$3:$DE$2059,$E22+19,FALSE)</f>
        <v>0</v>
      </c>
      <c r="N22" s="42">
        <f>VLOOKUP($A22&amp;N$92,決統データ!$A$3:$DE$2059,$E22+19,FALSE)</f>
        <v>0</v>
      </c>
      <c r="O22" s="42">
        <f>VLOOKUP($A22&amp;O$92,決統データ!$A$3:$DE$2059,$E22+19,FALSE)</f>
        <v>5071</v>
      </c>
      <c r="P22" s="42">
        <f>VLOOKUP($A22&amp;P$92,決統データ!$A$3:$DE$2059,$E22+19,FALSE)</f>
        <v>0</v>
      </c>
      <c r="Q22" s="42">
        <f>VLOOKUP($A22&amp;Q$92,決統データ!$A$3:$DE$2059,$E22+19,FALSE)</f>
        <v>0</v>
      </c>
      <c r="R22" s="354">
        <f t="shared" si="0"/>
        <v>5513</v>
      </c>
    </row>
    <row r="23" spans="1:18">
      <c r="A23" s="27" t="str">
        <f t="shared" si="1"/>
        <v>1402601</v>
      </c>
      <c r="B23" s="28" t="s">
        <v>1111</v>
      </c>
      <c r="C23" s="29">
        <v>26</v>
      </c>
      <c r="D23" s="28" t="s">
        <v>790</v>
      </c>
      <c r="E23" s="24">
        <v>22</v>
      </c>
      <c r="F23" s="637"/>
      <c r="G23" s="507" t="s">
        <v>876</v>
      </c>
      <c r="H23" s="507"/>
      <c r="I23" s="507"/>
      <c r="J23" s="507"/>
      <c r="K23" s="42">
        <f>VLOOKUP($A23&amp;K$92,決統データ!$A$3:$DE$2059,$E23+19,FALSE)</f>
        <v>-4567</v>
      </c>
      <c r="L23" s="42">
        <f>VLOOKUP($A23&amp;L$92,決統データ!$A$3:$DE$2059,$E23+19,FALSE)</f>
        <v>1867</v>
      </c>
      <c r="M23" s="42">
        <f>VLOOKUP($A23&amp;M$92,決統データ!$A$3:$DE$2059,$E23+19,FALSE)</f>
        <v>9626</v>
      </c>
      <c r="N23" s="42">
        <f>VLOOKUP($A23&amp;N$92,決統データ!$A$3:$DE$2059,$E23+19,FALSE)</f>
        <v>5370</v>
      </c>
      <c r="O23" s="42">
        <f>VLOOKUP($A23&amp;O$92,決統データ!$A$3:$DE$2059,$E23+19,FALSE)</f>
        <v>36993</v>
      </c>
      <c r="P23" s="42">
        <f>VLOOKUP($A23&amp;P$92,決統データ!$A$3:$DE$2059,$E23+19,FALSE)</f>
        <v>3355</v>
      </c>
      <c r="Q23" s="42">
        <f>VLOOKUP($A23&amp;Q$92,決統データ!$A$3:$DE$2059,$E23+19,FALSE)</f>
        <v>0</v>
      </c>
      <c r="R23" s="354">
        <f t="shared" si="0"/>
        <v>52644</v>
      </c>
    </row>
    <row r="24" spans="1:18">
      <c r="A24" s="27" t="str">
        <f t="shared" si="1"/>
        <v>1402601</v>
      </c>
      <c r="B24" s="28" t="s">
        <v>1111</v>
      </c>
      <c r="C24" s="29">
        <v>26</v>
      </c>
      <c r="D24" s="28" t="s">
        <v>790</v>
      </c>
      <c r="E24" s="24">
        <v>23</v>
      </c>
      <c r="F24" s="659" t="s">
        <v>875</v>
      </c>
      <c r="G24" s="507" t="s">
        <v>874</v>
      </c>
      <c r="H24" s="507"/>
      <c r="I24" s="507"/>
      <c r="J24" s="507"/>
      <c r="K24" s="42">
        <f>VLOOKUP($A24&amp;K$92,決統データ!$A$3:$DE$2059,$E24+19,FALSE)</f>
        <v>2458</v>
      </c>
      <c r="L24" s="42">
        <f>VLOOKUP($A24&amp;L$92,決統データ!$A$3:$DE$2059,$E24+19,FALSE)</f>
        <v>0</v>
      </c>
      <c r="M24" s="42">
        <f>VLOOKUP($A24&amp;M$92,決統データ!$A$3:$DE$2059,$E24+19,FALSE)</f>
        <v>0</v>
      </c>
      <c r="N24" s="42">
        <f>VLOOKUP($A24&amp;N$92,決統データ!$A$3:$DE$2059,$E24+19,FALSE)</f>
        <v>0</v>
      </c>
      <c r="O24" s="42">
        <f>VLOOKUP($A24&amp;O$92,決統データ!$A$3:$DE$2059,$E24+19,FALSE)</f>
        <v>0</v>
      </c>
      <c r="P24" s="42">
        <f>VLOOKUP($A24&amp;P$92,決統データ!$A$3:$DE$2059,$E24+19,FALSE)</f>
        <v>0</v>
      </c>
      <c r="Q24" s="42">
        <f>VLOOKUP($A24&amp;Q$92,決統データ!$A$3:$DE$2059,$E24+19,FALSE)</f>
        <v>1284</v>
      </c>
      <c r="R24" s="354">
        <f t="shared" si="0"/>
        <v>3742</v>
      </c>
    </row>
    <row r="25" spans="1:18">
      <c r="A25" s="27" t="str">
        <f t="shared" si="1"/>
        <v>1402601</v>
      </c>
      <c r="B25" s="28" t="s">
        <v>1111</v>
      </c>
      <c r="C25" s="29">
        <v>26</v>
      </c>
      <c r="D25" s="28" t="s">
        <v>790</v>
      </c>
      <c r="E25" s="24">
        <v>24</v>
      </c>
      <c r="F25" s="636"/>
      <c r="G25" s="507" t="s">
        <v>873</v>
      </c>
      <c r="H25" s="507"/>
      <c r="I25" s="507"/>
      <c r="J25" s="507"/>
      <c r="K25" s="42">
        <f>VLOOKUP($A25&amp;K$92,決統データ!$A$3:$DE$2059,$E25+19,FALSE)</f>
        <v>0</v>
      </c>
      <c r="L25" s="42">
        <f>VLOOKUP($A25&amp;L$92,決統データ!$A$3:$DE$2059,$E25+19,FALSE)</f>
        <v>0</v>
      </c>
      <c r="M25" s="42">
        <f>VLOOKUP($A25&amp;M$92,決統データ!$A$3:$DE$2059,$E25+19,FALSE)</f>
        <v>0</v>
      </c>
      <c r="N25" s="42">
        <f>VLOOKUP($A25&amp;N$92,決統データ!$A$3:$DE$2059,$E25+19,FALSE)</f>
        <v>0</v>
      </c>
      <c r="O25" s="42">
        <f>VLOOKUP($A25&amp;O$92,決統データ!$A$3:$DE$2059,$E25+19,FALSE)</f>
        <v>0</v>
      </c>
      <c r="P25" s="42">
        <f>VLOOKUP($A25&amp;P$92,決統データ!$A$3:$DE$2059,$E25+19,FALSE)</f>
        <v>0</v>
      </c>
      <c r="Q25" s="42">
        <f>VLOOKUP($A25&amp;Q$92,決統データ!$A$3:$DE$2059,$E25+19,FALSE)</f>
        <v>0</v>
      </c>
      <c r="R25" s="354">
        <f t="shared" si="0"/>
        <v>0</v>
      </c>
    </row>
    <row r="26" spans="1:18">
      <c r="A26" s="27" t="str">
        <f t="shared" si="1"/>
        <v>1402601</v>
      </c>
      <c r="B26" s="28" t="s">
        <v>1111</v>
      </c>
      <c r="C26" s="29">
        <v>26</v>
      </c>
      <c r="D26" s="28" t="s">
        <v>790</v>
      </c>
      <c r="E26" s="24">
        <v>25</v>
      </c>
      <c r="F26" s="636"/>
      <c r="G26" s="507" t="s">
        <v>872</v>
      </c>
      <c r="H26" s="507"/>
      <c r="I26" s="507"/>
      <c r="J26" s="507"/>
      <c r="K26" s="42">
        <f>VLOOKUP($A26&amp;K$92,決統データ!$A$3:$DE$2059,$E26+19,FALSE)</f>
        <v>0</v>
      </c>
      <c r="L26" s="42">
        <f>VLOOKUP($A26&amp;L$92,決統データ!$A$3:$DE$2059,$E26+19,FALSE)</f>
        <v>0</v>
      </c>
      <c r="M26" s="42">
        <f>VLOOKUP($A26&amp;M$92,決統データ!$A$3:$DE$2059,$E26+19,FALSE)</f>
        <v>0</v>
      </c>
      <c r="N26" s="42">
        <f>VLOOKUP($A26&amp;N$92,決統データ!$A$3:$DE$2059,$E26+19,FALSE)</f>
        <v>0</v>
      </c>
      <c r="O26" s="42">
        <f>VLOOKUP($A26&amp;O$92,決統データ!$A$3:$DE$2059,$E26+19,FALSE)</f>
        <v>0</v>
      </c>
      <c r="P26" s="42">
        <f>VLOOKUP($A26&amp;P$92,決統データ!$A$3:$DE$2059,$E26+19,FALSE)</f>
        <v>0</v>
      </c>
      <c r="Q26" s="42">
        <f>VLOOKUP($A26&amp;Q$92,決統データ!$A$3:$DE$2059,$E26+19,FALSE)</f>
        <v>0</v>
      </c>
      <c r="R26" s="354">
        <f t="shared" si="0"/>
        <v>0</v>
      </c>
    </row>
    <row r="27" spans="1:18">
      <c r="A27" s="27" t="str">
        <f t="shared" si="1"/>
        <v>1402601</v>
      </c>
      <c r="B27" s="28" t="s">
        <v>1111</v>
      </c>
      <c r="C27" s="29">
        <v>26</v>
      </c>
      <c r="D27" s="28" t="s">
        <v>790</v>
      </c>
      <c r="E27" s="24">
        <v>26</v>
      </c>
      <c r="F27" s="636"/>
      <c r="G27" s="507" t="s">
        <v>871</v>
      </c>
      <c r="H27" s="507"/>
      <c r="I27" s="507"/>
      <c r="J27" s="507"/>
      <c r="K27" s="42">
        <f>VLOOKUP($A27&amp;K$92,決統データ!$A$3:$DE$2059,$E27+19,FALSE)</f>
        <v>2458</v>
      </c>
      <c r="L27" s="42">
        <f>VLOOKUP($A27&amp;L$92,決統データ!$A$3:$DE$2059,$E27+19,FALSE)</f>
        <v>0</v>
      </c>
      <c r="M27" s="42">
        <f>VLOOKUP($A27&amp;M$92,決統データ!$A$3:$DE$2059,$E27+19,FALSE)</f>
        <v>0</v>
      </c>
      <c r="N27" s="42">
        <f>VLOOKUP($A27&amp;N$92,決統データ!$A$3:$DE$2059,$E27+19,FALSE)</f>
        <v>0</v>
      </c>
      <c r="O27" s="42">
        <f>VLOOKUP($A27&amp;O$92,決統データ!$A$3:$DE$2059,$E27+19,FALSE)</f>
        <v>0</v>
      </c>
      <c r="P27" s="42">
        <f>VLOOKUP($A27&amp;P$92,決統データ!$A$3:$DE$2059,$E27+19,FALSE)</f>
        <v>0</v>
      </c>
      <c r="Q27" s="42">
        <f>VLOOKUP($A27&amp;Q$92,決統データ!$A$3:$DE$2059,$E27+19,FALSE)</f>
        <v>1284</v>
      </c>
      <c r="R27" s="354">
        <f t="shared" si="0"/>
        <v>3742</v>
      </c>
    </row>
    <row r="28" spans="1:18">
      <c r="A28" s="27" t="str">
        <f t="shared" si="1"/>
        <v>1402601</v>
      </c>
      <c r="B28" s="28" t="s">
        <v>1111</v>
      </c>
      <c r="C28" s="29">
        <v>26</v>
      </c>
      <c r="D28" s="28" t="s">
        <v>790</v>
      </c>
      <c r="E28" s="24">
        <v>27</v>
      </c>
      <c r="F28" s="636"/>
      <c r="G28" s="507" t="s">
        <v>870</v>
      </c>
      <c r="H28" s="507"/>
      <c r="I28" s="507"/>
      <c r="J28" s="507"/>
      <c r="K28" s="42">
        <f>VLOOKUP($A28&amp;K$92,決統データ!$A$3:$DE$2059,$E28+19,FALSE)</f>
        <v>0</v>
      </c>
      <c r="L28" s="42">
        <f>VLOOKUP($A28&amp;L$92,決統データ!$A$3:$DE$2059,$E28+19,FALSE)</f>
        <v>0</v>
      </c>
      <c r="M28" s="42">
        <f>VLOOKUP($A28&amp;M$92,決統データ!$A$3:$DE$2059,$E28+19,FALSE)</f>
        <v>0</v>
      </c>
      <c r="N28" s="42">
        <f>VLOOKUP($A28&amp;N$92,決統データ!$A$3:$DE$2059,$E28+19,FALSE)</f>
        <v>0</v>
      </c>
      <c r="O28" s="42">
        <f>VLOOKUP($A28&amp;O$92,決統データ!$A$3:$DE$2059,$E28+19,FALSE)</f>
        <v>0</v>
      </c>
      <c r="P28" s="42">
        <f>VLOOKUP($A28&amp;P$92,決統データ!$A$3:$DE$2059,$E28+19,FALSE)</f>
        <v>0</v>
      </c>
      <c r="Q28" s="42">
        <f>VLOOKUP($A28&amp;Q$92,決統データ!$A$3:$DE$2059,$E28+19,FALSE)</f>
        <v>0</v>
      </c>
      <c r="R28" s="354">
        <f t="shared" si="0"/>
        <v>0</v>
      </c>
    </row>
    <row r="29" spans="1:18">
      <c r="A29" s="27" t="str">
        <f t="shared" si="1"/>
        <v>1402601</v>
      </c>
      <c r="B29" s="28" t="s">
        <v>1111</v>
      </c>
      <c r="C29" s="29">
        <v>26</v>
      </c>
      <c r="D29" s="28" t="s">
        <v>790</v>
      </c>
      <c r="E29" s="24">
        <v>28</v>
      </c>
      <c r="F29" s="636"/>
      <c r="G29" s="507" t="s">
        <v>869</v>
      </c>
      <c r="H29" s="507"/>
      <c r="I29" s="507"/>
      <c r="J29" s="507"/>
      <c r="K29" s="42">
        <f>VLOOKUP($A29&amp;K$92,決統データ!$A$3:$DE$2059,$E29+19,FALSE)</f>
        <v>0</v>
      </c>
      <c r="L29" s="42">
        <f>VLOOKUP($A29&amp;L$92,決統データ!$A$3:$DE$2059,$E29+19,FALSE)</f>
        <v>0</v>
      </c>
      <c r="M29" s="42">
        <f>VLOOKUP($A29&amp;M$92,決統データ!$A$3:$DE$2059,$E29+19,FALSE)</f>
        <v>0</v>
      </c>
      <c r="N29" s="42">
        <f>VLOOKUP($A29&amp;N$92,決統データ!$A$3:$DE$2059,$E29+19,FALSE)</f>
        <v>0</v>
      </c>
      <c r="O29" s="42">
        <f>VLOOKUP($A29&amp;O$92,決統データ!$A$3:$DE$2059,$E29+19,FALSE)</f>
        <v>0</v>
      </c>
      <c r="P29" s="42">
        <f>VLOOKUP($A29&amp;P$92,決統データ!$A$3:$DE$2059,$E29+19,FALSE)</f>
        <v>0</v>
      </c>
      <c r="Q29" s="42">
        <f>VLOOKUP($A29&amp;Q$92,決統データ!$A$3:$DE$2059,$E29+19,FALSE)</f>
        <v>0</v>
      </c>
      <c r="R29" s="354">
        <f t="shared" si="0"/>
        <v>0</v>
      </c>
    </row>
    <row r="30" spans="1:18">
      <c r="A30" s="27" t="str">
        <f t="shared" si="1"/>
        <v>1402601</v>
      </c>
      <c r="B30" s="28" t="s">
        <v>1111</v>
      </c>
      <c r="C30" s="29">
        <v>26</v>
      </c>
      <c r="D30" s="28" t="s">
        <v>790</v>
      </c>
      <c r="E30" s="24">
        <v>29</v>
      </c>
      <c r="F30" s="636"/>
      <c r="G30" s="507" t="s">
        <v>868</v>
      </c>
      <c r="H30" s="507"/>
      <c r="I30" s="507"/>
      <c r="J30" s="507"/>
      <c r="K30" s="42">
        <f>VLOOKUP($A30&amp;K$92,決統データ!$A$3:$DE$2059,$E30+19,FALSE)</f>
        <v>0</v>
      </c>
      <c r="L30" s="42">
        <f>VLOOKUP($A30&amp;L$92,決統データ!$A$3:$DE$2059,$E30+19,FALSE)</f>
        <v>0</v>
      </c>
      <c r="M30" s="42">
        <f>VLOOKUP($A30&amp;M$92,決統データ!$A$3:$DE$2059,$E30+19,FALSE)</f>
        <v>0</v>
      </c>
      <c r="N30" s="42">
        <f>VLOOKUP($A30&amp;N$92,決統データ!$A$3:$DE$2059,$E30+19,FALSE)</f>
        <v>0</v>
      </c>
      <c r="O30" s="42">
        <f>VLOOKUP($A30&amp;O$92,決統データ!$A$3:$DE$2059,$E30+19,FALSE)</f>
        <v>0</v>
      </c>
      <c r="P30" s="42">
        <f>VLOOKUP($A30&amp;P$92,決統データ!$A$3:$DE$2059,$E30+19,FALSE)</f>
        <v>0</v>
      </c>
      <c r="Q30" s="42">
        <f>VLOOKUP($A30&amp;Q$92,決統データ!$A$3:$DE$2059,$E30+19,FALSE)</f>
        <v>0</v>
      </c>
      <c r="R30" s="354">
        <f t="shared" si="0"/>
        <v>0</v>
      </c>
    </row>
    <row r="31" spans="1:18">
      <c r="A31" s="27" t="str">
        <f t="shared" si="1"/>
        <v>1402601</v>
      </c>
      <c r="B31" s="28" t="s">
        <v>1111</v>
      </c>
      <c r="C31" s="29">
        <v>26</v>
      </c>
      <c r="D31" s="28" t="s">
        <v>790</v>
      </c>
      <c r="E31" s="24">
        <v>30</v>
      </c>
      <c r="F31" s="636"/>
      <c r="G31" s="507" t="s">
        <v>922</v>
      </c>
      <c r="H31" s="507"/>
      <c r="I31" s="507"/>
      <c r="J31" s="507"/>
      <c r="K31" s="42">
        <f>VLOOKUP($A31&amp;K$92,決統データ!$A$3:$DE$2059,$E31+19,FALSE)</f>
        <v>0</v>
      </c>
      <c r="L31" s="42">
        <f>VLOOKUP($A31&amp;L$92,決統データ!$A$3:$DE$2059,$E31+19,FALSE)</f>
        <v>0</v>
      </c>
      <c r="M31" s="42">
        <f>VLOOKUP($A31&amp;M$92,決統データ!$A$3:$DE$2059,$E31+19,FALSE)</f>
        <v>0</v>
      </c>
      <c r="N31" s="42">
        <f>VLOOKUP($A31&amp;N$92,決統データ!$A$3:$DE$2059,$E31+19,FALSE)</f>
        <v>0</v>
      </c>
      <c r="O31" s="42">
        <f>VLOOKUP($A31&amp;O$92,決統データ!$A$3:$DE$2059,$E31+19,FALSE)</f>
        <v>0</v>
      </c>
      <c r="P31" s="42">
        <f>VLOOKUP($A31&amp;P$92,決統データ!$A$3:$DE$2059,$E31+19,FALSE)</f>
        <v>0</v>
      </c>
      <c r="Q31" s="42">
        <f>VLOOKUP($A31&amp;Q$92,決統データ!$A$3:$DE$2059,$E31+19,FALSE)</f>
        <v>0</v>
      </c>
      <c r="R31" s="354">
        <f t="shared" si="0"/>
        <v>0</v>
      </c>
    </row>
    <row r="32" spans="1:18">
      <c r="A32" s="27" t="str">
        <f t="shared" si="1"/>
        <v>1402601</v>
      </c>
      <c r="B32" s="28" t="s">
        <v>1111</v>
      </c>
      <c r="C32" s="29">
        <v>26</v>
      </c>
      <c r="D32" s="28" t="s">
        <v>790</v>
      </c>
      <c r="E32" s="24">
        <v>31</v>
      </c>
      <c r="F32" s="636"/>
      <c r="G32" s="507" t="s">
        <v>866</v>
      </c>
      <c r="H32" s="507"/>
      <c r="I32" s="507"/>
      <c r="J32" s="507"/>
      <c r="K32" s="42">
        <f>VLOOKUP($A32&amp;K$92,決統データ!$A$3:$DE$2059,$E32+19,FALSE)</f>
        <v>0</v>
      </c>
      <c r="L32" s="42">
        <f>VLOOKUP($A32&amp;L$92,決統データ!$A$3:$DE$2059,$E32+19,FALSE)</f>
        <v>0</v>
      </c>
      <c r="M32" s="42">
        <f>VLOOKUP($A32&amp;M$92,決統データ!$A$3:$DE$2059,$E32+19,FALSE)</f>
        <v>0</v>
      </c>
      <c r="N32" s="42">
        <f>VLOOKUP($A32&amp;N$92,決統データ!$A$3:$DE$2059,$E32+19,FALSE)</f>
        <v>0</v>
      </c>
      <c r="O32" s="42">
        <f>VLOOKUP($A32&amp;O$92,決統データ!$A$3:$DE$2059,$E32+19,FALSE)</f>
        <v>0</v>
      </c>
      <c r="P32" s="42">
        <f>VLOOKUP($A32&amp;P$92,決統データ!$A$3:$DE$2059,$E32+19,FALSE)</f>
        <v>0</v>
      </c>
      <c r="Q32" s="42">
        <f>VLOOKUP($A32&amp;Q$92,決統データ!$A$3:$DE$2059,$E32+19,FALSE)</f>
        <v>0</v>
      </c>
      <c r="R32" s="354">
        <f t="shared" si="0"/>
        <v>0</v>
      </c>
    </row>
    <row r="33" spans="1:18">
      <c r="A33" s="27" t="str">
        <f t="shared" si="1"/>
        <v>1402601</v>
      </c>
      <c r="B33" s="28" t="s">
        <v>1111</v>
      </c>
      <c r="C33" s="29">
        <v>26</v>
      </c>
      <c r="D33" s="28" t="s">
        <v>790</v>
      </c>
      <c r="E33" s="24">
        <v>32</v>
      </c>
      <c r="F33" s="636"/>
      <c r="G33" s="507" t="s">
        <v>865</v>
      </c>
      <c r="H33" s="507"/>
      <c r="I33" s="507"/>
      <c r="J33" s="507"/>
      <c r="K33" s="42">
        <f>VLOOKUP($A33&amp;K$92,決統データ!$A$3:$DE$2059,$E33+19,FALSE)</f>
        <v>0</v>
      </c>
      <c r="L33" s="42">
        <f>VLOOKUP($A33&amp;L$92,決統データ!$A$3:$DE$2059,$E33+19,FALSE)</f>
        <v>0</v>
      </c>
      <c r="M33" s="42">
        <f>VLOOKUP($A33&amp;M$92,決統データ!$A$3:$DE$2059,$E33+19,FALSE)</f>
        <v>0</v>
      </c>
      <c r="N33" s="42">
        <f>VLOOKUP($A33&amp;N$92,決統データ!$A$3:$DE$2059,$E33+19,FALSE)</f>
        <v>0</v>
      </c>
      <c r="O33" s="42">
        <f>VLOOKUP($A33&amp;O$92,決統データ!$A$3:$DE$2059,$E33+19,FALSE)</f>
        <v>0</v>
      </c>
      <c r="P33" s="42">
        <f>VLOOKUP($A33&amp;P$92,決統データ!$A$3:$DE$2059,$E33+19,FALSE)</f>
        <v>0</v>
      </c>
      <c r="Q33" s="42">
        <f>VLOOKUP($A33&amp;Q$92,決統データ!$A$3:$DE$2059,$E33+19,FALSE)</f>
        <v>0</v>
      </c>
      <c r="R33" s="354">
        <f t="shared" si="0"/>
        <v>0</v>
      </c>
    </row>
    <row r="34" spans="1:18">
      <c r="A34" s="27" t="str">
        <f t="shared" si="1"/>
        <v>1402601</v>
      </c>
      <c r="B34" s="28" t="s">
        <v>1111</v>
      </c>
      <c r="C34" s="29">
        <v>26</v>
      </c>
      <c r="D34" s="28" t="s">
        <v>790</v>
      </c>
      <c r="E34" s="24">
        <v>33</v>
      </c>
      <c r="F34" s="636"/>
      <c r="G34" s="507" t="s">
        <v>864</v>
      </c>
      <c r="H34" s="507"/>
      <c r="I34" s="507"/>
      <c r="J34" s="507"/>
      <c r="K34" s="42">
        <f>VLOOKUP($A34&amp;K$92,決統データ!$A$3:$DE$2059,$E34+19,FALSE)</f>
        <v>3808</v>
      </c>
      <c r="L34" s="42">
        <f>VLOOKUP($A34&amp;L$92,決統データ!$A$3:$DE$2059,$E34+19,FALSE)</f>
        <v>1000</v>
      </c>
      <c r="M34" s="42">
        <f>VLOOKUP($A34&amp;M$92,決統データ!$A$3:$DE$2059,$E34+19,FALSE)</f>
        <v>9626</v>
      </c>
      <c r="N34" s="42">
        <f>VLOOKUP($A34&amp;N$92,決統データ!$A$3:$DE$2059,$E34+19,FALSE)</f>
        <v>5370</v>
      </c>
      <c r="O34" s="42">
        <f>VLOOKUP($A34&amp;O$92,決統データ!$A$3:$DE$2059,$E34+19,FALSE)</f>
        <v>29814</v>
      </c>
      <c r="P34" s="42">
        <f>VLOOKUP($A34&amp;P$92,決統データ!$A$3:$DE$2059,$E34+19,FALSE)</f>
        <v>3000</v>
      </c>
      <c r="Q34" s="42">
        <f>VLOOKUP($A34&amp;Q$92,決統データ!$A$3:$DE$2059,$E34+19,FALSE)</f>
        <v>1284</v>
      </c>
      <c r="R34" s="354">
        <f t="shared" si="0"/>
        <v>53902</v>
      </c>
    </row>
    <row r="35" spans="1:18">
      <c r="A35" s="27" t="str">
        <f t="shared" si="1"/>
        <v>1402601</v>
      </c>
      <c r="B35" s="28" t="s">
        <v>1111</v>
      </c>
      <c r="C35" s="29">
        <v>26</v>
      </c>
      <c r="D35" s="28" t="s">
        <v>790</v>
      </c>
      <c r="E35" s="24">
        <v>34</v>
      </c>
      <c r="F35" s="636"/>
      <c r="G35" s="646" t="s">
        <v>863</v>
      </c>
      <c r="H35" s="646"/>
      <c r="I35" s="507"/>
      <c r="J35" s="507"/>
      <c r="K35" s="42">
        <f>VLOOKUP($A35&amp;K$92,決統データ!$A$3:$DE$2059,$E35+19,FALSE)</f>
        <v>0</v>
      </c>
      <c r="L35" s="42">
        <f>VLOOKUP($A35&amp;L$92,決統データ!$A$3:$DE$2059,$E35+19,FALSE)</f>
        <v>1000</v>
      </c>
      <c r="M35" s="42">
        <f>VLOOKUP($A35&amp;M$92,決統データ!$A$3:$DE$2059,$E35+19,FALSE)</f>
        <v>0</v>
      </c>
      <c r="N35" s="42">
        <f>VLOOKUP($A35&amp;N$92,決統データ!$A$3:$DE$2059,$E35+19,FALSE)</f>
        <v>0</v>
      </c>
      <c r="O35" s="42">
        <f>VLOOKUP($A35&amp;O$92,決統データ!$A$3:$DE$2059,$E35+19,FALSE)</f>
        <v>0</v>
      </c>
      <c r="P35" s="42">
        <f>VLOOKUP($A35&amp;P$92,決統データ!$A$3:$DE$2059,$E35+19,FALSE)</f>
        <v>0</v>
      </c>
      <c r="Q35" s="42">
        <f>VLOOKUP($A35&amp;Q$92,決統データ!$A$3:$DE$2059,$E35+19,FALSE)</f>
        <v>0</v>
      </c>
      <c r="R35" s="354">
        <f t="shared" ref="R35:R66" si="2">SUM(K35:Q35)</f>
        <v>1000</v>
      </c>
    </row>
    <row r="36" spans="1:18">
      <c r="A36" s="27" t="str">
        <f t="shared" si="1"/>
        <v>1402601</v>
      </c>
      <c r="B36" s="28" t="s">
        <v>1111</v>
      </c>
      <c r="C36" s="29">
        <v>26</v>
      </c>
      <c r="D36" s="28" t="s">
        <v>790</v>
      </c>
      <c r="E36" s="24">
        <v>35</v>
      </c>
      <c r="F36" s="636"/>
      <c r="G36" s="934" t="s">
        <v>1109</v>
      </c>
      <c r="H36" s="903"/>
      <c r="I36" s="484" t="s">
        <v>862</v>
      </c>
      <c r="J36" s="469"/>
      <c r="K36" s="42">
        <f>VLOOKUP($A36&amp;K$92,決統データ!$A$3:$DE$2059,$E36+19,FALSE)</f>
        <v>0</v>
      </c>
      <c r="L36" s="42">
        <f>VLOOKUP($A36&amp;L$92,決統データ!$A$3:$DE$2059,$E36+19,FALSE)</f>
        <v>0</v>
      </c>
      <c r="M36" s="42">
        <f>VLOOKUP($A36&amp;M$92,決統データ!$A$3:$DE$2059,$E36+19,FALSE)</f>
        <v>0</v>
      </c>
      <c r="N36" s="42">
        <f>VLOOKUP($A36&amp;N$92,決統データ!$A$3:$DE$2059,$E36+19,FALSE)</f>
        <v>0</v>
      </c>
      <c r="O36" s="42">
        <f>VLOOKUP($A36&amp;O$92,決統データ!$A$3:$DE$2059,$E36+19,FALSE)</f>
        <v>0</v>
      </c>
      <c r="P36" s="42">
        <f>VLOOKUP($A36&amp;P$92,決統データ!$A$3:$DE$2059,$E36+19,FALSE)</f>
        <v>0</v>
      </c>
      <c r="Q36" s="42">
        <f>VLOOKUP($A36&amp;Q$92,決統データ!$A$3:$DE$2059,$E36+19,FALSE)</f>
        <v>0</v>
      </c>
      <c r="R36" s="354">
        <f t="shared" si="2"/>
        <v>0</v>
      </c>
    </row>
    <row r="37" spans="1:18">
      <c r="A37" s="27" t="str">
        <f t="shared" si="1"/>
        <v>1402601</v>
      </c>
      <c r="B37" s="28" t="s">
        <v>1111</v>
      </c>
      <c r="C37" s="29">
        <v>26</v>
      </c>
      <c r="D37" s="28" t="s">
        <v>790</v>
      </c>
      <c r="E37" s="24">
        <v>36</v>
      </c>
      <c r="F37" s="636"/>
      <c r="G37" s="904"/>
      <c r="H37" s="905"/>
      <c r="I37" s="484" t="s">
        <v>861</v>
      </c>
      <c r="J37" s="469"/>
      <c r="K37" s="42">
        <f>VLOOKUP($A37&amp;K$92,決統データ!$A$3:$DE$2059,$E37+19,FALSE)</f>
        <v>0</v>
      </c>
      <c r="L37" s="42">
        <f>VLOOKUP($A37&amp;L$92,決統データ!$A$3:$DE$2059,$E37+19,FALSE)</f>
        <v>0</v>
      </c>
      <c r="M37" s="42">
        <f>VLOOKUP($A37&amp;M$92,決統データ!$A$3:$DE$2059,$E37+19,FALSE)</f>
        <v>0</v>
      </c>
      <c r="N37" s="42">
        <f>VLOOKUP($A37&amp;N$92,決統データ!$A$3:$DE$2059,$E37+19,FALSE)</f>
        <v>0</v>
      </c>
      <c r="O37" s="42">
        <f>VLOOKUP($A37&amp;O$92,決統データ!$A$3:$DE$2059,$E37+19,FALSE)</f>
        <v>0</v>
      </c>
      <c r="P37" s="42">
        <f>VLOOKUP($A37&amp;P$92,決統データ!$A$3:$DE$2059,$E37+19,FALSE)</f>
        <v>0</v>
      </c>
      <c r="Q37" s="42">
        <f>VLOOKUP($A37&amp;Q$92,決統データ!$A$3:$DE$2059,$E37+19,FALSE)</f>
        <v>0</v>
      </c>
      <c r="R37" s="354">
        <f t="shared" si="2"/>
        <v>0</v>
      </c>
    </row>
    <row r="38" spans="1:18">
      <c r="A38" s="27" t="str">
        <f t="shared" si="1"/>
        <v>1402601</v>
      </c>
      <c r="B38" s="28" t="s">
        <v>1111</v>
      </c>
      <c r="C38" s="29">
        <v>26</v>
      </c>
      <c r="D38" s="28" t="s">
        <v>790</v>
      </c>
      <c r="E38" s="24">
        <v>37</v>
      </c>
      <c r="F38" s="636"/>
      <c r="G38" s="865" t="s">
        <v>509</v>
      </c>
      <c r="H38" s="638" t="s">
        <v>860</v>
      </c>
      <c r="I38" s="507"/>
      <c r="J38" s="507"/>
      <c r="K38" s="42">
        <f>VLOOKUP($A38&amp;K$92,決統データ!$A$3:$DE$2059,$E38+19,FALSE)</f>
        <v>0</v>
      </c>
      <c r="L38" s="42">
        <f>VLOOKUP($A38&amp;L$92,決統データ!$A$3:$DE$2059,$E38+19,FALSE)</f>
        <v>0</v>
      </c>
      <c r="M38" s="42">
        <f>VLOOKUP($A38&amp;M$92,決統データ!$A$3:$DE$2059,$E38+19,FALSE)</f>
        <v>0</v>
      </c>
      <c r="N38" s="42">
        <f>VLOOKUP($A38&amp;N$92,決統データ!$A$3:$DE$2059,$E38+19,FALSE)</f>
        <v>0</v>
      </c>
      <c r="O38" s="42">
        <f>VLOOKUP($A38&amp;O$92,決統データ!$A$3:$DE$2059,$E38+19,FALSE)</f>
        <v>0</v>
      </c>
      <c r="P38" s="42">
        <f>VLOOKUP($A38&amp;P$92,決統データ!$A$3:$DE$2059,$E38+19,FALSE)</f>
        <v>0</v>
      </c>
      <c r="Q38" s="42">
        <f>VLOOKUP($A38&amp;Q$92,決統データ!$A$3:$DE$2059,$E38+19,FALSE)</f>
        <v>0</v>
      </c>
      <c r="R38" s="354">
        <f t="shared" si="2"/>
        <v>0</v>
      </c>
    </row>
    <row r="39" spans="1:18">
      <c r="A39" s="27" t="str">
        <f t="shared" si="1"/>
        <v>1402601</v>
      </c>
      <c r="B39" s="28" t="s">
        <v>1111</v>
      </c>
      <c r="C39" s="29">
        <v>26</v>
      </c>
      <c r="D39" s="28" t="s">
        <v>790</v>
      </c>
      <c r="E39" s="24">
        <v>38</v>
      </c>
      <c r="F39" s="636"/>
      <c r="G39" s="906"/>
      <c r="H39" s="507" t="s">
        <v>858</v>
      </c>
      <c r="I39" s="507"/>
      <c r="J39" s="507"/>
      <c r="K39" s="42">
        <f>VLOOKUP($A39&amp;K$92,決統データ!$A$3:$DE$2059,$E39+19,FALSE)</f>
        <v>0</v>
      </c>
      <c r="L39" s="42">
        <f>VLOOKUP($A39&amp;L$92,決統データ!$A$3:$DE$2059,$E39+19,FALSE)</f>
        <v>0</v>
      </c>
      <c r="M39" s="42">
        <f>VLOOKUP($A39&amp;M$92,決統データ!$A$3:$DE$2059,$E39+19,FALSE)</f>
        <v>0</v>
      </c>
      <c r="N39" s="42">
        <f>VLOOKUP($A39&amp;N$92,決統データ!$A$3:$DE$2059,$E39+19,FALSE)</f>
        <v>0</v>
      </c>
      <c r="O39" s="42">
        <f>VLOOKUP($A39&amp;O$92,決統データ!$A$3:$DE$2059,$E39+19,FALSE)</f>
        <v>0</v>
      </c>
      <c r="P39" s="42">
        <f>VLOOKUP($A39&amp;P$92,決統データ!$A$3:$DE$2059,$E39+19,FALSE)</f>
        <v>0</v>
      </c>
      <c r="Q39" s="42">
        <f>VLOOKUP($A39&amp;Q$92,決統データ!$A$3:$DE$2059,$E39+19,FALSE)</f>
        <v>0</v>
      </c>
      <c r="R39" s="354">
        <f t="shared" si="2"/>
        <v>0</v>
      </c>
    </row>
    <row r="40" spans="1:18">
      <c r="A40" s="27" t="str">
        <f t="shared" si="1"/>
        <v>1402601</v>
      </c>
      <c r="B40" s="28" t="s">
        <v>1111</v>
      </c>
      <c r="C40" s="29">
        <v>26</v>
      </c>
      <c r="D40" s="28" t="s">
        <v>790</v>
      </c>
      <c r="E40" s="24">
        <v>39</v>
      </c>
      <c r="F40" s="636"/>
      <c r="G40" s="906"/>
      <c r="H40" s="507" t="s">
        <v>859</v>
      </c>
      <c r="I40" s="507"/>
      <c r="J40" s="507"/>
      <c r="K40" s="42">
        <f>VLOOKUP($A40&amp;K$92,決統データ!$A$3:$DE$2059,$E40+19,FALSE)</f>
        <v>0</v>
      </c>
      <c r="L40" s="42">
        <f>VLOOKUP($A40&amp;L$92,決統データ!$A$3:$DE$2059,$E40+19,FALSE)</f>
        <v>1000</v>
      </c>
      <c r="M40" s="42">
        <f>VLOOKUP($A40&amp;M$92,決統データ!$A$3:$DE$2059,$E40+19,FALSE)</f>
        <v>0</v>
      </c>
      <c r="N40" s="42">
        <f>VLOOKUP($A40&amp;N$92,決統データ!$A$3:$DE$2059,$E40+19,FALSE)</f>
        <v>0</v>
      </c>
      <c r="O40" s="42">
        <f>VLOOKUP($A40&amp;O$92,決統データ!$A$3:$DE$2059,$E40+19,FALSE)</f>
        <v>0</v>
      </c>
      <c r="P40" s="42">
        <f>VLOOKUP($A40&amp;P$92,決統データ!$A$3:$DE$2059,$E40+19,FALSE)</f>
        <v>0</v>
      </c>
      <c r="Q40" s="42">
        <f>VLOOKUP($A40&amp;Q$92,決統データ!$A$3:$DE$2059,$E40+19,FALSE)</f>
        <v>0</v>
      </c>
      <c r="R40" s="354">
        <f t="shared" si="2"/>
        <v>1000</v>
      </c>
    </row>
    <row r="41" spans="1:18">
      <c r="A41" s="27" t="str">
        <f t="shared" si="1"/>
        <v>1402601</v>
      </c>
      <c r="B41" s="28" t="s">
        <v>1111</v>
      </c>
      <c r="C41" s="29">
        <v>26</v>
      </c>
      <c r="D41" s="28" t="s">
        <v>790</v>
      </c>
      <c r="E41" s="24">
        <v>40</v>
      </c>
      <c r="F41" s="636"/>
      <c r="G41" s="906"/>
      <c r="H41" s="507" t="s">
        <v>858</v>
      </c>
      <c r="I41" s="507"/>
      <c r="J41" s="507"/>
      <c r="K41" s="42">
        <f>VLOOKUP($A41&amp;K$92,決統データ!$A$3:$DE$2059,$E41+19,FALSE)</f>
        <v>0</v>
      </c>
      <c r="L41" s="42">
        <f>VLOOKUP($A41&amp;L$92,決統データ!$A$3:$DE$2059,$E41+19,FALSE)</f>
        <v>0</v>
      </c>
      <c r="M41" s="42">
        <f>VLOOKUP($A41&amp;M$92,決統データ!$A$3:$DE$2059,$E41+19,FALSE)</f>
        <v>0</v>
      </c>
      <c r="N41" s="42">
        <f>VLOOKUP($A41&amp;N$92,決統データ!$A$3:$DE$2059,$E41+19,FALSE)</f>
        <v>0</v>
      </c>
      <c r="O41" s="42">
        <f>VLOOKUP($A41&amp;O$92,決統データ!$A$3:$DE$2059,$E41+19,FALSE)</f>
        <v>0</v>
      </c>
      <c r="P41" s="42">
        <f>VLOOKUP($A41&amp;P$92,決統データ!$A$3:$DE$2059,$E41+19,FALSE)</f>
        <v>0</v>
      </c>
      <c r="Q41" s="42">
        <f>VLOOKUP($A41&amp;Q$92,決統データ!$A$3:$DE$2059,$E41+19,FALSE)</f>
        <v>0</v>
      </c>
      <c r="R41" s="354">
        <f t="shared" si="2"/>
        <v>0</v>
      </c>
    </row>
    <row r="42" spans="1:18">
      <c r="A42" s="27" t="str">
        <f t="shared" si="1"/>
        <v>1402601</v>
      </c>
      <c r="B42" s="28" t="s">
        <v>1111</v>
      </c>
      <c r="C42" s="29">
        <v>26</v>
      </c>
      <c r="D42" s="28" t="s">
        <v>790</v>
      </c>
      <c r="E42" s="24">
        <v>41</v>
      </c>
      <c r="F42" s="636"/>
      <c r="G42" s="906" t="s">
        <v>857</v>
      </c>
      <c r="H42" s="907" t="s">
        <v>836</v>
      </c>
      <c r="I42" s="643" t="s">
        <v>650</v>
      </c>
      <c r="J42" s="60" t="s">
        <v>382</v>
      </c>
      <c r="K42" s="42">
        <f>VLOOKUP($A42&amp;K$92,決統データ!$A$3:$DE$2059,$E42+19,FALSE)</f>
        <v>0</v>
      </c>
      <c r="L42" s="42">
        <f>VLOOKUP($A42&amp;L$92,決統データ!$A$3:$DE$2059,$E42+19,FALSE)</f>
        <v>0</v>
      </c>
      <c r="M42" s="42">
        <f>VLOOKUP($A42&amp;M$92,決統データ!$A$3:$DE$2059,$E42+19,FALSE)</f>
        <v>0</v>
      </c>
      <c r="N42" s="42">
        <f>VLOOKUP($A42&amp;N$92,決統データ!$A$3:$DE$2059,$E42+19,FALSE)</f>
        <v>0</v>
      </c>
      <c r="O42" s="42">
        <f>VLOOKUP($A42&amp;O$92,決統データ!$A$3:$DE$2059,$E42+19,FALSE)</f>
        <v>0</v>
      </c>
      <c r="P42" s="42">
        <f>VLOOKUP($A42&amp;P$92,決統データ!$A$3:$DE$2059,$E42+19,FALSE)</f>
        <v>0</v>
      </c>
      <c r="Q42" s="42">
        <f>VLOOKUP($A42&amp;Q$92,決統データ!$A$3:$DE$2059,$E42+19,FALSE)</f>
        <v>0</v>
      </c>
      <c r="R42" s="354">
        <f t="shared" si="2"/>
        <v>0</v>
      </c>
    </row>
    <row r="43" spans="1:18">
      <c r="A43" s="27" t="str">
        <f t="shared" si="1"/>
        <v>1402601</v>
      </c>
      <c r="B43" s="28" t="s">
        <v>1111</v>
      </c>
      <c r="C43" s="29">
        <v>26</v>
      </c>
      <c r="D43" s="28" t="s">
        <v>790</v>
      </c>
      <c r="E43" s="24">
        <v>42</v>
      </c>
      <c r="F43" s="636"/>
      <c r="G43" s="906"/>
      <c r="H43" s="908"/>
      <c r="I43" s="644"/>
      <c r="J43" s="60" t="s">
        <v>360</v>
      </c>
      <c r="K43" s="42">
        <f>VLOOKUP($A43&amp;K$92,決統データ!$A$3:$DE$2059,$E43+19,FALSE)</f>
        <v>0</v>
      </c>
      <c r="L43" s="42">
        <f>VLOOKUP($A43&amp;L$92,決統データ!$A$3:$DE$2059,$E43+19,FALSE)</f>
        <v>0</v>
      </c>
      <c r="M43" s="42">
        <f>VLOOKUP($A43&amp;M$92,決統データ!$A$3:$DE$2059,$E43+19,FALSE)</f>
        <v>0</v>
      </c>
      <c r="N43" s="42">
        <f>VLOOKUP($A43&amp;N$92,決統データ!$A$3:$DE$2059,$E43+19,FALSE)</f>
        <v>0</v>
      </c>
      <c r="O43" s="42">
        <f>VLOOKUP($A43&amp;O$92,決統データ!$A$3:$DE$2059,$E43+19,FALSE)</f>
        <v>0</v>
      </c>
      <c r="P43" s="42">
        <f>VLOOKUP($A43&amp;P$92,決統データ!$A$3:$DE$2059,$E43+19,FALSE)</f>
        <v>0</v>
      </c>
      <c r="Q43" s="42">
        <f>VLOOKUP($A43&amp;Q$92,決統データ!$A$3:$DE$2059,$E43+19,FALSE)</f>
        <v>0</v>
      </c>
      <c r="R43" s="354">
        <f t="shared" si="2"/>
        <v>0</v>
      </c>
    </row>
    <row r="44" spans="1:18">
      <c r="A44" s="27" t="str">
        <f t="shared" si="1"/>
        <v>1402601</v>
      </c>
      <c r="B44" s="28" t="s">
        <v>1111</v>
      </c>
      <c r="C44" s="29">
        <v>26</v>
      </c>
      <c r="D44" s="28" t="s">
        <v>790</v>
      </c>
      <c r="E44" s="24">
        <v>43</v>
      </c>
      <c r="F44" s="636"/>
      <c r="G44" s="906"/>
      <c r="H44" s="638"/>
      <c r="I44" s="645"/>
      <c r="J44" s="60" t="s">
        <v>737</v>
      </c>
      <c r="K44" s="42">
        <f>VLOOKUP($A44&amp;K$92,決統データ!$A$3:$DE$2059,$E44+19,FALSE)</f>
        <v>0</v>
      </c>
      <c r="L44" s="42">
        <f>VLOOKUP($A44&amp;L$92,決統データ!$A$3:$DE$2059,$E44+19,FALSE)</f>
        <v>0</v>
      </c>
      <c r="M44" s="42">
        <f>VLOOKUP($A44&amp;M$92,決統データ!$A$3:$DE$2059,$E44+19,FALSE)</f>
        <v>0</v>
      </c>
      <c r="N44" s="42">
        <f>VLOOKUP($A44&amp;N$92,決統データ!$A$3:$DE$2059,$E44+19,FALSE)</f>
        <v>0</v>
      </c>
      <c r="O44" s="42">
        <f>VLOOKUP($A44&amp;O$92,決統データ!$A$3:$DE$2059,$E44+19,FALSE)</f>
        <v>0</v>
      </c>
      <c r="P44" s="42">
        <f>VLOOKUP($A44&amp;P$92,決統データ!$A$3:$DE$2059,$E44+19,FALSE)</f>
        <v>0</v>
      </c>
      <c r="Q44" s="42">
        <f>VLOOKUP($A44&amp;Q$92,決統データ!$A$3:$DE$2059,$E44+19,FALSE)</f>
        <v>0</v>
      </c>
      <c r="R44" s="354">
        <f t="shared" si="2"/>
        <v>0</v>
      </c>
    </row>
    <row r="45" spans="1:18">
      <c r="A45" s="27" t="str">
        <f t="shared" si="1"/>
        <v>1402601</v>
      </c>
      <c r="B45" s="28" t="s">
        <v>1111</v>
      </c>
      <c r="C45" s="29">
        <v>26</v>
      </c>
      <c r="D45" s="28" t="s">
        <v>790</v>
      </c>
      <c r="E45" s="24">
        <v>44</v>
      </c>
      <c r="F45" s="636"/>
      <c r="G45" s="906"/>
      <c r="H45" s="507" t="s">
        <v>856</v>
      </c>
      <c r="I45" s="507"/>
      <c r="J45" s="507"/>
      <c r="K45" s="42">
        <f>VLOOKUP($A45&amp;K$92,決統データ!$A$3:$DE$2059,$E45+19,FALSE)</f>
        <v>0</v>
      </c>
      <c r="L45" s="42">
        <f>VLOOKUP($A45&amp;L$92,決統データ!$A$3:$DE$2059,$E45+19,FALSE)</f>
        <v>0</v>
      </c>
      <c r="M45" s="42">
        <f>VLOOKUP($A45&amp;M$92,決統データ!$A$3:$DE$2059,$E45+19,FALSE)</f>
        <v>0</v>
      </c>
      <c r="N45" s="42">
        <f>VLOOKUP($A45&amp;N$92,決統データ!$A$3:$DE$2059,$E45+19,FALSE)</f>
        <v>0</v>
      </c>
      <c r="O45" s="42">
        <f>VLOOKUP($A45&amp;O$92,決統データ!$A$3:$DE$2059,$E45+19,FALSE)</f>
        <v>0</v>
      </c>
      <c r="P45" s="42">
        <f>VLOOKUP($A45&amp;P$92,決統データ!$A$3:$DE$2059,$E45+19,FALSE)</f>
        <v>0</v>
      </c>
      <c r="Q45" s="42">
        <f>VLOOKUP($A45&amp;Q$92,決統データ!$A$3:$DE$2059,$E45+19,FALSE)</f>
        <v>0</v>
      </c>
      <c r="R45" s="354">
        <f t="shared" si="2"/>
        <v>0</v>
      </c>
    </row>
    <row r="46" spans="1:18">
      <c r="A46" s="27" t="str">
        <f t="shared" si="1"/>
        <v>1402601</v>
      </c>
      <c r="B46" s="28" t="s">
        <v>1111</v>
      </c>
      <c r="C46" s="29">
        <v>26</v>
      </c>
      <c r="D46" s="28" t="s">
        <v>790</v>
      </c>
      <c r="E46" s="24">
        <v>45</v>
      </c>
      <c r="F46" s="636"/>
      <c r="G46" s="906"/>
      <c r="H46" s="507" t="s">
        <v>920</v>
      </c>
      <c r="I46" s="507"/>
      <c r="J46" s="507"/>
      <c r="K46" s="42">
        <f>VLOOKUP($A46&amp;K$92,決統データ!$A$3:$DE$2059,$E46+19,FALSE)</f>
        <v>0</v>
      </c>
      <c r="L46" s="42">
        <f>VLOOKUP($A46&amp;L$92,決統データ!$A$3:$DE$2059,$E46+19,FALSE)</f>
        <v>0</v>
      </c>
      <c r="M46" s="42">
        <f>VLOOKUP($A46&amp;M$92,決統データ!$A$3:$DE$2059,$E46+19,FALSE)</f>
        <v>0</v>
      </c>
      <c r="N46" s="42">
        <f>VLOOKUP($A46&amp;N$92,決統データ!$A$3:$DE$2059,$E46+19,FALSE)</f>
        <v>0</v>
      </c>
      <c r="O46" s="42">
        <f>VLOOKUP($A46&amp;O$92,決統データ!$A$3:$DE$2059,$E46+19,FALSE)</f>
        <v>0</v>
      </c>
      <c r="P46" s="42">
        <f>VLOOKUP($A46&amp;P$92,決統データ!$A$3:$DE$2059,$E46+19,FALSE)</f>
        <v>0</v>
      </c>
      <c r="Q46" s="42">
        <f>VLOOKUP($A46&amp;Q$92,決統データ!$A$3:$DE$2059,$E46+19,FALSE)</f>
        <v>0</v>
      </c>
      <c r="R46" s="354">
        <f t="shared" si="2"/>
        <v>0</v>
      </c>
    </row>
    <row r="47" spans="1:18">
      <c r="A47" s="27" t="str">
        <f t="shared" si="1"/>
        <v>1402601</v>
      </c>
      <c r="B47" s="28" t="s">
        <v>1111</v>
      </c>
      <c r="C47" s="29">
        <v>26</v>
      </c>
      <c r="D47" s="28" t="s">
        <v>790</v>
      </c>
      <c r="E47" s="24">
        <v>46</v>
      </c>
      <c r="F47" s="636"/>
      <c r="G47" s="906"/>
      <c r="H47" s="507" t="s">
        <v>854</v>
      </c>
      <c r="I47" s="507"/>
      <c r="J47" s="507"/>
      <c r="K47" s="42">
        <f>VLOOKUP($A47&amp;K$92,決統データ!$A$3:$DE$2059,$E47+19,FALSE)</f>
        <v>0</v>
      </c>
      <c r="L47" s="42">
        <f>VLOOKUP($A47&amp;L$92,決統データ!$A$3:$DE$2059,$E47+19,FALSE)</f>
        <v>0</v>
      </c>
      <c r="M47" s="42">
        <f>VLOOKUP($A47&amp;M$92,決統データ!$A$3:$DE$2059,$E47+19,FALSE)</f>
        <v>0</v>
      </c>
      <c r="N47" s="42">
        <f>VLOOKUP($A47&amp;N$92,決統データ!$A$3:$DE$2059,$E47+19,FALSE)</f>
        <v>0</v>
      </c>
      <c r="O47" s="42">
        <f>VLOOKUP($A47&amp;O$92,決統データ!$A$3:$DE$2059,$E47+19,FALSE)</f>
        <v>0</v>
      </c>
      <c r="P47" s="42">
        <f>VLOOKUP($A47&amp;P$92,決統データ!$A$3:$DE$2059,$E47+19,FALSE)</f>
        <v>0</v>
      </c>
      <c r="Q47" s="42">
        <f>VLOOKUP($A47&amp;Q$92,決統データ!$A$3:$DE$2059,$E47+19,FALSE)</f>
        <v>0</v>
      </c>
      <c r="R47" s="354">
        <f t="shared" si="2"/>
        <v>0</v>
      </c>
    </row>
    <row r="48" spans="1:18">
      <c r="A48" s="27" t="str">
        <f t="shared" si="1"/>
        <v>1402601</v>
      </c>
      <c r="B48" s="28" t="s">
        <v>1111</v>
      </c>
      <c r="C48" s="29">
        <v>26</v>
      </c>
      <c r="D48" s="28" t="s">
        <v>790</v>
      </c>
      <c r="E48" s="24">
        <v>47</v>
      </c>
      <c r="F48" s="636"/>
      <c r="G48" s="906"/>
      <c r="H48" s="507" t="s">
        <v>853</v>
      </c>
      <c r="I48" s="507"/>
      <c r="J48" s="507"/>
      <c r="K48" s="42">
        <f>VLOOKUP($A48&amp;K$92,決統データ!$A$3:$DE$2059,$E48+19,FALSE)</f>
        <v>0</v>
      </c>
      <c r="L48" s="42">
        <f>VLOOKUP($A48&amp;L$92,決統データ!$A$3:$DE$2059,$E48+19,FALSE)</f>
        <v>0</v>
      </c>
      <c r="M48" s="42">
        <f>VLOOKUP($A48&amp;M$92,決統データ!$A$3:$DE$2059,$E48+19,FALSE)</f>
        <v>0</v>
      </c>
      <c r="N48" s="42">
        <f>VLOOKUP($A48&amp;N$92,決統データ!$A$3:$DE$2059,$E48+19,FALSE)</f>
        <v>0</v>
      </c>
      <c r="O48" s="42">
        <f>VLOOKUP($A48&amp;O$92,決統データ!$A$3:$DE$2059,$E48+19,FALSE)</f>
        <v>0</v>
      </c>
      <c r="P48" s="42">
        <f>VLOOKUP($A48&amp;P$92,決統データ!$A$3:$DE$2059,$E48+19,FALSE)</f>
        <v>0</v>
      </c>
      <c r="Q48" s="42">
        <f>VLOOKUP($A48&amp;Q$92,決統データ!$A$3:$DE$2059,$E48+19,FALSE)</f>
        <v>0</v>
      </c>
      <c r="R48" s="354">
        <f t="shared" si="2"/>
        <v>0</v>
      </c>
    </row>
    <row r="49" spans="1:18">
      <c r="A49" s="27" t="str">
        <f t="shared" si="1"/>
        <v>1402601</v>
      </c>
      <c r="B49" s="28" t="s">
        <v>1111</v>
      </c>
      <c r="C49" s="29">
        <v>26</v>
      </c>
      <c r="D49" s="28" t="s">
        <v>790</v>
      </c>
      <c r="E49" s="24">
        <v>48</v>
      </c>
      <c r="F49" s="636"/>
      <c r="G49" s="906"/>
      <c r="H49" s="507" t="s">
        <v>737</v>
      </c>
      <c r="I49" s="507"/>
      <c r="J49" s="507"/>
      <c r="K49" s="42">
        <f>VLOOKUP($A49&amp;K$92,決統データ!$A$3:$DE$2059,$E49+19,FALSE)</f>
        <v>0</v>
      </c>
      <c r="L49" s="42">
        <f>VLOOKUP($A49&amp;L$92,決統データ!$A$3:$DE$2059,$E49+19,FALSE)</f>
        <v>1000</v>
      </c>
      <c r="M49" s="42">
        <f>VLOOKUP($A49&amp;M$92,決統データ!$A$3:$DE$2059,$E49+19,FALSE)</f>
        <v>0</v>
      </c>
      <c r="N49" s="42">
        <f>VLOOKUP($A49&amp;N$92,決統データ!$A$3:$DE$2059,$E49+19,FALSE)</f>
        <v>0</v>
      </c>
      <c r="O49" s="42">
        <f>VLOOKUP($A49&amp;O$92,決統データ!$A$3:$DE$2059,$E49+19,FALSE)</f>
        <v>0</v>
      </c>
      <c r="P49" s="42">
        <f>VLOOKUP($A49&amp;P$92,決統データ!$A$3:$DE$2059,$E49+19,FALSE)</f>
        <v>0</v>
      </c>
      <c r="Q49" s="42">
        <f>VLOOKUP($A49&amp;Q$92,決統データ!$A$3:$DE$2059,$E49+19,FALSE)</f>
        <v>0</v>
      </c>
      <c r="R49" s="354">
        <f t="shared" si="2"/>
        <v>1000</v>
      </c>
    </row>
    <row r="50" spans="1:18">
      <c r="A50" s="27" t="str">
        <f t="shared" si="1"/>
        <v>1402601</v>
      </c>
      <c r="B50" s="28" t="s">
        <v>1111</v>
      </c>
      <c r="C50" s="29">
        <v>26</v>
      </c>
      <c r="D50" s="28" t="s">
        <v>790</v>
      </c>
      <c r="E50" s="24">
        <v>49</v>
      </c>
      <c r="F50" s="636"/>
      <c r="G50" s="507" t="s">
        <v>852</v>
      </c>
      <c r="H50" s="507"/>
      <c r="I50" s="507"/>
      <c r="J50" s="507"/>
      <c r="K50" s="42">
        <f>VLOOKUP($A50&amp;K$92,決統データ!$A$3:$DE$2059,$E50+19,FALSE)</f>
        <v>3610</v>
      </c>
      <c r="L50" s="42">
        <f>VLOOKUP($A50&amp;L$92,決統データ!$A$3:$DE$2059,$E50+19,FALSE)</f>
        <v>0</v>
      </c>
      <c r="M50" s="42">
        <f>VLOOKUP($A50&amp;M$92,決統データ!$A$3:$DE$2059,$E50+19,FALSE)</f>
        <v>0</v>
      </c>
      <c r="N50" s="42">
        <f>VLOOKUP($A50&amp;N$92,決統データ!$A$3:$DE$2059,$E50+19,FALSE)</f>
        <v>0</v>
      </c>
      <c r="O50" s="42">
        <f>VLOOKUP($A50&amp;O$92,決統データ!$A$3:$DE$2059,$E50+19,FALSE)</f>
        <v>29814</v>
      </c>
      <c r="P50" s="42">
        <f>VLOOKUP($A50&amp;P$92,決統データ!$A$3:$DE$2059,$E50+19,FALSE)</f>
        <v>0</v>
      </c>
      <c r="Q50" s="42">
        <f>VLOOKUP($A50&amp;Q$92,決統データ!$A$3:$DE$2059,$E50+19,FALSE)</f>
        <v>1284</v>
      </c>
      <c r="R50" s="354">
        <f t="shared" si="2"/>
        <v>34708</v>
      </c>
    </row>
    <row r="51" spans="1:18">
      <c r="A51" s="27" t="str">
        <f t="shared" si="1"/>
        <v>1402601</v>
      </c>
      <c r="B51" s="28" t="s">
        <v>1111</v>
      </c>
      <c r="C51" s="29">
        <v>26</v>
      </c>
      <c r="D51" s="28" t="s">
        <v>790</v>
      </c>
      <c r="E51" s="24">
        <v>50</v>
      </c>
      <c r="F51" s="636"/>
      <c r="G51" s="654" t="s">
        <v>1109</v>
      </c>
      <c r="H51" s="507" t="s">
        <v>850</v>
      </c>
      <c r="I51" s="507"/>
      <c r="J51" s="507"/>
      <c r="K51" s="42">
        <f>VLOOKUP($A51&amp;K$92,決統データ!$A$3:$DE$2059,$E51+19,FALSE)</f>
        <v>0</v>
      </c>
      <c r="L51" s="42">
        <f>VLOOKUP($A51&amp;L$92,決統データ!$A$3:$DE$2059,$E51+19,FALSE)</f>
        <v>0</v>
      </c>
      <c r="M51" s="42">
        <f>VLOOKUP($A51&amp;M$92,決統データ!$A$3:$DE$2059,$E51+19,FALSE)</f>
        <v>0</v>
      </c>
      <c r="N51" s="42">
        <f>VLOOKUP($A51&amp;N$92,決統データ!$A$3:$DE$2059,$E51+19,FALSE)</f>
        <v>0</v>
      </c>
      <c r="O51" s="42">
        <f>VLOOKUP($A51&amp;O$92,決統データ!$A$3:$DE$2059,$E51+19,FALSE)</f>
        <v>0</v>
      </c>
      <c r="P51" s="42">
        <f>VLOOKUP($A51&amp;P$92,決統データ!$A$3:$DE$2059,$E51+19,FALSE)</f>
        <v>0</v>
      </c>
      <c r="Q51" s="42">
        <f>VLOOKUP($A51&amp;Q$92,決統データ!$A$3:$DE$2059,$E51+19,FALSE)</f>
        <v>0</v>
      </c>
      <c r="R51" s="354">
        <f t="shared" si="2"/>
        <v>0</v>
      </c>
    </row>
    <row r="52" spans="1:18">
      <c r="A52" s="27" t="str">
        <f t="shared" si="1"/>
        <v>1402601</v>
      </c>
      <c r="B52" s="28" t="s">
        <v>1111</v>
      </c>
      <c r="C52" s="29">
        <v>26</v>
      </c>
      <c r="D52" s="28" t="s">
        <v>790</v>
      </c>
      <c r="E52" s="24">
        <v>51</v>
      </c>
      <c r="F52" s="636"/>
      <c r="G52" s="655"/>
      <c r="H52" s="507" t="s">
        <v>383</v>
      </c>
      <c r="I52" s="507"/>
      <c r="J52" s="507"/>
      <c r="K52" s="42">
        <f>VLOOKUP($A52&amp;K$92,決統データ!$A$3:$DE$2059,$E52+19,FALSE)</f>
        <v>0</v>
      </c>
      <c r="L52" s="42">
        <f>VLOOKUP($A52&amp;L$92,決統データ!$A$3:$DE$2059,$E52+19,FALSE)</f>
        <v>0</v>
      </c>
      <c r="M52" s="42">
        <f>VLOOKUP($A52&amp;M$92,決統データ!$A$3:$DE$2059,$E52+19,FALSE)</f>
        <v>0</v>
      </c>
      <c r="N52" s="42">
        <f>VLOOKUP($A52&amp;N$92,決統データ!$A$3:$DE$2059,$E52+19,FALSE)</f>
        <v>0</v>
      </c>
      <c r="O52" s="42">
        <f>VLOOKUP($A52&amp;O$92,決統データ!$A$3:$DE$2059,$E52+19,FALSE)</f>
        <v>0</v>
      </c>
      <c r="P52" s="42">
        <f>VLOOKUP($A52&amp;P$92,決統データ!$A$3:$DE$2059,$E52+19,FALSE)</f>
        <v>0</v>
      </c>
      <c r="Q52" s="42">
        <f>VLOOKUP($A52&amp;Q$92,決統データ!$A$3:$DE$2059,$E52+19,FALSE)</f>
        <v>0</v>
      </c>
      <c r="R52" s="354">
        <f t="shared" si="2"/>
        <v>0</v>
      </c>
    </row>
    <row r="53" spans="1:18">
      <c r="A53" s="27" t="str">
        <f t="shared" si="1"/>
        <v>1402601</v>
      </c>
      <c r="B53" s="28" t="s">
        <v>1111</v>
      </c>
      <c r="C53" s="29">
        <v>26</v>
      </c>
      <c r="D53" s="28" t="s">
        <v>790</v>
      </c>
      <c r="E53" s="24">
        <v>52</v>
      </c>
      <c r="F53" s="636"/>
      <c r="G53" s="656"/>
      <c r="H53" s="507" t="s">
        <v>849</v>
      </c>
      <c r="I53" s="507"/>
      <c r="J53" s="507"/>
      <c r="K53" s="42">
        <f>VLOOKUP($A53&amp;K$92,決統データ!$A$3:$DE$2059,$E53+19,FALSE)</f>
        <v>0</v>
      </c>
      <c r="L53" s="42">
        <f>VLOOKUP($A53&amp;L$92,決統データ!$A$3:$DE$2059,$E53+19,FALSE)</f>
        <v>0</v>
      </c>
      <c r="M53" s="42">
        <f>VLOOKUP($A53&amp;M$92,決統データ!$A$3:$DE$2059,$E53+19,FALSE)</f>
        <v>0</v>
      </c>
      <c r="N53" s="42">
        <f>VLOOKUP($A53&amp;N$92,決統データ!$A$3:$DE$2059,$E53+19,FALSE)</f>
        <v>0</v>
      </c>
      <c r="O53" s="42">
        <f>VLOOKUP($A53&amp;O$92,決統データ!$A$3:$DE$2059,$E53+19,FALSE)</f>
        <v>0</v>
      </c>
      <c r="P53" s="42">
        <f>VLOOKUP($A53&amp;P$92,決統データ!$A$3:$DE$2059,$E53+19,FALSE)</f>
        <v>0</v>
      </c>
      <c r="Q53" s="42">
        <f>VLOOKUP($A53&amp;Q$92,決統データ!$A$3:$DE$2059,$E53+19,FALSE)</f>
        <v>0</v>
      </c>
      <c r="R53" s="354">
        <f t="shared" si="2"/>
        <v>0</v>
      </c>
    </row>
    <row r="54" spans="1:18">
      <c r="A54" s="27" t="str">
        <f t="shared" si="1"/>
        <v>1402601</v>
      </c>
      <c r="B54" s="28" t="s">
        <v>1111</v>
      </c>
      <c r="C54" s="29">
        <v>26</v>
      </c>
      <c r="D54" s="28" t="s">
        <v>790</v>
      </c>
      <c r="E54" s="24">
        <v>53</v>
      </c>
      <c r="F54" s="636"/>
      <c r="G54" s="507" t="s">
        <v>848</v>
      </c>
      <c r="H54" s="507"/>
      <c r="I54" s="507"/>
      <c r="J54" s="507"/>
      <c r="K54" s="42">
        <f>VLOOKUP($A54&amp;K$92,決統データ!$A$3:$DE$2059,$E54+19,FALSE)</f>
        <v>0</v>
      </c>
      <c r="L54" s="42">
        <f>VLOOKUP($A54&amp;L$92,決統データ!$A$3:$DE$2059,$E54+19,FALSE)</f>
        <v>0</v>
      </c>
      <c r="M54" s="42">
        <f>VLOOKUP($A54&amp;M$92,決統データ!$A$3:$DE$2059,$E54+19,FALSE)</f>
        <v>0</v>
      </c>
      <c r="N54" s="42">
        <f>VLOOKUP($A54&amp;N$92,決統データ!$A$3:$DE$2059,$E54+19,FALSE)</f>
        <v>0</v>
      </c>
      <c r="O54" s="42">
        <f>VLOOKUP($A54&amp;O$92,決統データ!$A$3:$DE$2059,$E54+19,FALSE)</f>
        <v>0</v>
      </c>
      <c r="P54" s="42">
        <f>VLOOKUP($A54&amp;P$92,決統データ!$A$3:$DE$2059,$E54+19,FALSE)</f>
        <v>0</v>
      </c>
      <c r="Q54" s="42">
        <f>VLOOKUP($A54&amp;Q$92,決統データ!$A$3:$DE$2059,$E54+19,FALSE)</f>
        <v>0</v>
      </c>
      <c r="R54" s="354">
        <f t="shared" si="2"/>
        <v>0</v>
      </c>
    </row>
    <row r="55" spans="1:18">
      <c r="A55" s="27" t="str">
        <f t="shared" si="1"/>
        <v>1402601</v>
      </c>
      <c r="B55" s="28" t="s">
        <v>1111</v>
      </c>
      <c r="C55" s="29">
        <v>26</v>
      </c>
      <c r="D55" s="28" t="s">
        <v>790</v>
      </c>
      <c r="E55" s="24">
        <v>54</v>
      </c>
      <c r="F55" s="636"/>
      <c r="G55" s="507" t="s">
        <v>847</v>
      </c>
      <c r="H55" s="507"/>
      <c r="I55" s="507"/>
      <c r="J55" s="507"/>
      <c r="K55" s="42">
        <f>VLOOKUP($A55&amp;K$92,決統データ!$A$3:$DE$2059,$E55+19,FALSE)</f>
        <v>0</v>
      </c>
      <c r="L55" s="42">
        <f>VLOOKUP($A55&amp;L$92,決統データ!$A$3:$DE$2059,$E55+19,FALSE)</f>
        <v>0</v>
      </c>
      <c r="M55" s="42">
        <f>VLOOKUP($A55&amp;M$92,決統データ!$A$3:$DE$2059,$E55+19,FALSE)</f>
        <v>9626</v>
      </c>
      <c r="N55" s="42">
        <f>VLOOKUP($A55&amp;N$92,決統データ!$A$3:$DE$2059,$E55+19,FALSE)</f>
        <v>5370</v>
      </c>
      <c r="O55" s="42">
        <f>VLOOKUP($A55&amp;O$92,決統データ!$A$3:$DE$2059,$E55+19,FALSE)</f>
        <v>0</v>
      </c>
      <c r="P55" s="42">
        <f>VLOOKUP($A55&amp;P$92,決統データ!$A$3:$DE$2059,$E55+19,FALSE)</f>
        <v>3000</v>
      </c>
      <c r="Q55" s="42">
        <f>VLOOKUP($A55&amp;Q$92,決統データ!$A$3:$DE$2059,$E55+19,FALSE)</f>
        <v>0</v>
      </c>
      <c r="R55" s="354">
        <f t="shared" si="2"/>
        <v>17996</v>
      </c>
    </row>
    <row r="56" spans="1:18">
      <c r="A56" s="27" t="str">
        <f t="shared" si="1"/>
        <v>1402601</v>
      </c>
      <c r="B56" s="28" t="s">
        <v>1111</v>
      </c>
      <c r="C56" s="29">
        <v>26</v>
      </c>
      <c r="D56" s="28" t="s">
        <v>790</v>
      </c>
      <c r="E56" s="24">
        <v>55</v>
      </c>
      <c r="F56" s="636"/>
      <c r="G56" s="507" t="s">
        <v>846</v>
      </c>
      <c r="H56" s="507"/>
      <c r="I56" s="507"/>
      <c r="J56" s="507"/>
      <c r="K56" s="42">
        <f>VLOOKUP($A56&amp;K$92,決統データ!$A$3:$DE$2059,$E56+19,FALSE)</f>
        <v>198</v>
      </c>
      <c r="L56" s="42">
        <f>VLOOKUP($A56&amp;L$92,決統データ!$A$3:$DE$2059,$E56+19,FALSE)</f>
        <v>0</v>
      </c>
      <c r="M56" s="42">
        <f>VLOOKUP($A56&amp;M$92,決統データ!$A$3:$DE$2059,$E56+19,FALSE)</f>
        <v>0</v>
      </c>
      <c r="N56" s="42">
        <f>VLOOKUP($A56&amp;N$92,決統データ!$A$3:$DE$2059,$E56+19,FALSE)</f>
        <v>0</v>
      </c>
      <c r="O56" s="42">
        <f>VLOOKUP($A56&amp;O$92,決統データ!$A$3:$DE$2059,$E56+19,FALSE)</f>
        <v>0</v>
      </c>
      <c r="P56" s="42">
        <f>VLOOKUP($A56&amp;P$92,決統データ!$A$3:$DE$2059,$E56+19,FALSE)</f>
        <v>0</v>
      </c>
      <c r="Q56" s="42">
        <f>VLOOKUP($A56&amp;Q$92,決統データ!$A$3:$DE$2059,$E56+19,FALSE)</f>
        <v>0</v>
      </c>
      <c r="R56" s="354">
        <f t="shared" si="2"/>
        <v>198</v>
      </c>
    </row>
    <row r="57" spans="1:18">
      <c r="A57" s="27" t="str">
        <f t="shared" si="1"/>
        <v>1402601</v>
      </c>
      <c r="B57" s="28" t="s">
        <v>1111</v>
      </c>
      <c r="C57" s="29">
        <v>26</v>
      </c>
      <c r="D57" s="28" t="s">
        <v>790</v>
      </c>
      <c r="E57" s="24">
        <v>56</v>
      </c>
      <c r="F57" s="637"/>
      <c r="G57" s="507" t="s">
        <v>1108</v>
      </c>
      <c r="H57" s="507"/>
      <c r="I57" s="507"/>
      <c r="J57" s="507"/>
      <c r="K57" s="42">
        <f>VLOOKUP($A57&amp;K$92,決統データ!$A$3:$DE$2059,$E57+19,FALSE)</f>
        <v>-1350</v>
      </c>
      <c r="L57" s="42">
        <f>VLOOKUP($A57&amp;L$92,決統データ!$A$3:$DE$2059,$E57+19,FALSE)</f>
        <v>-1000</v>
      </c>
      <c r="M57" s="42">
        <f>VLOOKUP($A57&amp;M$92,決統データ!$A$3:$DE$2059,$E57+19,FALSE)</f>
        <v>-9626</v>
      </c>
      <c r="N57" s="42">
        <f>VLOOKUP($A57&amp;N$92,決統データ!$A$3:$DE$2059,$E57+19,FALSE)</f>
        <v>-5370</v>
      </c>
      <c r="O57" s="42">
        <f>VLOOKUP($A57&amp;O$92,決統データ!$A$3:$DE$2059,$E57+19,FALSE)</f>
        <v>-29814</v>
      </c>
      <c r="P57" s="42">
        <f>VLOOKUP($A57&amp;P$92,決統データ!$A$3:$DE$2059,$E57+19,FALSE)</f>
        <v>-3000</v>
      </c>
      <c r="Q57" s="42">
        <f>VLOOKUP($A57&amp;Q$92,決統データ!$A$3:$DE$2059,$E57+19,FALSE)</f>
        <v>0</v>
      </c>
      <c r="R57" s="354">
        <f t="shared" si="2"/>
        <v>-50160</v>
      </c>
    </row>
    <row r="58" spans="1:18">
      <c r="A58" s="27" t="str">
        <f t="shared" si="1"/>
        <v>1402601</v>
      </c>
      <c r="B58" s="28" t="s">
        <v>1111</v>
      </c>
      <c r="C58" s="29">
        <v>26</v>
      </c>
      <c r="D58" s="28" t="s">
        <v>790</v>
      </c>
      <c r="E58" s="24">
        <v>57</v>
      </c>
      <c r="F58" s="507" t="s">
        <v>844</v>
      </c>
      <c r="G58" s="507"/>
      <c r="H58" s="507"/>
      <c r="I58" s="507"/>
      <c r="J58" s="507"/>
      <c r="K58" s="42">
        <f>VLOOKUP($A58&amp;K$92,決統データ!$A$3:$DE$2059,$E58+19,FALSE)</f>
        <v>-5917</v>
      </c>
      <c r="L58" s="42">
        <f>VLOOKUP($A58&amp;L$92,決統データ!$A$3:$DE$2059,$E58+19,FALSE)</f>
        <v>867</v>
      </c>
      <c r="M58" s="42">
        <f>VLOOKUP($A58&amp;M$92,決統データ!$A$3:$DE$2059,$E58+19,FALSE)</f>
        <v>0</v>
      </c>
      <c r="N58" s="42">
        <f>VLOOKUP($A58&amp;N$92,決統データ!$A$3:$DE$2059,$E58+19,FALSE)</f>
        <v>0</v>
      </c>
      <c r="O58" s="42">
        <f>VLOOKUP($A58&amp;O$92,決統データ!$A$3:$DE$2059,$E58+19,FALSE)</f>
        <v>7179</v>
      </c>
      <c r="P58" s="42">
        <f>VLOOKUP($A58&amp;P$92,決統データ!$A$3:$DE$2059,$E58+19,FALSE)</f>
        <v>355</v>
      </c>
      <c r="Q58" s="42">
        <f>VLOOKUP($A58&amp;Q$92,決統データ!$A$3:$DE$2059,$E58+19,FALSE)</f>
        <v>0</v>
      </c>
      <c r="R58" s="354">
        <f t="shared" si="2"/>
        <v>2484</v>
      </c>
    </row>
    <row r="59" spans="1:18">
      <c r="A59" s="27" t="str">
        <f t="shared" si="1"/>
        <v>1402601</v>
      </c>
      <c r="B59" s="28" t="s">
        <v>1111</v>
      </c>
      <c r="C59" s="29">
        <v>26</v>
      </c>
      <c r="D59" s="28" t="s">
        <v>790</v>
      </c>
      <c r="E59" s="24">
        <v>58</v>
      </c>
      <c r="F59" s="507" t="s">
        <v>843</v>
      </c>
      <c r="G59" s="507"/>
      <c r="H59" s="507"/>
      <c r="I59" s="507"/>
      <c r="J59" s="507"/>
      <c r="K59" s="42">
        <f>VLOOKUP($A59&amp;K$92,決統データ!$A$3:$DE$2059,$E59+19,FALSE)</f>
        <v>90</v>
      </c>
      <c r="L59" s="42">
        <f>VLOOKUP($A59&amp;L$92,決統データ!$A$3:$DE$2059,$E59+19,FALSE)</f>
        <v>867</v>
      </c>
      <c r="M59" s="42">
        <f>VLOOKUP($A59&amp;M$92,決統データ!$A$3:$DE$2059,$E59+19,FALSE)</f>
        <v>0</v>
      </c>
      <c r="N59" s="42">
        <f>VLOOKUP($A59&amp;N$92,決統データ!$A$3:$DE$2059,$E59+19,FALSE)</f>
        <v>0</v>
      </c>
      <c r="O59" s="42">
        <f>VLOOKUP($A59&amp;O$92,決統データ!$A$3:$DE$2059,$E59+19,FALSE)</f>
        <v>10814</v>
      </c>
      <c r="P59" s="42">
        <f>VLOOKUP($A59&amp;P$92,決統データ!$A$3:$DE$2059,$E59+19,FALSE)</f>
        <v>0</v>
      </c>
      <c r="Q59" s="42">
        <f>VLOOKUP($A59&amp;Q$92,決統データ!$A$3:$DE$2059,$E59+19,FALSE)</f>
        <v>0</v>
      </c>
      <c r="R59" s="354">
        <f t="shared" si="2"/>
        <v>11771</v>
      </c>
    </row>
    <row r="60" spans="1:18">
      <c r="A60" s="27" t="str">
        <f t="shared" si="1"/>
        <v>1402601</v>
      </c>
      <c r="B60" s="28" t="s">
        <v>1111</v>
      </c>
      <c r="C60" s="29">
        <v>26</v>
      </c>
      <c r="D60" s="28" t="s">
        <v>790</v>
      </c>
      <c r="E60" s="24">
        <v>59</v>
      </c>
      <c r="F60" s="635" t="s">
        <v>1107</v>
      </c>
      <c r="G60" s="484"/>
      <c r="H60" s="484"/>
      <c r="I60" s="484"/>
      <c r="J60" s="469"/>
      <c r="K60" s="42">
        <f>VLOOKUP($A60&amp;K$92,決統データ!$A$3:$DE$2059,$E60+19,FALSE)</f>
        <v>19793</v>
      </c>
      <c r="L60" s="42">
        <f>VLOOKUP($A60&amp;L$92,決統データ!$A$3:$DE$2059,$E60+19,FALSE)</f>
        <v>0</v>
      </c>
      <c r="M60" s="42">
        <f>VLOOKUP($A60&amp;M$92,決統データ!$A$3:$DE$2059,$E60+19,FALSE)</f>
        <v>0</v>
      </c>
      <c r="N60" s="42">
        <f>VLOOKUP($A60&amp;N$92,決統データ!$A$3:$DE$2059,$E60+19,FALSE)</f>
        <v>0</v>
      </c>
      <c r="O60" s="42">
        <f>VLOOKUP($A60&amp;O$92,決統データ!$A$3:$DE$2059,$E60+19,FALSE)</f>
        <v>10625</v>
      </c>
      <c r="P60" s="42">
        <f>VLOOKUP($A60&amp;P$92,決統データ!$A$3:$DE$2059,$E60+19,FALSE)</f>
        <v>797</v>
      </c>
      <c r="Q60" s="42">
        <f>VLOOKUP($A60&amp;Q$92,決統データ!$A$3:$DE$2059,$E60+19,FALSE)</f>
        <v>0</v>
      </c>
      <c r="R60" s="354">
        <f t="shared" si="2"/>
        <v>31215</v>
      </c>
    </row>
    <row r="61" spans="1:18">
      <c r="A61" s="27" t="str">
        <f t="shared" si="1"/>
        <v>1402601</v>
      </c>
      <c r="B61" s="28" t="s">
        <v>1111</v>
      </c>
      <c r="C61" s="29">
        <v>26</v>
      </c>
      <c r="D61" s="28" t="s">
        <v>790</v>
      </c>
      <c r="E61" s="24">
        <v>60</v>
      </c>
      <c r="F61" s="95"/>
      <c r="G61" s="507" t="s">
        <v>841</v>
      </c>
      <c r="H61" s="507"/>
      <c r="I61" s="507"/>
      <c r="J61" s="507"/>
      <c r="K61" s="42">
        <f>VLOOKUP($A61&amp;K$92,決統データ!$A$3:$DE$2059,$E61+19,FALSE)</f>
        <v>0</v>
      </c>
      <c r="L61" s="42">
        <f>VLOOKUP($A61&amp;L$92,決統データ!$A$3:$DE$2059,$E61+19,FALSE)</f>
        <v>0</v>
      </c>
      <c r="M61" s="42">
        <f>VLOOKUP($A61&amp;M$92,決統データ!$A$3:$DE$2059,$E61+19,FALSE)</f>
        <v>0</v>
      </c>
      <c r="N61" s="42">
        <f>VLOOKUP($A61&amp;N$92,決統データ!$A$3:$DE$2059,$E61+19,FALSE)</f>
        <v>0</v>
      </c>
      <c r="O61" s="42">
        <f>VLOOKUP($A61&amp;O$92,決統データ!$A$3:$DE$2059,$E61+19,FALSE)</f>
        <v>0</v>
      </c>
      <c r="P61" s="42">
        <f>VLOOKUP($A61&amp;P$92,決統データ!$A$3:$DE$2059,$E61+19,FALSE)</f>
        <v>0</v>
      </c>
      <c r="Q61" s="42">
        <f>VLOOKUP($A61&amp;Q$92,決統データ!$A$3:$DE$2059,$E61+19,FALSE)</f>
        <v>0</v>
      </c>
      <c r="R61" s="354">
        <f t="shared" si="2"/>
        <v>0</v>
      </c>
    </row>
    <row r="62" spans="1:18">
      <c r="A62" s="27" t="str">
        <f t="shared" si="1"/>
        <v>1402602</v>
      </c>
      <c r="B62" s="28" t="s">
        <v>1111</v>
      </c>
      <c r="C62" s="29">
        <v>26</v>
      </c>
      <c r="D62" s="28" t="s">
        <v>796</v>
      </c>
      <c r="E62" s="24">
        <v>1</v>
      </c>
      <c r="F62" s="507" t="s">
        <v>840</v>
      </c>
      <c r="G62" s="507"/>
      <c r="H62" s="507"/>
      <c r="I62" s="507"/>
      <c r="J62" s="507"/>
      <c r="K62" s="42">
        <f>VLOOKUP($A62&amp;K$92,決統データ!$A$3:$DE$2059,$E62+19,FALSE)</f>
        <v>0</v>
      </c>
      <c r="L62" s="42">
        <f>VLOOKUP($A62&amp;L$92,決統データ!$A$3:$DE$2059,$E62+19,FALSE)</f>
        <v>0</v>
      </c>
      <c r="M62" s="42">
        <f>VLOOKUP($A62&amp;M$92,決統データ!$A$3:$DE$2059,$E62+19,FALSE)</f>
        <v>0</v>
      </c>
      <c r="N62" s="42">
        <f>VLOOKUP($A62&amp;N$92,決統データ!$A$3:$DE$2059,$E62+19,FALSE)</f>
        <v>0</v>
      </c>
      <c r="O62" s="42">
        <f>VLOOKUP($A62&amp;O$92,決統データ!$A$3:$DE$2059,$E62+19,FALSE)</f>
        <v>0</v>
      </c>
      <c r="P62" s="42">
        <f>VLOOKUP($A62&amp;P$92,決統データ!$A$3:$DE$2059,$E62+19,FALSE)</f>
        <v>0</v>
      </c>
      <c r="Q62" s="42">
        <f>VLOOKUP($A62&amp;Q$92,決統データ!$A$3:$DE$2059,$E62+19,FALSE)</f>
        <v>0</v>
      </c>
      <c r="R62" s="354">
        <f t="shared" si="2"/>
        <v>0</v>
      </c>
    </row>
    <row r="63" spans="1:18">
      <c r="A63" s="27" t="str">
        <f t="shared" si="1"/>
        <v>1402602</v>
      </c>
      <c r="B63" s="28" t="s">
        <v>1111</v>
      </c>
      <c r="C63" s="29">
        <v>26</v>
      </c>
      <c r="D63" s="28" t="s">
        <v>796</v>
      </c>
      <c r="E63" s="24">
        <v>2</v>
      </c>
      <c r="F63" s="507" t="s">
        <v>839</v>
      </c>
      <c r="G63" s="507"/>
      <c r="H63" s="507"/>
      <c r="I63" s="507"/>
      <c r="J63" s="507"/>
      <c r="K63" s="42">
        <f>VLOOKUP($A63&amp;K$92,決統データ!$A$3:$DE$2059,$E63+19,FALSE)</f>
        <v>13786</v>
      </c>
      <c r="L63" s="42">
        <f>VLOOKUP($A63&amp;L$92,決統データ!$A$3:$DE$2059,$E63+19,FALSE)</f>
        <v>0</v>
      </c>
      <c r="M63" s="42">
        <f>VLOOKUP($A63&amp;M$92,決統データ!$A$3:$DE$2059,$E63+19,FALSE)</f>
        <v>0</v>
      </c>
      <c r="N63" s="42">
        <f>VLOOKUP($A63&amp;N$92,決統データ!$A$3:$DE$2059,$E63+19,FALSE)</f>
        <v>0</v>
      </c>
      <c r="O63" s="42">
        <f>VLOOKUP($A63&amp;O$92,決統データ!$A$3:$DE$2059,$E63+19,FALSE)</f>
        <v>6990</v>
      </c>
      <c r="P63" s="42">
        <f>VLOOKUP($A63&amp;P$92,決統データ!$A$3:$DE$2059,$E63+19,FALSE)</f>
        <v>1152</v>
      </c>
      <c r="Q63" s="42">
        <f>VLOOKUP($A63&amp;Q$92,決統データ!$A$3:$DE$2059,$E63+19,FALSE)</f>
        <v>0</v>
      </c>
      <c r="R63" s="354">
        <f t="shared" si="2"/>
        <v>21928</v>
      </c>
    </row>
    <row r="64" spans="1:18">
      <c r="A64" s="27" t="str">
        <f t="shared" si="1"/>
        <v>1402602</v>
      </c>
      <c r="B64" s="28" t="s">
        <v>1111</v>
      </c>
      <c r="C64" s="29">
        <v>26</v>
      </c>
      <c r="D64" s="28" t="s">
        <v>796</v>
      </c>
      <c r="E64" s="24">
        <v>3</v>
      </c>
      <c r="F64" s="507" t="s">
        <v>838</v>
      </c>
      <c r="G64" s="507"/>
      <c r="H64" s="507"/>
      <c r="I64" s="507"/>
      <c r="J64" s="507"/>
      <c r="K64" s="42">
        <f>VLOOKUP($A64&amp;K$92,決統データ!$A$3:$DE$2059,$E64+19,FALSE)</f>
        <v>0</v>
      </c>
      <c r="L64" s="42">
        <f>VLOOKUP($A64&amp;L$92,決統データ!$A$3:$DE$2059,$E64+19,FALSE)</f>
        <v>0</v>
      </c>
      <c r="M64" s="42">
        <f>VLOOKUP($A64&amp;M$92,決統データ!$A$3:$DE$2059,$E64+19,FALSE)</f>
        <v>0</v>
      </c>
      <c r="N64" s="42">
        <f>VLOOKUP($A64&amp;N$92,決統データ!$A$3:$DE$2059,$E64+19,FALSE)</f>
        <v>0</v>
      </c>
      <c r="O64" s="42">
        <f>VLOOKUP($A64&amp;O$92,決統データ!$A$3:$DE$2059,$E64+19,FALSE)</f>
        <v>0</v>
      </c>
      <c r="P64" s="42">
        <f>VLOOKUP($A64&amp;P$92,決統データ!$A$3:$DE$2059,$E64+19,FALSE)</f>
        <v>0</v>
      </c>
      <c r="Q64" s="42">
        <f>VLOOKUP($A64&amp;Q$92,決統データ!$A$3:$DE$2059,$E64+19,FALSE)</f>
        <v>0</v>
      </c>
      <c r="R64" s="354">
        <f t="shared" si="2"/>
        <v>0</v>
      </c>
    </row>
    <row r="65" spans="1:18">
      <c r="A65" s="27" t="str">
        <f t="shared" si="1"/>
        <v>1402602</v>
      </c>
      <c r="B65" s="28" t="s">
        <v>1111</v>
      </c>
      <c r="C65" s="29">
        <v>26</v>
      </c>
      <c r="D65" s="28" t="s">
        <v>796</v>
      </c>
      <c r="E65" s="24">
        <v>4</v>
      </c>
      <c r="F65" s="654" t="s">
        <v>650</v>
      </c>
      <c r="G65" s="507" t="s">
        <v>837</v>
      </c>
      <c r="H65" s="507"/>
      <c r="I65" s="507"/>
      <c r="J65" s="507"/>
      <c r="K65" s="42">
        <f>VLOOKUP($A65&amp;K$92,決統データ!$A$3:$DE$2059,$E65+19,FALSE)</f>
        <v>0</v>
      </c>
      <c r="L65" s="42">
        <f>VLOOKUP($A65&amp;L$92,決統データ!$A$3:$DE$2059,$E65+19,FALSE)</f>
        <v>0</v>
      </c>
      <c r="M65" s="42">
        <f>VLOOKUP($A65&amp;M$92,決統データ!$A$3:$DE$2059,$E65+19,FALSE)</f>
        <v>0</v>
      </c>
      <c r="N65" s="42">
        <f>VLOOKUP($A65&amp;N$92,決統データ!$A$3:$DE$2059,$E65+19,FALSE)</f>
        <v>0</v>
      </c>
      <c r="O65" s="42">
        <f>VLOOKUP($A65&amp;O$92,決統データ!$A$3:$DE$2059,$E65+19,FALSE)</f>
        <v>0</v>
      </c>
      <c r="P65" s="42">
        <f>VLOOKUP($A65&amp;P$92,決統データ!$A$3:$DE$2059,$E65+19,FALSE)</f>
        <v>0</v>
      </c>
      <c r="Q65" s="42">
        <f>VLOOKUP($A65&amp;Q$92,決統データ!$A$3:$DE$2059,$E65+19,FALSE)</f>
        <v>0</v>
      </c>
      <c r="R65" s="354">
        <f t="shared" si="2"/>
        <v>0</v>
      </c>
    </row>
    <row r="66" spans="1:18">
      <c r="A66" s="27" t="str">
        <f t="shared" si="1"/>
        <v>1402602</v>
      </c>
      <c r="B66" s="28" t="s">
        <v>1111</v>
      </c>
      <c r="C66" s="29">
        <v>26</v>
      </c>
      <c r="D66" s="28" t="s">
        <v>796</v>
      </c>
      <c r="E66" s="24">
        <v>5</v>
      </c>
      <c r="F66" s="655"/>
      <c r="G66" s="507" t="s">
        <v>836</v>
      </c>
      <c r="H66" s="507"/>
      <c r="I66" s="507"/>
      <c r="J66" s="507"/>
      <c r="K66" s="42">
        <f>VLOOKUP($A66&amp;K$92,決統データ!$A$3:$DE$2059,$E66+19,FALSE)</f>
        <v>0</v>
      </c>
      <c r="L66" s="42">
        <f>VLOOKUP($A66&amp;L$92,決統データ!$A$3:$DE$2059,$E66+19,FALSE)</f>
        <v>0</v>
      </c>
      <c r="M66" s="42">
        <f>VLOOKUP($A66&amp;M$92,決統データ!$A$3:$DE$2059,$E66+19,FALSE)</f>
        <v>0</v>
      </c>
      <c r="N66" s="42">
        <f>VLOOKUP($A66&amp;N$92,決統データ!$A$3:$DE$2059,$E66+19,FALSE)</f>
        <v>0</v>
      </c>
      <c r="O66" s="42">
        <f>VLOOKUP($A66&amp;O$92,決統データ!$A$3:$DE$2059,$E66+19,FALSE)</f>
        <v>0</v>
      </c>
      <c r="P66" s="42">
        <f>VLOOKUP($A66&amp;P$92,決統データ!$A$3:$DE$2059,$E66+19,FALSE)</f>
        <v>0</v>
      </c>
      <c r="Q66" s="42">
        <f>VLOOKUP($A66&amp;Q$92,決統データ!$A$3:$DE$2059,$E66+19,FALSE)</f>
        <v>0</v>
      </c>
      <c r="R66" s="354">
        <f t="shared" si="2"/>
        <v>0</v>
      </c>
    </row>
    <row r="67" spans="1:18">
      <c r="A67" s="27" t="str">
        <f t="shared" si="1"/>
        <v>1402602</v>
      </c>
      <c r="B67" s="28" t="s">
        <v>1111</v>
      </c>
      <c r="C67" s="29">
        <v>26</v>
      </c>
      <c r="D67" s="28" t="s">
        <v>796</v>
      </c>
      <c r="E67" s="24">
        <v>6</v>
      </c>
      <c r="F67" s="656"/>
      <c r="G67" s="507" t="s">
        <v>737</v>
      </c>
      <c r="H67" s="507"/>
      <c r="I67" s="507"/>
      <c r="J67" s="507"/>
      <c r="K67" s="42">
        <f>VLOOKUP($A67&amp;K$92,決統データ!$A$3:$DE$2059,$E67+19,FALSE)</f>
        <v>0</v>
      </c>
      <c r="L67" s="42">
        <f>VLOOKUP($A67&amp;L$92,決統データ!$A$3:$DE$2059,$E67+19,FALSE)</f>
        <v>0</v>
      </c>
      <c r="M67" s="42">
        <f>VLOOKUP($A67&amp;M$92,決統データ!$A$3:$DE$2059,$E67+19,FALSE)</f>
        <v>0</v>
      </c>
      <c r="N67" s="42">
        <f>VLOOKUP($A67&amp;N$92,決統データ!$A$3:$DE$2059,$E67+19,FALSE)</f>
        <v>0</v>
      </c>
      <c r="O67" s="42">
        <f>VLOOKUP($A67&amp;O$92,決統データ!$A$3:$DE$2059,$E67+19,FALSE)</f>
        <v>0</v>
      </c>
      <c r="P67" s="42">
        <f>VLOOKUP($A67&amp;P$92,決統データ!$A$3:$DE$2059,$E67+19,FALSE)</f>
        <v>0</v>
      </c>
      <c r="Q67" s="42">
        <f>VLOOKUP($A67&amp;Q$92,決統データ!$A$3:$DE$2059,$E67+19,FALSE)</f>
        <v>0</v>
      </c>
      <c r="R67" s="354">
        <f t="shared" ref="R67:R84" si="3">SUM(K67:Q67)</f>
        <v>0</v>
      </c>
    </row>
    <row r="68" spans="1:18">
      <c r="A68" s="27" t="str">
        <f t="shared" ref="A68:A84" si="4">+B68&amp;C68&amp;D68</f>
        <v>1402602</v>
      </c>
      <c r="B68" s="28" t="s">
        <v>1111</v>
      </c>
      <c r="C68" s="29">
        <v>26</v>
      </c>
      <c r="D68" s="28" t="s">
        <v>796</v>
      </c>
      <c r="E68" s="24">
        <v>7</v>
      </c>
      <c r="F68" s="507" t="s">
        <v>835</v>
      </c>
      <c r="G68" s="507"/>
      <c r="H68" s="507"/>
      <c r="I68" s="507"/>
      <c r="J68" s="507"/>
      <c r="K68" s="42">
        <f>VLOOKUP($A68&amp;K$92,決統データ!$A$3:$DE$2059,$E68+19,FALSE)</f>
        <v>0</v>
      </c>
      <c r="L68" s="42">
        <f>VLOOKUP($A68&amp;L$92,決統データ!$A$3:$DE$2059,$E68+19,FALSE)</f>
        <v>0</v>
      </c>
      <c r="M68" s="42">
        <f>VLOOKUP($A68&amp;M$92,決統データ!$A$3:$DE$2059,$E68+19,FALSE)</f>
        <v>0</v>
      </c>
      <c r="N68" s="42">
        <f>VLOOKUP($A68&amp;N$92,決統データ!$A$3:$DE$2059,$E68+19,FALSE)</f>
        <v>0</v>
      </c>
      <c r="O68" s="42">
        <f>VLOOKUP($A68&amp;O$92,決統データ!$A$3:$DE$2059,$E68+19,FALSE)</f>
        <v>0</v>
      </c>
      <c r="P68" s="42">
        <f>VLOOKUP($A68&amp;P$92,決統データ!$A$3:$DE$2059,$E68+19,FALSE)</f>
        <v>0</v>
      </c>
      <c r="Q68" s="42">
        <f>VLOOKUP($A68&amp;Q$92,決統データ!$A$3:$DE$2059,$E68+19,FALSE)</f>
        <v>0</v>
      </c>
      <c r="R68" s="354">
        <f t="shared" si="3"/>
        <v>0</v>
      </c>
    </row>
    <row r="69" spans="1:18">
      <c r="A69" s="27" t="str">
        <f t="shared" si="4"/>
        <v>1402602</v>
      </c>
      <c r="B69" s="28" t="s">
        <v>1111</v>
      </c>
      <c r="C69" s="29">
        <v>26</v>
      </c>
      <c r="D69" s="28" t="s">
        <v>796</v>
      </c>
      <c r="E69" s="24">
        <v>8</v>
      </c>
      <c r="F69" s="660" t="s">
        <v>834</v>
      </c>
      <c r="G69" s="661"/>
      <c r="H69" s="661"/>
      <c r="I69" s="662"/>
      <c r="J69" s="60" t="s">
        <v>833</v>
      </c>
      <c r="K69" s="42">
        <f>VLOOKUP($A69&amp;K$92,決統データ!$A$3:$DE$2059,$E69+19,FALSE)</f>
        <v>13786</v>
      </c>
      <c r="L69" s="42">
        <f>VLOOKUP($A69&amp;L$92,決統データ!$A$3:$DE$2059,$E69+19,FALSE)</f>
        <v>0</v>
      </c>
      <c r="M69" s="42">
        <f>VLOOKUP($A69&amp;M$92,決統データ!$A$3:$DE$2059,$E69+19,FALSE)</f>
        <v>0</v>
      </c>
      <c r="N69" s="42">
        <f>VLOOKUP($A69&amp;N$92,決統データ!$A$3:$DE$2059,$E69+19,FALSE)</f>
        <v>0</v>
      </c>
      <c r="O69" s="42">
        <f>VLOOKUP($A69&amp;O$92,決統データ!$A$3:$DE$2059,$E69+19,FALSE)</f>
        <v>6990</v>
      </c>
      <c r="P69" s="42">
        <f>VLOOKUP($A69&amp;P$92,決統データ!$A$3:$DE$2059,$E69+19,FALSE)</f>
        <v>1152</v>
      </c>
      <c r="Q69" s="42">
        <f>VLOOKUP($A69&amp;Q$92,決統データ!$A$3:$DE$2059,$E69+19,FALSE)</f>
        <v>0</v>
      </c>
      <c r="R69" s="354">
        <f t="shared" si="3"/>
        <v>21928</v>
      </c>
    </row>
    <row r="70" spans="1:18">
      <c r="A70" s="27" t="str">
        <f t="shared" si="4"/>
        <v>1402602</v>
      </c>
      <c r="B70" s="28" t="s">
        <v>1111</v>
      </c>
      <c r="C70" s="29">
        <v>26</v>
      </c>
      <c r="D70" s="28" t="s">
        <v>796</v>
      </c>
      <c r="E70" s="24">
        <v>9</v>
      </c>
      <c r="F70" s="663"/>
      <c r="G70" s="664"/>
      <c r="H70" s="664"/>
      <c r="I70" s="665"/>
      <c r="J70" s="60" t="s">
        <v>832</v>
      </c>
      <c r="K70" s="42">
        <f>VLOOKUP($A70&amp;K$92,決統データ!$A$3:$DE$2059,$E70+19,FALSE)</f>
        <v>0</v>
      </c>
      <c r="L70" s="42">
        <f>VLOOKUP($A70&amp;L$92,決統データ!$A$3:$DE$2059,$E70+19,FALSE)</f>
        <v>0</v>
      </c>
      <c r="M70" s="42">
        <f>VLOOKUP($A70&amp;M$92,決統データ!$A$3:$DE$2059,$E70+19,FALSE)</f>
        <v>0</v>
      </c>
      <c r="N70" s="42">
        <f>VLOOKUP($A70&amp;N$92,決統データ!$A$3:$DE$2059,$E70+19,FALSE)</f>
        <v>0</v>
      </c>
      <c r="O70" s="42">
        <f>VLOOKUP($A70&amp;O$92,決統データ!$A$3:$DE$2059,$E70+19,FALSE)</f>
        <v>0</v>
      </c>
      <c r="P70" s="42">
        <f>VLOOKUP($A70&amp;P$92,決統データ!$A$3:$DE$2059,$E70+19,FALSE)</f>
        <v>0</v>
      </c>
      <c r="Q70" s="42">
        <f>VLOOKUP($A70&amp;Q$92,決統データ!$A$3:$DE$2059,$E70+19,FALSE)</f>
        <v>0</v>
      </c>
      <c r="R70" s="354">
        <f t="shared" si="3"/>
        <v>0</v>
      </c>
    </row>
    <row r="71" spans="1:18">
      <c r="A71" s="27" t="str">
        <f t="shared" si="4"/>
        <v>1402602</v>
      </c>
      <c r="B71" s="28" t="s">
        <v>1111</v>
      </c>
      <c r="C71" s="29">
        <v>26</v>
      </c>
      <c r="D71" s="28" t="s">
        <v>796</v>
      </c>
      <c r="E71" s="24">
        <v>21</v>
      </c>
      <c r="F71" s="507" t="s">
        <v>831</v>
      </c>
      <c r="G71" s="507"/>
      <c r="H71" s="507"/>
      <c r="I71" s="507"/>
      <c r="J71" s="507"/>
      <c r="K71" s="42">
        <f>VLOOKUP($A71&amp;K$92,決統データ!$A$3:$DE$2059,$E71+19,FALSE)</f>
        <v>0</v>
      </c>
      <c r="L71" s="42">
        <f>VLOOKUP($A71&amp;L$92,決統データ!$A$3:$DE$2059,$E71+19,FALSE)</f>
        <v>0</v>
      </c>
      <c r="M71" s="42">
        <f>VLOOKUP($A71&amp;M$92,決統データ!$A$3:$DE$2059,$E71+19,FALSE)</f>
        <v>0</v>
      </c>
      <c r="N71" s="42">
        <f>VLOOKUP($A71&amp;N$92,決統データ!$A$3:$DE$2059,$E71+19,FALSE)</f>
        <v>0</v>
      </c>
      <c r="O71" s="42">
        <f>VLOOKUP($A71&amp;O$92,決統データ!$A$3:$DE$2059,$E71+19,FALSE)</f>
        <v>0</v>
      </c>
      <c r="P71" s="42">
        <f>VLOOKUP($A71&amp;P$92,決統データ!$A$3:$DE$2059,$E71+19,FALSE)</f>
        <v>0</v>
      </c>
      <c r="Q71" s="42">
        <f>VLOOKUP($A71&amp;Q$92,決統データ!$A$3:$DE$2059,$E71+19,FALSE)</f>
        <v>0</v>
      </c>
      <c r="R71" s="354">
        <f t="shared" si="3"/>
        <v>0</v>
      </c>
    </row>
    <row r="72" spans="1:18">
      <c r="A72" s="27" t="str">
        <f t="shared" si="4"/>
        <v>1402602</v>
      </c>
      <c r="B72" s="28" t="s">
        <v>1111</v>
      </c>
      <c r="C72" s="29">
        <v>26</v>
      </c>
      <c r="D72" s="28" t="s">
        <v>796</v>
      </c>
      <c r="E72" s="24">
        <v>22</v>
      </c>
      <c r="F72" s="507" t="s">
        <v>830</v>
      </c>
      <c r="G72" s="507"/>
      <c r="H72" s="507"/>
      <c r="I72" s="507"/>
      <c r="J72" s="507"/>
      <c r="K72" s="42">
        <f>VLOOKUP($A72&amp;K$92,決統データ!$A$3:$DE$2059,$E72+19,FALSE)</f>
        <v>0</v>
      </c>
      <c r="L72" s="42">
        <f>VLOOKUP($A72&amp;L$92,決統データ!$A$3:$DE$2059,$E72+19,FALSE)</f>
        <v>0</v>
      </c>
      <c r="M72" s="42">
        <f>VLOOKUP($A72&amp;M$92,決統データ!$A$3:$DE$2059,$E72+19,FALSE)</f>
        <v>0</v>
      </c>
      <c r="N72" s="42">
        <f>VLOOKUP($A72&amp;N$92,決統データ!$A$3:$DE$2059,$E72+19,FALSE)</f>
        <v>0</v>
      </c>
      <c r="O72" s="42">
        <f>VLOOKUP($A72&amp;O$92,決統データ!$A$3:$DE$2059,$E72+19,FALSE)</f>
        <v>0</v>
      </c>
      <c r="P72" s="42">
        <f>VLOOKUP($A72&amp;P$92,決統データ!$A$3:$DE$2059,$E72+19,FALSE)</f>
        <v>0</v>
      </c>
      <c r="Q72" s="42">
        <f>VLOOKUP($A72&amp;Q$92,決統データ!$A$3:$DE$2059,$E72+19,FALSE)</f>
        <v>0</v>
      </c>
      <c r="R72" s="354">
        <f t="shared" si="3"/>
        <v>0</v>
      </c>
    </row>
    <row r="73" spans="1:18">
      <c r="A73" s="27"/>
      <c r="B73" s="28"/>
      <c r="C73" s="29"/>
      <c r="D73" s="28"/>
      <c r="F73" s="468" t="s">
        <v>829</v>
      </c>
      <c r="G73" s="484"/>
      <c r="H73" s="484"/>
      <c r="I73" s="484"/>
      <c r="J73" s="469"/>
      <c r="K73" s="82"/>
      <c r="L73" s="82"/>
      <c r="M73" s="82"/>
      <c r="N73" s="82"/>
      <c r="O73" s="82"/>
      <c r="P73" s="82"/>
      <c r="Q73" s="82"/>
      <c r="R73" s="354"/>
    </row>
    <row r="74" spans="1:18">
      <c r="A74" s="27" t="str">
        <f t="shared" si="4"/>
        <v>1402602</v>
      </c>
      <c r="B74" s="28" t="s">
        <v>1111</v>
      </c>
      <c r="C74" s="29">
        <v>26</v>
      </c>
      <c r="D74" s="28" t="s">
        <v>796</v>
      </c>
      <c r="E74" s="24">
        <v>51</v>
      </c>
      <c r="F74" s="60" t="s">
        <v>827</v>
      </c>
      <c r="G74" s="60"/>
      <c r="H74" s="60"/>
      <c r="I74" s="64"/>
      <c r="J74" s="62"/>
      <c r="K74" s="42">
        <f>VLOOKUP($A74&amp;K$92,決統データ!$A$3:$DE$2059,$E74+19,FALSE)</f>
        <v>0</v>
      </c>
      <c r="L74" s="42">
        <f>VLOOKUP($A74&amp;L$92,決統データ!$A$3:$DE$2059,$E74+19,FALSE)</f>
        <v>0</v>
      </c>
      <c r="M74" s="42">
        <f>VLOOKUP($A74&amp;M$92,決統データ!$A$3:$DE$2059,$E74+19,FALSE)</f>
        <v>0</v>
      </c>
      <c r="N74" s="42">
        <f>VLOOKUP($A74&amp;N$92,決統データ!$A$3:$DE$2059,$E74+19,FALSE)</f>
        <v>0</v>
      </c>
      <c r="O74" s="42">
        <f>VLOOKUP($A74&amp;O$92,決統データ!$A$3:$DE$2059,$E74+19,FALSE)</f>
        <v>1754</v>
      </c>
      <c r="P74" s="42">
        <f>VLOOKUP($A74&amp;P$92,決統データ!$A$3:$DE$2059,$E74+19,FALSE)</f>
        <v>0</v>
      </c>
      <c r="Q74" s="42">
        <f>VLOOKUP($A74&amp;Q$92,決統データ!$A$3:$DE$2059,$E74+19,FALSE)</f>
        <v>0</v>
      </c>
      <c r="R74" s="354">
        <f t="shared" si="3"/>
        <v>1754</v>
      </c>
    </row>
    <row r="75" spans="1:18">
      <c r="A75" s="27" t="str">
        <f t="shared" si="4"/>
        <v>1402602</v>
      </c>
      <c r="B75" s="28" t="s">
        <v>1111</v>
      </c>
      <c r="C75" s="29">
        <v>26</v>
      </c>
      <c r="D75" s="28" t="s">
        <v>796</v>
      </c>
      <c r="E75" s="24">
        <v>52</v>
      </c>
      <c r="F75" s="60" t="s">
        <v>826</v>
      </c>
      <c r="G75" s="60"/>
      <c r="H75" s="60"/>
      <c r="I75" s="64"/>
      <c r="J75" s="62"/>
      <c r="K75" s="42">
        <f>VLOOKUP($A75&amp;K$92,決統データ!$A$3:$DE$2059,$E75+19,FALSE)</f>
        <v>0</v>
      </c>
      <c r="L75" s="42">
        <f>VLOOKUP($A75&amp;L$92,決統データ!$A$3:$DE$2059,$E75+19,FALSE)</f>
        <v>0</v>
      </c>
      <c r="M75" s="42">
        <f>VLOOKUP($A75&amp;M$92,決統データ!$A$3:$DE$2059,$E75+19,FALSE)</f>
        <v>0</v>
      </c>
      <c r="N75" s="42">
        <f>VLOOKUP($A75&amp;N$92,決統データ!$A$3:$DE$2059,$E75+19,FALSE)</f>
        <v>0</v>
      </c>
      <c r="O75" s="42">
        <f>VLOOKUP($A75&amp;O$92,決統データ!$A$3:$DE$2059,$E75+19,FALSE)</f>
        <v>0</v>
      </c>
      <c r="P75" s="42">
        <f>VLOOKUP($A75&amp;P$92,決統データ!$A$3:$DE$2059,$E75+19,FALSE)</f>
        <v>0</v>
      </c>
      <c r="Q75" s="42">
        <f>VLOOKUP($A75&amp;Q$92,決統データ!$A$3:$DE$2059,$E75+19,FALSE)</f>
        <v>13</v>
      </c>
      <c r="R75" s="354">
        <f t="shared" si="3"/>
        <v>13</v>
      </c>
    </row>
    <row r="76" spans="1:18">
      <c r="A76" s="27"/>
      <c r="B76" s="28"/>
      <c r="C76" s="29"/>
      <c r="D76" s="28"/>
      <c r="F76" s="60" t="s">
        <v>828</v>
      </c>
      <c r="G76" s="60"/>
      <c r="H76" s="60"/>
      <c r="I76" s="64"/>
      <c r="J76" s="62"/>
      <c r="K76" s="82"/>
      <c r="L76" s="82"/>
      <c r="M76" s="82"/>
      <c r="N76" s="82"/>
      <c r="O76" s="82"/>
      <c r="P76" s="82"/>
      <c r="Q76" s="82"/>
      <c r="R76" s="354"/>
    </row>
    <row r="77" spans="1:18">
      <c r="A77" s="27" t="str">
        <f t="shared" si="4"/>
        <v>1402602</v>
      </c>
      <c r="B77" s="28" t="s">
        <v>1111</v>
      </c>
      <c r="C77" s="29">
        <v>26</v>
      </c>
      <c r="D77" s="28" t="s">
        <v>796</v>
      </c>
      <c r="E77" s="24">
        <v>53</v>
      </c>
      <c r="F77" s="60" t="s">
        <v>827</v>
      </c>
      <c r="G77" s="60"/>
      <c r="H77" s="60"/>
      <c r="I77" s="64"/>
      <c r="J77" s="62"/>
      <c r="K77" s="42">
        <f>VLOOKUP($A77&amp;K$92,決統データ!$A$3:$DE$2059,$E77+19,FALSE)</f>
        <v>0</v>
      </c>
      <c r="L77" s="42">
        <f>VLOOKUP($A77&amp;L$92,決統データ!$A$3:$DE$2059,$E77+19,FALSE)</f>
        <v>0</v>
      </c>
      <c r="M77" s="42">
        <f>VLOOKUP($A77&amp;M$92,決統データ!$A$3:$DE$2059,$E77+19,FALSE)</f>
        <v>0</v>
      </c>
      <c r="N77" s="42">
        <f>VLOOKUP($A77&amp;N$92,決統データ!$A$3:$DE$2059,$E77+19,FALSE)</f>
        <v>0</v>
      </c>
      <c r="O77" s="42">
        <f>VLOOKUP($A77&amp;O$92,決統データ!$A$3:$DE$2059,$E77+19,FALSE)</f>
        <v>0</v>
      </c>
      <c r="P77" s="42">
        <f>VLOOKUP($A77&amp;P$92,決統データ!$A$3:$DE$2059,$E77+19,FALSE)</f>
        <v>0</v>
      </c>
      <c r="Q77" s="42">
        <f>VLOOKUP($A77&amp;Q$92,決統データ!$A$3:$DE$2059,$E77+19,FALSE)</f>
        <v>0</v>
      </c>
      <c r="R77" s="354">
        <f t="shared" si="3"/>
        <v>0</v>
      </c>
    </row>
    <row r="78" spans="1:18">
      <c r="A78" s="27" t="str">
        <f t="shared" si="4"/>
        <v>1402602</v>
      </c>
      <c r="B78" s="28" t="s">
        <v>1111</v>
      </c>
      <c r="C78" s="29">
        <v>26</v>
      </c>
      <c r="D78" s="28" t="s">
        <v>796</v>
      </c>
      <c r="E78" s="24">
        <v>54</v>
      </c>
      <c r="F78" s="60" t="s">
        <v>826</v>
      </c>
      <c r="G78" s="60"/>
      <c r="H78" s="60"/>
      <c r="I78" s="64"/>
      <c r="J78" s="62"/>
      <c r="K78" s="42">
        <f>VLOOKUP($A78&amp;K$92,決統データ!$A$3:$DE$2059,$E78+19,FALSE)</f>
        <v>2458</v>
      </c>
      <c r="L78" s="42">
        <f>VLOOKUP($A78&amp;L$92,決統データ!$A$3:$DE$2059,$E78+19,FALSE)</f>
        <v>0</v>
      </c>
      <c r="M78" s="42">
        <f>VLOOKUP($A78&amp;M$92,決統データ!$A$3:$DE$2059,$E78+19,FALSE)</f>
        <v>0</v>
      </c>
      <c r="N78" s="42">
        <f>VLOOKUP($A78&amp;N$92,決統データ!$A$3:$DE$2059,$E78+19,FALSE)</f>
        <v>0</v>
      </c>
      <c r="O78" s="42">
        <f>VLOOKUP($A78&amp;O$92,決統データ!$A$3:$DE$2059,$E78+19,FALSE)</f>
        <v>0</v>
      </c>
      <c r="P78" s="42">
        <f>VLOOKUP($A78&amp;P$92,決統データ!$A$3:$DE$2059,$E78+19,FALSE)</f>
        <v>0</v>
      </c>
      <c r="Q78" s="42">
        <f>VLOOKUP($A78&amp;Q$92,決統データ!$A$3:$DE$2059,$E78+19,FALSE)</f>
        <v>1284</v>
      </c>
      <c r="R78" s="354">
        <f t="shared" si="3"/>
        <v>3742</v>
      </c>
    </row>
    <row r="79" spans="1:18">
      <c r="A79" s="27" t="str">
        <f t="shared" si="4"/>
        <v>1402602</v>
      </c>
      <c r="B79" s="28" t="s">
        <v>1111</v>
      </c>
      <c r="C79" s="29">
        <v>26</v>
      </c>
      <c r="D79" s="28" t="s">
        <v>796</v>
      </c>
      <c r="E79" s="24">
        <v>55</v>
      </c>
      <c r="F79" s="896" t="s">
        <v>825</v>
      </c>
      <c r="G79" s="897"/>
      <c r="H79" s="897"/>
      <c r="I79" s="898"/>
      <c r="J79" s="96" t="s">
        <v>605</v>
      </c>
      <c r="K79" s="42">
        <f>VLOOKUP($A79&amp;K$92,決統データ!$A$3:$DE$2059,$E79+19,FALSE)</f>
        <v>0</v>
      </c>
      <c r="L79" s="42">
        <f>VLOOKUP($A79&amp;L$92,決統データ!$A$3:$DE$2059,$E79+19,FALSE)</f>
        <v>0</v>
      </c>
      <c r="M79" s="42">
        <f>VLOOKUP($A79&amp;M$92,決統データ!$A$3:$DE$2059,$E79+19,FALSE)</f>
        <v>0</v>
      </c>
      <c r="N79" s="42">
        <f>VLOOKUP($A79&amp;N$92,決統データ!$A$3:$DE$2059,$E79+19,FALSE)</f>
        <v>0</v>
      </c>
      <c r="O79" s="42">
        <f>VLOOKUP($A79&amp;O$92,決統データ!$A$3:$DE$2059,$E79+19,FALSE)</f>
        <v>0</v>
      </c>
      <c r="P79" s="42">
        <f>VLOOKUP($A79&amp;P$92,決統データ!$A$3:$DE$2059,$E79+19,FALSE)</f>
        <v>0</v>
      </c>
      <c r="Q79" s="42">
        <f>VLOOKUP($A79&amp;Q$92,決統データ!$A$3:$DE$2059,$E79+19,FALSE)</f>
        <v>0</v>
      </c>
      <c r="R79" s="354">
        <f t="shared" si="3"/>
        <v>0</v>
      </c>
    </row>
    <row r="80" spans="1:18">
      <c r="A80" s="27" t="str">
        <f t="shared" si="4"/>
        <v>1402602</v>
      </c>
      <c r="B80" s="28" t="s">
        <v>1111</v>
      </c>
      <c r="C80" s="29">
        <v>26</v>
      </c>
      <c r="D80" s="28" t="s">
        <v>796</v>
      </c>
      <c r="E80" s="24">
        <v>56</v>
      </c>
      <c r="F80" s="899"/>
      <c r="G80" s="900"/>
      <c r="H80" s="900"/>
      <c r="I80" s="901"/>
      <c r="J80" s="96" t="s">
        <v>824</v>
      </c>
      <c r="K80" s="42">
        <f>VLOOKUP($A80&amp;K$92,決統データ!$A$3:$DE$2059,$E80+19,FALSE)</f>
        <v>2458</v>
      </c>
      <c r="L80" s="42">
        <f>VLOOKUP($A80&amp;L$92,決統データ!$A$3:$DE$2059,$E80+19,FALSE)</f>
        <v>0</v>
      </c>
      <c r="M80" s="42">
        <f>VLOOKUP($A80&amp;M$92,決統データ!$A$3:$DE$2059,$E80+19,FALSE)</f>
        <v>0</v>
      </c>
      <c r="N80" s="42">
        <f>VLOOKUP($A80&amp;N$92,決統データ!$A$3:$DE$2059,$E80+19,FALSE)</f>
        <v>0</v>
      </c>
      <c r="O80" s="42">
        <f>VLOOKUP($A80&amp;O$92,決統データ!$A$3:$DE$2059,$E80+19,FALSE)</f>
        <v>0</v>
      </c>
      <c r="P80" s="42">
        <f>VLOOKUP($A80&amp;P$92,決統データ!$A$3:$DE$2059,$E80+19,FALSE)</f>
        <v>0</v>
      </c>
      <c r="Q80" s="42">
        <f>VLOOKUP($A80&amp;Q$92,決統データ!$A$3:$DE$2059,$E80+19,FALSE)</f>
        <v>0</v>
      </c>
      <c r="R80" s="354">
        <f t="shared" si="3"/>
        <v>2458</v>
      </c>
    </row>
    <row r="81" spans="1:18">
      <c r="A81" s="27" t="str">
        <f t="shared" si="4"/>
        <v>1402602</v>
      </c>
      <c r="B81" s="28" t="s">
        <v>1111</v>
      </c>
      <c r="C81" s="29">
        <v>26</v>
      </c>
      <c r="D81" s="28" t="s">
        <v>796</v>
      </c>
      <c r="E81" s="24">
        <v>57</v>
      </c>
      <c r="F81" s="896" t="s">
        <v>604</v>
      </c>
      <c r="G81" s="897"/>
      <c r="H81" s="897"/>
      <c r="I81" s="898"/>
      <c r="J81" s="96" t="s">
        <v>605</v>
      </c>
      <c r="K81" s="42">
        <f>VLOOKUP($A81&amp;K$92,決統データ!$A$3:$DE$2059,$E81+19,FALSE)</f>
        <v>0</v>
      </c>
      <c r="L81" s="42">
        <f>VLOOKUP($A81&amp;L$92,決統データ!$A$3:$DE$2059,$E81+19,FALSE)</f>
        <v>0</v>
      </c>
      <c r="M81" s="42">
        <f>VLOOKUP($A81&amp;M$92,決統データ!$A$3:$DE$2059,$E81+19,FALSE)</f>
        <v>0</v>
      </c>
      <c r="N81" s="42">
        <f>VLOOKUP($A81&amp;N$92,決統データ!$A$3:$DE$2059,$E81+19,FALSE)</f>
        <v>0</v>
      </c>
      <c r="O81" s="42">
        <f>VLOOKUP($A81&amp;O$92,決統データ!$A$3:$DE$2059,$E81+19,FALSE)</f>
        <v>1754</v>
      </c>
      <c r="P81" s="42">
        <f>VLOOKUP($A81&amp;P$92,決統データ!$A$3:$DE$2059,$E81+19,FALSE)</f>
        <v>0</v>
      </c>
      <c r="Q81" s="42">
        <f>VLOOKUP($A81&amp;Q$92,決統データ!$A$3:$DE$2059,$E81+19,FALSE)</f>
        <v>0</v>
      </c>
      <c r="R81" s="354">
        <f t="shared" si="3"/>
        <v>1754</v>
      </c>
    </row>
    <row r="82" spans="1:18">
      <c r="A82" s="27" t="str">
        <f t="shared" si="4"/>
        <v>1402602</v>
      </c>
      <c r="B82" s="28" t="s">
        <v>1111</v>
      </c>
      <c r="C82" s="29">
        <v>26</v>
      </c>
      <c r="D82" s="28" t="s">
        <v>796</v>
      </c>
      <c r="E82" s="24">
        <v>58</v>
      </c>
      <c r="F82" s="899"/>
      <c r="G82" s="900"/>
      <c r="H82" s="900"/>
      <c r="I82" s="901"/>
      <c r="J82" s="96" t="s">
        <v>824</v>
      </c>
      <c r="K82" s="42">
        <f>VLOOKUP($A82&amp;K$92,決統データ!$A$3:$DE$2059,$E82+19,FALSE)</f>
        <v>0</v>
      </c>
      <c r="L82" s="42">
        <f>VLOOKUP($A82&amp;L$92,決統データ!$A$3:$DE$2059,$E82+19,FALSE)</f>
        <v>0</v>
      </c>
      <c r="M82" s="42">
        <f>VLOOKUP($A82&amp;M$92,決統データ!$A$3:$DE$2059,$E82+19,FALSE)</f>
        <v>0</v>
      </c>
      <c r="N82" s="42">
        <f>VLOOKUP($A82&amp;N$92,決統データ!$A$3:$DE$2059,$E82+19,FALSE)</f>
        <v>0</v>
      </c>
      <c r="O82" s="42">
        <f>VLOOKUP($A82&amp;O$92,決統データ!$A$3:$DE$2059,$E82+19,FALSE)</f>
        <v>1754</v>
      </c>
      <c r="P82" s="42">
        <f>VLOOKUP($A82&amp;P$92,決統データ!$A$3:$DE$2059,$E82+19,FALSE)</f>
        <v>0</v>
      </c>
      <c r="Q82" s="42">
        <f>VLOOKUP($A82&amp;Q$92,決統データ!$A$3:$DE$2059,$E82+19,FALSE)</f>
        <v>0</v>
      </c>
      <c r="R82" s="354">
        <f t="shared" si="3"/>
        <v>1754</v>
      </c>
    </row>
    <row r="83" spans="1:18">
      <c r="A83" s="27" t="str">
        <f t="shared" si="4"/>
        <v>1402602</v>
      </c>
      <c r="B83" s="28" t="s">
        <v>1111</v>
      </c>
      <c r="C83" s="29">
        <v>26</v>
      </c>
      <c r="D83" s="28" t="s">
        <v>796</v>
      </c>
      <c r="E83" s="24">
        <v>59</v>
      </c>
      <c r="F83" s="888" t="s">
        <v>607</v>
      </c>
      <c r="G83" s="890" t="s">
        <v>608</v>
      </c>
      <c r="H83" s="891"/>
      <c r="I83" s="892"/>
      <c r="J83" s="96" t="s">
        <v>605</v>
      </c>
      <c r="K83" s="42">
        <f>VLOOKUP($A83&amp;K$92,決統データ!$A$3:$DE$2059,$E83+19,FALSE)</f>
        <v>0</v>
      </c>
      <c r="L83" s="42">
        <f>VLOOKUP($A83&amp;L$92,決統データ!$A$3:$DE$2059,$E83+19,FALSE)</f>
        <v>0</v>
      </c>
      <c r="M83" s="42">
        <f>VLOOKUP($A83&amp;M$92,決統データ!$A$3:$DE$2059,$E83+19,FALSE)</f>
        <v>0</v>
      </c>
      <c r="N83" s="42">
        <f>VLOOKUP($A83&amp;N$92,決統データ!$A$3:$DE$2059,$E83+19,FALSE)</f>
        <v>0</v>
      </c>
      <c r="O83" s="42">
        <f>VLOOKUP($A83&amp;O$92,決統データ!$A$3:$DE$2059,$E83+19,FALSE)</f>
        <v>1754</v>
      </c>
      <c r="P83" s="42">
        <f>VLOOKUP($A83&amp;P$92,決統データ!$A$3:$DE$2059,$E83+19,FALSE)</f>
        <v>0</v>
      </c>
      <c r="Q83" s="42">
        <f>VLOOKUP($A83&amp;Q$92,決統データ!$A$3:$DE$2059,$E83+19,FALSE)</f>
        <v>0</v>
      </c>
      <c r="R83" s="354">
        <f t="shared" si="3"/>
        <v>1754</v>
      </c>
    </row>
    <row r="84" spans="1:18">
      <c r="A84" s="27" t="str">
        <f t="shared" si="4"/>
        <v>1402602</v>
      </c>
      <c r="B84" s="28" t="s">
        <v>1111</v>
      </c>
      <c r="C84" s="29">
        <v>26</v>
      </c>
      <c r="D84" s="28" t="s">
        <v>796</v>
      </c>
      <c r="E84" s="24">
        <v>60</v>
      </c>
      <c r="F84" s="889"/>
      <c r="G84" s="893"/>
      <c r="H84" s="894"/>
      <c r="I84" s="895"/>
      <c r="J84" s="96" t="s">
        <v>824</v>
      </c>
      <c r="K84" s="42">
        <f>VLOOKUP($A84&amp;K$92,決統データ!$A$3:$DE$2059,$E84+19,FALSE)</f>
        <v>2458</v>
      </c>
      <c r="L84" s="42">
        <f>VLOOKUP($A84&amp;L$92,決統データ!$A$3:$DE$2059,$E84+19,FALSE)</f>
        <v>0</v>
      </c>
      <c r="M84" s="42">
        <f>VLOOKUP($A84&amp;M$92,決統データ!$A$3:$DE$2059,$E84+19,FALSE)</f>
        <v>0</v>
      </c>
      <c r="N84" s="42">
        <f>VLOOKUP($A84&amp;N$92,決統データ!$A$3:$DE$2059,$E84+19,FALSE)</f>
        <v>0</v>
      </c>
      <c r="O84" s="42">
        <f>VLOOKUP($A84&amp;O$92,決統データ!$A$3:$DE$2059,$E84+19,FALSE)</f>
        <v>1754</v>
      </c>
      <c r="P84" s="42">
        <f>VLOOKUP($A84&amp;P$92,決統データ!$A$3:$DE$2059,$E84+19,FALSE)</f>
        <v>0</v>
      </c>
      <c r="Q84" s="42">
        <f>VLOOKUP($A84&amp;Q$92,決統データ!$A$3:$DE$2059,$E84+19,FALSE)</f>
        <v>0</v>
      </c>
      <c r="R84" s="354">
        <f t="shared" si="3"/>
        <v>4212</v>
      </c>
    </row>
    <row r="85" spans="1:18">
      <c r="F85" s="559" t="s">
        <v>510</v>
      </c>
      <c r="G85" s="60" t="s">
        <v>513</v>
      </c>
      <c r="H85" s="60"/>
      <c r="I85" s="64"/>
      <c r="J85" s="62"/>
      <c r="K85" s="39">
        <f t="shared" ref="K85:R85" si="5">IF(K13=0,0,K3/K13*100)</f>
        <v>82.508617387973956</v>
      </c>
      <c r="L85" s="39">
        <f t="shared" si="5"/>
        <v>123.73506229341469</v>
      </c>
      <c r="M85" s="39">
        <f>IF(M13=0,0,M3/M13*100)</f>
        <v>286.69511249030256</v>
      </c>
      <c r="N85" s="39">
        <f t="shared" si="5"/>
        <v>191.31100153035197</v>
      </c>
      <c r="O85" s="39">
        <f t="shared" si="5"/>
        <v>284.65109314165915</v>
      </c>
      <c r="P85" s="39">
        <f>IF(P13=0,0,P3/P13*100)</f>
        <v>200.3889886295631</v>
      </c>
      <c r="Q85" s="39">
        <f t="shared" si="5"/>
        <v>100</v>
      </c>
      <c r="R85" s="355">
        <f t="shared" si="5"/>
        <v>176.96266191047044</v>
      </c>
    </row>
    <row r="86" spans="1:18">
      <c r="F86" s="559"/>
      <c r="G86" s="60" t="s">
        <v>511</v>
      </c>
      <c r="H86" s="60"/>
      <c r="I86" s="64"/>
      <c r="J86" s="62"/>
      <c r="K86" s="39">
        <f t="shared" ref="K86:R86" si="6">IF((K13+K50)=0,0,K3/(K13+K50)*100)</f>
        <v>72.48654104979812</v>
      </c>
      <c r="L86" s="39">
        <f t="shared" si="6"/>
        <v>123.73506229341469</v>
      </c>
      <c r="M86" s="39">
        <f>IF((M13+M50)=0,0,M3/(M13+M50)*100)</f>
        <v>286.69511249030256</v>
      </c>
      <c r="N86" s="39">
        <f t="shared" si="6"/>
        <v>191.31100153035197</v>
      </c>
      <c r="O86" s="39">
        <f t="shared" si="6"/>
        <v>114.40178141550312</v>
      </c>
      <c r="P86" s="39">
        <f>IF((P13+P50)=0,0,P3/(P13+P50)*100)</f>
        <v>200.3889886295631</v>
      </c>
      <c r="Q86" s="39">
        <f t="shared" si="6"/>
        <v>1.002313030069391</v>
      </c>
      <c r="R86" s="355">
        <f t="shared" si="6"/>
        <v>117.39501503248957</v>
      </c>
    </row>
    <row r="87" spans="1:18">
      <c r="F87" s="559"/>
      <c r="G87" s="60" t="s">
        <v>514</v>
      </c>
      <c r="H87" s="60"/>
      <c r="I87" s="64"/>
      <c r="J87" s="62"/>
      <c r="K87" s="39">
        <f t="shared" ref="K87:R87" si="7">IF((K14-K16)=0,0,(K4-K6)/(K14-K16)*100)</f>
        <v>70.751640256302039</v>
      </c>
      <c r="L87" s="39">
        <f t="shared" si="7"/>
        <v>130.4874764341503</v>
      </c>
      <c r="M87" s="39">
        <f>IF((M14-M16)=0,0,(M4-M6)/(M14-M16)*100)</f>
        <v>286.69511249030256</v>
      </c>
      <c r="N87" s="39">
        <f t="shared" si="7"/>
        <v>191.31100153035197</v>
      </c>
      <c r="O87" s="39">
        <f t="shared" si="7"/>
        <v>431.36256851996865</v>
      </c>
      <c r="P87" s="39">
        <f>IF((P14-P16)=0,0,(P4-P6)/(P14-P16)*100)</f>
        <v>200.3889886295631</v>
      </c>
      <c r="Q87" s="39">
        <f t="shared" si="7"/>
        <v>0</v>
      </c>
      <c r="R87" s="355">
        <f t="shared" si="7"/>
        <v>191.2084831293908</v>
      </c>
    </row>
    <row r="88" spans="1:18">
      <c r="F88" s="559"/>
      <c r="G88" s="60" t="s">
        <v>512</v>
      </c>
      <c r="H88" s="64"/>
      <c r="I88" s="65"/>
      <c r="J88" s="62"/>
      <c r="K88" s="40">
        <f t="shared" ref="K88:R88" si="8">IF((K4-K6)=0,0,K70/(K4-K6)*100)</f>
        <v>0</v>
      </c>
      <c r="L88" s="40">
        <f t="shared" si="8"/>
        <v>0</v>
      </c>
      <c r="M88" s="40">
        <f>IF((M4-M6)=0,0,M70/(M4-M6)*100)</f>
        <v>0</v>
      </c>
      <c r="N88" s="40">
        <f t="shared" si="8"/>
        <v>0</v>
      </c>
      <c r="O88" s="40">
        <f t="shared" si="8"/>
        <v>0</v>
      </c>
      <c r="P88" s="40">
        <f>IF((P4-P6)=0,0,P70/(P4-P6)*100)</f>
        <v>0</v>
      </c>
      <c r="Q88" s="40">
        <f t="shared" si="8"/>
        <v>0</v>
      </c>
      <c r="R88" s="356">
        <f t="shared" si="8"/>
        <v>0</v>
      </c>
    </row>
    <row r="89" spans="1:18">
      <c r="F89" s="559"/>
      <c r="G89" s="60" t="s">
        <v>522</v>
      </c>
      <c r="H89" s="64"/>
      <c r="I89" s="65"/>
      <c r="J89" s="62"/>
      <c r="K89" s="144">
        <f t="shared" ref="K89:R89" si="9">IF((K3+K24)=0,0,(K11+K26+K27)/(K3+K24)*100)</f>
        <v>10.241239948335485</v>
      </c>
      <c r="L89" s="144">
        <f t="shared" si="9"/>
        <v>0</v>
      </c>
      <c r="M89" s="144">
        <f>IF((M3+M24)=0,0,(M11+M26+M27)/(M3+M24)*100)</f>
        <v>0</v>
      </c>
      <c r="N89" s="144">
        <f t="shared" si="9"/>
        <v>0</v>
      </c>
      <c r="O89" s="144">
        <f t="shared" si="9"/>
        <v>3.0757360548512107</v>
      </c>
      <c r="P89" s="144">
        <f>IF((P3+P24)=0,0,(P11+P26+P27)/(P3+P24)*100)</f>
        <v>0</v>
      </c>
      <c r="Q89" s="144">
        <f t="shared" si="9"/>
        <v>100</v>
      </c>
      <c r="R89" s="357">
        <f t="shared" si="9"/>
        <v>4.4146873096772126</v>
      </c>
    </row>
    <row r="92" spans="1:18">
      <c r="K92" s="143" t="str">
        <f>+K93&amp;K95</f>
        <v>262021000</v>
      </c>
      <c r="L92" s="143" t="str">
        <f>+L93&amp;L95</f>
        <v>262030000</v>
      </c>
      <c r="M92" s="143" t="str">
        <f>+M93&amp;M95</f>
        <v>262048000</v>
      </c>
      <c r="N92" s="370">
        <v>262056000</v>
      </c>
      <c r="O92" s="143" t="str">
        <f>+O93&amp;O95</f>
        <v>262099000</v>
      </c>
      <c r="P92" s="143" t="str">
        <f>+P93&amp;P95</f>
        <v>262102000</v>
      </c>
      <c r="Q92" s="143" t="str">
        <f>+Q93&amp;Q95</f>
        <v>262145000</v>
      </c>
    </row>
    <row r="93" spans="1:18">
      <c r="K93" s="143" t="s">
        <v>585</v>
      </c>
      <c r="L93" s="143" t="s">
        <v>586</v>
      </c>
      <c r="M93" s="374" t="s">
        <v>1356</v>
      </c>
      <c r="N93" s="370">
        <v>262056</v>
      </c>
      <c r="O93" s="143" t="s">
        <v>769</v>
      </c>
      <c r="P93" s="143" t="s">
        <v>766</v>
      </c>
      <c r="Q93" s="399" t="s">
        <v>1383</v>
      </c>
    </row>
    <row r="94" spans="1:18">
      <c r="K94" s="143" t="s">
        <v>464</v>
      </c>
      <c r="L94" s="143" t="s">
        <v>465</v>
      </c>
      <c r="M94" s="375" t="s">
        <v>1355</v>
      </c>
      <c r="N94" s="143" t="s">
        <v>1024</v>
      </c>
      <c r="O94" s="143" t="s">
        <v>768</v>
      </c>
      <c r="P94" s="143" t="s">
        <v>765</v>
      </c>
      <c r="Q94" s="375" t="s">
        <v>1374</v>
      </c>
    </row>
    <row r="95" spans="1:18">
      <c r="K95" s="143" t="s">
        <v>556</v>
      </c>
      <c r="L95" s="143" t="s">
        <v>556</v>
      </c>
      <c r="M95" s="143" t="s">
        <v>556</v>
      </c>
      <c r="N95" s="143" t="s">
        <v>556</v>
      </c>
      <c r="O95" s="143" t="s">
        <v>556</v>
      </c>
      <c r="P95" s="143" t="s">
        <v>556</v>
      </c>
      <c r="Q95" s="143" t="s">
        <v>556</v>
      </c>
    </row>
  </sheetData>
  <customSheetViews>
    <customSheetView guid="{247A5D4D-80F1-4466-92F7-7A3BC78E450F}" printArea="1" topLeftCell="B55">
      <selection activeCell="C43" sqref="C43"/>
      <pageMargins left="1.1811023622047245" right="0.78740157480314965" top="0.78740157480314965" bottom="0.78740157480314965" header="0.51181102362204722" footer="0.51181102362204722"/>
      <pageSetup paperSize="9" scale="56" orientation="portrait" blackAndWhite="1" horizontalDpi="300" verticalDpi="300"/>
      <headerFooter alignWithMargins="0"/>
    </customSheetView>
  </customSheetViews>
  <mergeCells count="82">
    <mergeCell ref="G6:J6"/>
    <mergeCell ref="G7:J7"/>
    <mergeCell ref="G8:J8"/>
    <mergeCell ref="G9:J9"/>
    <mergeCell ref="G10:J10"/>
    <mergeCell ref="G11:J11"/>
    <mergeCell ref="G12:J12"/>
    <mergeCell ref="G13:J13"/>
    <mergeCell ref="F85:F89"/>
    <mergeCell ref="F2:J2"/>
    <mergeCell ref="F3:F23"/>
    <mergeCell ref="G3:J3"/>
    <mergeCell ref="G4:J4"/>
    <mergeCell ref="G5:J5"/>
    <mergeCell ref="G18:J18"/>
    <mergeCell ref="G19:J19"/>
    <mergeCell ref="G20:J20"/>
    <mergeCell ref="G21:J21"/>
    <mergeCell ref="G14:J14"/>
    <mergeCell ref="G15:J15"/>
    <mergeCell ref="G16:J16"/>
    <mergeCell ref="G17:J17"/>
    <mergeCell ref="G22:J22"/>
    <mergeCell ref="G23:J23"/>
    <mergeCell ref="F24:F57"/>
    <mergeCell ref="G24:J24"/>
    <mergeCell ref="G25:J25"/>
    <mergeCell ref="G26:J26"/>
    <mergeCell ref="G27:J27"/>
    <mergeCell ref="G28:J28"/>
    <mergeCell ref="G29:J29"/>
    <mergeCell ref="G30:J30"/>
    <mergeCell ref="G35:J35"/>
    <mergeCell ref="G36:H37"/>
    <mergeCell ref="I36:J36"/>
    <mergeCell ref="I37:J37"/>
    <mergeCell ref="G31:J31"/>
    <mergeCell ref="G32:J32"/>
    <mergeCell ref="G33:J33"/>
    <mergeCell ref="G34:J34"/>
    <mergeCell ref="H47:J47"/>
    <mergeCell ref="H48:J48"/>
    <mergeCell ref="H49:J49"/>
    <mergeCell ref="G38:G41"/>
    <mergeCell ref="H38:J38"/>
    <mergeCell ref="H39:J39"/>
    <mergeCell ref="H40:J40"/>
    <mergeCell ref="H41:J41"/>
    <mergeCell ref="G42:G49"/>
    <mergeCell ref="H42:H44"/>
    <mergeCell ref="I42:I44"/>
    <mergeCell ref="H45:J45"/>
    <mergeCell ref="H46:J46"/>
    <mergeCell ref="G50:J50"/>
    <mergeCell ref="G51:G53"/>
    <mergeCell ref="H51:J51"/>
    <mergeCell ref="H52:J52"/>
    <mergeCell ref="H53:J53"/>
    <mergeCell ref="F58:J58"/>
    <mergeCell ref="F59:J59"/>
    <mergeCell ref="G61:J61"/>
    <mergeCell ref="F60:J60"/>
    <mergeCell ref="G54:J54"/>
    <mergeCell ref="G55:J55"/>
    <mergeCell ref="G56:J56"/>
    <mergeCell ref="G57:J57"/>
    <mergeCell ref="F62:J62"/>
    <mergeCell ref="F63:J63"/>
    <mergeCell ref="F64:J64"/>
    <mergeCell ref="F65:F67"/>
    <mergeCell ref="G65:J65"/>
    <mergeCell ref="G66:J66"/>
    <mergeCell ref="G67:J67"/>
    <mergeCell ref="F68:J68"/>
    <mergeCell ref="F69:I70"/>
    <mergeCell ref="F71:J71"/>
    <mergeCell ref="F72:J72"/>
    <mergeCell ref="F83:F84"/>
    <mergeCell ref="G83:I84"/>
    <mergeCell ref="F73:J73"/>
    <mergeCell ref="F79:I80"/>
    <mergeCell ref="F81:I82"/>
  </mergeCells>
  <phoneticPr fontId="3"/>
  <pageMargins left="1.1811023622047245" right="0.78740157480314965" top="0.78740157480314965" bottom="0.78740157480314965" header="0.51181102362204722" footer="0.51181102362204722"/>
  <pageSetup paperSize="9" scale="50"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000"/>
  </sheetPr>
  <dimension ref="A1:O60"/>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 style="1" customWidth="1"/>
    <col min="7" max="7" width="5.83203125" style="1" customWidth="1"/>
    <col min="8" max="8" width="13.25" style="1" customWidth="1"/>
    <col min="9" max="9" width="11.75" style="1" customWidth="1"/>
    <col min="10" max="10" width="15.75" style="1" customWidth="1"/>
    <col min="11" max="15" width="12.08203125" style="1" customWidth="1"/>
    <col min="16" max="16384" width="9" style="1"/>
  </cols>
  <sheetData>
    <row r="1" spans="1:15" ht="19">
      <c r="F1" s="8" t="s">
        <v>1451</v>
      </c>
    </row>
    <row r="2" spans="1:15" ht="21" customHeight="1">
      <c r="F2" s="1" t="s">
        <v>520</v>
      </c>
    </row>
    <row r="3" spans="1:15" ht="32.25" customHeight="1">
      <c r="F3" s="803"/>
      <c r="G3" s="803"/>
      <c r="H3" s="803"/>
      <c r="I3" s="803"/>
      <c r="J3" s="803"/>
      <c r="K3" s="11" t="s">
        <v>543</v>
      </c>
      <c r="L3" s="11" t="s">
        <v>543</v>
      </c>
      <c r="M3" s="11" t="s">
        <v>358</v>
      </c>
      <c r="N3" s="11" t="s">
        <v>472</v>
      </c>
      <c r="O3" s="11" t="s">
        <v>609</v>
      </c>
    </row>
    <row r="4" spans="1:15" ht="33">
      <c r="A4" s="26"/>
      <c r="B4" s="67" t="s">
        <v>786</v>
      </c>
      <c r="C4" s="26" t="s">
        <v>787</v>
      </c>
      <c r="D4" s="26" t="s">
        <v>788</v>
      </c>
      <c r="E4" s="30" t="s">
        <v>789</v>
      </c>
      <c r="F4" s="468" t="s">
        <v>1158</v>
      </c>
      <c r="G4" s="484"/>
      <c r="H4" s="484"/>
      <c r="I4" s="484"/>
      <c r="J4" s="469"/>
      <c r="K4" s="359" t="s">
        <v>1157</v>
      </c>
      <c r="L4" s="359" t="s">
        <v>1471</v>
      </c>
      <c r="M4" s="359" t="s">
        <v>357</v>
      </c>
      <c r="N4" s="359" t="s">
        <v>1156</v>
      </c>
      <c r="O4" s="60"/>
    </row>
    <row r="5" spans="1:15">
      <c r="A5" s="27" t="str">
        <f>+B5&amp;C5&amp;D5</f>
        <v>1625101</v>
      </c>
      <c r="B5" s="28" t="s">
        <v>1200</v>
      </c>
      <c r="C5" s="29">
        <v>51</v>
      </c>
      <c r="D5" s="28" t="s">
        <v>790</v>
      </c>
      <c r="E5" s="31" t="s">
        <v>791</v>
      </c>
      <c r="F5" s="468" t="s">
        <v>1155</v>
      </c>
      <c r="G5" s="484"/>
      <c r="H5" s="484"/>
      <c r="I5" s="484"/>
      <c r="J5" s="469"/>
      <c r="K5" s="116">
        <f>VLOOKUP($A5&amp;K$56,決統データ!$A$3:$DE$2059,$E5+19,FALSE)</f>
        <v>4111001</v>
      </c>
      <c r="L5" s="116">
        <f>VLOOKUP($A5&amp;L$56,決統データ!$A$3:$DE$2059,$E5+19,FALSE)</f>
        <v>4140401</v>
      </c>
      <c r="M5" s="116">
        <f>VLOOKUP($A5&amp;M$56,決統データ!$A$3:$DE$2059,$E5+19,FALSE)</f>
        <v>4211001</v>
      </c>
      <c r="N5" s="116">
        <f>VLOOKUP($A5&amp;N$56,決統データ!$A$3:$DE$2059,$E5+19,FALSE)</f>
        <v>4120401</v>
      </c>
      <c r="O5" s="358"/>
    </row>
    <row r="6" spans="1:15">
      <c r="A6" s="27" t="str">
        <f t="shared" ref="A6:A53" si="0">+B6&amp;C6&amp;D6</f>
        <v>1625101</v>
      </c>
      <c r="B6" s="28" t="s">
        <v>1200</v>
      </c>
      <c r="C6" s="29">
        <v>51</v>
      </c>
      <c r="D6" s="28" t="s">
        <v>790</v>
      </c>
      <c r="E6" s="24">
        <v>2</v>
      </c>
      <c r="F6" s="468" t="s">
        <v>1201</v>
      </c>
      <c r="G6" s="484"/>
      <c r="H6" s="484"/>
      <c r="I6" s="484"/>
      <c r="J6" s="469"/>
      <c r="K6" s="440">
        <f>VLOOKUP($A6&amp;K$56,決統データ!$A$3:$DE$2059,$E6+19,FALSE)</f>
        <v>3</v>
      </c>
      <c r="L6" s="440">
        <f>VLOOKUP($A6&amp;L$56,決統データ!$A$3:$DE$2059,$E6+19,FALSE)</f>
        <v>3</v>
      </c>
      <c r="M6" s="440">
        <f>VLOOKUP($A6&amp;M$56,決統データ!$A$3:$DE$2059,$E6+19,FALSE)</f>
        <v>3</v>
      </c>
      <c r="N6" s="440">
        <f>VLOOKUP($A6&amp;N$56,決統データ!$A$3:$DE$2059,$E6+19,FALSE)</f>
        <v>3</v>
      </c>
      <c r="O6" s="358"/>
    </row>
    <row r="7" spans="1:15">
      <c r="A7" s="27" t="str">
        <f t="shared" si="0"/>
        <v>1625101</v>
      </c>
      <c r="B7" s="28" t="s">
        <v>1200</v>
      </c>
      <c r="C7" s="29">
        <v>51</v>
      </c>
      <c r="D7" s="28" t="s">
        <v>790</v>
      </c>
      <c r="E7" s="24">
        <v>3</v>
      </c>
      <c r="F7" s="611" t="s">
        <v>493</v>
      </c>
      <c r="G7" s="468" t="s">
        <v>812</v>
      </c>
      <c r="H7" s="484"/>
      <c r="I7" s="484"/>
      <c r="J7" s="469"/>
      <c r="K7" s="42">
        <f>VLOOKUP($A7&amp;K$56,決統データ!$A$3:$DE$2059,$E7+19,FALSE)</f>
        <v>1</v>
      </c>
      <c r="L7" s="42">
        <f>VLOOKUP($A7&amp;L$56,決統データ!$A$3:$DE$2059,$E7+19,FALSE)</f>
        <v>1</v>
      </c>
      <c r="M7" s="42">
        <f>VLOOKUP($A7&amp;M$56,決統データ!$A$3:$DE$2059,$E7+19,FALSE)</f>
        <v>1</v>
      </c>
      <c r="N7" s="42">
        <f>VLOOKUP($A7&amp;N$56,決統データ!$A$3:$DE$2059,$E7+19,FALSE)</f>
        <v>1</v>
      </c>
      <c r="O7" s="358">
        <f t="shared" ref="O7:O53" si="1">SUM(K7:N7)</f>
        <v>4</v>
      </c>
    </row>
    <row r="8" spans="1:15">
      <c r="A8" s="27" t="str">
        <f t="shared" si="0"/>
        <v>1625101</v>
      </c>
      <c r="B8" s="28" t="s">
        <v>1200</v>
      </c>
      <c r="C8" s="29">
        <v>51</v>
      </c>
      <c r="D8" s="28" t="s">
        <v>790</v>
      </c>
      <c r="E8" s="24">
        <v>4</v>
      </c>
      <c r="F8" s="612"/>
      <c r="G8" s="559" t="s">
        <v>1154</v>
      </c>
      <c r="H8" s="64" t="s">
        <v>1153</v>
      </c>
      <c r="I8" s="65"/>
      <c r="J8" s="62"/>
      <c r="K8" s="42">
        <f>VLOOKUP($A8&amp;K$56,決統データ!$A$3:$DE$2059,$E8+19,FALSE)</f>
        <v>0</v>
      </c>
      <c r="L8" s="42">
        <f>VLOOKUP($A8&amp;L$56,決統データ!$A$3:$DE$2059,$E8+19,FALSE)</f>
        <v>0</v>
      </c>
      <c r="M8" s="42">
        <f>VLOOKUP($A8&amp;M$56,決統データ!$A$3:$DE$2059,$E8+19,FALSE)</f>
        <v>0</v>
      </c>
      <c r="N8" s="42">
        <f>VLOOKUP($A8&amp;N$56,決統データ!$A$3:$DE$2059,$E8+19,FALSE)</f>
        <v>0</v>
      </c>
      <c r="O8" s="358">
        <f t="shared" si="1"/>
        <v>0</v>
      </c>
    </row>
    <row r="9" spans="1:15">
      <c r="A9" s="27" t="str">
        <f t="shared" si="0"/>
        <v>1625101</v>
      </c>
      <c r="B9" s="28" t="s">
        <v>1200</v>
      </c>
      <c r="C9" s="29">
        <v>51</v>
      </c>
      <c r="D9" s="28" t="s">
        <v>790</v>
      </c>
      <c r="E9" s="24">
        <v>5</v>
      </c>
      <c r="F9" s="612"/>
      <c r="G9" s="559"/>
      <c r="H9" s="64" t="s">
        <v>1152</v>
      </c>
      <c r="I9" s="65"/>
      <c r="J9" s="62"/>
      <c r="K9" s="42">
        <f>VLOOKUP($A9&amp;K$56,決統データ!$A$3:$DE$2059,$E9+19,FALSE)</f>
        <v>100</v>
      </c>
      <c r="L9" s="42">
        <f>VLOOKUP($A9&amp;L$56,決統データ!$A$3:$DE$2059,$E9+19,FALSE)</f>
        <v>0</v>
      </c>
      <c r="M9" s="42">
        <f>VLOOKUP($A9&amp;M$56,決統データ!$A$3:$DE$2059,$E9+19,FALSE)</f>
        <v>19</v>
      </c>
      <c r="N9" s="42">
        <f>VLOOKUP($A9&amp;N$56,決統データ!$A$3:$DE$2059,$E9+19,FALSE)</f>
        <v>0</v>
      </c>
      <c r="O9" s="358">
        <f t="shared" si="1"/>
        <v>119</v>
      </c>
    </row>
    <row r="10" spans="1:15">
      <c r="A10" s="27" t="str">
        <f t="shared" si="0"/>
        <v>1625101</v>
      </c>
      <c r="B10" s="28" t="s">
        <v>1200</v>
      </c>
      <c r="C10" s="29">
        <v>51</v>
      </c>
      <c r="D10" s="28" t="s">
        <v>790</v>
      </c>
      <c r="E10" s="24">
        <v>6</v>
      </c>
      <c r="F10" s="612"/>
      <c r="G10" s="559"/>
      <c r="H10" s="64" t="s">
        <v>1142</v>
      </c>
      <c r="I10" s="65"/>
      <c r="J10" s="62"/>
      <c r="K10" s="42">
        <f>VLOOKUP($A10&amp;K$56,決統データ!$A$3:$DE$2059,$E10+19,FALSE)</f>
        <v>0</v>
      </c>
      <c r="L10" s="42">
        <f>VLOOKUP($A10&amp;L$56,決統データ!$A$3:$DE$2059,$E10+19,FALSE)</f>
        <v>30</v>
      </c>
      <c r="M10" s="42">
        <f>VLOOKUP($A10&amp;M$56,決統データ!$A$3:$DE$2059,$E10+19,FALSE)</f>
        <v>0</v>
      </c>
      <c r="N10" s="42">
        <f>VLOOKUP($A10&amp;N$56,決統データ!$A$3:$DE$2059,$E10+19,FALSE)</f>
        <v>0</v>
      </c>
      <c r="O10" s="358">
        <f t="shared" si="1"/>
        <v>30</v>
      </c>
    </row>
    <row r="11" spans="1:15">
      <c r="A11" s="27" t="str">
        <f t="shared" si="0"/>
        <v>1625101</v>
      </c>
      <c r="B11" s="28" t="s">
        <v>1200</v>
      </c>
      <c r="C11" s="29">
        <v>51</v>
      </c>
      <c r="D11" s="28" t="s">
        <v>790</v>
      </c>
      <c r="E11" s="24">
        <v>7</v>
      </c>
      <c r="F11" s="612"/>
      <c r="G11" s="559"/>
      <c r="H11" s="64" t="s">
        <v>1141</v>
      </c>
      <c r="I11" s="65"/>
      <c r="J11" s="62"/>
      <c r="K11" s="42">
        <f>VLOOKUP($A11&amp;K$56,決統データ!$A$3:$DE$2059,$E11+19,FALSE)</f>
        <v>50</v>
      </c>
      <c r="L11" s="42">
        <f>VLOOKUP($A11&amp;L$56,決統データ!$A$3:$DE$2059,$E11+19,FALSE)</f>
        <v>0</v>
      </c>
      <c r="M11" s="42">
        <f>VLOOKUP($A11&amp;M$56,決統データ!$A$3:$DE$2059,$E11+19,FALSE)</f>
        <v>0</v>
      </c>
      <c r="N11" s="42">
        <f>VLOOKUP($A11&amp;N$56,決統データ!$A$3:$DE$2059,$E11+19,FALSE)</f>
        <v>0</v>
      </c>
      <c r="O11" s="358">
        <f t="shared" si="1"/>
        <v>50</v>
      </c>
    </row>
    <row r="12" spans="1:15">
      <c r="A12" s="27" t="str">
        <f t="shared" si="0"/>
        <v>1625101</v>
      </c>
      <c r="B12" s="28" t="s">
        <v>1200</v>
      </c>
      <c r="C12" s="29">
        <v>51</v>
      </c>
      <c r="D12" s="28" t="s">
        <v>790</v>
      </c>
      <c r="E12" s="24">
        <v>8</v>
      </c>
      <c r="F12" s="612"/>
      <c r="G12" s="559"/>
      <c r="H12" s="64" t="s">
        <v>1140</v>
      </c>
      <c r="I12" s="65"/>
      <c r="J12" s="62"/>
      <c r="K12" s="42">
        <f>VLOOKUP($A12&amp;K$56,決統データ!$A$3:$DE$2059,$E12+19,FALSE)</f>
        <v>0</v>
      </c>
      <c r="L12" s="42">
        <f>VLOOKUP($A12&amp;L$56,決統データ!$A$3:$DE$2059,$E12+19,FALSE)</f>
        <v>0</v>
      </c>
      <c r="M12" s="42">
        <f>VLOOKUP($A12&amp;M$56,決統データ!$A$3:$DE$2059,$E12+19,FALSE)</f>
        <v>0</v>
      </c>
      <c r="N12" s="42">
        <f>VLOOKUP($A12&amp;N$56,決統データ!$A$3:$DE$2059,$E12+19,FALSE)</f>
        <v>0</v>
      </c>
      <c r="O12" s="358">
        <f t="shared" si="1"/>
        <v>0</v>
      </c>
    </row>
    <row r="13" spans="1:15">
      <c r="A13" s="27" t="str">
        <f t="shared" si="0"/>
        <v>1625101</v>
      </c>
      <c r="B13" s="28" t="s">
        <v>1200</v>
      </c>
      <c r="C13" s="29">
        <v>51</v>
      </c>
      <c r="D13" s="28" t="s">
        <v>790</v>
      </c>
      <c r="E13" s="24">
        <v>10</v>
      </c>
      <c r="F13" s="612"/>
      <c r="G13" s="60" t="s">
        <v>1151</v>
      </c>
      <c r="H13" s="64"/>
      <c r="I13" s="65"/>
      <c r="J13" s="62"/>
      <c r="K13" s="42">
        <f>VLOOKUP($A13&amp;K$56,決統データ!$A$3:$DE$2059,$E13+19,FALSE)</f>
        <v>4230</v>
      </c>
      <c r="L13" s="42">
        <f>VLOOKUP($A13&amp;L$56,決統データ!$A$3:$DE$2059,$E13+19,FALSE)</f>
        <v>448</v>
      </c>
      <c r="M13" s="42">
        <f>VLOOKUP($A13&amp;M$56,決統データ!$A$3:$DE$2059,$E13+19,FALSE)</f>
        <v>660</v>
      </c>
      <c r="N13" s="42">
        <f>VLOOKUP($A13&amp;N$56,決統データ!$A$3:$DE$2059,$E13+19,FALSE)</f>
        <v>41</v>
      </c>
      <c r="O13" s="358">
        <f t="shared" si="1"/>
        <v>5379</v>
      </c>
    </row>
    <row r="14" spans="1:15">
      <c r="A14" s="27" t="str">
        <f t="shared" si="0"/>
        <v>1625101</v>
      </c>
      <c r="B14" s="28" t="s">
        <v>1200</v>
      </c>
      <c r="C14" s="29">
        <v>51</v>
      </c>
      <c r="D14" s="28" t="s">
        <v>790</v>
      </c>
      <c r="E14" s="433">
        <v>11</v>
      </c>
      <c r="F14" s="613"/>
      <c r="G14" s="60" t="s">
        <v>1150</v>
      </c>
      <c r="H14" s="64"/>
      <c r="I14" s="65"/>
      <c r="J14" s="62"/>
      <c r="K14" s="42">
        <f>VLOOKUP($A14&amp;K$56,決統データ!$A$3:$DE$2059,$E14+19,FALSE)</f>
        <v>993</v>
      </c>
      <c r="L14" s="42">
        <f>VLOOKUP($A14&amp;L$56,決統データ!$A$3:$DE$2059,$E14+19,FALSE)</f>
        <v>239</v>
      </c>
      <c r="M14" s="42">
        <f>VLOOKUP($A14&amp;M$56,決統データ!$A$3:$DE$2059,$E14+19,FALSE)</f>
        <v>184</v>
      </c>
      <c r="N14" s="42">
        <f>VLOOKUP($A14&amp;N$56,決統データ!$A$3:$DE$2059,$E14+19,FALSE)</f>
        <v>0</v>
      </c>
      <c r="O14" s="358">
        <f t="shared" si="1"/>
        <v>1416</v>
      </c>
    </row>
    <row r="15" spans="1:15">
      <c r="A15" s="27" t="str">
        <f t="shared" si="0"/>
        <v>1625101</v>
      </c>
      <c r="B15" s="28" t="s">
        <v>1200</v>
      </c>
      <c r="C15" s="29">
        <v>51</v>
      </c>
      <c r="D15" s="28" t="s">
        <v>790</v>
      </c>
      <c r="E15" s="433">
        <v>12</v>
      </c>
      <c r="F15" s="659" t="s">
        <v>1149</v>
      </c>
      <c r="G15" s="1060" t="s">
        <v>1148</v>
      </c>
      <c r="H15" s="60" t="s">
        <v>1147</v>
      </c>
      <c r="I15" s="64"/>
      <c r="J15" s="62"/>
      <c r="K15" s="42">
        <f>VLOOKUP($A15&amp;K$56,決統データ!$A$3:$DE$2059,$E15+19,FALSE)</f>
        <v>365</v>
      </c>
      <c r="L15" s="42">
        <f>VLOOKUP($A15&amp;L$56,決統データ!$A$3:$DE$2059,$E15+19,FALSE)</f>
        <v>0</v>
      </c>
      <c r="M15" s="42">
        <f>VLOOKUP($A15&amp;M$56,決統データ!$A$3:$DE$2059,$E15+19,FALSE)</f>
        <v>365</v>
      </c>
      <c r="N15" s="42">
        <f>VLOOKUP($A15&amp;N$56,決統データ!$A$3:$DE$2059,$E15+19,FALSE)</f>
        <v>0</v>
      </c>
      <c r="O15" s="358">
        <f t="shared" si="1"/>
        <v>730</v>
      </c>
    </row>
    <row r="16" spans="1:15">
      <c r="A16" s="27" t="str">
        <f t="shared" si="0"/>
        <v>1625101</v>
      </c>
      <c r="B16" s="28" t="s">
        <v>1200</v>
      </c>
      <c r="C16" s="29">
        <v>51</v>
      </c>
      <c r="D16" s="28" t="s">
        <v>790</v>
      </c>
      <c r="E16" s="433">
        <v>13</v>
      </c>
      <c r="F16" s="636"/>
      <c r="G16" s="1115"/>
      <c r="H16" s="60" t="s">
        <v>1146</v>
      </c>
      <c r="I16" s="64"/>
      <c r="J16" s="62"/>
      <c r="K16" s="42">
        <f>VLOOKUP($A16&amp;K$56,決統データ!$A$3:$DE$2059,$E16+19,FALSE)</f>
        <v>31974</v>
      </c>
      <c r="L16" s="42">
        <f>VLOOKUP($A16&amp;L$56,決統データ!$A$3:$DE$2059,$E16+19,FALSE)</f>
        <v>0</v>
      </c>
      <c r="M16" s="42">
        <f>VLOOKUP($A16&amp;M$56,決統データ!$A$3:$DE$2059,$E16+19,FALSE)</f>
        <v>4963</v>
      </c>
      <c r="N16" s="42">
        <f>VLOOKUP($A16&amp;N$56,決統データ!$A$3:$DE$2059,$E16+19,FALSE)</f>
        <v>0</v>
      </c>
      <c r="O16" s="358">
        <f t="shared" si="1"/>
        <v>36937</v>
      </c>
    </row>
    <row r="17" spans="1:15">
      <c r="A17" s="27" t="str">
        <f t="shared" si="0"/>
        <v>1625101</v>
      </c>
      <c r="B17" s="28" t="s">
        <v>1200</v>
      </c>
      <c r="C17" s="29">
        <v>51</v>
      </c>
      <c r="D17" s="28" t="s">
        <v>790</v>
      </c>
      <c r="E17" s="433">
        <v>14</v>
      </c>
      <c r="F17" s="636"/>
      <c r="G17" s="1061"/>
      <c r="H17" s="64" t="s">
        <v>1139</v>
      </c>
      <c r="I17" s="65"/>
      <c r="J17" s="62"/>
      <c r="K17" s="42">
        <f>VLOOKUP($A17&amp;K$56,決統データ!$A$3:$DE$2059,$E17+19,FALSE)</f>
        <v>36500</v>
      </c>
      <c r="L17" s="42">
        <f>VLOOKUP($A17&amp;L$56,決統データ!$A$3:$DE$2059,$E17+19,FALSE)</f>
        <v>0</v>
      </c>
      <c r="M17" s="42">
        <f>VLOOKUP($A17&amp;M$56,決統データ!$A$3:$DE$2059,$E17+19,FALSE)</f>
        <v>6935</v>
      </c>
      <c r="N17" s="42">
        <f>VLOOKUP($A17&amp;N$56,決統データ!$A$3:$DE$2059,$E17+19,FALSE)</f>
        <v>0</v>
      </c>
      <c r="O17" s="358">
        <f t="shared" si="1"/>
        <v>43435</v>
      </c>
    </row>
    <row r="18" spans="1:15">
      <c r="A18" s="27" t="str">
        <f t="shared" si="0"/>
        <v>1625101</v>
      </c>
      <c r="B18" s="28" t="s">
        <v>1200</v>
      </c>
      <c r="C18" s="29">
        <v>51</v>
      </c>
      <c r="D18" s="28" t="s">
        <v>790</v>
      </c>
      <c r="E18" s="433">
        <v>15</v>
      </c>
      <c r="F18" s="636"/>
      <c r="G18" s="1116" t="s">
        <v>1145</v>
      </c>
      <c r="H18" s="1112" t="s">
        <v>1144</v>
      </c>
      <c r="I18" s="64" t="s">
        <v>1137</v>
      </c>
      <c r="J18" s="62"/>
      <c r="K18" s="42">
        <f>VLOOKUP($A18&amp;K$56,決統データ!$A$3:$DE$2059,$E18+19,FALSE)</f>
        <v>0</v>
      </c>
      <c r="L18" s="42">
        <f>VLOOKUP($A18&amp;L$56,決統データ!$A$3:$DE$2059,$E18+19,FALSE)</f>
        <v>0</v>
      </c>
      <c r="M18" s="42">
        <f>VLOOKUP($A18&amp;M$56,決統データ!$A$3:$DE$2059,$E18+19,FALSE)</f>
        <v>0</v>
      </c>
      <c r="N18" s="42">
        <f>VLOOKUP($A18&amp;N$56,決統データ!$A$3:$DE$2059,$E18+19,FALSE)</f>
        <v>0</v>
      </c>
      <c r="O18" s="358">
        <f t="shared" si="1"/>
        <v>0</v>
      </c>
    </row>
    <row r="19" spans="1:15">
      <c r="A19" s="27" t="str">
        <f t="shared" si="0"/>
        <v>1625101</v>
      </c>
      <c r="B19" s="28" t="s">
        <v>1200</v>
      </c>
      <c r="C19" s="29">
        <v>51</v>
      </c>
      <c r="D19" s="28" t="s">
        <v>790</v>
      </c>
      <c r="E19" s="433">
        <v>16</v>
      </c>
      <c r="F19" s="636"/>
      <c r="G19" s="1117"/>
      <c r="H19" s="1113"/>
      <c r="I19" s="64" t="s">
        <v>1135</v>
      </c>
      <c r="J19" s="62"/>
      <c r="K19" s="42">
        <f>VLOOKUP($A19&amp;K$56,決統データ!$A$3:$DE$2059,$E19+19,FALSE)</f>
        <v>0</v>
      </c>
      <c r="L19" s="42">
        <f>VLOOKUP($A19&amp;L$56,決統データ!$A$3:$DE$2059,$E19+19,FALSE)</f>
        <v>0</v>
      </c>
      <c r="M19" s="42">
        <f>VLOOKUP($A19&amp;M$56,決統データ!$A$3:$DE$2059,$E19+19,FALSE)</f>
        <v>0</v>
      </c>
      <c r="N19" s="42">
        <f>VLOOKUP($A19&amp;N$56,決統データ!$A$3:$DE$2059,$E19+19,FALSE)</f>
        <v>0</v>
      </c>
      <c r="O19" s="358">
        <f t="shared" si="1"/>
        <v>0</v>
      </c>
    </row>
    <row r="20" spans="1:15">
      <c r="A20" s="27" t="str">
        <f t="shared" si="0"/>
        <v>1625101</v>
      </c>
      <c r="B20" s="28" t="s">
        <v>1200</v>
      </c>
      <c r="C20" s="29">
        <v>51</v>
      </c>
      <c r="D20" s="28" t="s">
        <v>790</v>
      </c>
      <c r="E20" s="433">
        <v>17</v>
      </c>
      <c r="F20" s="636"/>
      <c r="G20" s="1117"/>
      <c r="H20" s="1112" t="s">
        <v>1143</v>
      </c>
      <c r="I20" s="64" t="s">
        <v>1137</v>
      </c>
      <c r="J20" s="62"/>
      <c r="K20" s="42">
        <f>VLOOKUP($A20&amp;K$56,決統データ!$A$3:$DE$2059,$E20+19,FALSE)</f>
        <v>0</v>
      </c>
      <c r="L20" s="42">
        <f>VLOOKUP($A20&amp;L$56,決統データ!$A$3:$DE$2059,$E20+19,FALSE)</f>
        <v>0</v>
      </c>
      <c r="M20" s="42">
        <f>VLOOKUP($A20&amp;M$56,決統データ!$A$3:$DE$2059,$E20+19,FALSE)</f>
        <v>0</v>
      </c>
      <c r="N20" s="42">
        <f>VLOOKUP($A20&amp;N$56,決統データ!$A$3:$DE$2059,$E20+19,FALSE)</f>
        <v>0</v>
      </c>
      <c r="O20" s="358">
        <f t="shared" si="1"/>
        <v>0</v>
      </c>
    </row>
    <row r="21" spans="1:15">
      <c r="A21" s="27" t="str">
        <f t="shared" si="0"/>
        <v>1625101</v>
      </c>
      <c r="B21" s="28" t="s">
        <v>1200</v>
      </c>
      <c r="C21" s="29">
        <v>51</v>
      </c>
      <c r="D21" s="28" t="s">
        <v>790</v>
      </c>
      <c r="E21" s="433">
        <v>18</v>
      </c>
      <c r="F21" s="636"/>
      <c r="G21" s="1117"/>
      <c r="H21" s="1113"/>
      <c r="I21" s="64" t="s">
        <v>1135</v>
      </c>
      <c r="J21" s="62"/>
      <c r="K21" s="42">
        <f>VLOOKUP($A21&amp;K$56,決統データ!$A$3:$DE$2059,$E21+19,FALSE)</f>
        <v>0</v>
      </c>
      <c r="L21" s="42">
        <f>VLOOKUP($A21&amp;L$56,決統データ!$A$3:$DE$2059,$E21+19,FALSE)</f>
        <v>0</v>
      </c>
      <c r="M21" s="42">
        <f>VLOOKUP($A21&amp;M$56,決統データ!$A$3:$DE$2059,$E21+19,FALSE)</f>
        <v>0</v>
      </c>
      <c r="N21" s="42">
        <f>VLOOKUP($A21&amp;N$56,決統データ!$A$3:$DE$2059,$E21+19,FALSE)</f>
        <v>0</v>
      </c>
      <c r="O21" s="358">
        <f t="shared" si="1"/>
        <v>0</v>
      </c>
    </row>
    <row r="22" spans="1:15">
      <c r="A22" s="27" t="str">
        <f t="shared" si="0"/>
        <v>1625101</v>
      </c>
      <c r="B22" s="28" t="s">
        <v>1200</v>
      </c>
      <c r="C22" s="29">
        <v>51</v>
      </c>
      <c r="D22" s="28" t="s">
        <v>790</v>
      </c>
      <c r="E22" s="433">
        <v>19</v>
      </c>
      <c r="F22" s="636"/>
      <c r="G22" s="1117"/>
      <c r="H22" s="1112" t="s">
        <v>1129</v>
      </c>
      <c r="I22" s="64" t="s">
        <v>1137</v>
      </c>
      <c r="J22" s="62"/>
      <c r="K22" s="42">
        <f>VLOOKUP($A22&amp;K$56,決統データ!$A$3:$DE$2059,$E22+19,FALSE)</f>
        <v>0</v>
      </c>
      <c r="L22" s="42">
        <f>VLOOKUP($A22&amp;L$56,決統データ!$A$3:$DE$2059,$E22+19,FALSE)</f>
        <v>0</v>
      </c>
      <c r="M22" s="42">
        <f>VLOOKUP($A22&amp;M$56,決統データ!$A$3:$DE$2059,$E22+19,FALSE)</f>
        <v>0</v>
      </c>
      <c r="N22" s="42">
        <f>VLOOKUP($A22&amp;N$56,決統データ!$A$3:$DE$2059,$E22+19,FALSE)</f>
        <v>254</v>
      </c>
      <c r="O22" s="358">
        <f t="shared" si="1"/>
        <v>254</v>
      </c>
    </row>
    <row r="23" spans="1:15">
      <c r="A23" s="27" t="str">
        <f t="shared" si="0"/>
        <v>1625101</v>
      </c>
      <c r="B23" s="28" t="s">
        <v>1200</v>
      </c>
      <c r="C23" s="29">
        <v>51</v>
      </c>
      <c r="D23" s="28" t="s">
        <v>790</v>
      </c>
      <c r="E23" s="433">
        <v>20</v>
      </c>
      <c r="F23" s="636"/>
      <c r="G23" s="1117"/>
      <c r="H23" s="1113"/>
      <c r="I23" s="64" t="s">
        <v>1135</v>
      </c>
      <c r="J23" s="62"/>
      <c r="K23" s="42">
        <f>VLOOKUP($A23&amp;K$56,決統データ!$A$3:$DE$2059,$E23+19,FALSE)</f>
        <v>0</v>
      </c>
      <c r="L23" s="42">
        <f>VLOOKUP($A23&amp;L$56,決統データ!$A$3:$DE$2059,$E23+19,FALSE)</f>
        <v>0</v>
      </c>
      <c r="M23" s="42">
        <f>VLOOKUP($A23&amp;M$56,決統データ!$A$3:$DE$2059,$E23+19,FALSE)</f>
        <v>0</v>
      </c>
      <c r="N23" s="42">
        <f>VLOOKUP($A23&amp;N$56,決統データ!$A$3:$DE$2059,$E23+19,FALSE)</f>
        <v>2099</v>
      </c>
      <c r="O23" s="358">
        <f t="shared" si="1"/>
        <v>2099</v>
      </c>
    </row>
    <row r="24" spans="1:15">
      <c r="A24" s="27" t="str">
        <f t="shared" si="0"/>
        <v>1625101</v>
      </c>
      <c r="B24" s="28" t="s">
        <v>1200</v>
      </c>
      <c r="C24" s="29">
        <v>51</v>
      </c>
      <c r="D24" s="28" t="s">
        <v>790</v>
      </c>
      <c r="E24" s="433">
        <v>21</v>
      </c>
      <c r="F24" s="636"/>
      <c r="G24" s="1117"/>
      <c r="H24" s="1112" t="s">
        <v>1128</v>
      </c>
      <c r="I24" s="64" t="s">
        <v>1137</v>
      </c>
      <c r="J24" s="62"/>
      <c r="K24" s="42">
        <f>VLOOKUP($A24&amp;K$56,決統データ!$A$3:$DE$2059,$E24+19,FALSE)</f>
        <v>0</v>
      </c>
      <c r="L24" s="42">
        <f>VLOOKUP($A24&amp;L$56,決統データ!$A$3:$DE$2059,$E24+19,FALSE)</f>
        <v>0</v>
      </c>
      <c r="M24" s="42">
        <f>VLOOKUP($A24&amp;M$56,決統データ!$A$3:$DE$2059,$E24+19,FALSE)</f>
        <v>0</v>
      </c>
      <c r="N24" s="42">
        <f>VLOOKUP($A24&amp;N$56,決統データ!$A$3:$DE$2059,$E24+19,FALSE)</f>
        <v>0</v>
      </c>
      <c r="O24" s="358">
        <f t="shared" si="1"/>
        <v>0</v>
      </c>
    </row>
    <row r="25" spans="1:15">
      <c r="A25" s="27" t="str">
        <f t="shared" si="0"/>
        <v>1625101</v>
      </c>
      <c r="B25" s="28" t="s">
        <v>1200</v>
      </c>
      <c r="C25" s="29">
        <v>51</v>
      </c>
      <c r="D25" s="28" t="s">
        <v>790</v>
      </c>
      <c r="E25" s="433">
        <v>22</v>
      </c>
      <c r="F25" s="636"/>
      <c r="G25" s="1117"/>
      <c r="H25" s="1113"/>
      <c r="I25" s="64" t="s">
        <v>1135</v>
      </c>
      <c r="J25" s="62"/>
      <c r="K25" s="42">
        <f>VLOOKUP($A25&amp;K$56,決統データ!$A$3:$DE$2059,$E25+19,FALSE)</f>
        <v>0</v>
      </c>
      <c r="L25" s="42">
        <f>VLOOKUP($A25&amp;L$56,決統データ!$A$3:$DE$2059,$E25+19,FALSE)</f>
        <v>0</v>
      </c>
      <c r="M25" s="42">
        <f>VLOOKUP($A25&amp;M$56,決統データ!$A$3:$DE$2059,$E25+19,FALSE)</f>
        <v>0</v>
      </c>
      <c r="N25" s="42">
        <f>VLOOKUP($A25&amp;N$56,決統データ!$A$3:$DE$2059,$E25+19,FALSE)</f>
        <v>0</v>
      </c>
      <c r="O25" s="358">
        <f t="shared" si="1"/>
        <v>0</v>
      </c>
    </row>
    <row r="26" spans="1:15" ht="26">
      <c r="A26" s="27" t="str">
        <f t="shared" si="0"/>
        <v>1625101</v>
      </c>
      <c r="B26" s="28" t="s">
        <v>1200</v>
      </c>
      <c r="C26" s="29">
        <v>51</v>
      </c>
      <c r="D26" s="28" t="s">
        <v>790</v>
      </c>
      <c r="E26" s="433">
        <v>23</v>
      </c>
      <c r="F26" s="636"/>
      <c r="G26" s="1117"/>
      <c r="H26" s="111" t="s">
        <v>1127</v>
      </c>
      <c r="I26" s="64" t="s">
        <v>1135</v>
      </c>
      <c r="J26" s="62"/>
      <c r="K26" s="42">
        <f>VLOOKUP($A26&amp;K$56,決統データ!$A$3:$DE$2059,$E26+19,FALSE)</f>
        <v>0</v>
      </c>
      <c r="L26" s="42">
        <f>VLOOKUP($A26&amp;L$56,決統データ!$A$3:$DE$2059,$E26+19,FALSE)</f>
        <v>0</v>
      </c>
      <c r="M26" s="42">
        <f>VLOOKUP($A26&amp;M$56,決統データ!$A$3:$DE$2059,$E26+19,FALSE)</f>
        <v>0</v>
      </c>
      <c r="N26" s="42">
        <f>VLOOKUP($A26&amp;N$56,決統データ!$A$3:$DE$2059,$E26+19,FALSE)</f>
        <v>0</v>
      </c>
      <c r="O26" s="358">
        <f t="shared" si="1"/>
        <v>0</v>
      </c>
    </row>
    <row r="27" spans="1:15">
      <c r="A27" s="27" t="str">
        <f t="shared" si="0"/>
        <v>1625101</v>
      </c>
      <c r="B27" s="28" t="s">
        <v>1200</v>
      </c>
      <c r="C27" s="29">
        <v>51</v>
      </c>
      <c r="D27" s="28" t="s">
        <v>790</v>
      </c>
      <c r="E27" s="433">
        <v>24</v>
      </c>
      <c r="F27" s="636"/>
      <c r="G27" s="1117"/>
      <c r="H27" s="1112" t="s">
        <v>1142</v>
      </c>
      <c r="I27" s="64" t="s">
        <v>1137</v>
      </c>
      <c r="J27" s="62"/>
      <c r="K27" s="42">
        <f>VLOOKUP($A27&amp;K$56,決統データ!$A$3:$DE$2059,$E27+19,FALSE)</f>
        <v>0</v>
      </c>
      <c r="L27" s="42">
        <f>VLOOKUP($A27&amp;L$56,決統データ!$A$3:$DE$2059,$E27+19,FALSE)</f>
        <v>259</v>
      </c>
      <c r="M27" s="42">
        <f>VLOOKUP($A27&amp;M$56,決統データ!$A$3:$DE$2059,$E27+19,FALSE)</f>
        <v>0</v>
      </c>
      <c r="N27" s="42">
        <f>VLOOKUP($A27&amp;N$56,決統データ!$A$3:$DE$2059,$E27+19,FALSE)</f>
        <v>0</v>
      </c>
      <c r="O27" s="358">
        <f t="shared" si="1"/>
        <v>259</v>
      </c>
    </row>
    <row r="28" spans="1:15">
      <c r="A28" s="27" t="str">
        <f t="shared" si="0"/>
        <v>1625101</v>
      </c>
      <c r="B28" s="28" t="s">
        <v>1200</v>
      </c>
      <c r="C28" s="29">
        <v>51</v>
      </c>
      <c r="D28" s="28" t="s">
        <v>790</v>
      </c>
      <c r="E28" s="433">
        <v>25</v>
      </c>
      <c r="F28" s="636"/>
      <c r="G28" s="1117"/>
      <c r="H28" s="1113"/>
      <c r="I28" s="64" t="s">
        <v>1135</v>
      </c>
      <c r="J28" s="62"/>
      <c r="K28" s="42">
        <f>VLOOKUP($A28&amp;K$56,決統データ!$A$3:$DE$2059,$E28+19,FALSE)</f>
        <v>0</v>
      </c>
      <c r="L28" s="42">
        <f>VLOOKUP($A28&amp;L$56,決統データ!$A$3:$DE$2059,$E28+19,FALSE)</f>
        <v>6073</v>
      </c>
      <c r="M28" s="42">
        <f>VLOOKUP($A28&amp;M$56,決統データ!$A$3:$DE$2059,$E28+19,FALSE)</f>
        <v>0</v>
      </c>
      <c r="N28" s="42">
        <f>VLOOKUP($A28&amp;N$56,決統データ!$A$3:$DE$2059,$E28+19,FALSE)</f>
        <v>0</v>
      </c>
      <c r="O28" s="358">
        <f t="shared" si="1"/>
        <v>6073</v>
      </c>
    </row>
    <row r="29" spans="1:15">
      <c r="A29" s="27" t="str">
        <f t="shared" si="0"/>
        <v>1625101</v>
      </c>
      <c r="B29" s="28" t="s">
        <v>1200</v>
      </c>
      <c r="C29" s="29">
        <v>51</v>
      </c>
      <c r="D29" s="28" t="s">
        <v>790</v>
      </c>
      <c r="E29" s="433">
        <v>26</v>
      </c>
      <c r="F29" s="636"/>
      <c r="G29" s="1117"/>
      <c r="H29" s="1112" t="s">
        <v>1141</v>
      </c>
      <c r="I29" s="64" t="s">
        <v>1137</v>
      </c>
      <c r="J29" s="62"/>
      <c r="K29" s="42">
        <f>VLOOKUP($A29&amp;K$56,決統データ!$A$3:$DE$2059,$E29+19,FALSE)</f>
        <v>226</v>
      </c>
      <c r="L29" s="42">
        <f>VLOOKUP($A29&amp;L$56,決統データ!$A$3:$DE$2059,$E29+19,FALSE)</f>
        <v>0</v>
      </c>
      <c r="M29" s="42">
        <f>VLOOKUP($A29&amp;M$56,決統データ!$A$3:$DE$2059,$E29+19,FALSE)</f>
        <v>0</v>
      </c>
      <c r="N29" s="42">
        <f>VLOOKUP($A29&amp;N$56,決統データ!$A$3:$DE$2059,$E29+19,FALSE)</f>
        <v>0</v>
      </c>
      <c r="O29" s="358">
        <f t="shared" si="1"/>
        <v>226</v>
      </c>
    </row>
    <row r="30" spans="1:15">
      <c r="A30" s="27" t="str">
        <f t="shared" si="0"/>
        <v>1625101</v>
      </c>
      <c r="B30" s="28" t="s">
        <v>1200</v>
      </c>
      <c r="C30" s="29">
        <v>51</v>
      </c>
      <c r="D30" s="28" t="s">
        <v>790</v>
      </c>
      <c r="E30" s="433">
        <v>27</v>
      </c>
      <c r="F30" s="636"/>
      <c r="G30" s="1117"/>
      <c r="H30" s="1113"/>
      <c r="I30" s="64" t="s">
        <v>1135</v>
      </c>
      <c r="J30" s="62"/>
      <c r="K30" s="42">
        <f>VLOOKUP($A30&amp;K$56,決統データ!$A$3:$DE$2059,$E30+19,FALSE)</f>
        <v>6579</v>
      </c>
      <c r="L30" s="42">
        <f>VLOOKUP($A30&amp;L$56,決統データ!$A$3:$DE$2059,$E30+19,FALSE)</f>
        <v>0</v>
      </c>
      <c r="M30" s="42">
        <f>VLOOKUP($A30&amp;M$56,決統データ!$A$3:$DE$2059,$E30+19,FALSE)</f>
        <v>0</v>
      </c>
      <c r="N30" s="42">
        <f>VLOOKUP($A30&amp;N$56,決統データ!$A$3:$DE$2059,$E30+19,FALSE)</f>
        <v>0</v>
      </c>
      <c r="O30" s="358">
        <f t="shared" si="1"/>
        <v>6579</v>
      </c>
    </row>
    <row r="31" spans="1:15">
      <c r="A31" s="27" t="str">
        <f t="shared" si="0"/>
        <v>1625101</v>
      </c>
      <c r="B31" s="28" t="s">
        <v>1200</v>
      </c>
      <c r="C31" s="29">
        <v>51</v>
      </c>
      <c r="D31" s="28" t="s">
        <v>790</v>
      </c>
      <c r="E31" s="433">
        <v>28</v>
      </c>
      <c r="F31" s="636"/>
      <c r="G31" s="1117"/>
      <c r="H31" s="1112" t="s">
        <v>1140</v>
      </c>
      <c r="I31" s="64" t="s">
        <v>1137</v>
      </c>
      <c r="J31" s="62"/>
      <c r="K31" s="42">
        <f>VLOOKUP($A31&amp;K$56,決統データ!$A$3:$DE$2059,$E31+19,FALSE)</f>
        <v>0</v>
      </c>
      <c r="L31" s="42">
        <f>VLOOKUP($A31&amp;L$56,決統データ!$A$3:$DE$2059,$E31+19,FALSE)</f>
        <v>0</v>
      </c>
      <c r="M31" s="42">
        <f>VLOOKUP($A31&amp;M$56,決統データ!$A$3:$DE$2059,$E31+19,FALSE)</f>
        <v>0</v>
      </c>
      <c r="N31" s="42">
        <f>VLOOKUP($A31&amp;N$56,決統データ!$A$3:$DE$2059,$E31+19,FALSE)</f>
        <v>0</v>
      </c>
      <c r="O31" s="358">
        <f t="shared" si="1"/>
        <v>0</v>
      </c>
    </row>
    <row r="32" spans="1:15">
      <c r="A32" s="27" t="str">
        <f t="shared" si="0"/>
        <v>1625101</v>
      </c>
      <c r="B32" s="28" t="s">
        <v>1200</v>
      </c>
      <c r="C32" s="29">
        <v>51</v>
      </c>
      <c r="D32" s="28" t="s">
        <v>790</v>
      </c>
      <c r="E32" s="433">
        <v>29</v>
      </c>
      <c r="F32" s="636"/>
      <c r="G32" s="1117"/>
      <c r="H32" s="1114"/>
      <c r="I32" s="64" t="s">
        <v>1135</v>
      </c>
      <c r="J32" s="62"/>
      <c r="K32" s="42">
        <f>VLOOKUP($A32&amp;K$56,決統データ!$A$3:$DE$2059,$E32+19,FALSE)</f>
        <v>0</v>
      </c>
      <c r="L32" s="42">
        <f>VLOOKUP($A32&amp;L$56,決統データ!$A$3:$DE$2059,$E32+19,FALSE)</f>
        <v>0</v>
      </c>
      <c r="M32" s="42">
        <f>VLOOKUP($A32&amp;M$56,決統データ!$A$3:$DE$2059,$E32+19,FALSE)</f>
        <v>0</v>
      </c>
      <c r="N32" s="42">
        <f>VLOOKUP($A32&amp;N$56,決統データ!$A$3:$DE$2059,$E32+19,FALSE)</f>
        <v>0</v>
      </c>
      <c r="O32" s="358">
        <f t="shared" si="1"/>
        <v>0</v>
      </c>
    </row>
    <row r="33" spans="1:15">
      <c r="A33" s="27" t="str">
        <f t="shared" si="0"/>
        <v>1625101</v>
      </c>
      <c r="B33" s="28" t="s">
        <v>1200</v>
      </c>
      <c r="C33" s="29">
        <v>51</v>
      </c>
      <c r="D33" s="28" t="s">
        <v>790</v>
      </c>
      <c r="E33" s="433">
        <v>30</v>
      </c>
      <c r="F33" s="636"/>
      <c r="G33" s="1117"/>
      <c r="H33" s="1113"/>
      <c r="I33" s="64" t="s">
        <v>1139</v>
      </c>
      <c r="J33" s="62"/>
      <c r="K33" s="42">
        <f>VLOOKUP($A33&amp;K$56,決統データ!$A$3:$DE$2059,$E33+19,FALSE)</f>
        <v>0</v>
      </c>
      <c r="L33" s="42">
        <f>VLOOKUP($A33&amp;L$56,決統データ!$A$3:$DE$2059,$E33+19,FALSE)</f>
        <v>0</v>
      </c>
      <c r="M33" s="42">
        <f>VLOOKUP($A33&amp;M$56,決統データ!$A$3:$DE$2059,$E33+19,FALSE)</f>
        <v>0</v>
      </c>
      <c r="N33" s="42">
        <f>VLOOKUP($A33&amp;N$56,決統データ!$A$3:$DE$2059,$E33+19,FALSE)</f>
        <v>0</v>
      </c>
      <c r="O33" s="358">
        <f t="shared" si="1"/>
        <v>0</v>
      </c>
    </row>
    <row r="34" spans="1:15">
      <c r="A34" s="27" t="str">
        <f t="shared" si="0"/>
        <v>1625101</v>
      </c>
      <c r="B34" s="28" t="s">
        <v>1200</v>
      </c>
      <c r="C34" s="29">
        <v>51</v>
      </c>
      <c r="D34" s="28" t="s">
        <v>790</v>
      </c>
      <c r="E34" s="433">
        <v>31</v>
      </c>
      <c r="F34" s="636"/>
      <c r="G34" s="1117"/>
      <c r="H34" s="1112" t="s">
        <v>1138</v>
      </c>
      <c r="I34" s="64" t="s">
        <v>1137</v>
      </c>
      <c r="J34" s="62"/>
      <c r="K34" s="42">
        <f>VLOOKUP($A34&amp;K$56,決統データ!$A$3:$DE$2059,$E34+19,FALSE)</f>
        <v>365</v>
      </c>
      <c r="L34" s="42">
        <f>VLOOKUP($A34&amp;L$56,決統データ!$A$3:$DE$2059,$E34+19,FALSE)</f>
        <v>0</v>
      </c>
      <c r="M34" s="42">
        <f>VLOOKUP($A34&amp;M$56,決統データ!$A$3:$DE$2059,$E34+19,FALSE)</f>
        <v>365</v>
      </c>
      <c r="N34" s="42">
        <f>VLOOKUP($A34&amp;N$56,決統データ!$A$3:$DE$2059,$E34+19,FALSE)</f>
        <v>0</v>
      </c>
      <c r="O34" s="358">
        <f t="shared" si="1"/>
        <v>730</v>
      </c>
    </row>
    <row r="35" spans="1:15">
      <c r="A35" s="27" t="str">
        <f t="shared" si="0"/>
        <v>1625101</v>
      </c>
      <c r="B35" s="28" t="s">
        <v>1200</v>
      </c>
      <c r="C35" s="29">
        <v>51</v>
      </c>
      <c r="D35" s="28" t="s">
        <v>790</v>
      </c>
      <c r="E35" s="433">
        <v>32</v>
      </c>
      <c r="F35" s="636"/>
      <c r="G35" s="1117"/>
      <c r="H35" s="1113"/>
      <c r="I35" s="64" t="s">
        <v>1135</v>
      </c>
      <c r="J35" s="62"/>
      <c r="K35" s="42">
        <f>VLOOKUP($A35&amp;K$56,決統データ!$A$3:$DE$2059,$E35+19,FALSE)</f>
        <v>2017</v>
      </c>
      <c r="L35" s="42">
        <f>VLOOKUP($A35&amp;L$56,決統データ!$A$3:$DE$2059,$E35+19,FALSE)</f>
        <v>0</v>
      </c>
      <c r="M35" s="42">
        <f>VLOOKUP($A35&amp;M$56,決統データ!$A$3:$DE$2059,$E35+19,FALSE)</f>
        <v>801</v>
      </c>
      <c r="N35" s="42">
        <f>VLOOKUP($A35&amp;N$56,決統データ!$A$3:$DE$2059,$E35+19,FALSE)</f>
        <v>0</v>
      </c>
      <c r="O35" s="358">
        <f t="shared" si="1"/>
        <v>2818</v>
      </c>
    </row>
    <row r="36" spans="1:15">
      <c r="A36" s="27" t="str">
        <f t="shared" si="0"/>
        <v>1625101</v>
      </c>
      <c r="B36" s="28" t="s">
        <v>1200</v>
      </c>
      <c r="C36" s="29">
        <v>51</v>
      </c>
      <c r="D36" s="28" t="s">
        <v>790</v>
      </c>
      <c r="E36" s="433">
        <v>33</v>
      </c>
      <c r="F36" s="636"/>
      <c r="G36" s="1118"/>
      <c r="H36" s="111" t="s">
        <v>1136</v>
      </c>
      <c r="I36" s="64" t="s">
        <v>1135</v>
      </c>
      <c r="J36" s="62"/>
      <c r="K36" s="42">
        <f>VLOOKUP($A36&amp;K$56,決統データ!$A$3:$DE$2059,$E36+19,FALSE)</f>
        <v>0</v>
      </c>
      <c r="L36" s="42">
        <f>VLOOKUP($A36&amp;L$56,決統データ!$A$3:$DE$2059,$E36+19,FALSE)</f>
        <v>0</v>
      </c>
      <c r="M36" s="42">
        <f>VLOOKUP($A36&amp;M$56,決統データ!$A$3:$DE$2059,$E36+19,FALSE)</f>
        <v>0</v>
      </c>
      <c r="N36" s="42">
        <f>VLOOKUP($A36&amp;N$56,決統データ!$A$3:$DE$2059,$E36+19,FALSE)</f>
        <v>0</v>
      </c>
      <c r="O36" s="358">
        <f t="shared" si="1"/>
        <v>0</v>
      </c>
    </row>
    <row r="37" spans="1:15">
      <c r="A37" s="27" t="str">
        <f t="shared" si="0"/>
        <v>1625101</v>
      </c>
      <c r="B37" s="28" t="s">
        <v>1200</v>
      </c>
      <c r="C37" s="29">
        <v>51</v>
      </c>
      <c r="D37" s="28" t="s">
        <v>790</v>
      </c>
      <c r="E37" s="433">
        <v>34</v>
      </c>
      <c r="F37" s="636"/>
      <c r="G37" s="60" t="s">
        <v>1134</v>
      </c>
      <c r="H37" s="60"/>
      <c r="I37" s="64" t="s">
        <v>1133</v>
      </c>
      <c r="J37" s="62"/>
      <c r="K37" s="42">
        <f>VLOOKUP($A37&amp;K$56,決統データ!$A$3:$DE$2059,$E37+19,FALSE)</f>
        <v>877</v>
      </c>
      <c r="L37" s="42">
        <f>VLOOKUP($A37&amp;L$56,決統データ!$A$3:$DE$2059,$E37+19,FALSE)</f>
        <v>0</v>
      </c>
      <c r="M37" s="42">
        <f>VLOOKUP($A37&amp;M$56,決統データ!$A$3:$DE$2059,$E37+19,FALSE)</f>
        <v>0</v>
      </c>
      <c r="N37" s="42">
        <f>VLOOKUP($A37&amp;N$56,決統データ!$A$3:$DE$2059,$E37+19,FALSE)</f>
        <v>0</v>
      </c>
      <c r="O37" s="358">
        <f t="shared" si="1"/>
        <v>877</v>
      </c>
    </row>
    <row r="38" spans="1:15">
      <c r="A38" s="27" t="str">
        <f t="shared" si="0"/>
        <v>1625101</v>
      </c>
      <c r="B38" s="28" t="s">
        <v>1200</v>
      </c>
      <c r="C38" s="29">
        <v>51</v>
      </c>
      <c r="D38" s="28" t="s">
        <v>790</v>
      </c>
      <c r="E38" s="433">
        <v>35</v>
      </c>
      <c r="F38" s="636"/>
      <c r="G38" s="635" t="s">
        <v>737</v>
      </c>
      <c r="H38" s="980"/>
      <c r="I38" s="64" t="s">
        <v>1132</v>
      </c>
      <c r="J38" s="62"/>
      <c r="K38" s="42">
        <f>VLOOKUP($A38&amp;K$56,決統データ!$A$3:$DE$2059,$E38+19,FALSE)</f>
        <v>0</v>
      </c>
      <c r="L38" s="42">
        <f>VLOOKUP($A38&amp;L$56,決統データ!$A$3:$DE$2059,$E38+19,FALSE)</f>
        <v>0</v>
      </c>
      <c r="M38" s="42">
        <f>VLOOKUP($A38&amp;M$56,決統データ!$A$3:$DE$2059,$E38+19,FALSE)</f>
        <v>0</v>
      </c>
      <c r="N38" s="42">
        <f>VLOOKUP($A38&amp;N$56,決統データ!$A$3:$DE$2059,$E38+19,FALSE)</f>
        <v>0</v>
      </c>
      <c r="O38" s="358">
        <f t="shared" si="1"/>
        <v>0</v>
      </c>
    </row>
    <row r="39" spans="1:15">
      <c r="A39" s="27" t="str">
        <f t="shared" si="0"/>
        <v>1625101</v>
      </c>
      <c r="B39" s="28" t="s">
        <v>1200</v>
      </c>
      <c r="C39" s="29">
        <v>51</v>
      </c>
      <c r="D39" s="28" t="s">
        <v>790</v>
      </c>
      <c r="E39" s="433">
        <v>36</v>
      </c>
      <c r="F39" s="636"/>
      <c r="G39" s="981"/>
      <c r="H39" s="982"/>
      <c r="I39" s="64" t="s">
        <v>1131</v>
      </c>
      <c r="J39" s="62"/>
      <c r="K39" s="42">
        <f>VLOOKUP($A39&amp;K$56,決統データ!$A$3:$DE$2059,$E39+19,FALSE)</f>
        <v>0</v>
      </c>
      <c r="L39" s="42">
        <f>VLOOKUP($A39&amp;L$56,決統データ!$A$3:$DE$2059,$E39+19,FALSE)</f>
        <v>0</v>
      </c>
      <c r="M39" s="42">
        <f>VLOOKUP($A39&amp;M$56,決統データ!$A$3:$DE$2059,$E39+19,FALSE)</f>
        <v>0</v>
      </c>
      <c r="N39" s="42">
        <f>VLOOKUP($A39&amp;N$56,決統データ!$A$3:$DE$2059,$E39+19,FALSE)</f>
        <v>0</v>
      </c>
      <c r="O39" s="358">
        <f t="shared" si="1"/>
        <v>0</v>
      </c>
    </row>
    <row r="40" spans="1:15">
      <c r="A40" s="27" t="str">
        <f t="shared" si="0"/>
        <v>1625101</v>
      </c>
      <c r="B40" s="28" t="s">
        <v>1200</v>
      </c>
      <c r="C40" s="29">
        <v>51</v>
      </c>
      <c r="D40" s="28" t="s">
        <v>790</v>
      </c>
      <c r="E40" s="433">
        <v>38</v>
      </c>
      <c r="F40" s="636"/>
      <c r="G40" s="696" t="s">
        <v>1130</v>
      </c>
      <c r="H40" s="146" t="s">
        <v>1129</v>
      </c>
      <c r="I40" s="108"/>
      <c r="J40" s="62" t="s">
        <v>1126</v>
      </c>
      <c r="K40" s="42">
        <f>VLOOKUP($A40&amp;K$56,決統データ!$A$3:$DE$2059,$E40+19,FALSE)</f>
        <v>0</v>
      </c>
      <c r="L40" s="42">
        <f>VLOOKUP($A40&amp;L$56,決統データ!$A$3:$DE$2059,$E40+19,FALSE)</f>
        <v>0</v>
      </c>
      <c r="M40" s="42">
        <f>VLOOKUP($A40&amp;M$56,決統データ!$A$3:$DE$2059,$E40+19,FALSE)</f>
        <v>0</v>
      </c>
      <c r="N40" s="42">
        <f>VLOOKUP($A40&amp;N$56,決統データ!$A$3:$DE$2059,$E40+19,FALSE)</f>
        <v>808</v>
      </c>
      <c r="O40" s="358">
        <f t="shared" si="1"/>
        <v>808</v>
      </c>
    </row>
    <row r="41" spans="1:15">
      <c r="A41" s="27" t="str">
        <f t="shared" si="0"/>
        <v>1625101</v>
      </c>
      <c r="B41" s="28" t="s">
        <v>1200</v>
      </c>
      <c r="C41" s="29">
        <v>51</v>
      </c>
      <c r="D41" s="28" t="s">
        <v>790</v>
      </c>
      <c r="E41" s="433">
        <v>39</v>
      </c>
      <c r="F41" s="636"/>
      <c r="G41" s="698"/>
      <c r="H41" s="123" t="s">
        <v>1128</v>
      </c>
      <c r="I41" s="62"/>
      <c r="J41" s="62" t="s">
        <v>1126</v>
      </c>
      <c r="K41" s="42">
        <f>VLOOKUP($A41&amp;K$56,決統データ!$A$3:$DE$2059,$E41+19,FALSE)</f>
        <v>0</v>
      </c>
      <c r="L41" s="42">
        <f>VLOOKUP($A41&amp;L$56,決統データ!$A$3:$DE$2059,$E41+19,FALSE)</f>
        <v>0</v>
      </c>
      <c r="M41" s="42">
        <f>VLOOKUP($A41&amp;M$56,決統データ!$A$3:$DE$2059,$E41+19,FALSE)</f>
        <v>0</v>
      </c>
      <c r="N41" s="42">
        <f>VLOOKUP($A41&amp;N$56,決統データ!$A$3:$DE$2059,$E41+19,FALSE)</f>
        <v>0</v>
      </c>
      <c r="O41" s="358">
        <f t="shared" si="1"/>
        <v>0</v>
      </c>
    </row>
    <row r="42" spans="1:15">
      <c r="A42" s="27" t="str">
        <f t="shared" si="0"/>
        <v>1625101</v>
      </c>
      <c r="B42" s="28" t="s">
        <v>1200</v>
      </c>
      <c r="C42" s="29">
        <v>51</v>
      </c>
      <c r="D42" s="28" t="s">
        <v>790</v>
      </c>
      <c r="E42" s="433">
        <v>40</v>
      </c>
      <c r="F42" s="637"/>
      <c r="G42" s="700"/>
      <c r="H42" s="147" t="s">
        <v>1127</v>
      </c>
      <c r="I42" s="63"/>
      <c r="J42" s="62" t="s">
        <v>1126</v>
      </c>
      <c r="K42" s="42">
        <f>VLOOKUP($A42&amp;K$56,決統データ!$A$3:$DE$2059,$E42+19,FALSE)</f>
        <v>0</v>
      </c>
      <c r="L42" s="42">
        <f>VLOOKUP($A42&amp;L$56,決統データ!$A$3:$DE$2059,$E42+19,FALSE)</f>
        <v>0</v>
      </c>
      <c r="M42" s="42">
        <f>VLOOKUP($A42&amp;M$56,決統データ!$A$3:$DE$2059,$E42+19,FALSE)</f>
        <v>0</v>
      </c>
      <c r="N42" s="42">
        <f>VLOOKUP($A42&amp;N$56,決統データ!$A$3:$DE$2059,$E42+19,FALSE)</f>
        <v>0</v>
      </c>
      <c r="O42" s="358">
        <f t="shared" si="1"/>
        <v>0</v>
      </c>
    </row>
    <row r="43" spans="1:15">
      <c r="A43" s="27" t="str">
        <f t="shared" si="0"/>
        <v>1625101</v>
      </c>
      <c r="B43" s="28" t="s">
        <v>1200</v>
      </c>
      <c r="C43" s="29">
        <v>51</v>
      </c>
      <c r="D43" s="28" t="s">
        <v>790</v>
      </c>
      <c r="E43" s="433">
        <v>41</v>
      </c>
      <c r="F43" s="659" t="s">
        <v>1125</v>
      </c>
      <c r="G43" s="635" t="s">
        <v>1124</v>
      </c>
      <c r="H43" s="980"/>
      <c r="I43" s="64" t="s">
        <v>1123</v>
      </c>
      <c r="J43" s="62"/>
      <c r="K43" s="42">
        <f>VLOOKUP($A43&amp;K$56,決統データ!$A$3:$DE$2059,$E43+19,FALSE)</f>
        <v>0</v>
      </c>
      <c r="L43" s="42">
        <f>VLOOKUP($A43&amp;L$56,決統データ!$A$3:$DE$2059,$E43+19,FALSE)</f>
        <v>0</v>
      </c>
      <c r="M43" s="42">
        <f>VLOOKUP($A43&amp;M$56,決統データ!$A$3:$DE$2059,$E43+19,FALSE)</f>
        <v>0</v>
      </c>
      <c r="N43" s="42">
        <f>VLOOKUP($A43&amp;N$56,決統データ!$A$3:$DE$2059,$E43+19,FALSE)</f>
        <v>0</v>
      </c>
      <c r="O43" s="358">
        <f t="shared" si="1"/>
        <v>0</v>
      </c>
    </row>
    <row r="44" spans="1:15">
      <c r="A44" s="27" t="str">
        <f t="shared" si="0"/>
        <v>1625101</v>
      </c>
      <c r="B44" s="28" t="s">
        <v>1200</v>
      </c>
      <c r="C44" s="29">
        <v>51</v>
      </c>
      <c r="D44" s="28" t="s">
        <v>790</v>
      </c>
      <c r="E44" s="433">
        <v>42</v>
      </c>
      <c r="F44" s="636"/>
      <c r="G44" s="1021"/>
      <c r="H44" s="1022"/>
      <c r="I44" s="64" t="s">
        <v>1122</v>
      </c>
      <c r="J44" s="62"/>
      <c r="K44" s="42">
        <f>VLOOKUP($A44&amp;K$56,決統データ!$A$3:$DE$2059,$E44+19,FALSE)</f>
        <v>0</v>
      </c>
      <c r="L44" s="42">
        <f>VLOOKUP($A44&amp;L$56,決統データ!$A$3:$DE$2059,$E44+19,FALSE)</f>
        <v>0</v>
      </c>
      <c r="M44" s="42">
        <f>VLOOKUP($A44&amp;M$56,決統データ!$A$3:$DE$2059,$E44+19,FALSE)</f>
        <v>6</v>
      </c>
      <c r="N44" s="42">
        <f>VLOOKUP($A44&amp;N$56,決統データ!$A$3:$DE$2059,$E44+19,FALSE)</f>
        <v>3</v>
      </c>
      <c r="O44" s="358">
        <f t="shared" si="1"/>
        <v>9</v>
      </c>
    </row>
    <row r="45" spans="1:15">
      <c r="A45" s="27" t="str">
        <f t="shared" si="0"/>
        <v>1625101</v>
      </c>
      <c r="B45" s="28" t="s">
        <v>1200</v>
      </c>
      <c r="C45" s="29">
        <v>51</v>
      </c>
      <c r="D45" s="28" t="s">
        <v>790</v>
      </c>
      <c r="E45" s="433">
        <v>43</v>
      </c>
      <c r="F45" s="636"/>
      <c r="G45" s="1021"/>
      <c r="H45" s="1022"/>
      <c r="I45" s="64" t="s">
        <v>1121</v>
      </c>
      <c r="J45" s="62"/>
      <c r="K45" s="42">
        <f>VLOOKUP($A45&amp;K$56,決統データ!$A$3:$DE$2059,$E45+19,FALSE)</f>
        <v>0</v>
      </c>
      <c r="L45" s="42">
        <f>VLOOKUP($A45&amp;L$56,決統データ!$A$3:$DE$2059,$E45+19,FALSE)</f>
        <v>0</v>
      </c>
      <c r="M45" s="42">
        <f>VLOOKUP($A45&amp;M$56,決統データ!$A$3:$DE$2059,$E45+19,FALSE)</f>
        <v>7</v>
      </c>
      <c r="N45" s="42">
        <f>VLOOKUP($A45&amp;N$56,決統データ!$A$3:$DE$2059,$E45+19,FALSE)</f>
        <v>0</v>
      </c>
      <c r="O45" s="358">
        <f t="shared" si="1"/>
        <v>7</v>
      </c>
    </row>
    <row r="46" spans="1:15">
      <c r="A46" s="27" t="str">
        <f t="shared" si="0"/>
        <v>1625101</v>
      </c>
      <c r="B46" s="28" t="s">
        <v>1200</v>
      </c>
      <c r="C46" s="29">
        <v>51</v>
      </c>
      <c r="D46" s="28" t="s">
        <v>790</v>
      </c>
      <c r="E46" s="433">
        <v>44</v>
      </c>
      <c r="F46" s="636"/>
      <c r="G46" s="1021"/>
      <c r="H46" s="1022"/>
      <c r="I46" s="64" t="s">
        <v>1120</v>
      </c>
      <c r="J46" s="62"/>
      <c r="K46" s="42">
        <f>VLOOKUP($A46&amp;K$56,決統データ!$A$3:$DE$2059,$E46+19,FALSE)</f>
        <v>0</v>
      </c>
      <c r="L46" s="42">
        <f>VLOOKUP($A46&amp;L$56,決統データ!$A$3:$DE$2059,$E46+19,FALSE)</f>
        <v>0</v>
      </c>
      <c r="M46" s="42">
        <f>VLOOKUP($A46&amp;M$56,決統データ!$A$3:$DE$2059,$E46+19,FALSE)</f>
        <v>1</v>
      </c>
      <c r="N46" s="42">
        <f>VLOOKUP($A46&amp;N$56,決統データ!$A$3:$DE$2059,$E46+19,FALSE)</f>
        <v>0</v>
      </c>
      <c r="O46" s="358">
        <f t="shared" si="1"/>
        <v>1</v>
      </c>
    </row>
    <row r="47" spans="1:15">
      <c r="A47" s="27" t="str">
        <f t="shared" si="0"/>
        <v>1625101</v>
      </c>
      <c r="B47" s="28" t="s">
        <v>1200</v>
      </c>
      <c r="C47" s="29">
        <v>51</v>
      </c>
      <c r="D47" s="28" t="s">
        <v>790</v>
      </c>
      <c r="E47" s="433">
        <v>45</v>
      </c>
      <c r="F47" s="636"/>
      <c r="G47" s="1021"/>
      <c r="H47" s="1022"/>
      <c r="I47" s="64" t="s">
        <v>1119</v>
      </c>
      <c r="J47" s="62"/>
      <c r="K47" s="42">
        <f>VLOOKUP($A47&amp;K$56,決統データ!$A$3:$DE$2059,$E47+19,FALSE)</f>
        <v>0</v>
      </c>
      <c r="L47" s="42">
        <f>VLOOKUP($A47&amp;L$56,決統データ!$A$3:$DE$2059,$E47+19,FALSE)</f>
        <v>0</v>
      </c>
      <c r="M47" s="42">
        <f>VLOOKUP($A47&amp;M$56,決統データ!$A$3:$DE$2059,$E47+19,FALSE)</f>
        <v>0</v>
      </c>
      <c r="N47" s="42">
        <f>VLOOKUP($A47&amp;N$56,決統データ!$A$3:$DE$2059,$E47+19,FALSE)</f>
        <v>0</v>
      </c>
      <c r="O47" s="358">
        <f t="shared" si="1"/>
        <v>0</v>
      </c>
    </row>
    <row r="48" spans="1:15">
      <c r="A48" s="27" t="str">
        <f t="shared" si="0"/>
        <v>1625101</v>
      </c>
      <c r="B48" s="28" t="s">
        <v>1200</v>
      </c>
      <c r="C48" s="29">
        <v>51</v>
      </c>
      <c r="D48" s="28" t="s">
        <v>790</v>
      </c>
      <c r="E48" s="433">
        <v>46</v>
      </c>
      <c r="F48" s="636"/>
      <c r="G48" s="1021"/>
      <c r="H48" s="1022"/>
      <c r="I48" s="64" t="s">
        <v>1118</v>
      </c>
      <c r="J48" s="62"/>
      <c r="K48" s="42">
        <f>VLOOKUP($A48&amp;K$56,決統データ!$A$3:$DE$2059,$E48+19,FALSE)</f>
        <v>0</v>
      </c>
      <c r="L48" s="42">
        <f>VLOOKUP($A48&amp;L$56,決統データ!$A$3:$DE$2059,$E48+19,FALSE)</f>
        <v>0</v>
      </c>
      <c r="M48" s="42">
        <f>VLOOKUP($A48&amp;M$56,決統データ!$A$3:$DE$2059,$E48+19,FALSE)</f>
        <v>5</v>
      </c>
      <c r="N48" s="42">
        <f>VLOOKUP($A48&amp;N$56,決統データ!$A$3:$DE$2059,$E48+19,FALSE)</f>
        <v>1</v>
      </c>
      <c r="O48" s="358">
        <f t="shared" si="1"/>
        <v>6</v>
      </c>
    </row>
    <row r="49" spans="1:15">
      <c r="A49" s="27" t="str">
        <f t="shared" si="0"/>
        <v>1625101</v>
      </c>
      <c r="B49" s="28" t="s">
        <v>1200</v>
      </c>
      <c r="C49" s="29">
        <v>51</v>
      </c>
      <c r="D49" s="28" t="s">
        <v>790</v>
      </c>
      <c r="E49" s="433">
        <v>47</v>
      </c>
      <c r="F49" s="636"/>
      <c r="G49" s="1021"/>
      <c r="H49" s="1022"/>
      <c r="I49" s="64" t="s">
        <v>1117</v>
      </c>
      <c r="J49" s="62"/>
      <c r="K49" s="42">
        <f>VLOOKUP($A49&amp;K$56,決統データ!$A$3:$DE$2059,$E49+19,FALSE)</f>
        <v>0</v>
      </c>
      <c r="L49" s="42">
        <f>VLOOKUP($A49&amp;L$56,決統データ!$A$3:$DE$2059,$E49+19,FALSE)</f>
        <v>0</v>
      </c>
      <c r="M49" s="42">
        <f>VLOOKUP($A49&amp;M$56,決統データ!$A$3:$DE$2059,$E49+19,FALSE)</f>
        <v>0</v>
      </c>
      <c r="N49" s="42">
        <f>VLOOKUP($A49&amp;N$56,決統データ!$A$3:$DE$2059,$E49+19,FALSE)</f>
        <v>0</v>
      </c>
      <c r="O49" s="358">
        <f t="shared" si="1"/>
        <v>0</v>
      </c>
    </row>
    <row r="50" spans="1:15">
      <c r="A50" s="27" t="str">
        <f t="shared" si="0"/>
        <v>1625101</v>
      </c>
      <c r="B50" s="28" t="s">
        <v>1200</v>
      </c>
      <c r="C50" s="29">
        <v>51</v>
      </c>
      <c r="D50" s="28" t="s">
        <v>790</v>
      </c>
      <c r="E50" s="433">
        <v>48</v>
      </c>
      <c r="F50" s="636"/>
      <c r="G50" s="981"/>
      <c r="H50" s="982"/>
      <c r="I50" s="64" t="s">
        <v>799</v>
      </c>
      <c r="J50" s="62"/>
      <c r="K50" s="42">
        <f>VLOOKUP($A50&amp;K$56,決統データ!$A$3:$DE$2059,$E50+19,FALSE)</f>
        <v>0</v>
      </c>
      <c r="L50" s="42">
        <f>VLOOKUP($A50&amp;L$56,決統データ!$A$3:$DE$2059,$E50+19,FALSE)</f>
        <v>0</v>
      </c>
      <c r="M50" s="42">
        <f>VLOOKUP($A50&amp;M$56,決統データ!$A$3:$DE$2059,$E50+19,FALSE)</f>
        <v>19</v>
      </c>
      <c r="N50" s="42">
        <f>VLOOKUP($A50&amp;N$56,決統データ!$A$3:$DE$2059,$E50+19,FALSE)</f>
        <v>4</v>
      </c>
      <c r="O50" s="358">
        <f t="shared" si="1"/>
        <v>23</v>
      </c>
    </row>
    <row r="51" spans="1:15">
      <c r="A51" s="27" t="str">
        <f t="shared" si="0"/>
        <v>1625101</v>
      </c>
      <c r="B51" s="28" t="s">
        <v>1200</v>
      </c>
      <c r="C51" s="29">
        <v>51</v>
      </c>
      <c r="D51" s="28" t="s">
        <v>790</v>
      </c>
      <c r="E51" s="433">
        <v>49</v>
      </c>
      <c r="F51" s="636"/>
      <c r="G51" s="635" t="s">
        <v>1116</v>
      </c>
      <c r="H51" s="980"/>
      <c r="I51" s="64" t="s">
        <v>799</v>
      </c>
      <c r="J51" s="62"/>
      <c r="K51" s="42">
        <f>VLOOKUP($A51&amp;K$56,決統データ!$A$3:$DE$2059,$E51+19,FALSE)</f>
        <v>0</v>
      </c>
      <c r="L51" s="42">
        <f>VLOOKUP($A51&amp;L$56,決統データ!$A$3:$DE$2059,$E51+19,FALSE)</f>
        <v>0</v>
      </c>
      <c r="M51" s="42">
        <f>VLOOKUP($A51&amp;M$56,決統データ!$A$3:$DE$2059,$E51+19,FALSE)</f>
        <v>19</v>
      </c>
      <c r="N51" s="42">
        <f>VLOOKUP($A51&amp;N$56,決統データ!$A$3:$DE$2059,$E51+19,FALSE)</f>
        <v>4</v>
      </c>
      <c r="O51" s="358">
        <f t="shared" si="1"/>
        <v>23</v>
      </c>
    </row>
    <row r="52" spans="1:15">
      <c r="A52" s="27" t="str">
        <f t="shared" si="0"/>
        <v>1625101</v>
      </c>
      <c r="B52" s="28" t="s">
        <v>1200</v>
      </c>
      <c r="C52" s="29">
        <v>51</v>
      </c>
      <c r="D52" s="28" t="s">
        <v>790</v>
      </c>
      <c r="E52" s="433">
        <v>50</v>
      </c>
      <c r="F52" s="636"/>
      <c r="G52" s="1021"/>
      <c r="H52" s="1022"/>
      <c r="I52" s="64" t="s">
        <v>1115</v>
      </c>
      <c r="J52" s="62"/>
      <c r="K52" s="42">
        <f>VLOOKUP($A52&amp;K$56,決統データ!$A$3:$DE$2059,$E52+19,FALSE)</f>
        <v>0</v>
      </c>
      <c r="L52" s="42">
        <f>VLOOKUP($A52&amp;L$56,決統データ!$A$3:$DE$2059,$E52+19,FALSE)</f>
        <v>0</v>
      </c>
      <c r="M52" s="42">
        <f>VLOOKUP($A52&amp;M$56,決統データ!$A$3:$DE$2059,$E52+19,FALSE)</f>
        <v>19</v>
      </c>
      <c r="N52" s="42">
        <f>VLOOKUP($A52&amp;N$56,決統データ!$A$3:$DE$2059,$E52+19,FALSE)</f>
        <v>4</v>
      </c>
      <c r="O52" s="358">
        <f t="shared" si="1"/>
        <v>23</v>
      </c>
    </row>
    <row r="53" spans="1:15">
      <c r="A53" s="27" t="str">
        <f t="shared" si="0"/>
        <v>1625101</v>
      </c>
      <c r="B53" s="28" t="s">
        <v>1200</v>
      </c>
      <c r="C53" s="29">
        <v>51</v>
      </c>
      <c r="D53" s="28" t="s">
        <v>790</v>
      </c>
      <c r="E53" s="433">
        <v>51</v>
      </c>
      <c r="F53" s="637"/>
      <c r="G53" s="981"/>
      <c r="H53" s="982"/>
      <c r="I53" s="64" t="s">
        <v>1114</v>
      </c>
      <c r="J53" s="62"/>
      <c r="K53" s="42">
        <f>VLOOKUP($A53&amp;K$56,決統データ!$A$3:$DE$2059,$E53+19,FALSE)</f>
        <v>0</v>
      </c>
      <c r="L53" s="42">
        <f>VLOOKUP($A53&amp;L$56,決統データ!$A$3:$DE$2059,$E53+19,FALSE)</f>
        <v>0</v>
      </c>
      <c r="M53" s="42">
        <f>VLOOKUP($A53&amp;M$56,決統データ!$A$3:$DE$2059,$E53+19,FALSE)</f>
        <v>0</v>
      </c>
      <c r="N53" s="42">
        <f>VLOOKUP($A53&amp;N$56,決統データ!$A$3:$DE$2059,$E53+19,FALSE)</f>
        <v>0</v>
      </c>
      <c r="O53" s="358">
        <f t="shared" si="1"/>
        <v>0</v>
      </c>
    </row>
    <row r="54" spans="1:15">
      <c r="K54" s="5"/>
      <c r="L54" s="5"/>
      <c r="M54" s="5"/>
      <c r="N54" s="5"/>
      <c r="O54" s="5"/>
    </row>
    <row r="55" spans="1:15">
      <c r="K55" s="5"/>
      <c r="L55" s="5"/>
      <c r="M55" s="5"/>
      <c r="N55" s="5"/>
      <c r="O55" s="5"/>
    </row>
    <row r="56" spans="1:15">
      <c r="K56" s="170" t="str">
        <f>+K57&amp;K59</f>
        <v>262129001</v>
      </c>
      <c r="L56" s="431" t="str">
        <f>+L57&amp;L59</f>
        <v>262129002</v>
      </c>
      <c r="M56" s="431" t="str">
        <f>+M57&amp;M59</f>
        <v>264075001</v>
      </c>
      <c r="N56" s="431" t="str">
        <f>+N57&amp;N59</f>
        <v>264636001</v>
      </c>
      <c r="O56" s="5"/>
    </row>
    <row r="57" spans="1:15">
      <c r="K57" s="170" t="s">
        <v>589</v>
      </c>
      <c r="L57" s="170" t="s">
        <v>589</v>
      </c>
      <c r="M57" s="300" t="s">
        <v>595</v>
      </c>
      <c r="N57" s="170" t="s">
        <v>597</v>
      </c>
      <c r="O57" s="5"/>
    </row>
    <row r="58" spans="1:15">
      <c r="K58" s="114" t="s">
        <v>590</v>
      </c>
      <c r="L58" s="114" t="s">
        <v>590</v>
      </c>
      <c r="M58" s="300" t="s">
        <v>596</v>
      </c>
      <c r="N58" s="114" t="s">
        <v>472</v>
      </c>
    </row>
    <row r="59" spans="1:15">
      <c r="K59" s="114" t="s">
        <v>753</v>
      </c>
      <c r="L59" s="382" t="s">
        <v>1364</v>
      </c>
      <c r="M59" s="300" t="s">
        <v>753</v>
      </c>
      <c r="N59" s="114" t="s">
        <v>753</v>
      </c>
    </row>
    <row r="60" spans="1:15" ht="42">
      <c r="K60" s="145" t="s">
        <v>760</v>
      </c>
      <c r="L60" s="145" t="s">
        <v>759</v>
      </c>
      <c r="M60" s="361" t="s">
        <v>356</v>
      </c>
      <c r="N60" s="145" t="s">
        <v>755</v>
      </c>
    </row>
  </sheetData>
  <customSheetViews>
    <customSheetView guid="{247A5D4D-80F1-4466-92F7-7A3BC78E450F}" printArea="1" topLeftCell="A7">
      <selection activeCell="C43" sqref="C43"/>
      <pageMargins left="0.78740157480314965" right="0.78740157480314965" top="0.78740157480314965" bottom="0.78740157480314965" header="0.51181102362204722" footer="0.27559055118110237"/>
      <pageSetup paperSize="9" scale="60" orientation="landscape" blackAndWhite="1" horizontalDpi="300" verticalDpi="300"/>
      <headerFooter alignWithMargins="0"/>
    </customSheetView>
  </customSheetViews>
  <mergeCells count="23">
    <mergeCell ref="F3:J3"/>
    <mergeCell ref="F4:J4"/>
    <mergeCell ref="G8:G12"/>
    <mergeCell ref="F7:F14"/>
    <mergeCell ref="F5:J5"/>
    <mergeCell ref="F6:J6"/>
    <mergeCell ref="G7:J7"/>
    <mergeCell ref="F43:F53"/>
    <mergeCell ref="G51:H53"/>
    <mergeCell ref="G43:H50"/>
    <mergeCell ref="H34:H35"/>
    <mergeCell ref="F15:F42"/>
    <mergeCell ref="G38:H39"/>
    <mergeCell ref="G40:G42"/>
    <mergeCell ref="H29:H30"/>
    <mergeCell ref="H31:H33"/>
    <mergeCell ref="H20:H21"/>
    <mergeCell ref="G15:G17"/>
    <mergeCell ref="H18:H19"/>
    <mergeCell ref="G18:G36"/>
    <mergeCell ref="H22:H23"/>
    <mergeCell ref="H24:H25"/>
    <mergeCell ref="H27:H28"/>
  </mergeCells>
  <phoneticPr fontId="3"/>
  <pageMargins left="0.78740157480314965" right="0.78740157480314965" top="0.78740157480314965" bottom="0.78740157480314965" header="0.51181102362204722" footer="0.27559055118110237"/>
  <pageSetup paperSize="9" scale="47" fitToWidth="0"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O94"/>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4.75" style="24" customWidth="1"/>
    <col min="6" max="6" width="3.5" style="1" customWidth="1"/>
    <col min="7" max="7" width="5.08203125" style="1" customWidth="1"/>
    <col min="8" max="8" width="5" style="1" customWidth="1"/>
    <col min="9" max="9" width="4.08203125" style="1" customWidth="1"/>
    <col min="10" max="10" width="26.5" style="1" customWidth="1"/>
    <col min="11" max="15" width="12.08203125" style="1" customWidth="1"/>
    <col min="16" max="16384" width="9" style="1"/>
  </cols>
  <sheetData>
    <row r="1" spans="1:15">
      <c r="F1" s="1" t="s">
        <v>896</v>
      </c>
      <c r="M1" s="87"/>
      <c r="O1" s="87" t="s">
        <v>523</v>
      </c>
    </row>
    <row r="2" spans="1:15" ht="33.75" customHeight="1">
      <c r="F2" s="803"/>
      <c r="G2" s="803"/>
      <c r="H2" s="803"/>
      <c r="I2" s="803"/>
      <c r="J2" s="803"/>
      <c r="K2" s="11" t="s">
        <v>543</v>
      </c>
      <c r="L2" s="11" t="s">
        <v>543</v>
      </c>
      <c r="M2" s="11" t="s">
        <v>358</v>
      </c>
      <c r="N2" s="11" t="s">
        <v>472</v>
      </c>
      <c r="O2" s="11" t="s">
        <v>609</v>
      </c>
    </row>
    <row r="3" spans="1:15" ht="33">
      <c r="A3" s="26"/>
      <c r="B3" s="67" t="s">
        <v>786</v>
      </c>
      <c r="C3" s="26" t="s">
        <v>787</v>
      </c>
      <c r="D3" s="26" t="s">
        <v>788</v>
      </c>
      <c r="E3" s="30" t="s">
        <v>789</v>
      </c>
      <c r="F3" s="468" t="s">
        <v>1158</v>
      </c>
      <c r="G3" s="484"/>
      <c r="H3" s="484"/>
      <c r="I3" s="484"/>
      <c r="J3" s="469"/>
      <c r="K3" s="360" t="s">
        <v>1157</v>
      </c>
      <c r="L3" s="360" t="s">
        <v>1471</v>
      </c>
      <c r="M3" s="359" t="s">
        <v>1613</v>
      </c>
      <c r="N3" s="360" t="s">
        <v>1612</v>
      </c>
      <c r="O3" s="60"/>
    </row>
    <row r="4" spans="1:15">
      <c r="A4" s="27" t="str">
        <f>+B4&amp;C4&amp;D4</f>
        <v>1622601</v>
      </c>
      <c r="B4" s="28" t="s">
        <v>1200</v>
      </c>
      <c r="C4" s="29">
        <v>26</v>
      </c>
      <c r="D4" s="28" t="s">
        <v>790</v>
      </c>
      <c r="E4" s="31" t="s">
        <v>791</v>
      </c>
      <c r="F4" s="636" t="s">
        <v>895</v>
      </c>
      <c r="G4" s="638" t="s">
        <v>894</v>
      </c>
      <c r="H4" s="638"/>
      <c r="I4" s="638"/>
      <c r="J4" s="638"/>
      <c r="K4" s="43">
        <f>VLOOKUP($A4&amp;K$90,決統データ!$A$3:$DE$2059,$E4+19,FALSE)</f>
        <v>549591</v>
      </c>
      <c r="L4" s="43">
        <f>VLOOKUP($A4&amp;L$90,決統データ!$A$3:$DE$2059,$E4+19,FALSE)</f>
        <v>58368</v>
      </c>
      <c r="M4" s="43">
        <f>VLOOKUP($A4&amp;M$90,決統データ!$A$3:$DE$2059,$E4+19,FALSE)</f>
        <v>144051</v>
      </c>
      <c r="N4" s="43">
        <f>VLOOKUP($A4&amp;N$90,決統データ!$A$3:$DE$2059,$E4+19,FALSE)</f>
        <v>23732</v>
      </c>
      <c r="O4" s="354">
        <f t="shared" ref="O4:O35" si="0">SUM(K4:N4)</f>
        <v>775742</v>
      </c>
    </row>
    <row r="5" spans="1:15">
      <c r="A5" s="27" t="str">
        <f t="shared" ref="A5:A68" si="1">+B5&amp;C5&amp;D5</f>
        <v>1622601</v>
      </c>
      <c r="B5" s="28" t="s">
        <v>1200</v>
      </c>
      <c r="C5" s="29">
        <v>26</v>
      </c>
      <c r="D5" s="28" t="s">
        <v>790</v>
      </c>
      <c r="E5" s="24">
        <v>2</v>
      </c>
      <c r="F5" s="636"/>
      <c r="G5" s="507" t="s">
        <v>1171</v>
      </c>
      <c r="H5" s="507"/>
      <c r="I5" s="507"/>
      <c r="J5" s="507"/>
      <c r="K5" s="43">
        <f>VLOOKUP($A5&amp;K$90,決統データ!$A$3:$DE$2059,$E5+19,FALSE)</f>
        <v>536910</v>
      </c>
      <c r="L5" s="43">
        <f>VLOOKUP($A5&amp;L$90,決統データ!$A$3:$DE$2059,$E5+19,FALSE)</f>
        <v>56288</v>
      </c>
      <c r="M5" s="43">
        <f>VLOOKUP($A5&amp;M$90,決統データ!$A$3:$DE$2059,$E5+19,FALSE)</f>
        <v>65857</v>
      </c>
      <c r="N5" s="43">
        <f>VLOOKUP($A5&amp;N$90,決統データ!$A$3:$DE$2059,$E5+19,FALSE)</f>
        <v>23480</v>
      </c>
      <c r="O5" s="354">
        <f t="shared" si="0"/>
        <v>682535</v>
      </c>
    </row>
    <row r="6" spans="1:15">
      <c r="A6" s="27" t="str">
        <f t="shared" si="1"/>
        <v>1622601</v>
      </c>
      <c r="B6" s="28" t="s">
        <v>1200</v>
      </c>
      <c r="C6" s="29">
        <v>26</v>
      </c>
      <c r="D6" s="28" t="s">
        <v>790</v>
      </c>
      <c r="E6" s="148">
        <v>3</v>
      </c>
      <c r="F6" s="636"/>
      <c r="G6" s="507" t="s">
        <v>892</v>
      </c>
      <c r="H6" s="507"/>
      <c r="I6" s="507"/>
      <c r="J6" s="507"/>
      <c r="K6" s="43">
        <f>VLOOKUP($A6&amp;K$90,決統データ!$A$3:$DE$2059,$E6+19,FALSE)</f>
        <v>462903</v>
      </c>
      <c r="L6" s="43">
        <f>VLOOKUP($A6&amp;L$90,決統データ!$A$3:$DE$2059,$E6+19,FALSE)</f>
        <v>56288</v>
      </c>
      <c r="M6" s="43">
        <f>VLOOKUP($A6&amp;M$90,決統データ!$A$3:$DE$2059,$E6+19,FALSE)</f>
        <v>65824</v>
      </c>
      <c r="N6" s="43">
        <f>VLOOKUP($A6&amp;N$90,決統データ!$A$3:$DE$2059,$E6+19,FALSE)</f>
        <v>23480</v>
      </c>
      <c r="O6" s="354">
        <f t="shared" si="0"/>
        <v>608495</v>
      </c>
    </row>
    <row r="7" spans="1:15">
      <c r="A7" s="27" t="str">
        <f t="shared" si="1"/>
        <v>1622601</v>
      </c>
      <c r="B7" s="28" t="s">
        <v>1200</v>
      </c>
      <c r="C7" s="29">
        <v>26</v>
      </c>
      <c r="D7" s="28" t="s">
        <v>790</v>
      </c>
      <c r="E7" s="148">
        <v>6</v>
      </c>
      <c r="F7" s="636"/>
      <c r="G7" s="507" t="s">
        <v>877</v>
      </c>
      <c r="H7" s="507"/>
      <c r="I7" s="507"/>
      <c r="J7" s="507"/>
      <c r="K7" s="43">
        <f>VLOOKUP($A7&amp;K$90,決統データ!$A$3:$DE$2059,$E7+19,FALSE)</f>
        <v>74007</v>
      </c>
      <c r="L7" s="43">
        <f>VLOOKUP($A7&amp;L$90,決統データ!$A$3:$DE$2059,$E7+19,FALSE)</f>
        <v>0</v>
      </c>
      <c r="M7" s="43">
        <f>VLOOKUP($A7&amp;M$90,決統データ!$A$3:$DE$2059,$E7+19,FALSE)</f>
        <v>33</v>
      </c>
      <c r="N7" s="43">
        <f>VLOOKUP($A7&amp;N$90,決統データ!$A$3:$DE$2059,$E7+19,FALSE)</f>
        <v>0</v>
      </c>
      <c r="O7" s="354">
        <f t="shared" si="0"/>
        <v>74040</v>
      </c>
    </row>
    <row r="8" spans="1:15">
      <c r="A8" s="27" t="str">
        <f t="shared" si="1"/>
        <v>1622601</v>
      </c>
      <c r="B8" s="28" t="s">
        <v>1200</v>
      </c>
      <c r="C8" s="29">
        <v>26</v>
      </c>
      <c r="D8" s="28" t="s">
        <v>790</v>
      </c>
      <c r="E8" s="24">
        <v>7</v>
      </c>
      <c r="F8" s="636"/>
      <c r="G8" s="507" t="s">
        <v>1170</v>
      </c>
      <c r="H8" s="507"/>
      <c r="I8" s="507"/>
      <c r="J8" s="507"/>
      <c r="K8" s="43">
        <f>VLOOKUP($A8&amp;K$90,決統データ!$A$3:$DE$2059,$E8+19,FALSE)</f>
        <v>12681</v>
      </c>
      <c r="L8" s="43">
        <f>VLOOKUP($A8&amp;L$90,決統データ!$A$3:$DE$2059,$E8+19,FALSE)</f>
        <v>2080</v>
      </c>
      <c r="M8" s="43">
        <f>VLOOKUP($A8&amp;M$90,決統データ!$A$3:$DE$2059,$E8+19,FALSE)</f>
        <v>78194</v>
      </c>
      <c r="N8" s="43">
        <f>VLOOKUP($A8&amp;N$90,決統データ!$A$3:$DE$2059,$E8+19,FALSE)</f>
        <v>252</v>
      </c>
      <c r="O8" s="354">
        <f t="shared" si="0"/>
        <v>93207</v>
      </c>
    </row>
    <row r="9" spans="1:15">
      <c r="A9" s="27" t="str">
        <f t="shared" si="1"/>
        <v>1622601</v>
      </c>
      <c r="B9" s="28" t="s">
        <v>1200</v>
      </c>
      <c r="C9" s="29">
        <v>26</v>
      </c>
      <c r="D9" s="28" t="s">
        <v>790</v>
      </c>
      <c r="E9" s="24">
        <v>8</v>
      </c>
      <c r="F9" s="636"/>
      <c r="G9" s="507" t="s">
        <v>889</v>
      </c>
      <c r="H9" s="507"/>
      <c r="I9" s="507"/>
      <c r="J9" s="507"/>
      <c r="K9" s="43">
        <f>VLOOKUP($A9&amp;K$90,決統データ!$A$3:$DE$2059,$E9+19,FALSE)</f>
        <v>10689</v>
      </c>
      <c r="L9" s="43">
        <f>VLOOKUP($A9&amp;L$90,決統データ!$A$3:$DE$2059,$E9+19,FALSE)</f>
        <v>1942</v>
      </c>
      <c r="M9" s="43">
        <f>VLOOKUP($A9&amp;M$90,決統データ!$A$3:$DE$2059,$E9+19,FALSE)</f>
        <v>822</v>
      </c>
      <c r="N9" s="43">
        <f>VLOOKUP($A9&amp;N$90,決統データ!$A$3:$DE$2059,$E9+19,FALSE)</f>
        <v>0</v>
      </c>
      <c r="O9" s="354">
        <f t="shared" si="0"/>
        <v>13453</v>
      </c>
    </row>
    <row r="10" spans="1:15">
      <c r="A10" s="27" t="str">
        <f t="shared" si="1"/>
        <v>1622601</v>
      </c>
      <c r="B10" s="28" t="s">
        <v>1200</v>
      </c>
      <c r="C10" s="29">
        <v>26</v>
      </c>
      <c r="D10" s="28" t="s">
        <v>790</v>
      </c>
      <c r="E10" s="24">
        <v>9</v>
      </c>
      <c r="F10" s="636"/>
      <c r="G10" s="507" t="s">
        <v>925</v>
      </c>
      <c r="H10" s="507"/>
      <c r="I10" s="507"/>
      <c r="J10" s="507"/>
      <c r="K10" s="43">
        <f>VLOOKUP($A10&amp;K$90,決統データ!$A$3:$DE$2059,$E10+19,FALSE)</f>
        <v>1848</v>
      </c>
      <c r="L10" s="43">
        <f>VLOOKUP($A10&amp;L$90,決統データ!$A$3:$DE$2059,$E10+19,FALSE)</f>
        <v>0</v>
      </c>
      <c r="M10" s="43">
        <f>VLOOKUP($A10&amp;M$90,決統データ!$A$3:$DE$2059,$E10+19,FALSE)</f>
        <v>0</v>
      </c>
      <c r="N10" s="43">
        <f>VLOOKUP($A10&amp;N$90,決統データ!$A$3:$DE$2059,$E10+19,FALSE)</f>
        <v>0</v>
      </c>
      <c r="O10" s="354">
        <f t="shared" si="0"/>
        <v>1848</v>
      </c>
    </row>
    <row r="11" spans="1:15">
      <c r="A11" s="27" t="str">
        <f t="shared" si="1"/>
        <v>1622601</v>
      </c>
      <c r="B11" s="28" t="s">
        <v>1200</v>
      </c>
      <c r="C11" s="29">
        <v>26</v>
      </c>
      <c r="D11" s="28" t="s">
        <v>790</v>
      </c>
      <c r="E11" s="24">
        <v>10</v>
      </c>
      <c r="F11" s="636"/>
      <c r="G11" s="507" t="s">
        <v>924</v>
      </c>
      <c r="H11" s="507"/>
      <c r="I11" s="507"/>
      <c r="J11" s="507"/>
      <c r="K11" s="43">
        <f>VLOOKUP($A11&amp;K$90,決統データ!$A$3:$DE$2059,$E11+19,FALSE)</f>
        <v>0</v>
      </c>
      <c r="L11" s="43">
        <f>VLOOKUP($A11&amp;L$90,決統データ!$A$3:$DE$2059,$E11+19,FALSE)</f>
        <v>0</v>
      </c>
      <c r="M11" s="43">
        <f>VLOOKUP($A11&amp;M$90,決統データ!$A$3:$DE$2059,$E11+19,FALSE)</f>
        <v>76400</v>
      </c>
      <c r="N11" s="43">
        <f>VLOOKUP($A11&amp;N$90,決統データ!$A$3:$DE$2059,$E11+19,FALSE)</f>
        <v>0</v>
      </c>
      <c r="O11" s="354">
        <f t="shared" si="0"/>
        <v>76400</v>
      </c>
    </row>
    <row r="12" spans="1:15">
      <c r="A12" s="27" t="str">
        <f t="shared" si="1"/>
        <v>1622601</v>
      </c>
      <c r="B12" s="28" t="s">
        <v>1200</v>
      </c>
      <c r="C12" s="29">
        <v>26</v>
      </c>
      <c r="D12" s="28" t="s">
        <v>790</v>
      </c>
      <c r="E12" s="24">
        <v>11</v>
      </c>
      <c r="F12" s="636"/>
      <c r="G12" s="507" t="s">
        <v>923</v>
      </c>
      <c r="H12" s="507"/>
      <c r="I12" s="507"/>
      <c r="J12" s="507"/>
      <c r="K12" s="43">
        <f>VLOOKUP($A12&amp;K$90,決統データ!$A$3:$DE$2059,$E12+19,FALSE)</f>
        <v>144</v>
      </c>
      <c r="L12" s="43">
        <f>VLOOKUP($A12&amp;L$90,決統データ!$A$3:$DE$2059,$E12+19,FALSE)</f>
        <v>138</v>
      </c>
      <c r="M12" s="43">
        <f>VLOOKUP($A12&amp;M$90,決統データ!$A$3:$DE$2059,$E12+19,FALSE)</f>
        <v>972</v>
      </c>
      <c r="N12" s="43">
        <f>VLOOKUP($A12&amp;N$90,決統データ!$A$3:$DE$2059,$E12+19,FALSE)</f>
        <v>252</v>
      </c>
      <c r="O12" s="354">
        <f t="shared" si="0"/>
        <v>1506</v>
      </c>
    </row>
    <row r="13" spans="1:15">
      <c r="A13" s="27" t="str">
        <f t="shared" si="1"/>
        <v>1622601</v>
      </c>
      <c r="B13" s="28" t="s">
        <v>1200</v>
      </c>
      <c r="C13" s="29">
        <v>26</v>
      </c>
      <c r="D13" s="28" t="s">
        <v>790</v>
      </c>
      <c r="E13" s="24">
        <v>12</v>
      </c>
      <c r="F13" s="636"/>
      <c r="G13" s="507" t="s">
        <v>886</v>
      </c>
      <c r="H13" s="507"/>
      <c r="I13" s="507"/>
      <c r="J13" s="507"/>
      <c r="K13" s="43">
        <f>VLOOKUP($A13&amp;K$90,決統データ!$A$3:$DE$2059,$E13+19,FALSE)</f>
        <v>526063</v>
      </c>
      <c r="L13" s="43">
        <f>VLOOKUP($A13&amp;L$90,決統データ!$A$3:$DE$2059,$E13+19,FALSE)</f>
        <v>52818</v>
      </c>
      <c r="M13" s="43">
        <f>VLOOKUP($A13&amp;M$90,決統データ!$A$3:$DE$2059,$E13+19,FALSE)</f>
        <v>143145</v>
      </c>
      <c r="N13" s="43">
        <f>VLOOKUP($A13&amp;N$90,決統データ!$A$3:$DE$2059,$E13+19,FALSE)</f>
        <v>25252</v>
      </c>
      <c r="O13" s="354">
        <f t="shared" si="0"/>
        <v>747278</v>
      </c>
    </row>
    <row r="14" spans="1:15">
      <c r="A14" s="27" t="str">
        <f t="shared" si="1"/>
        <v>1622601</v>
      </c>
      <c r="B14" s="28" t="s">
        <v>1200</v>
      </c>
      <c r="C14" s="29">
        <v>26</v>
      </c>
      <c r="D14" s="28" t="s">
        <v>790</v>
      </c>
      <c r="E14" s="24">
        <v>13</v>
      </c>
      <c r="F14" s="636"/>
      <c r="G14" s="507" t="s">
        <v>1169</v>
      </c>
      <c r="H14" s="507"/>
      <c r="I14" s="507"/>
      <c r="J14" s="507"/>
      <c r="K14" s="43">
        <f>VLOOKUP($A14&amp;K$90,決統データ!$A$3:$DE$2059,$E14+19,FALSE)</f>
        <v>510625</v>
      </c>
      <c r="L14" s="43">
        <f>VLOOKUP($A14&amp;L$90,決統データ!$A$3:$DE$2059,$E14+19,FALSE)</f>
        <v>51968</v>
      </c>
      <c r="M14" s="43">
        <f>VLOOKUP($A14&amp;M$90,決統データ!$A$3:$DE$2059,$E14+19,FALSE)</f>
        <v>143145</v>
      </c>
      <c r="N14" s="43">
        <f>VLOOKUP($A14&amp;N$90,決統データ!$A$3:$DE$2059,$E14+19,FALSE)</f>
        <v>25252</v>
      </c>
      <c r="O14" s="354">
        <f t="shared" si="0"/>
        <v>730990</v>
      </c>
    </row>
    <row r="15" spans="1:15">
      <c r="A15" s="27" t="str">
        <f t="shared" si="1"/>
        <v>1622601</v>
      </c>
      <c r="B15" s="28" t="s">
        <v>1200</v>
      </c>
      <c r="C15" s="29">
        <v>26</v>
      </c>
      <c r="D15" s="28" t="s">
        <v>790</v>
      </c>
      <c r="E15" s="24">
        <v>14</v>
      </c>
      <c r="F15" s="636"/>
      <c r="G15" s="507" t="s">
        <v>884</v>
      </c>
      <c r="H15" s="507"/>
      <c r="I15" s="507"/>
      <c r="J15" s="507"/>
      <c r="K15" s="43">
        <f>VLOOKUP($A15&amp;K$90,決統データ!$A$3:$DE$2059,$E15+19,FALSE)</f>
        <v>0</v>
      </c>
      <c r="L15" s="43">
        <f>VLOOKUP($A15&amp;L$90,決統データ!$A$3:$DE$2059,$E15+19,FALSE)</f>
        <v>0</v>
      </c>
      <c r="M15" s="43">
        <f>VLOOKUP($A15&amp;M$90,決統データ!$A$3:$DE$2059,$E15+19,FALSE)</f>
        <v>94039</v>
      </c>
      <c r="N15" s="43">
        <f>VLOOKUP($A15&amp;N$90,決統データ!$A$3:$DE$2059,$E15+19,FALSE)</f>
        <v>19653</v>
      </c>
      <c r="O15" s="354">
        <f t="shared" si="0"/>
        <v>113692</v>
      </c>
    </row>
    <row r="16" spans="1:15">
      <c r="A16" s="27" t="str">
        <f t="shared" si="1"/>
        <v>1622601</v>
      </c>
      <c r="B16" s="28" t="s">
        <v>1200</v>
      </c>
      <c r="C16" s="29">
        <v>26</v>
      </c>
      <c r="D16" s="28" t="s">
        <v>790</v>
      </c>
      <c r="E16" s="24">
        <v>15</v>
      </c>
      <c r="F16" s="636"/>
      <c r="G16" s="507" t="s">
        <v>1168</v>
      </c>
      <c r="H16" s="507"/>
      <c r="I16" s="507"/>
      <c r="J16" s="507"/>
      <c r="K16" s="43">
        <f>VLOOKUP($A16&amp;K$90,決統データ!$A$3:$DE$2059,$E16+19,FALSE)</f>
        <v>0</v>
      </c>
      <c r="L16" s="43">
        <f>VLOOKUP($A16&amp;L$90,決統データ!$A$3:$DE$2059,$E16+19,FALSE)</f>
        <v>0</v>
      </c>
      <c r="M16" s="43">
        <f>VLOOKUP($A16&amp;M$90,決統データ!$A$3:$DE$2059,$E16+19,FALSE)</f>
        <v>7961</v>
      </c>
      <c r="N16" s="43">
        <f>VLOOKUP($A16&amp;N$90,決統データ!$A$3:$DE$2059,$E16+19,FALSE)</f>
        <v>89</v>
      </c>
      <c r="O16" s="354">
        <f t="shared" si="0"/>
        <v>8050</v>
      </c>
    </row>
    <row r="17" spans="1:15">
      <c r="A17" s="27" t="str">
        <f t="shared" si="1"/>
        <v>1622601</v>
      </c>
      <c r="B17" s="28" t="s">
        <v>1200</v>
      </c>
      <c r="C17" s="29">
        <v>26</v>
      </c>
      <c r="D17" s="28" t="s">
        <v>790</v>
      </c>
      <c r="E17" s="24">
        <v>16</v>
      </c>
      <c r="F17" s="636"/>
      <c r="G17" s="507" t="s">
        <v>882</v>
      </c>
      <c r="H17" s="507"/>
      <c r="I17" s="507"/>
      <c r="J17" s="507"/>
      <c r="K17" s="43">
        <f>VLOOKUP($A17&amp;K$90,決統データ!$A$3:$DE$2059,$E17+19,FALSE)</f>
        <v>510625</v>
      </c>
      <c r="L17" s="43">
        <f>VLOOKUP($A17&amp;L$90,決統データ!$A$3:$DE$2059,$E17+19,FALSE)</f>
        <v>51968</v>
      </c>
      <c r="M17" s="43">
        <f>VLOOKUP($A17&amp;M$90,決統データ!$A$3:$DE$2059,$E17+19,FALSE)</f>
        <v>41145</v>
      </c>
      <c r="N17" s="43">
        <f>VLOOKUP($A17&amp;N$90,決統データ!$A$3:$DE$2059,$E17+19,FALSE)</f>
        <v>5510</v>
      </c>
      <c r="O17" s="354">
        <f t="shared" si="0"/>
        <v>609248</v>
      </c>
    </row>
    <row r="18" spans="1:15">
      <c r="A18" s="27" t="str">
        <f t="shared" si="1"/>
        <v>1622601</v>
      </c>
      <c r="B18" s="28" t="s">
        <v>1200</v>
      </c>
      <c r="C18" s="29">
        <v>26</v>
      </c>
      <c r="D18" s="28" t="s">
        <v>790</v>
      </c>
      <c r="E18" s="24">
        <v>17</v>
      </c>
      <c r="F18" s="636"/>
      <c r="G18" s="507" t="s">
        <v>1167</v>
      </c>
      <c r="H18" s="507"/>
      <c r="I18" s="507"/>
      <c r="J18" s="507"/>
      <c r="K18" s="43">
        <f>VLOOKUP($A18&amp;K$90,決統データ!$A$3:$DE$2059,$E18+19,FALSE)</f>
        <v>15438</v>
      </c>
      <c r="L18" s="43">
        <f>VLOOKUP($A18&amp;L$90,決統データ!$A$3:$DE$2059,$E18+19,FALSE)</f>
        <v>850</v>
      </c>
      <c r="M18" s="43">
        <f>VLOOKUP($A18&amp;M$90,決統データ!$A$3:$DE$2059,$E18+19,FALSE)</f>
        <v>0</v>
      </c>
      <c r="N18" s="43">
        <f>VLOOKUP($A18&amp;N$90,決統データ!$A$3:$DE$2059,$E18+19,FALSE)</f>
        <v>0</v>
      </c>
      <c r="O18" s="354">
        <f t="shared" si="0"/>
        <v>16288</v>
      </c>
    </row>
    <row r="19" spans="1:15">
      <c r="A19" s="27" t="str">
        <f t="shared" si="1"/>
        <v>1622601</v>
      </c>
      <c r="B19" s="28" t="s">
        <v>1200</v>
      </c>
      <c r="C19" s="29">
        <v>26</v>
      </c>
      <c r="D19" s="28" t="s">
        <v>790</v>
      </c>
      <c r="E19" s="24">
        <v>18</v>
      </c>
      <c r="F19" s="636"/>
      <c r="G19" s="507" t="s">
        <v>880</v>
      </c>
      <c r="H19" s="507"/>
      <c r="I19" s="507"/>
      <c r="J19" s="507"/>
      <c r="K19" s="43">
        <f>VLOOKUP($A19&amp;K$90,決統データ!$A$3:$DE$2059,$E19+19,FALSE)</f>
        <v>10588</v>
      </c>
      <c r="L19" s="43">
        <f>VLOOKUP($A19&amp;L$90,決統データ!$A$3:$DE$2059,$E19+19,FALSE)</f>
        <v>0</v>
      </c>
      <c r="M19" s="43">
        <f>VLOOKUP($A19&amp;M$90,決統データ!$A$3:$DE$2059,$E19+19,FALSE)</f>
        <v>0</v>
      </c>
      <c r="N19" s="43">
        <f>VLOOKUP($A19&amp;N$90,決統データ!$A$3:$DE$2059,$E19+19,FALSE)</f>
        <v>0</v>
      </c>
      <c r="O19" s="354">
        <f t="shared" si="0"/>
        <v>10588</v>
      </c>
    </row>
    <row r="20" spans="1:15">
      <c r="A20" s="27" t="str">
        <f t="shared" si="1"/>
        <v>1622601</v>
      </c>
      <c r="B20" s="28" t="s">
        <v>1200</v>
      </c>
      <c r="C20" s="29">
        <v>26</v>
      </c>
      <c r="D20" s="28" t="s">
        <v>790</v>
      </c>
      <c r="E20" s="24">
        <v>19</v>
      </c>
      <c r="F20" s="636"/>
      <c r="G20" s="507" t="s">
        <v>879</v>
      </c>
      <c r="H20" s="507"/>
      <c r="I20" s="507"/>
      <c r="J20" s="507"/>
      <c r="K20" s="43">
        <f>VLOOKUP($A20&amp;K$90,決統データ!$A$3:$DE$2059,$E20+19,FALSE)</f>
        <v>10588</v>
      </c>
      <c r="L20" s="43">
        <f>VLOOKUP($A20&amp;L$90,決統データ!$A$3:$DE$2059,$E20+19,FALSE)</f>
        <v>0</v>
      </c>
      <c r="M20" s="43">
        <f>VLOOKUP($A20&amp;M$90,決統データ!$A$3:$DE$2059,$E20+19,FALSE)</f>
        <v>0</v>
      </c>
      <c r="N20" s="43">
        <f>VLOOKUP($A20&amp;N$90,決統データ!$A$3:$DE$2059,$E20+19,FALSE)</f>
        <v>0</v>
      </c>
      <c r="O20" s="354">
        <f t="shared" si="0"/>
        <v>10588</v>
      </c>
    </row>
    <row r="21" spans="1:15">
      <c r="A21" s="27" t="str">
        <f t="shared" si="1"/>
        <v>1622601</v>
      </c>
      <c r="B21" s="28" t="s">
        <v>1200</v>
      </c>
      <c r="C21" s="29">
        <v>26</v>
      </c>
      <c r="D21" s="28" t="s">
        <v>790</v>
      </c>
      <c r="E21" s="24">
        <v>20</v>
      </c>
      <c r="F21" s="636"/>
      <c r="G21" s="507" t="s">
        <v>878</v>
      </c>
      <c r="H21" s="507"/>
      <c r="I21" s="507"/>
      <c r="J21" s="507"/>
      <c r="K21" s="43">
        <f>VLOOKUP($A21&amp;K$90,決統データ!$A$3:$DE$2059,$E21+19,FALSE)</f>
        <v>0</v>
      </c>
      <c r="L21" s="43">
        <f>VLOOKUP($A21&amp;L$90,決統データ!$A$3:$DE$2059,$E21+19,FALSE)</f>
        <v>0</v>
      </c>
      <c r="M21" s="43">
        <f>VLOOKUP($A21&amp;M$90,決統データ!$A$3:$DE$2059,$E21+19,FALSE)</f>
        <v>0</v>
      </c>
      <c r="N21" s="43">
        <f>VLOOKUP($A21&amp;N$90,決統データ!$A$3:$DE$2059,$E21+19,FALSE)</f>
        <v>0</v>
      </c>
      <c r="O21" s="354">
        <f t="shared" si="0"/>
        <v>0</v>
      </c>
    </row>
    <row r="22" spans="1:15">
      <c r="A22" s="27" t="str">
        <f t="shared" si="1"/>
        <v>1622601</v>
      </c>
      <c r="B22" s="28" t="s">
        <v>1200</v>
      </c>
      <c r="C22" s="29">
        <v>26</v>
      </c>
      <c r="D22" s="28" t="s">
        <v>790</v>
      </c>
      <c r="E22" s="24">
        <v>21</v>
      </c>
      <c r="F22" s="636"/>
      <c r="G22" s="507" t="s">
        <v>877</v>
      </c>
      <c r="H22" s="507"/>
      <c r="I22" s="507"/>
      <c r="J22" s="507"/>
      <c r="K22" s="43">
        <f>VLOOKUP($A22&amp;K$90,決統データ!$A$3:$DE$2059,$E22+19,FALSE)</f>
        <v>4850</v>
      </c>
      <c r="L22" s="43">
        <f>VLOOKUP($A22&amp;L$90,決統データ!$A$3:$DE$2059,$E22+19,FALSE)</f>
        <v>850</v>
      </c>
      <c r="M22" s="43">
        <f>VLOOKUP($A22&amp;M$90,決統データ!$A$3:$DE$2059,$E22+19,FALSE)</f>
        <v>0</v>
      </c>
      <c r="N22" s="43">
        <f>VLOOKUP($A22&amp;N$90,決統データ!$A$3:$DE$2059,$E22+19,FALSE)</f>
        <v>0</v>
      </c>
      <c r="O22" s="354">
        <f t="shared" si="0"/>
        <v>5700</v>
      </c>
    </row>
    <row r="23" spans="1:15">
      <c r="A23" s="27" t="str">
        <f t="shared" si="1"/>
        <v>1622601</v>
      </c>
      <c r="B23" s="28" t="s">
        <v>1200</v>
      </c>
      <c r="C23" s="29">
        <v>26</v>
      </c>
      <c r="D23" s="28" t="s">
        <v>790</v>
      </c>
      <c r="E23" s="24">
        <v>22</v>
      </c>
      <c r="F23" s="637"/>
      <c r="G23" s="507" t="s">
        <v>876</v>
      </c>
      <c r="H23" s="507"/>
      <c r="I23" s="507"/>
      <c r="J23" s="507"/>
      <c r="K23" s="43">
        <f>VLOOKUP($A23&amp;K$90,決統データ!$A$3:$DE$2059,$E23+19,FALSE)</f>
        <v>23528</v>
      </c>
      <c r="L23" s="43">
        <f>VLOOKUP($A23&amp;L$90,決統データ!$A$3:$DE$2059,$E23+19,FALSE)</f>
        <v>5550</v>
      </c>
      <c r="M23" s="43">
        <f>VLOOKUP($A23&amp;M$90,決統データ!$A$3:$DE$2059,$E23+19,FALSE)</f>
        <v>906</v>
      </c>
      <c r="N23" s="43">
        <f>VLOOKUP($A23&amp;N$90,決統データ!$A$3:$DE$2059,$E23+19,FALSE)</f>
        <v>-1520</v>
      </c>
      <c r="O23" s="354">
        <f t="shared" si="0"/>
        <v>28464</v>
      </c>
    </row>
    <row r="24" spans="1:15">
      <c r="A24" s="27" t="str">
        <f t="shared" si="1"/>
        <v>1622601</v>
      </c>
      <c r="B24" s="28" t="s">
        <v>1200</v>
      </c>
      <c r="C24" s="29">
        <v>26</v>
      </c>
      <c r="D24" s="28" t="s">
        <v>790</v>
      </c>
      <c r="E24" s="24">
        <v>23</v>
      </c>
      <c r="F24" s="659" t="s">
        <v>875</v>
      </c>
      <c r="G24" s="507" t="s">
        <v>874</v>
      </c>
      <c r="H24" s="507"/>
      <c r="I24" s="507"/>
      <c r="J24" s="507"/>
      <c r="K24" s="43">
        <f>VLOOKUP($A24&amp;K$90,決統データ!$A$3:$DE$2059,$E24+19,FALSE)</f>
        <v>40000</v>
      </c>
      <c r="L24" s="43">
        <f>VLOOKUP($A24&amp;L$90,決統データ!$A$3:$DE$2059,$E24+19,FALSE)</f>
        <v>0</v>
      </c>
      <c r="M24" s="43">
        <f>VLOOKUP($A24&amp;M$90,決統データ!$A$3:$DE$2059,$E24+19,FALSE)</f>
        <v>0</v>
      </c>
      <c r="N24" s="43">
        <f>VLOOKUP($A24&amp;N$90,決統データ!$A$3:$DE$2059,$E24+19,FALSE)</f>
        <v>0</v>
      </c>
      <c r="O24" s="354">
        <f t="shared" si="0"/>
        <v>40000</v>
      </c>
    </row>
    <row r="25" spans="1:15">
      <c r="A25" s="27" t="str">
        <f t="shared" si="1"/>
        <v>1622601</v>
      </c>
      <c r="B25" s="28" t="s">
        <v>1200</v>
      </c>
      <c r="C25" s="29">
        <v>26</v>
      </c>
      <c r="D25" s="28" t="s">
        <v>790</v>
      </c>
      <c r="E25" s="24">
        <v>24</v>
      </c>
      <c r="F25" s="636"/>
      <c r="G25" s="507" t="s">
        <v>873</v>
      </c>
      <c r="H25" s="507"/>
      <c r="I25" s="507"/>
      <c r="J25" s="507"/>
      <c r="K25" s="43">
        <f>VLOOKUP($A25&amp;K$90,決統データ!$A$3:$DE$2059,$E25+19,FALSE)</f>
        <v>0</v>
      </c>
      <c r="L25" s="43">
        <f>VLOOKUP($A25&amp;L$90,決統データ!$A$3:$DE$2059,$E25+19,FALSE)</f>
        <v>0</v>
      </c>
      <c r="M25" s="43">
        <f>VLOOKUP($A25&amp;M$90,決統データ!$A$3:$DE$2059,$E25+19,FALSE)</f>
        <v>0</v>
      </c>
      <c r="N25" s="43">
        <f>VLOOKUP($A25&amp;N$90,決統データ!$A$3:$DE$2059,$E25+19,FALSE)</f>
        <v>0</v>
      </c>
      <c r="O25" s="354">
        <f t="shared" si="0"/>
        <v>0</v>
      </c>
    </row>
    <row r="26" spans="1:15">
      <c r="A26" s="27" t="str">
        <f t="shared" si="1"/>
        <v>1622601</v>
      </c>
      <c r="B26" s="28" t="s">
        <v>1200</v>
      </c>
      <c r="C26" s="29">
        <v>26</v>
      </c>
      <c r="D26" s="28" t="s">
        <v>790</v>
      </c>
      <c r="E26" s="24">
        <v>25</v>
      </c>
      <c r="F26" s="636"/>
      <c r="G26" s="507" t="s">
        <v>872</v>
      </c>
      <c r="H26" s="507"/>
      <c r="I26" s="507"/>
      <c r="J26" s="507"/>
      <c r="K26" s="43">
        <f>VLOOKUP($A26&amp;K$90,決統データ!$A$3:$DE$2059,$E26+19,FALSE)</f>
        <v>0</v>
      </c>
      <c r="L26" s="43">
        <f>VLOOKUP($A26&amp;L$90,決統データ!$A$3:$DE$2059,$E26+19,FALSE)</f>
        <v>0</v>
      </c>
      <c r="M26" s="43">
        <f>VLOOKUP($A26&amp;M$90,決統データ!$A$3:$DE$2059,$E26+19,FALSE)</f>
        <v>0</v>
      </c>
      <c r="N26" s="43">
        <f>VLOOKUP($A26&amp;N$90,決統データ!$A$3:$DE$2059,$E26+19,FALSE)</f>
        <v>0</v>
      </c>
      <c r="O26" s="354">
        <f t="shared" si="0"/>
        <v>0</v>
      </c>
    </row>
    <row r="27" spans="1:15">
      <c r="A27" s="27" t="str">
        <f t="shared" si="1"/>
        <v>1622601</v>
      </c>
      <c r="B27" s="28" t="s">
        <v>1200</v>
      </c>
      <c r="C27" s="29">
        <v>26</v>
      </c>
      <c r="D27" s="28" t="s">
        <v>790</v>
      </c>
      <c r="E27" s="24">
        <v>26</v>
      </c>
      <c r="F27" s="636"/>
      <c r="G27" s="507" t="s">
        <v>871</v>
      </c>
      <c r="H27" s="507"/>
      <c r="I27" s="507"/>
      <c r="J27" s="507"/>
      <c r="K27" s="43">
        <f>VLOOKUP($A27&amp;K$90,決統データ!$A$3:$DE$2059,$E27+19,FALSE)</f>
        <v>40000</v>
      </c>
      <c r="L27" s="43">
        <f>VLOOKUP($A27&amp;L$90,決統データ!$A$3:$DE$2059,$E27+19,FALSE)</f>
        <v>0</v>
      </c>
      <c r="M27" s="43">
        <f>VLOOKUP($A27&amp;M$90,決統データ!$A$3:$DE$2059,$E27+19,FALSE)</f>
        <v>0</v>
      </c>
      <c r="N27" s="43">
        <f>VLOOKUP($A27&amp;N$90,決統データ!$A$3:$DE$2059,$E27+19,FALSE)</f>
        <v>0</v>
      </c>
      <c r="O27" s="354">
        <f t="shared" si="0"/>
        <v>40000</v>
      </c>
    </row>
    <row r="28" spans="1:15">
      <c r="A28" s="27" t="str">
        <f t="shared" si="1"/>
        <v>1622601</v>
      </c>
      <c r="B28" s="28" t="s">
        <v>1200</v>
      </c>
      <c r="C28" s="29">
        <v>26</v>
      </c>
      <c r="D28" s="28" t="s">
        <v>790</v>
      </c>
      <c r="E28" s="24">
        <v>27</v>
      </c>
      <c r="F28" s="636"/>
      <c r="G28" s="507" t="s">
        <v>870</v>
      </c>
      <c r="H28" s="507"/>
      <c r="I28" s="507"/>
      <c r="J28" s="507"/>
      <c r="K28" s="43">
        <f>VLOOKUP($A28&amp;K$90,決統データ!$A$3:$DE$2059,$E28+19,FALSE)</f>
        <v>0</v>
      </c>
      <c r="L28" s="43">
        <f>VLOOKUP($A28&amp;L$90,決統データ!$A$3:$DE$2059,$E28+19,FALSE)</f>
        <v>0</v>
      </c>
      <c r="M28" s="43">
        <f>VLOOKUP($A28&amp;M$90,決統データ!$A$3:$DE$2059,$E28+19,FALSE)</f>
        <v>0</v>
      </c>
      <c r="N28" s="43">
        <f>VLOOKUP($A28&amp;N$90,決統データ!$A$3:$DE$2059,$E28+19,FALSE)</f>
        <v>0</v>
      </c>
      <c r="O28" s="354">
        <f t="shared" si="0"/>
        <v>0</v>
      </c>
    </row>
    <row r="29" spans="1:15">
      <c r="A29" s="27" t="str">
        <f t="shared" si="1"/>
        <v>1622601</v>
      </c>
      <c r="B29" s="28" t="s">
        <v>1200</v>
      </c>
      <c r="C29" s="29">
        <v>26</v>
      </c>
      <c r="D29" s="28" t="s">
        <v>790</v>
      </c>
      <c r="E29" s="24">
        <v>28</v>
      </c>
      <c r="F29" s="636"/>
      <c r="G29" s="507" t="s">
        <v>869</v>
      </c>
      <c r="H29" s="507"/>
      <c r="I29" s="507"/>
      <c r="J29" s="507"/>
      <c r="K29" s="43">
        <f>VLOOKUP($A29&amp;K$90,決統データ!$A$3:$DE$2059,$E29+19,FALSE)</f>
        <v>0</v>
      </c>
      <c r="L29" s="43">
        <f>VLOOKUP($A29&amp;L$90,決統データ!$A$3:$DE$2059,$E29+19,FALSE)</f>
        <v>0</v>
      </c>
      <c r="M29" s="43">
        <f>VLOOKUP($A29&amp;M$90,決統データ!$A$3:$DE$2059,$E29+19,FALSE)</f>
        <v>0</v>
      </c>
      <c r="N29" s="43">
        <f>VLOOKUP($A29&amp;N$90,決統データ!$A$3:$DE$2059,$E29+19,FALSE)</f>
        <v>0</v>
      </c>
      <c r="O29" s="354">
        <f t="shared" si="0"/>
        <v>0</v>
      </c>
    </row>
    <row r="30" spans="1:15">
      <c r="A30" s="27" t="str">
        <f t="shared" si="1"/>
        <v>1622601</v>
      </c>
      <c r="B30" s="28" t="s">
        <v>1200</v>
      </c>
      <c r="C30" s="29">
        <v>26</v>
      </c>
      <c r="D30" s="28" t="s">
        <v>790</v>
      </c>
      <c r="E30" s="24">
        <v>29</v>
      </c>
      <c r="F30" s="636"/>
      <c r="G30" s="507" t="s">
        <v>868</v>
      </c>
      <c r="H30" s="507"/>
      <c r="I30" s="507"/>
      <c r="J30" s="507"/>
      <c r="K30" s="43">
        <f>VLOOKUP($A30&amp;K$90,決統データ!$A$3:$DE$2059,$E30+19,FALSE)</f>
        <v>0</v>
      </c>
      <c r="L30" s="43">
        <f>VLOOKUP($A30&amp;L$90,決統データ!$A$3:$DE$2059,$E30+19,FALSE)</f>
        <v>0</v>
      </c>
      <c r="M30" s="43">
        <f>VLOOKUP($A30&amp;M$90,決統データ!$A$3:$DE$2059,$E30+19,FALSE)</f>
        <v>0</v>
      </c>
      <c r="N30" s="43">
        <f>VLOOKUP($A30&amp;N$90,決統データ!$A$3:$DE$2059,$E30+19,FALSE)</f>
        <v>0</v>
      </c>
      <c r="O30" s="354">
        <f t="shared" si="0"/>
        <v>0</v>
      </c>
    </row>
    <row r="31" spans="1:15">
      <c r="A31" s="27" t="str">
        <f t="shared" si="1"/>
        <v>1622601</v>
      </c>
      <c r="B31" s="28" t="s">
        <v>1200</v>
      </c>
      <c r="C31" s="29">
        <v>26</v>
      </c>
      <c r="D31" s="28" t="s">
        <v>790</v>
      </c>
      <c r="E31" s="24">
        <v>30</v>
      </c>
      <c r="F31" s="636"/>
      <c r="G31" s="507" t="s">
        <v>922</v>
      </c>
      <c r="H31" s="507"/>
      <c r="I31" s="507"/>
      <c r="J31" s="507"/>
      <c r="K31" s="43">
        <f>VLOOKUP($A31&amp;K$90,決統データ!$A$3:$DE$2059,$E31+19,FALSE)</f>
        <v>0</v>
      </c>
      <c r="L31" s="43">
        <f>VLOOKUP($A31&amp;L$90,決統データ!$A$3:$DE$2059,$E31+19,FALSE)</f>
        <v>0</v>
      </c>
      <c r="M31" s="43">
        <f>VLOOKUP($A31&amp;M$90,決統データ!$A$3:$DE$2059,$E31+19,FALSE)</f>
        <v>0</v>
      </c>
      <c r="N31" s="43">
        <f>VLOOKUP($A31&amp;N$90,決統データ!$A$3:$DE$2059,$E31+19,FALSE)</f>
        <v>0</v>
      </c>
      <c r="O31" s="354">
        <f t="shared" si="0"/>
        <v>0</v>
      </c>
    </row>
    <row r="32" spans="1:15">
      <c r="A32" s="27" t="str">
        <f t="shared" si="1"/>
        <v>1622601</v>
      </c>
      <c r="B32" s="28" t="s">
        <v>1200</v>
      </c>
      <c r="C32" s="29">
        <v>26</v>
      </c>
      <c r="D32" s="28" t="s">
        <v>790</v>
      </c>
      <c r="E32" s="24">
        <v>31</v>
      </c>
      <c r="F32" s="636"/>
      <c r="G32" s="507" t="s">
        <v>866</v>
      </c>
      <c r="H32" s="507"/>
      <c r="I32" s="507"/>
      <c r="J32" s="507"/>
      <c r="K32" s="43">
        <f>VLOOKUP($A32&amp;K$90,決統データ!$A$3:$DE$2059,$E32+19,FALSE)</f>
        <v>0</v>
      </c>
      <c r="L32" s="43">
        <f>VLOOKUP($A32&amp;L$90,決統データ!$A$3:$DE$2059,$E32+19,FALSE)</f>
        <v>0</v>
      </c>
      <c r="M32" s="43">
        <f>VLOOKUP($A32&amp;M$90,決統データ!$A$3:$DE$2059,$E32+19,FALSE)</f>
        <v>0</v>
      </c>
      <c r="N32" s="43">
        <f>VLOOKUP($A32&amp;N$90,決統データ!$A$3:$DE$2059,$E32+19,FALSE)</f>
        <v>0</v>
      </c>
      <c r="O32" s="354">
        <f t="shared" si="0"/>
        <v>0</v>
      </c>
    </row>
    <row r="33" spans="1:15">
      <c r="A33" s="27" t="str">
        <f t="shared" si="1"/>
        <v>1622601</v>
      </c>
      <c r="B33" s="28" t="s">
        <v>1200</v>
      </c>
      <c r="C33" s="29">
        <v>26</v>
      </c>
      <c r="D33" s="28" t="s">
        <v>790</v>
      </c>
      <c r="E33" s="24">
        <v>32</v>
      </c>
      <c r="F33" s="636"/>
      <c r="G33" s="507" t="s">
        <v>865</v>
      </c>
      <c r="H33" s="507"/>
      <c r="I33" s="507"/>
      <c r="J33" s="507"/>
      <c r="K33" s="43">
        <f>VLOOKUP($A33&amp;K$90,決統データ!$A$3:$DE$2059,$E33+19,FALSE)</f>
        <v>0</v>
      </c>
      <c r="L33" s="43">
        <f>VLOOKUP($A33&amp;L$90,決統データ!$A$3:$DE$2059,$E33+19,FALSE)</f>
        <v>0</v>
      </c>
      <c r="M33" s="43">
        <f>VLOOKUP($A33&amp;M$90,決統データ!$A$3:$DE$2059,$E33+19,FALSE)</f>
        <v>0</v>
      </c>
      <c r="N33" s="43">
        <f>VLOOKUP($A33&amp;N$90,決統データ!$A$3:$DE$2059,$E33+19,FALSE)</f>
        <v>0</v>
      </c>
      <c r="O33" s="354">
        <f t="shared" si="0"/>
        <v>0</v>
      </c>
    </row>
    <row r="34" spans="1:15">
      <c r="A34" s="27" t="str">
        <f t="shared" si="1"/>
        <v>1622601</v>
      </c>
      <c r="B34" s="28" t="s">
        <v>1200</v>
      </c>
      <c r="C34" s="29">
        <v>26</v>
      </c>
      <c r="D34" s="28" t="s">
        <v>790</v>
      </c>
      <c r="E34" s="24">
        <v>33</v>
      </c>
      <c r="F34" s="636"/>
      <c r="G34" s="507" t="s">
        <v>864</v>
      </c>
      <c r="H34" s="507"/>
      <c r="I34" s="507"/>
      <c r="J34" s="507"/>
      <c r="K34" s="43">
        <f>VLOOKUP($A34&amp;K$90,決統データ!$A$3:$DE$2059,$E34+19,FALSE)</f>
        <v>57667</v>
      </c>
      <c r="L34" s="43">
        <f>VLOOKUP($A34&amp;L$90,決統データ!$A$3:$DE$2059,$E34+19,FALSE)</f>
        <v>0</v>
      </c>
      <c r="M34" s="43">
        <f>VLOOKUP($A34&amp;M$90,決統データ!$A$3:$DE$2059,$E34+19,FALSE)</f>
        <v>0</v>
      </c>
      <c r="N34" s="43">
        <f>VLOOKUP($A34&amp;N$90,決統データ!$A$3:$DE$2059,$E34+19,FALSE)</f>
        <v>0</v>
      </c>
      <c r="O34" s="354">
        <f t="shared" si="0"/>
        <v>57667</v>
      </c>
    </row>
    <row r="35" spans="1:15">
      <c r="A35" s="27" t="str">
        <f t="shared" si="1"/>
        <v>1622601</v>
      </c>
      <c r="B35" s="28" t="s">
        <v>1200</v>
      </c>
      <c r="C35" s="29">
        <v>26</v>
      </c>
      <c r="D35" s="28" t="s">
        <v>790</v>
      </c>
      <c r="E35" s="24">
        <v>34</v>
      </c>
      <c r="F35" s="636"/>
      <c r="G35" s="646" t="s">
        <v>863</v>
      </c>
      <c r="H35" s="646"/>
      <c r="I35" s="507"/>
      <c r="J35" s="507"/>
      <c r="K35" s="43">
        <f>VLOOKUP($A35&amp;K$90,決統データ!$A$3:$DE$2059,$E35+19,FALSE)</f>
        <v>0</v>
      </c>
      <c r="L35" s="43">
        <f>VLOOKUP($A35&amp;L$90,決統データ!$A$3:$DE$2059,$E35+19,FALSE)</f>
        <v>0</v>
      </c>
      <c r="M35" s="43">
        <f>VLOOKUP($A35&amp;M$90,決統データ!$A$3:$DE$2059,$E35+19,FALSE)</f>
        <v>0</v>
      </c>
      <c r="N35" s="43">
        <f>VLOOKUP($A35&amp;N$90,決統データ!$A$3:$DE$2059,$E35+19,FALSE)</f>
        <v>0</v>
      </c>
      <c r="O35" s="354">
        <f t="shared" si="0"/>
        <v>0</v>
      </c>
    </row>
    <row r="36" spans="1:15">
      <c r="A36" s="27" t="str">
        <f t="shared" si="1"/>
        <v>1622601</v>
      </c>
      <c r="B36" s="28" t="s">
        <v>1200</v>
      </c>
      <c r="C36" s="29">
        <v>26</v>
      </c>
      <c r="D36" s="28" t="s">
        <v>790</v>
      </c>
      <c r="E36" s="24">
        <v>35</v>
      </c>
      <c r="F36" s="636"/>
      <c r="G36" s="934" t="s">
        <v>1109</v>
      </c>
      <c r="H36" s="903"/>
      <c r="I36" s="484" t="s">
        <v>862</v>
      </c>
      <c r="J36" s="469"/>
      <c r="K36" s="43">
        <f>VLOOKUP($A36&amp;K$90,決統データ!$A$3:$DE$2059,$E36+19,FALSE)</f>
        <v>0</v>
      </c>
      <c r="L36" s="43">
        <f>VLOOKUP($A36&amp;L$90,決統データ!$A$3:$DE$2059,$E36+19,FALSE)</f>
        <v>0</v>
      </c>
      <c r="M36" s="43">
        <f>VLOOKUP($A36&amp;M$90,決統データ!$A$3:$DE$2059,$E36+19,FALSE)</f>
        <v>0</v>
      </c>
      <c r="N36" s="43">
        <f>VLOOKUP($A36&amp;N$90,決統データ!$A$3:$DE$2059,$E36+19,FALSE)</f>
        <v>0</v>
      </c>
      <c r="O36" s="354">
        <f t="shared" ref="O36:O67" si="2">SUM(K36:N36)</f>
        <v>0</v>
      </c>
    </row>
    <row r="37" spans="1:15">
      <c r="A37" s="27" t="str">
        <f t="shared" si="1"/>
        <v>1622601</v>
      </c>
      <c r="B37" s="28" t="s">
        <v>1200</v>
      </c>
      <c r="C37" s="29">
        <v>26</v>
      </c>
      <c r="D37" s="28" t="s">
        <v>790</v>
      </c>
      <c r="E37" s="24">
        <v>36</v>
      </c>
      <c r="F37" s="636"/>
      <c r="G37" s="904"/>
      <c r="H37" s="905"/>
      <c r="I37" s="484" t="s">
        <v>861</v>
      </c>
      <c r="J37" s="469"/>
      <c r="K37" s="43">
        <f>VLOOKUP($A37&amp;K$90,決統データ!$A$3:$DE$2059,$E37+19,FALSE)</f>
        <v>0</v>
      </c>
      <c r="L37" s="43">
        <f>VLOOKUP($A37&amp;L$90,決統データ!$A$3:$DE$2059,$E37+19,FALSE)</f>
        <v>0</v>
      </c>
      <c r="M37" s="43">
        <f>VLOOKUP($A37&amp;M$90,決統データ!$A$3:$DE$2059,$E37+19,FALSE)</f>
        <v>0</v>
      </c>
      <c r="N37" s="43">
        <f>VLOOKUP($A37&amp;N$90,決統データ!$A$3:$DE$2059,$E37+19,FALSE)</f>
        <v>0</v>
      </c>
      <c r="O37" s="354">
        <f t="shared" si="2"/>
        <v>0</v>
      </c>
    </row>
    <row r="38" spans="1:15">
      <c r="A38" s="27" t="str">
        <f t="shared" si="1"/>
        <v>1622601</v>
      </c>
      <c r="B38" s="28" t="s">
        <v>1200</v>
      </c>
      <c r="C38" s="29">
        <v>26</v>
      </c>
      <c r="D38" s="28" t="s">
        <v>790</v>
      </c>
      <c r="E38" s="24">
        <v>37</v>
      </c>
      <c r="F38" s="636"/>
      <c r="G38" s="865" t="s">
        <v>509</v>
      </c>
      <c r="H38" s="638" t="s">
        <v>860</v>
      </c>
      <c r="I38" s="507"/>
      <c r="J38" s="507"/>
      <c r="K38" s="43">
        <f>VLOOKUP($A38&amp;K$90,決統データ!$A$3:$DE$2059,$E38+19,FALSE)</f>
        <v>0</v>
      </c>
      <c r="L38" s="43">
        <f>VLOOKUP($A38&amp;L$90,決統データ!$A$3:$DE$2059,$E38+19,FALSE)</f>
        <v>0</v>
      </c>
      <c r="M38" s="43">
        <f>VLOOKUP($A38&amp;M$90,決統データ!$A$3:$DE$2059,$E38+19,FALSE)</f>
        <v>0</v>
      </c>
      <c r="N38" s="43">
        <f>VLOOKUP($A38&amp;N$90,決統データ!$A$3:$DE$2059,$E38+19,FALSE)</f>
        <v>0</v>
      </c>
      <c r="O38" s="354">
        <f t="shared" si="2"/>
        <v>0</v>
      </c>
    </row>
    <row r="39" spans="1:15">
      <c r="A39" s="27" t="str">
        <f t="shared" si="1"/>
        <v>1622601</v>
      </c>
      <c r="B39" s="28" t="s">
        <v>1200</v>
      </c>
      <c r="C39" s="29">
        <v>26</v>
      </c>
      <c r="D39" s="28" t="s">
        <v>790</v>
      </c>
      <c r="E39" s="24">
        <v>38</v>
      </c>
      <c r="F39" s="636"/>
      <c r="G39" s="906"/>
      <c r="H39" s="507" t="s">
        <v>858</v>
      </c>
      <c r="I39" s="507"/>
      <c r="J39" s="507"/>
      <c r="K39" s="43">
        <f>VLOOKUP($A39&amp;K$90,決統データ!$A$3:$DE$2059,$E39+19,FALSE)</f>
        <v>0</v>
      </c>
      <c r="L39" s="43">
        <f>VLOOKUP($A39&amp;L$90,決統データ!$A$3:$DE$2059,$E39+19,FALSE)</f>
        <v>0</v>
      </c>
      <c r="M39" s="43">
        <f>VLOOKUP($A39&amp;M$90,決統データ!$A$3:$DE$2059,$E39+19,FALSE)</f>
        <v>0</v>
      </c>
      <c r="N39" s="43">
        <f>VLOOKUP($A39&amp;N$90,決統データ!$A$3:$DE$2059,$E39+19,FALSE)</f>
        <v>0</v>
      </c>
      <c r="O39" s="354">
        <f t="shared" si="2"/>
        <v>0</v>
      </c>
    </row>
    <row r="40" spans="1:15">
      <c r="A40" s="27" t="str">
        <f t="shared" si="1"/>
        <v>1622601</v>
      </c>
      <c r="B40" s="28" t="s">
        <v>1200</v>
      </c>
      <c r="C40" s="29">
        <v>26</v>
      </c>
      <c r="D40" s="28" t="s">
        <v>790</v>
      </c>
      <c r="E40" s="24">
        <v>39</v>
      </c>
      <c r="F40" s="636"/>
      <c r="G40" s="906"/>
      <c r="H40" s="507" t="s">
        <v>859</v>
      </c>
      <c r="I40" s="507"/>
      <c r="J40" s="507"/>
      <c r="K40" s="43">
        <f>VLOOKUP($A40&amp;K$90,決統データ!$A$3:$DE$2059,$E40+19,FALSE)</f>
        <v>0</v>
      </c>
      <c r="L40" s="43">
        <f>VLOOKUP($A40&amp;L$90,決統データ!$A$3:$DE$2059,$E40+19,FALSE)</f>
        <v>0</v>
      </c>
      <c r="M40" s="43">
        <f>VLOOKUP($A40&amp;M$90,決統データ!$A$3:$DE$2059,$E40+19,FALSE)</f>
        <v>0</v>
      </c>
      <c r="N40" s="43">
        <f>VLOOKUP($A40&amp;N$90,決統データ!$A$3:$DE$2059,$E40+19,FALSE)</f>
        <v>0</v>
      </c>
      <c r="O40" s="354">
        <f t="shared" si="2"/>
        <v>0</v>
      </c>
    </row>
    <row r="41" spans="1:15">
      <c r="A41" s="27" t="str">
        <f t="shared" si="1"/>
        <v>1622601</v>
      </c>
      <c r="B41" s="28" t="s">
        <v>1200</v>
      </c>
      <c r="C41" s="29">
        <v>26</v>
      </c>
      <c r="D41" s="28" t="s">
        <v>790</v>
      </c>
      <c r="E41" s="24">
        <v>40</v>
      </c>
      <c r="F41" s="636"/>
      <c r="G41" s="906"/>
      <c r="H41" s="507" t="s">
        <v>858</v>
      </c>
      <c r="I41" s="507"/>
      <c r="J41" s="507"/>
      <c r="K41" s="43">
        <f>VLOOKUP($A41&amp;K$90,決統データ!$A$3:$DE$2059,$E41+19,FALSE)</f>
        <v>0</v>
      </c>
      <c r="L41" s="43">
        <f>VLOOKUP($A41&amp;L$90,決統データ!$A$3:$DE$2059,$E41+19,FALSE)</f>
        <v>0</v>
      </c>
      <c r="M41" s="43">
        <f>VLOOKUP($A41&amp;M$90,決統データ!$A$3:$DE$2059,$E41+19,FALSE)</f>
        <v>0</v>
      </c>
      <c r="N41" s="43">
        <f>VLOOKUP($A41&amp;N$90,決統データ!$A$3:$DE$2059,$E41+19,FALSE)</f>
        <v>0</v>
      </c>
      <c r="O41" s="354">
        <f t="shared" si="2"/>
        <v>0</v>
      </c>
    </row>
    <row r="42" spans="1:15">
      <c r="A42" s="27" t="str">
        <f t="shared" si="1"/>
        <v>1622601</v>
      </c>
      <c r="B42" s="28" t="s">
        <v>1200</v>
      </c>
      <c r="C42" s="29">
        <v>26</v>
      </c>
      <c r="D42" s="28" t="s">
        <v>790</v>
      </c>
      <c r="E42" s="24">
        <v>41</v>
      </c>
      <c r="F42" s="636"/>
      <c r="G42" s="906" t="s">
        <v>857</v>
      </c>
      <c r="H42" s="907" t="s">
        <v>836</v>
      </c>
      <c r="I42" s="643" t="s">
        <v>650</v>
      </c>
      <c r="J42" s="60" t="s">
        <v>382</v>
      </c>
      <c r="K42" s="43">
        <f>VLOOKUP($A42&amp;K$90,決統データ!$A$3:$DE$2059,$E42+19,FALSE)</f>
        <v>0</v>
      </c>
      <c r="L42" s="43">
        <f>VLOOKUP($A42&amp;L$90,決統データ!$A$3:$DE$2059,$E42+19,FALSE)</f>
        <v>0</v>
      </c>
      <c r="M42" s="43">
        <f>VLOOKUP($A42&amp;M$90,決統データ!$A$3:$DE$2059,$E42+19,FALSE)</f>
        <v>0</v>
      </c>
      <c r="N42" s="43">
        <f>VLOOKUP($A42&amp;N$90,決統データ!$A$3:$DE$2059,$E42+19,FALSE)</f>
        <v>0</v>
      </c>
      <c r="O42" s="354">
        <f t="shared" si="2"/>
        <v>0</v>
      </c>
    </row>
    <row r="43" spans="1:15">
      <c r="A43" s="27" t="str">
        <f t="shared" si="1"/>
        <v>1622601</v>
      </c>
      <c r="B43" s="28" t="s">
        <v>1200</v>
      </c>
      <c r="C43" s="29">
        <v>26</v>
      </c>
      <c r="D43" s="28" t="s">
        <v>790</v>
      </c>
      <c r="E43" s="24">
        <v>42</v>
      </c>
      <c r="F43" s="636"/>
      <c r="G43" s="906"/>
      <c r="H43" s="908"/>
      <c r="I43" s="644"/>
      <c r="J43" s="60" t="s">
        <v>360</v>
      </c>
      <c r="K43" s="43">
        <f>VLOOKUP($A43&amp;K$90,決統データ!$A$3:$DE$2059,$E43+19,FALSE)</f>
        <v>0</v>
      </c>
      <c r="L43" s="43">
        <f>VLOOKUP($A43&amp;L$90,決統データ!$A$3:$DE$2059,$E43+19,FALSE)</f>
        <v>0</v>
      </c>
      <c r="M43" s="43">
        <f>VLOOKUP($A43&amp;M$90,決統データ!$A$3:$DE$2059,$E43+19,FALSE)</f>
        <v>0</v>
      </c>
      <c r="N43" s="43">
        <f>VLOOKUP($A43&amp;N$90,決統データ!$A$3:$DE$2059,$E43+19,FALSE)</f>
        <v>0</v>
      </c>
      <c r="O43" s="354">
        <f t="shared" si="2"/>
        <v>0</v>
      </c>
    </row>
    <row r="44" spans="1:15">
      <c r="A44" s="27" t="str">
        <f t="shared" si="1"/>
        <v>1622601</v>
      </c>
      <c r="B44" s="28" t="s">
        <v>1200</v>
      </c>
      <c r="C44" s="29">
        <v>26</v>
      </c>
      <c r="D44" s="28" t="s">
        <v>790</v>
      </c>
      <c r="E44" s="24">
        <v>43</v>
      </c>
      <c r="F44" s="636"/>
      <c r="G44" s="906"/>
      <c r="H44" s="638"/>
      <c r="I44" s="645"/>
      <c r="J44" s="60" t="s">
        <v>737</v>
      </c>
      <c r="K44" s="43">
        <f>VLOOKUP($A44&amp;K$90,決統データ!$A$3:$DE$2059,$E44+19,FALSE)</f>
        <v>0</v>
      </c>
      <c r="L44" s="43">
        <f>VLOOKUP($A44&amp;L$90,決統データ!$A$3:$DE$2059,$E44+19,FALSE)</f>
        <v>0</v>
      </c>
      <c r="M44" s="43">
        <f>VLOOKUP($A44&amp;M$90,決統データ!$A$3:$DE$2059,$E44+19,FALSE)</f>
        <v>0</v>
      </c>
      <c r="N44" s="43">
        <f>VLOOKUP($A44&amp;N$90,決統データ!$A$3:$DE$2059,$E44+19,FALSE)</f>
        <v>0</v>
      </c>
      <c r="O44" s="354">
        <f t="shared" si="2"/>
        <v>0</v>
      </c>
    </row>
    <row r="45" spans="1:15">
      <c r="A45" s="27" t="str">
        <f t="shared" si="1"/>
        <v>1622601</v>
      </c>
      <c r="B45" s="28" t="s">
        <v>1200</v>
      </c>
      <c r="C45" s="29">
        <v>26</v>
      </c>
      <c r="D45" s="28" t="s">
        <v>790</v>
      </c>
      <c r="E45" s="24">
        <v>44</v>
      </c>
      <c r="F45" s="636"/>
      <c r="G45" s="906"/>
      <c r="H45" s="507" t="s">
        <v>856</v>
      </c>
      <c r="I45" s="507"/>
      <c r="J45" s="507"/>
      <c r="K45" s="43">
        <f>VLOOKUP($A45&amp;K$90,決統データ!$A$3:$DE$2059,$E45+19,FALSE)</f>
        <v>0</v>
      </c>
      <c r="L45" s="43">
        <f>VLOOKUP($A45&amp;L$90,決統データ!$A$3:$DE$2059,$E45+19,FALSE)</f>
        <v>0</v>
      </c>
      <c r="M45" s="43">
        <f>VLOOKUP($A45&amp;M$90,決統データ!$A$3:$DE$2059,$E45+19,FALSE)</f>
        <v>0</v>
      </c>
      <c r="N45" s="43">
        <f>VLOOKUP($A45&amp;N$90,決統データ!$A$3:$DE$2059,$E45+19,FALSE)</f>
        <v>0</v>
      </c>
      <c r="O45" s="354">
        <f t="shared" si="2"/>
        <v>0</v>
      </c>
    </row>
    <row r="46" spans="1:15">
      <c r="A46" s="27" t="str">
        <f t="shared" si="1"/>
        <v>1622601</v>
      </c>
      <c r="B46" s="28" t="s">
        <v>1200</v>
      </c>
      <c r="C46" s="29">
        <v>26</v>
      </c>
      <c r="D46" s="28" t="s">
        <v>790</v>
      </c>
      <c r="E46" s="24">
        <v>45</v>
      </c>
      <c r="F46" s="636"/>
      <c r="G46" s="906"/>
      <c r="H46" s="507" t="s">
        <v>920</v>
      </c>
      <c r="I46" s="507"/>
      <c r="J46" s="507"/>
      <c r="K46" s="43">
        <f>VLOOKUP($A46&amp;K$90,決統データ!$A$3:$DE$2059,$E46+19,FALSE)</f>
        <v>0</v>
      </c>
      <c r="L46" s="43">
        <f>VLOOKUP($A46&amp;L$90,決統データ!$A$3:$DE$2059,$E46+19,FALSE)</f>
        <v>0</v>
      </c>
      <c r="M46" s="43">
        <f>VLOOKUP($A46&amp;M$90,決統データ!$A$3:$DE$2059,$E46+19,FALSE)</f>
        <v>0</v>
      </c>
      <c r="N46" s="43">
        <f>VLOOKUP($A46&amp;N$90,決統データ!$A$3:$DE$2059,$E46+19,FALSE)</f>
        <v>0</v>
      </c>
      <c r="O46" s="354">
        <f t="shared" si="2"/>
        <v>0</v>
      </c>
    </row>
    <row r="47" spans="1:15">
      <c r="A47" s="27" t="str">
        <f t="shared" si="1"/>
        <v>1622601</v>
      </c>
      <c r="B47" s="28" t="s">
        <v>1200</v>
      </c>
      <c r="C47" s="29">
        <v>26</v>
      </c>
      <c r="D47" s="28" t="s">
        <v>790</v>
      </c>
      <c r="E47" s="24">
        <v>46</v>
      </c>
      <c r="F47" s="636"/>
      <c r="G47" s="906"/>
      <c r="H47" s="507" t="s">
        <v>854</v>
      </c>
      <c r="I47" s="507"/>
      <c r="J47" s="507"/>
      <c r="K47" s="43">
        <f>VLOOKUP($A47&amp;K$90,決統データ!$A$3:$DE$2059,$E47+19,FALSE)</f>
        <v>0</v>
      </c>
      <c r="L47" s="43">
        <f>VLOOKUP($A47&amp;L$90,決統データ!$A$3:$DE$2059,$E47+19,FALSE)</f>
        <v>0</v>
      </c>
      <c r="M47" s="43">
        <f>VLOOKUP($A47&amp;M$90,決統データ!$A$3:$DE$2059,$E47+19,FALSE)</f>
        <v>0</v>
      </c>
      <c r="N47" s="43">
        <f>VLOOKUP($A47&amp;N$90,決統データ!$A$3:$DE$2059,$E47+19,FALSE)</f>
        <v>0</v>
      </c>
      <c r="O47" s="354">
        <f t="shared" si="2"/>
        <v>0</v>
      </c>
    </row>
    <row r="48" spans="1:15">
      <c r="A48" s="27" t="str">
        <f t="shared" si="1"/>
        <v>1622601</v>
      </c>
      <c r="B48" s="28" t="s">
        <v>1200</v>
      </c>
      <c r="C48" s="29">
        <v>26</v>
      </c>
      <c r="D48" s="28" t="s">
        <v>790</v>
      </c>
      <c r="E48" s="24">
        <v>47</v>
      </c>
      <c r="F48" s="636"/>
      <c r="G48" s="906"/>
      <c r="H48" s="507" t="s">
        <v>853</v>
      </c>
      <c r="I48" s="507"/>
      <c r="J48" s="507"/>
      <c r="K48" s="43">
        <f>VLOOKUP($A48&amp;K$90,決統データ!$A$3:$DE$2059,$E48+19,FALSE)</f>
        <v>0</v>
      </c>
      <c r="L48" s="43">
        <f>VLOOKUP($A48&amp;L$90,決統データ!$A$3:$DE$2059,$E48+19,FALSE)</f>
        <v>0</v>
      </c>
      <c r="M48" s="43">
        <f>VLOOKUP($A48&amp;M$90,決統データ!$A$3:$DE$2059,$E48+19,FALSE)</f>
        <v>0</v>
      </c>
      <c r="N48" s="43">
        <f>VLOOKUP($A48&amp;N$90,決統データ!$A$3:$DE$2059,$E48+19,FALSE)</f>
        <v>0</v>
      </c>
      <c r="O48" s="354">
        <f t="shared" si="2"/>
        <v>0</v>
      </c>
    </row>
    <row r="49" spans="1:15">
      <c r="A49" s="27" t="str">
        <f t="shared" si="1"/>
        <v>1622601</v>
      </c>
      <c r="B49" s="28" t="s">
        <v>1200</v>
      </c>
      <c r="C49" s="29">
        <v>26</v>
      </c>
      <c r="D49" s="28" t="s">
        <v>790</v>
      </c>
      <c r="E49" s="24">
        <v>48</v>
      </c>
      <c r="F49" s="636"/>
      <c r="G49" s="906"/>
      <c r="H49" s="507" t="s">
        <v>737</v>
      </c>
      <c r="I49" s="507"/>
      <c r="J49" s="507"/>
      <c r="K49" s="43">
        <f>VLOOKUP($A49&amp;K$90,決統データ!$A$3:$DE$2059,$E49+19,FALSE)</f>
        <v>0</v>
      </c>
      <c r="L49" s="43">
        <f>VLOOKUP($A49&amp;L$90,決統データ!$A$3:$DE$2059,$E49+19,FALSE)</f>
        <v>0</v>
      </c>
      <c r="M49" s="43">
        <f>VLOOKUP($A49&amp;M$90,決統データ!$A$3:$DE$2059,$E49+19,FALSE)</f>
        <v>0</v>
      </c>
      <c r="N49" s="43">
        <f>VLOOKUP($A49&amp;N$90,決統データ!$A$3:$DE$2059,$E49+19,FALSE)</f>
        <v>0</v>
      </c>
      <c r="O49" s="354">
        <f t="shared" si="2"/>
        <v>0</v>
      </c>
    </row>
    <row r="50" spans="1:15">
      <c r="A50" s="27" t="str">
        <f t="shared" si="1"/>
        <v>1622601</v>
      </c>
      <c r="B50" s="28" t="s">
        <v>1200</v>
      </c>
      <c r="C50" s="29">
        <v>26</v>
      </c>
      <c r="D50" s="28" t="s">
        <v>790</v>
      </c>
      <c r="E50" s="24">
        <v>49</v>
      </c>
      <c r="F50" s="636"/>
      <c r="G50" s="507" t="s">
        <v>852</v>
      </c>
      <c r="H50" s="507"/>
      <c r="I50" s="507"/>
      <c r="J50" s="507"/>
      <c r="K50" s="43">
        <f>VLOOKUP($A50&amp;K$90,決統データ!$A$3:$DE$2059,$E50+19,FALSE)</f>
        <v>57667</v>
      </c>
      <c r="L50" s="43">
        <f>VLOOKUP($A50&amp;L$90,決統データ!$A$3:$DE$2059,$E50+19,FALSE)</f>
        <v>0</v>
      </c>
      <c r="M50" s="43">
        <f>VLOOKUP($A50&amp;M$90,決統データ!$A$3:$DE$2059,$E50+19,FALSE)</f>
        <v>0</v>
      </c>
      <c r="N50" s="43">
        <f>VLOOKUP($A50&amp;N$90,決統データ!$A$3:$DE$2059,$E50+19,FALSE)</f>
        <v>0</v>
      </c>
      <c r="O50" s="354">
        <f t="shared" si="2"/>
        <v>57667</v>
      </c>
    </row>
    <row r="51" spans="1:15">
      <c r="A51" s="27" t="str">
        <f t="shared" si="1"/>
        <v>1622601</v>
      </c>
      <c r="B51" s="28" t="s">
        <v>1200</v>
      </c>
      <c r="C51" s="29">
        <v>26</v>
      </c>
      <c r="D51" s="28" t="s">
        <v>790</v>
      </c>
      <c r="E51" s="24">
        <v>50</v>
      </c>
      <c r="F51" s="636"/>
      <c r="G51" s="654" t="s">
        <v>1109</v>
      </c>
      <c r="H51" s="507" t="s">
        <v>850</v>
      </c>
      <c r="I51" s="507"/>
      <c r="J51" s="507"/>
      <c r="K51" s="43">
        <f>VLOOKUP($A51&amp;K$90,決統データ!$A$3:$DE$2059,$E51+19,FALSE)</f>
        <v>0</v>
      </c>
      <c r="L51" s="43">
        <f>VLOOKUP($A51&amp;L$90,決統データ!$A$3:$DE$2059,$E51+19,FALSE)</f>
        <v>0</v>
      </c>
      <c r="M51" s="43">
        <f>VLOOKUP($A51&amp;M$90,決統データ!$A$3:$DE$2059,$E51+19,FALSE)</f>
        <v>0</v>
      </c>
      <c r="N51" s="43">
        <f>VLOOKUP($A51&amp;N$90,決統データ!$A$3:$DE$2059,$E51+19,FALSE)</f>
        <v>0</v>
      </c>
      <c r="O51" s="354">
        <f t="shared" si="2"/>
        <v>0</v>
      </c>
    </row>
    <row r="52" spans="1:15">
      <c r="A52" s="27" t="str">
        <f t="shared" si="1"/>
        <v>1622601</v>
      </c>
      <c r="B52" s="28" t="s">
        <v>1200</v>
      </c>
      <c r="C52" s="29">
        <v>26</v>
      </c>
      <c r="D52" s="28" t="s">
        <v>790</v>
      </c>
      <c r="E52" s="24">
        <v>51</v>
      </c>
      <c r="F52" s="636"/>
      <c r="G52" s="655"/>
      <c r="H52" s="507" t="s">
        <v>383</v>
      </c>
      <c r="I52" s="507"/>
      <c r="J52" s="507"/>
      <c r="K52" s="43">
        <f>VLOOKUP($A52&amp;K$90,決統データ!$A$3:$DE$2059,$E52+19,FALSE)</f>
        <v>0</v>
      </c>
      <c r="L52" s="43">
        <f>VLOOKUP($A52&amp;L$90,決統データ!$A$3:$DE$2059,$E52+19,FALSE)</f>
        <v>0</v>
      </c>
      <c r="M52" s="43">
        <f>VLOOKUP($A52&amp;M$90,決統データ!$A$3:$DE$2059,$E52+19,FALSE)</f>
        <v>0</v>
      </c>
      <c r="N52" s="43">
        <f>VLOOKUP($A52&amp;N$90,決統データ!$A$3:$DE$2059,$E52+19,FALSE)</f>
        <v>0</v>
      </c>
      <c r="O52" s="354">
        <f t="shared" si="2"/>
        <v>0</v>
      </c>
    </row>
    <row r="53" spans="1:15">
      <c r="A53" s="27" t="str">
        <f t="shared" si="1"/>
        <v>1622601</v>
      </c>
      <c r="B53" s="28" t="s">
        <v>1200</v>
      </c>
      <c r="C53" s="29">
        <v>26</v>
      </c>
      <c r="D53" s="28" t="s">
        <v>790</v>
      </c>
      <c r="E53" s="24">
        <v>52</v>
      </c>
      <c r="F53" s="636"/>
      <c r="G53" s="656"/>
      <c r="H53" s="507" t="s">
        <v>849</v>
      </c>
      <c r="I53" s="507"/>
      <c r="J53" s="507"/>
      <c r="K53" s="43">
        <f>VLOOKUP($A53&amp;K$90,決統データ!$A$3:$DE$2059,$E53+19,FALSE)</f>
        <v>0</v>
      </c>
      <c r="L53" s="43">
        <f>VLOOKUP($A53&amp;L$90,決統データ!$A$3:$DE$2059,$E53+19,FALSE)</f>
        <v>0</v>
      </c>
      <c r="M53" s="43">
        <f>VLOOKUP($A53&amp;M$90,決統データ!$A$3:$DE$2059,$E53+19,FALSE)</f>
        <v>0</v>
      </c>
      <c r="N53" s="43">
        <f>VLOOKUP($A53&amp;N$90,決統データ!$A$3:$DE$2059,$E53+19,FALSE)</f>
        <v>0</v>
      </c>
      <c r="O53" s="354">
        <f t="shared" si="2"/>
        <v>0</v>
      </c>
    </row>
    <row r="54" spans="1:15">
      <c r="A54" s="27" t="str">
        <f t="shared" si="1"/>
        <v>1622601</v>
      </c>
      <c r="B54" s="28" t="s">
        <v>1200</v>
      </c>
      <c r="C54" s="29">
        <v>26</v>
      </c>
      <c r="D54" s="28" t="s">
        <v>790</v>
      </c>
      <c r="E54" s="24">
        <v>53</v>
      </c>
      <c r="F54" s="636"/>
      <c r="G54" s="507" t="s">
        <v>848</v>
      </c>
      <c r="H54" s="507"/>
      <c r="I54" s="507"/>
      <c r="J54" s="507"/>
      <c r="K54" s="43">
        <f>VLOOKUP($A54&amp;K$90,決統データ!$A$3:$DE$2059,$E54+19,FALSE)</f>
        <v>0</v>
      </c>
      <c r="L54" s="43">
        <f>VLOOKUP($A54&amp;L$90,決統データ!$A$3:$DE$2059,$E54+19,FALSE)</f>
        <v>0</v>
      </c>
      <c r="M54" s="43">
        <f>VLOOKUP($A54&amp;M$90,決統データ!$A$3:$DE$2059,$E54+19,FALSE)</f>
        <v>0</v>
      </c>
      <c r="N54" s="43">
        <f>VLOOKUP($A54&amp;N$90,決統データ!$A$3:$DE$2059,$E54+19,FALSE)</f>
        <v>0</v>
      </c>
      <c r="O54" s="354">
        <f t="shared" si="2"/>
        <v>0</v>
      </c>
    </row>
    <row r="55" spans="1:15">
      <c r="A55" s="27" t="str">
        <f t="shared" si="1"/>
        <v>1622601</v>
      </c>
      <c r="B55" s="28" t="s">
        <v>1200</v>
      </c>
      <c r="C55" s="29">
        <v>26</v>
      </c>
      <c r="D55" s="28" t="s">
        <v>790</v>
      </c>
      <c r="E55" s="24">
        <v>54</v>
      </c>
      <c r="F55" s="636"/>
      <c r="G55" s="507" t="s">
        <v>847</v>
      </c>
      <c r="H55" s="507"/>
      <c r="I55" s="507"/>
      <c r="J55" s="507"/>
      <c r="K55" s="43">
        <f>VLOOKUP($A55&amp;K$90,決統データ!$A$3:$DE$2059,$E55+19,FALSE)</f>
        <v>0</v>
      </c>
      <c r="L55" s="43">
        <f>VLOOKUP($A55&amp;L$90,決統データ!$A$3:$DE$2059,$E55+19,FALSE)</f>
        <v>0</v>
      </c>
      <c r="M55" s="43">
        <f>VLOOKUP($A55&amp;M$90,決統データ!$A$3:$DE$2059,$E55+19,FALSE)</f>
        <v>0</v>
      </c>
      <c r="N55" s="43">
        <f>VLOOKUP($A55&amp;N$90,決統データ!$A$3:$DE$2059,$E55+19,FALSE)</f>
        <v>0</v>
      </c>
      <c r="O55" s="354">
        <f t="shared" si="2"/>
        <v>0</v>
      </c>
    </row>
    <row r="56" spans="1:15">
      <c r="A56" s="27" t="str">
        <f t="shared" si="1"/>
        <v>1622601</v>
      </c>
      <c r="B56" s="28" t="s">
        <v>1200</v>
      </c>
      <c r="C56" s="29">
        <v>26</v>
      </c>
      <c r="D56" s="28" t="s">
        <v>790</v>
      </c>
      <c r="E56" s="24">
        <v>55</v>
      </c>
      <c r="F56" s="636"/>
      <c r="G56" s="507" t="s">
        <v>846</v>
      </c>
      <c r="H56" s="507"/>
      <c r="I56" s="507"/>
      <c r="J56" s="507"/>
      <c r="K56" s="43">
        <f>VLOOKUP($A56&amp;K$90,決統データ!$A$3:$DE$2059,$E56+19,FALSE)</f>
        <v>0</v>
      </c>
      <c r="L56" s="43">
        <f>VLOOKUP($A56&amp;L$90,決統データ!$A$3:$DE$2059,$E56+19,FALSE)</f>
        <v>0</v>
      </c>
      <c r="M56" s="43">
        <f>VLOOKUP($A56&amp;M$90,決統データ!$A$3:$DE$2059,$E56+19,FALSE)</f>
        <v>0</v>
      </c>
      <c r="N56" s="43">
        <f>VLOOKUP($A56&amp;N$90,決統データ!$A$3:$DE$2059,$E56+19,FALSE)</f>
        <v>0</v>
      </c>
      <c r="O56" s="354">
        <f t="shared" si="2"/>
        <v>0</v>
      </c>
    </row>
    <row r="57" spans="1:15" s="100" customFormat="1">
      <c r="A57" s="27" t="str">
        <f t="shared" si="1"/>
        <v>1622601</v>
      </c>
      <c r="B57" s="28" t="s">
        <v>1200</v>
      </c>
      <c r="C57" s="29">
        <v>26</v>
      </c>
      <c r="D57" s="28" t="s">
        <v>790</v>
      </c>
      <c r="E57" s="149">
        <v>56</v>
      </c>
      <c r="F57" s="637"/>
      <c r="G57" s="1119" t="s">
        <v>845</v>
      </c>
      <c r="H57" s="1119"/>
      <c r="I57" s="1119"/>
      <c r="J57" s="1119"/>
      <c r="K57" s="43">
        <f>VLOOKUP($A57&amp;K$90,決統データ!$A$3:$DE$2059,$E57+19,FALSE)</f>
        <v>-17667</v>
      </c>
      <c r="L57" s="43">
        <f>VLOOKUP($A57&amp;L$90,決統データ!$A$3:$DE$2059,$E57+19,FALSE)</f>
        <v>0</v>
      </c>
      <c r="M57" s="43">
        <f>VLOOKUP($A57&amp;M$90,決統データ!$A$3:$DE$2059,$E57+19,FALSE)</f>
        <v>0</v>
      </c>
      <c r="N57" s="43">
        <f>VLOOKUP($A57&amp;N$90,決統データ!$A$3:$DE$2059,$E57+19,FALSE)</f>
        <v>0</v>
      </c>
      <c r="O57" s="354">
        <f t="shared" si="2"/>
        <v>-17667</v>
      </c>
    </row>
    <row r="58" spans="1:15">
      <c r="A58" s="27" t="str">
        <f t="shared" si="1"/>
        <v>1622601</v>
      </c>
      <c r="B58" s="28" t="s">
        <v>1200</v>
      </c>
      <c r="C58" s="29">
        <v>26</v>
      </c>
      <c r="D58" s="28" t="s">
        <v>790</v>
      </c>
      <c r="E58" s="24">
        <v>57</v>
      </c>
      <c r="F58" s="507" t="s">
        <v>844</v>
      </c>
      <c r="G58" s="507"/>
      <c r="H58" s="507"/>
      <c r="I58" s="507"/>
      <c r="J58" s="507"/>
      <c r="K58" s="43">
        <f>VLOOKUP($A58&amp;K$90,決統データ!$A$3:$DE$2059,$E58+19,FALSE)</f>
        <v>5861</v>
      </c>
      <c r="L58" s="43">
        <f>VLOOKUP($A58&amp;L$90,決統データ!$A$3:$DE$2059,$E58+19,FALSE)</f>
        <v>5550</v>
      </c>
      <c r="M58" s="43">
        <f>VLOOKUP($A58&amp;M$90,決統データ!$A$3:$DE$2059,$E58+19,FALSE)</f>
        <v>906</v>
      </c>
      <c r="N58" s="43">
        <f>VLOOKUP($A58&amp;N$90,決統データ!$A$3:$DE$2059,$E58+19,FALSE)</f>
        <v>-1520</v>
      </c>
      <c r="O58" s="354">
        <f t="shared" si="2"/>
        <v>10797</v>
      </c>
    </row>
    <row r="59" spans="1:15">
      <c r="A59" s="27" t="str">
        <f t="shared" si="1"/>
        <v>1622601</v>
      </c>
      <c r="B59" s="28" t="s">
        <v>1200</v>
      </c>
      <c r="C59" s="29">
        <v>26</v>
      </c>
      <c r="D59" s="28" t="s">
        <v>790</v>
      </c>
      <c r="E59" s="24">
        <v>58</v>
      </c>
      <c r="F59" s="507" t="s">
        <v>843</v>
      </c>
      <c r="G59" s="507"/>
      <c r="H59" s="507"/>
      <c r="I59" s="507"/>
      <c r="J59" s="507"/>
      <c r="K59" s="43">
        <f>VLOOKUP($A59&amp;K$90,決統データ!$A$3:$DE$2059,$E59+19,FALSE)</f>
        <v>0</v>
      </c>
      <c r="L59" s="43">
        <f>VLOOKUP($A59&amp;L$90,決統データ!$A$3:$DE$2059,$E59+19,FALSE)</f>
        <v>0</v>
      </c>
      <c r="M59" s="43">
        <f>VLOOKUP($A59&amp;M$90,決統データ!$A$3:$DE$2059,$E59+19,FALSE)</f>
        <v>0</v>
      </c>
      <c r="N59" s="43">
        <f>VLOOKUP($A59&amp;N$90,決統データ!$A$3:$DE$2059,$E59+19,FALSE)</f>
        <v>34</v>
      </c>
      <c r="O59" s="354">
        <f t="shared" si="2"/>
        <v>34</v>
      </c>
    </row>
    <row r="60" spans="1:15">
      <c r="A60" s="27" t="str">
        <f t="shared" si="1"/>
        <v>1622601</v>
      </c>
      <c r="B60" s="28" t="s">
        <v>1200</v>
      </c>
      <c r="C60" s="29">
        <v>26</v>
      </c>
      <c r="D60" s="28" t="s">
        <v>790</v>
      </c>
      <c r="E60" s="24">
        <v>59</v>
      </c>
      <c r="F60" s="635" t="s">
        <v>1166</v>
      </c>
      <c r="G60" s="484"/>
      <c r="H60" s="484"/>
      <c r="I60" s="484"/>
      <c r="J60" s="469"/>
      <c r="K60" s="43">
        <f>VLOOKUP($A60&amp;K$90,決統データ!$A$3:$DE$2059,$E60+19,FALSE)</f>
        <v>0</v>
      </c>
      <c r="L60" s="43">
        <f>VLOOKUP($A60&amp;L$90,決統データ!$A$3:$DE$2059,$E60+19,FALSE)</f>
        <v>20033</v>
      </c>
      <c r="M60" s="43">
        <f>VLOOKUP($A60&amp;M$90,決統データ!$A$3:$DE$2059,$E60+19,FALSE)</f>
        <v>1207</v>
      </c>
      <c r="N60" s="43">
        <f>VLOOKUP($A60&amp;N$90,決統データ!$A$3:$DE$2059,$E60+19,FALSE)</f>
        <v>2444</v>
      </c>
      <c r="O60" s="354">
        <f t="shared" si="2"/>
        <v>23684</v>
      </c>
    </row>
    <row r="61" spans="1:15">
      <c r="A61" s="27" t="str">
        <f t="shared" si="1"/>
        <v>1622601</v>
      </c>
      <c r="B61" s="28" t="s">
        <v>1200</v>
      </c>
      <c r="C61" s="29">
        <v>26</v>
      </c>
      <c r="D61" s="28" t="s">
        <v>790</v>
      </c>
      <c r="E61" s="24">
        <v>60</v>
      </c>
      <c r="F61" s="95"/>
      <c r="G61" s="507" t="s">
        <v>841</v>
      </c>
      <c r="H61" s="507"/>
      <c r="I61" s="507"/>
      <c r="J61" s="507"/>
      <c r="K61" s="43">
        <f>VLOOKUP($A61&amp;K$90,決統データ!$A$3:$DE$2059,$E61+19,FALSE)</f>
        <v>0</v>
      </c>
      <c r="L61" s="43">
        <f>VLOOKUP($A61&amp;L$90,決統データ!$A$3:$DE$2059,$E61+19,FALSE)</f>
        <v>0</v>
      </c>
      <c r="M61" s="43">
        <f>VLOOKUP($A61&amp;M$90,決統データ!$A$3:$DE$2059,$E61+19,FALSE)</f>
        <v>0</v>
      </c>
      <c r="N61" s="43">
        <f>VLOOKUP($A61&amp;N$90,決統データ!$A$3:$DE$2059,$E61+19,FALSE)</f>
        <v>0</v>
      </c>
      <c r="O61" s="354">
        <f t="shared" si="2"/>
        <v>0</v>
      </c>
    </row>
    <row r="62" spans="1:15">
      <c r="A62" s="27" t="str">
        <f t="shared" si="1"/>
        <v>1622602</v>
      </c>
      <c r="B62" s="28" t="s">
        <v>1200</v>
      </c>
      <c r="C62" s="29">
        <v>26</v>
      </c>
      <c r="D62" s="28" t="s">
        <v>796</v>
      </c>
      <c r="E62" s="24">
        <v>1</v>
      </c>
      <c r="F62" s="507" t="s">
        <v>840</v>
      </c>
      <c r="G62" s="507"/>
      <c r="H62" s="507"/>
      <c r="I62" s="507"/>
      <c r="J62" s="507"/>
      <c r="K62" s="43">
        <f>VLOOKUP($A62&amp;K$90,決統データ!$A$3:$DE$2059,$E62+19,FALSE)</f>
        <v>0</v>
      </c>
      <c r="L62" s="43">
        <f>VLOOKUP($A62&amp;L$90,決統データ!$A$3:$DE$2059,$E62+19,FALSE)</f>
        <v>0</v>
      </c>
      <c r="M62" s="43">
        <f>VLOOKUP($A62&amp;M$90,決統データ!$A$3:$DE$2059,$E62+19,FALSE)</f>
        <v>0</v>
      </c>
      <c r="N62" s="43">
        <f>VLOOKUP($A62&amp;N$90,決統データ!$A$3:$DE$2059,$E62+19,FALSE)</f>
        <v>0</v>
      </c>
      <c r="O62" s="354">
        <f t="shared" si="2"/>
        <v>0</v>
      </c>
    </row>
    <row r="63" spans="1:15">
      <c r="A63" s="27" t="str">
        <f t="shared" si="1"/>
        <v>1622602</v>
      </c>
      <c r="B63" s="28" t="s">
        <v>1200</v>
      </c>
      <c r="C63" s="29">
        <v>26</v>
      </c>
      <c r="D63" s="28" t="s">
        <v>796</v>
      </c>
      <c r="E63" s="24">
        <v>2</v>
      </c>
      <c r="F63" s="507" t="s">
        <v>839</v>
      </c>
      <c r="G63" s="507"/>
      <c r="H63" s="507"/>
      <c r="I63" s="507"/>
      <c r="J63" s="507"/>
      <c r="K63" s="43">
        <f>VLOOKUP($A63&amp;K$90,決統データ!$A$3:$DE$2059,$E63+19,FALSE)</f>
        <v>5861</v>
      </c>
      <c r="L63" s="43">
        <f>VLOOKUP($A63&amp;L$90,決統データ!$A$3:$DE$2059,$E63+19,FALSE)</f>
        <v>25583</v>
      </c>
      <c r="M63" s="43">
        <f>VLOOKUP($A63&amp;M$90,決統データ!$A$3:$DE$2059,$E63+19,FALSE)</f>
        <v>2113</v>
      </c>
      <c r="N63" s="43">
        <f>VLOOKUP($A63&amp;N$90,決統データ!$A$3:$DE$2059,$E63+19,FALSE)</f>
        <v>890</v>
      </c>
      <c r="O63" s="354">
        <f t="shared" si="2"/>
        <v>34447</v>
      </c>
    </row>
    <row r="64" spans="1:15">
      <c r="A64" s="27" t="str">
        <f t="shared" si="1"/>
        <v>1622602</v>
      </c>
      <c r="B64" s="28" t="s">
        <v>1200</v>
      </c>
      <c r="C64" s="29">
        <v>26</v>
      </c>
      <c r="D64" s="28" t="s">
        <v>796</v>
      </c>
      <c r="E64" s="24">
        <v>3</v>
      </c>
      <c r="F64" s="507" t="s">
        <v>838</v>
      </c>
      <c r="G64" s="507"/>
      <c r="H64" s="507"/>
      <c r="I64" s="507"/>
      <c r="J64" s="507"/>
      <c r="K64" s="43">
        <f>VLOOKUP($A64&amp;K$90,決統データ!$A$3:$DE$2059,$E64+19,FALSE)</f>
        <v>0</v>
      </c>
      <c r="L64" s="43">
        <f>VLOOKUP($A64&amp;L$90,決統データ!$A$3:$DE$2059,$E64+19,FALSE)</f>
        <v>0</v>
      </c>
      <c r="M64" s="43">
        <f>VLOOKUP($A64&amp;M$90,決統データ!$A$3:$DE$2059,$E64+19,FALSE)</f>
        <v>0</v>
      </c>
      <c r="N64" s="43">
        <f>VLOOKUP($A64&amp;N$90,決統データ!$A$3:$DE$2059,$E64+19,FALSE)</f>
        <v>0</v>
      </c>
      <c r="O64" s="354">
        <f t="shared" si="2"/>
        <v>0</v>
      </c>
    </row>
    <row r="65" spans="1:15">
      <c r="A65" s="27" t="str">
        <f t="shared" si="1"/>
        <v>1622602</v>
      </c>
      <c r="B65" s="28" t="s">
        <v>1200</v>
      </c>
      <c r="C65" s="29">
        <v>26</v>
      </c>
      <c r="D65" s="28" t="s">
        <v>796</v>
      </c>
      <c r="E65" s="24">
        <v>4</v>
      </c>
      <c r="F65" s="654" t="s">
        <v>650</v>
      </c>
      <c r="G65" s="507" t="s">
        <v>837</v>
      </c>
      <c r="H65" s="507"/>
      <c r="I65" s="507"/>
      <c r="J65" s="507"/>
      <c r="K65" s="43">
        <f>VLOOKUP($A65&amp;K$90,決統データ!$A$3:$DE$2059,$E65+19,FALSE)</f>
        <v>0</v>
      </c>
      <c r="L65" s="43">
        <f>VLOOKUP($A65&amp;L$90,決統データ!$A$3:$DE$2059,$E65+19,FALSE)</f>
        <v>0</v>
      </c>
      <c r="M65" s="43">
        <f>VLOOKUP($A65&amp;M$90,決統データ!$A$3:$DE$2059,$E65+19,FALSE)</f>
        <v>0</v>
      </c>
      <c r="N65" s="43">
        <f>VLOOKUP($A65&amp;N$90,決統データ!$A$3:$DE$2059,$E65+19,FALSE)</f>
        <v>0</v>
      </c>
      <c r="O65" s="354">
        <f t="shared" si="2"/>
        <v>0</v>
      </c>
    </row>
    <row r="66" spans="1:15">
      <c r="A66" s="27" t="str">
        <f t="shared" si="1"/>
        <v>1622602</v>
      </c>
      <c r="B66" s="28" t="s">
        <v>1200</v>
      </c>
      <c r="C66" s="29">
        <v>26</v>
      </c>
      <c r="D66" s="28" t="s">
        <v>796</v>
      </c>
      <c r="E66" s="24">
        <v>5</v>
      </c>
      <c r="F66" s="655"/>
      <c r="G66" s="507" t="s">
        <v>836</v>
      </c>
      <c r="H66" s="507"/>
      <c r="I66" s="507"/>
      <c r="J66" s="507"/>
      <c r="K66" s="43">
        <f>VLOOKUP($A66&amp;K$90,決統データ!$A$3:$DE$2059,$E66+19,FALSE)</f>
        <v>0</v>
      </c>
      <c r="L66" s="43">
        <f>VLOOKUP($A66&amp;L$90,決統データ!$A$3:$DE$2059,$E66+19,FALSE)</f>
        <v>0</v>
      </c>
      <c r="M66" s="43">
        <f>VLOOKUP($A66&amp;M$90,決統データ!$A$3:$DE$2059,$E66+19,FALSE)</f>
        <v>0</v>
      </c>
      <c r="N66" s="43">
        <f>VLOOKUP($A66&amp;N$90,決統データ!$A$3:$DE$2059,$E66+19,FALSE)</f>
        <v>0</v>
      </c>
      <c r="O66" s="354">
        <f t="shared" si="2"/>
        <v>0</v>
      </c>
    </row>
    <row r="67" spans="1:15">
      <c r="A67" s="27" t="str">
        <f t="shared" si="1"/>
        <v>1622602</v>
      </c>
      <c r="B67" s="28" t="s">
        <v>1200</v>
      </c>
      <c r="C67" s="29">
        <v>26</v>
      </c>
      <c r="D67" s="28" t="s">
        <v>796</v>
      </c>
      <c r="E67" s="24">
        <v>6</v>
      </c>
      <c r="F67" s="656"/>
      <c r="G67" s="507" t="s">
        <v>737</v>
      </c>
      <c r="H67" s="507"/>
      <c r="I67" s="507"/>
      <c r="J67" s="507"/>
      <c r="K67" s="43">
        <f>VLOOKUP($A67&amp;K$90,決統データ!$A$3:$DE$2059,$E67+19,FALSE)</f>
        <v>0</v>
      </c>
      <c r="L67" s="43">
        <f>VLOOKUP($A67&amp;L$90,決統データ!$A$3:$DE$2059,$E67+19,FALSE)</f>
        <v>0</v>
      </c>
      <c r="M67" s="43">
        <f>VLOOKUP($A67&amp;M$90,決統データ!$A$3:$DE$2059,$E67+19,FALSE)</f>
        <v>0</v>
      </c>
      <c r="N67" s="43">
        <f>VLOOKUP($A67&amp;N$90,決統データ!$A$3:$DE$2059,$E67+19,FALSE)</f>
        <v>0</v>
      </c>
      <c r="O67" s="354">
        <f t="shared" si="2"/>
        <v>0</v>
      </c>
    </row>
    <row r="68" spans="1:15">
      <c r="A68" s="27" t="str">
        <f t="shared" si="1"/>
        <v>1622602</v>
      </c>
      <c r="B68" s="28" t="s">
        <v>1200</v>
      </c>
      <c r="C68" s="29">
        <v>26</v>
      </c>
      <c r="D68" s="28" t="s">
        <v>796</v>
      </c>
      <c r="E68" s="24">
        <v>7</v>
      </c>
      <c r="F68" s="507" t="s">
        <v>835</v>
      </c>
      <c r="G68" s="507"/>
      <c r="H68" s="507"/>
      <c r="I68" s="507"/>
      <c r="J68" s="507"/>
      <c r="K68" s="43">
        <f>VLOOKUP($A68&amp;K$90,決統データ!$A$3:$DE$2059,$E68+19,FALSE)</f>
        <v>0</v>
      </c>
      <c r="L68" s="43">
        <f>VLOOKUP($A68&amp;L$90,決統データ!$A$3:$DE$2059,$E68+19,FALSE)</f>
        <v>0</v>
      </c>
      <c r="M68" s="43">
        <f>VLOOKUP($A68&amp;M$90,決統データ!$A$3:$DE$2059,$E68+19,FALSE)</f>
        <v>0</v>
      </c>
      <c r="N68" s="43">
        <f>VLOOKUP($A68&amp;N$90,決統データ!$A$3:$DE$2059,$E68+19,FALSE)</f>
        <v>0</v>
      </c>
      <c r="O68" s="354">
        <f t="shared" ref="O68:O99" si="3">SUM(K68:N68)</f>
        <v>0</v>
      </c>
    </row>
    <row r="69" spans="1:15">
      <c r="A69" s="27" t="str">
        <f t="shared" ref="A69:A76" si="4">+B69&amp;C69&amp;D69</f>
        <v>1622602</v>
      </c>
      <c r="B69" s="28" t="s">
        <v>1200</v>
      </c>
      <c r="C69" s="29">
        <v>26</v>
      </c>
      <c r="D69" s="28" t="s">
        <v>796</v>
      </c>
      <c r="E69" s="24">
        <v>8</v>
      </c>
      <c r="F69" s="660" t="s">
        <v>834</v>
      </c>
      <c r="G69" s="661"/>
      <c r="H69" s="661"/>
      <c r="I69" s="662"/>
      <c r="J69" s="60" t="s">
        <v>833</v>
      </c>
      <c r="K69" s="43">
        <f>VLOOKUP($A69&amp;K$90,決統データ!$A$3:$DE$2059,$E69+19,FALSE)</f>
        <v>5861</v>
      </c>
      <c r="L69" s="43">
        <f>VLOOKUP($A69&amp;L$90,決統データ!$A$3:$DE$2059,$E69+19,FALSE)</f>
        <v>25583</v>
      </c>
      <c r="M69" s="43">
        <f>VLOOKUP($A69&amp;M$90,決統データ!$A$3:$DE$2059,$E69+19,FALSE)</f>
        <v>2113</v>
      </c>
      <c r="N69" s="43">
        <f>VLOOKUP($A69&amp;N$90,決統データ!$A$3:$DE$2059,$E69+19,FALSE)</f>
        <v>890</v>
      </c>
      <c r="O69" s="354">
        <f t="shared" si="3"/>
        <v>34447</v>
      </c>
    </row>
    <row r="70" spans="1:15">
      <c r="A70" s="27" t="str">
        <f t="shared" si="4"/>
        <v>1622602</v>
      </c>
      <c r="B70" s="28" t="s">
        <v>1200</v>
      </c>
      <c r="C70" s="29">
        <v>26</v>
      </c>
      <c r="D70" s="28" t="s">
        <v>796</v>
      </c>
      <c r="E70" s="24">
        <v>9</v>
      </c>
      <c r="F70" s="663"/>
      <c r="G70" s="664"/>
      <c r="H70" s="664"/>
      <c r="I70" s="665"/>
      <c r="J70" s="60" t="s">
        <v>832</v>
      </c>
      <c r="K70" s="43">
        <f>VLOOKUP($A70&amp;K$90,決統データ!$A$3:$DE$2059,$E70+19,FALSE)</f>
        <v>0</v>
      </c>
      <c r="L70" s="43">
        <f>VLOOKUP($A70&amp;L$90,決統データ!$A$3:$DE$2059,$E70+19,FALSE)</f>
        <v>0</v>
      </c>
      <c r="M70" s="43">
        <f>VLOOKUP($A70&amp;M$90,決統データ!$A$3:$DE$2059,$E70+19,FALSE)</f>
        <v>0</v>
      </c>
      <c r="N70" s="43">
        <f>VLOOKUP($A70&amp;N$90,決統データ!$A$3:$DE$2059,$E70+19,FALSE)</f>
        <v>0</v>
      </c>
      <c r="O70" s="354">
        <f t="shared" si="3"/>
        <v>0</v>
      </c>
    </row>
    <row r="71" spans="1:15">
      <c r="A71" s="27" t="str">
        <f t="shared" si="4"/>
        <v>1622602</v>
      </c>
      <c r="B71" s="28" t="s">
        <v>1200</v>
      </c>
      <c r="C71" s="29">
        <v>26</v>
      </c>
      <c r="D71" s="28" t="s">
        <v>796</v>
      </c>
      <c r="E71" s="24">
        <v>21</v>
      </c>
      <c r="F71" s="507" t="s">
        <v>831</v>
      </c>
      <c r="G71" s="507"/>
      <c r="H71" s="507"/>
      <c r="I71" s="507"/>
      <c r="J71" s="507"/>
      <c r="K71" s="43">
        <f>VLOOKUP($A71&amp;K$90,決統データ!$A$3:$DE$2059,$E71+19,FALSE)</f>
        <v>0</v>
      </c>
      <c r="L71" s="43">
        <f>VLOOKUP($A71&amp;L$90,決統データ!$A$3:$DE$2059,$E71+19,FALSE)</f>
        <v>0</v>
      </c>
      <c r="M71" s="43">
        <f>VLOOKUP($A71&amp;M$90,決統データ!$A$3:$DE$2059,$E71+19,FALSE)</f>
        <v>0</v>
      </c>
      <c r="N71" s="43">
        <f>VLOOKUP($A71&amp;N$90,決統データ!$A$3:$DE$2059,$E71+19,FALSE)</f>
        <v>0</v>
      </c>
      <c r="O71" s="354">
        <f t="shared" si="3"/>
        <v>0</v>
      </c>
    </row>
    <row r="72" spans="1:15">
      <c r="A72" s="27" t="str">
        <f t="shared" si="4"/>
        <v>1622602</v>
      </c>
      <c r="B72" s="28" t="s">
        <v>1200</v>
      </c>
      <c r="C72" s="29">
        <v>26</v>
      </c>
      <c r="D72" s="28" t="s">
        <v>796</v>
      </c>
      <c r="E72" s="24">
        <v>22</v>
      </c>
      <c r="F72" s="468" t="s">
        <v>830</v>
      </c>
      <c r="G72" s="484"/>
      <c r="H72" s="484"/>
      <c r="I72" s="484"/>
      <c r="J72" s="469"/>
      <c r="K72" s="43">
        <f>VLOOKUP($A72&amp;K$90,決統データ!$A$3:$DE$2059,$E72+19,FALSE)</f>
        <v>0</v>
      </c>
      <c r="L72" s="43">
        <f>VLOOKUP($A72&amp;L$90,決統データ!$A$3:$DE$2059,$E72+19,FALSE)</f>
        <v>0</v>
      </c>
      <c r="M72" s="43">
        <f>VLOOKUP($A72&amp;M$90,決統データ!$A$3:$DE$2059,$E72+19,FALSE)</f>
        <v>0</v>
      </c>
      <c r="N72" s="43">
        <f>VLOOKUP($A72&amp;N$90,決統データ!$A$3:$DE$2059,$E72+19,FALSE)</f>
        <v>0</v>
      </c>
      <c r="O72" s="354">
        <f t="shared" si="3"/>
        <v>0</v>
      </c>
    </row>
    <row r="73" spans="1:15">
      <c r="A73" s="27" t="str">
        <f t="shared" si="4"/>
        <v>1622602</v>
      </c>
      <c r="B73" s="28" t="s">
        <v>1200</v>
      </c>
      <c r="C73" s="29">
        <v>26</v>
      </c>
      <c r="D73" s="28" t="s">
        <v>796</v>
      </c>
      <c r="E73" s="24">
        <v>45</v>
      </c>
      <c r="F73" s="1120" t="s">
        <v>1165</v>
      </c>
      <c r="G73" s="1121"/>
      <c r="H73" s="468" t="s">
        <v>1164</v>
      </c>
      <c r="I73" s="484"/>
      <c r="J73" s="469"/>
      <c r="K73" s="43">
        <f>VLOOKUP($A73&amp;K$90,決統データ!$A$3:$DE$2059,$E73+19,FALSE)</f>
        <v>82882</v>
      </c>
      <c r="L73" s="43">
        <f>VLOOKUP($A73&amp;L$90,決統データ!$A$3:$DE$2059,$E73+19,FALSE)</f>
        <v>56288</v>
      </c>
      <c r="M73" s="43">
        <f>VLOOKUP($A73&amp;M$90,決統データ!$A$3:$DE$2059,$E73+19,FALSE)</f>
        <v>9398</v>
      </c>
      <c r="N73" s="43">
        <f>VLOOKUP($A73&amp;N$90,決統データ!$A$3:$DE$2059,$E73+19,FALSE)</f>
        <v>14638</v>
      </c>
      <c r="O73" s="354">
        <f t="shared" si="3"/>
        <v>163206</v>
      </c>
    </row>
    <row r="74" spans="1:15">
      <c r="A74" s="27" t="str">
        <f t="shared" si="4"/>
        <v>1622602</v>
      </c>
      <c r="B74" s="28" t="s">
        <v>1200</v>
      </c>
      <c r="C74" s="29">
        <v>26</v>
      </c>
      <c r="D74" s="28" t="s">
        <v>796</v>
      </c>
      <c r="E74" s="24">
        <v>46</v>
      </c>
      <c r="F74" s="1122"/>
      <c r="G74" s="1123"/>
      <c r="H74" s="468" t="s">
        <v>1163</v>
      </c>
      <c r="I74" s="484"/>
      <c r="J74" s="469"/>
      <c r="K74" s="43">
        <f>VLOOKUP($A74&amp;K$90,決統データ!$A$3:$DE$2059,$E74+19,FALSE)</f>
        <v>370354</v>
      </c>
      <c r="L74" s="43">
        <f>VLOOKUP($A74&amp;L$90,決統データ!$A$3:$DE$2059,$E74+19,FALSE)</f>
        <v>0</v>
      </c>
      <c r="M74" s="43">
        <f>VLOOKUP($A74&amp;M$90,決統データ!$A$3:$DE$2059,$E74+19,FALSE)</f>
        <v>56426</v>
      </c>
      <c r="N74" s="43">
        <f>VLOOKUP($A74&amp;N$90,決統データ!$A$3:$DE$2059,$E74+19,FALSE)</f>
        <v>0</v>
      </c>
      <c r="O74" s="354">
        <f t="shared" si="3"/>
        <v>426780</v>
      </c>
    </row>
    <row r="75" spans="1:15">
      <c r="A75" s="27" t="str">
        <f t="shared" si="4"/>
        <v>1622602</v>
      </c>
      <c r="B75" s="28" t="s">
        <v>1200</v>
      </c>
      <c r="C75" s="29">
        <v>26</v>
      </c>
      <c r="D75" s="28" t="s">
        <v>796</v>
      </c>
      <c r="E75" s="24">
        <v>47</v>
      </c>
      <c r="F75" s="1122"/>
      <c r="G75" s="1123"/>
      <c r="H75" s="468" t="s">
        <v>1162</v>
      </c>
      <c r="I75" s="484"/>
      <c r="J75" s="469"/>
      <c r="K75" s="43">
        <f>VLOOKUP($A75&amp;K$90,決統データ!$A$3:$DE$2059,$E75+19,FALSE)</f>
        <v>9667</v>
      </c>
      <c r="L75" s="43">
        <f>VLOOKUP($A75&amp;L$90,決統データ!$A$3:$DE$2059,$E75+19,FALSE)</f>
        <v>0</v>
      </c>
      <c r="M75" s="43">
        <f>VLOOKUP($A75&amp;M$90,決統データ!$A$3:$DE$2059,$E75+19,FALSE)</f>
        <v>0</v>
      </c>
      <c r="N75" s="43">
        <f>VLOOKUP($A75&amp;N$90,決統データ!$A$3:$DE$2059,$E75+19,FALSE)</f>
        <v>0</v>
      </c>
      <c r="O75" s="354">
        <f t="shared" si="3"/>
        <v>9667</v>
      </c>
    </row>
    <row r="76" spans="1:15">
      <c r="A76" s="27" t="str">
        <f t="shared" si="4"/>
        <v>1622602</v>
      </c>
      <c r="B76" s="28" t="s">
        <v>1200</v>
      </c>
      <c r="C76" s="29">
        <v>26</v>
      </c>
      <c r="D76" s="28" t="s">
        <v>796</v>
      </c>
      <c r="E76" s="24">
        <v>48</v>
      </c>
      <c r="F76" s="1124"/>
      <c r="G76" s="1125"/>
      <c r="H76" s="468" t="s">
        <v>1161</v>
      </c>
      <c r="I76" s="484"/>
      <c r="J76" s="469"/>
      <c r="K76" s="43">
        <f>VLOOKUP($A76&amp;K$90,決統データ!$A$3:$DE$2059,$E76+19,FALSE)</f>
        <v>0</v>
      </c>
      <c r="L76" s="43">
        <f>VLOOKUP($A76&amp;L$90,決統データ!$A$3:$DE$2059,$E76+19,FALSE)</f>
        <v>0</v>
      </c>
      <c r="M76" s="43">
        <f>VLOOKUP($A76&amp;M$90,決統データ!$A$3:$DE$2059,$E76+19,FALSE)</f>
        <v>0</v>
      </c>
      <c r="N76" s="43">
        <f>VLOOKUP($A76&amp;N$90,決統データ!$A$3:$DE$2059,$E76+19,FALSE)</f>
        <v>8842</v>
      </c>
      <c r="O76" s="354">
        <f t="shared" si="3"/>
        <v>8842</v>
      </c>
    </row>
    <row r="77" spans="1:15">
      <c r="F77" s="468" t="s">
        <v>1160</v>
      </c>
      <c r="G77" s="484"/>
      <c r="H77" s="484"/>
      <c r="I77" s="484"/>
      <c r="J77" s="469"/>
      <c r="K77" s="371">
        <f>+SUM(K85:K86)</f>
        <v>0</v>
      </c>
      <c r="L77" s="371">
        <f>+SUM(L85:L86)</f>
        <v>0</v>
      </c>
      <c r="M77" s="371">
        <f>+SUM(M85:M86)</f>
        <v>76400</v>
      </c>
      <c r="N77" s="371">
        <f>+SUM(N85:N86)</f>
        <v>0</v>
      </c>
      <c r="O77" s="354">
        <f t="shared" si="3"/>
        <v>76400</v>
      </c>
    </row>
    <row r="78" spans="1:15">
      <c r="F78" s="507" t="s">
        <v>1159</v>
      </c>
      <c r="G78" s="507"/>
      <c r="H78" s="507"/>
      <c r="I78" s="507"/>
      <c r="J78" s="507"/>
      <c r="K78" s="16">
        <f>SUM(K87:K88)</f>
        <v>40000</v>
      </c>
      <c r="L78" s="16">
        <f>SUM(L87:L88)</f>
        <v>0</v>
      </c>
      <c r="M78" s="16">
        <f>SUM(M87:M88)</f>
        <v>0</v>
      </c>
      <c r="N78" s="16">
        <f>SUM(N87:N88)</f>
        <v>0</v>
      </c>
      <c r="O78" s="354">
        <f t="shared" si="3"/>
        <v>40000</v>
      </c>
    </row>
    <row r="79" spans="1:15">
      <c r="F79" s="559" t="s">
        <v>510</v>
      </c>
      <c r="G79" s="72" t="s">
        <v>513</v>
      </c>
      <c r="H79" s="72"/>
      <c r="I79" s="75"/>
      <c r="J79" s="76"/>
      <c r="K79" s="39">
        <f t="shared" ref="K79:O79" si="5">K4/K13*100</f>
        <v>104.47246812644113</v>
      </c>
      <c r="L79" s="39">
        <f t="shared" si="5"/>
        <v>110.50778143814608</v>
      </c>
      <c r="M79" s="39">
        <f t="shared" si="5"/>
        <v>100.63292465681653</v>
      </c>
      <c r="N79" s="39">
        <f t="shared" si="5"/>
        <v>93.980674798035807</v>
      </c>
      <c r="O79" s="355">
        <f t="shared" si="5"/>
        <v>103.80902421856391</v>
      </c>
    </row>
    <row r="80" spans="1:15">
      <c r="F80" s="559"/>
      <c r="G80" s="72" t="s">
        <v>511</v>
      </c>
      <c r="H80" s="72"/>
      <c r="I80" s="75"/>
      <c r="J80" s="76"/>
      <c r="K80" s="39">
        <f t="shared" ref="K80:O80" si="6">K4/(K13+K50)*100</f>
        <v>94.151576927689177</v>
      </c>
      <c r="L80" s="39">
        <f t="shared" si="6"/>
        <v>110.50778143814608</v>
      </c>
      <c r="M80" s="39">
        <f t="shared" si="6"/>
        <v>100.63292465681653</v>
      </c>
      <c r="N80" s="39">
        <f t="shared" si="6"/>
        <v>93.980674798035807</v>
      </c>
      <c r="O80" s="355">
        <f t="shared" si="6"/>
        <v>96.37205026430378</v>
      </c>
    </row>
    <row r="81" spans="1:15">
      <c r="F81" s="559"/>
      <c r="G81" s="72" t="s">
        <v>514</v>
      </c>
      <c r="H81" s="72"/>
      <c r="I81" s="75"/>
      <c r="J81" s="76"/>
      <c r="K81" s="39">
        <f t="shared" ref="K81:O81" si="7">K5/K14*100</f>
        <v>105.14761321909425</v>
      </c>
      <c r="L81" s="39">
        <f t="shared" si="7"/>
        <v>108.3128078817734</v>
      </c>
      <c r="M81" s="39">
        <f t="shared" si="7"/>
        <v>46.007195501065354</v>
      </c>
      <c r="N81" s="39">
        <f t="shared" si="7"/>
        <v>92.982734040868053</v>
      </c>
      <c r="O81" s="355">
        <f t="shared" si="7"/>
        <v>93.371318349088227</v>
      </c>
    </row>
    <row r="82" spans="1:15">
      <c r="F82" s="559"/>
      <c r="G82" s="72" t="s">
        <v>512</v>
      </c>
      <c r="H82" s="75"/>
      <c r="I82" s="77"/>
      <c r="J82" s="76"/>
      <c r="K82" s="40">
        <f t="shared" ref="K82:O82" si="8">K70/K5</f>
        <v>0</v>
      </c>
      <c r="L82" s="40">
        <f t="shared" si="8"/>
        <v>0</v>
      </c>
      <c r="M82" s="40">
        <f>M70/M5</f>
        <v>0</v>
      </c>
      <c r="N82" s="40">
        <f t="shared" si="8"/>
        <v>0</v>
      </c>
      <c r="O82" s="356">
        <f t="shared" si="8"/>
        <v>0</v>
      </c>
    </row>
    <row r="83" spans="1:15">
      <c r="F83" s="559"/>
      <c r="G83" s="72" t="s">
        <v>522</v>
      </c>
      <c r="H83" s="75"/>
      <c r="I83" s="77"/>
      <c r="J83" s="76"/>
      <c r="K83" s="39">
        <f t="shared" ref="K83:O83" si="9">(K11+K26+K27)/(K4+K24)*100</f>
        <v>6.7843640761137802</v>
      </c>
      <c r="L83" s="39">
        <f t="shared" si="9"/>
        <v>0</v>
      </c>
      <c r="M83" s="39">
        <f t="shared" si="9"/>
        <v>53.03677169891219</v>
      </c>
      <c r="N83" s="39">
        <f t="shared" si="9"/>
        <v>0</v>
      </c>
      <c r="O83" s="355">
        <f t="shared" si="9"/>
        <v>14.269217473171663</v>
      </c>
    </row>
    <row r="85" spans="1:15">
      <c r="A85" s="27" t="str">
        <f>+B85&amp;C85&amp;D85</f>
        <v>1622602</v>
      </c>
      <c r="B85" s="28" t="s">
        <v>1200</v>
      </c>
      <c r="C85" s="29">
        <v>26</v>
      </c>
      <c r="D85" s="28" t="s">
        <v>796</v>
      </c>
      <c r="E85" s="24">
        <v>51</v>
      </c>
      <c r="F85" s="1" t="s">
        <v>135</v>
      </c>
      <c r="K85" s="42">
        <f>VLOOKUP($A85&amp;K$90,決統データ!$A$3:$DE$2059,$E85+19,FALSE)</f>
        <v>0</v>
      </c>
      <c r="L85" s="42">
        <f>VLOOKUP($A85&amp;L$90,決統データ!$A$3:$DE$2059,$E85+19,FALSE)</f>
        <v>0</v>
      </c>
      <c r="M85" s="42">
        <f>VLOOKUP($A85&amp;M$90,決統データ!$A$3:$DE$2059,$E85+19,FALSE)</f>
        <v>0</v>
      </c>
      <c r="N85" s="42">
        <f>VLOOKUP($A85&amp;N$90,決統データ!$A$3:$DE$2059,$E85+19,FALSE)</f>
        <v>0</v>
      </c>
    </row>
    <row r="86" spans="1:15">
      <c r="A86" s="27" t="str">
        <f>+B86&amp;C86&amp;D86</f>
        <v>1622602</v>
      </c>
      <c r="B86" s="28" t="s">
        <v>1200</v>
      </c>
      <c r="C86" s="29">
        <v>26</v>
      </c>
      <c r="D86" s="28" t="s">
        <v>796</v>
      </c>
      <c r="E86" s="24">
        <v>52</v>
      </c>
      <c r="F86" s="1" t="s">
        <v>136</v>
      </c>
      <c r="K86" s="42">
        <f>VLOOKUP($A86&amp;K$90,決統データ!$A$3:$DE$2059,$E86+19,FALSE)</f>
        <v>0</v>
      </c>
      <c r="L86" s="42">
        <f>VLOOKUP($A86&amp;L$90,決統データ!$A$3:$DE$2059,$E86+19,FALSE)</f>
        <v>0</v>
      </c>
      <c r="M86" s="42">
        <f>VLOOKUP($A86&amp;M$90,決統データ!$A$3:$DE$2059,$E86+19,FALSE)</f>
        <v>76400</v>
      </c>
      <c r="N86" s="42">
        <f>VLOOKUP($A86&amp;N$90,決統データ!$A$3:$DE$2059,$E86+19,FALSE)</f>
        <v>0</v>
      </c>
    </row>
    <row r="87" spans="1:15">
      <c r="A87" s="27" t="str">
        <f>+B87&amp;C87&amp;D87</f>
        <v>1622602</v>
      </c>
      <c r="B87" s="28" t="s">
        <v>1200</v>
      </c>
      <c r="C87" s="29">
        <v>26</v>
      </c>
      <c r="D87" s="28" t="s">
        <v>796</v>
      </c>
      <c r="E87" s="24">
        <v>53</v>
      </c>
      <c r="F87" s="1" t="s">
        <v>137</v>
      </c>
      <c r="K87" s="42">
        <f>VLOOKUP($A87&amp;K$90,決統データ!$A$3:$DE$2059,$E87+19,FALSE)</f>
        <v>0</v>
      </c>
      <c r="L87" s="42">
        <f>VLOOKUP($A87&amp;L$90,決統データ!$A$3:$DE$2059,$E87+19,FALSE)</f>
        <v>0</v>
      </c>
      <c r="M87" s="42">
        <f>VLOOKUP($A87&amp;M$90,決統データ!$A$3:$DE$2059,$E87+19,FALSE)</f>
        <v>0</v>
      </c>
      <c r="N87" s="42">
        <f>VLOOKUP($A87&amp;N$90,決統データ!$A$3:$DE$2059,$E87+19,FALSE)</f>
        <v>0</v>
      </c>
    </row>
    <row r="88" spans="1:15">
      <c r="A88" s="27" t="str">
        <f>+B88&amp;C88&amp;D88</f>
        <v>1622602</v>
      </c>
      <c r="B88" s="28" t="s">
        <v>1200</v>
      </c>
      <c r="C88" s="29">
        <v>26</v>
      </c>
      <c r="D88" s="28" t="s">
        <v>796</v>
      </c>
      <c r="E88" s="24">
        <v>54</v>
      </c>
      <c r="F88" s="1" t="s">
        <v>138</v>
      </c>
      <c r="K88" s="42">
        <f>VLOOKUP($A88&amp;K$90,決統データ!$A$3:$DE$2059,$E88+19,FALSE)</f>
        <v>40000</v>
      </c>
      <c r="L88" s="42">
        <f>VLOOKUP($A88&amp;L$90,決統データ!$A$3:$DE$2059,$E88+19,FALSE)</f>
        <v>0</v>
      </c>
      <c r="M88" s="42">
        <f>VLOOKUP($A88&amp;M$90,決統データ!$A$3:$DE$2059,$E88+19,FALSE)</f>
        <v>0</v>
      </c>
      <c r="N88" s="42">
        <f>VLOOKUP($A88&amp;N$90,決統データ!$A$3:$DE$2059,$E88+19,FALSE)</f>
        <v>0</v>
      </c>
    </row>
    <row r="90" spans="1:15">
      <c r="K90" s="115" t="str">
        <f>+K91&amp;K93</f>
        <v>262129001</v>
      </c>
      <c r="L90" s="115" t="str">
        <f>+L91&amp;L93</f>
        <v>262129002</v>
      </c>
      <c r="M90" s="115" t="str">
        <f>+M91&amp;M93</f>
        <v>264075001</v>
      </c>
      <c r="N90" s="115" t="str">
        <f>+N91&amp;N93</f>
        <v>264636001</v>
      </c>
    </row>
    <row r="91" spans="1:15">
      <c r="K91" s="115" t="s">
        <v>589</v>
      </c>
      <c r="L91" s="115" t="s">
        <v>589</v>
      </c>
      <c r="M91" s="300" t="s">
        <v>595</v>
      </c>
      <c r="N91" s="115" t="s">
        <v>597</v>
      </c>
    </row>
    <row r="92" spans="1:15">
      <c r="K92" s="114" t="s">
        <v>590</v>
      </c>
      <c r="L92" s="114" t="s">
        <v>590</v>
      </c>
      <c r="M92" s="300" t="s">
        <v>596</v>
      </c>
      <c r="N92" s="114" t="s">
        <v>472</v>
      </c>
    </row>
    <row r="93" spans="1:15">
      <c r="K93" s="114" t="s">
        <v>753</v>
      </c>
      <c r="L93" s="171" t="s">
        <v>134</v>
      </c>
      <c r="M93" s="300" t="s">
        <v>753</v>
      </c>
      <c r="N93" s="114" t="s">
        <v>753</v>
      </c>
    </row>
    <row r="94" spans="1:15" ht="42">
      <c r="K94" s="145" t="s">
        <v>760</v>
      </c>
      <c r="L94" s="145" t="s">
        <v>759</v>
      </c>
      <c r="M94" s="361" t="s">
        <v>356</v>
      </c>
      <c r="N94" s="145" t="s">
        <v>755</v>
      </c>
    </row>
  </sheetData>
  <customSheetViews>
    <customSheetView guid="{247A5D4D-80F1-4466-92F7-7A3BC78E450F}" printArea="1" topLeftCell="A7">
      <selection activeCell="C43" sqref="C43"/>
      <pageMargins left="0.59055118110236227" right="0.59055118110236227" top="0.78740157480314965" bottom="0.78740157480314965" header="0.51181102362204722" footer="0.51181102362204722"/>
      <pageSetup paperSize="9" scale="60" pageOrder="overThenDown" orientation="portrait" blackAndWhite="1" errors="blank" horizontalDpi="300" verticalDpi="300"/>
      <headerFooter alignWithMargins="0"/>
    </customSheetView>
  </customSheetViews>
  <mergeCells count="84">
    <mergeCell ref="F77:J77"/>
    <mergeCell ref="F71:J71"/>
    <mergeCell ref="G66:J66"/>
    <mergeCell ref="G67:J67"/>
    <mergeCell ref="F79:F83"/>
    <mergeCell ref="F78:J78"/>
    <mergeCell ref="F73:G76"/>
    <mergeCell ref="H73:J73"/>
    <mergeCell ref="H74:J74"/>
    <mergeCell ref="H75:J75"/>
    <mergeCell ref="H76:J76"/>
    <mergeCell ref="G61:J61"/>
    <mergeCell ref="F60:J60"/>
    <mergeCell ref="F72:J72"/>
    <mergeCell ref="F68:J68"/>
    <mergeCell ref="F69:I70"/>
    <mergeCell ref="F62:J62"/>
    <mergeCell ref="F63:J63"/>
    <mergeCell ref="F64:J64"/>
    <mergeCell ref="F65:F67"/>
    <mergeCell ref="G65:J65"/>
    <mergeCell ref="G54:J54"/>
    <mergeCell ref="G55:J55"/>
    <mergeCell ref="G56:J56"/>
    <mergeCell ref="G57:J57"/>
    <mergeCell ref="F58:J58"/>
    <mergeCell ref="F59:J59"/>
    <mergeCell ref="F24:F57"/>
    <mergeCell ref="G24:J24"/>
    <mergeCell ref="G50:J50"/>
    <mergeCell ref="G51:G53"/>
    <mergeCell ref="H51:J51"/>
    <mergeCell ref="H52:J52"/>
    <mergeCell ref="H53:J53"/>
    <mergeCell ref="G42:G49"/>
    <mergeCell ref="H42:H44"/>
    <mergeCell ref="I42:I44"/>
    <mergeCell ref="H49:J49"/>
    <mergeCell ref="G38:G41"/>
    <mergeCell ref="H38:J38"/>
    <mergeCell ref="H39:J39"/>
    <mergeCell ref="H40:J40"/>
    <mergeCell ref="H41:J41"/>
    <mergeCell ref="H45:J45"/>
    <mergeCell ref="H46:J46"/>
    <mergeCell ref="H47:J47"/>
    <mergeCell ref="H48:J48"/>
    <mergeCell ref="G35:J35"/>
    <mergeCell ref="G36:H37"/>
    <mergeCell ref="I36:J36"/>
    <mergeCell ref="I37:J37"/>
    <mergeCell ref="G29:J29"/>
    <mergeCell ref="G30:J30"/>
    <mergeCell ref="G33:J33"/>
    <mergeCell ref="G34:J34"/>
    <mergeCell ref="G31:J31"/>
    <mergeCell ref="G32:J32"/>
    <mergeCell ref="G26:J26"/>
    <mergeCell ref="G27:J27"/>
    <mergeCell ref="G28:J28"/>
    <mergeCell ref="G16:J16"/>
    <mergeCell ref="G17:J17"/>
    <mergeCell ref="G18:J18"/>
    <mergeCell ref="G19:J19"/>
    <mergeCell ref="G20:J20"/>
    <mergeCell ref="G21:J21"/>
    <mergeCell ref="G22:J22"/>
    <mergeCell ref="G23:J23"/>
    <mergeCell ref="G25:J25"/>
    <mergeCell ref="G12:J12"/>
    <mergeCell ref="G13:J13"/>
    <mergeCell ref="G14:J14"/>
    <mergeCell ref="G15:J15"/>
    <mergeCell ref="F2:J2"/>
    <mergeCell ref="F4:F23"/>
    <mergeCell ref="G4:J4"/>
    <mergeCell ref="G5:J5"/>
    <mergeCell ref="G6:J6"/>
    <mergeCell ref="G7:J7"/>
    <mergeCell ref="G8:J8"/>
    <mergeCell ref="G9:J9"/>
    <mergeCell ref="G10:J10"/>
    <mergeCell ref="G11:J11"/>
    <mergeCell ref="F3:J3"/>
  </mergeCells>
  <phoneticPr fontId="3"/>
  <pageMargins left="0.59055118110236227" right="0.59055118110236227" top="0.78740157480314965" bottom="0.78740157480314965" header="0.51181102362204722" footer="0.51181102362204722"/>
  <pageSetup paperSize="9" scale="60" pageOrder="overThenDown" orientation="portrait" blackAndWhite="1" errors="blank"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pageSetUpPr fitToPage="1"/>
  </sheetPr>
  <dimension ref="A1:M58"/>
  <sheetViews>
    <sheetView view="pageBreakPreview" zoomScaleNormal="100" zoomScaleSheetLayoutView="100" workbookViewId="0"/>
  </sheetViews>
  <sheetFormatPr defaultColWidth="9" defaultRowHeight="14"/>
  <cols>
    <col min="1" max="1" width="9.75" style="1" customWidth="1"/>
    <col min="2" max="2" width="4.33203125" style="1" customWidth="1"/>
    <col min="3" max="4" width="3.33203125" style="1" customWidth="1"/>
    <col min="5" max="5" width="5.25" style="24" customWidth="1"/>
    <col min="6" max="6" width="4.25" style="1" customWidth="1"/>
    <col min="7" max="7" width="3.75" style="1" customWidth="1"/>
    <col min="8" max="8" width="22.25" style="1" customWidth="1"/>
    <col min="9" max="13" width="12.58203125" style="1" customWidth="1"/>
    <col min="14" max="16384" width="9" style="1"/>
  </cols>
  <sheetData>
    <row r="1" spans="1:13">
      <c r="F1" s="1" t="s">
        <v>1199</v>
      </c>
      <c r="M1" s="87"/>
    </row>
    <row r="2" spans="1:13" ht="29.25" customHeight="1">
      <c r="F2" s="803"/>
      <c r="G2" s="803"/>
      <c r="H2" s="803"/>
      <c r="I2" s="11" t="s">
        <v>543</v>
      </c>
      <c r="J2" s="11" t="s">
        <v>543</v>
      </c>
      <c r="K2" s="11" t="s">
        <v>358</v>
      </c>
      <c r="L2" s="11" t="s">
        <v>472</v>
      </c>
      <c r="M2" s="11" t="s">
        <v>609</v>
      </c>
    </row>
    <row r="3" spans="1:13" ht="36.75" customHeight="1">
      <c r="A3" s="26"/>
      <c r="B3" s="67" t="s">
        <v>786</v>
      </c>
      <c r="C3" s="26" t="s">
        <v>787</v>
      </c>
      <c r="D3" s="26" t="s">
        <v>788</v>
      </c>
      <c r="E3" s="30" t="s">
        <v>789</v>
      </c>
      <c r="F3" s="1059" t="s">
        <v>1158</v>
      </c>
      <c r="G3" s="678"/>
      <c r="H3" s="679"/>
      <c r="I3" s="360" t="s">
        <v>1157</v>
      </c>
      <c r="J3" s="360" t="s">
        <v>1471</v>
      </c>
      <c r="K3" s="359" t="s">
        <v>357</v>
      </c>
      <c r="L3" s="360" t="s">
        <v>1156</v>
      </c>
      <c r="M3" s="150"/>
    </row>
    <row r="4" spans="1:13" ht="15" customHeight="1">
      <c r="A4" s="27" t="str">
        <f>+B4&amp;C4&amp;D4</f>
        <v>1622101</v>
      </c>
      <c r="B4" s="28" t="s">
        <v>1200</v>
      </c>
      <c r="C4" s="29">
        <v>21</v>
      </c>
      <c r="D4" s="28" t="s">
        <v>790</v>
      </c>
      <c r="E4" s="31" t="s">
        <v>791</v>
      </c>
      <c r="F4" s="611" t="s">
        <v>1198</v>
      </c>
      <c r="G4" s="637" t="s">
        <v>862</v>
      </c>
      <c r="H4" s="95" t="s">
        <v>1191</v>
      </c>
      <c r="I4" s="42">
        <f>VLOOKUP($A4&amp;I$54,決統データ!$A$3:$DE$2059,$E4+19,FALSE)</f>
        <v>0</v>
      </c>
      <c r="J4" s="42">
        <f>VLOOKUP($A4&amp;J$54,決統データ!$A$3:$DE$2059,$E4+19,FALSE)</f>
        <v>0</v>
      </c>
      <c r="K4" s="42">
        <f>VLOOKUP($A4&amp;K$54,決統データ!$A$3:$DE$2059,$E4+19,FALSE)</f>
        <v>52416</v>
      </c>
      <c r="L4" s="42">
        <f>VLOOKUP($A4&amp;L$54,決統データ!$A$3:$DE$2059,$E4+19,FALSE)</f>
        <v>12656</v>
      </c>
      <c r="M4" s="358">
        <f t="shared" ref="M4:M29" si="0">SUM(I4:L4)</f>
        <v>65072</v>
      </c>
    </row>
    <row r="5" spans="1:13" ht="15" customHeight="1">
      <c r="A5" s="27" t="str">
        <f t="shared" ref="A5:A29" si="1">+B5&amp;C5&amp;D5</f>
        <v>1622101</v>
      </c>
      <c r="B5" s="28" t="s">
        <v>1200</v>
      </c>
      <c r="C5" s="29">
        <v>21</v>
      </c>
      <c r="D5" s="28" t="s">
        <v>790</v>
      </c>
      <c r="E5" s="24">
        <v>2</v>
      </c>
      <c r="F5" s="612"/>
      <c r="G5" s="670"/>
      <c r="H5" s="60" t="s">
        <v>1190</v>
      </c>
      <c r="I5" s="42">
        <f>VLOOKUP($A5&amp;I$54,決統データ!$A$3:$DE$2059,$E5+19,FALSE)</f>
        <v>0</v>
      </c>
      <c r="J5" s="42">
        <f>VLOOKUP($A5&amp;J$54,決統データ!$A$3:$DE$2059,$E5+19,FALSE)</f>
        <v>0</v>
      </c>
      <c r="K5" s="42">
        <f>VLOOKUP($A5&amp;K$54,決統データ!$A$3:$DE$2059,$E5+19,FALSE)</f>
        <v>24944</v>
      </c>
      <c r="L5" s="42">
        <f>VLOOKUP($A5&amp;L$54,決統データ!$A$3:$DE$2059,$E5+19,FALSE)</f>
        <v>4445</v>
      </c>
      <c r="M5" s="358">
        <f t="shared" si="0"/>
        <v>29389</v>
      </c>
    </row>
    <row r="6" spans="1:13" ht="15" customHeight="1">
      <c r="A6" s="27" t="str">
        <f t="shared" si="1"/>
        <v>1622101</v>
      </c>
      <c r="B6" s="28" t="s">
        <v>1200</v>
      </c>
      <c r="C6" s="29">
        <v>21</v>
      </c>
      <c r="D6" s="28" t="s">
        <v>790</v>
      </c>
      <c r="E6" s="24">
        <v>3</v>
      </c>
      <c r="F6" s="612"/>
      <c r="G6" s="670"/>
      <c r="H6" s="60" t="s">
        <v>1189</v>
      </c>
      <c r="I6" s="42">
        <f>VLOOKUP($A6&amp;I$54,決統データ!$A$3:$DE$2059,$E6+19,FALSE)</f>
        <v>0</v>
      </c>
      <c r="J6" s="42">
        <f>VLOOKUP($A6&amp;J$54,決統データ!$A$3:$DE$2059,$E6+19,FALSE)</f>
        <v>0</v>
      </c>
      <c r="K6" s="42">
        <f>VLOOKUP($A6&amp;K$54,決統データ!$A$3:$DE$2059,$E6+19,FALSE)</f>
        <v>262</v>
      </c>
      <c r="L6" s="42">
        <f>VLOOKUP($A6&amp;L$54,決統データ!$A$3:$DE$2059,$E6+19,FALSE)</f>
        <v>0</v>
      </c>
      <c r="M6" s="358">
        <f t="shared" si="0"/>
        <v>262</v>
      </c>
    </row>
    <row r="7" spans="1:13" ht="15" customHeight="1">
      <c r="A7" s="27" t="str">
        <f t="shared" si="1"/>
        <v>1622101</v>
      </c>
      <c r="B7" s="28" t="s">
        <v>1200</v>
      </c>
      <c r="C7" s="29">
        <v>21</v>
      </c>
      <c r="D7" s="28" t="s">
        <v>790</v>
      </c>
      <c r="E7" s="24">
        <v>4</v>
      </c>
      <c r="F7" s="612"/>
      <c r="G7" s="670"/>
      <c r="H7" s="60" t="s">
        <v>1197</v>
      </c>
      <c r="I7" s="42">
        <f>VLOOKUP($A7&amp;I$54,決統データ!$A$3:$DE$2059,$E7+19,FALSE)</f>
        <v>0</v>
      </c>
      <c r="J7" s="42">
        <f>VLOOKUP($A7&amp;J$54,決統データ!$A$3:$DE$2059,$E7+19,FALSE)</f>
        <v>0</v>
      </c>
      <c r="K7" s="42">
        <f>VLOOKUP($A7&amp;K$54,決統データ!$A$3:$DE$2059,$E7+19,FALSE)</f>
        <v>0</v>
      </c>
      <c r="L7" s="42">
        <f>VLOOKUP($A7&amp;L$54,決統データ!$A$3:$DE$2059,$E7+19,FALSE)</f>
        <v>0</v>
      </c>
      <c r="M7" s="358">
        <f t="shared" si="0"/>
        <v>0</v>
      </c>
    </row>
    <row r="8" spans="1:13" ht="15" customHeight="1">
      <c r="A8" s="27" t="str">
        <f t="shared" si="1"/>
        <v>1622101</v>
      </c>
      <c r="B8" s="28" t="s">
        <v>1200</v>
      </c>
      <c r="C8" s="29">
        <v>21</v>
      </c>
      <c r="D8" s="28" t="s">
        <v>790</v>
      </c>
      <c r="E8" s="24">
        <v>5</v>
      </c>
      <c r="F8" s="612"/>
      <c r="G8" s="670"/>
      <c r="H8" s="60" t="s">
        <v>1187</v>
      </c>
      <c r="I8" s="42">
        <f>VLOOKUP($A8&amp;I$54,決統データ!$A$3:$DE$2059,$E8+19,FALSE)</f>
        <v>0</v>
      </c>
      <c r="J8" s="42">
        <f>VLOOKUP($A8&amp;J$54,決統データ!$A$3:$DE$2059,$E8+19,FALSE)</f>
        <v>0</v>
      </c>
      <c r="K8" s="42">
        <f>VLOOKUP($A8&amp;K$54,決統データ!$A$3:$DE$2059,$E8+19,FALSE)</f>
        <v>16417</v>
      </c>
      <c r="L8" s="42">
        <f>VLOOKUP($A8&amp;L$54,決統データ!$A$3:$DE$2059,$E8+19,FALSE)</f>
        <v>2552</v>
      </c>
      <c r="M8" s="358">
        <f t="shared" si="0"/>
        <v>18969</v>
      </c>
    </row>
    <row r="9" spans="1:13" ht="15" customHeight="1">
      <c r="A9" s="27" t="str">
        <f t="shared" si="1"/>
        <v>1622101</v>
      </c>
      <c r="B9" s="28" t="s">
        <v>1200</v>
      </c>
      <c r="C9" s="29">
        <v>21</v>
      </c>
      <c r="D9" s="28" t="s">
        <v>790</v>
      </c>
      <c r="E9" s="24">
        <v>6</v>
      </c>
      <c r="F9" s="612"/>
      <c r="G9" s="670"/>
      <c r="H9" s="60" t="s">
        <v>799</v>
      </c>
      <c r="I9" s="42">
        <f>VLOOKUP($A9&amp;I$54,決統データ!$A$3:$DE$2059,$E9+19,FALSE)</f>
        <v>0</v>
      </c>
      <c r="J9" s="42">
        <f>VLOOKUP($A9&amp;J$54,決統データ!$A$3:$DE$2059,$E9+19,FALSE)</f>
        <v>0</v>
      </c>
      <c r="K9" s="42">
        <f>VLOOKUP($A9&amp;K$54,決統データ!$A$3:$DE$2059,$E9+19,FALSE)</f>
        <v>94039</v>
      </c>
      <c r="L9" s="42">
        <f>VLOOKUP($A9&amp;L$54,決統データ!$A$3:$DE$2059,$E9+19,FALSE)</f>
        <v>19653</v>
      </c>
      <c r="M9" s="358">
        <f t="shared" si="0"/>
        <v>113692</v>
      </c>
    </row>
    <row r="10" spans="1:13" ht="15" customHeight="1">
      <c r="A10" s="27" t="str">
        <f t="shared" si="1"/>
        <v>1622101</v>
      </c>
      <c r="B10" s="28" t="s">
        <v>1200</v>
      </c>
      <c r="C10" s="29">
        <v>21</v>
      </c>
      <c r="D10" s="28" t="s">
        <v>790</v>
      </c>
      <c r="E10" s="24">
        <v>7</v>
      </c>
      <c r="F10" s="612"/>
      <c r="G10" s="507" t="s">
        <v>1186</v>
      </c>
      <c r="H10" s="507"/>
      <c r="I10" s="42">
        <f>VLOOKUP($A10&amp;I$54,決統データ!$A$3:$DE$2059,$E10+19,FALSE)</f>
        <v>10588</v>
      </c>
      <c r="J10" s="42">
        <f>VLOOKUP($A10&amp;J$54,決統データ!$A$3:$DE$2059,$E10+19,FALSE)</f>
        <v>0</v>
      </c>
      <c r="K10" s="42">
        <f>VLOOKUP($A10&amp;K$54,決統データ!$A$3:$DE$2059,$E10+19,FALSE)</f>
        <v>0</v>
      </c>
      <c r="L10" s="42">
        <f>VLOOKUP($A10&amp;L$54,決統データ!$A$3:$DE$2059,$E10+19,FALSE)</f>
        <v>0</v>
      </c>
      <c r="M10" s="358">
        <f t="shared" si="0"/>
        <v>10588</v>
      </c>
    </row>
    <row r="11" spans="1:13" ht="15" customHeight="1">
      <c r="A11" s="27" t="str">
        <f t="shared" si="1"/>
        <v>1622101</v>
      </c>
      <c r="B11" s="28" t="s">
        <v>1200</v>
      </c>
      <c r="C11" s="29">
        <v>21</v>
      </c>
      <c r="D11" s="28" t="s">
        <v>790</v>
      </c>
      <c r="E11" s="24">
        <v>8</v>
      </c>
      <c r="F11" s="612"/>
      <c r="G11" s="670" t="s">
        <v>650</v>
      </c>
      <c r="H11" s="60" t="s">
        <v>1469</v>
      </c>
      <c r="I11" s="42">
        <f>VLOOKUP($A11&amp;I$54,決統データ!$A$3:$DE$2059,$E11+19,FALSE)</f>
        <v>10588</v>
      </c>
      <c r="J11" s="42">
        <f>VLOOKUP($A11&amp;J$54,決統データ!$A$3:$DE$2059,$E11+19,FALSE)</f>
        <v>0</v>
      </c>
      <c r="K11" s="42">
        <f>VLOOKUP($A11&amp;K$54,決統データ!$A$3:$DE$2059,$E11+19,FALSE)</f>
        <v>0</v>
      </c>
      <c r="L11" s="42">
        <f>VLOOKUP($A11&amp;L$54,決統データ!$A$3:$DE$2059,$E11+19,FALSE)</f>
        <v>0</v>
      </c>
      <c r="M11" s="358">
        <f t="shared" si="0"/>
        <v>10588</v>
      </c>
    </row>
    <row r="12" spans="1:13" ht="15" customHeight="1">
      <c r="A12" s="27" t="str">
        <f t="shared" si="1"/>
        <v>1622101</v>
      </c>
      <c r="B12" s="28" t="s">
        <v>1200</v>
      </c>
      <c r="C12" s="29">
        <v>21</v>
      </c>
      <c r="D12" s="28" t="s">
        <v>790</v>
      </c>
      <c r="E12" s="148">
        <v>9</v>
      </c>
      <c r="F12" s="612"/>
      <c r="G12" s="670"/>
      <c r="H12" s="60" t="s">
        <v>1472</v>
      </c>
      <c r="I12" s="42">
        <f>VLOOKUP($A12&amp;I$54,決統データ!$A$3:$DE$2059,$E12+19,FALSE)</f>
        <v>0</v>
      </c>
      <c r="J12" s="42">
        <f>VLOOKUP($A12&amp;J$54,決統データ!$A$3:$DE$2059,$E12+19,FALSE)</f>
        <v>0</v>
      </c>
      <c r="K12" s="42">
        <f>VLOOKUP($A12&amp;K$54,決統データ!$A$3:$DE$2059,$E12+19,FALSE)</f>
        <v>0</v>
      </c>
      <c r="L12" s="42">
        <f>VLOOKUP($A12&amp;L$54,決統データ!$A$3:$DE$2059,$E12+19,FALSE)</f>
        <v>0</v>
      </c>
      <c r="M12" s="358">
        <f t="shared" si="0"/>
        <v>0</v>
      </c>
    </row>
    <row r="13" spans="1:13" ht="15" customHeight="1">
      <c r="A13" s="27" t="str">
        <f t="shared" si="1"/>
        <v>1622101</v>
      </c>
      <c r="B13" s="28" t="s">
        <v>1200</v>
      </c>
      <c r="C13" s="29">
        <v>21</v>
      </c>
      <c r="D13" s="28" t="s">
        <v>790</v>
      </c>
      <c r="E13" s="148">
        <v>10</v>
      </c>
      <c r="F13" s="612"/>
      <c r="G13" s="670"/>
      <c r="H13" s="60" t="s">
        <v>1183</v>
      </c>
      <c r="I13" s="42">
        <f>VLOOKUP($A13&amp;I$54,決統データ!$A$3:$DE$2059,$E13+19,FALSE)</f>
        <v>0</v>
      </c>
      <c r="J13" s="42">
        <f>VLOOKUP($A13&amp;J$54,決統データ!$A$3:$DE$2059,$E13+19,FALSE)</f>
        <v>0</v>
      </c>
      <c r="K13" s="42">
        <f>VLOOKUP($A13&amp;K$54,決統データ!$A$3:$DE$2059,$E13+19,FALSE)</f>
        <v>0</v>
      </c>
      <c r="L13" s="42">
        <f>VLOOKUP($A13&amp;L$54,決統データ!$A$3:$DE$2059,$E13+19,FALSE)</f>
        <v>0</v>
      </c>
      <c r="M13" s="358">
        <f t="shared" si="0"/>
        <v>0</v>
      </c>
    </row>
    <row r="14" spans="1:13" ht="15" customHeight="1">
      <c r="A14" s="27" t="str">
        <f t="shared" si="1"/>
        <v>1622101</v>
      </c>
      <c r="B14" s="28" t="s">
        <v>1200</v>
      </c>
      <c r="C14" s="29">
        <v>21</v>
      </c>
      <c r="D14" s="28" t="s">
        <v>790</v>
      </c>
      <c r="E14" s="148">
        <v>13</v>
      </c>
      <c r="F14" s="612"/>
      <c r="G14" s="507" t="s">
        <v>1182</v>
      </c>
      <c r="H14" s="507"/>
      <c r="I14" s="42">
        <f>VLOOKUP($A14&amp;I$54,決統データ!$A$3:$DE$2059,$E14+19,FALSE)</f>
        <v>0</v>
      </c>
      <c r="J14" s="42">
        <f>VLOOKUP($A14&amp;J$54,決統データ!$A$3:$DE$2059,$E14+19,FALSE)</f>
        <v>3378</v>
      </c>
      <c r="K14" s="42">
        <f>VLOOKUP($A14&amp;K$54,決統データ!$A$3:$DE$2059,$E14+19,FALSE)</f>
        <v>3461</v>
      </c>
      <c r="L14" s="42">
        <f>VLOOKUP($A14&amp;L$54,決統データ!$A$3:$DE$2059,$E14+19,FALSE)</f>
        <v>104</v>
      </c>
      <c r="M14" s="358">
        <f t="shared" si="0"/>
        <v>6943</v>
      </c>
    </row>
    <row r="15" spans="1:13" ht="15" customHeight="1">
      <c r="A15" s="27" t="str">
        <f t="shared" si="1"/>
        <v>1622101</v>
      </c>
      <c r="B15" s="28" t="s">
        <v>1200</v>
      </c>
      <c r="C15" s="29">
        <v>21</v>
      </c>
      <c r="D15" s="28" t="s">
        <v>790</v>
      </c>
      <c r="E15" s="148">
        <v>14</v>
      </c>
      <c r="F15" s="612"/>
      <c r="G15" s="507" t="s">
        <v>1181</v>
      </c>
      <c r="H15" s="507"/>
      <c r="I15" s="42">
        <f>VLOOKUP($A15&amp;I$54,決統データ!$A$3:$DE$2059,$E15+19,FALSE)</f>
        <v>0</v>
      </c>
      <c r="J15" s="42">
        <f>VLOOKUP($A15&amp;J$54,決統データ!$A$3:$DE$2059,$E15+19,FALSE)</f>
        <v>76</v>
      </c>
      <c r="K15" s="42">
        <f>VLOOKUP($A15&amp;K$54,決統データ!$A$3:$DE$2059,$E15+19,FALSE)</f>
        <v>78</v>
      </c>
      <c r="L15" s="42">
        <f>VLOOKUP($A15&amp;L$54,決統データ!$A$3:$DE$2059,$E15+19,FALSE)</f>
        <v>352</v>
      </c>
      <c r="M15" s="358">
        <f t="shared" si="0"/>
        <v>506</v>
      </c>
    </row>
    <row r="16" spans="1:13" ht="15" customHeight="1">
      <c r="A16" s="27" t="str">
        <f t="shared" si="1"/>
        <v>1622101</v>
      </c>
      <c r="B16" s="28" t="s">
        <v>1200</v>
      </c>
      <c r="C16" s="29">
        <v>21</v>
      </c>
      <c r="D16" s="28" t="s">
        <v>790</v>
      </c>
      <c r="E16" s="148">
        <v>15</v>
      </c>
      <c r="F16" s="612"/>
      <c r="G16" s="507" t="s">
        <v>1180</v>
      </c>
      <c r="H16" s="507"/>
      <c r="I16" s="42">
        <f>VLOOKUP($A16&amp;I$54,決統データ!$A$3:$DE$2059,$E16+19,FALSE)</f>
        <v>2695</v>
      </c>
      <c r="J16" s="42">
        <f>VLOOKUP($A16&amp;J$54,決統データ!$A$3:$DE$2059,$E16+19,FALSE)</f>
        <v>1460</v>
      </c>
      <c r="K16" s="42">
        <f>VLOOKUP($A16&amp;K$54,決統データ!$A$3:$DE$2059,$E16+19,FALSE)</f>
        <v>2282</v>
      </c>
      <c r="L16" s="42">
        <f>VLOOKUP($A16&amp;L$54,決統データ!$A$3:$DE$2059,$E16+19,FALSE)</f>
        <v>163</v>
      </c>
      <c r="M16" s="358">
        <f t="shared" si="0"/>
        <v>6600</v>
      </c>
    </row>
    <row r="17" spans="1:13" ht="15" customHeight="1">
      <c r="A17" s="27" t="str">
        <f t="shared" si="1"/>
        <v>1622101</v>
      </c>
      <c r="B17" s="28" t="s">
        <v>1200</v>
      </c>
      <c r="C17" s="29">
        <v>21</v>
      </c>
      <c r="D17" s="28" t="s">
        <v>790</v>
      </c>
      <c r="E17" s="148">
        <v>18</v>
      </c>
      <c r="F17" s="612"/>
      <c r="G17" s="507" t="s">
        <v>1179</v>
      </c>
      <c r="H17" s="507"/>
      <c r="I17" s="42">
        <f>VLOOKUP($A17&amp;I$54,決統データ!$A$3:$DE$2059,$E17+19,FALSE)</f>
        <v>0</v>
      </c>
      <c r="J17" s="42">
        <f>VLOOKUP($A17&amp;J$54,決統データ!$A$3:$DE$2059,$E17+19,FALSE)</f>
        <v>0</v>
      </c>
      <c r="K17" s="42">
        <f>VLOOKUP($A17&amp;K$54,決統データ!$A$3:$DE$2059,$E17+19,FALSE)</f>
        <v>0</v>
      </c>
      <c r="L17" s="42">
        <f>VLOOKUP($A17&amp;L$54,決統データ!$A$3:$DE$2059,$E17+19,FALSE)</f>
        <v>0</v>
      </c>
      <c r="M17" s="358">
        <f t="shared" si="0"/>
        <v>0</v>
      </c>
    </row>
    <row r="18" spans="1:13" ht="15" customHeight="1">
      <c r="A18" s="27" t="str">
        <f t="shared" si="1"/>
        <v>1622101</v>
      </c>
      <c r="B18" s="28" t="s">
        <v>1200</v>
      </c>
      <c r="C18" s="29">
        <v>21</v>
      </c>
      <c r="D18" s="28" t="s">
        <v>790</v>
      </c>
      <c r="E18" s="148">
        <v>19</v>
      </c>
      <c r="F18" s="612"/>
      <c r="G18" s="507" t="s">
        <v>1178</v>
      </c>
      <c r="H18" s="507"/>
      <c r="I18" s="42">
        <f>VLOOKUP($A18&amp;I$54,決統データ!$A$3:$DE$2059,$E18+19,FALSE)</f>
        <v>491483</v>
      </c>
      <c r="J18" s="42">
        <f>VLOOKUP($A18&amp;J$54,決統データ!$A$3:$DE$2059,$E18+19,FALSE)</f>
        <v>46040</v>
      </c>
      <c r="K18" s="42">
        <f>VLOOKUP($A18&amp;K$54,決統データ!$A$3:$DE$2059,$E18+19,FALSE)</f>
        <v>12453</v>
      </c>
      <c r="L18" s="42">
        <f>VLOOKUP($A18&amp;L$54,決統データ!$A$3:$DE$2059,$E18+19,FALSE)</f>
        <v>0</v>
      </c>
      <c r="M18" s="358">
        <f t="shared" si="0"/>
        <v>549976</v>
      </c>
    </row>
    <row r="19" spans="1:13" ht="15" customHeight="1">
      <c r="A19" s="27" t="str">
        <f t="shared" si="1"/>
        <v>1622101</v>
      </c>
      <c r="B19" s="28" t="s">
        <v>1200</v>
      </c>
      <c r="C19" s="29">
        <v>21</v>
      </c>
      <c r="D19" s="28" t="s">
        <v>790</v>
      </c>
      <c r="E19" s="148">
        <v>21</v>
      </c>
      <c r="F19" s="612"/>
      <c r="G19" s="611" t="s">
        <v>1177</v>
      </c>
      <c r="H19" s="62" t="s">
        <v>1176</v>
      </c>
      <c r="I19" s="42">
        <f>VLOOKUP($A19&amp;I$54,決統データ!$A$3:$DE$2059,$E19+19,FALSE)</f>
        <v>0</v>
      </c>
      <c r="J19" s="42">
        <f>VLOOKUP($A19&amp;J$54,決統データ!$A$3:$DE$2059,$E19+19,FALSE)</f>
        <v>0</v>
      </c>
      <c r="K19" s="42">
        <f>VLOOKUP($A19&amp;K$54,決統データ!$A$3:$DE$2059,$E19+19,FALSE)</f>
        <v>1698</v>
      </c>
      <c r="L19" s="42">
        <f>VLOOKUP($A19&amp;L$54,決統データ!$A$3:$DE$2059,$E19+19,FALSE)</f>
        <v>0</v>
      </c>
      <c r="M19" s="358">
        <f t="shared" si="0"/>
        <v>1698</v>
      </c>
    </row>
    <row r="20" spans="1:13" ht="15" customHeight="1">
      <c r="A20" s="27" t="str">
        <f t="shared" si="1"/>
        <v>1622101</v>
      </c>
      <c r="B20" s="28" t="s">
        <v>1200</v>
      </c>
      <c r="C20" s="29">
        <v>21</v>
      </c>
      <c r="D20" s="28" t="s">
        <v>790</v>
      </c>
      <c r="E20" s="148">
        <v>22</v>
      </c>
      <c r="F20" s="612"/>
      <c r="G20" s="612"/>
      <c r="H20" s="62" t="s">
        <v>1175</v>
      </c>
      <c r="I20" s="42">
        <f>VLOOKUP($A20&amp;I$54,決統データ!$A$3:$DE$2059,$E20+19,FALSE)</f>
        <v>0</v>
      </c>
      <c r="J20" s="42">
        <f>VLOOKUP($A20&amp;J$54,決統データ!$A$3:$DE$2059,$E20+19,FALSE)</f>
        <v>0</v>
      </c>
      <c r="K20" s="42">
        <f>VLOOKUP($A20&amp;K$54,決統データ!$A$3:$DE$2059,$E20+19,FALSE)</f>
        <v>1540</v>
      </c>
      <c r="L20" s="42">
        <f>VLOOKUP($A20&amp;L$54,決統データ!$A$3:$DE$2059,$E20+19,FALSE)</f>
        <v>89</v>
      </c>
      <c r="M20" s="358">
        <f t="shared" si="0"/>
        <v>1629</v>
      </c>
    </row>
    <row r="21" spans="1:13" ht="15" customHeight="1">
      <c r="A21" s="27" t="str">
        <f t="shared" si="1"/>
        <v>1622101</v>
      </c>
      <c r="B21" s="28" t="s">
        <v>1200</v>
      </c>
      <c r="C21" s="29">
        <v>21</v>
      </c>
      <c r="D21" s="28" t="s">
        <v>790</v>
      </c>
      <c r="E21" s="148">
        <v>23</v>
      </c>
      <c r="F21" s="612"/>
      <c r="G21" s="612"/>
      <c r="H21" s="62" t="s">
        <v>1174</v>
      </c>
      <c r="I21" s="42">
        <f>VLOOKUP($A21&amp;I$54,決統データ!$A$3:$DE$2059,$E21+19,FALSE)</f>
        <v>0</v>
      </c>
      <c r="J21" s="42">
        <f>VLOOKUP($A21&amp;J$54,決統データ!$A$3:$DE$2059,$E21+19,FALSE)</f>
        <v>0</v>
      </c>
      <c r="K21" s="42">
        <f>VLOOKUP($A21&amp;K$54,決統データ!$A$3:$DE$2059,$E21+19,FALSE)</f>
        <v>4723</v>
      </c>
      <c r="L21" s="42">
        <f>VLOOKUP($A21&amp;L$54,決統データ!$A$3:$DE$2059,$E21+19,FALSE)</f>
        <v>0</v>
      </c>
      <c r="M21" s="358">
        <f t="shared" si="0"/>
        <v>4723</v>
      </c>
    </row>
    <row r="22" spans="1:13" ht="15" customHeight="1">
      <c r="A22" s="27" t="str">
        <f t="shared" si="1"/>
        <v>1622101</v>
      </c>
      <c r="B22" s="28" t="s">
        <v>1200</v>
      </c>
      <c r="C22" s="29">
        <v>21</v>
      </c>
      <c r="D22" s="28" t="s">
        <v>790</v>
      </c>
      <c r="E22" s="148">
        <v>24</v>
      </c>
      <c r="F22" s="612"/>
      <c r="G22" s="613"/>
      <c r="H22" s="62" t="s">
        <v>799</v>
      </c>
      <c r="I22" s="42">
        <f>VLOOKUP($A22&amp;I$54,決統データ!$A$3:$DE$2059,$E22+19,FALSE)</f>
        <v>0</v>
      </c>
      <c r="J22" s="42">
        <f>VLOOKUP($A22&amp;J$54,決統データ!$A$3:$DE$2059,$E22+19,FALSE)</f>
        <v>0</v>
      </c>
      <c r="K22" s="42">
        <f>VLOOKUP($A22&amp;K$54,決統データ!$A$3:$DE$2059,$E22+19,FALSE)</f>
        <v>7961</v>
      </c>
      <c r="L22" s="42">
        <f>VLOOKUP($A22&amp;L$54,決統データ!$A$3:$DE$2059,$E22+19,FALSE)</f>
        <v>89</v>
      </c>
      <c r="M22" s="358">
        <f t="shared" si="0"/>
        <v>8050</v>
      </c>
    </row>
    <row r="23" spans="1:13" ht="15" customHeight="1">
      <c r="A23" s="27" t="str">
        <f t="shared" si="1"/>
        <v>1622101</v>
      </c>
      <c r="B23" s="28" t="s">
        <v>1200</v>
      </c>
      <c r="C23" s="29">
        <v>21</v>
      </c>
      <c r="D23" s="28" t="s">
        <v>790</v>
      </c>
      <c r="E23" s="148">
        <v>27</v>
      </c>
      <c r="F23" s="612"/>
      <c r="G23" s="468" t="s">
        <v>1173</v>
      </c>
      <c r="H23" s="469"/>
      <c r="I23" s="42">
        <f>VLOOKUP($A23&amp;I$54,決統データ!$A$3:$DE$2059,$E23+19,FALSE)</f>
        <v>16447</v>
      </c>
      <c r="J23" s="42">
        <f>VLOOKUP($A23&amp;J$54,決統データ!$A$3:$DE$2059,$E23+19,FALSE)</f>
        <v>1014</v>
      </c>
      <c r="K23" s="42">
        <f>VLOOKUP($A23&amp;K$54,決統データ!$A$3:$DE$2059,$E23+19,FALSE)</f>
        <v>0</v>
      </c>
      <c r="L23" s="42">
        <f>VLOOKUP($A23&amp;L$54,決統データ!$A$3:$DE$2059,$E23+19,FALSE)</f>
        <v>0</v>
      </c>
      <c r="M23" s="358">
        <f t="shared" si="0"/>
        <v>17461</v>
      </c>
    </row>
    <row r="24" spans="1:13" ht="15" customHeight="1">
      <c r="A24" s="27" t="str">
        <f t="shared" si="1"/>
        <v>1622101</v>
      </c>
      <c r="B24" s="28" t="s">
        <v>1200</v>
      </c>
      <c r="C24" s="29">
        <v>21</v>
      </c>
      <c r="D24" s="28" t="s">
        <v>790</v>
      </c>
      <c r="E24" s="148">
        <v>28</v>
      </c>
      <c r="F24" s="612"/>
      <c r="G24" s="507" t="s">
        <v>737</v>
      </c>
      <c r="H24" s="507"/>
      <c r="I24" s="42">
        <f>VLOOKUP($A24&amp;I$54,決統データ!$A$3:$DE$2059,$E24+19,FALSE)</f>
        <v>4850</v>
      </c>
      <c r="J24" s="42">
        <f>VLOOKUP($A24&amp;J$54,決統データ!$A$3:$DE$2059,$E24+19,FALSE)</f>
        <v>850</v>
      </c>
      <c r="K24" s="42">
        <f>VLOOKUP($A24&amp;K$54,決統データ!$A$3:$DE$2059,$E24+19,FALSE)</f>
        <v>22871</v>
      </c>
      <c r="L24" s="42">
        <f>VLOOKUP($A24&amp;L$54,決統データ!$A$3:$DE$2059,$E24+19,FALSE)</f>
        <v>4891</v>
      </c>
      <c r="M24" s="358">
        <f t="shared" si="0"/>
        <v>33462</v>
      </c>
    </row>
    <row r="25" spans="1:13" ht="15" customHeight="1">
      <c r="A25" s="27" t="str">
        <f t="shared" si="1"/>
        <v>1622101</v>
      </c>
      <c r="B25" s="28" t="s">
        <v>1200</v>
      </c>
      <c r="C25" s="29">
        <v>21</v>
      </c>
      <c r="D25" s="28" t="s">
        <v>790</v>
      </c>
      <c r="E25" s="148">
        <v>29</v>
      </c>
      <c r="F25" s="613"/>
      <c r="G25" s="507" t="s">
        <v>1172</v>
      </c>
      <c r="H25" s="507"/>
      <c r="I25" s="42">
        <f>VLOOKUP($A25&amp;I$54,決統データ!$A$3:$DE$2059,$E25+19,FALSE)</f>
        <v>526063</v>
      </c>
      <c r="J25" s="42">
        <f>VLOOKUP($A25&amp;J$54,決統データ!$A$3:$DE$2059,$E25+19,FALSE)</f>
        <v>52818</v>
      </c>
      <c r="K25" s="42">
        <f>VLOOKUP($A25&amp;K$54,決統データ!$A$3:$DE$2059,$E25+19,FALSE)</f>
        <v>143145</v>
      </c>
      <c r="L25" s="42">
        <f>VLOOKUP($A25&amp;L$54,決統データ!$A$3:$DE$2059,$E25+19,FALSE)</f>
        <v>25252</v>
      </c>
      <c r="M25" s="358">
        <f t="shared" si="0"/>
        <v>747278</v>
      </c>
    </row>
    <row r="26" spans="1:13" ht="15" customHeight="1">
      <c r="A26" s="27" t="str">
        <f t="shared" si="1"/>
        <v>1622101</v>
      </c>
      <c r="B26" s="28" t="s">
        <v>1200</v>
      </c>
      <c r="C26" s="29">
        <v>21</v>
      </c>
      <c r="D26" s="28" t="s">
        <v>790</v>
      </c>
      <c r="E26" s="148">
        <v>30</v>
      </c>
      <c r="F26" s="643" t="s">
        <v>1196</v>
      </c>
      <c r="G26" s="507" t="s">
        <v>1195</v>
      </c>
      <c r="H26" s="507"/>
      <c r="I26" s="42">
        <f>VLOOKUP($A26&amp;I$54,決統データ!$A$3:$DE$2059,$E26+19,FALSE)</f>
        <v>0</v>
      </c>
      <c r="J26" s="42">
        <f>VLOOKUP($A26&amp;J$54,決統データ!$A$3:$DE$2059,$E26+19,FALSE)</f>
        <v>0</v>
      </c>
      <c r="K26" s="42">
        <f>VLOOKUP($A26&amp;K$54,決統データ!$A$3:$DE$2059,$E26+19,FALSE)</f>
        <v>228</v>
      </c>
      <c r="L26" s="42">
        <f>VLOOKUP($A26&amp;L$54,決統データ!$A$3:$DE$2059,$E26+19,FALSE)</f>
        <v>48</v>
      </c>
      <c r="M26" s="358">
        <f t="shared" si="0"/>
        <v>276</v>
      </c>
    </row>
    <row r="27" spans="1:13" ht="15" customHeight="1">
      <c r="A27" s="27" t="str">
        <f t="shared" si="1"/>
        <v>1622101</v>
      </c>
      <c r="B27" s="28" t="s">
        <v>1200</v>
      </c>
      <c r="C27" s="29">
        <v>21</v>
      </c>
      <c r="D27" s="28" t="s">
        <v>790</v>
      </c>
      <c r="E27" s="24">
        <v>31</v>
      </c>
      <c r="F27" s="644"/>
      <c r="G27" s="507" t="s">
        <v>1194</v>
      </c>
      <c r="H27" s="507"/>
      <c r="I27" s="42">
        <f>VLOOKUP($A27&amp;I$54,決統データ!$A$3:$DE$2059,$E27+19,FALSE)</f>
        <v>0</v>
      </c>
      <c r="J27" s="42">
        <f>VLOOKUP($A27&amp;J$54,決統データ!$A$3:$DE$2059,$E27+19,FALSE)</f>
        <v>0</v>
      </c>
      <c r="K27" s="42">
        <f>VLOOKUP($A27&amp;K$54,決統データ!$A$3:$DE$2059,$E27+19,FALSE)</f>
        <v>19</v>
      </c>
      <c r="L27" s="42">
        <f>VLOOKUP($A27&amp;L$54,決統データ!$A$3:$DE$2059,$E27+19,FALSE)</f>
        <v>4</v>
      </c>
      <c r="M27" s="358">
        <f t="shared" si="0"/>
        <v>23</v>
      </c>
    </row>
    <row r="28" spans="1:13" ht="15" customHeight="1">
      <c r="A28" s="27" t="str">
        <f t="shared" si="1"/>
        <v>1622101</v>
      </c>
      <c r="B28" s="28" t="s">
        <v>1200</v>
      </c>
      <c r="C28" s="29">
        <v>21</v>
      </c>
      <c r="D28" s="28" t="s">
        <v>790</v>
      </c>
      <c r="E28" s="24">
        <v>32</v>
      </c>
      <c r="F28" s="644"/>
      <c r="G28" s="507" t="s">
        <v>1608</v>
      </c>
      <c r="H28" s="507"/>
      <c r="I28" s="42">
        <f>VLOOKUP($A28&amp;I$54,決統データ!$A$3:$DE$2059,$E28+19,FALSE)</f>
        <v>0</v>
      </c>
      <c r="J28" s="42">
        <f>VLOOKUP($A28&amp;J$54,決統データ!$A$3:$DE$2059,$E28+19,FALSE)</f>
        <v>0</v>
      </c>
      <c r="K28" s="42">
        <f>VLOOKUP($A28&amp;K$54,決統データ!$A$3:$DE$2059,$E28+19,FALSE)</f>
        <v>1068</v>
      </c>
      <c r="L28" s="42">
        <f>VLOOKUP($A28&amp;L$54,決統データ!$A$3:$DE$2059,$E28+19,FALSE)</f>
        <v>233</v>
      </c>
      <c r="M28" s="358">
        <f t="shared" si="0"/>
        <v>1301</v>
      </c>
    </row>
    <row r="29" spans="1:13" ht="15" customHeight="1">
      <c r="A29" s="27" t="str">
        <f t="shared" si="1"/>
        <v>1622101</v>
      </c>
      <c r="B29" s="28" t="s">
        <v>1200</v>
      </c>
      <c r="C29" s="29">
        <v>21</v>
      </c>
      <c r="D29" s="28" t="s">
        <v>790</v>
      </c>
      <c r="E29" s="24">
        <v>33</v>
      </c>
      <c r="F29" s="645"/>
      <c r="G29" s="468" t="s">
        <v>1193</v>
      </c>
      <c r="H29" s="469"/>
      <c r="I29" s="42">
        <f>VLOOKUP($A29&amp;I$54,決統データ!$A$3:$DE$2059,$E29+19,FALSE)</f>
        <v>0</v>
      </c>
      <c r="J29" s="42">
        <f>VLOOKUP($A29&amp;J$54,決統データ!$A$3:$DE$2059,$E29+19,FALSE)</f>
        <v>0</v>
      </c>
      <c r="K29" s="42">
        <f>VLOOKUP($A29&amp;K$54,決統データ!$A$3:$DE$2059,$E29+19,FALSE)</f>
        <v>346</v>
      </c>
      <c r="L29" s="42">
        <f>VLOOKUP($A29&amp;L$54,決統データ!$A$3:$DE$2059,$E29+19,FALSE)</f>
        <v>78</v>
      </c>
      <c r="M29" s="358">
        <f t="shared" si="0"/>
        <v>424</v>
      </c>
    </row>
    <row r="30" spans="1:13" ht="15" customHeight="1">
      <c r="F30" s="611" t="s">
        <v>1192</v>
      </c>
      <c r="G30" s="637" t="s">
        <v>862</v>
      </c>
      <c r="H30" s="95" t="s">
        <v>1191</v>
      </c>
      <c r="I30" s="15">
        <f t="shared" ref="I30:I51" si="2">I4/$I$25*100</f>
        <v>0</v>
      </c>
      <c r="J30" s="15">
        <f t="shared" ref="J30:J51" si="3">J4/$J$25*100</f>
        <v>0</v>
      </c>
      <c r="K30" s="15">
        <f t="shared" ref="K30:K51" si="4">K4/$K$25*100</f>
        <v>36.6174159069475</v>
      </c>
      <c r="L30" s="15">
        <f t="shared" ref="L30:L51" si="5">L4/$L$25*100</f>
        <v>50.118802471091392</v>
      </c>
      <c r="M30" s="350">
        <f t="shared" ref="M30:M51" si="6">M4/$M$25*100</f>
        <v>8.7078704310845492</v>
      </c>
    </row>
    <row r="31" spans="1:13" ht="15" customHeight="1">
      <c r="F31" s="612"/>
      <c r="G31" s="670"/>
      <c r="H31" s="60" t="s">
        <v>1190</v>
      </c>
      <c r="I31" s="15">
        <f t="shared" si="2"/>
        <v>0</v>
      </c>
      <c r="J31" s="15">
        <f t="shared" si="3"/>
        <v>0</v>
      </c>
      <c r="K31" s="15">
        <f t="shared" si="4"/>
        <v>17.425687240210973</v>
      </c>
      <c r="L31" s="15">
        <f t="shared" si="5"/>
        <v>17.602566133375575</v>
      </c>
      <c r="M31" s="350">
        <f t="shared" si="6"/>
        <v>3.9328068001466656</v>
      </c>
    </row>
    <row r="32" spans="1:13" ht="15" customHeight="1">
      <c r="F32" s="612"/>
      <c r="G32" s="670"/>
      <c r="H32" s="60" t="s">
        <v>1189</v>
      </c>
      <c r="I32" s="15">
        <f t="shared" si="2"/>
        <v>0</v>
      </c>
      <c r="J32" s="15">
        <f t="shared" si="3"/>
        <v>0</v>
      </c>
      <c r="K32" s="15">
        <f t="shared" si="4"/>
        <v>0.18303119214782215</v>
      </c>
      <c r="L32" s="15">
        <f t="shared" si="5"/>
        <v>0</v>
      </c>
      <c r="M32" s="350">
        <f t="shared" si="6"/>
        <v>3.5060579864521636E-2</v>
      </c>
    </row>
    <row r="33" spans="6:13" ht="15" customHeight="1">
      <c r="F33" s="612"/>
      <c r="G33" s="670"/>
      <c r="H33" s="60" t="s">
        <v>1188</v>
      </c>
      <c r="I33" s="15">
        <f t="shared" si="2"/>
        <v>0</v>
      </c>
      <c r="J33" s="15">
        <f t="shared" si="3"/>
        <v>0</v>
      </c>
      <c r="K33" s="15">
        <f t="shared" si="4"/>
        <v>0</v>
      </c>
      <c r="L33" s="15">
        <f t="shared" si="5"/>
        <v>0</v>
      </c>
      <c r="M33" s="350">
        <f t="shared" si="6"/>
        <v>0</v>
      </c>
    </row>
    <row r="34" spans="6:13" ht="15" customHeight="1">
      <c r="F34" s="612"/>
      <c r="G34" s="670"/>
      <c r="H34" s="60" t="s">
        <v>1187</v>
      </c>
      <c r="I34" s="15">
        <f t="shared" si="2"/>
        <v>0</v>
      </c>
      <c r="J34" s="15">
        <f t="shared" si="3"/>
        <v>0</v>
      </c>
      <c r="K34" s="15">
        <f t="shared" si="4"/>
        <v>11.468790387369451</v>
      </c>
      <c r="L34" s="15">
        <f t="shared" si="5"/>
        <v>10.106130207508317</v>
      </c>
      <c r="M34" s="350">
        <f t="shared" si="6"/>
        <v>2.5384127459927899</v>
      </c>
    </row>
    <row r="35" spans="6:13" ht="15" customHeight="1">
      <c r="F35" s="612"/>
      <c r="G35" s="670"/>
      <c r="H35" s="60" t="s">
        <v>799</v>
      </c>
      <c r="I35" s="15">
        <f t="shared" si="2"/>
        <v>0</v>
      </c>
      <c r="J35" s="15">
        <f t="shared" si="3"/>
        <v>0</v>
      </c>
      <c r="K35" s="15">
        <f t="shared" si="4"/>
        <v>65.694924726675751</v>
      </c>
      <c r="L35" s="15">
        <f t="shared" si="5"/>
        <v>77.827498811975289</v>
      </c>
      <c r="M35" s="350">
        <f t="shared" si="6"/>
        <v>15.214150557088526</v>
      </c>
    </row>
    <row r="36" spans="6:13" ht="15" customHeight="1">
      <c r="F36" s="612"/>
      <c r="G36" s="507" t="s">
        <v>1186</v>
      </c>
      <c r="H36" s="507"/>
      <c r="I36" s="15">
        <f t="shared" si="2"/>
        <v>2.012686693418849</v>
      </c>
      <c r="J36" s="15">
        <f t="shared" si="3"/>
        <v>0</v>
      </c>
      <c r="K36" s="15">
        <f t="shared" si="4"/>
        <v>0</v>
      </c>
      <c r="L36" s="15">
        <f t="shared" si="5"/>
        <v>0</v>
      </c>
      <c r="M36" s="350">
        <f t="shared" si="6"/>
        <v>1.4168756473494468</v>
      </c>
    </row>
    <row r="37" spans="6:13" ht="15" customHeight="1">
      <c r="F37" s="612"/>
      <c r="G37" s="670" t="s">
        <v>650</v>
      </c>
      <c r="H37" s="60" t="s">
        <v>1185</v>
      </c>
      <c r="I37" s="15">
        <f t="shared" si="2"/>
        <v>2.012686693418849</v>
      </c>
      <c r="J37" s="15">
        <f t="shared" si="3"/>
        <v>0</v>
      </c>
      <c r="K37" s="15">
        <f t="shared" si="4"/>
        <v>0</v>
      </c>
      <c r="L37" s="15">
        <f t="shared" si="5"/>
        <v>0</v>
      </c>
      <c r="M37" s="350">
        <f t="shared" si="6"/>
        <v>1.4168756473494468</v>
      </c>
    </row>
    <row r="38" spans="6:13" ht="15" customHeight="1">
      <c r="F38" s="612"/>
      <c r="G38" s="670"/>
      <c r="H38" s="60" t="s">
        <v>1184</v>
      </c>
      <c r="I38" s="15">
        <f t="shared" si="2"/>
        <v>0</v>
      </c>
      <c r="J38" s="15">
        <f t="shared" si="3"/>
        <v>0</v>
      </c>
      <c r="K38" s="15">
        <f t="shared" si="4"/>
        <v>0</v>
      </c>
      <c r="L38" s="15">
        <f t="shared" si="5"/>
        <v>0</v>
      </c>
      <c r="M38" s="350">
        <f t="shared" si="6"/>
        <v>0</v>
      </c>
    </row>
    <row r="39" spans="6:13" ht="15" customHeight="1">
      <c r="F39" s="612"/>
      <c r="G39" s="670"/>
      <c r="H39" s="60" t="s">
        <v>1183</v>
      </c>
      <c r="I39" s="15">
        <f t="shared" si="2"/>
        <v>0</v>
      </c>
      <c r="J39" s="15">
        <f t="shared" si="3"/>
        <v>0</v>
      </c>
      <c r="K39" s="15">
        <f t="shared" si="4"/>
        <v>0</v>
      </c>
      <c r="L39" s="15">
        <f t="shared" si="5"/>
        <v>0</v>
      </c>
      <c r="M39" s="350">
        <f t="shared" si="6"/>
        <v>0</v>
      </c>
    </row>
    <row r="40" spans="6:13" ht="15" customHeight="1">
      <c r="F40" s="612"/>
      <c r="G40" s="507" t="s">
        <v>1182</v>
      </c>
      <c r="H40" s="507"/>
      <c r="I40" s="15">
        <f t="shared" si="2"/>
        <v>0</v>
      </c>
      <c r="J40" s="15">
        <f t="shared" si="3"/>
        <v>6.3955469726229692</v>
      </c>
      <c r="K40" s="15">
        <f t="shared" si="4"/>
        <v>2.4178280764260016</v>
      </c>
      <c r="L40" s="15">
        <f t="shared" si="5"/>
        <v>0.41184856645018214</v>
      </c>
      <c r="M40" s="350">
        <f t="shared" si="6"/>
        <v>0.92910536640982333</v>
      </c>
    </row>
    <row r="41" spans="6:13" ht="15" customHeight="1">
      <c r="F41" s="612"/>
      <c r="G41" s="507" t="s">
        <v>1181</v>
      </c>
      <c r="H41" s="507"/>
      <c r="I41" s="15">
        <f t="shared" si="2"/>
        <v>0</v>
      </c>
      <c r="J41" s="15">
        <f t="shared" si="3"/>
        <v>0.14389034041425272</v>
      </c>
      <c r="K41" s="15">
        <f t="shared" si="4"/>
        <v>5.4490202242481398E-2</v>
      </c>
      <c r="L41" s="15">
        <f t="shared" si="5"/>
        <v>1.3939489941390781</v>
      </c>
      <c r="M41" s="350">
        <f t="shared" si="6"/>
        <v>6.7712417600946373E-2</v>
      </c>
    </row>
    <row r="42" spans="6:13" ht="15" customHeight="1">
      <c r="F42" s="612"/>
      <c r="G42" s="507" t="s">
        <v>1180</v>
      </c>
      <c r="H42" s="507"/>
      <c r="I42" s="15">
        <f t="shared" si="2"/>
        <v>0.51229605579559867</v>
      </c>
      <c r="J42" s="15">
        <f t="shared" si="3"/>
        <v>2.7642091711159074</v>
      </c>
      <c r="K42" s="15">
        <f t="shared" si="4"/>
        <v>1.5941877117608021</v>
      </c>
      <c r="L42" s="15">
        <f t="shared" si="5"/>
        <v>0.64549342626326633</v>
      </c>
      <c r="M42" s="350">
        <f t="shared" si="6"/>
        <v>0.88320544696886572</v>
      </c>
    </row>
    <row r="43" spans="6:13" ht="15" customHeight="1">
      <c r="F43" s="612"/>
      <c r="G43" s="507" t="s">
        <v>1179</v>
      </c>
      <c r="H43" s="507"/>
      <c r="I43" s="15">
        <f t="shared" si="2"/>
        <v>0</v>
      </c>
      <c r="J43" s="15">
        <f t="shared" si="3"/>
        <v>0</v>
      </c>
      <c r="K43" s="15">
        <f t="shared" si="4"/>
        <v>0</v>
      </c>
      <c r="L43" s="15">
        <f>L17/$L$25*100</f>
        <v>0</v>
      </c>
      <c r="M43" s="350">
        <f t="shared" si="6"/>
        <v>0</v>
      </c>
    </row>
    <row r="44" spans="6:13" ht="15" customHeight="1">
      <c r="F44" s="612"/>
      <c r="G44" s="507" t="s">
        <v>1178</v>
      </c>
      <c r="H44" s="507"/>
      <c r="I44" s="15">
        <f t="shared" si="2"/>
        <v>93.426642816544785</v>
      </c>
      <c r="J44" s="15">
        <f t="shared" si="3"/>
        <v>87.167253587792032</v>
      </c>
      <c r="K44" s="15">
        <f t="shared" si="4"/>
        <v>8.6995703657130878</v>
      </c>
      <c r="L44" s="15">
        <f t="shared" si="5"/>
        <v>0</v>
      </c>
      <c r="M44" s="350">
        <f t="shared" si="6"/>
        <v>73.597242257901343</v>
      </c>
    </row>
    <row r="45" spans="6:13" ht="15" customHeight="1">
      <c r="F45" s="612"/>
      <c r="G45" s="611" t="s">
        <v>1177</v>
      </c>
      <c r="H45" s="62" t="s">
        <v>1176</v>
      </c>
      <c r="I45" s="15">
        <f t="shared" si="2"/>
        <v>0</v>
      </c>
      <c r="J45" s="15">
        <f t="shared" si="3"/>
        <v>0</v>
      </c>
      <c r="K45" s="15">
        <f t="shared" si="4"/>
        <v>1.1862097872786335</v>
      </c>
      <c r="L45" s="15">
        <f t="shared" si="5"/>
        <v>0</v>
      </c>
      <c r="M45" s="350">
        <f t="shared" si="6"/>
        <v>0.22722467408380817</v>
      </c>
    </row>
    <row r="46" spans="6:13" ht="15" customHeight="1">
      <c r="F46" s="612"/>
      <c r="G46" s="612"/>
      <c r="H46" s="62" t="s">
        <v>1175</v>
      </c>
      <c r="I46" s="15">
        <f t="shared" si="2"/>
        <v>0</v>
      </c>
      <c r="J46" s="15">
        <f t="shared" si="3"/>
        <v>0</v>
      </c>
      <c r="K46" s="15">
        <f t="shared" si="4"/>
        <v>1.0758321981207866</v>
      </c>
      <c r="L46" s="15">
        <f t="shared" si="5"/>
        <v>0.35244733090448283</v>
      </c>
      <c r="M46" s="350">
        <f t="shared" si="6"/>
        <v>0.21799116259277004</v>
      </c>
    </row>
    <row r="47" spans="6:13" ht="15" customHeight="1">
      <c r="F47" s="612"/>
      <c r="G47" s="612"/>
      <c r="H47" s="62" t="s">
        <v>1174</v>
      </c>
      <c r="I47" s="15">
        <f t="shared" si="2"/>
        <v>0</v>
      </c>
      <c r="J47" s="15">
        <f t="shared" si="3"/>
        <v>0</v>
      </c>
      <c r="K47" s="15">
        <f t="shared" si="4"/>
        <v>3.2994516050158929</v>
      </c>
      <c r="L47" s="15">
        <f t="shared" si="5"/>
        <v>0</v>
      </c>
      <c r="M47" s="350">
        <f t="shared" si="6"/>
        <v>0.63202717061120495</v>
      </c>
    </row>
    <row r="48" spans="6:13" ht="15" customHeight="1">
      <c r="F48" s="612"/>
      <c r="G48" s="613"/>
      <c r="H48" s="62" t="s">
        <v>799</v>
      </c>
      <c r="I48" s="15">
        <f t="shared" si="2"/>
        <v>0</v>
      </c>
      <c r="J48" s="15">
        <f t="shared" si="3"/>
        <v>0</v>
      </c>
      <c r="K48" s="15">
        <f t="shared" si="4"/>
        <v>5.5614935904153135</v>
      </c>
      <c r="L48" s="15">
        <f t="shared" si="5"/>
        <v>0.35244733090448283</v>
      </c>
      <c r="M48" s="350">
        <f t="shared" si="6"/>
        <v>1.0772430072877832</v>
      </c>
    </row>
    <row r="49" spans="6:13" ht="15" customHeight="1">
      <c r="F49" s="612"/>
      <c r="G49" s="468" t="s">
        <v>1173</v>
      </c>
      <c r="H49" s="469"/>
      <c r="I49" s="15">
        <f t="shared" si="2"/>
        <v>3.1264316251095403</v>
      </c>
      <c r="J49" s="15">
        <f t="shared" si="3"/>
        <v>1.9198000681585823</v>
      </c>
      <c r="K49" s="15">
        <f t="shared" si="4"/>
        <v>0</v>
      </c>
      <c r="L49" s="15">
        <f t="shared" si="5"/>
        <v>0</v>
      </c>
      <c r="M49" s="350">
        <f t="shared" si="6"/>
        <v>2.3366136832611155</v>
      </c>
    </row>
    <row r="50" spans="6:13" ht="15" customHeight="1">
      <c r="F50" s="612"/>
      <c r="G50" s="507" t="s">
        <v>737</v>
      </c>
      <c r="H50" s="507"/>
      <c r="I50" s="15">
        <f t="shared" si="2"/>
        <v>0.92194280913122584</v>
      </c>
      <c r="J50" s="15">
        <f t="shared" si="3"/>
        <v>1.6092998598962474</v>
      </c>
      <c r="K50" s="15">
        <f t="shared" si="4"/>
        <v>15.977505326766565</v>
      </c>
      <c r="L50" s="15">
        <f t="shared" si="5"/>
        <v>19.368762870267702</v>
      </c>
      <c r="M50" s="350">
        <f t="shared" si="6"/>
        <v>4.4778516161321491</v>
      </c>
    </row>
    <row r="51" spans="6:13" ht="15" customHeight="1">
      <c r="F51" s="613"/>
      <c r="G51" s="507" t="s">
        <v>1172</v>
      </c>
      <c r="H51" s="507"/>
      <c r="I51" s="15">
        <f t="shared" si="2"/>
        <v>100</v>
      </c>
      <c r="J51" s="15">
        <f t="shared" si="3"/>
        <v>100</v>
      </c>
      <c r="K51" s="15">
        <f t="shared" si="4"/>
        <v>100</v>
      </c>
      <c r="L51" s="15">
        <f t="shared" si="5"/>
        <v>100</v>
      </c>
      <c r="M51" s="350">
        <f t="shared" si="6"/>
        <v>100</v>
      </c>
    </row>
    <row r="54" spans="6:13">
      <c r="I54" s="115" t="str">
        <f>+I55&amp;I57</f>
        <v>262129001</v>
      </c>
      <c r="J54" s="115" t="str">
        <f>+J55&amp;J57</f>
        <v>262129002</v>
      </c>
      <c r="K54" s="115" t="str">
        <f>+K55&amp;K57</f>
        <v>264075001</v>
      </c>
      <c r="L54" s="115" t="str">
        <f>+L55&amp;L57</f>
        <v>264636001</v>
      </c>
    </row>
    <row r="55" spans="6:13">
      <c r="I55" s="115" t="s">
        <v>589</v>
      </c>
      <c r="J55" s="115" t="s">
        <v>589</v>
      </c>
      <c r="K55" s="300" t="s">
        <v>595</v>
      </c>
      <c r="L55" s="115" t="s">
        <v>597</v>
      </c>
    </row>
    <row r="56" spans="6:13">
      <c r="I56" s="114" t="s">
        <v>590</v>
      </c>
      <c r="J56" s="114" t="s">
        <v>590</v>
      </c>
      <c r="K56" s="300" t="s">
        <v>596</v>
      </c>
      <c r="L56" s="114" t="s">
        <v>472</v>
      </c>
    </row>
    <row r="57" spans="6:13">
      <c r="I57" s="114" t="s">
        <v>753</v>
      </c>
      <c r="J57" s="171" t="s">
        <v>139</v>
      </c>
      <c r="K57" s="300" t="s">
        <v>753</v>
      </c>
      <c r="L57" s="114" t="s">
        <v>753</v>
      </c>
    </row>
    <row r="58" spans="6:13" ht="42">
      <c r="I58" s="145" t="s">
        <v>760</v>
      </c>
      <c r="J58" s="145" t="s">
        <v>759</v>
      </c>
      <c r="K58" s="361" t="s">
        <v>356</v>
      </c>
      <c r="L58" s="145" t="s">
        <v>755</v>
      </c>
    </row>
  </sheetData>
  <customSheetViews>
    <customSheetView guid="{247A5D4D-80F1-4466-92F7-7A3BC78E450F}" printArea="1">
      <selection activeCell="C43" sqref="C43"/>
      <pageMargins left="0.78740157480314965" right="0.78740157480314965" top="0.78740157480314965" bottom="0.78740157480314965" header="0.51181102362204722" footer="0.51181102362204722"/>
      <pageSetup paperSize="9" scale="62" orientation="landscape" blackAndWhite="1" errors="blank" horizontalDpi="300" verticalDpi="300"/>
      <headerFooter alignWithMargins="0"/>
    </customSheetView>
  </customSheetViews>
  <mergeCells count="33">
    <mergeCell ref="F26:F29"/>
    <mergeCell ref="G29:H29"/>
    <mergeCell ref="G28:H28"/>
    <mergeCell ref="G26:H26"/>
    <mergeCell ref="G27:H27"/>
    <mergeCell ref="F30:F51"/>
    <mergeCell ref="G45:G48"/>
    <mergeCell ref="G49:H49"/>
    <mergeCell ref="G50:H50"/>
    <mergeCell ref="G51:H51"/>
    <mergeCell ref="G43:H43"/>
    <mergeCell ref="G30:G35"/>
    <mergeCell ref="G41:H41"/>
    <mergeCell ref="G42:H42"/>
    <mergeCell ref="G36:H36"/>
    <mergeCell ref="G37:G39"/>
    <mergeCell ref="G40:H40"/>
    <mergeCell ref="G44:H44"/>
    <mergeCell ref="F2:H2"/>
    <mergeCell ref="G4:G9"/>
    <mergeCell ref="G10:H10"/>
    <mergeCell ref="G11:G13"/>
    <mergeCell ref="F3:H3"/>
    <mergeCell ref="F4:F25"/>
    <mergeCell ref="G19:G22"/>
    <mergeCell ref="G17:H17"/>
    <mergeCell ref="G18:H18"/>
    <mergeCell ref="G23:H23"/>
    <mergeCell ref="G14:H14"/>
    <mergeCell ref="G15:H15"/>
    <mergeCell ref="G16:H16"/>
    <mergeCell ref="G24:H24"/>
    <mergeCell ref="G25:H25"/>
  </mergeCells>
  <phoneticPr fontId="3"/>
  <pageMargins left="0.78740157480314965" right="0.78740157480314965" top="0.78740157480314965" bottom="0.78740157480314965" header="0.51181102362204722" footer="0.51181102362204722"/>
  <pageSetup paperSize="9" scale="97" fitToWidth="0" orientation="portrait" blackAndWhite="1" errors="blank"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7030A0"/>
  </sheetPr>
  <dimension ref="A1:DN2058"/>
  <sheetViews>
    <sheetView zoomScaleNormal="100" workbookViewId="0">
      <pane xSplit="11" ySplit="1" topLeftCell="L1848" activePane="bottomRight" state="frozen"/>
      <selection pane="topRight" activeCell="K1" sqref="K1"/>
      <selection pane="bottomLeft" activeCell="A2" sqref="A2"/>
      <selection pane="bottomRight" activeCell="G1870" sqref="G1870"/>
    </sheetView>
  </sheetViews>
  <sheetFormatPr defaultColWidth="9" defaultRowHeight="14"/>
  <cols>
    <col min="1" max="1" width="20" style="365" customWidth="1"/>
    <col min="2" max="16384" width="9" style="365"/>
  </cols>
  <sheetData>
    <row r="1" spans="1:118">
      <c r="B1" s="364" t="s">
        <v>545</v>
      </c>
      <c r="C1" s="364" t="s">
        <v>546</v>
      </c>
      <c r="D1" s="364" t="s">
        <v>547</v>
      </c>
      <c r="E1" s="364" t="s">
        <v>548</v>
      </c>
      <c r="F1" s="364" t="s">
        <v>549</v>
      </c>
      <c r="G1" s="364" t="s">
        <v>398</v>
      </c>
      <c r="H1" s="364" t="s">
        <v>550</v>
      </c>
      <c r="I1" s="364" t="s">
        <v>551</v>
      </c>
      <c r="J1" s="364" t="s">
        <v>399</v>
      </c>
      <c r="K1" s="364" t="s">
        <v>552</v>
      </c>
      <c r="L1" s="364" t="s">
        <v>400</v>
      </c>
      <c r="M1" s="364" t="s">
        <v>401</v>
      </c>
      <c r="N1" s="364" t="s">
        <v>402</v>
      </c>
      <c r="O1" s="364" t="s">
        <v>473</v>
      </c>
      <c r="P1" s="364" t="s">
        <v>474</v>
      </c>
      <c r="Q1" s="364" t="s">
        <v>475</v>
      </c>
      <c r="R1" s="364" t="s">
        <v>476</v>
      </c>
      <c r="S1" s="364" t="s">
        <v>477</v>
      </c>
      <c r="T1" s="365" t="s">
        <v>403</v>
      </c>
      <c r="U1" s="365" t="s">
        <v>404</v>
      </c>
      <c r="V1" s="365" t="s">
        <v>405</v>
      </c>
      <c r="W1" s="365" t="s">
        <v>406</v>
      </c>
      <c r="X1" s="365" t="s">
        <v>407</v>
      </c>
      <c r="Y1" s="365" t="s">
        <v>408</v>
      </c>
      <c r="Z1" s="365" t="s">
        <v>409</v>
      </c>
      <c r="AA1" s="365" t="s">
        <v>410</v>
      </c>
      <c r="AB1" s="365" t="s">
        <v>411</v>
      </c>
      <c r="AC1" s="365" t="s">
        <v>412</v>
      </c>
      <c r="AD1" s="365" t="s">
        <v>413</v>
      </c>
      <c r="AE1" s="365" t="s">
        <v>414</v>
      </c>
      <c r="AF1" s="365" t="s">
        <v>415</v>
      </c>
      <c r="AG1" s="365" t="s">
        <v>416</v>
      </c>
      <c r="AH1" s="365" t="s">
        <v>417</v>
      </c>
      <c r="AI1" s="365" t="s">
        <v>418</v>
      </c>
      <c r="AJ1" s="365" t="s">
        <v>419</v>
      </c>
      <c r="AK1" s="365" t="s">
        <v>420</v>
      </c>
      <c r="AL1" s="365" t="s">
        <v>421</v>
      </c>
      <c r="AM1" s="365" t="s">
        <v>422</v>
      </c>
      <c r="AN1" s="365" t="s">
        <v>423</v>
      </c>
      <c r="AO1" s="365" t="s">
        <v>424</v>
      </c>
      <c r="AP1" s="365" t="s">
        <v>425</v>
      </c>
      <c r="AQ1" s="365" t="s">
        <v>426</v>
      </c>
      <c r="AR1" s="365" t="s">
        <v>427</v>
      </c>
      <c r="AS1" s="365" t="s">
        <v>428</v>
      </c>
      <c r="AT1" s="365" t="s">
        <v>429</v>
      </c>
      <c r="AU1" s="365" t="s">
        <v>430</v>
      </c>
      <c r="AV1" s="365" t="s">
        <v>431</v>
      </c>
      <c r="AW1" s="365" t="s">
        <v>432</v>
      </c>
      <c r="AX1" s="365" t="s">
        <v>433</v>
      </c>
      <c r="AY1" s="365" t="s">
        <v>434</v>
      </c>
      <c r="AZ1" s="365" t="s">
        <v>435</v>
      </c>
      <c r="BA1" s="365" t="s">
        <v>436</v>
      </c>
      <c r="BB1" s="365" t="s">
        <v>437</v>
      </c>
      <c r="BC1" s="365" t="s">
        <v>438</v>
      </c>
      <c r="BD1" s="365" t="s">
        <v>439</v>
      </c>
      <c r="BE1" s="365" t="s">
        <v>440</v>
      </c>
      <c r="BF1" s="365" t="s">
        <v>441</v>
      </c>
      <c r="BG1" s="365" t="s">
        <v>442</v>
      </c>
      <c r="BH1" s="365" t="s">
        <v>443</v>
      </c>
      <c r="BI1" s="365" t="s">
        <v>444</v>
      </c>
      <c r="BJ1" s="365" t="s">
        <v>445</v>
      </c>
      <c r="BK1" s="365" t="s">
        <v>446</v>
      </c>
      <c r="BL1" s="365" t="s">
        <v>447</v>
      </c>
      <c r="BM1" s="365" t="s">
        <v>448</v>
      </c>
      <c r="BN1" s="365" t="s">
        <v>449</v>
      </c>
      <c r="BO1" s="365" t="s">
        <v>450</v>
      </c>
      <c r="BP1" s="365" t="s">
        <v>451</v>
      </c>
      <c r="BQ1" s="365" t="s">
        <v>452</v>
      </c>
      <c r="BR1" s="365" t="s">
        <v>453</v>
      </c>
      <c r="BS1" s="365" t="s">
        <v>454</v>
      </c>
      <c r="BT1" s="365" t="s">
        <v>455</v>
      </c>
      <c r="BU1" s="365" t="s">
        <v>456</v>
      </c>
      <c r="BV1" s="365" t="s">
        <v>457</v>
      </c>
      <c r="BW1" s="365" t="s">
        <v>458</v>
      </c>
      <c r="BX1" s="365" t="s">
        <v>459</v>
      </c>
      <c r="BY1" s="365" t="s">
        <v>460</v>
      </c>
      <c r="BZ1" s="365" t="s">
        <v>461</v>
      </c>
      <c r="CA1" s="365" t="s">
        <v>462</v>
      </c>
      <c r="CB1" s="365" t="s">
        <v>612</v>
      </c>
      <c r="CC1" s="365" t="s">
        <v>613</v>
      </c>
      <c r="CD1" s="365" t="s">
        <v>614</v>
      </c>
      <c r="CE1" s="365" t="s">
        <v>615</v>
      </c>
      <c r="CF1" s="365" t="s">
        <v>616</v>
      </c>
      <c r="CG1" s="365" t="s">
        <v>617</v>
      </c>
      <c r="CH1" s="365" t="s">
        <v>618</v>
      </c>
      <c r="CI1" s="365" t="s">
        <v>619</v>
      </c>
      <c r="CJ1" s="365" t="s">
        <v>620</v>
      </c>
      <c r="CK1" s="365" t="s">
        <v>621</v>
      </c>
      <c r="CL1" s="365" t="s">
        <v>622</v>
      </c>
      <c r="CM1" s="365" t="s">
        <v>623</v>
      </c>
      <c r="CN1" s="365" t="s">
        <v>624</v>
      </c>
      <c r="CO1" s="365" t="s">
        <v>625</v>
      </c>
      <c r="CP1" s="365" t="s">
        <v>626</v>
      </c>
      <c r="CQ1" s="365" t="s">
        <v>627</v>
      </c>
      <c r="CR1" s="365" t="s">
        <v>628</v>
      </c>
      <c r="CS1" s="365" t="s">
        <v>629</v>
      </c>
      <c r="CT1" s="365" t="s">
        <v>630</v>
      </c>
      <c r="CU1" s="365" t="s">
        <v>631</v>
      </c>
      <c r="CV1" s="365" t="s">
        <v>1580</v>
      </c>
      <c r="CW1" s="365" t="s">
        <v>1581</v>
      </c>
      <c r="CX1" s="365" t="s">
        <v>1582</v>
      </c>
      <c r="CY1" s="365" t="s">
        <v>1583</v>
      </c>
      <c r="CZ1" s="365" t="s">
        <v>1584</v>
      </c>
      <c r="DA1" s="365" t="s">
        <v>1585</v>
      </c>
      <c r="DB1" s="365" t="s">
        <v>1586</v>
      </c>
      <c r="DC1" s="365" t="s">
        <v>1587</v>
      </c>
      <c r="DD1" s="365" t="s">
        <v>1588</v>
      </c>
      <c r="DE1" s="365" t="s">
        <v>1589</v>
      </c>
      <c r="DF1" s="365" t="s">
        <v>1590</v>
      </c>
      <c r="DG1" s="365" t="s">
        <v>1591</v>
      </c>
      <c r="DH1" s="365" t="s">
        <v>1592</v>
      </c>
      <c r="DI1" s="365" t="s">
        <v>1593</v>
      </c>
      <c r="DJ1" s="365" t="s">
        <v>1594</v>
      </c>
      <c r="DK1" s="365" t="s">
        <v>1595</v>
      </c>
      <c r="DL1" s="365" t="s">
        <v>1596</v>
      </c>
      <c r="DM1" s="365" t="s">
        <v>1597</v>
      </c>
      <c r="DN1" s="365" t="s">
        <v>1598</v>
      </c>
    </row>
    <row r="2" spans="1:118">
      <c r="A2" s="458" t="str">
        <f>+D2&amp;E2&amp;J2&amp;K2&amp;F2&amp;H2</f>
        <v>0802101260002000</v>
      </c>
      <c r="B2" s="364" t="s">
        <v>1616</v>
      </c>
      <c r="C2" s="364" t="s">
        <v>553</v>
      </c>
      <c r="D2" s="364" t="s">
        <v>554</v>
      </c>
      <c r="E2" s="364" t="s">
        <v>555</v>
      </c>
      <c r="F2" s="364" t="s">
        <v>1532</v>
      </c>
      <c r="G2" s="364" t="s">
        <v>1533</v>
      </c>
      <c r="H2" s="364" t="s">
        <v>556</v>
      </c>
      <c r="J2" s="364" t="s">
        <v>559</v>
      </c>
      <c r="K2" s="364" t="s">
        <v>558</v>
      </c>
      <c r="L2" s="364" t="s">
        <v>555</v>
      </c>
      <c r="M2" s="364" t="s">
        <v>739</v>
      </c>
      <c r="N2" s="364" t="s">
        <v>739</v>
      </c>
      <c r="O2" s="364" t="s">
        <v>555</v>
      </c>
      <c r="P2" s="364" t="s">
        <v>555</v>
      </c>
      <c r="Q2" s="364" t="s">
        <v>555</v>
      </c>
      <c r="R2" s="364" t="s">
        <v>555</v>
      </c>
      <c r="S2" s="364" t="s">
        <v>555</v>
      </c>
      <c r="T2" s="365">
        <v>9027</v>
      </c>
      <c r="U2" s="365">
        <v>7521</v>
      </c>
      <c r="V2" s="365">
        <v>0</v>
      </c>
      <c r="W2" s="365">
        <v>0</v>
      </c>
      <c r="X2" s="365">
        <v>3341</v>
      </c>
      <c r="Y2" s="365">
        <v>19889</v>
      </c>
      <c r="Z2" s="365">
        <v>30243</v>
      </c>
      <c r="AA2" s="365">
        <v>30243</v>
      </c>
      <c r="AB2" s="365">
        <v>0</v>
      </c>
      <c r="AC2" s="365">
        <v>0</v>
      </c>
      <c r="AD2" s="365">
        <v>27520</v>
      </c>
      <c r="AE2" s="365">
        <v>229</v>
      </c>
      <c r="AF2" s="365">
        <v>8048</v>
      </c>
      <c r="AG2" s="365">
        <v>86452</v>
      </c>
      <c r="AH2" s="365">
        <v>23176</v>
      </c>
      <c r="AI2" s="365">
        <v>195557</v>
      </c>
      <c r="AJ2" s="365">
        <v>1742</v>
      </c>
      <c r="AK2" s="365">
        <v>0</v>
      </c>
      <c r="AL2" s="365">
        <v>0</v>
      </c>
      <c r="AM2" s="365">
        <v>0</v>
      </c>
      <c r="AN2" s="365">
        <v>0</v>
      </c>
      <c r="AO2" s="365">
        <v>0</v>
      </c>
      <c r="AP2" s="365">
        <v>0</v>
      </c>
      <c r="AQ2" s="365">
        <v>0</v>
      </c>
      <c r="AR2" s="365">
        <v>0</v>
      </c>
      <c r="AS2" s="365">
        <v>0</v>
      </c>
      <c r="AT2" s="365">
        <v>0</v>
      </c>
      <c r="AU2" s="365">
        <v>0</v>
      </c>
      <c r="AV2" s="365">
        <v>0</v>
      </c>
      <c r="AW2" s="365">
        <v>0</v>
      </c>
      <c r="AX2" s="365">
        <v>0</v>
      </c>
      <c r="AY2" s="365">
        <v>195557</v>
      </c>
    </row>
    <row r="3" spans="1:118">
      <c r="A3" s="458" t="str">
        <f t="shared" ref="A3:A66" si="0">+D3&amp;E3&amp;J3&amp;K3&amp;F3&amp;H3</f>
        <v>0802102260002000</v>
      </c>
      <c r="B3" s="364" t="s">
        <v>1616</v>
      </c>
      <c r="C3" s="364" t="s">
        <v>553</v>
      </c>
      <c r="D3" s="364" t="s">
        <v>554</v>
      </c>
      <c r="E3" s="364" t="s">
        <v>555</v>
      </c>
      <c r="F3" s="364" t="s">
        <v>1532</v>
      </c>
      <c r="G3" s="364" t="s">
        <v>1533</v>
      </c>
      <c r="H3" s="364" t="s">
        <v>556</v>
      </c>
      <c r="J3" s="364" t="s">
        <v>559</v>
      </c>
      <c r="K3" s="364" t="s">
        <v>561</v>
      </c>
      <c r="L3" s="364" t="s">
        <v>555</v>
      </c>
      <c r="M3" s="364" t="s">
        <v>739</v>
      </c>
      <c r="N3" s="364" t="s">
        <v>739</v>
      </c>
      <c r="O3" s="364" t="s">
        <v>555</v>
      </c>
      <c r="P3" s="364" t="s">
        <v>555</v>
      </c>
      <c r="Q3" s="364" t="s">
        <v>555</v>
      </c>
      <c r="R3" s="364" t="s">
        <v>555</v>
      </c>
      <c r="S3" s="364" t="s">
        <v>555</v>
      </c>
      <c r="T3" s="365">
        <v>9027</v>
      </c>
      <c r="U3" s="365">
        <v>0</v>
      </c>
      <c r="V3" s="365">
        <v>7521</v>
      </c>
      <c r="W3" s="365">
        <v>0</v>
      </c>
      <c r="X3" s="365">
        <v>0</v>
      </c>
      <c r="Y3" s="365">
        <v>0</v>
      </c>
      <c r="Z3" s="365">
        <v>0</v>
      </c>
      <c r="AA3" s="365">
        <v>0</v>
      </c>
      <c r="AB3" s="365">
        <v>3341</v>
      </c>
      <c r="AC3" s="365">
        <v>0</v>
      </c>
      <c r="AD3" s="365">
        <v>0</v>
      </c>
    </row>
    <row r="4" spans="1:118">
      <c r="A4" s="458" t="str">
        <f t="shared" si="0"/>
        <v>0802401260002000</v>
      </c>
      <c r="B4" s="364" t="s">
        <v>1616</v>
      </c>
      <c r="C4" s="364" t="s">
        <v>553</v>
      </c>
      <c r="D4" s="364" t="s">
        <v>554</v>
      </c>
      <c r="E4" s="364" t="s">
        <v>555</v>
      </c>
      <c r="F4" s="364" t="s">
        <v>1532</v>
      </c>
      <c r="G4" s="364" t="s">
        <v>1533</v>
      </c>
      <c r="H4" s="364" t="s">
        <v>556</v>
      </c>
      <c r="J4" s="364" t="s">
        <v>560</v>
      </c>
      <c r="K4" s="364" t="s">
        <v>558</v>
      </c>
      <c r="L4" s="364" t="s">
        <v>555</v>
      </c>
      <c r="M4" s="364" t="s">
        <v>739</v>
      </c>
      <c r="N4" s="364" t="s">
        <v>739</v>
      </c>
      <c r="O4" s="364" t="s">
        <v>555</v>
      </c>
      <c r="P4" s="364" t="s">
        <v>555</v>
      </c>
      <c r="Q4" s="364" t="s">
        <v>555</v>
      </c>
      <c r="R4" s="364" t="s">
        <v>555</v>
      </c>
      <c r="S4" s="364" t="s">
        <v>555</v>
      </c>
      <c r="T4" s="365">
        <v>0</v>
      </c>
      <c r="U4" s="365">
        <v>3713500</v>
      </c>
      <c r="V4" s="365">
        <v>1418041</v>
      </c>
      <c r="W4" s="365">
        <v>39216</v>
      </c>
      <c r="X4" s="365">
        <v>0</v>
      </c>
      <c r="Y4" s="365">
        <v>0</v>
      </c>
      <c r="Z4" s="365">
        <v>0</v>
      </c>
      <c r="AA4" s="365">
        <v>0</v>
      </c>
      <c r="AB4" s="365">
        <v>0</v>
      </c>
      <c r="AC4" s="365">
        <v>0</v>
      </c>
      <c r="AD4" s="365">
        <v>0</v>
      </c>
      <c r="AE4" s="365">
        <v>5170757</v>
      </c>
      <c r="AF4" s="365">
        <v>0</v>
      </c>
      <c r="AG4" s="365">
        <v>5170757</v>
      </c>
      <c r="AH4" s="365">
        <v>0</v>
      </c>
      <c r="AI4" s="365">
        <v>0</v>
      </c>
    </row>
    <row r="5" spans="1:118">
      <c r="A5" s="458" t="str">
        <f t="shared" si="0"/>
        <v>0802402260002000</v>
      </c>
      <c r="B5" s="364" t="s">
        <v>1616</v>
      </c>
      <c r="C5" s="364" t="s">
        <v>553</v>
      </c>
      <c r="D5" s="364" t="s">
        <v>554</v>
      </c>
      <c r="E5" s="364" t="s">
        <v>555</v>
      </c>
      <c r="F5" s="364" t="s">
        <v>1532</v>
      </c>
      <c r="G5" s="364" t="s">
        <v>1533</v>
      </c>
      <c r="H5" s="364" t="s">
        <v>556</v>
      </c>
      <c r="J5" s="364" t="s">
        <v>560</v>
      </c>
      <c r="K5" s="364" t="s">
        <v>561</v>
      </c>
      <c r="L5" s="364" t="s">
        <v>555</v>
      </c>
      <c r="M5" s="364" t="s">
        <v>739</v>
      </c>
      <c r="N5" s="364" t="s">
        <v>739</v>
      </c>
      <c r="O5" s="364" t="s">
        <v>555</v>
      </c>
      <c r="P5" s="364" t="s">
        <v>555</v>
      </c>
      <c r="Q5" s="364" t="s">
        <v>555</v>
      </c>
      <c r="R5" s="364" t="s">
        <v>555</v>
      </c>
      <c r="S5" s="364" t="s">
        <v>555</v>
      </c>
      <c r="T5" s="365">
        <v>0</v>
      </c>
      <c r="U5" s="365">
        <v>0</v>
      </c>
      <c r="V5" s="365">
        <v>1092547</v>
      </c>
      <c r="W5" s="365">
        <v>0</v>
      </c>
      <c r="X5" s="365">
        <v>0</v>
      </c>
      <c r="Y5" s="365">
        <v>0</v>
      </c>
      <c r="Z5" s="365">
        <v>0</v>
      </c>
      <c r="AA5" s="365">
        <v>0</v>
      </c>
      <c r="AB5" s="365">
        <v>0</v>
      </c>
      <c r="AC5" s="365">
        <v>0</v>
      </c>
      <c r="AD5" s="365">
        <v>0</v>
      </c>
      <c r="AE5" s="365">
        <v>1092547</v>
      </c>
      <c r="AF5" s="365">
        <v>0</v>
      </c>
      <c r="AG5" s="365">
        <v>1092547</v>
      </c>
      <c r="AH5" s="365">
        <v>0</v>
      </c>
      <c r="AI5" s="365">
        <v>0</v>
      </c>
    </row>
    <row r="6" spans="1:118">
      <c r="A6" s="458" t="str">
        <f t="shared" si="0"/>
        <v>0802403260002000</v>
      </c>
      <c r="B6" s="364" t="s">
        <v>1616</v>
      </c>
      <c r="C6" s="364" t="s">
        <v>553</v>
      </c>
      <c r="D6" s="364" t="s">
        <v>554</v>
      </c>
      <c r="E6" s="364" t="s">
        <v>555</v>
      </c>
      <c r="F6" s="364" t="s">
        <v>1532</v>
      </c>
      <c r="G6" s="364" t="s">
        <v>1533</v>
      </c>
      <c r="H6" s="364" t="s">
        <v>556</v>
      </c>
      <c r="J6" s="364" t="s">
        <v>560</v>
      </c>
      <c r="K6" s="364" t="s">
        <v>562</v>
      </c>
      <c r="L6" s="364" t="s">
        <v>555</v>
      </c>
      <c r="M6" s="364" t="s">
        <v>739</v>
      </c>
      <c r="N6" s="364" t="s">
        <v>739</v>
      </c>
      <c r="O6" s="364" t="s">
        <v>555</v>
      </c>
      <c r="P6" s="364" t="s">
        <v>555</v>
      </c>
      <c r="Q6" s="364" t="s">
        <v>555</v>
      </c>
      <c r="R6" s="364" t="s">
        <v>555</v>
      </c>
      <c r="S6" s="364" t="s">
        <v>555</v>
      </c>
      <c r="T6" s="365">
        <v>0</v>
      </c>
      <c r="U6" s="365">
        <v>0</v>
      </c>
      <c r="V6" s="365">
        <v>0</v>
      </c>
      <c r="W6" s="365">
        <v>0</v>
      </c>
      <c r="X6" s="365">
        <v>0</v>
      </c>
      <c r="Y6" s="365">
        <v>0</v>
      </c>
      <c r="Z6" s="365">
        <v>0</v>
      </c>
      <c r="AA6" s="365">
        <v>0</v>
      </c>
      <c r="AB6" s="365">
        <v>0</v>
      </c>
      <c r="AC6" s="365">
        <v>0</v>
      </c>
      <c r="AD6" s="365">
        <v>0</v>
      </c>
      <c r="AE6" s="365">
        <v>0</v>
      </c>
      <c r="AF6" s="365">
        <v>0</v>
      </c>
      <c r="AG6" s="365">
        <v>0</v>
      </c>
      <c r="AH6" s="365">
        <v>0</v>
      </c>
      <c r="AI6" s="365">
        <v>0</v>
      </c>
    </row>
    <row r="7" spans="1:118">
      <c r="A7" s="458" t="str">
        <f t="shared" si="0"/>
        <v>0802404260002000</v>
      </c>
      <c r="B7" s="364" t="s">
        <v>1616</v>
      </c>
      <c r="C7" s="364" t="s">
        <v>553</v>
      </c>
      <c r="D7" s="364" t="s">
        <v>554</v>
      </c>
      <c r="E7" s="364" t="s">
        <v>555</v>
      </c>
      <c r="F7" s="364" t="s">
        <v>1532</v>
      </c>
      <c r="G7" s="364" t="s">
        <v>1533</v>
      </c>
      <c r="H7" s="364" t="s">
        <v>556</v>
      </c>
      <c r="J7" s="364" t="s">
        <v>560</v>
      </c>
      <c r="K7" s="364" t="s">
        <v>563</v>
      </c>
      <c r="L7" s="364" t="s">
        <v>555</v>
      </c>
      <c r="M7" s="364" t="s">
        <v>739</v>
      </c>
      <c r="N7" s="364" t="s">
        <v>739</v>
      </c>
      <c r="O7" s="364" t="s">
        <v>555</v>
      </c>
      <c r="P7" s="364" t="s">
        <v>555</v>
      </c>
      <c r="Q7" s="364" t="s">
        <v>555</v>
      </c>
      <c r="R7" s="364" t="s">
        <v>555</v>
      </c>
      <c r="S7" s="364" t="s">
        <v>555</v>
      </c>
      <c r="T7" s="365">
        <v>0</v>
      </c>
      <c r="U7" s="365">
        <v>0</v>
      </c>
      <c r="V7" s="365">
        <v>48985</v>
      </c>
      <c r="W7" s="365">
        <v>0</v>
      </c>
      <c r="X7" s="365">
        <v>0</v>
      </c>
      <c r="Y7" s="365">
        <v>0</v>
      </c>
      <c r="Z7" s="365">
        <v>0</v>
      </c>
      <c r="AA7" s="365">
        <v>0</v>
      </c>
      <c r="AB7" s="365">
        <v>0</v>
      </c>
      <c r="AC7" s="365">
        <v>0</v>
      </c>
      <c r="AD7" s="365">
        <v>0</v>
      </c>
      <c r="AE7" s="365">
        <v>48985</v>
      </c>
      <c r="AF7" s="365">
        <v>0</v>
      </c>
      <c r="AG7" s="365">
        <v>48985</v>
      </c>
      <c r="AH7" s="365">
        <v>0</v>
      </c>
      <c r="AI7" s="365">
        <v>0</v>
      </c>
    </row>
    <row r="8" spans="1:118">
      <c r="A8" s="458" t="str">
        <f t="shared" si="0"/>
        <v>0802405260002000</v>
      </c>
      <c r="B8" s="364" t="s">
        <v>1616</v>
      </c>
      <c r="C8" s="364" t="s">
        <v>553</v>
      </c>
      <c r="D8" s="364" t="s">
        <v>554</v>
      </c>
      <c r="E8" s="364" t="s">
        <v>555</v>
      </c>
      <c r="F8" s="364" t="s">
        <v>1532</v>
      </c>
      <c r="G8" s="364" t="s">
        <v>1533</v>
      </c>
      <c r="H8" s="364" t="s">
        <v>556</v>
      </c>
      <c r="J8" s="364" t="s">
        <v>560</v>
      </c>
      <c r="K8" s="364" t="s">
        <v>564</v>
      </c>
      <c r="L8" s="364" t="s">
        <v>555</v>
      </c>
      <c r="M8" s="364" t="s">
        <v>739</v>
      </c>
      <c r="N8" s="364" t="s">
        <v>739</v>
      </c>
      <c r="O8" s="364" t="s">
        <v>555</v>
      </c>
      <c r="P8" s="364" t="s">
        <v>555</v>
      </c>
      <c r="Q8" s="364" t="s">
        <v>555</v>
      </c>
      <c r="R8" s="364" t="s">
        <v>555</v>
      </c>
      <c r="S8" s="364" t="s">
        <v>555</v>
      </c>
      <c r="T8" s="365">
        <v>0</v>
      </c>
      <c r="U8" s="365">
        <v>0</v>
      </c>
      <c r="V8" s="365">
        <v>276509</v>
      </c>
      <c r="W8" s="365">
        <v>39216</v>
      </c>
      <c r="X8" s="365">
        <v>0</v>
      </c>
      <c r="Y8" s="365">
        <v>0</v>
      </c>
      <c r="Z8" s="365">
        <v>0</v>
      </c>
      <c r="AA8" s="365">
        <v>0</v>
      </c>
      <c r="AB8" s="365">
        <v>0</v>
      </c>
      <c r="AC8" s="365">
        <v>0</v>
      </c>
      <c r="AD8" s="365">
        <v>0</v>
      </c>
      <c r="AE8" s="365">
        <v>315725</v>
      </c>
      <c r="AF8" s="365">
        <v>0</v>
      </c>
      <c r="AG8" s="365">
        <v>315725</v>
      </c>
      <c r="AH8" s="365">
        <v>0</v>
      </c>
      <c r="AI8" s="365">
        <v>0</v>
      </c>
    </row>
    <row r="9" spans="1:118">
      <c r="A9" s="458" t="str">
        <f t="shared" si="0"/>
        <v>0802406260002000</v>
      </c>
      <c r="B9" s="364" t="s">
        <v>1616</v>
      </c>
      <c r="C9" s="364" t="s">
        <v>553</v>
      </c>
      <c r="D9" s="364" t="s">
        <v>554</v>
      </c>
      <c r="E9" s="364" t="s">
        <v>555</v>
      </c>
      <c r="F9" s="364" t="s">
        <v>1532</v>
      </c>
      <c r="G9" s="364" t="s">
        <v>1533</v>
      </c>
      <c r="H9" s="364" t="s">
        <v>556</v>
      </c>
      <c r="J9" s="364" t="s">
        <v>560</v>
      </c>
      <c r="K9" s="364" t="s">
        <v>565</v>
      </c>
      <c r="L9" s="364" t="s">
        <v>555</v>
      </c>
      <c r="M9" s="364" t="s">
        <v>739</v>
      </c>
      <c r="N9" s="364" t="s">
        <v>739</v>
      </c>
      <c r="O9" s="364" t="s">
        <v>555</v>
      </c>
      <c r="P9" s="364" t="s">
        <v>555</v>
      </c>
      <c r="Q9" s="364" t="s">
        <v>555</v>
      </c>
      <c r="R9" s="364" t="s">
        <v>555</v>
      </c>
      <c r="S9" s="364" t="s">
        <v>555</v>
      </c>
      <c r="T9" s="365">
        <v>0</v>
      </c>
      <c r="U9" s="365">
        <v>3713500</v>
      </c>
      <c r="V9" s="365">
        <v>0</v>
      </c>
      <c r="W9" s="365">
        <v>0</v>
      </c>
      <c r="X9" s="365">
        <v>0</v>
      </c>
      <c r="Y9" s="365">
        <v>0</v>
      </c>
      <c r="Z9" s="365">
        <v>0</v>
      </c>
      <c r="AA9" s="365">
        <v>0</v>
      </c>
      <c r="AB9" s="365">
        <v>0</v>
      </c>
      <c r="AC9" s="365">
        <v>0</v>
      </c>
      <c r="AD9" s="365">
        <v>0</v>
      </c>
      <c r="AE9" s="365">
        <v>3713500</v>
      </c>
      <c r="AF9" s="365">
        <v>0</v>
      </c>
      <c r="AG9" s="365">
        <v>3713500</v>
      </c>
      <c r="AH9" s="365">
        <v>0</v>
      </c>
      <c r="AI9" s="365">
        <v>0</v>
      </c>
    </row>
    <row r="10" spans="1:118">
      <c r="A10" s="458" t="str">
        <f t="shared" si="0"/>
        <v>0802407260002000</v>
      </c>
      <c r="B10" s="364" t="s">
        <v>1616</v>
      </c>
      <c r="C10" s="364" t="s">
        <v>553</v>
      </c>
      <c r="D10" s="364" t="s">
        <v>554</v>
      </c>
      <c r="E10" s="364" t="s">
        <v>555</v>
      </c>
      <c r="F10" s="364" t="s">
        <v>1532</v>
      </c>
      <c r="G10" s="364" t="s">
        <v>1533</v>
      </c>
      <c r="H10" s="364" t="s">
        <v>556</v>
      </c>
      <c r="J10" s="364" t="s">
        <v>560</v>
      </c>
      <c r="K10" s="364" t="s">
        <v>566</v>
      </c>
      <c r="L10" s="364" t="s">
        <v>555</v>
      </c>
      <c r="M10" s="364" t="s">
        <v>739</v>
      </c>
      <c r="N10" s="364" t="s">
        <v>739</v>
      </c>
      <c r="O10" s="364" t="s">
        <v>555</v>
      </c>
      <c r="P10" s="364" t="s">
        <v>555</v>
      </c>
      <c r="Q10" s="364" t="s">
        <v>555</v>
      </c>
      <c r="R10" s="364" t="s">
        <v>555</v>
      </c>
      <c r="S10" s="364" t="s">
        <v>555</v>
      </c>
      <c r="T10" s="365">
        <v>0</v>
      </c>
      <c r="U10" s="365">
        <v>0</v>
      </c>
      <c r="V10" s="365">
        <v>0</v>
      </c>
      <c r="W10" s="365">
        <v>0</v>
      </c>
      <c r="X10" s="365">
        <v>0</v>
      </c>
      <c r="Y10" s="365">
        <v>0</v>
      </c>
      <c r="Z10" s="365">
        <v>0</v>
      </c>
      <c r="AA10" s="365">
        <v>0</v>
      </c>
      <c r="AB10" s="365">
        <v>0</v>
      </c>
      <c r="AC10" s="365">
        <v>0</v>
      </c>
      <c r="AD10" s="365">
        <v>0</v>
      </c>
      <c r="AE10" s="365">
        <v>0</v>
      </c>
      <c r="AF10" s="365">
        <v>0</v>
      </c>
      <c r="AG10" s="365">
        <v>0</v>
      </c>
      <c r="AH10" s="365">
        <v>0</v>
      </c>
      <c r="AI10" s="365">
        <v>0</v>
      </c>
    </row>
    <row r="11" spans="1:118">
      <c r="A11" s="458" t="str">
        <f t="shared" si="0"/>
        <v>0802408260002000</v>
      </c>
      <c r="B11" s="364" t="s">
        <v>1616</v>
      </c>
      <c r="C11" s="364" t="s">
        <v>553</v>
      </c>
      <c r="D11" s="364" t="s">
        <v>554</v>
      </c>
      <c r="E11" s="364" t="s">
        <v>555</v>
      </c>
      <c r="F11" s="364" t="s">
        <v>1532</v>
      </c>
      <c r="G11" s="364" t="s">
        <v>1533</v>
      </c>
      <c r="H11" s="364" t="s">
        <v>556</v>
      </c>
      <c r="J11" s="364" t="s">
        <v>560</v>
      </c>
      <c r="K11" s="364" t="s">
        <v>554</v>
      </c>
      <c r="L11" s="364" t="s">
        <v>555</v>
      </c>
      <c r="M11" s="364" t="s">
        <v>739</v>
      </c>
      <c r="N11" s="364" t="s">
        <v>739</v>
      </c>
      <c r="O11" s="364" t="s">
        <v>555</v>
      </c>
      <c r="P11" s="364" t="s">
        <v>555</v>
      </c>
      <c r="Q11" s="364" t="s">
        <v>555</v>
      </c>
      <c r="R11" s="364" t="s">
        <v>555</v>
      </c>
      <c r="S11" s="364" t="s">
        <v>555</v>
      </c>
      <c r="T11" s="365">
        <v>0</v>
      </c>
      <c r="U11" s="365">
        <v>0</v>
      </c>
      <c r="V11" s="365">
        <v>0</v>
      </c>
      <c r="W11" s="365">
        <v>0</v>
      </c>
      <c r="X11" s="365">
        <v>0</v>
      </c>
      <c r="Y11" s="365">
        <v>0</v>
      </c>
      <c r="Z11" s="365">
        <v>0</v>
      </c>
      <c r="AA11" s="365">
        <v>0</v>
      </c>
      <c r="AB11" s="365">
        <v>0</v>
      </c>
      <c r="AC11" s="365">
        <v>0</v>
      </c>
      <c r="AD11" s="365">
        <v>0</v>
      </c>
      <c r="AE11" s="365">
        <v>0</v>
      </c>
      <c r="AF11" s="365">
        <v>0</v>
      </c>
      <c r="AG11" s="365">
        <v>0</v>
      </c>
      <c r="AH11" s="365">
        <v>0</v>
      </c>
      <c r="AI11" s="365">
        <v>0</v>
      </c>
    </row>
    <row r="12" spans="1:118">
      <c r="A12" s="458" t="str">
        <f t="shared" si="0"/>
        <v>0802409260002000</v>
      </c>
      <c r="B12" s="364" t="s">
        <v>1616</v>
      </c>
      <c r="C12" s="364" t="s">
        <v>553</v>
      </c>
      <c r="D12" s="364" t="s">
        <v>554</v>
      </c>
      <c r="E12" s="364" t="s">
        <v>555</v>
      </c>
      <c r="F12" s="364" t="s">
        <v>1532</v>
      </c>
      <c r="G12" s="364" t="s">
        <v>1533</v>
      </c>
      <c r="H12" s="364" t="s">
        <v>556</v>
      </c>
      <c r="J12" s="364" t="s">
        <v>560</v>
      </c>
      <c r="K12" s="364" t="s">
        <v>567</v>
      </c>
      <c r="L12" s="364" t="s">
        <v>555</v>
      </c>
      <c r="M12" s="364" t="s">
        <v>739</v>
      </c>
      <c r="N12" s="364" t="s">
        <v>739</v>
      </c>
      <c r="O12" s="364" t="s">
        <v>555</v>
      </c>
      <c r="P12" s="364" t="s">
        <v>555</v>
      </c>
      <c r="Q12" s="364" t="s">
        <v>555</v>
      </c>
      <c r="R12" s="364" t="s">
        <v>555</v>
      </c>
      <c r="S12" s="364" t="s">
        <v>555</v>
      </c>
      <c r="T12" s="365">
        <v>0</v>
      </c>
      <c r="U12" s="365">
        <v>0</v>
      </c>
      <c r="V12" s="365">
        <v>0</v>
      </c>
      <c r="W12" s="365">
        <v>0</v>
      </c>
      <c r="X12" s="365">
        <v>0</v>
      </c>
      <c r="Y12" s="365">
        <v>0</v>
      </c>
      <c r="Z12" s="365">
        <v>0</v>
      </c>
      <c r="AA12" s="365">
        <v>0</v>
      </c>
      <c r="AB12" s="365">
        <v>0</v>
      </c>
      <c r="AC12" s="365">
        <v>0</v>
      </c>
      <c r="AD12" s="365">
        <v>0</v>
      </c>
      <c r="AE12" s="365">
        <v>0</v>
      </c>
      <c r="AF12" s="365">
        <v>0</v>
      </c>
      <c r="AG12" s="365">
        <v>0</v>
      </c>
      <c r="AH12" s="365">
        <v>0</v>
      </c>
      <c r="AI12" s="365">
        <v>0</v>
      </c>
    </row>
    <row r="13" spans="1:118">
      <c r="A13" s="458" t="str">
        <f t="shared" si="0"/>
        <v>0802410260002000</v>
      </c>
      <c r="B13" s="364" t="s">
        <v>1616</v>
      </c>
      <c r="C13" s="364" t="s">
        <v>553</v>
      </c>
      <c r="D13" s="364" t="s">
        <v>554</v>
      </c>
      <c r="E13" s="364" t="s">
        <v>555</v>
      </c>
      <c r="F13" s="364" t="s">
        <v>1532</v>
      </c>
      <c r="G13" s="364" t="s">
        <v>1533</v>
      </c>
      <c r="H13" s="364" t="s">
        <v>556</v>
      </c>
      <c r="J13" s="364" t="s">
        <v>560</v>
      </c>
      <c r="K13" s="364" t="s">
        <v>568</v>
      </c>
      <c r="L13" s="364" t="s">
        <v>555</v>
      </c>
      <c r="M13" s="364" t="s">
        <v>739</v>
      </c>
      <c r="N13" s="364" t="s">
        <v>739</v>
      </c>
      <c r="O13" s="364" t="s">
        <v>555</v>
      </c>
      <c r="P13" s="364" t="s">
        <v>555</v>
      </c>
      <c r="Q13" s="364" t="s">
        <v>555</v>
      </c>
      <c r="R13" s="364" t="s">
        <v>555</v>
      </c>
      <c r="S13" s="364" t="s">
        <v>555</v>
      </c>
      <c r="T13" s="365">
        <v>0</v>
      </c>
      <c r="U13" s="365">
        <v>0</v>
      </c>
      <c r="V13" s="365">
        <v>0</v>
      </c>
      <c r="W13" s="365">
        <v>0</v>
      </c>
      <c r="X13" s="365">
        <v>0</v>
      </c>
      <c r="Y13" s="365">
        <v>0</v>
      </c>
      <c r="Z13" s="365">
        <v>0</v>
      </c>
      <c r="AA13" s="365">
        <v>0</v>
      </c>
      <c r="AB13" s="365">
        <v>0</v>
      </c>
      <c r="AC13" s="365">
        <v>0</v>
      </c>
      <c r="AD13" s="365">
        <v>0</v>
      </c>
      <c r="AE13" s="365">
        <v>0</v>
      </c>
      <c r="AF13" s="365">
        <v>0</v>
      </c>
      <c r="AG13" s="365">
        <v>0</v>
      </c>
      <c r="AH13" s="365">
        <v>0</v>
      </c>
      <c r="AI13" s="365">
        <v>0</v>
      </c>
    </row>
    <row r="14" spans="1:118">
      <c r="A14" s="458" t="str">
        <f t="shared" si="0"/>
        <v>0802411260002000</v>
      </c>
      <c r="B14" s="364" t="s">
        <v>1616</v>
      </c>
      <c r="C14" s="364" t="s">
        <v>553</v>
      </c>
      <c r="D14" s="364" t="s">
        <v>554</v>
      </c>
      <c r="E14" s="364" t="s">
        <v>555</v>
      </c>
      <c r="F14" s="364" t="s">
        <v>1532</v>
      </c>
      <c r="G14" s="364" t="s">
        <v>1533</v>
      </c>
      <c r="H14" s="364" t="s">
        <v>556</v>
      </c>
      <c r="J14" s="364" t="s">
        <v>560</v>
      </c>
      <c r="K14" s="364" t="s">
        <v>569</v>
      </c>
      <c r="L14" s="364" t="s">
        <v>555</v>
      </c>
      <c r="M14" s="364" t="s">
        <v>739</v>
      </c>
      <c r="N14" s="364" t="s">
        <v>739</v>
      </c>
      <c r="O14" s="364" t="s">
        <v>555</v>
      </c>
      <c r="P14" s="364" t="s">
        <v>555</v>
      </c>
      <c r="Q14" s="364" t="s">
        <v>555</v>
      </c>
      <c r="R14" s="364" t="s">
        <v>555</v>
      </c>
      <c r="S14" s="364" t="s">
        <v>555</v>
      </c>
      <c r="T14" s="365">
        <v>0</v>
      </c>
      <c r="U14" s="365">
        <v>0</v>
      </c>
      <c r="V14" s="365">
        <v>0</v>
      </c>
      <c r="W14" s="365">
        <v>0</v>
      </c>
      <c r="X14" s="365">
        <v>0</v>
      </c>
      <c r="Y14" s="365">
        <v>0</v>
      </c>
      <c r="Z14" s="365">
        <v>0</v>
      </c>
      <c r="AA14" s="365">
        <v>0</v>
      </c>
      <c r="AB14" s="365">
        <v>0</v>
      </c>
      <c r="AC14" s="365">
        <v>0</v>
      </c>
      <c r="AD14" s="365">
        <v>0</v>
      </c>
      <c r="AE14" s="365">
        <v>0</v>
      </c>
      <c r="AF14" s="365">
        <v>0</v>
      </c>
      <c r="AG14" s="365">
        <v>0</v>
      </c>
      <c r="AH14" s="365">
        <v>0</v>
      </c>
      <c r="AI14" s="365">
        <v>0</v>
      </c>
    </row>
    <row r="15" spans="1:118">
      <c r="A15" s="458" t="str">
        <f t="shared" si="0"/>
        <v>0802412260002000</v>
      </c>
      <c r="B15" s="364" t="s">
        <v>1616</v>
      </c>
      <c r="C15" s="364" t="s">
        <v>553</v>
      </c>
      <c r="D15" s="364" t="s">
        <v>554</v>
      </c>
      <c r="E15" s="364" t="s">
        <v>555</v>
      </c>
      <c r="F15" s="364" t="s">
        <v>1532</v>
      </c>
      <c r="G15" s="364" t="s">
        <v>1533</v>
      </c>
      <c r="H15" s="364" t="s">
        <v>556</v>
      </c>
      <c r="J15" s="364" t="s">
        <v>560</v>
      </c>
      <c r="K15" s="364" t="s">
        <v>557</v>
      </c>
      <c r="L15" s="364" t="s">
        <v>555</v>
      </c>
      <c r="M15" s="364" t="s">
        <v>739</v>
      </c>
      <c r="N15" s="364" t="s">
        <v>739</v>
      </c>
      <c r="O15" s="364" t="s">
        <v>555</v>
      </c>
      <c r="P15" s="364" t="s">
        <v>555</v>
      </c>
      <c r="Q15" s="364" t="s">
        <v>555</v>
      </c>
      <c r="R15" s="364" t="s">
        <v>555</v>
      </c>
      <c r="S15" s="364" t="s">
        <v>555</v>
      </c>
      <c r="T15" s="365">
        <v>0</v>
      </c>
      <c r="U15" s="365">
        <v>0</v>
      </c>
      <c r="V15" s="365">
        <v>0</v>
      </c>
      <c r="W15" s="365">
        <v>0</v>
      </c>
      <c r="X15" s="365">
        <v>0</v>
      </c>
      <c r="Y15" s="365">
        <v>0</v>
      </c>
      <c r="Z15" s="365">
        <v>0</v>
      </c>
      <c r="AA15" s="365">
        <v>0</v>
      </c>
      <c r="AB15" s="365">
        <v>0</v>
      </c>
      <c r="AC15" s="365">
        <v>0</v>
      </c>
      <c r="AD15" s="365">
        <v>0</v>
      </c>
      <c r="AE15" s="365">
        <v>0</v>
      </c>
      <c r="AF15" s="365">
        <v>0</v>
      </c>
      <c r="AG15" s="365">
        <v>0</v>
      </c>
      <c r="AH15" s="365">
        <v>0</v>
      </c>
      <c r="AI15" s="365">
        <v>0</v>
      </c>
    </row>
    <row r="16" spans="1:118">
      <c r="A16" s="458" t="str">
        <f t="shared" si="0"/>
        <v>0802601260002000</v>
      </c>
      <c r="B16" s="364" t="s">
        <v>1616</v>
      </c>
      <c r="C16" s="364" t="s">
        <v>553</v>
      </c>
      <c r="D16" s="364" t="s">
        <v>554</v>
      </c>
      <c r="E16" s="364" t="s">
        <v>555</v>
      </c>
      <c r="F16" s="364" t="s">
        <v>1532</v>
      </c>
      <c r="G16" s="364" t="s">
        <v>1533</v>
      </c>
      <c r="H16" s="364" t="s">
        <v>556</v>
      </c>
      <c r="J16" s="364" t="s">
        <v>570</v>
      </c>
      <c r="K16" s="364" t="s">
        <v>558</v>
      </c>
      <c r="L16" s="364" t="s">
        <v>555</v>
      </c>
      <c r="M16" s="364" t="s">
        <v>739</v>
      </c>
      <c r="N16" s="364" t="s">
        <v>739</v>
      </c>
      <c r="O16" s="364" t="s">
        <v>555</v>
      </c>
      <c r="P16" s="364" t="s">
        <v>555</v>
      </c>
      <c r="Q16" s="364" t="s">
        <v>555</v>
      </c>
      <c r="R16" s="364" t="s">
        <v>555</v>
      </c>
      <c r="S16" s="364" t="s">
        <v>555</v>
      </c>
      <c r="T16" s="365">
        <v>308875</v>
      </c>
      <c r="U16" s="365">
        <v>250079</v>
      </c>
      <c r="V16" s="365">
        <v>250079</v>
      </c>
      <c r="W16" s="365">
        <v>0</v>
      </c>
      <c r="X16" s="365">
        <v>0</v>
      </c>
      <c r="Y16" s="365">
        <v>0</v>
      </c>
      <c r="Z16" s="365">
        <v>58796</v>
      </c>
      <c r="AA16" s="365">
        <v>0</v>
      </c>
      <c r="AB16" s="365">
        <v>0</v>
      </c>
      <c r="AC16" s="365">
        <v>30243</v>
      </c>
      <c r="AD16" s="365">
        <v>28553</v>
      </c>
      <c r="AE16" s="365">
        <v>195557</v>
      </c>
      <c r="AF16" s="365">
        <v>165314</v>
      </c>
      <c r="AG16" s="365">
        <v>19889</v>
      </c>
      <c r="AH16" s="365">
        <v>0</v>
      </c>
      <c r="AI16" s="365">
        <v>145425</v>
      </c>
      <c r="AJ16" s="365">
        <v>30243</v>
      </c>
      <c r="AK16" s="365">
        <v>30243</v>
      </c>
      <c r="AL16" s="365">
        <v>30243</v>
      </c>
      <c r="AM16" s="365">
        <v>0</v>
      </c>
      <c r="AN16" s="365">
        <v>0</v>
      </c>
      <c r="AO16" s="365">
        <v>113318</v>
      </c>
      <c r="AP16" s="365">
        <v>495402</v>
      </c>
      <c r="AQ16" s="365">
        <v>358000</v>
      </c>
      <c r="AR16" s="365">
        <v>0</v>
      </c>
      <c r="AS16" s="365">
        <v>137402</v>
      </c>
      <c r="AT16" s="365">
        <v>0</v>
      </c>
      <c r="AU16" s="365">
        <v>0</v>
      </c>
      <c r="AV16" s="365">
        <v>0</v>
      </c>
      <c r="AW16" s="365">
        <v>0</v>
      </c>
      <c r="AX16" s="365">
        <v>0</v>
      </c>
      <c r="AY16" s="365">
        <v>0</v>
      </c>
      <c r="AZ16" s="365">
        <v>608720</v>
      </c>
      <c r="BA16" s="365">
        <v>186186</v>
      </c>
      <c r="BB16" s="365">
        <v>16186</v>
      </c>
      <c r="BC16" s="365">
        <v>0</v>
      </c>
      <c r="BD16" s="365">
        <v>0</v>
      </c>
      <c r="BE16" s="365">
        <v>0</v>
      </c>
      <c r="BF16" s="365">
        <v>186186</v>
      </c>
      <c r="BG16" s="365">
        <v>170000</v>
      </c>
      <c r="BH16" s="365">
        <v>0</v>
      </c>
      <c r="BI16" s="365">
        <v>0</v>
      </c>
      <c r="BJ16" s="365">
        <v>170000</v>
      </c>
      <c r="BK16" s="365">
        <v>0</v>
      </c>
      <c r="BL16" s="365">
        <v>0</v>
      </c>
      <c r="BM16" s="365">
        <v>0</v>
      </c>
      <c r="BN16" s="365">
        <v>16186</v>
      </c>
      <c r="BO16" s="365">
        <v>0</v>
      </c>
      <c r="BP16" s="365">
        <v>422534</v>
      </c>
      <c r="BQ16" s="365">
        <v>422534</v>
      </c>
      <c r="BR16" s="365">
        <v>0</v>
      </c>
      <c r="BS16" s="365">
        <v>0</v>
      </c>
      <c r="BT16" s="365">
        <v>0</v>
      </c>
      <c r="BU16" s="365">
        <v>0</v>
      </c>
      <c r="BV16" s="365">
        <v>0</v>
      </c>
      <c r="BW16" s="365">
        <v>-113318</v>
      </c>
      <c r="BX16" s="365">
        <v>0</v>
      </c>
      <c r="BY16" s="365">
        <v>0</v>
      </c>
      <c r="BZ16" s="365">
        <v>0</v>
      </c>
      <c r="CA16" s="365">
        <v>0</v>
      </c>
    </row>
    <row r="17" spans="1:92">
      <c r="A17" s="458" t="str">
        <f t="shared" si="0"/>
        <v>0802602260002000</v>
      </c>
      <c r="B17" s="364" t="s">
        <v>1616</v>
      </c>
      <c r="C17" s="364" t="s">
        <v>553</v>
      </c>
      <c r="D17" s="364" t="s">
        <v>554</v>
      </c>
      <c r="E17" s="364" t="s">
        <v>555</v>
      </c>
      <c r="F17" s="364" t="s">
        <v>1532</v>
      </c>
      <c r="G17" s="364" t="s">
        <v>1533</v>
      </c>
      <c r="H17" s="364" t="s">
        <v>556</v>
      </c>
      <c r="J17" s="364" t="s">
        <v>570</v>
      </c>
      <c r="K17" s="364" t="s">
        <v>561</v>
      </c>
      <c r="L17" s="364" t="s">
        <v>555</v>
      </c>
      <c r="M17" s="364" t="s">
        <v>739</v>
      </c>
      <c r="N17" s="364" t="s">
        <v>739</v>
      </c>
      <c r="O17" s="364" t="s">
        <v>555</v>
      </c>
      <c r="P17" s="364" t="s">
        <v>555</v>
      </c>
      <c r="Q17" s="364" t="s">
        <v>555</v>
      </c>
      <c r="R17" s="364" t="s">
        <v>555</v>
      </c>
      <c r="S17" s="364" t="s">
        <v>555</v>
      </c>
      <c r="T17" s="365">
        <v>0</v>
      </c>
      <c r="U17" s="365">
        <v>0</v>
      </c>
      <c r="V17" s="365">
        <v>0</v>
      </c>
      <c r="W17" s="365">
        <v>0</v>
      </c>
      <c r="X17" s="365">
        <v>0</v>
      </c>
      <c r="Y17" s="365">
        <v>0</v>
      </c>
      <c r="Z17" s="365">
        <v>0</v>
      </c>
      <c r="AA17" s="365">
        <v>0</v>
      </c>
      <c r="AB17" s="365">
        <v>0</v>
      </c>
      <c r="AC17" s="365">
        <v>195434</v>
      </c>
      <c r="AD17" s="365">
        <v>0</v>
      </c>
      <c r="AE17" s="365">
        <v>195434</v>
      </c>
      <c r="AF17" s="365">
        <v>0</v>
      </c>
      <c r="AG17" s="365">
        <v>0</v>
      </c>
      <c r="AH17" s="365">
        <v>0</v>
      </c>
      <c r="AI17" s="365">
        <v>0</v>
      </c>
      <c r="AJ17" s="365">
        <v>0</v>
      </c>
      <c r="AK17" s="365">
        <v>0</v>
      </c>
      <c r="AL17" s="365">
        <v>0</v>
      </c>
      <c r="AM17" s="365">
        <v>12935</v>
      </c>
      <c r="AN17" s="365">
        <v>0</v>
      </c>
      <c r="AO17" s="365">
        <v>0</v>
      </c>
      <c r="AU17" s="365">
        <v>0</v>
      </c>
      <c r="AV17" s="365">
        <v>0</v>
      </c>
      <c r="AW17" s="365">
        <v>0</v>
      </c>
      <c r="AX17" s="365">
        <v>0</v>
      </c>
      <c r="AY17" s="365">
        <v>0</v>
      </c>
      <c r="AZ17" s="365">
        <v>0</v>
      </c>
      <c r="BA17" s="365">
        <v>0</v>
      </c>
      <c r="BB17" s="365">
        <v>0</v>
      </c>
      <c r="BC17" s="365">
        <v>0</v>
      </c>
      <c r="BD17" s="365">
        <v>0</v>
      </c>
      <c r="BE17" s="365">
        <v>0</v>
      </c>
      <c r="BF17" s="365">
        <v>0</v>
      </c>
      <c r="BG17" s="365">
        <v>0</v>
      </c>
      <c r="BH17" s="365">
        <v>0</v>
      </c>
      <c r="BI17" s="365">
        <v>0</v>
      </c>
      <c r="BJ17" s="365">
        <v>0</v>
      </c>
      <c r="BK17" s="365">
        <v>0</v>
      </c>
      <c r="BL17" s="365">
        <v>159000</v>
      </c>
      <c r="BM17" s="365">
        <v>422534</v>
      </c>
      <c r="BN17" s="365">
        <v>81400</v>
      </c>
      <c r="BO17" s="365">
        <v>0</v>
      </c>
      <c r="BP17" s="365">
        <v>186186</v>
      </c>
      <c r="BQ17" s="365">
        <v>0</v>
      </c>
      <c r="BR17" s="365">
        <v>0</v>
      </c>
      <c r="BS17" s="365">
        <v>30243</v>
      </c>
      <c r="BT17" s="365">
        <v>0</v>
      </c>
      <c r="BU17" s="365">
        <v>137402</v>
      </c>
      <c r="BV17" s="365">
        <v>0</v>
      </c>
      <c r="BW17" s="365">
        <v>121216</v>
      </c>
      <c r="BX17" s="365">
        <v>0</v>
      </c>
      <c r="BY17" s="365">
        <v>30243</v>
      </c>
      <c r="BZ17" s="365">
        <v>0</v>
      </c>
      <c r="CA17" s="365">
        <v>151459</v>
      </c>
      <c r="CB17" s="365">
        <v>0</v>
      </c>
      <c r="CC17" s="365">
        <v>0</v>
      </c>
      <c r="CD17" s="365">
        <v>0</v>
      </c>
      <c r="CE17" s="365">
        <v>0</v>
      </c>
      <c r="CF17" s="365">
        <v>0</v>
      </c>
      <c r="CG17" s="365">
        <v>0</v>
      </c>
      <c r="CH17" s="365">
        <v>16186</v>
      </c>
      <c r="CI17" s="365">
        <v>0</v>
      </c>
      <c r="CJ17" s="365">
        <v>0</v>
      </c>
      <c r="CK17" s="365">
        <v>0</v>
      </c>
      <c r="CL17" s="365">
        <v>0</v>
      </c>
      <c r="CM17" s="365">
        <v>0</v>
      </c>
      <c r="CN17" s="365">
        <v>0</v>
      </c>
    </row>
    <row r="18" spans="1:92">
      <c r="A18" s="458" t="str">
        <f t="shared" si="0"/>
        <v>0804001260002000</v>
      </c>
      <c r="B18" s="364" t="s">
        <v>1616</v>
      </c>
      <c r="C18" s="364" t="s">
        <v>553</v>
      </c>
      <c r="D18" s="364" t="s">
        <v>554</v>
      </c>
      <c r="E18" s="364" t="s">
        <v>555</v>
      </c>
      <c r="F18" s="364" t="s">
        <v>1532</v>
      </c>
      <c r="G18" s="364" t="s">
        <v>1533</v>
      </c>
      <c r="H18" s="364" t="s">
        <v>556</v>
      </c>
      <c r="J18" s="364" t="s">
        <v>582</v>
      </c>
      <c r="K18" s="364" t="s">
        <v>558</v>
      </c>
      <c r="L18" s="364" t="s">
        <v>555</v>
      </c>
      <c r="M18" s="364" t="s">
        <v>739</v>
      </c>
      <c r="N18" s="364" t="s">
        <v>739</v>
      </c>
      <c r="O18" s="364" t="s">
        <v>555</v>
      </c>
      <c r="P18" s="364" t="s">
        <v>555</v>
      </c>
      <c r="Q18" s="364" t="s">
        <v>555</v>
      </c>
      <c r="R18" s="364" t="s">
        <v>555</v>
      </c>
      <c r="S18" s="364" t="s">
        <v>555</v>
      </c>
      <c r="T18" s="365">
        <v>0</v>
      </c>
      <c r="U18" s="365">
        <v>0</v>
      </c>
      <c r="V18" s="365">
        <v>0</v>
      </c>
      <c r="W18" s="365">
        <v>30243</v>
      </c>
      <c r="X18" s="365">
        <v>0</v>
      </c>
      <c r="Y18" s="365">
        <v>0</v>
      </c>
      <c r="Z18" s="365">
        <v>0</v>
      </c>
      <c r="AA18" s="365">
        <v>0</v>
      </c>
      <c r="AB18" s="365">
        <v>0</v>
      </c>
      <c r="AC18" s="365">
        <v>0</v>
      </c>
      <c r="AD18" s="365">
        <v>0</v>
      </c>
      <c r="AE18" s="365">
        <v>0</v>
      </c>
      <c r="AF18" s="365">
        <v>0</v>
      </c>
      <c r="AG18" s="365">
        <v>0</v>
      </c>
      <c r="AH18" s="365">
        <v>0</v>
      </c>
      <c r="AI18" s="365">
        <v>0</v>
      </c>
      <c r="AJ18" s="365">
        <v>0</v>
      </c>
      <c r="AK18" s="365">
        <v>0</v>
      </c>
      <c r="AL18" s="365">
        <v>30243</v>
      </c>
      <c r="AM18" s="365">
        <v>0</v>
      </c>
      <c r="AN18" s="365">
        <v>0</v>
      </c>
      <c r="AO18" s="365">
        <v>0</v>
      </c>
      <c r="AP18" s="365">
        <v>0</v>
      </c>
      <c r="AQ18" s="365">
        <v>0</v>
      </c>
      <c r="AR18" s="365">
        <v>137402</v>
      </c>
      <c r="AS18" s="365">
        <v>0</v>
      </c>
      <c r="AT18" s="365">
        <v>0</v>
      </c>
      <c r="AU18" s="365">
        <v>0</v>
      </c>
      <c r="AV18" s="365">
        <v>0</v>
      </c>
      <c r="AW18" s="365">
        <v>0</v>
      </c>
      <c r="AX18" s="365">
        <v>0</v>
      </c>
      <c r="AY18" s="365">
        <v>0</v>
      </c>
      <c r="AZ18" s="365">
        <v>0</v>
      </c>
      <c r="BA18" s="365">
        <v>0</v>
      </c>
      <c r="BB18" s="365">
        <v>137402</v>
      </c>
      <c r="BC18" s="365">
        <v>0</v>
      </c>
      <c r="BD18" s="365">
        <v>167645</v>
      </c>
      <c r="BE18" s="365">
        <v>0</v>
      </c>
      <c r="BF18" s="365">
        <v>30243</v>
      </c>
      <c r="BG18" s="365">
        <v>0</v>
      </c>
      <c r="BH18" s="365">
        <v>137402</v>
      </c>
      <c r="BI18" s="365">
        <v>167645</v>
      </c>
      <c r="BJ18" s="365">
        <v>0</v>
      </c>
      <c r="BK18" s="365">
        <v>0</v>
      </c>
      <c r="BL18" s="365">
        <v>0</v>
      </c>
      <c r="BM18" s="365">
        <v>0</v>
      </c>
      <c r="BN18" s="365">
        <v>167645</v>
      </c>
    </row>
    <row r="19" spans="1:92">
      <c r="A19" s="458" t="str">
        <f t="shared" si="0"/>
        <v>0804501260002000</v>
      </c>
      <c r="B19" s="364" t="s">
        <v>1616</v>
      </c>
      <c r="C19" s="364" t="s">
        <v>553</v>
      </c>
      <c r="D19" s="364" t="s">
        <v>554</v>
      </c>
      <c r="E19" s="364" t="s">
        <v>555</v>
      </c>
      <c r="F19" s="364" t="s">
        <v>1532</v>
      </c>
      <c r="G19" s="364" t="s">
        <v>1533</v>
      </c>
      <c r="H19" s="364" t="s">
        <v>556</v>
      </c>
      <c r="J19" s="364" t="s">
        <v>571</v>
      </c>
      <c r="K19" s="364" t="s">
        <v>558</v>
      </c>
      <c r="L19" s="364" t="s">
        <v>555</v>
      </c>
      <c r="M19" s="364" t="s">
        <v>739</v>
      </c>
      <c r="N19" s="364" t="s">
        <v>739</v>
      </c>
      <c r="O19" s="364" t="s">
        <v>555</v>
      </c>
      <c r="P19" s="364" t="s">
        <v>555</v>
      </c>
      <c r="Q19" s="364" t="s">
        <v>555</v>
      </c>
      <c r="R19" s="364" t="s">
        <v>555</v>
      </c>
      <c r="S19" s="364" t="s">
        <v>555</v>
      </c>
      <c r="T19" s="365">
        <v>155085</v>
      </c>
      <c r="U19" s="365">
        <v>0</v>
      </c>
      <c r="V19" s="365">
        <v>21178</v>
      </c>
      <c r="W19" s="365">
        <v>46302</v>
      </c>
      <c r="X19" s="365">
        <v>233400</v>
      </c>
      <c r="Y19" s="365">
        <v>0</v>
      </c>
      <c r="Z19" s="365">
        <v>0</v>
      </c>
      <c r="AA19" s="365">
        <v>0</v>
      </c>
      <c r="AB19" s="365">
        <v>0</v>
      </c>
      <c r="AC19" s="365">
        <v>0</v>
      </c>
      <c r="AD19" s="365">
        <v>0</v>
      </c>
      <c r="AE19" s="365">
        <v>455965</v>
      </c>
    </row>
    <row r="20" spans="1:92">
      <c r="A20" s="458" t="str">
        <f t="shared" si="0"/>
        <v>0804502260002000</v>
      </c>
      <c r="B20" s="364" t="s">
        <v>1616</v>
      </c>
      <c r="C20" s="364" t="s">
        <v>553</v>
      </c>
      <c r="D20" s="364" t="s">
        <v>554</v>
      </c>
      <c r="E20" s="364" t="s">
        <v>555</v>
      </c>
      <c r="F20" s="364" t="s">
        <v>1532</v>
      </c>
      <c r="G20" s="364" t="s">
        <v>1533</v>
      </c>
      <c r="H20" s="364" t="s">
        <v>556</v>
      </c>
      <c r="J20" s="364" t="s">
        <v>571</v>
      </c>
      <c r="K20" s="364" t="s">
        <v>561</v>
      </c>
      <c r="L20" s="364" t="s">
        <v>555</v>
      </c>
      <c r="M20" s="364" t="s">
        <v>739</v>
      </c>
      <c r="N20" s="364" t="s">
        <v>739</v>
      </c>
      <c r="O20" s="364" t="s">
        <v>555</v>
      </c>
      <c r="P20" s="364" t="s">
        <v>555</v>
      </c>
      <c r="Q20" s="364" t="s">
        <v>555</v>
      </c>
      <c r="R20" s="364" t="s">
        <v>555</v>
      </c>
      <c r="S20" s="364" t="s">
        <v>555</v>
      </c>
      <c r="T20" s="365">
        <v>17417</v>
      </c>
      <c r="U20" s="365">
        <v>0</v>
      </c>
      <c r="V20" s="365">
        <v>710</v>
      </c>
      <c r="W20" s="365">
        <v>5440</v>
      </c>
      <c r="X20" s="365">
        <v>3456</v>
      </c>
      <c r="Y20" s="365">
        <v>0</v>
      </c>
      <c r="Z20" s="365">
        <v>0</v>
      </c>
      <c r="AA20" s="365">
        <v>0</v>
      </c>
      <c r="AB20" s="365">
        <v>0</v>
      </c>
      <c r="AC20" s="365">
        <v>0</v>
      </c>
      <c r="AD20" s="365">
        <v>0</v>
      </c>
      <c r="AE20" s="365">
        <v>27023</v>
      </c>
    </row>
    <row r="21" spans="1:92">
      <c r="A21" s="458" t="str">
        <f t="shared" si="0"/>
        <v>0804503260002000</v>
      </c>
      <c r="B21" s="364" t="s">
        <v>1616</v>
      </c>
      <c r="C21" s="364" t="s">
        <v>553</v>
      </c>
      <c r="D21" s="364" t="s">
        <v>554</v>
      </c>
      <c r="E21" s="364" t="s">
        <v>555</v>
      </c>
      <c r="F21" s="364" t="s">
        <v>1532</v>
      </c>
      <c r="G21" s="364" t="s">
        <v>1533</v>
      </c>
      <c r="H21" s="364" t="s">
        <v>556</v>
      </c>
      <c r="J21" s="364" t="s">
        <v>571</v>
      </c>
      <c r="K21" s="364" t="s">
        <v>562</v>
      </c>
      <c r="L21" s="364" t="s">
        <v>555</v>
      </c>
      <c r="M21" s="364" t="s">
        <v>739</v>
      </c>
      <c r="N21" s="364" t="s">
        <v>739</v>
      </c>
      <c r="O21" s="364" t="s">
        <v>555</v>
      </c>
      <c r="P21" s="364" t="s">
        <v>555</v>
      </c>
      <c r="Q21" s="364" t="s">
        <v>555</v>
      </c>
      <c r="R21" s="364" t="s">
        <v>555</v>
      </c>
      <c r="S21" s="364" t="s">
        <v>555</v>
      </c>
      <c r="T21" s="365">
        <v>157584</v>
      </c>
      <c r="U21" s="365">
        <v>0</v>
      </c>
      <c r="V21" s="365">
        <v>14551</v>
      </c>
      <c r="W21" s="365">
        <v>43257</v>
      </c>
      <c r="X21" s="365">
        <v>716000</v>
      </c>
      <c r="Y21" s="365">
        <v>0</v>
      </c>
      <c r="Z21" s="365">
        <v>0</v>
      </c>
      <c r="AA21" s="365">
        <v>0</v>
      </c>
      <c r="AB21" s="365">
        <v>0</v>
      </c>
      <c r="AC21" s="365">
        <v>0</v>
      </c>
      <c r="AD21" s="365">
        <v>0</v>
      </c>
      <c r="AE21" s="365">
        <v>931392</v>
      </c>
    </row>
    <row r="22" spans="1:92">
      <c r="A22" s="458" t="str">
        <f t="shared" si="0"/>
        <v>0804504260002000</v>
      </c>
      <c r="B22" s="364" t="s">
        <v>1616</v>
      </c>
      <c r="C22" s="364" t="s">
        <v>553</v>
      </c>
      <c r="D22" s="364" t="s">
        <v>554</v>
      </c>
      <c r="E22" s="364" t="s">
        <v>555</v>
      </c>
      <c r="F22" s="364" t="s">
        <v>1532</v>
      </c>
      <c r="G22" s="364" t="s">
        <v>1533</v>
      </c>
      <c r="H22" s="364" t="s">
        <v>556</v>
      </c>
      <c r="J22" s="364" t="s">
        <v>571</v>
      </c>
      <c r="K22" s="364" t="s">
        <v>563</v>
      </c>
      <c r="L22" s="364" t="s">
        <v>555</v>
      </c>
      <c r="M22" s="364" t="s">
        <v>739</v>
      </c>
      <c r="N22" s="364" t="s">
        <v>739</v>
      </c>
      <c r="O22" s="364" t="s">
        <v>555</v>
      </c>
      <c r="P22" s="364" t="s">
        <v>555</v>
      </c>
      <c r="Q22" s="364" t="s">
        <v>555</v>
      </c>
      <c r="R22" s="364" t="s">
        <v>555</v>
      </c>
      <c r="S22" s="364" t="s">
        <v>555</v>
      </c>
      <c r="T22" s="365">
        <v>14918</v>
      </c>
      <c r="U22" s="365">
        <v>0</v>
      </c>
      <c r="V22" s="365">
        <v>384</v>
      </c>
      <c r="W22" s="365">
        <v>4613</v>
      </c>
      <c r="X22" s="365">
        <v>5153</v>
      </c>
      <c r="Y22" s="365">
        <v>0</v>
      </c>
      <c r="Z22" s="365">
        <v>0</v>
      </c>
      <c r="AA22" s="365">
        <v>0</v>
      </c>
      <c r="AB22" s="365">
        <v>0</v>
      </c>
      <c r="AC22" s="365">
        <v>0</v>
      </c>
      <c r="AD22" s="365">
        <v>0</v>
      </c>
      <c r="AE22" s="365">
        <v>25068</v>
      </c>
    </row>
    <row r="23" spans="1:92">
      <c r="A23" s="458" t="str">
        <f t="shared" si="0"/>
        <v>0804505260002000</v>
      </c>
      <c r="B23" s="364" t="s">
        <v>1616</v>
      </c>
      <c r="C23" s="364" t="s">
        <v>553</v>
      </c>
      <c r="D23" s="364" t="s">
        <v>554</v>
      </c>
      <c r="E23" s="364" t="s">
        <v>555</v>
      </c>
      <c r="F23" s="364" t="s">
        <v>1532</v>
      </c>
      <c r="G23" s="364" t="s">
        <v>1533</v>
      </c>
      <c r="H23" s="364" t="s">
        <v>556</v>
      </c>
      <c r="J23" s="364" t="s">
        <v>571</v>
      </c>
      <c r="K23" s="364" t="s">
        <v>564</v>
      </c>
      <c r="L23" s="364" t="s">
        <v>555</v>
      </c>
      <c r="M23" s="364" t="s">
        <v>739</v>
      </c>
      <c r="N23" s="364" t="s">
        <v>739</v>
      </c>
      <c r="O23" s="364" t="s">
        <v>555</v>
      </c>
      <c r="P23" s="364" t="s">
        <v>555</v>
      </c>
      <c r="Q23" s="364" t="s">
        <v>555</v>
      </c>
      <c r="R23" s="364" t="s">
        <v>555</v>
      </c>
      <c r="S23" s="364" t="s">
        <v>555</v>
      </c>
      <c r="T23" s="365">
        <v>160124</v>
      </c>
      <c r="U23" s="365">
        <v>0</v>
      </c>
      <c r="V23" s="365">
        <v>10845</v>
      </c>
      <c r="W23" s="365">
        <v>40224</v>
      </c>
      <c r="X23" s="365">
        <v>356900</v>
      </c>
      <c r="Y23" s="365">
        <v>0</v>
      </c>
      <c r="Z23" s="365">
        <v>0</v>
      </c>
      <c r="AA23" s="365">
        <v>0</v>
      </c>
      <c r="AB23" s="365">
        <v>0</v>
      </c>
      <c r="AC23" s="365">
        <v>0</v>
      </c>
      <c r="AD23" s="365">
        <v>0</v>
      </c>
      <c r="AE23" s="365">
        <v>568093</v>
      </c>
    </row>
    <row r="24" spans="1:92">
      <c r="A24" s="458" t="str">
        <f t="shared" si="0"/>
        <v>0804506260002000</v>
      </c>
      <c r="B24" s="364" t="s">
        <v>1616</v>
      </c>
      <c r="C24" s="364" t="s">
        <v>553</v>
      </c>
      <c r="D24" s="364" t="s">
        <v>554</v>
      </c>
      <c r="E24" s="364" t="s">
        <v>555</v>
      </c>
      <c r="F24" s="364" t="s">
        <v>1532</v>
      </c>
      <c r="G24" s="364" t="s">
        <v>1533</v>
      </c>
      <c r="H24" s="364" t="s">
        <v>556</v>
      </c>
      <c r="J24" s="364" t="s">
        <v>571</v>
      </c>
      <c r="K24" s="364" t="s">
        <v>565</v>
      </c>
      <c r="L24" s="364" t="s">
        <v>555</v>
      </c>
      <c r="M24" s="364" t="s">
        <v>739</v>
      </c>
      <c r="N24" s="364" t="s">
        <v>739</v>
      </c>
      <c r="O24" s="364" t="s">
        <v>555</v>
      </c>
      <c r="P24" s="364" t="s">
        <v>555</v>
      </c>
      <c r="Q24" s="364" t="s">
        <v>555</v>
      </c>
      <c r="R24" s="364" t="s">
        <v>555</v>
      </c>
      <c r="S24" s="364" t="s">
        <v>555</v>
      </c>
      <c r="T24" s="365">
        <v>12378</v>
      </c>
      <c r="U24" s="365">
        <v>0</v>
      </c>
      <c r="V24" s="365">
        <v>177</v>
      </c>
      <c r="W24" s="365">
        <v>3837</v>
      </c>
      <c r="X24" s="365">
        <v>4932</v>
      </c>
      <c r="Y24" s="365">
        <v>0</v>
      </c>
      <c r="Z24" s="365">
        <v>0</v>
      </c>
      <c r="AA24" s="365">
        <v>0</v>
      </c>
      <c r="AB24" s="365">
        <v>0</v>
      </c>
      <c r="AC24" s="365">
        <v>0</v>
      </c>
      <c r="AD24" s="365">
        <v>0</v>
      </c>
      <c r="AE24" s="365">
        <v>21324</v>
      </c>
    </row>
    <row r="25" spans="1:92">
      <c r="A25" s="458" t="str">
        <f t="shared" si="0"/>
        <v>0804507260002000</v>
      </c>
      <c r="B25" s="364" t="s">
        <v>1616</v>
      </c>
      <c r="C25" s="364" t="s">
        <v>553</v>
      </c>
      <c r="D25" s="364" t="s">
        <v>554</v>
      </c>
      <c r="E25" s="364" t="s">
        <v>555</v>
      </c>
      <c r="F25" s="364" t="s">
        <v>1532</v>
      </c>
      <c r="G25" s="364" t="s">
        <v>1533</v>
      </c>
      <c r="H25" s="364" t="s">
        <v>556</v>
      </c>
      <c r="J25" s="364" t="s">
        <v>571</v>
      </c>
      <c r="K25" s="364" t="s">
        <v>566</v>
      </c>
      <c r="L25" s="364" t="s">
        <v>555</v>
      </c>
      <c r="M25" s="364" t="s">
        <v>739</v>
      </c>
      <c r="N25" s="364" t="s">
        <v>739</v>
      </c>
      <c r="O25" s="364" t="s">
        <v>555</v>
      </c>
      <c r="P25" s="364" t="s">
        <v>555</v>
      </c>
      <c r="Q25" s="364" t="s">
        <v>555</v>
      </c>
      <c r="R25" s="364" t="s">
        <v>555</v>
      </c>
      <c r="S25" s="364" t="s">
        <v>555</v>
      </c>
      <c r="T25" s="365">
        <v>162706</v>
      </c>
      <c r="U25" s="365">
        <v>0</v>
      </c>
      <c r="V25" s="365">
        <v>2411</v>
      </c>
      <c r="W25" s="365">
        <v>38305</v>
      </c>
      <c r="X25" s="365">
        <v>713240</v>
      </c>
      <c r="Y25" s="365">
        <v>0</v>
      </c>
      <c r="Z25" s="365">
        <v>0</v>
      </c>
      <c r="AA25" s="365">
        <v>0</v>
      </c>
      <c r="AB25" s="365">
        <v>0</v>
      </c>
      <c r="AC25" s="365">
        <v>0</v>
      </c>
      <c r="AD25" s="365">
        <v>0</v>
      </c>
      <c r="AE25" s="365">
        <v>916662</v>
      </c>
    </row>
    <row r="26" spans="1:92">
      <c r="A26" s="458" t="str">
        <f t="shared" si="0"/>
        <v>0804508260002000</v>
      </c>
      <c r="B26" s="364" t="s">
        <v>1616</v>
      </c>
      <c r="C26" s="364" t="s">
        <v>553</v>
      </c>
      <c r="D26" s="364" t="s">
        <v>554</v>
      </c>
      <c r="E26" s="364" t="s">
        <v>555</v>
      </c>
      <c r="F26" s="364" t="s">
        <v>1532</v>
      </c>
      <c r="G26" s="364" t="s">
        <v>1533</v>
      </c>
      <c r="H26" s="364" t="s">
        <v>556</v>
      </c>
      <c r="J26" s="364" t="s">
        <v>571</v>
      </c>
      <c r="K26" s="364" t="s">
        <v>554</v>
      </c>
      <c r="L26" s="364" t="s">
        <v>555</v>
      </c>
      <c r="M26" s="364" t="s">
        <v>739</v>
      </c>
      <c r="N26" s="364" t="s">
        <v>739</v>
      </c>
      <c r="O26" s="364" t="s">
        <v>555</v>
      </c>
      <c r="P26" s="364" t="s">
        <v>555</v>
      </c>
      <c r="Q26" s="364" t="s">
        <v>555</v>
      </c>
      <c r="R26" s="364" t="s">
        <v>555</v>
      </c>
      <c r="S26" s="364" t="s">
        <v>555</v>
      </c>
      <c r="T26" s="365">
        <v>9796</v>
      </c>
      <c r="U26" s="365">
        <v>0</v>
      </c>
      <c r="V26" s="365">
        <v>33</v>
      </c>
      <c r="W26" s="365">
        <v>3112</v>
      </c>
      <c r="X26" s="365">
        <v>3748</v>
      </c>
      <c r="Y26" s="365">
        <v>0</v>
      </c>
      <c r="Z26" s="365">
        <v>0</v>
      </c>
      <c r="AA26" s="365">
        <v>0</v>
      </c>
      <c r="AB26" s="365">
        <v>0</v>
      </c>
      <c r="AC26" s="365">
        <v>0</v>
      </c>
      <c r="AD26" s="365">
        <v>0</v>
      </c>
      <c r="AE26" s="365">
        <v>16689</v>
      </c>
    </row>
    <row r="27" spans="1:92">
      <c r="A27" s="458" t="str">
        <f t="shared" si="0"/>
        <v>0804509260002000</v>
      </c>
      <c r="B27" s="364" t="s">
        <v>1616</v>
      </c>
      <c r="C27" s="364" t="s">
        <v>553</v>
      </c>
      <c r="D27" s="364" t="s">
        <v>554</v>
      </c>
      <c r="E27" s="364" t="s">
        <v>555</v>
      </c>
      <c r="F27" s="364" t="s">
        <v>1532</v>
      </c>
      <c r="G27" s="364" t="s">
        <v>1533</v>
      </c>
      <c r="H27" s="364" t="s">
        <v>556</v>
      </c>
      <c r="J27" s="364" t="s">
        <v>571</v>
      </c>
      <c r="K27" s="364" t="s">
        <v>567</v>
      </c>
      <c r="L27" s="364" t="s">
        <v>555</v>
      </c>
      <c r="M27" s="364" t="s">
        <v>739</v>
      </c>
      <c r="N27" s="364" t="s">
        <v>739</v>
      </c>
      <c r="O27" s="364" t="s">
        <v>555</v>
      </c>
      <c r="P27" s="364" t="s">
        <v>555</v>
      </c>
      <c r="Q27" s="364" t="s">
        <v>555</v>
      </c>
      <c r="R27" s="364" t="s">
        <v>555</v>
      </c>
      <c r="S27" s="364" t="s">
        <v>555</v>
      </c>
      <c r="T27" s="365">
        <v>105611</v>
      </c>
      <c r="U27" s="365">
        <v>0</v>
      </c>
      <c r="V27" s="365">
        <v>0</v>
      </c>
      <c r="W27" s="365">
        <v>35886</v>
      </c>
      <c r="X27" s="365">
        <v>290420</v>
      </c>
      <c r="Y27" s="365">
        <v>0</v>
      </c>
      <c r="Z27" s="365">
        <v>0</v>
      </c>
      <c r="AA27" s="365">
        <v>0</v>
      </c>
      <c r="AB27" s="365">
        <v>0</v>
      </c>
      <c r="AC27" s="365">
        <v>0</v>
      </c>
      <c r="AD27" s="365">
        <v>0</v>
      </c>
      <c r="AE27" s="365">
        <v>431917</v>
      </c>
    </row>
    <row r="28" spans="1:92">
      <c r="A28" s="458" t="str">
        <f t="shared" si="0"/>
        <v>0804510260002000</v>
      </c>
      <c r="B28" s="364" t="s">
        <v>1616</v>
      </c>
      <c r="C28" s="364" t="s">
        <v>553</v>
      </c>
      <c r="D28" s="364" t="s">
        <v>554</v>
      </c>
      <c r="E28" s="364" t="s">
        <v>555</v>
      </c>
      <c r="F28" s="364" t="s">
        <v>1532</v>
      </c>
      <c r="G28" s="364" t="s">
        <v>1533</v>
      </c>
      <c r="H28" s="364" t="s">
        <v>556</v>
      </c>
      <c r="J28" s="364" t="s">
        <v>571</v>
      </c>
      <c r="K28" s="364" t="s">
        <v>568</v>
      </c>
      <c r="L28" s="364" t="s">
        <v>555</v>
      </c>
      <c r="M28" s="364" t="s">
        <v>739</v>
      </c>
      <c r="N28" s="364" t="s">
        <v>739</v>
      </c>
      <c r="O28" s="364" t="s">
        <v>555</v>
      </c>
      <c r="P28" s="364" t="s">
        <v>555</v>
      </c>
      <c r="Q28" s="364" t="s">
        <v>555</v>
      </c>
      <c r="R28" s="364" t="s">
        <v>555</v>
      </c>
      <c r="S28" s="364" t="s">
        <v>555</v>
      </c>
      <c r="T28" s="365">
        <v>7376</v>
      </c>
      <c r="U28" s="365">
        <v>0</v>
      </c>
      <c r="V28" s="365">
        <v>0</v>
      </c>
      <c r="W28" s="365">
        <v>2432</v>
      </c>
      <c r="X28" s="365">
        <v>3687</v>
      </c>
      <c r="Y28" s="365">
        <v>0</v>
      </c>
      <c r="Z28" s="365">
        <v>0</v>
      </c>
      <c r="AA28" s="365">
        <v>0</v>
      </c>
      <c r="AB28" s="365">
        <v>0</v>
      </c>
      <c r="AC28" s="365">
        <v>0</v>
      </c>
      <c r="AD28" s="365">
        <v>0</v>
      </c>
      <c r="AE28" s="365">
        <v>13495</v>
      </c>
    </row>
    <row r="29" spans="1:92">
      <c r="A29" s="458" t="str">
        <f t="shared" si="0"/>
        <v>0804511260002000</v>
      </c>
      <c r="B29" s="364" t="s">
        <v>1616</v>
      </c>
      <c r="C29" s="364" t="s">
        <v>553</v>
      </c>
      <c r="D29" s="364" t="s">
        <v>554</v>
      </c>
      <c r="E29" s="364" t="s">
        <v>555</v>
      </c>
      <c r="F29" s="364" t="s">
        <v>1532</v>
      </c>
      <c r="G29" s="364" t="s">
        <v>1533</v>
      </c>
      <c r="H29" s="364" t="s">
        <v>556</v>
      </c>
      <c r="J29" s="364" t="s">
        <v>571</v>
      </c>
      <c r="K29" s="364" t="s">
        <v>569</v>
      </c>
      <c r="L29" s="364" t="s">
        <v>555</v>
      </c>
      <c r="M29" s="364" t="s">
        <v>739</v>
      </c>
      <c r="N29" s="364" t="s">
        <v>739</v>
      </c>
      <c r="O29" s="364" t="s">
        <v>555</v>
      </c>
      <c r="P29" s="364" t="s">
        <v>555</v>
      </c>
      <c r="Q29" s="364" t="s">
        <v>555</v>
      </c>
      <c r="R29" s="364" t="s">
        <v>555</v>
      </c>
      <c r="S29" s="364" t="s">
        <v>555</v>
      </c>
      <c r="T29" s="365">
        <v>93956</v>
      </c>
      <c r="U29" s="365">
        <v>0</v>
      </c>
      <c r="V29" s="365">
        <v>0</v>
      </c>
      <c r="W29" s="365">
        <v>32374</v>
      </c>
      <c r="X29" s="365">
        <v>35960</v>
      </c>
      <c r="Y29" s="365">
        <v>0</v>
      </c>
      <c r="Z29" s="365">
        <v>0</v>
      </c>
      <c r="AA29" s="365">
        <v>0</v>
      </c>
      <c r="AB29" s="365">
        <v>0</v>
      </c>
      <c r="AC29" s="365">
        <v>0</v>
      </c>
      <c r="AD29" s="365">
        <v>0</v>
      </c>
      <c r="AE29" s="365">
        <v>162290</v>
      </c>
    </row>
    <row r="30" spans="1:92">
      <c r="A30" s="458" t="str">
        <f t="shared" si="0"/>
        <v>0804512260002000</v>
      </c>
      <c r="B30" s="364" t="s">
        <v>1616</v>
      </c>
      <c r="C30" s="364" t="s">
        <v>553</v>
      </c>
      <c r="D30" s="364" t="s">
        <v>554</v>
      </c>
      <c r="E30" s="364" t="s">
        <v>555</v>
      </c>
      <c r="F30" s="364" t="s">
        <v>1532</v>
      </c>
      <c r="G30" s="364" t="s">
        <v>1533</v>
      </c>
      <c r="H30" s="364" t="s">
        <v>556</v>
      </c>
      <c r="J30" s="364" t="s">
        <v>571</v>
      </c>
      <c r="K30" s="364" t="s">
        <v>557</v>
      </c>
      <c r="L30" s="364" t="s">
        <v>555</v>
      </c>
      <c r="M30" s="364" t="s">
        <v>739</v>
      </c>
      <c r="N30" s="364" t="s">
        <v>739</v>
      </c>
      <c r="O30" s="364" t="s">
        <v>555</v>
      </c>
      <c r="P30" s="364" t="s">
        <v>555</v>
      </c>
      <c r="Q30" s="364" t="s">
        <v>555</v>
      </c>
      <c r="R30" s="364" t="s">
        <v>555</v>
      </c>
      <c r="S30" s="364" t="s">
        <v>555</v>
      </c>
      <c r="T30" s="365">
        <v>5590</v>
      </c>
      <c r="U30" s="365">
        <v>0</v>
      </c>
      <c r="V30" s="365">
        <v>0</v>
      </c>
      <c r="W30" s="365">
        <v>1811</v>
      </c>
      <c r="X30" s="365">
        <v>3505</v>
      </c>
      <c r="Y30" s="365">
        <v>0</v>
      </c>
      <c r="Z30" s="365">
        <v>0</v>
      </c>
      <c r="AA30" s="365">
        <v>0</v>
      </c>
      <c r="AB30" s="365">
        <v>0</v>
      </c>
      <c r="AC30" s="365">
        <v>0</v>
      </c>
      <c r="AD30" s="365">
        <v>0</v>
      </c>
      <c r="AE30" s="365">
        <v>10906</v>
      </c>
    </row>
    <row r="31" spans="1:92">
      <c r="A31" s="458" t="str">
        <f t="shared" si="0"/>
        <v>0804513260002000</v>
      </c>
      <c r="B31" s="364" t="s">
        <v>1616</v>
      </c>
      <c r="C31" s="364" t="s">
        <v>553</v>
      </c>
      <c r="D31" s="364" t="s">
        <v>554</v>
      </c>
      <c r="E31" s="364" t="s">
        <v>555</v>
      </c>
      <c r="F31" s="364" t="s">
        <v>1532</v>
      </c>
      <c r="G31" s="364" t="s">
        <v>1533</v>
      </c>
      <c r="H31" s="364" t="s">
        <v>556</v>
      </c>
      <c r="J31" s="364" t="s">
        <v>571</v>
      </c>
      <c r="K31" s="364" t="s">
        <v>572</v>
      </c>
      <c r="L31" s="364" t="s">
        <v>555</v>
      </c>
      <c r="M31" s="364" t="s">
        <v>739</v>
      </c>
      <c r="N31" s="364" t="s">
        <v>739</v>
      </c>
      <c r="O31" s="364" t="s">
        <v>555</v>
      </c>
      <c r="P31" s="364" t="s">
        <v>555</v>
      </c>
      <c r="Q31" s="364" t="s">
        <v>555</v>
      </c>
      <c r="R31" s="364" t="s">
        <v>555</v>
      </c>
      <c r="S31" s="364" t="s">
        <v>555</v>
      </c>
      <c r="T31" s="365">
        <v>80300</v>
      </c>
      <c r="U31" s="365">
        <v>0</v>
      </c>
      <c r="V31" s="365">
        <v>0</v>
      </c>
      <c r="W31" s="365">
        <v>29459</v>
      </c>
      <c r="X31" s="365">
        <v>558140</v>
      </c>
      <c r="Y31" s="365">
        <v>0</v>
      </c>
      <c r="Z31" s="365">
        <v>0</v>
      </c>
      <c r="AA31" s="365">
        <v>0</v>
      </c>
      <c r="AB31" s="365">
        <v>0</v>
      </c>
      <c r="AC31" s="365">
        <v>0</v>
      </c>
      <c r="AD31" s="365">
        <v>0</v>
      </c>
      <c r="AE31" s="365">
        <v>667899</v>
      </c>
    </row>
    <row r="32" spans="1:92">
      <c r="A32" s="458" t="str">
        <f t="shared" si="0"/>
        <v>0804514260002000</v>
      </c>
      <c r="B32" s="364" t="s">
        <v>1616</v>
      </c>
      <c r="C32" s="364" t="s">
        <v>553</v>
      </c>
      <c r="D32" s="364" t="s">
        <v>554</v>
      </c>
      <c r="E32" s="364" t="s">
        <v>555</v>
      </c>
      <c r="F32" s="364" t="s">
        <v>1532</v>
      </c>
      <c r="G32" s="364" t="s">
        <v>1533</v>
      </c>
      <c r="H32" s="364" t="s">
        <v>556</v>
      </c>
      <c r="J32" s="364" t="s">
        <v>571</v>
      </c>
      <c r="K32" s="364" t="s">
        <v>573</v>
      </c>
      <c r="L32" s="364" t="s">
        <v>555</v>
      </c>
      <c r="M32" s="364" t="s">
        <v>739</v>
      </c>
      <c r="N32" s="364" t="s">
        <v>739</v>
      </c>
      <c r="O32" s="364" t="s">
        <v>555</v>
      </c>
      <c r="P32" s="364" t="s">
        <v>555</v>
      </c>
      <c r="Q32" s="364" t="s">
        <v>555</v>
      </c>
      <c r="R32" s="364" t="s">
        <v>555</v>
      </c>
      <c r="S32" s="364" t="s">
        <v>555</v>
      </c>
      <c r="T32" s="365">
        <v>4014</v>
      </c>
      <c r="U32" s="365">
        <v>0</v>
      </c>
      <c r="V32" s="365">
        <v>0</v>
      </c>
      <c r="W32" s="365">
        <v>1258</v>
      </c>
      <c r="X32" s="365">
        <v>2959</v>
      </c>
      <c r="Y32" s="365">
        <v>0</v>
      </c>
      <c r="Z32" s="365">
        <v>0</v>
      </c>
      <c r="AA32" s="365">
        <v>0</v>
      </c>
      <c r="AB32" s="365">
        <v>0</v>
      </c>
      <c r="AC32" s="365">
        <v>0</v>
      </c>
      <c r="AD32" s="365">
        <v>0</v>
      </c>
      <c r="AE32" s="365">
        <v>8231</v>
      </c>
    </row>
    <row r="33" spans="1:88">
      <c r="A33" s="458" t="str">
        <f t="shared" si="0"/>
        <v>0804515260002000</v>
      </c>
      <c r="B33" s="364" t="s">
        <v>1616</v>
      </c>
      <c r="C33" s="364" t="s">
        <v>553</v>
      </c>
      <c r="D33" s="364" t="s">
        <v>554</v>
      </c>
      <c r="E33" s="364" t="s">
        <v>555</v>
      </c>
      <c r="F33" s="364" t="s">
        <v>1532</v>
      </c>
      <c r="G33" s="364" t="s">
        <v>1533</v>
      </c>
      <c r="H33" s="364" t="s">
        <v>556</v>
      </c>
      <c r="J33" s="364" t="s">
        <v>571</v>
      </c>
      <c r="K33" s="364" t="s">
        <v>574</v>
      </c>
      <c r="L33" s="364" t="s">
        <v>555</v>
      </c>
      <c r="M33" s="364" t="s">
        <v>739</v>
      </c>
      <c r="N33" s="364" t="s">
        <v>739</v>
      </c>
      <c r="O33" s="364" t="s">
        <v>555</v>
      </c>
      <c r="P33" s="364" t="s">
        <v>555</v>
      </c>
      <c r="Q33" s="364" t="s">
        <v>555</v>
      </c>
      <c r="R33" s="364" t="s">
        <v>555</v>
      </c>
      <c r="S33" s="364" t="s">
        <v>555</v>
      </c>
      <c r="T33" s="365">
        <v>78720</v>
      </c>
      <c r="U33" s="365">
        <v>0</v>
      </c>
      <c r="V33" s="365">
        <v>0</v>
      </c>
      <c r="W33" s="365">
        <v>23960</v>
      </c>
      <c r="X33" s="365">
        <v>34160</v>
      </c>
      <c r="Y33" s="365">
        <v>0</v>
      </c>
      <c r="Z33" s="365">
        <v>0</v>
      </c>
      <c r="AA33" s="365">
        <v>0</v>
      </c>
      <c r="AB33" s="365">
        <v>0</v>
      </c>
      <c r="AC33" s="365">
        <v>0</v>
      </c>
      <c r="AD33" s="365">
        <v>0</v>
      </c>
      <c r="AE33" s="365">
        <v>136840</v>
      </c>
    </row>
    <row r="34" spans="1:88">
      <c r="A34" s="458" t="str">
        <f t="shared" si="0"/>
        <v>0804516260002000</v>
      </c>
      <c r="B34" s="364" t="s">
        <v>1616</v>
      </c>
      <c r="C34" s="364" t="s">
        <v>553</v>
      </c>
      <c r="D34" s="364" t="s">
        <v>554</v>
      </c>
      <c r="E34" s="364" t="s">
        <v>555</v>
      </c>
      <c r="F34" s="364" t="s">
        <v>1532</v>
      </c>
      <c r="G34" s="364" t="s">
        <v>1533</v>
      </c>
      <c r="H34" s="364" t="s">
        <v>556</v>
      </c>
      <c r="J34" s="364" t="s">
        <v>571</v>
      </c>
      <c r="K34" s="364" t="s">
        <v>575</v>
      </c>
      <c r="L34" s="364" t="s">
        <v>555</v>
      </c>
      <c r="M34" s="364" t="s">
        <v>739</v>
      </c>
      <c r="N34" s="364" t="s">
        <v>739</v>
      </c>
      <c r="O34" s="364" t="s">
        <v>555</v>
      </c>
      <c r="P34" s="364" t="s">
        <v>555</v>
      </c>
      <c r="Q34" s="364" t="s">
        <v>555</v>
      </c>
      <c r="R34" s="364" t="s">
        <v>555</v>
      </c>
      <c r="S34" s="364" t="s">
        <v>555</v>
      </c>
      <c r="T34" s="365">
        <v>2670</v>
      </c>
      <c r="U34" s="365">
        <v>0</v>
      </c>
      <c r="V34" s="365">
        <v>0</v>
      </c>
      <c r="W34" s="365">
        <v>769</v>
      </c>
      <c r="X34" s="365">
        <v>2403</v>
      </c>
      <c r="Y34" s="365">
        <v>0</v>
      </c>
      <c r="Z34" s="365">
        <v>0</v>
      </c>
      <c r="AA34" s="365">
        <v>0</v>
      </c>
      <c r="AB34" s="365">
        <v>0</v>
      </c>
      <c r="AC34" s="365">
        <v>0</v>
      </c>
      <c r="AD34" s="365">
        <v>0</v>
      </c>
      <c r="AE34" s="365">
        <v>5842</v>
      </c>
    </row>
    <row r="35" spans="1:88">
      <c r="A35" s="458" t="str">
        <f t="shared" si="0"/>
        <v>0804517260002000</v>
      </c>
      <c r="B35" s="364" t="s">
        <v>1616</v>
      </c>
      <c r="C35" s="364" t="s">
        <v>553</v>
      </c>
      <c r="D35" s="364" t="s">
        <v>554</v>
      </c>
      <c r="E35" s="364" t="s">
        <v>555</v>
      </c>
      <c r="F35" s="364" t="s">
        <v>1532</v>
      </c>
      <c r="G35" s="364" t="s">
        <v>1533</v>
      </c>
      <c r="H35" s="364" t="s">
        <v>556</v>
      </c>
      <c r="J35" s="364" t="s">
        <v>571</v>
      </c>
      <c r="K35" s="364" t="s">
        <v>576</v>
      </c>
      <c r="L35" s="364" t="s">
        <v>555</v>
      </c>
      <c r="M35" s="364" t="s">
        <v>739</v>
      </c>
      <c r="N35" s="364" t="s">
        <v>739</v>
      </c>
      <c r="O35" s="364" t="s">
        <v>555</v>
      </c>
      <c r="P35" s="364" t="s">
        <v>555</v>
      </c>
      <c r="Q35" s="364" t="s">
        <v>555</v>
      </c>
      <c r="R35" s="364" t="s">
        <v>555</v>
      </c>
      <c r="S35" s="364" t="s">
        <v>555</v>
      </c>
      <c r="T35" s="365">
        <v>72427</v>
      </c>
      <c r="U35" s="365">
        <v>0</v>
      </c>
      <c r="V35" s="365">
        <v>0</v>
      </c>
      <c r="W35" s="365">
        <v>24381</v>
      </c>
      <c r="X35" s="365">
        <v>34160</v>
      </c>
      <c r="Y35" s="365">
        <v>0</v>
      </c>
      <c r="Z35" s="365">
        <v>0</v>
      </c>
      <c r="AA35" s="365">
        <v>0</v>
      </c>
      <c r="AB35" s="365">
        <v>0</v>
      </c>
      <c r="AC35" s="365">
        <v>0</v>
      </c>
      <c r="AD35" s="365">
        <v>0</v>
      </c>
      <c r="AE35" s="365">
        <v>130968</v>
      </c>
    </row>
    <row r="36" spans="1:88">
      <c r="A36" s="458" t="str">
        <f t="shared" si="0"/>
        <v>0804518260002000</v>
      </c>
      <c r="B36" s="364" t="s">
        <v>1616</v>
      </c>
      <c r="C36" s="364" t="s">
        <v>553</v>
      </c>
      <c r="D36" s="364" t="s">
        <v>554</v>
      </c>
      <c r="E36" s="364" t="s">
        <v>555</v>
      </c>
      <c r="F36" s="364" t="s">
        <v>1532</v>
      </c>
      <c r="G36" s="364" t="s">
        <v>1533</v>
      </c>
      <c r="H36" s="364" t="s">
        <v>556</v>
      </c>
      <c r="J36" s="364" t="s">
        <v>571</v>
      </c>
      <c r="K36" s="364" t="s">
        <v>577</v>
      </c>
      <c r="L36" s="364" t="s">
        <v>555</v>
      </c>
      <c r="M36" s="364" t="s">
        <v>739</v>
      </c>
      <c r="N36" s="364" t="s">
        <v>739</v>
      </c>
      <c r="O36" s="364" t="s">
        <v>555</v>
      </c>
      <c r="P36" s="364" t="s">
        <v>555</v>
      </c>
      <c r="Q36" s="364" t="s">
        <v>555</v>
      </c>
      <c r="R36" s="364" t="s">
        <v>555</v>
      </c>
      <c r="S36" s="364" t="s">
        <v>555</v>
      </c>
      <c r="T36" s="365">
        <v>1363</v>
      </c>
      <c r="U36" s="365">
        <v>0</v>
      </c>
      <c r="V36" s="365">
        <v>0</v>
      </c>
      <c r="W36" s="365">
        <v>348</v>
      </c>
      <c r="X36" s="365">
        <v>2300</v>
      </c>
      <c r="Y36" s="365">
        <v>0</v>
      </c>
      <c r="Z36" s="365">
        <v>0</v>
      </c>
      <c r="AA36" s="365">
        <v>0</v>
      </c>
      <c r="AB36" s="365">
        <v>0</v>
      </c>
      <c r="AC36" s="365">
        <v>0</v>
      </c>
      <c r="AD36" s="365">
        <v>0</v>
      </c>
      <c r="AE36" s="365">
        <v>4011</v>
      </c>
    </row>
    <row r="37" spans="1:88">
      <c r="A37" s="458" t="str">
        <f t="shared" si="0"/>
        <v>0804519260002000</v>
      </c>
      <c r="B37" s="364" t="s">
        <v>1616</v>
      </c>
      <c r="C37" s="364" t="s">
        <v>553</v>
      </c>
      <c r="D37" s="364" t="s">
        <v>554</v>
      </c>
      <c r="E37" s="364" t="s">
        <v>555</v>
      </c>
      <c r="F37" s="364" t="s">
        <v>1532</v>
      </c>
      <c r="G37" s="364" t="s">
        <v>1533</v>
      </c>
      <c r="H37" s="364" t="s">
        <v>556</v>
      </c>
      <c r="J37" s="364" t="s">
        <v>571</v>
      </c>
      <c r="K37" s="364" t="s">
        <v>578</v>
      </c>
      <c r="L37" s="364" t="s">
        <v>555</v>
      </c>
      <c r="M37" s="364" t="s">
        <v>739</v>
      </c>
      <c r="N37" s="364" t="s">
        <v>739</v>
      </c>
      <c r="O37" s="364" t="s">
        <v>555</v>
      </c>
      <c r="P37" s="364" t="s">
        <v>555</v>
      </c>
      <c r="Q37" s="364" t="s">
        <v>555</v>
      </c>
      <c r="R37" s="364" t="s">
        <v>555</v>
      </c>
      <c r="S37" s="364" t="s">
        <v>555</v>
      </c>
      <c r="T37" s="365">
        <v>26034</v>
      </c>
      <c r="U37" s="365">
        <v>0</v>
      </c>
      <c r="V37" s="365">
        <v>0</v>
      </c>
      <c r="W37" s="365">
        <v>1577</v>
      </c>
      <c r="X37" s="365">
        <v>242160</v>
      </c>
      <c r="Y37" s="365">
        <v>0</v>
      </c>
      <c r="Z37" s="365">
        <v>0</v>
      </c>
      <c r="AA37" s="365">
        <v>0</v>
      </c>
      <c r="AB37" s="365">
        <v>0</v>
      </c>
      <c r="AC37" s="365">
        <v>0</v>
      </c>
      <c r="AD37" s="365">
        <v>0</v>
      </c>
      <c r="AE37" s="365">
        <v>269771</v>
      </c>
    </row>
    <row r="38" spans="1:88">
      <c r="A38" s="458" t="str">
        <f t="shared" si="0"/>
        <v>0804520260002000</v>
      </c>
      <c r="B38" s="364" t="s">
        <v>1616</v>
      </c>
      <c r="C38" s="364" t="s">
        <v>553</v>
      </c>
      <c r="D38" s="364" t="s">
        <v>554</v>
      </c>
      <c r="E38" s="364" t="s">
        <v>555</v>
      </c>
      <c r="F38" s="364" t="s">
        <v>1532</v>
      </c>
      <c r="G38" s="364" t="s">
        <v>1533</v>
      </c>
      <c r="H38" s="364" t="s">
        <v>556</v>
      </c>
      <c r="J38" s="364" t="s">
        <v>571</v>
      </c>
      <c r="K38" s="364" t="s">
        <v>579</v>
      </c>
      <c r="L38" s="364" t="s">
        <v>555</v>
      </c>
      <c r="M38" s="364" t="s">
        <v>739</v>
      </c>
      <c r="N38" s="364" t="s">
        <v>739</v>
      </c>
      <c r="O38" s="364" t="s">
        <v>555</v>
      </c>
      <c r="P38" s="364" t="s">
        <v>555</v>
      </c>
      <c r="Q38" s="364" t="s">
        <v>555</v>
      </c>
      <c r="R38" s="364" t="s">
        <v>555</v>
      </c>
      <c r="S38" s="364" t="s">
        <v>555</v>
      </c>
      <c r="T38" s="365">
        <v>331</v>
      </c>
      <c r="U38" s="365">
        <v>0</v>
      </c>
      <c r="V38" s="365">
        <v>0</v>
      </c>
      <c r="W38" s="365">
        <v>21</v>
      </c>
      <c r="X38" s="365">
        <v>2198</v>
      </c>
      <c r="Y38" s="365">
        <v>0</v>
      </c>
      <c r="Z38" s="365">
        <v>0</v>
      </c>
      <c r="AA38" s="365">
        <v>0</v>
      </c>
      <c r="AB38" s="365">
        <v>0</v>
      </c>
      <c r="AC38" s="365">
        <v>0</v>
      </c>
      <c r="AD38" s="365">
        <v>0</v>
      </c>
      <c r="AE38" s="365">
        <v>2550</v>
      </c>
    </row>
    <row r="39" spans="1:88">
      <c r="A39" s="458" t="str">
        <f t="shared" si="0"/>
        <v>0804521260002000</v>
      </c>
      <c r="B39" s="364" t="s">
        <v>1616</v>
      </c>
      <c r="C39" s="364" t="s">
        <v>553</v>
      </c>
      <c r="D39" s="364" t="s">
        <v>554</v>
      </c>
      <c r="E39" s="364" t="s">
        <v>555</v>
      </c>
      <c r="F39" s="364" t="s">
        <v>1532</v>
      </c>
      <c r="G39" s="364" t="s">
        <v>1533</v>
      </c>
      <c r="H39" s="364" t="s">
        <v>556</v>
      </c>
      <c r="J39" s="364" t="s">
        <v>571</v>
      </c>
      <c r="K39" s="364" t="s">
        <v>559</v>
      </c>
      <c r="L39" s="364" t="s">
        <v>555</v>
      </c>
      <c r="M39" s="364" t="s">
        <v>739</v>
      </c>
      <c r="N39" s="364" t="s">
        <v>739</v>
      </c>
      <c r="O39" s="364" t="s">
        <v>555</v>
      </c>
      <c r="P39" s="364" t="s">
        <v>555</v>
      </c>
      <c r="Q39" s="364" t="s">
        <v>555</v>
      </c>
      <c r="R39" s="364" t="s">
        <v>555</v>
      </c>
      <c r="S39" s="364" t="s">
        <v>555</v>
      </c>
      <c r="T39" s="365">
        <v>0</v>
      </c>
      <c r="U39" s="365">
        <v>0</v>
      </c>
      <c r="V39" s="365">
        <v>0</v>
      </c>
      <c r="W39" s="365">
        <v>0</v>
      </c>
      <c r="X39" s="365">
        <v>498960</v>
      </c>
      <c r="Y39" s="365">
        <v>0</v>
      </c>
      <c r="Z39" s="365">
        <v>0</v>
      </c>
      <c r="AA39" s="365">
        <v>0</v>
      </c>
      <c r="AB39" s="365">
        <v>0</v>
      </c>
      <c r="AC39" s="365">
        <v>0</v>
      </c>
      <c r="AD39" s="365">
        <v>0</v>
      </c>
      <c r="AE39" s="365">
        <v>498960</v>
      </c>
    </row>
    <row r="40" spans="1:88">
      <c r="A40" s="458" t="str">
        <f t="shared" si="0"/>
        <v>0804522260002000</v>
      </c>
      <c r="B40" s="364" t="s">
        <v>1616</v>
      </c>
      <c r="C40" s="364" t="s">
        <v>553</v>
      </c>
      <c r="D40" s="364" t="s">
        <v>554</v>
      </c>
      <c r="E40" s="364" t="s">
        <v>555</v>
      </c>
      <c r="F40" s="364" t="s">
        <v>1532</v>
      </c>
      <c r="G40" s="364" t="s">
        <v>1533</v>
      </c>
      <c r="H40" s="364" t="s">
        <v>556</v>
      </c>
      <c r="J40" s="364" t="s">
        <v>571</v>
      </c>
      <c r="K40" s="364" t="s">
        <v>580</v>
      </c>
      <c r="L40" s="364" t="s">
        <v>555</v>
      </c>
      <c r="M40" s="364" t="s">
        <v>739</v>
      </c>
      <c r="N40" s="364" t="s">
        <v>739</v>
      </c>
      <c r="O40" s="364" t="s">
        <v>555</v>
      </c>
      <c r="P40" s="364" t="s">
        <v>555</v>
      </c>
      <c r="Q40" s="364" t="s">
        <v>555</v>
      </c>
      <c r="R40" s="364" t="s">
        <v>555</v>
      </c>
      <c r="S40" s="364" t="s">
        <v>555</v>
      </c>
      <c r="T40" s="365">
        <v>0</v>
      </c>
      <c r="U40" s="365">
        <v>0</v>
      </c>
      <c r="V40" s="365">
        <v>0</v>
      </c>
      <c r="W40" s="365">
        <v>0</v>
      </c>
      <c r="X40" s="365">
        <v>1479</v>
      </c>
      <c r="Y40" s="365">
        <v>0</v>
      </c>
      <c r="Z40" s="365">
        <v>0</v>
      </c>
      <c r="AA40" s="365">
        <v>0</v>
      </c>
      <c r="AB40" s="365">
        <v>0</v>
      </c>
      <c r="AC40" s="365">
        <v>0</v>
      </c>
      <c r="AD40" s="365">
        <v>0</v>
      </c>
      <c r="AE40" s="365">
        <v>1479</v>
      </c>
    </row>
    <row r="41" spans="1:88">
      <c r="A41" s="458" t="str">
        <f t="shared" si="0"/>
        <v>0804523260002000</v>
      </c>
      <c r="B41" s="364" t="s">
        <v>1616</v>
      </c>
      <c r="C41" s="364" t="s">
        <v>553</v>
      </c>
      <c r="D41" s="364" t="s">
        <v>554</v>
      </c>
      <c r="E41" s="364" t="s">
        <v>555</v>
      </c>
      <c r="F41" s="364" t="s">
        <v>1532</v>
      </c>
      <c r="G41" s="364" t="s">
        <v>1533</v>
      </c>
      <c r="H41" s="364" t="s">
        <v>556</v>
      </c>
      <c r="J41" s="364" t="s">
        <v>571</v>
      </c>
      <c r="K41" s="364" t="s">
        <v>581</v>
      </c>
      <c r="L41" s="364" t="s">
        <v>555</v>
      </c>
      <c r="M41" s="364" t="s">
        <v>739</v>
      </c>
      <c r="N41" s="364" t="s">
        <v>739</v>
      </c>
      <c r="O41" s="364" t="s">
        <v>555</v>
      </c>
      <c r="P41" s="364" t="s">
        <v>555</v>
      </c>
      <c r="Q41" s="364" t="s">
        <v>555</v>
      </c>
      <c r="R41" s="364" t="s">
        <v>555</v>
      </c>
      <c r="S41" s="364" t="s">
        <v>555</v>
      </c>
      <c r="T41" s="365">
        <v>0</v>
      </c>
      <c r="U41" s="365">
        <v>0</v>
      </c>
      <c r="V41" s="365">
        <v>0</v>
      </c>
      <c r="W41" s="365">
        <v>0</v>
      </c>
      <c r="X41" s="365">
        <v>0</v>
      </c>
      <c r="Y41" s="365">
        <v>0</v>
      </c>
      <c r="Z41" s="365">
        <v>0</v>
      </c>
      <c r="AA41" s="365">
        <v>0</v>
      </c>
      <c r="AB41" s="365">
        <v>0</v>
      </c>
      <c r="AC41" s="365">
        <v>0</v>
      </c>
      <c r="AD41" s="365">
        <v>0</v>
      </c>
      <c r="AE41" s="365">
        <v>0</v>
      </c>
    </row>
    <row r="42" spans="1:88">
      <c r="A42" s="458" t="str">
        <f t="shared" si="0"/>
        <v>0804524260002000</v>
      </c>
      <c r="B42" s="364" t="s">
        <v>1616</v>
      </c>
      <c r="C42" s="364" t="s">
        <v>553</v>
      </c>
      <c r="D42" s="364" t="s">
        <v>554</v>
      </c>
      <c r="E42" s="364" t="s">
        <v>555</v>
      </c>
      <c r="F42" s="364" t="s">
        <v>1532</v>
      </c>
      <c r="G42" s="364" t="s">
        <v>1533</v>
      </c>
      <c r="H42" s="364" t="s">
        <v>556</v>
      </c>
      <c r="J42" s="364" t="s">
        <v>571</v>
      </c>
      <c r="K42" s="364" t="s">
        <v>560</v>
      </c>
      <c r="L42" s="364" t="s">
        <v>555</v>
      </c>
      <c r="M42" s="364" t="s">
        <v>739</v>
      </c>
      <c r="N42" s="364" t="s">
        <v>739</v>
      </c>
      <c r="O42" s="364" t="s">
        <v>555</v>
      </c>
      <c r="P42" s="364" t="s">
        <v>555</v>
      </c>
      <c r="Q42" s="364" t="s">
        <v>555</v>
      </c>
      <c r="R42" s="364" t="s">
        <v>555</v>
      </c>
      <c r="S42" s="364" t="s">
        <v>555</v>
      </c>
      <c r="T42" s="365">
        <v>1092547</v>
      </c>
      <c r="U42" s="365">
        <v>0</v>
      </c>
      <c r="V42" s="365">
        <v>48985</v>
      </c>
      <c r="W42" s="365">
        <v>315725</v>
      </c>
      <c r="X42" s="365">
        <v>3713500</v>
      </c>
      <c r="Y42" s="365">
        <v>0</v>
      </c>
      <c r="Z42" s="365">
        <v>0</v>
      </c>
      <c r="AA42" s="365">
        <v>0</v>
      </c>
      <c r="AB42" s="365">
        <v>0</v>
      </c>
      <c r="AC42" s="365">
        <v>0</v>
      </c>
      <c r="AD42" s="365">
        <v>0</v>
      </c>
      <c r="AE42" s="365">
        <v>5170757</v>
      </c>
    </row>
    <row r="43" spans="1:88">
      <c r="A43" s="458" t="str">
        <f t="shared" si="0"/>
        <v>0801201260002001</v>
      </c>
      <c r="B43" s="364" t="s">
        <v>1616</v>
      </c>
      <c r="C43" s="364" t="s">
        <v>553</v>
      </c>
      <c r="D43" s="364" t="s">
        <v>554</v>
      </c>
      <c r="E43" s="364" t="s">
        <v>555</v>
      </c>
      <c r="F43" s="364" t="s">
        <v>1532</v>
      </c>
      <c r="G43" s="364" t="s">
        <v>1533</v>
      </c>
      <c r="H43" s="364" t="s">
        <v>753</v>
      </c>
      <c r="I43" s="364" t="s">
        <v>1534</v>
      </c>
      <c r="J43" s="364" t="s">
        <v>557</v>
      </c>
      <c r="K43" s="364" t="s">
        <v>558</v>
      </c>
      <c r="L43" s="364" t="s">
        <v>555</v>
      </c>
      <c r="M43" s="364" t="s">
        <v>739</v>
      </c>
      <c r="N43" s="364" t="s">
        <v>739</v>
      </c>
      <c r="O43" s="364" t="s">
        <v>555</v>
      </c>
      <c r="P43" s="364" t="s">
        <v>555</v>
      </c>
      <c r="Q43" s="364" t="s">
        <v>555</v>
      </c>
      <c r="R43" s="364" t="s">
        <v>555</v>
      </c>
      <c r="S43" s="364" t="s">
        <v>555</v>
      </c>
      <c r="T43" s="365">
        <v>3350401</v>
      </c>
      <c r="U43" s="365">
        <v>0</v>
      </c>
      <c r="V43" s="365">
        <v>0</v>
      </c>
      <c r="W43" s="365">
        <v>0</v>
      </c>
      <c r="X43" s="365">
        <v>0</v>
      </c>
      <c r="Y43" s="365">
        <v>30</v>
      </c>
      <c r="Z43" s="365">
        <v>6</v>
      </c>
      <c r="AA43" s="365">
        <v>306205</v>
      </c>
      <c r="AB43" s="365">
        <v>131750</v>
      </c>
      <c r="AC43" s="365">
        <v>22265</v>
      </c>
      <c r="AD43" s="365">
        <v>37250</v>
      </c>
      <c r="AE43" s="365">
        <v>1</v>
      </c>
      <c r="AF43" s="365">
        <v>1406</v>
      </c>
      <c r="AG43" s="365">
        <v>37163</v>
      </c>
      <c r="AH43" s="365">
        <v>34588</v>
      </c>
      <c r="AI43" s="365">
        <v>18557</v>
      </c>
      <c r="AJ43" s="365">
        <v>514</v>
      </c>
      <c r="AK43" s="365">
        <v>9</v>
      </c>
      <c r="AL43" s="365">
        <v>17330</v>
      </c>
      <c r="AM43" s="365">
        <v>29732</v>
      </c>
      <c r="AN43" s="365">
        <v>95759</v>
      </c>
      <c r="AO43" s="365">
        <v>68934</v>
      </c>
      <c r="AP43" s="365">
        <v>4617</v>
      </c>
      <c r="AQ43" s="365">
        <v>0</v>
      </c>
      <c r="AR43" s="365">
        <v>0</v>
      </c>
      <c r="AS43" s="365">
        <v>0</v>
      </c>
      <c r="AT43" s="365">
        <v>0</v>
      </c>
      <c r="AU43" s="365">
        <v>0</v>
      </c>
      <c r="AV43" s="365">
        <v>0</v>
      </c>
      <c r="AW43" s="365">
        <v>2</v>
      </c>
      <c r="AX43" s="365">
        <v>188628</v>
      </c>
      <c r="AY43" s="365">
        <v>1513</v>
      </c>
      <c r="AZ43" s="365">
        <v>28023</v>
      </c>
      <c r="BA43" s="365">
        <v>77</v>
      </c>
      <c r="BB43" s="365">
        <v>0</v>
      </c>
      <c r="BC43" s="365">
        <v>369547</v>
      </c>
      <c r="BD43" s="365">
        <v>129000</v>
      </c>
      <c r="BE43" s="365">
        <v>369958</v>
      </c>
      <c r="BF43" s="365">
        <v>102493</v>
      </c>
      <c r="BG43" s="365">
        <v>777</v>
      </c>
      <c r="BH43" s="365">
        <v>0</v>
      </c>
      <c r="BI43" s="365">
        <v>0</v>
      </c>
      <c r="BJ43" s="365">
        <v>0</v>
      </c>
      <c r="BK43" s="365">
        <v>0</v>
      </c>
      <c r="BL43" s="365">
        <v>0</v>
      </c>
      <c r="BM43" s="365">
        <v>0</v>
      </c>
      <c r="BN43" s="365">
        <v>0</v>
      </c>
      <c r="BO43" s="365">
        <v>0</v>
      </c>
      <c r="BP43" s="365">
        <v>0</v>
      </c>
      <c r="BQ43" s="365">
        <v>0</v>
      </c>
      <c r="BR43" s="365">
        <v>0</v>
      </c>
      <c r="BS43" s="365">
        <v>0</v>
      </c>
      <c r="BT43" s="365">
        <v>0</v>
      </c>
      <c r="BU43" s="365">
        <v>502672</v>
      </c>
      <c r="BV43" s="365">
        <v>37753</v>
      </c>
      <c r="BW43" s="365">
        <v>29045</v>
      </c>
      <c r="BX43" s="365">
        <v>1162750</v>
      </c>
      <c r="BY43" s="365">
        <v>250079</v>
      </c>
      <c r="BZ43" s="365">
        <v>72203</v>
      </c>
      <c r="CA43" s="365">
        <v>2</v>
      </c>
      <c r="CB43" s="365">
        <v>2</v>
      </c>
      <c r="CC43" s="365">
        <v>4</v>
      </c>
      <c r="CD43" s="365">
        <v>3</v>
      </c>
      <c r="CE43" s="365">
        <v>2</v>
      </c>
      <c r="CF43" s="365">
        <v>0</v>
      </c>
      <c r="CG43" s="365">
        <v>0</v>
      </c>
      <c r="CH43" s="365">
        <v>2</v>
      </c>
      <c r="CI43" s="365">
        <v>0</v>
      </c>
      <c r="CJ43" s="365">
        <v>0</v>
      </c>
    </row>
    <row r="44" spans="1:88">
      <c r="A44" s="458" t="str">
        <f t="shared" si="0"/>
        <v>1211101260002000</v>
      </c>
      <c r="B44" s="364" t="s">
        <v>1616</v>
      </c>
      <c r="C44" s="364" t="s">
        <v>553</v>
      </c>
      <c r="D44" s="364" t="s">
        <v>557</v>
      </c>
      <c r="E44" s="364" t="s">
        <v>739</v>
      </c>
      <c r="F44" s="364" t="s">
        <v>1532</v>
      </c>
      <c r="G44" s="364" t="s">
        <v>1533</v>
      </c>
      <c r="H44" s="364" t="s">
        <v>556</v>
      </c>
      <c r="J44" s="364" t="s">
        <v>569</v>
      </c>
      <c r="K44" s="364" t="s">
        <v>558</v>
      </c>
      <c r="L44" s="364" t="s">
        <v>555</v>
      </c>
      <c r="M44" s="364" t="s">
        <v>739</v>
      </c>
      <c r="N44" s="364" t="s">
        <v>739</v>
      </c>
      <c r="O44" s="364" t="s">
        <v>555</v>
      </c>
      <c r="P44" s="364" t="s">
        <v>555</v>
      </c>
      <c r="Q44" s="364" t="s">
        <v>555</v>
      </c>
      <c r="R44" s="364" t="s">
        <v>555</v>
      </c>
      <c r="S44" s="364" t="s">
        <v>555</v>
      </c>
      <c r="T44" s="365">
        <v>0</v>
      </c>
      <c r="U44" s="365">
        <v>0</v>
      </c>
      <c r="V44" s="365">
        <v>0</v>
      </c>
      <c r="W44" s="365">
        <v>0</v>
      </c>
      <c r="X44" s="365">
        <v>0</v>
      </c>
      <c r="Y44" s="365">
        <v>0</v>
      </c>
      <c r="Z44" s="365">
        <v>0</v>
      </c>
      <c r="AA44" s="365">
        <v>0</v>
      </c>
      <c r="AB44" s="365">
        <v>0</v>
      </c>
      <c r="AC44" s="365">
        <v>0</v>
      </c>
      <c r="AD44" s="365">
        <v>0</v>
      </c>
      <c r="AE44" s="365">
        <v>0</v>
      </c>
      <c r="AF44" s="365">
        <v>0</v>
      </c>
      <c r="AG44" s="365">
        <v>0</v>
      </c>
      <c r="AH44" s="365">
        <v>0</v>
      </c>
      <c r="AI44" s="365">
        <v>0</v>
      </c>
      <c r="AJ44" s="365">
        <v>0</v>
      </c>
      <c r="AK44" s="365">
        <v>0</v>
      </c>
      <c r="AL44" s="365">
        <v>3370401</v>
      </c>
      <c r="AM44" s="365">
        <v>0</v>
      </c>
      <c r="AN44" s="365">
        <v>0</v>
      </c>
      <c r="AO44" s="365">
        <v>0</v>
      </c>
      <c r="AP44" s="365">
        <v>0</v>
      </c>
      <c r="AQ44" s="365">
        <v>12493463</v>
      </c>
      <c r="AR44" s="365">
        <v>611936</v>
      </c>
      <c r="AS44" s="365">
        <v>20416</v>
      </c>
      <c r="AT44" s="365">
        <v>531677</v>
      </c>
      <c r="AU44" s="365">
        <v>17742</v>
      </c>
      <c r="AV44" s="365">
        <v>0</v>
      </c>
      <c r="AW44" s="365">
        <v>10551800</v>
      </c>
      <c r="AX44" s="365">
        <v>474075</v>
      </c>
      <c r="AY44" s="365">
        <v>0</v>
      </c>
      <c r="AZ44" s="365">
        <v>0</v>
      </c>
      <c r="BA44" s="365">
        <v>1941663</v>
      </c>
      <c r="BB44" s="365">
        <v>137861</v>
      </c>
      <c r="BC44" s="365">
        <v>0</v>
      </c>
      <c r="BD44" s="365">
        <v>0</v>
      </c>
      <c r="BE44" s="365">
        <v>0</v>
      </c>
      <c r="BF44" s="365">
        <v>0</v>
      </c>
      <c r="BG44" s="365">
        <v>0</v>
      </c>
      <c r="BH44" s="365">
        <v>52259</v>
      </c>
      <c r="BI44" s="365">
        <v>188507</v>
      </c>
      <c r="BJ44" s="365">
        <v>233309</v>
      </c>
      <c r="BK44" s="365">
        <v>0</v>
      </c>
      <c r="BL44" s="365">
        <v>0</v>
      </c>
      <c r="BM44" s="365">
        <v>0</v>
      </c>
      <c r="BN44" s="365">
        <v>0</v>
      </c>
      <c r="BO44" s="365">
        <v>0</v>
      </c>
      <c r="BP44" s="365">
        <v>0</v>
      </c>
      <c r="BQ44" s="365">
        <v>0</v>
      </c>
      <c r="BR44" s="365">
        <v>0</v>
      </c>
      <c r="BS44" s="365">
        <v>0</v>
      </c>
      <c r="BT44" s="365">
        <v>0</v>
      </c>
      <c r="BU44" s="365">
        <v>0</v>
      </c>
      <c r="BV44" s="365">
        <v>0</v>
      </c>
      <c r="BW44" s="365">
        <v>0</v>
      </c>
      <c r="BX44" s="365">
        <v>0</v>
      </c>
      <c r="BY44" s="365">
        <v>0</v>
      </c>
      <c r="BZ44" s="365">
        <v>0</v>
      </c>
      <c r="CA44" s="365">
        <v>0</v>
      </c>
    </row>
    <row r="45" spans="1:88">
      <c r="A45" s="458" t="str">
        <f t="shared" si="0"/>
        <v>1211102260002000</v>
      </c>
      <c r="B45" s="364" t="s">
        <v>1616</v>
      </c>
      <c r="C45" s="364" t="s">
        <v>553</v>
      </c>
      <c r="D45" s="364" t="s">
        <v>557</v>
      </c>
      <c r="E45" s="364" t="s">
        <v>739</v>
      </c>
      <c r="F45" s="364" t="s">
        <v>1532</v>
      </c>
      <c r="G45" s="364" t="s">
        <v>1533</v>
      </c>
      <c r="H45" s="364" t="s">
        <v>556</v>
      </c>
      <c r="J45" s="364" t="s">
        <v>569</v>
      </c>
      <c r="K45" s="364" t="s">
        <v>561</v>
      </c>
      <c r="L45" s="364" t="s">
        <v>555</v>
      </c>
      <c r="M45" s="364" t="s">
        <v>739</v>
      </c>
      <c r="N45" s="364" t="s">
        <v>739</v>
      </c>
      <c r="O45" s="364" t="s">
        <v>555</v>
      </c>
      <c r="P45" s="364" t="s">
        <v>555</v>
      </c>
      <c r="Q45" s="364" t="s">
        <v>555</v>
      </c>
      <c r="R45" s="364" t="s">
        <v>555</v>
      </c>
      <c r="S45" s="364" t="s">
        <v>555</v>
      </c>
      <c r="T45" s="365">
        <v>0</v>
      </c>
      <c r="U45" s="365">
        <v>0</v>
      </c>
      <c r="V45" s="365">
        <v>0</v>
      </c>
      <c r="W45" s="365">
        <v>0</v>
      </c>
      <c r="X45" s="365">
        <v>0</v>
      </c>
      <c r="Y45" s="365">
        <v>0</v>
      </c>
      <c r="Z45" s="365">
        <v>0</v>
      </c>
      <c r="AA45" s="365">
        <v>0</v>
      </c>
      <c r="AB45" s="365">
        <v>0</v>
      </c>
      <c r="AC45" s="365">
        <v>0</v>
      </c>
      <c r="AD45" s="365">
        <v>0</v>
      </c>
      <c r="AE45" s="365">
        <v>0</v>
      </c>
      <c r="AF45" s="365">
        <v>0</v>
      </c>
      <c r="AG45" s="365">
        <v>0</v>
      </c>
      <c r="AH45" s="365">
        <v>0</v>
      </c>
      <c r="AI45" s="365">
        <v>0</v>
      </c>
      <c r="AJ45" s="365">
        <v>0</v>
      </c>
      <c r="AK45" s="365">
        <v>0</v>
      </c>
      <c r="AL45" s="365">
        <v>0</v>
      </c>
      <c r="AM45" s="365">
        <v>0</v>
      </c>
    </row>
    <row r="46" spans="1:88">
      <c r="A46" s="458" t="str">
        <f t="shared" si="0"/>
        <v>1212101260002000</v>
      </c>
      <c r="B46" s="364" t="s">
        <v>1616</v>
      </c>
      <c r="C46" s="364" t="s">
        <v>553</v>
      </c>
      <c r="D46" s="364" t="s">
        <v>557</v>
      </c>
      <c r="E46" s="364" t="s">
        <v>739</v>
      </c>
      <c r="F46" s="364" t="s">
        <v>1532</v>
      </c>
      <c r="G46" s="364" t="s">
        <v>1533</v>
      </c>
      <c r="H46" s="364" t="s">
        <v>556</v>
      </c>
      <c r="J46" s="364" t="s">
        <v>559</v>
      </c>
      <c r="K46" s="364" t="s">
        <v>558</v>
      </c>
      <c r="L46" s="364" t="s">
        <v>555</v>
      </c>
      <c r="M46" s="364" t="s">
        <v>739</v>
      </c>
      <c r="N46" s="364" t="s">
        <v>739</v>
      </c>
      <c r="O46" s="364" t="s">
        <v>555</v>
      </c>
      <c r="P46" s="364" t="s">
        <v>555</v>
      </c>
      <c r="Q46" s="364" t="s">
        <v>555</v>
      </c>
      <c r="R46" s="364" t="s">
        <v>555</v>
      </c>
      <c r="S46" s="364" t="s">
        <v>555</v>
      </c>
      <c r="T46" s="365">
        <v>0</v>
      </c>
      <c r="U46" s="365">
        <v>0</v>
      </c>
      <c r="V46" s="365">
        <v>0</v>
      </c>
      <c r="W46" s="365">
        <v>0</v>
      </c>
      <c r="X46" s="365">
        <v>0</v>
      </c>
      <c r="Y46" s="365">
        <v>0</v>
      </c>
      <c r="Z46" s="365">
        <v>1094</v>
      </c>
      <c r="AA46" s="365">
        <v>1094</v>
      </c>
      <c r="AB46" s="365">
        <v>0</v>
      </c>
      <c r="AC46" s="365">
        <v>0</v>
      </c>
      <c r="AD46" s="365">
        <v>0</v>
      </c>
      <c r="AE46" s="365">
        <v>0</v>
      </c>
      <c r="AF46" s="365">
        <v>0</v>
      </c>
      <c r="AG46" s="365">
        <v>0</v>
      </c>
      <c r="AH46" s="365">
        <v>1</v>
      </c>
      <c r="AI46" s="365">
        <v>1095</v>
      </c>
      <c r="AJ46" s="365">
        <v>0</v>
      </c>
      <c r="AK46" s="365">
        <v>0</v>
      </c>
      <c r="AL46" s="365">
        <v>0</v>
      </c>
      <c r="AM46" s="365">
        <v>0</v>
      </c>
      <c r="AN46" s="365">
        <v>0</v>
      </c>
      <c r="AO46" s="365">
        <v>0</v>
      </c>
      <c r="AP46" s="365">
        <v>0</v>
      </c>
      <c r="AQ46" s="365">
        <v>0</v>
      </c>
      <c r="AR46" s="365">
        <v>0</v>
      </c>
      <c r="AS46" s="365">
        <v>0</v>
      </c>
      <c r="AT46" s="365">
        <v>0</v>
      </c>
      <c r="AU46" s="365">
        <v>0</v>
      </c>
      <c r="AV46" s="365">
        <v>0</v>
      </c>
      <c r="AW46" s="365">
        <v>0</v>
      </c>
      <c r="AX46" s="365">
        <v>0</v>
      </c>
      <c r="AY46" s="365">
        <v>1095</v>
      </c>
    </row>
    <row r="47" spans="1:88">
      <c r="A47" s="458" t="str">
        <f t="shared" si="0"/>
        <v>1212102260002000</v>
      </c>
      <c r="B47" s="364" t="s">
        <v>1616</v>
      </c>
      <c r="C47" s="364" t="s">
        <v>553</v>
      </c>
      <c r="D47" s="364" t="s">
        <v>557</v>
      </c>
      <c r="E47" s="364" t="s">
        <v>739</v>
      </c>
      <c r="F47" s="364" t="s">
        <v>1532</v>
      </c>
      <c r="G47" s="364" t="s">
        <v>1533</v>
      </c>
      <c r="H47" s="364" t="s">
        <v>556</v>
      </c>
      <c r="J47" s="364" t="s">
        <v>559</v>
      </c>
      <c r="K47" s="364" t="s">
        <v>561</v>
      </c>
      <c r="L47" s="364" t="s">
        <v>555</v>
      </c>
      <c r="M47" s="364" t="s">
        <v>739</v>
      </c>
      <c r="N47" s="364" t="s">
        <v>739</v>
      </c>
      <c r="O47" s="364" t="s">
        <v>555</v>
      </c>
      <c r="P47" s="364" t="s">
        <v>555</v>
      </c>
      <c r="Q47" s="364" t="s">
        <v>555</v>
      </c>
      <c r="R47" s="364" t="s">
        <v>555</v>
      </c>
      <c r="S47" s="364" t="s">
        <v>555</v>
      </c>
      <c r="T47" s="365">
        <v>0</v>
      </c>
      <c r="U47" s="365">
        <v>0</v>
      </c>
      <c r="V47" s="365">
        <v>0</v>
      </c>
      <c r="W47" s="365">
        <v>0</v>
      </c>
      <c r="X47" s="365">
        <v>0</v>
      </c>
      <c r="Y47" s="365">
        <v>0</v>
      </c>
      <c r="Z47" s="365">
        <v>0</v>
      </c>
      <c r="AA47" s="365">
        <v>0</v>
      </c>
      <c r="AB47" s="365">
        <v>0</v>
      </c>
      <c r="AC47" s="365">
        <v>0</v>
      </c>
      <c r="AD47" s="365">
        <v>0</v>
      </c>
    </row>
    <row r="48" spans="1:88">
      <c r="A48" s="458" t="str">
        <f t="shared" si="0"/>
        <v>1212401260002000</v>
      </c>
      <c r="B48" s="364" t="s">
        <v>1616</v>
      </c>
      <c r="C48" s="364" t="s">
        <v>553</v>
      </c>
      <c r="D48" s="364" t="s">
        <v>557</v>
      </c>
      <c r="E48" s="364" t="s">
        <v>739</v>
      </c>
      <c r="F48" s="364" t="s">
        <v>1532</v>
      </c>
      <c r="G48" s="364" t="s">
        <v>1533</v>
      </c>
      <c r="H48" s="364" t="s">
        <v>556</v>
      </c>
      <c r="J48" s="364" t="s">
        <v>560</v>
      </c>
      <c r="K48" s="364" t="s">
        <v>558</v>
      </c>
      <c r="L48" s="364" t="s">
        <v>555</v>
      </c>
      <c r="M48" s="364" t="s">
        <v>739</v>
      </c>
      <c r="N48" s="364" t="s">
        <v>739</v>
      </c>
      <c r="O48" s="364" t="s">
        <v>555</v>
      </c>
      <c r="P48" s="364" t="s">
        <v>555</v>
      </c>
      <c r="Q48" s="364" t="s">
        <v>555</v>
      </c>
      <c r="R48" s="364" t="s">
        <v>555</v>
      </c>
      <c r="S48" s="364" t="s">
        <v>555</v>
      </c>
      <c r="T48" s="365">
        <v>0</v>
      </c>
      <c r="U48" s="365">
        <v>4440640</v>
      </c>
      <c r="V48" s="365">
        <v>0</v>
      </c>
      <c r="W48" s="365">
        <v>0</v>
      </c>
      <c r="X48" s="365">
        <v>0</v>
      </c>
      <c r="Y48" s="365">
        <v>0</v>
      </c>
      <c r="Z48" s="365">
        <v>0</v>
      </c>
      <c r="AA48" s="365">
        <v>0</v>
      </c>
      <c r="AB48" s="365">
        <v>0</v>
      </c>
      <c r="AC48" s="365">
        <v>0</v>
      </c>
      <c r="AD48" s="365">
        <v>0</v>
      </c>
      <c r="AE48" s="365">
        <v>4440640</v>
      </c>
      <c r="AF48" s="365">
        <v>0</v>
      </c>
      <c r="AG48" s="365">
        <v>4420840</v>
      </c>
      <c r="AH48" s="365">
        <v>19800</v>
      </c>
      <c r="AI48" s="365">
        <v>0</v>
      </c>
    </row>
    <row r="49" spans="1:90">
      <c r="A49" s="458" t="str">
        <f t="shared" si="0"/>
        <v>1212402260002000</v>
      </c>
      <c r="B49" s="364" t="s">
        <v>1616</v>
      </c>
      <c r="C49" s="364" t="s">
        <v>553</v>
      </c>
      <c r="D49" s="364" t="s">
        <v>557</v>
      </c>
      <c r="E49" s="364" t="s">
        <v>739</v>
      </c>
      <c r="F49" s="364" t="s">
        <v>1532</v>
      </c>
      <c r="G49" s="364" t="s">
        <v>1533</v>
      </c>
      <c r="H49" s="364" t="s">
        <v>556</v>
      </c>
      <c r="J49" s="364" t="s">
        <v>560</v>
      </c>
      <c r="K49" s="364" t="s">
        <v>561</v>
      </c>
      <c r="L49" s="364" t="s">
        <v>555</v>
      </c>
      <c r="M49" s="364" t="s">
        <v>739</v>
      </c>
      <c r="N49" s="364" t="s">
        <v>739</v>
      </c>
      <c r="O49" s="364" t="s">
        <v>555</v>
      </c>
      <c r="P49" s="364" t="s">
        <v>555</v>
      </c>
      <c r="Q49" s="364" t="s">
        <v>555</v>
      </c>
      <c r="R49" s="364" t="s">
        <v>555</v>
      </c>
      <c r="S49" s="364" t="s">
        <v>555</v>
      </c>
      <c r="T49" s="365">
        <v>0</v>
      </c>
      <c r="U49" s="365">
        <v>0</v>
      </c>
      <c r="V49" s="365">
        <v>0</v>
      </c>
      <c r="W49" s="365">
        <v>0</v>
      </c>
      <c r="X49" s="365">
        <v>0</v>
      </c>
      <c r="Y49" s="365">
        <v>0</v>
      </c>
      <c r="Z49" s="365">
        <v>0</v>
      </c>
      <c r="AA49" s="365">
        <v>0</v>
      </c>
      <c r="AB49" s="365">
        <v>0</v>
      </c>
      <c r="AC49" s="365">
        <v>0</v>
      </c>
      <c r="AD49" s="365">
        <v>0</v>
      </c>
      <c r="AE49" s="365">
        <v>0</v>
      </c>
      <c r="AF49" s="365">
        <v>0</v>
      </c>
      <c r="AG49" s="365">
        <v>0</v>
      </c>
      <c r="AH49" s="365">
        <v>0</v>
      </c>
      <c r="AI49" s="365">
        <v>0</v>
      </c>
    </row>
    <row r="50" spans="1:90">
      <c r="A50" s="458" t="str">
        <f t="shared" si="0"/>
        <v>1212403260002000</v>
      </c>
      <c r="B50" s="364" t="s">
        <v>1616</v>
      </c>
      <c r="C50" s="364" t="s">
        <v>553</v>
      </c>
      <c r="D50" s="364" t="s">
        <v>557</v>
      </c>
      <c r="E50" s="364" t="s">
        <v>739</v>
      </c>
      <c r="F50" s="364" t="s">
        <v>1532</v>
      </c>
      <c r="G50" s="364" t="s">
        <v>1533</v>
      </c>
      <c r="H50" s="364" t="s">
        <v>556</v>
      </c>
      <c r="J50" s="364" t="s">
        <v>560</v>
      </c>
      <c r="K50" s="364" t="s">
        <v>562</v>
      </c>
      <c r="L50" s="364" t="s">
        <v>555</v>
      </c>
      <c r="M50" s="364" t="s">
        <v>739</v>
      </c>
      <c r="N50" s="364" t="s">
        <v>739</v>
      </c>
      <c r="O50" s="364" t="s">
        <v>555</v>
      </c>
      <c r="P50" s="364" t="s">
        <v>555</v>
      </c>
      <c r="Q50" s="364" t="s">
        <v>555</v>
      </c>
      <c r="R50" s="364" t="s">
        <v>555</v>
      </c>
      <c r="S50" s="364" t="s">
        <v>555</v>
      </c>
      <c r="T50" s="365">
        <v>0</v>
      </c>
      <c r="U50" s="365">
        <v>0</v>
      </c>
      <c r="V50" s="365">
        <v>0</v>
      </c>
      <c r="W50" s="365">
        <v>0</v>
      </c>
      <c r="X50" s="365">
        <v>0</v>
      </c>
      <c r="Y50" s="365">
        <v>0</v>
      </c>
      <c r="Z50" s="365">
        <v>0</v>
      </c>
      <c r="AA50" s="365">
        <v>0</v>
      </c>
      <c r="AB50" s="365">
        <v>0</v>
      </c>
      <c r="AC50" s="365">
        <v>0</v>
      </c>
      <c r="AD50" s="365">
        <v>0</v>
      </c>
      <c r="AE50" s="365">
        <v>0</v>
      </c>
      <c r="AF50" s="365">
        <v>0</v>
      </c>
      <c r="AG50" s="365">
        <v>0</v>
      </c>
      <c r="AH50" s="365">
        <v>0</v>
      </c>
      <c r="AI50" s="365">
        <v>0</v>
      </c>
    </row>
    <row r="51" spans="1:90">
      <c r="A51" s="458" t="str">
        <f t="shared" si="0"/>
        <v>1212404260002000</v>
      </c>
      <c r="B51" s="364" t="s">
        <v>1616</v>
      </c>
      <c r="C51" s="364" t="s">
        <v>553</v>
      </c>
      <c r="D51" s="364" t="s">
        <v>557</v>
      </c>
      <c r="E51" s="364" t="s">
        <v>739</v>
      </c>
      <c r="F51" s="364" t="s">
        <v>1532</v>
      </c>
      <c r="G51" s="364" t="s">
        <v>1533</v>
      </c>
      <c r="H51" s="364" t="s">
        <v>556</v>
      </c>
      <c r="J51" s="364" t="s">
        <v>560</v>
      </c>
      <c r="K51" s="364" t="s">
        <v>563</v>
      </c>
      <c r="L51" s="364" t="s">
        <v>555</v>
      </c>
      <c r="M51" s="364" t="s">
        <v>739</v>
      </c>
      <c r="N51" s="364" t="s">
        <v>739</v>
      </c>
      <c r="O51" s="364" t="s">
        <v>555</v>
      </c>
      <c r="P51" s="364" t="s">
        <v>555</v>
      </c>
      <c r="Q51" s="364" t="s">
        <v>555</v>
      </c>
      <c r="R51" s="364" t="s">
        <v>555</v>
      </c>
      <c r="S51" s="364" t="s">
        <v>555</v>
      </c>
      <c r="T51" s="365">
        <v>0</v>
      </c>
      <c r="U51" s="365">
        <v>0</v>
      </c>
      <c r="V51" s="365">
        <v>0</v>
      </c>
      <c r="W51" s="365">
        <v>0</v>
      </c>
      <c r="X51" s="365">
        <v>0</v>
      </c>
      <c r="Y51" s="365">
        <v>0</v>
      </c>
      <c r="Z51" s="365">
        <v>0</v>
      </c>
      <c r="AA51" s="365">
        <v>0</v>
      </c>
      <c r="AB51" s="365">
        <v>0</v>
      </c>
      <c r="AC51" s="365">
        <v>0</v>
      </c>
      <c r="AD51" s="365">
        <v>0</v>
      </c>
      <c r="AE51" s="365">
        <v>0</v>
      </c>
      <c r="AF51" s="365">
        <v>0</v>
      </c>
      <c r="AG51" s="365">
        <v>0</v>
      </c>
      <c r="AH51" s="365">
        <v>0</v>
      </c>
      <c r="AI51" s="365">
        <v>0</v>
      </c>
    </row>
    <row r="52" spans="1:90">
      <c r="A52" s="458" t="str">
        <f t="shared" si="0"/>
        <v>1212405260002000</v>
      </c>
      <c r="B52" s="364" t="s">
        <v>1616</v>
      </c>
      <c r="C52" s="364" t="s">
        <v>553</v>
      </c>
      <c r="D52" s="364" t="s">
        <v>557</v>
      </c>
      <c r="E52" s="364" t="s">
        <v>739</v>
      </c>
      <c r="F52" s="364" t="s">
        <v>1532</v>
      </c>
      <c r="G52" s="364" t="s">
        <v>1533</v>
      </c>
      <c r="H52" s="364" t="s">
        <v>556</v>
      </c>
      <c r="J52" s="364" t="s">
        <v>560</v>
      </c>
      <c r="K52" s="364" t="s">
        <v>564</v>
      </c>
      <c r="L52" s="364" t="s">
        <v>555</v>
      </c>
      <c r="M52" s="364" t="s">
        <v>739</v>
      </c>
      <c r="N52" s="364" t="s">
        <v>739</v>
      </c>
      <c r="O52" s="364" t="s">
        <v>555</v>
      </c>
      <c r="P52" s="364" t="s">
        <v>555</v>
      </c>
      <c r="Q52" s="364" t="s">
        <v>555</v>
      </c>
      <c r="R52" s="364" t="s">
        <v>555</v>
      </c>
      <c r="S52" s="364" t="s">
        <v>555</v>
      </c>
      <c r="T52" s="365">
        <v>0</v>
      </c>
      <c r="U52" s="365">
        <v>0</v>
      </c>
      <c r="V52" s="365">
        <v>0</v>
      </c>
      <c r="W52" s="365">
        <v>0</v>
      </c>
      <c r="X52" s="365">
        <v>0</v>
      </c>
      <c r="Y52" s="365">
        <v>0</v>
      </c>
      <c r="Z52" s="365">
        <v>0</v>
      </c>
      <c r="AA52" s="365">
        <v>0</v>
      </c>
      <c r="AB52" s="365">
        <v>0</v>
      </c>
      <c r="AC52" s="365">
        <v>0</v>
      </c>
      <c r="AD52" s="365">
        <v>0</v>
      </c>
      <c r="AE52" s="365">
        <v>0</v>
      </c>
      <c r="AF52" s="365">
        <v>0</v>
      </c>
      <c r="AG52" s="365">
        <v>0</v>
      </c>
      <c r="AH52" s="365">
        <v>0</v>
      </c>
      <c r="AI52" s="365">
        <v>0</v>
      </c>
    </row>
    <row r="53" spans="1:90">
      <c r="A53" s="458" t="str">
        <f t="shared" si="0"/>
        <v>1212406260002000</v>
      </c>
      <c r="B53" s="364" t="s">
        <v>1616</v>
      </c>
      <c r="C53" s="364" t="s">
        <v>553</v>
      </c>
      <c r="D53" s="364" t="s">
        <v>557</v>
      </c>
      <c r="E53" s="364" t="s">
        <v>739</v>
      </c>
      <c r="F53" s="364" t="s">
        <v>1532</v>
      </c>
      <c r="G53" s="364" t="s">
        <v>1533</v>
      </c>
      <c r="H53" s="364" t="s">
        <v>556</v>
      </c>
      <c r="J53" s="364" t="s">
        <v>560</v>
      </c>
      <c r="K53" s="364" t="s">
        <v>565</v>
      </c>
      <c r="L53" s="364" t="s">
        <v>555</v>
      </c>
      <c r="M53" s="364" t="s">
        <v>739</v>
      </c>
      <c r="N53" s="364" t="s">
        <v>739</v>
      </c>
      <c r="O53" s="364" t="s">
        <v>555</v>
      </c>
      <c r="P53" s="364" t="s">
        <v>555</v>
      </c>
      <c r="Q53" s="364" t="s">
        <v>555</v>
      </c>
      <c r="R53" s="364" t="s">
        <v>555</v>
      </c>
      <c r="S53" s="364" t="s">
        <v>555</v>
      </c>
      <c r="T53" s="365">
        <v>0</v>
      </c>
      <c r="U53" s="365">
        <v>4420840</v>
      </c>
      <c r="V53" s="365">
        <v>0</v>
      </c>
      <c r="W53" s="365">
        <v>0</v>
      </c>
      <c r="X53" s="365">
        <v>0</v>
      </c>
      <c r="Y53" s="365">
        <v>0</v>
      </c>
      <c r="Z53" s="365">
        <v>0</v>
      </c>
      <c r="AA53" s="365">
        <v>0</v>
      </c>
      <c r="AB53" s="365">
        <v>0</v>
      </c>
      <c r="AC53" s="365">
        <v>0</v>
      </c>
      <c r="AD53" s="365">
        <v>0</v>
      </c>
      <c r="AE53" s="365">
        <v>4420840</v>
      </c>
      <c r="AF53" s="365">
        <v>0</v>
      </c>
      <c r="AG53" s="365">
        <v>4420840</v>
      </c>
      <c r="AH53" s="365">
        <v>0</v>
      </c>
      <c r="AI53" s="365">
        <v>0</v>
      </c>
    </row>
    <row r="54" spans="1:90">
      <c r="A54" s="458" t="str">
        <f t="shared" si="0"/>
        <v>1212407260002000</v>
      </c>
      <c r="B54" s="364" t="s">
        <v>1616</v>
      </c>
      <c r="C54" s="364" t="s">
        <v>553</v>
      </c>
      <c r="D54" s="364" t="s">
        <v>557</v>
      </c>
      <c r="E54" s="364" t="s">
        <v>739</v>
      </c>
      <c r="F54" s="364" t="s">
        <v>1532</v>
      </c>
      <c r="G54" s="364" t="s">
        <v>1533</v>
      </c>
      <c r="H54" s="364" t="s">
        <v>556</v>
      </c>
      <c r="J54" s="364" t="s">
        <v>560</v>
      </c>
      <c r="K54" s="364" t="s">
        <v>566</v>
      </c>
      <c r="L54" s="364" t="s">
        <v>555</v>
      </c>
      <c r="M54" s="364" t="s">
        <v>739</v>
      </c>
      <c r="N54" s="364" t="s">
        <v>739</v>
      </c>
      <c r="O54" s="364" t="s">
        <v>555</v>
      </c>
      <c r="P54" s="364" t="s">
        <v>555</v>
      </c>
      <c r="Q54" s="364" t="s">
        <v>555</v>
      </c>
      <c r="R54" s="364" t="s">
        <v>555</v>
      </c>
      <c r="S54" s="364" t="s">
        <v>555</v>
      </c>
      <c r="T54" s="365">
        <v>0</v>
      </c>
      <c r="U54" s="365">
        <v>0</v>
      </c>
      <c r="V54" s="365">
        <v>0</v>
      </c>
      <c r="W54" s="365">
        <v>0</v>
      </c>
      <c r="X54" s="365">
        <v>0</v>
      </c>
      <c r="Y54" s="365">
        <v>0</v>
      </c>
      <c r="Z54" s="365">
        <v>0</v>
      </c>
      <c r="AA54" s="365">
        <v>0</v>
      </c>
      <c r="AB54" s="365">
        <v>0</v>
      </c>
      <c r="AC54" s="365">
        <v>0</v>
      </c>
      <c r="AD54" s="365">
        <v>0</v>
      </c>
      <c r="AE54" s="365">
        <v>0</v>
      </c>
      <c r="AF54" s="365">
        <v>0</v>
      </c>
      <c r="AG54" s="365">
        <v>0</v>
      </c>
      <c r="AH54" s="365">
        <v>0</v>
      </c>
      <c r="AI54" s="365">
        <v>0</v>
      </c>
    </row>
    <row r="55" spans="1:90">
      <c r="A55" s="458" t="str">
        <f t="shared" si="0"/>
        <v>1212408260002000</v>
      </c>
      <c r="B55" s="364" t="s">
        <v>1616</v>
      </c>
      <c r="C55" s="364" t="s">
        <v>553</v>
      </c>
      <c r="D55" s="364" t="s">
        <v>557</v>
      </c>
      <c r="E55" s="364" t="s">
        <v>739</v>
      </c>
      <c r="F55" s="364" t="s">
        <v>1532</v>
      </c>
      <c r="G55" s="364" t="s">
        <v>1533</v>
      </c>
      <c r="H55" s="364" t="s">
        <v>556</v>
      </c>
      <c r="J55" s="364" t="s">
        <v>560</v>
      </c>
      <c r="K55" s="364" t="s">
        <v>554</v>
      </c>
      <c r="L55" s="364" t="s">
        <v>555</v>
      </c>
      <c r="M55" s="364" t="s">
        <v>739</v>
      </c>
      <c r="N55" s="364" t="s">
        <v>739</v>
      </c>
      <c r="O55" s="364" t="s">
        <v>555</v>
      </c>
      <c r="P55" s="364" t="s">
        <v>555</v>
      </c>
      <c r="Q55" s="364" t="s">
        <v>555</v>
      </c>
      <c r="R55" s="364" t="s">
        <v>555</v>
      </c>
      <c r="S55" s="364" t="s">
        <v>555</v>
      </c>
      <c r="T55" s="365">
        <v>0</v>
      </c>
      <c r="U55" s="365">
        <v>19800</v>
      </c>
      <c r="V55" s="365">
        <v>0</v>
      </c>
      <c r="W55" s="365">
        <v>0</v>
      </c>
      <c r="X55" s="365">
        <v>0</v>
      </c>
      <c r="Y55" s="365">
        <v>0</v>
      </c>
      <c r="Z55" s="365">
        <v>0</v>
      </c>
      <c r="AA55" s="365">
        <v>0</v>
      </c>
      <c r="AB55" s="365">
        <v>0</v>
      </c>
      <c r="AC55" s="365">
        <v>0</v>
      </c>
      <c r="AD55" s="365">
        <v>0</v>
      </c>
      <c r="AE55" s="365">
        <v>19800</v>
      </c>
      <c r="AF55" s="365">
        <v>0</v>
      </c>
      <c r="AG55" s="365">
        <v>0</v>
      </c>
      <c r="AH55" s="365">
        <v>19800</v>
      </c>
      <c r="AI55" s="365">
        <v>0</v>
      </c>
    </row>
    <row r="56" spans="1:90">
      <c r="A56" s="458" t="str">
        <f t="shared" si="0"/>
        <v>1212409260002000</v>
      </c>
      <c r="B56" s="364" t="s">
        <v>1616</v>
      </c>
      <c r="C56" s="364" t="s">
        <v>553</v>
      </c>
      <c r="D56" s="364" t="s">
        <v>557</v>
      </c>
      <c r="E56" s="364" t="s">
        <v>739</v>
      </c>
      <c r="F56" s="364" t="s">
        <v>1532</v>
      </c>
      <c r="G56" s="364" t="s">
        <v>1533</v>
      </c>
      <c r="H56" s="364" t="s">
        <v>556</v>
      </c>
      <c r="J56" s="364" t="s">
        <v>560</v>
      </c>
      <c r="K56" s="364" t="s">
        <v>567</v>
      </c>
      <c r="L56" s="364" t="s">
        <v>555</v>
      </c>
      <c r="M56" s="364" t="s">
        <v>739</v>
      </c>
      <c r="N56" s="364" t="s">
        <v>739</v>
      </c>
      <c r="O56" s="364" t="s">
        <v>555</v>
      </c>
      <c r="P56" s="364" t="s">
        <v>555</v>
      </c>
      <c r="Q56" s="364" t="s">
        <v>555</v>
      </c>
      <c r="R56" s="364" t="s">
        <v>555</v>
      </c>
      <c r="S56" s="364" t="s">
        <v>555</v>
      </c>
      <c r="T56" s="365">
        <v>0</v>
      </c>
      <c r="U56" s="365">
        <v>0</v>
      </c>
      <c r="V56" s="365">
        <v>0</v>
      </c>
      <c r="W56" s="365">
        <v>0</v>
      </c>
      <c r="X56" s="365">
        <v>0</v>
      </c>
      <c r="Y56" s="365">
        <v>0</v>
      </c>
      <c r="Z56" s="365">
        <v>0</v>
      </c>
      <c r="AA56" s="365">
        <v>0</v>
      </c>
      <c r="AB56" s="365">
        <v>0</v>
      </c>
      <c r="AC56" s="365">
        <v>0</v>
      </c>
      <c r="AD56" s="365">
        <v>0</v>
      </c>
      <c r="AE56" s="365">
        <v>0</v>
      </c>
      <c r="AF56" s="365">
        <v>0</v>
      </c>
      <c r="AG56" s="365">
        <v>0</v>
      </c>
      <c r="AH56" s="365">
        <v>0</v>
      </c>
      <c r="AI56" s="365">
        <v>0</v>
      </c>
    </row>
    <row r="57" spans="1:90">
      <c r="A57" s="458" t="str">
        <f t="shared" si="0"/>
        <v>1212410260002000</v>
      </c>
      <c r="B57" s="364" t="s">
        <v>1616</v>
      </c>
      <c r="C57" s="364" t="s">
        <v>553</v>
      </c>
      <c r="D57" s="364" t="s">
        <v>557</v>
      </c>
      <c r="E57" s="364" t="s">
        <v>739</v>
      </c>
      <c r="F57" s="364" t="s">
        <v>1532</v>
      </c>
      <c r="G57" s="364" t="s">
        <v>1533</v>
      </c>
      <c r="H57" s="364" t="s">
        <v>556</v>
      </c>
      <c r="J57" s="364" t="s">
        <v>560</v>
      </c>
      <c r="K57" s="364" t="s">
        <v>568</v>
      </c>
      <c r="L57" s="364" t="s">
        <v>555</v>
      </c>
      <c r="M57" s="364" t="s">
        <v>739</v>
      </c>
      <c r="N57" s="364" t="s">
        <v>739</v>
      </c>
      <c r="O57" s="364" t="s">
        <v>555</v>
      </c>
      <c r="P57" s="364" t="s">
        <v>555</v>
      </c>
      <c r="Q57" s="364" t="s">
        <v>555</v>
      </c>
      <c r="R57" s="364" t="s">
        <v>555</v>
      </c>
      <c r="S57" s="364" t="s">
        <v>555</v>
      </c>
      <c r="T57" s="365">
        <v>0</v>
      </c>
      <c r="U57" s="365">
        <v>0</v>
      </c>
      <c r="V57" s="365">
        <v>0</v>
      </c>
      <c r="W57" s="365">
        <v>0</v>
      </c>
      <c r="X57" s="365">
        <v>0</v>
      </c>
      <c r="Y57" s="365">
        <v>0</v>
      </c>
      <c r="Z57" s="365">
        <v>0</v>
      </c>
      <c r="AA57" s="365">
        <v>0</v>
      </c>
      <c r="AB57" s="365">
        <v>0</v>
      </c>
      <c r="AC57" s="365">
        <v>0</v>
      </c>
      <c r="AD57" s="365">
        <v>0</v>
      </c>
      <c r="AE57" s="365">
        <v>0</v>
      </c>
      <c r="AF57" s="365">
        <v>0</v>
      </c>
      <c r="AG57" s="365">
        <v>0</v>
      </c>
      <c r="AH57" s="365">
        <v>0</v>
      </c>
      <c r="AI57" s="365">
        <v>0</v>
      </c>
    </row>
    <row r="58" spans="1:90">
      <c r="A58" s="458" t="str">
        <f t="shared" si="0"/>
        <v>1212411260002000</v>
      </c>
      <c r="B58" s="364" t="s">
        <v>1616</v>
      </c>
      <c r="C58" s="364" t="s">
        <v>553</v>
      </c>
      <c r="D58" s="364" t="s">
        <v>557</v>
      </c>
      <c r="E58" s="364" t="s">
        <v>739</v>
      </c>
      <c r="F58" s="364" t="s">
        <v>1532</v>
      </c>
      <c r="G58" s="364" t="s">
        <v>1533</v>
      </c>
      <c r="H58" s="364" t="s">
        <v>556</v>
      </c>
      <c r="J58" s="364" t="s">
        <v>560</v>
      </c>
      <c r="K58" s="364" t="s">
        <v>569</v>
      </c>
      <c r="L58" s="364" t="s">
        <v>555</v>
      </c>
      <c r="M58" s="364" t="s">
        <v>739</v>
      </c>
      <c r="N58" s="364" t="s">
        <v>739</v>
      </c>
      <c r="O58" s="364" t="s">
        <v>555</v>
      </c>
      <c r="P58" s="364" t="s">
        <v>555</v>
      </c>
      <c r="Q58" s="364" t="s">
        <v>555</v>
      </c>
      <c r="R58" s="364" t="s">
        <v>555</v>
      </c>
      <c r="S58" s="364" t="s">
        <v>555</v>
      </c>
      <c r="T58" s="365">
        <v>0</v>
      </c>
      <c r="U58" s="365">
        <v>0</v>
      </c>
      <c r="V58" s="365">
        <v>0</v>
      </c>
      <c r="W58" s="365">
        <v>0</v>
      </c>
      <c r="X58" s="365">
        <v>0</v>
      </c>
      <c r="Y58" s="365">
        <v>0</v>
      </c>
      <c r="Z58" s="365">
        <v>0</v>
      </c>
      <c r="AA58" s="365">
        <v>0</v>
      </c>
      <c r="AB58" s="365">
        <v>0</v>
      </c>
      <c r="AC58" s="365">
        <v>0</v>
      </c>
      <c r="AD58" s="365">
        <v>0</v>
      </c>
      <c r="AE58" s="365">
        <v>0</v>
      </c>
      <c r="AF58" s="365">
        <v>0</v>
      </c>
      <c r="AG58" s="365">
        <v>0</v>
      </c>
      <c r="AH58" s="365">
        <v>0</v>
      </c>
      <c r="AI58" s="365">
        <v>0</v>
      </c>
    </row>
    <row r="59" spans="1:90">
      <c r="A59" s="458" t="str">
        <f t="shared" si="0"/>
        <v>1212412260002000</v>
      </c>
      <c r="B59" s="364" t="s">
        <v>1616</v>
      </c>
      <c r="C59" s="364" t="s">
        <v>553</v>
      </c>
      <c r="D59" s="364" t="s">
        <v>557</v>
      </c>
      <c r="E59" s="364" t="s">
        <v>739</v>
      </c>
      <c r="F59" s="364" t="s">
        <v>1532</v>
      </c>
      <c r="G59" s="364" t="s">
        <v>1533</v>
      </c>
      <c r="H59" s="364" t="s">
        <v>556</v>
      </c>
      <c r="J59" s="364" t="s">
        <v>560</v>
      </c>
      <c r="K59" s="364" t="s">
        <v>557</v>
      </c>
      <c r="L59" s="364" t="s">
        <v>555</v>
      </c>
      <c r="M59" s="364" t="s">
        <v>739</v>
      </c>
      <c r="N59" s="364" t="s">
        <v>739</v>
      </c>
      <c r="O59" s="364" t="s">
        <v>555</v>
      </c>
      <c r="P59" s="364" t="s">
        <v>555</v>
      </c>
      <c r="Q59" s="364" t="s">
        <v>555</v>
      </c>
      <c r="R59" s="364" t="s">
        <v>555</v>
      </c>
      <c r="S59" s="364" t="s">
        <v>555</v>
      </c>
      <c r="T59" s="365">
        <v>0</v>
      </c>
      <c r="U59" s="365">
        <v>0</v>
      </c>
      <c r="V59" s="365">
        <v>0</v>
      </c>
      <c r="W59" s="365">
        <v>0</v>
      </c>
      <c r="X59" s="365">
        <v>0</v>
      </c>
      <c r="Y59" s="365">
        <v>0</v>
      </c>
      <c r="Z59" s="365">
        <v>0</v>
      </c>
      <c r="AA59" s="365">
        <v>0</v>
      </c>
      <c r="AB59" s="365">
        <v>0</v>
      </c>
      <c r="AC59" s="365">
        <v>0</v>
      </c>
      <c r="AD59" s="365">
        <v>0</v>
      </c>
      <c r="AE59" s="365">
        <v>0</v>
      </c>
      <c r="AF59" s="365">
        <v>0</v>
      </c>
      <c r="AG59" s="365">
        <v>0</v>
      </c>
      <c r="AH59" s="365">
        <v>0</v>
      </c>
      <c r="AI59" s="365">
        <v>0</v>
      </c>
    </row>
    <row r="60" spans="1:90">
      <c r="A60" s="458" t="str">
        <f t="shared" si="0"/>
        <v>1212601260002000</v>
      </c>
      <c r="B60" s="364" t="s">
        <v>1616</v>
      </c>
      <c r="C60" s="364" t="s">
        <v>553</v>
      </c>
      <c r="D60" s="364" t="s">
        <v>557</v>
      </c>
      <c r="E60" s="364" t="s">
        <v>739</v>
      </c>
      <c r="F60" s="364" t="s">
        <v>1532</v>
      </c>
      <c r="G60" s="364" t="s">
        <v>1533</v>
      </c>
      <c r="H60" s="364" t="s">
        <v>556</v>
      </c>
      <c r="J60" s="364" t="s">
        <v>570</v>
      </c>
      <c r="K60" s="364" t="s">
        <v>558</v>
      </c>
      <c r="L60" s="364" t="s">
        <v>555</v>
      </c>
      <c r="M60" s="364" t="s">
        <v>739</v>
      </c>
      <c r="N60" s="364" t="s">
        <v>739</v>
      </c>
      <c r="O60" s="364" t="s">
        <v>555</v>
      </c>
      <c r="P60" s="364" t="s">
        <v>555</v>
      </c>
      <c r="Q60" s="364" t="s">
        <v>555</v>
      </c>
      <c r="R60" s="364" t="s">
        <v>555</v>
      </c>
      <c r="S60" s="364" t="s">
        <v>555</v>
      </c>
      <c r="T60" s="365">
        <v>18045</v>
      </c>
      <c r="U60" s="365">
        <v>16950</v>
      </c>
      <c r="V60" s="365">
        <v>0</v>
      </c>
      <c r="W60" s="365">
        <v>0</v>
      </c>
      <c r="X60" s="365">
        <v>0</v>
      </c>
      <c r="Y60" s="365">
        <v>16950</v>
      </c>
      <c r="Z60" s="365">
        <v>1095</v>
      </c>
      <c r="AA60" s="365">
        <v>0</v>
      </c>
      <c r="AB60" s="365">
        <v>0</v>
      </c>
      <c r="AC60" s="365">
        <v>1095</v>
      </c>
      <c r="AD60" s="365">
        <v>0</v>
      </c>
      <c r="AE60" s="365">
        <v>1095</v>
      </c>
      <c r="AF60" s="365">
        <v>0</v>
      </c>
      <c r="AG60" s="365">
        <v>0</v>
      </c>
      <c r="AH60" s="365">
        <v>0</v>
      </c>
      <c r="AI60" s="365">
        <v>0</v>
      </c>
      <c r="AJ60" s="365">
        <v>1095</v>
      </c>
      <c r="AK60" s="365">
        <v>1094</v>
      </c>
      <c r="AL60" s="365">
        <v>1094</v>
      </c>
      <c r="AM60" s="365">
        <v>0</v>
      </c>
      <c r="AN60" s="365">
        <v>1</v>
      </c>
      <c r="AO60" s="365">
        <v>16950</v>
      </c>
      <c r="AP60" s="365">
        <v>231150</v>
      </c>
      <c r="AQ60" s="365">
        <v>0</v>
      </c>
      <c r="AR60" s="365">
        <v>0</v>
      </c>
      <c r="AS60" s="365">
        <v>231150</v>
      </c>
      <c r="AT60" s="365">
        <v>0</v>
      </c>
      <c r="AU60" s="365">
        <v>0</v>
      </c>
      <c r="AV60" s="365">
        <v>0</v>
      </c>
      <c r="AW60" s="365">
        <v>0</v>
      </c>
      <c r="AX60" s="365">
        <v>0</v>
      </c>
      <c r="AY60" s="365">
        <v>0</v>
      </c>
      <c r="AZ60" s="365">
        <v>248100</v>
      </c>
      <c r="BA60" s="365">
        <v>0</v>
      </c>
      <c r="BB60" s="365">
        <v>0</v>
      </c>
      <c r="BC60" s="365">
        <v>0</v>
      </c>
      <c r="BD60" s="365">
        <v>0</v>
      </c>
      <c r="BE60" s="365">
        <v>0</v>
      </c>
      <c r="BF60" s="365">
        <v>0</v>
      </c>
      <c r="BG60" s="365">
        <v>0</v>
      </c>
      <c r="BH60" s="365">
        <v>0</v>
      </c>
      <c r="BI60" s="365">
        <v>0</v>
      </c>
      <c r="BJ60" s="365">
        <v>0</v>
      </c>
      <c r="BK60" s="365">
        <v>0</v>
      </c>
      <c r="BL60" s="365">
        <v>0</v>
      </c>
      <c r="BM60" s="365">
        <v>0</v>
      </c>
      <c r="BN60" s="365">
        <v>0</v>
      </c>
      <c r="BO60" s="365">
        <v>0</v>
      </c>
      <c r="BP60" s="365">
        <v>248100</v>
      </c>
      <c r="BQ60" s="365">
        <v>0</v>
      </c>
      <c r="BR60" s="365">
        <v>0</v>
      </c>
      <c r="BS60" s="365">
        <v>0</v>
      </c>
      <c r="BT60" s="365">
        <v>0</v>
      </c>
      <c r="BU60" s="365">
        <v>0</v>
      </c>
      <c r="BV60" s="365">
        <v>0</v>
      </c>
      <c r="BW60" s="365">
        <v>-16950</v>
      </c>
      <c r="BX60" s="365">
        <v>0</v>
      </c>
      <c r="BY60" s="365">
        <v>0</v>
      </c>
      <c r="BZ60" s="365">
        <v>0</v>
      </c>
      <c r="CA60" s="365">
        <v>0</v>
      </c>
    </row>
    <row r="61" spans="1:90">
      <c r="A61" s="458" t="str">
        <f t="shared" si="0"/>
        <v>1212602260002000</v>
      </c>
      <c r="B61" s="364" t="s">
        <v>1616</v>
      </c>
      <c r="C61" s="364" t="s">
        <v>553</v>
      </c>
      <c r="D61" s="364" t="s">
        <v>557</v>
      </c>
      <c r="E61" s="364" t="s">
        <v>739</v>
      </c>
      <c r="F61" s="364" t="s">
        <v>1532</v>
      </c>
      <c r="G61" s="364" t="s">
        <v>1533</v>
      </c>
      <c r="H61" s="364" t="s">
        <v>556</v>
      </c>
      <c r="J61" s="364" t="s">
        <v>570</v>
      </c>
      <c r="K61" s="364" t="s">
        <v>561</v>
      </c>
      <c r="L61" s="364" t="s">
        <v>555</v>
      </c>
      <c r="M61" s="364" t="s">
        <v>739</v>
      </c>
      <c r="N61" s="364" t="s">
        <v>739</v>
      </c>
      <c r="O61" s="364" t="s">
        <v>555</v>
      </c>
      <c r="P61" s="364" t="s">
        <v>555</v>
      </c>
      <c r="Q61" s="364" t="s">
        <v>555</v>
      </c>
      <c r="R61" s="364" t="s">
        <v>555</v>
      </c>
      <c r="S61" s="364" t="s">
        <v>555</v>
      </c>
      <c r="T61" s="365">
        <v>0</v>
      </c>
      <c r="U61" s="365">
        <v>0</v>
      </c>
      <c r="V61" s="365">
        <v>0</v>
      </c>
      <c r="W61" s="365">
        <v>0</v>
      </c>
      <c r="X61" s="365">
        <v>0</v>
      </c>
      <c r="Y61" s="365">
        <v>0</v>
      </c>
      <c r="Z61" s="365">
        <v>0</v>
      </c>
      <c r="AA61" s="365">
        <v>0</v>
      </c>
      <c r="AB61" s="365">
        <v>0</v>
      </c>
      <c r="AC61" s="365">
        <v>0</v>
      </c>
      <c r="AD61" s="365">
        <v>0</v>
      </c>
      <c r="AE61" s="365">
        <v>0</v>
      </c>
      <c r="AF61" s="365">
        <v>0</v>
      </c>
      <c r="AG61" s="365">
        <v>0</v>
      </c>
      <c r="AH61" s="365">
        <v>0</v>
      </c>
      <c r="AI61" s="365">
        <v>0</v>
      </c>
      <c r="AJ61" s="365">
        <v>0</v>
      </c>
      <c r="AK61" s="365">
        <v>0</v>
      </c>
      <c r="AL61" s="365">
        <v>0</v>
      </c>
      <c r="AM61" s="365">
        <v>0</v>
      </c>
      <c r="AN61" s="365">
        <v>0</v>
      </c>
      <c r="AO61" s="365">
        <v>0</v>
      </c>
      <c r="AU61" s="365">
        <v>0</v>
      </c>
      <c r="AV61" s="365">
        <v>0</v>
      </c>
      <c r="AW61" s="365">
        <v>0</v>
      </c>
      <c r="AX61" s="365">
        <v>0</v>
      </c>
      <c r="AY61" s="365">
        <v>0</v>
      </c>
      <c r="AZ61" s="365">
        <v>0</v>
      </c>
      <c r="BA61" s="365">
        <v>0</v>
      </c>
      <c r="BB61" s="365">
        <v>0</v>
      </c>
      <c r="BC61" s="365">
        <v>0</v>
      </c>
      <c r="BD61" s="365">
        <v>0</v>
      </c>
      <c r="BE61" s="365">
        <v>0</v>
      </c>
      <c r="BF61" s="365">
        <v>0</v>
      </c>
      <c r="BG61" s="365">
        <v>0</v>
      </c>
      <c r="BH61" s="365">
        <v>0</v>
      </c>
      <c r="BI61" s="365">
        <v>0</v>
      </c>
      <c r="BJ61" s="365">
        <v>0</v>
      </c>
      <c r="BK61" s="365">
        <v>0</v>
      </c>
      <c r="BL61" s="365">
        <v>0</v>
      </c>
      <c r="BM61" s="365">
        <v>0</v>
      </c>
      <c r="BN61" s="365">
        <v>0</v>
      </c>
      <c r="BO61" s="365">
        <v>0</v>
      </c>
      <c r="BP61" s="365">
        <v>0</v>
      </c>
      <c r="BQ61" s="365">
        <v>0</v>
      </c>
      <c r="BR61" s="365">
        <v>0</v>
      </c>
      <c r="BS61" s="365">
        <v>1095</v>
      </c>
      <c r="BT61" s="365">
        <v>0</v>
      </c>
      <c r="BU61" s="365">
        <v>231150</v>
      </c>
      <c r="BV61" s="365">
        <v>0</v>
      </c>
      <c r="BW61" s="365">
        <v>231150</v>
      </c>
      <c r="BX61" s="365">
        <v>0</v>
      </c>
      <c r="BY61" s="365">
        <v>1094</v>
      </c>
      <c r="BZ61" s="365">
        <v>0</v>
      </c>
      <c r="CA61" s="365">
        <v>232244</v>
      </c>
      <c r="CB61" s="365">
        <v>0</v>
      </c>
      <c r="CC61" s="365">
        <v>0</v>
      </c>
      <c r="CD61" s="365">
        <v>0</v>
      </c>
      <c r="CE61" s="365">
        <v>0</v>
      </c>
      <c r="CF61" s="365">
        <v>0</v>
      </c>
      <c r="CG61" s="365">
        <v>0</v>
      </c>
      <c r="CH61" s="365">
        <v>0</v>
      </c>
      <c r="CI61" s="365">
        <v>0</v>
      </c>
      <c r="CJ61" s="365">
        <v>0</v>
      </c>
      <c r="CK61" s="365">
        <v>0</v>
      </c>
      <c r="CL61" s="365">
        <v>0</v>
      </c>
    </row>
    <row r="62" spans="1:90">
      <c r="A62" s="458" t="str">
        <f t="shared" si="0"/>
        <v>1214501260002000</v>
      </c>
      <c r="B62" s="364" t="s">
        <v>1616</v>
      </c>
      <c r="C62" s="364" t="s">
        <v>553</v>
      </c>
      <c r="D62" s="364" t="s">
        <v>557</v>
      </c>
      <c r="E62" s="364" t="s">
        <v>739</v>
      </c>
      <c r="F62" s="364" t="s">
        <v>1532</v>
      </c>
      <c r="G62" s="364" t="s">
        <v>1533</v>
      </c>
      <c r="H62" s="364" t="s">
        <v>556</v>
      </c>
      <c r="J62" s="364" t="s">
        <v>571</v>
      </c>
      <c r="K62" s="364" t="s">
        <v>558</v>
      </c>
      <c r="L62" s="364" t="s">
        <v>555</v>
      </c>
      <c r="M62" s="364" t="s">
        <v>739</v>
      </c>
      <c r="N62" s="364" t="s">
        <v>739</v>
      </c>
      <c r="O62" s="364" t="s">
        <v>555</v>
      </c>
      <c r="P62" s="364" t="s">
        <v>555</v>
      </c>
      <c r="Q62" s="364" t="s">
        <v>555</v>
      </c>
      <c r="R62" s="364" t="s">
        <v>555</v>
      </c>
      <c r="S62" s="364" t="s">
        <v>555</v>
      </c>
      <c r="T62" s="365">
        <v>0</v>
      </c>
      <c r="U62" s="365">
        <v>0</v>
      </c>
      <c r="V62" s="365">
        <v>0</v>
      </c>
      <c r="W62" s="365">
        <v>0</v>
      </c>
      <c r="X62" s="365">
        <v>283660</v>
      </c>
      <c r="Y62" s="365">
        <v>0</v>
      </c>
      <c r="Z62" s="365">
        <v>19800</v>
      </c>
      <c r="AA62" s="365">
        <v>0</v>
      </c>
      <c r="AB62" s="365">
        <v>0</v>
      </c>
      <c r="AC62" s="365">
        <v>0</v>
      </c>
      <c r="AD62" s="365">
        <v>0</v>
      </c>
      <c r="AE62" s="365">
        <v>303460</v>
      </c>
      <c r="AF62" s="365">
        <v>0</v>
      </c>
      <c r="AG62" s="365">
        <v>303460</v>
      </c>
      <c r="AH62" s="365">
        <v>0</v>
      </c>
      <c r="AI62" s="365">
        <v>0</v>
      </c>
    </row>
    <row r="63" spans="1:90">
      <c r="A63" s="458" t="str">
        <f t="shared" si="0"/>
        <v>1214502260002000</v>
      </c>
      <c r="B63" s="364" t="s">
        <v>1616</v>
      </c>
      <c r="C63" s="364" t="s">
        <v>553</v>
      </c>
      <c r="D63" s="364" t="s">
        <v>557</v>
      </c>
      <c r="E63" s="364" t="s">
        <v>739</v>
      </c>
      <c r="F63" s="364" t="s">
        <v>1532</v>
      </c>
      <c r="G63" s="364" t="s">
        <v>1533</v>
      </c>
      <c r="H63" s="364" t="s">
        <v>556</v>
      </c>
      <c r="J63" s="364" t="s">
        <v>571</v>
      </c>
      <c r="K63" s="364" t="s">
        <v>561</v>
      </c>
      <c r="L63" s="364" t="s">
        <v>555</v>
      </c>
      <c r="M63" s="364" t="s">
        <v>739</v>
      </c>
      <c r="N63" s="364" t="s">
        <v>739</v>
      </c>
      <c r="O63" s="364" t="s">
        <v>555</v>
      </c>
      <c r="P63" s="364" t="s">
        <v>555</v>
      </c>
      <c r="Q63" s="364" t="s">
        <v>555</v>
      </c>
      <c r="R63" s="364" t="s">
        <v>555</v>
      </c>
      <c r="S63" s="364" t="s">
        <v>555</v>
      </c>
      <c r="T63" s="365">
        <v>0</v>
      </c>
      <c r="U63" s="365">
        <v>0</v>
      </c>
      <c r="V63" s="365">
        <v>0</v>
      </c>
      <c r="W63" s="365">
        <v>0</v>
      </c>
      <c r="X63" s="365">
        <v>2009</v>
      </c>
      <c r="Y63" s="365">
        <v>0</v>
      </c>
      <c r="Z63" s="365">
        <v>2</v>
      </c>
      <c r="AA63" s="365">
        <v>0</v>
      </c>
      <c r="AB63" s="365">
        <v>0</v>
      </c>
      <c r="AC63" s="365">
        <v>0</v>
      </c>
      <c r="AD63" s="365">
        <v>0</v>
      </c>
      <c r="AE63" s="365">
        <v>2011</v>
      </c>
      <c r="AF63" s="365">
        <v>0</v>
      </c>
      <c r="AG63" s="365">
        <v>2011</v>
      </c>
      <c r="AH63" s="365">
        <v>0</v>
      </c>
      <c r="AI63" s="365">
        <v>0</v>
      </c>
    </row>
    <row r="64" spans="1:90">
      <c r="A64" s="458" t="str">
        <f t="shared" si="0"/>
        <v>1214503260002000</v>
      </c>
      <c r="B64" s="364" t="s">
        <v>1616</v>
      </c>
      <c r="C64" s="364" t="s">
        <v>553</v>
      </c>
      <c r="D64" s="364" t="s">
        <v>557</v>
      </c>
      <c r="E64" s="364" t="s">
        <v>739</v>
      </c>
      <c r="F64" s="364" t="s">
        <v>1532</v>
      </c>
      <c r="G64" s="364" t="s">
        <v>1533</v>
      </c>
      <c r="H64" s="364" t="s">
        <v>556</v>
      </c>
      <c r="J64" s="364" t="s">
        <v>571</v>
      </c>
      <c r="K64" s="364" t="s">
        <v>562</v>
      </c>
      <c r="L64" s="364" t="s">
        <v>555</v>
      </c>
      <c r="M64" s="364" t="s">
        <v>739</v>
      </c>
      <c r="N64" s="364" t="s">
        <v>739</v>
      </c>
      <c r="O64" s="364" t="s">
        <v>555</v>
      </c>
      <c r="P64" s="364" t="s">
        <v>555</v>
      </c>
      <c r="Q64" s="364" t="s">
        <v>555</v>
      </c>
      <c r="R64" s="364" t="s">
        <v>555</v>
      </c>
      <c r="S64" s="364" t="s">
        <v>555</v>
      </c>
      <c r="T64" s="365">
        <v>0</v>
      </c>
      <c r="U64" s="365">
        <v>0</v>
      </c>
      <c r="V64" s="365">
        <v>0</v>
      </c>
      <c r="W64" s="365">
        <v>0</v>
      </c>
      <c r="X64" s="365">
        <v>566820</v>
      </c>
      <c r="Y64" s="365">
        <v>0</v>
      </c>
      <c r="Z64" s="365">
        <v>0</v>
      </c>
      <c r="AA64" s="365">
        <v>0</v>
      </c>
      <c r="AB64" s="365">
        <v>0</v>
      </c>
      <c r="AC64" s="365">
        <v>0</v>
      </c>
      <c r="AD64" s="365">
        <v>0</v>
      </c>
      <c r="AE64" s="365">
        <v>566820</v>
      </c>
      <c r="AF64" s="365">
        <v>0</v>
      </c>
      <c r="AG64" s="365">
        <v>566820</v>
      </c>
      <c r="AH64" s="365">
        <v>0</v>
      </c>
      <c r="AI64" s="365">
        <v>0</v>
      </c>
    </row>
    <row r="65" spans="1:35">
      <c r="A65" s="458" t="str">
        <f t="shared" si="0"/>
        <v>1214504260002000</v>
      </c>
      <c r="B65" s="364" t="s">
        <v>1616</v>
      </c>
      <c r="C65" s="364" t="s">
        <v>553</v>
      </c>
      <c r="D65" s="364" t="s">
        <v>557</v>
      </c>
      <c r="E65" s="364" t="s">
        <v>739</v>
      </c>
      <c r="F65" s="364" t="s">
        <v>1532</v>
      </c>
      <c r="G65" s="364" t="s">
        <v>1533</v>
      </c>
      <c r="H65" s="364" t="s">
        <v>556</v>
      </c>
      <c r="J65" s="364" t="s">
        <v>571</v>
      </c>
      <c r="K65" s="364" t="s">
        <v>563</v>
      </c>
      <c r="L65" s="364" t="s">
        <v>555</v>
      </c>
      <c r="M65" s="364" t="s">
        <v>739</v>
      </c>
      <c r="N65" s="364" t="s">
        <v>739</v>
      </c>
      <c r="O65" s="364" t="s">
        <v>555</v>
      </c>
      <c r="P65" s="364" t="s">
        <v>555</v>
      </c>
      <c r="Q65" s="364" t="s">
        <v>555</v>
      </c>
      <c r="R65" s="364" t="s">
        <v>555</v>
      </c>
      <c r="S65" s="364" t="s">
        <v>555</v>
      </c>
      <c r="T65" s="365">
        <v>0</v>
      </c>
      <c r="U65" s="365">
        <v>0</v>
      </c>
      <c r="V65" s="365">
        <v>0</v>
      </c>
      <c r="W65" s="365">
        <v>0</v>
      </c>
      <c r="X65" s="365">
        <v>5327</v>
      </c>
      <c r="Y65" s="365">
        <v>0</v>
      </c>
      <c r="Z65" s="365">
        <v>0</v>
      </c>
      <c r="AA65" s="365">
        <v>0</v>
      </c>
      <c r="AB65" s="365">
        <v>0</v>
      </c>
      <c r="AC65" s="365">
        <v>0</v>
      </c>
      <c r="AD65" s="365">
        <v>0</v>
      </c>
      <c r="AE65" s="365">
        <v>5327</v>
      </c>
      <c r="AF65" s="365">
        <v>0</v>
      </c>
      <c r="AG65" s="365">
        <v>5327</v>
      </c>
      <c r="AH65" s="365">
        <v>0</v>
      </c>
      <c r="AI65" s="365">
        <v>0</v>
      </c>
    </row>
    <row r="66" spans="1:35">
      <c r="A66" s="458" t="str">
        <f t="shared" si="0"/>
        <v>1214505260002000</v>
      </c>
      <c r="B66" s="364" t="s">
        <v>1616</v>
      </c>
      <c r="C66" s="364" t="s">
        <v>553</v>
      </c>
      <c r="D66" s="364" t="s">
        <v>557</v>
      </c>
      <c r="E66" s="364" t="s">
        <v>739</v>
      </c>
      <c r="F66" s="364" t="s">
        <v>1532</v>
      </c>
      <c r="G66" s="364" t="s">
        <v>1533</v>
      </c>
      <c r="H66" s="364" t="s">
        <v>556</v>
      </c>
      <c r="J66" s="364" t="s">
        <v>571</v>
      </c>
      <c r="K66" s="364" t="s">
        <v>564</v>
      </c>
      <c r="L66" s="364" t="s">
        <v>555</v>
      </c>
      <c r="M66" s="364" t="s">
        <v>739</v>
      </c>
      <c r="N66" s="364" t="s">
        <v>739</v>
      </c>
      <c r="O66" s="364" t="s">
        <v>555</v>
      </c>
      <c r="P66" s="364" t="s">
        <v>555</v>
      </c>
      <c r="Q66" s="364" t="s">
        <v>555</v>
      </c>
      <c r="R66" s="364" t="s">
        <v>555</v>
      </c>
      <c r="S66" s="364" t="s">
        <v>555</v>
      </c>
      <c r="T66" s="365">
        <v>0</v>
      </c>
      <c r="U66" s="365">
        <v>0</v>
      </c>
      <c r="V66" s="365">
        <v>0</v>
      </c>
      <c r="W66" s="365">
        <v>0</v>
      </c>
      <c r="X66" s="365">
        <v>840000</v>
      </c>
      <c r="Y66" s="365">
        <v>0</v>
      </c>
      <c r="Z66" s="365">
        <v>0</v>
      </c>
      <c r="AA66" s="365">
        <v>0</v>
      </c>
      <c r="AB66" s="365">
        <v>0</v>
      </c>
      <c r="AC66" s="365">
        <v>0</v>
      </c>
      <c r="AD66" s="365">
        <v>0</v>
      </c>
      <c r="AE66" s="365">
        <v>840000</v>
      </c>
      <c r="AF66" s="365">
        <v>0</v>
      </c>
      <c r="AG66" s="365">
        <v>840000</v>
      </c>
      <c r="AH66" s="365">
        <v>0</v>
      </c>
      <c r="AI66" s="365">
        <v>0</v>
      </c>
    </row>
    <row r="67" spans="1:35">
      <c r="A67" s="458" t="str">
        <f t="shared" ref="A67:A130" si="1">+D67&amp;E67&amp;J67&amp;K67&amp;F67&amp;H67</f>
        <v>1214506260002000</v>
      </c>
      <c r="B67" s="364" t="s">
        <v>1616</v>
      </c>
      <c r="C67" s="364" t="s">
        <v>553</v>
      </c>
      <c r="D67" s="364" t="s">
        <v>557</v>
      </c>
      <c r="E67" s="364" t="s">
        <v>739</v>
      </c>
      <c r="F67" s="364" t="s">
        <v>1532</v>
      </c>
      <c r="G67" s="364" t="s">
        <v>1533</v>
      </c>
      <c r="H67" s="364" t="s">
        <v>556</v>
      </c>
      <c r="J67" s="364" t="s">
        <v>571</v>
      </c>
      <c r="K67" s="364" t="s">
        <v>565</v>
      </c>
      <c r="L67" s="364" t="s">
        <v>555</v>
      </c>
      <c r="M67" s="364" t="s">
        <v>739</v>
      </c>
      <c r="N67" s="364" t="s">
        <v>739</v>
      </c>
      <c r="O67" s="364" t="s">
        <v>555</v>
      </c>
      <c r="P67" s="364" t="s">
        <v>555</v>
      </c>
      <c r="Q67" s="364" t="s">
        <v>555</v>
      </c>
      <c r="R67" s="364" t="s">
        <v>555</v>
      </c>
      <c r="S67" s="364" t="s">
        <v>555</v>
      </c>
      <c r="T67" s="365">
        <v>0</v>
      </c>
      <c r="U67" s="365">
        <v>0</v>
      </c>
      <c r="V67" s="365">
        <v>0</v>
      </c>
      <c r="W67" s="365">
        <v>0</v>
      </c>
      <c r="X67" s="365">
        <v>5234</v>
      </c>
      <c r="Y67" s="365">
        <v>0</v>
      </c>
      <c r="Z67" s="365">
        <v>0</v>
      </c>
      <c r="AA67" s="365">
        <v>0</v>
      </c>
      <c r="AB67" s="365">
        <v>0</v>
      </c>
      <c r="AC67" s="365">
        <v>0</v>
      </c>
      <c r="AD67" s="365">
        <v>0</v>
      </c>
      <c r="AE67" s="365">
        <v>5234</v>
      </c>
      <c r="AF67" s="365">
        <v>0</v>
      </c>
      <c r="AG67" s="365">
        <v>5234</v>
      </c>
      <c r="AH67" s="365">
        <v>0</v>
      </c>
      <c r="AI67" s="365">
        <v>0</v>
      </c>
    </row>
    <row r="68" spans="1:35">
      <c r="A68" s="458" t="str">
        <f t="shared" si="1"/>
        <v>1214507260002000</v>
      </c>
      <c r="B68" s="364" t="s">
        <v>1616</v>
      </c>
      <c r="C68" s="364" t="s">
        <v>553</v>
      </c>
      <c r="D68" s="364" t="s">
        <v>557</v>
      </c>
      <c r="E68" s="364" t="s">
        <v>739</v>
      </c>
      <c r="F68" s="364" t="s">
        <v>1532</v>
      </c>
      <c r="G68" s="364" t="s">
        <v>1533</v>
      </c>
      <c r="H68" s="364" t="s">
        <v>556</v>
      </c>
      <c r="J68" s="364" t="s">
        <v>571</v>
      </c>
      <c r="K68" s="364" t="s">
        <v>566</v>
      </c>
      <c r="L68" s="364" t="s">
        <v>555</v>
      </c>
      <c r="M68" s="364" t="s">
        <v>739</v>
      </c>
      <c r="N68" s="364" t="s">
        <v>739</v>
      </c>
      <c r="O68" s="364" t="s">
        <v>555</v>
      </c>
      <c r="P68" s="364" t="s">
        <v>555</v>
      </c>
      <c r="Q68" s="364" t="s">
        <v>555</v>
      </c>
      <c r="R68" s="364" t="s">
        <v>555</v>
      </c>
      <c r="S68" s="364" t="s">
        <v>555</v>
      </c>
      <c r="T68" s="365">
        <v>0</v>
      </c>
      <c r="U68" s="365">
        <v>0</v>
      </c>
      <c r="V68" s="365">
        <v>0</v>
      </c>
      <c r="W68" s="365">
        <v>0</v>
      </c>
      <c r="X68" s="365">
        <v>1006760</v>
      </c>
      <c r="Y68" s="365">
        <v>0</v>
      </c>
      <c r="Z68" s="365">
        <v>0</v>
      </c>
      <c r="AA68" s="365">
        <v>0</v>
      </c>
      <c r="AB68" s="365">
        <v>0</v>
      </c>
      <c r="AC68" s="365">
        <v>0</v>
      </c>
      <c r="AD68" s="365">
        <v>0</v>
      </c>
      <c r="AE68" s="365">
        <v>1006760</v>
      </c>
      <c r="AF68" s="365">
        <v>0</v>
      </c>
      <c r="AG68" s="365">
        <v>1006760</v>
      </c>
      <c r="AH68" s="365">
        <v>0</v>
      </c>
      <c r="AI68" s="365">
        <v>0</v>
      </c>
    </row>
    <row r="69" spans="1:35">
      <c r="A69" s="458" t="str">
        <f t="shared" si="1"/>
        <v>1214508260002000</v>
      </c>
      <c r="B69" s="364" t="s">
        <v>1616</v>
      </c>
      <c r="C69" s="364" t="s">
        <v>553</v>
      </c>
      <c r="D69" s="364" t="s">
        <v>557</v>
      </c>
      <c r="E69" s="364" t="s">
        <v>739</v>
      </c>
      <c r="F69" s="364" t="s">
        <v>1532</v>
      </c>
      <c r="G69" s="364" t="s">
        <v>1533</v>
      </c>
      <c r="H69" s="364" t="s">
        <v>556</v>
      </c>
      <c r="J69" s="364" t="s">
        <v>571</v>
      </c>
      <c r="K69" s="364" t="s">
        <v>554</v>
      </c>
      <c r="L69" s="364" t="s">
        <v>555</v>
      </c>
      <c r="M69" s="364" t="s">
        <v>739</v>
      </c>
      <c r="N69" s="364" t="s">
        <v>739</v>
      </c>
      <c r="O69" s="364" t="s">
        <v>555</v>
      </c>
      <c r="P69" s="364" t="s">
        <v>555</v>
      </c>
      <c r="Q69" s="364" t="s">
        <v>555</v>
      </c>
      <c r="R69" s="364" t="s">
        <v>555</v>
      </c>
      <c r="S69" s="364" t="s">
        <v>555</v>
      </c>
      <c r="T69" s="365">
        <v>0</v>
      </c>
      <c r="U69" s="365">
        <v>0</v>
      </c>
      <c r="V69" s="365">
        <v>0</v>
      </c>
      <c r="W69" s="365">
        <v>0</v>
      </c>
      <c r="X69" s="365">
        <v>5089</v>
      </c>
      <c r="Y69" s="365">
        <v>0</v>
      </c>
      <c r="Z69" s="365">
        <v>0</v>
      </c>
      <c r="AA69" s="365">
        <v>0</v>
      </c>
      <c r="AB69" s="365">
        <v>0</v>
      </c>
      <c r="AC69" s="365">
        <v>0</v>
      </c>
      <c r="AD69" s="365">
        <v>0</v>
      </c>
      <c r="AE69" s="365">
        <v>5089</v>
      </c>
      <c r="AF69" s="365">
        <v>0</v>
      </c>
      <c r="AG69" s="365">
        <v>5089</v>
      </c>
      <c r="AH69" s="365">
        <v>0</v>
      </c>
      <c r="AI69" s="365">
        <v>0</v>
      </c>
    </row>
    <row r="70" spans="1:35">
      <c r="A70" s="458" t="str">
        <f t="shared" si="1"/>
        <v>1214509260002000</v>
      </c>
      <c r="B70" s="364" t="s">
        <v>1616</v>
      </c>
      <c r="C70" s="364" t="s">
        <v>553</v>
      </c>
      <c r="D70" s="364" t="s">
        <v>557</v>
      </c>
      <c r="E70" s="364" t="s">
        <v>739</v>
      </c>
      <c r="F70" s="364" t="s">
        <v>1532</v>
      </c>
      <c r="G70" s="364" t="s">
        <v>1533</v>
      </c>
      <c r="H70" s="364" t="s">
        <v>556</v>
      </c>
      <c r="J70" s="364" t="s">
        <v>571</v>
      </c>
      <c r="K70" s="364" t="s">
        <v>567</v>
      </c>
      <c r="L70" s="364" t="s">
        <v>555</v>
      </c>
      <c r="M70" s="364" t="s">
        <v>739</v>
      </c>
      <c r="N70" s="364" t="s">
        <v>739</v>
      </c>
      <c r="O70" s="364" t="s">
        <v>555</v>
      </c>
      <c r="P70" s="364" t="s">
        <v>555</v>
      </c>
      <c r="Q70" s="364" t="s">
        <v>555</v>
      </c>
      <c r="R70" s="364" t="s">
        <v>555</v>
      </c>
      <c r="S70" s="364" t="s">
        <v>555</v>
      </c>
      <c r="T70" s="365">
        <v>0</v>
      </c>
      <c r="U70" s="365">
        <v>0</v>
      </c>
      <c r="V70" s="365">
        <v>0</v>
      </c>
      <c r="W70" s="365">
        <v>0</v>
      </c>
      <c r="X70" s="365">
        <v>30600</v>
      </c>
      <c r="Y70" s="365">
        <v>0</v>
      </c>
      <c r="Z70" s="365">
        <v>0</v>
      </c>
      <c r="AA70" s="365">
        <v>0</v>
      </c>
      <c r="AB70" s="365">
        <v>0</v>
      </c>
      <c r="AC70" s="365">
        <v>0</v>
      </c>
      <c r="AD70" s="365">
        <v>0</v>
      </c>
      <c r="AE70" s="365">
        <v>30600</v>
      </c>
      <c r="AF70" s="365">
        <v>0</v>
      </c>
      <c r="AG70" s="365">
        <v>30600</v>
      </c>
      <c r="AH70" s="365">
        <v>0</v>
      </c>
      <c r="AI70" s="365">
        <v>0</v>
      </c>
    </row>
    <row r="71" spans="1:35">
      <c r="A71" s="458" t="str">
        <f t="shared" si="1"/>
        <v>1214510260002000</v>
      </c>
      <c r="B71" s="364" t="s">
        <v>1616</v>
      </c>
      <c r="C71" s="364" t="s">
        <v>553</v>
      </c>
      <c r="D71" s="364" t="s">
        <v>557</v>
      </c>
      <c r="E71" s="364" t="s">
        <v>739</v>
      </c>
      <c r="F71" s="364" t="s">
        <v>1532</v>
      </c>
      <c r="G71" s="364" t="s">
        <v>1533</v>
      </c>
      <c r="H71" s="364" t="s">
        <v>556</v>
      </c>
      <c r="J71" s="364" t="s">
        <v>571</v>
      </c>
      <c r="K71" s="364" t="s">
        <v>568</v>
      </c>
      <c r="L71" s="364" t="s">
        <v>555</v>
      </c>
      <c r="M71" s="364" t="s">
        <v>739</v>
      </c>
      <c r="N71" s="364" t="s">
        <v>739</v>
      </c>
      <c r="O71" s="364" t="s">
        <v>555</v>
      </c>
      <c r="P71" s="364" t="s">
        <v>555</v>
      </c>
      <c r="Q71" s="364" t="s">
        <v>555</v>
      </c>
      <c r="R71" s="364" t="s">
        <v>555</v>
      </c>
      <c r="S71" s="364" t="s">
        <v>555</v>
      </c>
      <c r="T71" s="365">
        <v>0</v>
      </c>
      <c r="U71" s="365">
        <v>0</v>
      </c>
      <c r="V71" s="365">
        <v>0</v>
      </c>
      <c r="W71" s="365">
        <v>0</v>
      </c>
      <c r="X71" s="365">
        <v>5079</v>
      </c>
      <c r="Y71" s="365">
        <v>0</v>
      </c>
      <c r="Z71" s="365">
        <v>0</v>
      </c>
      <c r="AA71" s="365">
        <v>0</v>
      </c>
      <c r="AB71" s="365">
        <v>0</v>
      </c>
      <c r="AC71" s="365">
        <v>0</v>
      </c>
      <c r="AD71" s="365">
        <v>0</v>
      </c>
      <c r="AE71" s="365">
        <v>5079</v>
      </c>
      <c r="AF71" s="365">
        <v>0</v>
      </c>
      <c r="AG71" s="365">
        <v>5079</v>
      </c>
      <c r="AH71" s="365">
        <v>0</v>
      </c>
      <c r="AI71" s="365">
        <v>0</v>
      </c>
    </row>
    <row r="72" spans="1:35">
      <c r="A72" s="458" t="str">
        <f t="shared" si="1"/>
        <v>1214511260002000</v>
      </c>
      <c r="B72" s="364" t="s">
        <v>1616</v>
      </c>
      <c r="C72" s="364" t="s">
        <v>553</v>
      </c>
      <c r="D72" s="364" t="s">
        <v>557</v>
      </c>
      <c r="E72" s="364" t="s">
        <v>739</v>
      </c>
      <c r="F72" s="364" t="s">
        <v>1532</v>
      </c>
      <c r="G72" s="364" t="s">
        <v>1533</v>
      </c>
      <c r="H72" s="364" t="s">
        <v>556</v>
      </c>
      <c r="J72" s="364" t="s">
        <v>571</v>
      </c>
      <c r="K72" s="364" t="s">
        <v>569</v>
      </c>
      <c r="L72" s="364" t="s">
        <v>555</v>
      </c>
      <c r="M72" s="364" t="s">
        <v>739</v>
      </c>
      <c r="N72" s="364" t="s">
        <v>739</v>
      </c>
      <c r="O72" s="364" t="s">
        <v>555</v>
      </c>
      <c r="P72" s="364" t="s">
        <v>555</v>
      </c>
      <c r="Q72" s="364" t="s">
        <v>555</v>
      </c>
      <c r="R72" s="364" t="s">
        <v>555</v>
      </c>
      <c r="S72" s="364" t="s">
        <v>555</v>
      </c>
      <c r="T72" s="365">
        <v>0</v>
      </c>
      <c r="U72" s="365">
        <v>0</v>
      </c>
      <c r="V72" s="365">
        <v>0</v>
      </c>
      <c r="W72" s="365">
        <v>0</v>
      </c>
      <c r="X72" s="365">
        <v>23080</v>
      </c>
      <c r="Y72" s="365">
        <v>0</v>
      </c>
      <c r="Z72" s="365">
        <v>0</v>
      </c>
      <c r="AA72" s="365">
        <v>0</v>
      </c>
      <c r="AB72" s="365">
        <v>0</v>
      </c>
      <c r="AC72" s="365">
        <v>0</v>
      </c>
      <c r="AD72" s="365">
        <v>0</v>
      </c>
      <c r="AE72" s="365">
        <v>23080</v>
      </c>
      <c r="AF72" s="365">
        <v>0</v>
      </c>
      <c r="AG72" s="365">
        <v>23080</v>
      </c>
      <c r="AH72" s="365">
        <v>0</v>
      </c>
      <c r="AI72" s="365">
        <v>0</v>
      </c>
    </row>
    <row r="73" spans="1:35">
      <c r="A73" s="458" t="str">
        <f t="shared" si="1"/>
        <v>1214512260002000</v>
      </c>
      <c r="B73" s="364" t="s">
        <v>1616</v>
      </c>
      <c r="C73" s="364" t="s">
        <v>553</v>
      </c>
      <c r="D73" s="364" t="s">
        <v>557</v>
      </c>
      <c r="E73" s="364" t="s">
        <v>739</v>
      </c>
      <c r="F73" s="364" t="s">
        <v>1532</v>
      </c>
      <c r="G73" s="364" t="s">
        <v>1533</v>
      </c>
      <c r="H73" s="364" t="s">
        <v>556</v>
      </c>
      <c r="J73" s="364" t="s">
        <v>571</v>
      </c>
      <c r="K73" s="364" t="s">
        <v>557</v>
      </c>
      <c r="L73" s="364" t="s">
        <v>555</v>
      </c>
      <c r="M73" s="364" t="s">
        <v>739</v>
      </c>
      <c r="N73" s="364" t="s">
        <v>739</v>
      </c>
      <c r="O73" s="364" t="s">
        <v>555</v>
      </c>
      <c r="P73" s="364" t="s">
        <v>555</v>
      </c>
      <c r="Q73" s="364" t="s">
        <v>555</v>
      </c>
      <c r="R73" s="364" t="s">
        <v>555</v>
      </c>
      <c r="S73" s="364" t="s">
        <v>555</v>
      </c>
      <c r="T73" s="365">
        <v>0</v>
      </c>
      <c r="U73" s="365">
        <v>0</v>
      </c>
      <c r="V73" s="365">
        <v>0</v>
      </c>
      <c r="W73" s="365">
        <v>0</v>
      </c>
      <c r="X73" s="365">
        <v>5061</v>
      </c>
      <c r="Y73" s="365">
        <v>0</v>
      </c>
      <c r="Z73" s="365">
        <v>0</v>
      </c>
      <c r="AA73" s="365">
        <v>0</v>
      </c>
      <c r="AB73" s="365">
        <v>0</v>
      </c>
      <c r="AC73" s="365">
        <v>0</v>
      </c>
      <c r="AD73" s="365">
        <v>0</v>
      </c>
      <c r="AE73" s="365">
        <v>5061</v>
      </c>
      <c r="AF73" s="365">
        <v>0</v>
      </c>
      <c r="AG73" s="365">
        <v>5061</v>
      </c>
      <c r="AH73" s="365">
        <v>0</v>
      </c>
      <c r="AI73" s="365">
        <v>0</v>
      </c>
    </row>
    <row r="74" spans="1:35">
      <c r="A74" s="458" t="str">
        <f t="shared" si="1"/>
        <v>1214513260002000</v>
      </c>
      <c r="B74" s="364" t="s">
        <v>1616</v>
      </c>
      <c r="C74" s="364" t="s">
        <v>553</v>
      </c>
      <c r="D74" s="364" t="s">
        <v>557</v>
      </c>
      <c r="E74" s="364" t="s">
        <v>739</v>
      </c>
      <c r="F74" s="364" t="s">
        <v>1532</v>
      </c>
      <c r="G74" s="364" t="s">
        <v>1533</v>
      </c>
      <c r="H74" s="364" t="s">
        <v>556</v>
      </c>
      <c r="J74" s="364" t="s">
        <v>571</v>
      </c>
      <c r="K74" s="364" t="s">
        <v>572</v>
      </c>
      <c r="L74" s="364" t="s">
        <v>555</v>
      </c>
      <c r="M74" s="364" t="s">
        <v>739</v>
      </c>
      <c r="N74" s="364" t="s">
        <v>739</v>
      </c>
      <c r="O74" s="364" t="s">
        <v>555</v>
      </c>
      <c r="P74" s="364" t="s">
        <v>555</v>
      </c>
      <c r="Q74" s="364" t="s">
        <v>555</v>
      </c>
      <c r="R74" s="364" t="s">
        <v>555</v>
      </c>
      <c r="S74" s="364" t="s">
        <v>555</v>
      </c>
      <c r="T74" s="365">
        <v>0</v>
      </c>
      <c r="U74" s="365">
        <v>0</v>
      </c>
      <c r="V74" s="365">
        <v>0</v>
      </c>
      <c r="W74" s="365">
        <v>0</v>
      </c>
      <c r="X74" s="365">
        <v>67720</v>
      </c>
      <c r="Y74" s="365">
        <v>0</v>
      </c>
      <c r="Z74" s="365">
        <v>0</v>
      </c>
      <c r="AA74" s="365">
        <v>0</v>
      </c>
      <c r="AB74" s="365">
        <v>0</v>
      </c>
      <c r="AC74" s="365">
        <v>0</v>
      </c>
      <c r="AD74" s="365">
        <v>0</v>
      </c>
      <c r="AE74" s="365">
        <v>67720</v>
      </c>
      <c r="AF74" s="365">
        <v>0</v>
      </c>
      <c r="AG74" s="365">
        <v>67720</v>
      </c>
      <c r="AH74" s="365">
        <v>0</v>
      </c>
      <c r="AI74" s="365">
        <v>0</v>
      </c>
    </row>
    <row r="75" spans="1:35">
      <c r="A75" s="458" t="str">
        <f t="shared" si="1"/>
        <v>1214514260002000</v>
      </c>
      <c r="B75" s="364" t="s">
        <v>1616</v>
      </c>
      <c r="C75" s="364" t="s">
        <v>553</v>
      </c>
      <c r="D75" s="364" t="s">
        <v>557</v>
      </c>
      <c r="E75" s="364" t="s">
        <v>739</v>
      </c>
      <c r="F75" s="364" t="s">
        <v>1532</v>
      </c>
      <c r="G75" s="364" t="s">
        <v>1533</v>
      </c>
      <c r="H75" s="364" t="s">
        <v>556</v>
      </c>
      <c r="J75" s="364" t="s">
        <v>571</v>
      </c>
      <c r="K75" s="364" t="s">
        <v>573</v>
      </c>
      <c r="L75" s="364" t="s">
        <v>555</v>
      </c>
      <c r="M75" s="364" t="s">
        <v>739</v>
      </c>
      <c r="N75" s="364" t="s">
        <v>739</v>
      </c>
      <c r="O75" s="364" t="s">
        <v>555</v>
      </c>
      <c r="P75" s="364" t="s">
        <v>555</v>
      </c>
      <c r="Q75" s="364" t="s">
        <v>555</v>
      </c>
      <c r="R75" s="364" t="s">
        <v>555</v>
      </c>
      <c r="S75" s="364" t="s">
        <v>555</v>
      </c>
      <c r="T75" s="365">
        <v>0</v>
      </c>
      <c r="U75" s="365">
        <v>0</v>
      </c>
      <c r="V75" s="365">
        <v>0</v>
      </c>
      <c r="W75" s="365">
        <v>0</v>
      </c>
      <c r="X75" s="365">
        <v>4958</v>
      </c>
      <c r="Y75" s="365">
        <v>0</v>
      </c>
      <c r="Z75" s="365">
        <v>0</v>
      </c>
      <c r="AA75" s="365">
        <v>0</v>
      </c>
      <c r="AB75" s="365">
        <v>0</v>
      </c>
      <c r="AC75" s="365">
        <v>0</v>
      </c>
      <c r="AD75" s="365">
        <v>0</v>
      </c>
      <c r="AE75" s="365">
        <v>4958</v>
      </c>
      <c r="AF75" s="365">
        <v>0</v>
      </c>
      <c r="AG75" s="365">
        <v>4958</v>
      </c>
      <c r="AH75" s="365">
        <v>0</v>
      </c>
      <c r="AI75" s="365">
        <v>0</v>
      </c>
    </row>
    <row r="76" spans="1:35">
      <c r="A76" s="458" t="str">
        <f t="shared" si="1"/>
        <v>1214515260002000</v>
      </c>
      <c r="B76" s="364" t="s">
        <v>1616</v>
      </c>
      <c r="C76" s="364" t="s">
        <v>553</v>
      </c>
      <c r="D76" s="364" t="s">
        <v>557</v>
      </c>
      <c r="E76" s="364" t="s">
        <v>739</v>
      </c>
      <c r="F76" s="364" t="s">
        <v>1532</v>
      </c>
      <c r="G76" s="364" t="s">
        <v>1533</v>
      </c>
      <c r="H76" s="364" t="s">
        <v>556</v>
      </c>
      <c r="J76" s="364" t="s">
        <v>571</v>
      </c>
      <c r="K76" s="364" t="s">
        <v>574</v>
      </c>
      <c r="L76" s="364" t="s">
        <v>555</v>
      </c>
      <c r="M76" s="364" t="s">
        <v>739</v>
      </c>
      <c r="N76" s="364" t="s">
        <v>739</v>
      </c>
      <c r="O76" s="364" t="s">
        <v>555</v>
      </c>
      <c r="P76" s="364" t="s">
        <v>555</v>
      </c>
      <c r="Q76" s="364" t="s">
        <v>555</v>
      </c>
      <c r="R76" s="364" t="s">
        <v>555</v>
      </c>
      <c r="S76" s="364" t="s">
        <v>555</v>
      </c>
      <c r="T76" s="365">
        <v>0</v>
      </c>
      <c r="U76" s="365">
        <v>0</v>
      </c>
      <c r="V76" s="365">
        <v>0</v>
      </c>
      <c r="W76" s="365">
        <v>0</v>
      </c>
      <c r="X76" s="365">
        <v>67720</v>
      </c>
      <c r="Y76" s="365">
        <v>0</v>
      </c>
      <c r="Z76" s="365">
        <v>0</v>
      </c>
      <c r="AA76" s="365">
        <v>0</v>
      </c>
      <c r="AB76" s="365">
        <v>0</v>
      </c>
      <c r="AC76" s="365">
        <v>0</v>
      </c>
      <c r="AD76" s="365">
        <v>0</v>
      </c>
      <c r="AE76" s="365">
        <v>67720</v>
      </c>
      <c r="AF76" s="365">
        <v>0</v>
      </c>
      <c r="AG76" s="365">
        <v>67720</v>
      </c>
      <c r="AH76" s="365">
        <v>0</v>
      </c>
      <c r="AI76" s="365">
        <v>0</v>
      </c>
    </row>
    <row r="77" spans="1:35">
      <c r="A77" s="458" t="str">
        <f t="shared" si="1"/>
        <v>1214516260002000</v>
      </c>
      <c r="B77" s="364" t="s">
        <v>1616</v>
      </c>
      <c r="C77" s="364" t="s">
        <v>553</v>
      </c>
      <c r="D77" s="364" t="s">
        <v>557</v>
      </c>
      <c r="E77" s="364" t="s">
        <v>739</v>
      </c>
      <c r="F77" s="364" t="s">
        <v>1532</v>
      </c>
      <c r="G77" s="364" t="s">
        <v>1533</v>
      </c>
      <c r="H77" s="364" t="s">
        <v>556</v>
      </c>
      <c r="J77" s="364" t="s">
        <v>571</v>
      </c>
      <c r="K77" s="364" t="s">
        <v>575</v>
      </c>
      <c r="L77" s="364" t="s">
        <v>555</v>
      </c>
      <c r="M77" s="364" t="s">
        <v>739</v>
      </c>
      <c r="N77" s="364" t="s">
        <v>739</v>
      </c>
      <c r="O77" s="364" t="s">
        <v>555</v>
      </c>
      <c r="P77" s="364" t="s">
        <v>555</v>
      </c>
      <c r="Q77" s="364" t="s">
        <v>555</v>
      </c>
      <c r="R77" s="364" t="s">
        <v>555</v>
      </c>
      <c r="S77" s="364" t="s">
        <v>555</v>
      </c>
      <c r="T77" s="365">
        <v>0</v>
      </c>
      <c r="U77" s="365">
        <v>0</v>
      </c>
      <c r="V77" s="365">
        <v>0</v>
      </c>
      <c r="W77" s="365">
        <v>0</v>
      </c>
      <c r="X77" s="365">
        <v>4756</v>
      </c>
      <c r="Y77" s="365">
        <v>0</v>
      </c>
      <c r="Z77" s="365">
        <v>0</v>
      </c>
      <c r="AA77" s="365">
        <v>0</v>
      </c>
      <c r="AB77" s="365">
        <v>0</v>
      </c>
      <c r="AC77" s="365">
        <v>0</v>
      </c>
      <c r="AD77" s="365">
        <v>0</v>
      </c>
      <c r="AE77" s="365">
        <v>4756</v>
      </c>
      <c r="AF77" s="365">
        <v>0</v>
      </c>
      <c r="AG77" s="365">
        <v>4756</v>
      </c>
      <c r="AH77" s="365">
        <v>0</v>
      </c>
      <c r="AI77" s="365">
        <v>0</v>
      </c>
    </row>
    <row r="78" spans="1:35">
      <c r="A78" s="458" t="str">
        <f t="shared" si="1"/>
        <v>1214517260002000</v>
      </c>
      <c r="B78" s="364" t="s">
        <v>1616</v>
      </c>
      <c r="C78" s="364" t="s">
        <v>553</v>
      </c>
      <c r="D78" s="364" t="s">
        <v>557</v>
      </c>
      <c r="E78" s="364" t="s">
        <v>739</v>
      </c>
      <c r="F78" s="364" t="s">
        <v>1532</v>
      </c>
      <c r="G78" s="364" t="s">
        <v>1533</v>
      </c>
      <c r="H78" s="364" t="s">
        <v>556</v>
      </c>
      <c r="J78" s="364" t="s">
        <v>571</v>
      </c>
      <c r="K78" s="364" t="s">
        <v>576</v>
      </c>
      <c r="L78" s="364" t="s">
        <v>555</v>
      </c>
      <c r="M78" s="364" t="s">
        <v>739</v>
      </c>
      <c r="N78" s="364" t="s">
        <v>739</v>
      </c>
      <c r="O78" s="364" t="s">
        <v>555</v>
      </c>
      <c r="P78" s="364" t="s">
        <v>555</v>
      </c>
      <c r="Q78" s="364" t="s">
        <v>555</v>
      </c>
      <c r="R78" s="364" t="s">
        <v>555</v>
      </c>
      <c r="S78" s="364" t="s">
        <v>555</v>
      </c>
      <c r="T78" s="365">
        <v>0</v>
      </c>
      <c r="U78" s="365">
        <v>0</v>
      </c>
      <c r="V78" s="365">
        <v>0</v>
      </c>
      <c r="W78" s="365">
        <v>0</v>
      </c>
      <c r="X78" s="365">
        <v>67720</v>
      </c>
      <c r="Y78" s="365">
        <v>0</v>
      </c>
      <c r="Z78" s="365">
        <v>0</v>
      </c>
      <c r="AA78" s="365">
        <v>0</v>
      </c>
      <c r="AB78" s="365">
        <v>0</v>
      </c>
      <c r="AC78" s="365">
        <v>0</v>
      </c>
      <c r="AD78" s="365">
        <v>0</v>
      </c>
      <c r="AE78" s="365">
        <v>67720</v>
      </c>
      <c r="AF78" s="365">
        <v>0</v>
      </c>
      <c r="AG78" s="365">
        <v>67720</v>
      </c>
      <c r="AH78" s="365">
        <v>0</v>
      </c>
      <c r="AI78" s="365">
        <v>0</v>
      </c>
    </row>
    <row r="79" spans="1:35">
      <c r="A79" s="458" t="str">
        <f t="shared" si="1"/>
        <v>1214518260002000</v>
      </c>
      <c r="B79" s="364" t="s">
        <v>1616</v>
      </c>
      <c r="C79" s="364" t="s">
        <v>553</v>
      </c>
      <c r="D79" s="364" t="s">
        <v>557</v>
      </c>
      <c r="E79" s="364" t="s">
        <v>739</v>
      </c>
      <c r="F79" s="364" t="s">
        <v>1532</v>
      </c>
      <c r="G79" s="364" t="s">
        <v>1533</v>
      </c>
      <c r="H79" s="364" t="s">
        <v>556</v>
      </c>
      <c r="J79" s="364" t="s">
        <v>571</v>
      </c>
      <c r="K79" s="364" t="s">
        <v>577</v>
      </c>
      <c r="L79" s="364" t="s">
        <v>555</v>
      </c>
      <c r="M79" s="364" t="s">
        <v>739</v>
      </c>
      <c r="N79" s="364" t="s">
        <v>739</v>
      </c>
      <c r="O79" s="364" t="s">
        <v>555</v>
      </c>
      <c r="P79" s="364" t="s">
        <v>555</v>
      </c>
      <c r="Q79" s="364" t="s">
        <v>555</v>
      </c>
      <c r="R79" s="364" t="s">
        <v>555</v>
      </c>
      <c r="S79" s="364" t="s">
        <v>555</v>
      </c>
      <c r="T79" s="365">
        <v>0</v>
      </c>
      <c r="U79" s="365">
        <v>0</v>
      </c>
      <c r="V79" s="365">
        <v>0</v>
      </c>
      <c r="W79" s="365">
        <v>0</v>
      </c>
      <c r="X79" s="365">
        <v>4553</v>
      </c>
      <c r="Y79" s="365">
        <v>0</v>
      </c>
      <c r="Z79" s="365">
        <v>0</v>
      </c>
      <c r="AA79" s="365">
        <v>0</v>
      </c>
      <c r="AB79" s="365">
        <v>0</v>
      </c>
      <c r="AC79" s="365">
        <v>0</v>
      </c>
      <c r="AD79" s="365">
        <v>0</v>
      </c>
      <c r="AE79" s="365">
        <v>4553</v>
      </c>
      <c r="AF79" s="365">
        <v>0</v>
      </c>
      <c r="AG79" s="365">
        <v>4553</v>
      </c>
      <c r="AH79" s="365">
        <v>0</v>
      </c>
      <c r="AI79" s="365">
        <v>0</v>
      </c>
    </row>
    <row r="80" spans="1:35">
      <c r="A80" s="458" t="str">
        <f t="shared" si="1"/>
        <v>1214519260002000</v>
      </c>
      <c r="B80" s="364" t="s">
        <v>1616</v>
      </c>
      <c r="C80" s="364" t="s">
        <v>553</v>
      </c>
      <c r="D80" s="364" t="s">
        <v>557</v>
      </c>
      <c r="E80" s="364" t="s">
        <v>739</v>
      </c>
      <c r="F80" s="364" t="s">
        <v>1532</v>
      </c>
      <c r="G80" s="364" t="s">
        <v>1533</v>
      </c>
      <c r="H80" s="364" t="s">
        <v>556</v>
      </c>
      <c r="J80" s="364" t="s">
        <v>571</v>
      </c>
      <c r="K80" s="364" t="s">
        <v>578</v>
      </c>
      <c r="L80" s="364" t="s">
        <v>555</v>
      </c>
      <c r="M80" s="364" t="s">
        <v>739</v>
      </c>
      <c r="N80" s="364" t="s">
        <v>739</v>
      </c>
      <c r="O80" s="364" t="s">
        <v>555</v>
      </c>
      <c r="P80" s="364" t="s">
        <v>555</v>
      </c>
      <c r="Q80" s="364" t="s">
        <v>555</v>
      </c>
      <c r="R80" s="364" t="s">
        <v>555</v>
      </c>
      <c r="S80" s="364" t="s">
        <v>555</v>
      </c>
      <c r="T80" s="365">
        <v>0</v>
      </c>
      <c r="U80" s="365">
        <v>0</v>
      </c>
      <c r="V80" s="365">
        <v>0</v>
      </c>
      <c r="W80" s="365">
        <v>0</v>
      </c>
      <c r="X80" s="365">
        <v>529320</v>
      </c>
      <c r="Y80" s="365">
        <v>0</v>
      </c>
      <c r="Z80" s="365">
        <v>0</v>
      </c>
      <c r="AA80" s="365">
        <v>0</v>
      </c>
      <c r="AB80" s="365">
        <v>0</v>
      </c>
      <c r="AC80" s="365">
        <v>0</v>
      </c>
      <c r="AD80" s="365">
        <v>0</v>
      </c>
      <c r="AE80" s="365">
        <v>529320</v>
      </c>
      <c r="AF80" s="365">
        <v>0</v>
      </c>
      <c r="AG80" s="365">
        <v>529320</v>
      </c>
      <c r="AH80" s="365">
        <v>0</v>
      </c>
      <c r="AI80" s="365">
        <v>0</v>
      </c>
    </row>
    <row r="81" spans="1:87">
      <c r="A81" s="458" t="str">
        <f t="shared" si="1"/>
        <v>1214520260002000</v>
      </c>
      <c r="B81" s="364" t="s">
        <v>1616</v>
      </c>
      <c r="C81" s="364" t="s">
        <v>553</v>
      </c>
      <c r="D81" s="364" t="s">
        <v>557</v>
      </c>
      <c r="E81" s="364" t="s">
        <v>739</v>
      </c>
      <c r="F81" s="364" t="s">
        <v>1532</v>
      </c>
      <c r="G81" s="364" t="s">
        <v>1533</v>
      </c>
      <c r="H81" s="364" t="s">
        <v>556</v>
      </c>
      <c r="J81" s="364" t="s">
        <v>571</v>
      </c>
      <c r="K81" s="364" t="s">
        <v>579</v>
      </c>
      <c r="L81" s="364" t="s">
        <v>555</v>
      </c>
      <c r="M81" s="364" t="s">
        <v>739</v>
      </c>
      <c r="N81" s="364" t="s">
        <v>739</v>
      </c>
      <c r="O81" s="364" t="s">
        <v>555</v>
      </c>
      <c r="P81" s="364" t="s">
        <v>555</v>
      </c>
      <c r="Q81" s="364" t="s">
        <v>555</v>
      </c>
      <c r="R81" s="364" t="s">
        <v>555</v>
      </c>
      <c r="S81" s="364" t="s">
        <v>555</v>
      </c>
      <c r="T81" s="365">
        <v>0</v>
      </c>
      <c r="U81" s="365">
        <v>0</v>
      </c>
      <c r="V81" s="365">
        <v>0</v>
      </c>
      <c r="W81" s="365">
        <v>0</v>
      </c>
      <c r="X81" s="365">
        <v>439</v>
      </c>
      <c r="Y81" s="365">
        <v>0</v>
      </c>
      <c r="Z81" s="365">
        <v>0</v>
      </c>
      <c r="AA81" s="365">
        <v>0</v>
      </c>
      <c r="AB81" s="365">
        <v>0</v>
      </c>
      <c r="AC81" s="365">
        <v>0</v>
      </c>
      <c r="AD81" s="365">
        <v>0</v>
      </c>
      <c r="AE81" s="365">
        <v>439</v>
      </c>
      <c r="AF81" s="365">
        <v>0</v>
      </c>
      <c r="AG81" s="365">
        <v>439</v>
      </c>
      <c r="AH81" s="365">
        <v>0</v>
      </c>
      <c r="AI81" s="365">
        <v>0</v>
      </c>
    </row>
    <row r="82" spans="1:87">
      <c r="A82" s="458" t="str">
        <f t="shared" si="1"/>
        <v>1214521260002000</v>
      </c>
      <c r="B82" s="364" t="s">
        <v>1616</v>
      </c>
      <c r="C82" s="364" t="s">
        <v>553</v>
      </c>
      <c r="D82" s="364" t="s">
        <v>557</v>
      </c>
      <c r="E82" s="364" t="s">
        <v>739</v>
      </c>
      <c r="F82" s="364" t="s">
        <v>1532</v>
      </c>
      <c r="G82" s="364" t="s">
        <v>1533</v>
      </c>
      <c r="H82" s="364" t="s">
        <v>556</v>
      </c>
      <c r="J82" s="364" t="s">
        <v>571</v>
      </c>
      <c r="K82" s="364" t="s">
        <v>559</v>
      </c>
      <c r="L82" s="364" t="s">
        <v>555</v>
      </c>
      <c r="M82" s="364" t="s">
        <v>739</v>
      </c>
      <c r="N82" s="364" t="s">
        <v>739</v>
      </c>
      <c r="O82" s="364" t="s">
        <v>555</v>
      </c>
      <c r="P82" s="364" t="s">
        <v>555</v>
      </c>
      <c r="Q82" s="364" t="s">
        <v>555</v>
      </c>
      <c r="R82" s="364" t="s">
        <v>555</v>
      </c>
      <c r="S82" s="364" t="s">
        <v>555</v>
      </c>
      <c r="T82" s="365">
        <v>0</v>
      </c>
      <c r="U82" s="365">
        <v>0</v>
      </c>
      <c r="V82" s="365">
        <v>0</v>
      </c>
      <c r="W82" s="365">
        <v>0</v>
      </c>
      <c r="X82" s="365">
        <v>937440</v>
      </c>
      <c r="Y82" s="365">
        <v>0</v>
      </c>
      <c r="Z82" s="365">
        <v>0</v>
      </c>
      <c r="AA82" s="365">
        <v>0</v>
      </c>
      <c r="AB82" s="365">
        <v>0</v>
      </c>
      <c r="AC82" s="365">
        <v>0</v>
      </c>
      <c r="AD82" s="365">
        <v>0</v>
      </c>
      <c r="AE82" s="365">
        <v>937440</v>
      </c>
      <c r="AF82" s="365">
        <v>0</v>
      </c>
      <c r="AG82" s="365">
        <v>937440</v>
      </c>
      <c r="AH82" s="365">
        <v>0</v>
      </c>
      <c r="AI82" s="365">
        <v>0</v>
      </c>
    </row>
    <row r="83" spans="1:87">
      <c r="A83" s="458" t="str">
        <f t="shared" si="1"/>
        <v>1214522260002000</v>
      </c>
      <c r="B83" s="364" t="s">
        <v>1616</v>
      </c>
      <c r="C83" s="364" t="s">
        <v>553</v>
      </c>
      <c r="D83" s="364" t="s">
        <v>557</v>
      </c>
      <c r="E83" s="364" t="s">
        <v>739</v>
      </c>
      <c r="F83" s="364" t="s">
        <v>1532</v>
      </c>
      <c r="G83" s="364" t="s">
        <v>1533</v>
      </c>
      <c r="H83" s="364" t="s">
        <v>556</v>
      </c>
      <c r="J83" s="364" t="s">
        <v>571</v>
      </c>
      <c r="K83" s="364" t="s">
        <v>580</v>
      </c>
      <c r="L83" s="364" t="s">
        <v>555</v>
      </c>
      <c r="M83" s="364" t="s">
        <v>739</v>
      </c>
      <c r="N83" s="364" t="s">
        <v>739</v>
      </c>
      <c r="O83" s="364" t="s">
        <v>555</v>
      </c>
      <c r="P83" s="364" t="s">
        <v>555</v>
      </c>
      <c r="Q83" s="364" t="s">
        <v>555</v>
      </c>
      <c r="R83" s="364" t="s">
        <v>555</v>
      </c>
      <c r="S83" s="364" t="s">
        <v>555</v>
      </c>
      <c r="T83" s="365">
        <v>0</v>
      </c>
      <c r="U83" s="365">
        <v>0</v>
      </c>
      <c r="V83" s="365">
        <v>0</v>
      </c>
      <c r="W83" s="365">
        <v>0</v>
      </c>
      <c r="X83" s="365">
        <v>2779</v>
      </c>
      <c r="Y83" s="365">
        <v>0</v>
      </c>
      <c r="Z83" s="365">
        <v>0</v>
      </c>
      <c r="AA83" s="365">
        <v>0</v>
      </c>
      <c r="AB83" s="365">
        <v>0</v>
      </c>
      <c r="AC83" s="365">
        <v>0</v>
      </c>
      <c r="AD83" s="365">
        <v>0</v>
      </c>
      <c r="AE83" s="365">
        <v>2779</v>
      </c>
      <c r="AF83" s="365">
        <v>0</v>
      </c>
      <c r="AG83" s="365">
        <v>2779</v>
      </c>
      <c r="AH83" s="365">
        <v>0</v>
      </c>
      <c r="AI83" s="365">
        <v>0</v>
      </c>
    </row>
    <row r="84" spans="1:87">
      <c r="A84" s="458" t="str">
        <f t="shared" si="1"/>
        <v>1214523260002000</v>
      </c>
      <c r="B84" s="364" t="s">
        <v>1616</v>
      </c>
      <c r="C84" s="364" t="s">
        <v>553</v>
      </c>
      <c r="D84" s="364" t="s">
        <v>557</v>
      </c>
      <c r="E84" s="364" t="s">
        <v>739</v>
      </c>
      <c r="F84" s="364" t="s">
        <v>1532</v>
      </c>
      <c r="G84" s="364" t="s">
        <v>1533</v>
      </c>
      <c r="H84" s="364" t="s">
        <v>556</v>
      </c>
      <c r="J84" s="364" t="s">
        <v>571</v>
      </c>
      <c r="K84" s="364" t="s">
        <v>581</v>
      </c>
      <c r="L84" s="364" t="s">
        <v>555</v>
      </c>
      <c r="M84" s="364" t="s">
        <v>739</v>
      </c>
      <c r="N84" s="364" t="s">
        <v>739</v>
      </c>
      <c r="O84" s="364" t="s">
        <v>555</v>
      </c>
      <c r="P84" s="364" t="s">
        <v>555</v>
      </c>
      <c r="Q84" s="364" t="s">
        <v>555</v>
      </c>
      <c r="R84" s="364" t="s">
        <v>555</v>
      </c>
      <c r="S84" s="364" t="s">
        <v>555</v>
      </c>
      <c r="T84" s="365">
        <v>0</v>
      </c>
      <c r="U84" s="365">
        <v>0</v>
      </c>
      <c r="V84" s="365">
        <v>0</v>
      </c>
      <c r="W84" s="365">
        <v>0</v>
      </c>
      <c r="X84" s="365">
        <v>0</v>
      </c>
      <c r="Y84" s="365">
        <v>0</v>
      </c>
      <c r="Z84" s="365">
        <v>0</v>
      </c>
      <c r="AA84" s="365">
        <v>0</v>
      </c>
      <c r="AB84" s="365">
        <v>0</v>
      </c>
      <c r="AC84" s="365">
        <v>0</v>
      </c>
      <c r="AD84" s="365">
        <v>0</v>
      </c>
      <c r="AE84" s="365">
        <v>0</v>
      </c>
      <c r="AF84" s="365">
        <v>0</v>
      </c>
      <c r="AG84" s="365">
        <v>0</v>
      </c>
      <c r="AH84" s="365">
        <v>0</v>
      </c>
      <c r="AI84" s="365">
        <v>0</v>
      </c>
    </row>
    <row r="85" spans="1:87">
      <c r="A85" s="458" t="str">
        <f t="shared" si="1"/>
        <v>1214524260002000</v>
      </c>
      <c r="B85" s="364" t="s">
        <v>1616</v>
      </c>
      <c r="C85" s="364" t="s">
        <v>553</v>
      </c>
      <c r="D85" s="364" t="s">
        <v>557</v>
      </c>
      <c r="E85" s="364" t="s">
        <v>739</v>
      </c>
      <c r="F85" s="364" t="s">
        <v>1532</v>
      </c>
      <c r="G85" s="364" t="s">
        <v>1533</v>
      </c>
      <c r="H85" s="364" t="s">
        <v>556</v>
      </c>
      <c r="J85" s="364" t="s">
        <v>571</v>
      </c>
      <c r="K85" s="364" t="s">
        <v>560</v>
      </c>
      <c r="L85" s="364" t="s">
        <v>555</v>
      </c>
      <c r="M85" s="364" t="s">
        <v>739</v>
      </c>
      <c r="N85" s="364" t="s">
        <v>739</v>
      </c>
      <c r="O85" s="364" t="s">
        <v>555</v>
      </c>
      <c r="P85" s="364" t="s">
        <v>555</v>
      </c>
      <c r="Q85" s="364" t="s">
        <v>555</v>
      </c>
      <c r="R85" s="364" t="s">
        <v>555</v>
      </c>
      <c r="S85" s="364" t="s">
        <v>555</v>
      </c>
      <c r="T85" s="365">
        <v>0</v>
      </c>
      <c r="U85" s="365">
        <v>0</v>
      </c>
      <c r="V85" s="365">
        <v>0</v>
      </c>
      <c r="W85" s="365">
        <v>0</v>
      </c>
      <c r="X85" s="365">
        <v>4420840</v>
      </c>
      <c r="Y85" s="365">
        <v>0</v>
      </c>
      <c r="Z85" s="365">
        <v>19800</v>
      </c>
      <c r="AA85" s="365">
        <v>0</v>
      </c>
      <c r="AB85" s="365">
        <v>0</v>
      </c>
      <c r="AC85" s="365">
        <v>0</v>
      </c>
      <c r="AD85" s="365">
        <v>0</v>
      </c>
      <c r="AE85" s="365">
        <v>4440640</v>
      </c>
      <c r="AF85" s="365">
        <v>0</v>
      </c>
      <c r="AG85" s="365">
        <v>4440640</v>
      </c>
      <c r="AH85" s="365">
        <v>0</v>
      </c>
      <c r="AI85" s="365">
        <v>0</v>
      </c>
    </row>
    <row r="86" spans="1:87">
      <c r="A86" s="458" t="str">
        <f t="shared" si="1"/>
        <v>1213401260002001</v>
      </c>
      <c r="B86" s="364" t="s">
        <v>1616</v>
      </c>
      <c r="C86" s="364" t="s">
        <v>553</v>
      </c>
      <c r="D86" s="364" t="s">
        <v>557</v>
      </c>
      <c r="E86" s="364" t="s">
        <v>739</v>
      </c>
      <c r="F86" s="364" t="s">
        <v>1532</v>
      </c>
      <c r="G86" s="364" t="s">
        <v>1533</v>
      </c>
      <c r="H86" s="364" t="s">
        <v>753</v>
      </c>
      <c r="I86" s="364" t="s">
        <v>1535</v>
      </c>
      <c r="J86" s="364" t="s">
        <v>748</v>
      </c>
      <c r="K86" s="364" t="s">
        <v>558</v>
      </c>
      <c r="L86" s="364" t="s">
        <v>555</v>
      </c>
      <c r="M86" s="364" t="s">
        <v>739</v>
      </c>
      <c r="N86" s="364" t="s">
        <v>739</v>
      </c>
      <c r="O86" s="364" t="s">
        <v>555</v>
      </c>
      <c r="P86" s="364" t="s">
        <v>555</v>
      </c>
      <c r="Q86" s="364" t="s">
        <v>555</v>
      </c>
      <c r="R86" s="364" t="s">
        <v>555</v>
      </c>
      <c r="S86" s="364" t="s">
        <v>555</v>
      </c>
      <c r="T86" s="365">
        <v>3370401</v>
      </c>
      <c r="U86" s="365">
        <v>1130800</v>
      </c>
      <c r="V86" s="365">
        <v>364000</v>
      </c>
      <c r="W86" s="365">
        <v>3106</v>
      </c>
      <c r="X86" s="365">
        <v>339959</v>
      </c>
      <c r="Y86" s="365">
        <v>6000</v>
      </c>
      <c r="Z86" s="365">
        <v>0</v>
      </c>
      <c r="AA86" s="365">
        <v>1130800</v>
      </c>
      <c r="AB86" s="365">
        <v>364000</v>
      </c>
      <c r="AC86" s="365">
        <v>0</v>
      </c>
      <c r="AD86" s="365">
        <v>0</v>
      </c>
      <c r="AE86" s="365">
        <v>1130800</v>
      </c>
      <c r="AF86" s="365">
        <v>586413</v>
      </c>
      <c r="AG86" s="365">
        <v>586413</v>
      </c>
      <c r="AH86" s="365">
        <v>586413</v>
      </c>
      <c r="AI86" s="365">
        <v>0</v>
      </c>
      <c r="AJ86" s="365">
        <v>0</v>
      </c>
      <c r="AK86" s="365">
        <v>0</v>
      </c>
      <c r="AL86" s="365">
        <v>0</v>
      </c>
      <c r="AM86" s="365">
        <v>0</v>
      </c>
      <c r="AN86" s="365">
        <v>0</v>
      </c>
      <c r="AO86" s="365">
        <v>0</v>
      </c>
      <c r="AP86" s="365">
        <v>24041</v>
      </c>
      <c r="AQ86" s="365">
        <v>151195</v>
      </c>
      <c r="AR86" s="365">
        <v>188764</v>
      </c>
      <c r="AS86" s="365">
        <v>188764</v>
      </c>
      <c r="AT86" s="365">
        <v>188764</v>
      </c>
      <c r="AU86" s="365">
        <v>0</v>
      </c>
      <c r="AV86" s="365">
        <v>0</v>
      </c>
      <c r="AW86" s="365">
        <v>0</v>
      </c>
      <c r="AX86" s="365">
        <v>0</v>
      </c>
      <c r="AY86" s="365">
        <v>0</v>
      </c>
      <c r="AZ86" s="365">
        <v>0</v>
      </c>
      <c r="BA86" s="365">
        <v>0</v>
      </c>
      <c r="BB86" s="365">
        <v>0</v>
      </c>
      <c r="BC86" s="365">
        <v>0</v>
      </c>
      <c r="BD86" s="365">
        <v>0</v>
      </c>
      <c r="BE86" s="365">
        <v>0</v>
      </c>
      <c r="BF86" s="365">
        <v>0</v>
      </c>
      <c r="BG86" s="365">
        <v>0</v>
      </c>
      <c r="BH86" s="365">
        <v>0</v>
      </c>
      <c r="BI86" s="365">
        <v>0</v>
      </c>
      <c r="BJ86" s="365">
        <v>0</v>
      </c>
      <c r="BK86" s="365">
        <v>0</v>
      </c>
      <c r="BL86" s="365">
        <v>0</v>
      </c>
      <c r="BM86" s="365">
        <v>0</v>
      </c>
      <c r="BN86" s="365">
        <v>0</v>
      </c>
      <c r="BO86" s="365">
        <v>0</v>
      </c>
      <c r="BP86" s="365">
        <v>0</v>
      </c>
      <c r="BQ86" s="365">
        <v>0</v>
      </c>
      <c r="BR86" s="365">
        <v>0</v>
      </c>
      <c r="BS86" s="365">
        <v>0</v>
      </c>
      <c r="BT86" s="365">
        <v>0</v>
      </c>
      <c r="BU86" s="365">
        <v>0</v>
      </c>
      <c r="BV86" s="365">
        <v>0</v>
      </c>
      <c r="BW86" s="365">
        <v>0</v>
      </c>
      <c r="BX86" s="365">
        <v>0</v>
      </c>
      <c r="BY86" s="365">
        <v>0</v>
      </c>
      <c r="BZ86" s="365">
        <v>0</v>
      </c>
      <c r="CA86" s="365">
        <v>0</v>
      </c>
      <c r="CB86" s="365">
        <v>0</v>
      </c>
      <c r="CC86" s="365">
        <v>0</v>
      </c>
    </row>
    <row r="87" spans="1:87">
      <c r="A87" s="458" t="str">
        <f t="shared" si="1"/>
        <v>1213402260002001</v>
      </c>
      <c r="B87" s="364" t="s">
        <v>1616</v>
      </c>
      <c r="C87" s="364" t="s">
        <v>553</v>
      </c>
      <c r="D87" s="364" t="s">
        <v>557</v>
      </c>
      <c r="E87" s="364" t="s">
        <v>739</v>
      </c>
      <c r="F87" s="364" t="s">
        <v>1532</v>
      </c>
      <c r="G87" s="364" t="s">
        <v>1533</v>
      </c>
      <c r="H87" s="364" t="s">
        <v>753</v>
      </c>
      <c r="I87" s="364" t="s">
        <v>1535</v>
      </c>
      <c r="J87" s="364" t="s">
        <v>748</v>
      </c>
      <c r="K87" s="364" t="s">
        <v>561</v>
      </c>
      <c r="L87" s="364" t="s">
        <v>555</v>
      </c>
      <c r="M87" s="364" t="s">
        <v>739</v>
      </c>
      <c r="N87" s="364" t="s">
        <v>739</v>
      </c>
      <c r="O87" s="364" t="s">
        <v>555</v>
      </c>
      <c r="P87" s="364" t="s">
        <v>555</v>
      </c>
      <c r="Q87" s="364" t="s">
        <v>555</v>
      </c>
      <c r="R87" s="364" t="s">
        <v>555</v>
      </c>
      <c r="S87" s="364" t="s">
        <v>555</v>
      </c>
      <c r="T87" s="365">
        <v>0</v>
      </c>
      <c r="U87" s="365">
        <v>0</v>
      </c>
      <c r="V87" s="365">
        <v>0</v>
      </c>
      <c r="W87" s="365">
        <v>0</v>
      </c>
      <c r="X87" s="365">
        <v>0</v>
      </c>
      <c r="Y87" s="365">
        <v>0</v>
      </c>
      <c r="Z87" s="365">
        <v>0</v>
      </c>
      <c r="AA87" s="365">
        <v>0</v>
      </c>
      <c r="AB87" s="365">
        <v>0</v>
      </c>
      <c r="AC87" s="365">
        <v>0</v>
      </c>
      <c r="AD87" s="365">
        <v>0</v>
      </c>
      <c r="AE87" s="365">
        <v>0</v>
      </c>
      <c r="AF87" s="365">
        <v>0</v>
      </c>
      <c r="AG87" s="365">
        <v>0</v>
      </c>
      <c r="AH87" s="365">
        <v>0</v>
      </c>
      <c r="AI87" s="365">
        <v>0</v>
      </c>
      <c r="AJ87" s="365">
        <v>0</v>
      </c>
      <c r="AK87" s="365">
        <v>0</v>
      </c>
      <c r="AL87" s="365">
        <v>0</v>
      </c>
      <c r="AM87" s="365">
        <v>0</v>
      </c>
      <c r="AN87" s="365">
        <v>0</v>
      </c>
      <c r="AO87" s="365">
        <v>0</v>
      </c>
      <c r="AP87" s="365">
        <v>0</v>
      </c>
      <c r="AQ87" s="365">
        <v>0</v>
      </c>
      <c r="AR87" s="365">
        <v>0</v>
      </c>
      <c r="AS87" s="365">
        <v>0</v>
      </c>
      <c r="AT87" s="365">
        <v>0</v>
      </c>
      <c r="AU87" s="365">
        <v>0</v>
      </c>
      <c r="AV87" s="365">
        <v>0</v>
      </c>
      <c r="AW87" s="365">
        <v>0</v>
      </c>
      <c r="AX87" s="365">
        <v>0</v>
      </c>
      <c r="AY87" s="365">
        <v>0</v>
      </c>
      <c r="AZ87" s="365">
        <v>0</v>
      </c>
      <c r="BA87" s="365">
        <v>0</v>
      </c>
      <c r="BB87" s="365">
        <v>0</v>
      </c>
      <c r="BC87" s="365">
        <v>0</v>
      </c>
      <c r="BD87" s="365">
        <v>0</v>
      </c>
      <c r="BE87" s="365">
        <v>0</v>
      </c>
      <c r="BF87" s="365">
        <v>0</v>
      </c>
      <c r="BG87" s="365">
        <v>0</v>
      </c>
      <c r="BH87" s="365">
        <v>0</v>
      </c>
      <c r="BI87" s="365">
        <v>0</v>
      </c>
      <c r="BJ87" s="365">
        <v>0</v>
      </c>
      <c r="BK87" s="365">
        <v>0</v>
      </c>
      <c r="BL87" s="365">
        <v>0</v>
      </c>
      <c r="BM87" s="365">
        <v>0</v>
      </c>
      <c r="BN87" s="365">
        <v>0</v>
      </c>
      <c r="BO87" s="365">
        <v>0</v>
      </c>
      <c r="BP87" s="365">
        <v>0</v>
      </c>
      <c r="BQ87" s="365">
        <v>0</v>
      </c>
      <c r="BR87" s="365">
        <v>0</v>
      </c>
      <c r="BS87" s="365">
        <v>0</v>
      </c>
      <c r="BT87" s="365">
        <v>0</v>
      </c>
      <c r="BU87" s="365">
        <v>0</v>
      </c>
      <c r="BV87" s="365">
        <v>0</v>
      </c>
      <c r="BW87" s="365">
        <v>4322</v>
      </c>
      <c r="BX87" s="365" t="s">
        <v>1609</v>
      </c>
    </row>
    <row r="88" spans="1:87">
      <c r="A88" s="458" t="str">
        <f t="shared" si="1"/>
        <v>1213401260002002</v>
      </c>
      <c r="B88" s="364" t="s">
        <v>1616</v>
      </c>
      <c r="C88" s="364" t="s">
        <v>553</v>
      </c>
      <c r="D88" s="364" t="s">
        <v>557</v>
      </c>
      <c r="E88" s="364" t="s">
        <v>739</v>
      </c>
      <c r="F88" s="364" t="s">
        <v>1532</v>
      </c>
      <c r="G88" s="364" t="s">
        <v>1533</v>
      </c>
      <c r="H88" s="364" t="s">
        <v>752</v>
      </c>
      <c r="I88" s="364" t="s">
        <v>1536</v>
      </c>
      <c r="J88" s="364" t="s">
        <v>748</v>
      </c>
      <c r="K88" s="364" t="s">
        <v>558</v>
      </c>
      <c r="L88" s="364" t="s">
        <v>555</v>
      </c>
      <c r="M88" s="364" t="s">
        <v>739</v>
      </c>
      <c r="N88" s="364" t="s">
        <v>739</v>
      </c>
      <c r="O88" s="364" t="s">
        <v>555</v>
      </c>
      <c r="P88" s="364" t="s">
        <v>555</v>
      </c>
      <c r="Q88" s="364" t="s">
        <v>555</v>
      </c>
      <c r="R88" s="364" t="s">
        <v>555</v>
      </c>
      <c r="S88" s="364" t="s">
        <v>555</v>
      </c>
      <c r="T88" s="365">
        <v>3530401</v>
      </c>
      <c r="U88" s="365">
        <v>1041000</v>
      </c>
      <c r="V88" s="365">
        <v>22000</v>
      </c>
      <c r="W88" s="365">
        <v>47318</v>
      </c>
      <c r="X88" s="365">
        <v>22000</v>
      </c>
      <c r="Y88" s="365">
        <v>73600</v>
      </c>
      <c r="Z88" s="365">
        <v>0</v>
      </c>
      <c r="AA88" s="365">
        <v>1041000</v>
      </c>
      <c r="AB88" s="365">
        <v>22000</v>
      </c>
      <c r="AC88" s="365">
        <v>0</v>
      </c>
      <c r="AD88" s="365">
        <v>0</v>
      </c>
      <c r="AE88" s="365">
        <v>1041000</v>
      </c>
      <c r="AF88" s="365">
        <v>363498</v>
      </c>
      <c r="AG88" s="365">
        <v>363498</v>
      </c>
      <c r="AH88" s="365">
        <v>363498</v>
      </c>
      <c r="AI88" s="365">
        <v>22000</v>
      </c>
      <c r="AJ88" s="365">
        <v>0</v>
      </c>
      <c r="AK88" s="365">
        <v>0</v>
      </c>
      <c r="AL88" s="365">
        <v>0</v>
      </c>
      <c r="AM88" s="365">
        <v>0</v>
      </c>
      <c r="AN88" s="365">
        <v>0</v>
      </c>
      <c r="AO88" s="365">
        <v>0</v>
      </c>
      <c r="AP88" s="365">
        <v>0</v>
      </c>
      <c r="AQ88" s="365">
        <v>14318</v>
      </c>
      <c r="AR88" s="365">
        <v>7682</v>
      </c>
      <c r="AS88" s="365">
        <v>7682</v>
      </c>
      <c r="AT88" s="365">
        <v>7682</v>
      </c>
      <c r="AU88" s="365">
        <v>0</v>
      </c>
      <c r="AV88" s="365">
        <v>0</v>
      </c>
      <c r="AW88" s="365">
        <v>0</v>
      </c>
      <c r="AX88" s="365">
        <v>0</v>
      </c>
      <c r="AY88" s="365">
        <v>0</v>
      </c>
      <c r="AZ88" s="365">
        <v>0</v>
      </c>
      <c r="BA88" s="365">
        <v>0</v>
      </c>
      <c r="BB88" s="365">
        <v>0</v>
      </c>
      <c r="BC88" s="365">
        <v>0</v>
      </c>
      <c r="BD88" s="365">
        <v>0</v>
      </c>
      <c r="BE88" s="365">
        <v>0</v>
      </c>
      <c r="BF88" s="365">
        <v>0</v>
      </c>
      <c r="BG88" s="365">
        <v>0</v>
      </c>
      <c r="BH88" s="365">
        <v>0</v>
      </c>
      <c r="BI88" s="365">
        <v>0</v>
      </c>
      <c r="BJ88" s="365">
        <v>0</v>
      </c>
      <c r="BK88" s="365">
        <v>0</v>
      </c>
      <c r="BL88" s="365">
        <v>0</v>
      </c>
      <c r="BM88" s="365">
        <v>0</v>
      </c>
      <c r="BN88" s="365">
        <v>0</v>
      </c>
      <c r="BO88" s="365">
        <v>0</v>
      </c>
      <c r="BP88" s="365">
        <v>0</v>
      </c>
      <c r="BQ88" s="365">
        <v>0</v>
      </c>
      <c r="BR88" s="365">
        <v>0</v>
      </c>
      <c r="BS88" s="365">
        <v>0</v>
      </c>
      <c r="BT88" s="365">
        <v>0</v>
      </c>
      <c r="BU88" s="365">
        <v>0</v>
      </c>
      <c r="BV88" s="365">
        <v>0</v>
      </c>
      <c r="BW88" s="365">
        <v>0</v>
      </c>
      <c r="BX88" s="365">
        <v>0</v>
      </c>
      <c r="BY88" s="365">
        <v>0</v>
      </c>
      <c r="BZ88" s="365">
        <v>0</v>
      </c>
      <c r="CA88" s="365">
        <v>0</v>
      </c>
      <c r="CB88" s="365">
        <v>0</v>
      </c>
      <c r="CC88" s="365">
        <v>0</v>
      </c>
    </row>
    <row r="89" spans="1:87">
      <c r="A89" s="458" t="str">
        <f t="shared" si="1"/>
        <v>1213402260002002</v>
      </c>
      <c r="B89" s="364" t="s">
        <v>1616</v>
      </c>
      <c r="C89" s="364" t="s">
        <v>553</v>
      </c>
      <c r="D89" s="364" t="s">
        <v>557</v>
      </c>
      <c r="E89" s="364" t="s">
        <v>739</v>
      </c>
      <c r="F89" s="364" t="s">
        <v>1532</v>
      </c>
      <c r="G89" s="364" t="s">
        <v>1533</v>
      </c>
      <c r="H89" s="364" t="s">
        <v>752</v>
      </c>
      <c r="I89" s="364" t="s">
        <v>1536</v>
      </c>
      <c r="J89" s="364" t="s">
        <v>748</v>
      </c>
      <c r="K89" s="364" t="s">
        <v>561</v>
      </c>
      <c r="L89" s="364" t="s">
        <v>555</v>
      </c>
      <c r="M89" s="364" t="s">
        <v>739</v>
      </c>
      <c r="N89" s="364" t="s">
        <v>739</v>
      </c>
      <c r="O89" s="364" t="s">
        <v>555</v>
      </c>
      <c r="P89" s="364" t="s">
        <v>555</v>
      </c>
      <c r="Q89" s="364" t="s">
        <v>555</v>
      </c>
      <c r="R89" s="364" t="s">
        <v>555</v>
      </c>
      <c r="S89" s="364" t="s">
        <v>555</v>
      </c>
      <c r="T89" s="365">
        <v>0</v>
      </c>
      <c r="U89" s="365">
        <v>0</v>
      </c>
      <c r="V89" s="365">
        <v>0</v>
      </c>
      <c r="W89" s="365">
        <v>0</v>
      </c>
      <c r="X89" s="365">
        <v>0</v>
      </c>
      <c r="Y89" s="365">
        <v>0</v>
      </c>
      <c r="Z89" s="365">
        <v>0</v>
      </c>
      <c r="AA89" s="365">
        <v>0</v>
      </c>
      <c r="AB89" s="365">
        <v>0</v>
      </c>
      <c r="AC89" s="365">
        <v>0</v>
      </c>
      <c r="AD89" s="365">
        <v>0</v>
      </c>
      <c r="AE89" s="365">
        <v>0</v>
      </c>
      <c r="AF89" s="365">
        <v>0</v>
      </c>
      <c r="AG89" s="365">
        <v>0</v>
      </c>
      <c r="AH89" s="365">
        <v>0</v>
      </c>
      <c r="AI89" s="365">
        <v>0</v>
      </c>
      <c r="AJ89" s="365">
        <v>0</v>
      </c>
      <c r="AK89" s="365">
        <v>0</v>
      </c>
      <c r="AL89" s="365">
        <v>0</v>
      </c>
      <c r="AM89" s="365">
        <v>0</v>
      </c>
      <c r="AN89" s="365">
        <v>0</v>
      </c>
      <c r="AO89" s="365">
        <v>0</v>
      </c>
      <c r="AP89" s="365">
        <v>0</v>
      </c>
      <c r="AQ89" s="365">
        <v>0</v>
      </c>
      <c r="AR89" s="365">
        <v>0</v>
      </c>
      <c r="AS89" s="365">
        <v>0</v>
      </c>
      <c r="AT89" s="365">
        <v>0</v>
      </c>
      <c r="AU89" s="365">
        <v>0</v>
      </c>
      <c r="AV89" s="365">
        <v>0</v>
      </c>
      <c r="AW89" s="365">
        <v>0</v>
      </c>
      <c r="AX89" s="365">
        <v>0</v>
      </c>
      <c r="AY89" s="365">
        <v>0</v>
      </c>
      <c r="AZ89" s="365">
        <v>0</v>
      </c>
      <c r="BA89" s="365">
        <v>0</v>
      </c>
      <c r="BB89" s="365">
        <v>0</v>
      </c>
      <c r="BC89" s="365">
        <v>0</v>
      </c>
      <c r="BD89" s="365">
        <v>0</v>
      </c>
      <c r="BE89" s="365">
        <v>0</v>
      </c>
      <c r="BF89" s="365">
        <v>0</v>
      </c>
      <c r="BG89" s="365">
        <v>0</v>
      </c>
      <c r="BH89" s="365">
        <v>0</v>
      </c>
      <c r="BI89" s="365">
        <v>0</v>
      </c>
      <c r="BJ89" s="365">
        <v>0</v>
      </c>
      <c r="BK89" s="365">
        <v>0</v>
      </c>
      <c r="BL89" s="365">
        <v>0</v>
      </c>
      <c r="BM89" s="365">
        <v>0</v>
      </c>
      <c r="BN89" s="365">
        <v>0</v>
      </c>
      <c r="BO89" s="365">
        <v>0</v>
      </c>
      <c r="BP89" s="365">
        <v>0</v>
      </c>
      <c r="BQ89" s="365">
        <v>0</v>
      </c>
      <c r="BR89" s="365">
        <v>0</v>
      </c>
      <c r="BS89" s="365">
        <v>0</v>
      </c>
      <c r="BT89" s="365">
        <v>0</v>
      </c>
      <c r="BU89" s="365">
        <v>0</v>
      </c>
      <c r="BV89" s="365">
        <v>0</v>
      </c>
      <c r="BW89" s="365">
        <v>37653</v>
      </c>
      <c r="BX89" s="365" t="s">
        <v>1609</v>
      </c>
    </row>
    <row r="90" spans="1:87">
      <c r="A90" s="458" t="str">
        <f t="shared" si="1"/>
        <v>1213401260002003</v>
      </c>
      <c r="B90" s="364" t="s">
        <v>1616</v>
      </c>
      <c r="C90" s="364" t="s">
        <v>553</v>
      </c>
      <c r="D90" s="364" t="s">
        <v>557</v>
      </c>
      <c r="E90" s="364" t="s">
        <v>739</v>
      </c>
      <c r="F90" s="364" t="s">
        <v>1532</v>
      </c>
      <c r="G90" s="364" t="s">
        <v>1533</v>
      </c>
      <c r="H90" s="364" t="s">
        <v>751</v>
      </c>
      <c r="I90" s="364" t="s">
        <v>1537</v>
      </c>
      <c r="J90" s="364" t="s">
        <v>748</v>
      </c>
      <c r="K90" s="364" t="s">
        <v>558</v>
      </c>
      <c r="L90" s="364" t="s">
        <v>555</v>
      </c>
      <c r="M90" s="364" t="s">
        <v>739</v>
      </c>
      <c r="N90" s="364" t="s">
        <v>739</v>
      </c>
      <c r="O90" s="364" t="s">
        <v>555</v>
      </c>
      <c r="P90" s="364" t="s">
        <v>555</v>
      </c>
      <c r="Q90" s="364" t="s">
        <v>555</v>
      </c>
      <c r="R90" s="364" t="s">
        <v>555</v>
      </c>
      <c r="S90" s="364" t="s">
        <v>555</v>
      </c>
      <c r="T90" s="365">
        <v>3550401</v>
      </c>
      <c r="U90" s="365">
        <v>992000</v>
      </c>
      <c r="V90" s="365">
        <v>15081</v>
      </c>
      <c r="W90" s="365">
        <v>65778</v>
      </c>
      <c r="X90" s="365">
        <v>15081</v>
      </c>
      <c r="Y90" s="365">
        <v>65778</v>
      </c>
      <c r="Z90" s="365">
        <v>0</v>
      </c>
      <c r="AA90" s="365">
        <v>792000</v>
      </c>
      <c r="AB90" s="365">
        <v>10220</v>
      </c>
      <c r="AC90" s="365">
        <v>0</v>
      </c>
      <c r="AD90" s="365">
        <v>0</v>
      </c>
      <c r="AE90" s="365">
        <v>792000</v>
      </c>
      <c r="AF90" s="365">
        <v>20000</v>
      </c>
      <c r="AG90" s="365">
        <v>20000</v>
      </c>
      <c r="AH90" s="365">
        <v>20000</v>
      </c>
      <c r="AI90" s="365">
        <v>15081</v>
      </c>
      <c r="AJ90" s="365">
        <v>0</v>
      </c>
      <c r="AK90" s="365">
        <v>0</v>
      </c>
      <c r="AL90" s="365">
        <v>0</v>
      </c>
      <c r="AM90" s="365">
        <v>0</v>
      </c>
      <c r="AN90" s="365">
        <v>0</v>
      </c>
      <c r="AO90" s="365">
        <v>0</v>
      </c>
      <c r="AP90" s="365">
        <v>0</v>
      </c>
      <c r="AQ90" s="365">
        <v>5703</v>
      </c>
      <c r="AR90" s="365">
        <v>4517</v>
      </c>
      <c r="AS90" s="365">
        <v>4517</v>
      </c>
      <c r="AT90" s="365">
        <v>4517</v>
      </c>
      <c r="AU90" s="365">
        <v>0</v>
      </c>
      <c r="AV90" s="365">
        <v>0</v>
      </c>
      <c r="AW90" s="365">
        <v>0</v>
      </c>
      <c r="AX90" s="365">
        <v>0</v>
      </c>
      <c r="AY90" s="365">
        <v>0</v>
      </c>
      <c r="AZ90" s="365">
        <v>0</v>
      </c>
      <c r="BA90" s="365">
        <v>0</v>
      </c>
      <c r="BB90" s="365">
        <v>0</v>
      </c>
      <c r="BC90" s="365">
        <v>0</v>
      </c>
      <c r="BD90" s="365">
        <v>0</v>
      </c>
      <c r="BE90" s="365">
        <v>0</v>
      </c>
      <c r="BF90" s="365">
        <v>0</v>
      </c>
      <c r="BG90" s="365">
        <v>0</v>
      </c>
      <c r="BH90" s="365">
        <v>0</v>
      </c>
      <c r="BI90" s="365">
        <v>0</v>
      </c>
      <c r="BJ90" s="365">
        <v>0</v>
      </c>
      <c r="BK90" s="365">
        <v>0</v>
      </c>
      <c r="BL90" s="365">
        <v>0</v>
      </c>
      <c r="BM90" s="365">
        <v>0</v>
      </c>
      <c r="BN90" s="365">
        <v>0</v>
      </c>
      <c r="BO90" s="365">
        <v>0</v>
      </c>
      <c r="BP90" s="365">
        <v>0</v>
      </c>
      <c r="BQ90" s="365">
        <v>0</v>
      </c>
      <c r="BR90" s="365">
        <v>0</v>
      </c>
      <c r="BS90" s="365">
        <v>0</v>
      </c>
      <c r="BT90" s="365">
        <v>0</v>
      </c>
      <c r="BU90" s="365">
        <v>0</v>
      </c>
      <c r="BV90" s="365">
        <v>0</v>
      </c>
      <c r="BW90" s="365">
        <v>0</v>
      </c>
      <c r="BX90" s="365">
        <v>0</v>
      </c>
      <c r="BY90" s="365">
        <v>0</v>
      </c>
      <c r="BZ90" s="365">
        <v>0</v>
      </c>
      <c r="CA90" s="365">
        <v>0</v>
      </c>
      <c r="CB90" s="365">
        <v>0</v>
      </c>
      <c r="CC90" s="365">
        <v>0</v>
      </c>
    </row>
    <row r="91" spans="1:87">
      <c r="A91" s="458" t="str">
        <f t="shared" si="1"/>
        <v>1213402260002003</v>
      </c>
      <c r="B91" s="364" t="s">
        <v>1616</v>
      </c>
      <c r="C91" s="364" t="s">
        <v>553</v>
      </c>
      <c r="D91" s="364" t="s">
        <v>557</v>
      </c>
      <c r="E91" s="364" t="s">
        <v>739</v>
      </c>
      <c r="F91" s="364" t="s">
        <v>1532</v>
      </c>
      <c r="G91" s="364" t="s">
        <v>1533</v>
      </c>
      <c r="H91" s="364" t="s">
        <v>751</v>
      </c>
      <c r="I91" s="364" t="s">
        <v>1537</v>
      </c>
      <c r="J91" s="364" t="s">
        <v>748</v>
      </c>
      <c r="K91" s="364" t="s">
        <v>561</v>
      </c>
      <c r="L91" s="364" t="s">
        <v>555</v>
      </c>
      <c r="M91" s="364" t="s">
        <v>739</v>
      </c>
      <c r="N91" s="364" t="s">
        <v>739</v>
      </c>
      <c r="O91" s="364" t="s">
        <v>555</v>
      </c>
      <c r="P91" s="364" t="s">
        <v>555</v>
      </c>
      <c r="Q91" s="364" t="s">
        <v>555</v>
      </c>
      <c r="R91" s="364" t="s">
        <v>555</v>
      </c>
      <c r="S91" s="364" t="s">
        <v>555</v>
      </c>
      <c r="T91" s="365">
        <v>0</v>
      </c>
      <c r="U91" s="365">
        <v>0</v>
      </c>
      <c r="V91" s="365">
        <v>0</v>
      </c>
      <c r="W91" s="365">
        <v>0</v>
      </c>
      <c r="X91" s="365">
        <v>0</v>
      </c>
      <c r="Y91" s="365">
        <v>0</v>
      </c>
      <c r="Z91" s="365">
        <v>0</v>
      </c>
      <c r="AA91" s="365">
        <v>0</v>
      </c>
      <c r="AB91" s="365">
        <v>0</v>
      </c>
      <c r="AC91" s="365">
        <v>0</v>
      </c>
      <c r="AD91" s="365">
        <v>0</v>
      </c>
      <c r="AE91" s="365">
        <v>0</v>
      </c>
      <c r="AF91" s="365">
        <v>0</v>
      </c>
      <c r="AG91" s="365">
        <v>0</v>
      </c>
      <c r="AH91" s="365">
        <v>0</v>
      </c>
      <c r="AI91" s="365">
        <v>0</v>
      </c>
      <c r="AJ91" s="365">
        <v>0</v>
      </c>
      <c r="AK91" s="365">
        <v>0</v>
      </c>
      <c r="AL91" s="365">
        <v>0</v>
      </c>
      <c r="AM91" s="365">
        <v>0</v>
      </c>
      <c r="AN91" s="365">
        <v>0</v>
      </c>
      <c r="AO91" s="365">
        <v>0</v>
      </c>
      <c r="AP91" s="365">
        <v>0</v>
      </c>
      <c r="AQ91" s="365">
        <v>0</v>
      </c>
      <c r="AR91" s="365">
        <v>0</v>
      </c>
      <c r="AS91" s="365">
        <v>0</v>
      </c>
      <c r="AT91" s="365">
        <v>0</v>
      </c>
      <c r="AU91" s="365">
        <v>0</v>
      </c>
      <c r="AV91" s="365">
        <v>0</v>
      </c>
      <c r="AW91" s="365">
        <v>0</v>
      </c>
      <c r="AX91" s="365">
        <v>0</v>
      </c>
      <c r="AY91" s="365">
        <v>0</v>
      </c>
      <c r="AZ91" s="365">
        <v>0</v>
      </c>
      <c r="BA91" s="365">
        <v>0</v>
      </c>
      <c r="BB91" s="365">
        <v>0</v>
      </c>
      <c r="BC91" s="365">
        <v>0</v>
      </c>
      <c r="BD91" s="365">
        <v>0</v>
      </c>
      <c r="BE91" s="365">
        <v>0</v>
      </c>
      <c r="BF91" s="365">
        <v>0</v>
      </c>
      <c r="BG91" s="365">
        <v>0</v>
      </c>
      <c r="BH91" s="365">
        <v>0</v>
      </c>
      <c r="BI91" s="365">
        <v>0</v>
      </c>
      <c r="BJ91" s="365">
        <v>0</v>
      </c>
      <c r="BK91" s="365">
        <v>0</v>
      </c>
      <c r="BL91" s="365">
        <v>0</v>
      </c>
      <c r="BM91" s="365">
        <v>0</v>
      </c>
      <c r="BN91" s="365">
        <v>0</v>
      </c>
      <c r="BO91" s="365">
        <v>0</v>
      </c>
      <c r="BP91" s="365">
        <v>0</v>
      </c>
      <c r="BQ91" s="365">
        <v>72380</v>
      </c>
      <c r="BR91" s="365">
        <v>0</v>
      </c>
      <c r="BS91" s="365">
        <v>0</v>
      </c>
      <c r="BT91" s="365">
        <v>0</v>
      </c>
      <c r="BU91" s="365">
        <v>0</v>
      </c>
      <c r="BV91" s="365">
        <v>0</v>
      </c>
      <c r="BW91" s="365">
        <v>13885</v>
      </c>
      <c r="BX91" s="365" t="s">
        <v>1609</v>
      </c>
    </row>
    <row r="92" spans="1:87">
      <c r="A92" s="458" t="str">
        <f t="shared" si="1"/>
        <v>1213401260002004</v>
      </c>
      <c r="B92" s="364" t="s">
        <v>1616</v>
      </c>
      <c r="C92" s="364" t="s">
        <v>553</v>
      </c>
      <c r="D92" s="364" t="s">
        <v>557</v>
      </c>
      <c r="E92" s="364" t="s">
        <v>739</v>
      </c>
      <c r="F92" s="364" t="s">
        <v>1532</v>
      </c>
      <c r="G92" s="364" t="s">
        <v>1533</v>
      </c>
      <c r="H92" s="364" t="s">
        <v>763</v>
      </c>
      <c r="I92" s="364" t="s">
        <v>1538</v>
      </c>
      <c r="J92" s="364" t="s">
        <v>748</v>
      </c>
      <c r="K92" s="364" t="s">
        <v>558</v>
      </c>
      <c r="L92" s="364" t="s">
        <v>555</v>
      </c>
      <c r="M92" s="364" t="s">
        <v>739</v>
      </c>
      <c r="N92" s="364" t="s">
        <v>738</v>
      </c>
      <c r="O92" s="364" t="s">
        <v>555</v>
      </c>
      <c r="P92" s="364" t="s">
        <v>555</v>
      </c>
      <c r="Q92" s="364" t="s">
        <v>555</v>
      </c>
      <c r="R92" s="364" t="s">
        <v>555</v>
      </c>
      <c r="S92" s="364" t="s">
        <v>555</v>
      </c>
      <c r="T92" s="365">
        <v>4020401</v>
      </c>
      <c r="U92" s="365">
        <v>1741663</v>
      </c>
      <c r="V92" s="365">
        <v>133000</v>
      </c>
      <c r="W92" s="365">
        <v>13095</v>
      </c>
      <c r="X92" s="365">
        <v>105000</v>
      </c>
      <c r="Y92" s="365">
        <v>38500</v>
      </c>
      <c r="Z92" s="365">
        <v>0</v>
      </c>
      <c r="AA92" s="365">
        <v>0</v>
      </c>
      <c r="AB92" s="365">
        <v>0</v>
      </c>
      <c r="AC92" s="365">
        <v>0</v>
      </c>
      <c r="AD92" s="365">
        <v>0</v>
      </c>
      <c r="AE92" s="365">
        <v>1581487</v>
      </c>
      <c r="AF92" s="365">
        <v>0</v>
      </c>
      <c r="AG92" s="365">
        <v>0</v>
      </c>
      <c r="AH92" s="365">
        <v>0</v>
      </c>
      <c r="AI92" s="365">
        <v>0</v>
      </c>
      <c r="AJ92" s="365">
        <v>0</v>
      </c>
      <c r="AK92" s="365">
        <v>0</v>
      </c>
      <c r="AL92" s="365">
        <v>0</v>
      </c>
      <c r="AM92" s="365">
        <v>0</v>
      </c>
      <c r="AN92" s="365">
        <v>0</v>
      </c>
      <c r="AO92" s="365">
        <v>0</v>
      </c>
      <c r="AP92" s="365">
        <v>0</v>
      </c>
      <c r="AQ92" s="365">
        <v>0</v>
      </c>
      <c r="AR92" s="365">
        <v>0</v>
      </c>
      <c r="AS92" s="365">
        <v>0</v>
      </c>
      <c r="AT92" s="365">
        <v>0</v>
      </c>
      <c r="AU92" s="365">
        <v>0</v>
      </c>
      <c r="AV92" s="365">
        <v>0</v>
      </c>
      <c r="AW92" s="365">
        <v>0</v>
      </c>
      <c r="AX92" s="365">
        <v>0</v>
      </c>
      <c r="AY92" s="365">
        <v>0</v>
      </c>
      <c r="AZ92" s="365">
        <v>0</v>
      </c>
      <c r="BA92" s="365">
        <v>0</v>
      </c>
      <c r="BB92" s="365">
        <v>0</v>
      </c>
      <c r="BC92" s="365">
        <v>0</v>
      </c>
      <c r="BD92" s="365">
        <v>0</v>
      </c>
      <c r="BE92" s="365">
        <v>0</v>
      </c>
      <c r="BF92" s="365">
        <v>0</v>
      </c>
      <c r="BG92" s="365">
        <v>0</v>
      </c>
      <c r="BH92" s="365">
        <v>0</v>
      </c>
      <c r="BI92" s="365">
        <v>0</v>
      </c>
      <c r="BJ92" s="365">
        <v>0</v>
      </c>
      <c r="BK92" s="365">
        <v>0</v>
      </c>
      <c r="BL92" s="365">
        <v>0</v>
      </c>
      <c r="BM92" s="365">
        <v>0</v>
      </c>
      <c r="BN92" s="365">
        <v>0</v>
      </c>
      <c r="BO92" s="365">
        <v>0</v>
      </c>
      <c r="BP92" s="365">
        <v>0</v>
      </c>
      <c r="BQ92" s="365">
        <v>0</v>
      </c>
      <c r="BR92" s="365">
        <v>0</v>
      </c>
      <c r="BS92" s="365">
        <v>0</v>
      </c>
      <c r="BT92" s="365">
        <v>0</v>
      </c>
      <c r="BU92" s="365">
        <v>0</v>
      </c>
      <c r="BV92" s="365">
        <v>0</v>
      </c>
      <c r="BW92" s="365">
        <v>0</v>
      </c>
      <c r="BX92" s="365">
        <v>0</v>
      </c>
      <c r="BY92" s="365">
        <v>0</v>
      </c>
      <c r="BZ92" s="365">
        <v>0</v>
      </c>
      <c r="CA92" s="365">
        <v>0</v>
      </c>
      <c r="CB92" s="365">
        <v>0</v>
      </c>
      <c r="CC92" s="365">
        <v>0</v>
      </c>
    </row>
    <row r="93" spans="1:87">
      <c r="A93" s="458" t="str">
        <f t="shared" si="1"/>
        <v>1213402260002004</v>
      </c>
      <c r="B93" s="364" t="s">
        <v>1616</v>
      </c>
      <c r="C93" s="364" t="s">
        <v>553</v>
      </c>
      <c r="D93" s="364" t="s">
        <v>557</v>
      </c>
      <c r="E93" s="364" t="s">
        <v>739</v>
      </c>
      <c r="F93" s="364" t="s">
        <v>1532</v>
      </c>
      <c r="G93" s="364" t="s">
        <v>1533</v>
      </c>
      <c r="H93" s="364" t="s">
        <v>763</v>
      </c>
      <c r="I93" s="364" t="s">
        <v>1538</v>
      </c>
      <c r="J93" s="364" t="s">
        <v>748</v>
      </c>
      <c r="K93" s="364" t="s">
        <v>561</v>
      </c>
      <c r="L93" s="364" t="s">
        <v>555</v>
      </c>
      <c r="M93" s="364" t="s">
        <v>739</v>
      </c>
      <c r="N93" s="364" t="s">
        <v>738</v>
      </c>
      <c r="O93" s="364" t="s">
        <v>555</v>
      </c>
      <c r="P93" s="364" t="s">
        <v>555</v>
      </c>
      <c r="Q93" s="364" t="s">
        <v>555</v>
      </c>
      <c r="R93" s="364" t="s">
        <v>555</v>
      </c>
      <c r="S93" s="364" t="s">
        <v>555</v>
      </c>
      <c r="T93" s="365">
        <v>0</v>
      </c>
      <c r="U93" s="365">
        <v>0</v>
      </c>
      <c r="V93" s="365">
        <v>0</v>
      </c>
      <c r="W93" s="365">
        <v>0</v>
      </c>
      <c r="X93" s="365">
        <v>0</v>
      </c>
      <c r="Y93" s="365">
        <v>0</v>
      </c>
      <c r="Z93" s="365">
        <v>0</v>
      </c>
      <c r="AA93" s="365">
        <v>0</v>
      </c>
      <c r="AB93" s="365">
        <v>0</v>
      </c>
      <c r="AC93" s="365">
        <v>0</v>
      </c>
      <c r="AD93" s="365">
        <v>0</v>
      </c>
      <c r="AE93" s="365">
        <v>0</v>
      </c>
      <c r="AF93" s="365">
        <v>0</v>
      </c>
      <c r="AG93" s="365">
        <v>0</v>
      </c>
      <c r="AH93" s="365">
        <v>0</v>
      </c>
      <c r="AI93" s="365">
        <v>0</v>
      </c>
      <c r="AJ93" s="365">
        <v>0</v>
      </c>
      <c r="AK93" s="365">
        <v>0</v>
      </c>
      <c r="AL93" s="365">
        <v>0</v>
      </c>
      <c r="AM93" s="365">
        <v>0</v>
      </c>
      <c r="AN93" s="365">
        <v>0</v>
      </c>
      <c r="AO93" s="365">
        <v>0</v>
      </c>
      <c r="AP93" s="365">
        <v>0</v>
      </c>
      <c r="AQ93" s="365">
        <v>0</v>
      </c>
      <c r="AR93" s="365">
        <v>0</v>
      </c>
      <c r="AS93" s="365">
        <v>0</v>
      </c>
      <c r="AT93" s="365">
        <v>0</v>
      </c>
      <c r="AU93" s="365">
        <v>0</v>
      </c>
      <c r="AV93" s="365">
        <v>0</v>
      </c>
      <c r="AW93" s="365">
        <v>0</v>
      </c>
      <c r="AX93" s="365">
        <v>0</v>
      </c>
      <c r="AY93" s="365">
        <v>0</v>
      </c>
      <c r="AZ93" s="365">
        <v>0</v>
      </c>
      <c r="BA93" s="365">
        <v>0</v>
      </c>
      <c r="BB93" s="365">
        <v>0</v>
      </c>
      <c r="BC93" s="365">
        <v>0</v>
      </c>
      <c r="BD93" s="365">
        <v>0</v>
      </c>
      <c r="BE93" s="365">
        <v>0</v>
      </c>
      <c r="BF93" s="365">
        <v>0</v>
      </c>
      <c r="BG93" s="365">
        <v>0</v>
      </c>
      <c r="BH93" s="365">
        <v>0</v>
      </c>
      <c r="BI93" s="365">
        <v>0</v>
      </c>
      <c r="BJ93" s="365">
        <v>0</v>
      </c>
      <c r="BK93" s="365">
        <v>0</v>
      </c>
      <c r="BL93" s="365">
        <v>0</v>
      </c>
      <c r="BM93" s="365">
        <v>0</v>
      </c>
      <c r="BN93" s="365">
        <v>0</v>
      </c>
      <c r="BO93" s="365">
        <v>0</v>
      </c>
      <c r="BP93" s="365">
        <v>0</v>
      </c>
      <c r="BQ93" s="365">
        <v>525860</v>
      </c>
      <c r="BR93" s="365">
        <v>0</v>
      </c>
      <c r="BS93" s="365">
        <v>0</v>
      </c>
      <c r="BT93" s="365">
        <v>0</v>
      </c>
      <c r="BU93" s="365">
        <v>0</v>
      </c>
      <c r="BV93" s="365">
        <v>0</v>
      </c>
      <c r="BW93" s="365">
        <v>6992</v>
      </c>
      <c r="BX93" s="365" t="s">
        <v>1609</v>
      </c>
    </row>
    <row r="94" spans="1:87">
      <c r="A94" s="458" t="str">
        <f t="shared" si="1"/>
        <v>1213401260002005</v>
      </c>
      <c r="B94" s="364" t="s">
        <v>1616</v>
      </c>
      <c r="C94" s="364" t="s">
        <v>553</v>
      </c>
      <c r="D94" s="364" t="s">
        <v>557</v>
      </c>
      <c r="E94" s="364" t="s">
        <v>739</v>
      </c>
      <c r="F94" s="364" t="s">
        <v>1532</v>
      </c>
      <c r="G94" s="364" t="s">
        <v>1533</v>
      </c>
      <c r="H94" s="364" t="s">
        <v>762</v>
      </c>
      <c r="I94" s="364" t="s">
        <v>1539</v>
      </c>
      <c r="J94" s="364" t="s">
        <v>748</v>
      </c>
      <c r="K94" s="364" t="s">
        <v>558</v>
      </c>
      <c r="L94" s="364" t="s">
        <v>555</v>
      </c>
      <c r="M94" s="364" t="s">
        <v>739</v>
      </c>
      <c r="N94" s="364" t="s">
        <v>738</v>
      </c>
      <c r="O94" s="364" t="s">
        <v>555</v>
      </c>
      <c r="P94" s="364" t="s">
        <v>555</v>
      </c>
      <c r="Q94" s="364" t="s">
        <v>555</v>
      </c>
      <c r="R94" s="364" t="s">
        <v>555</v>
      </c>
      <c r="S94" s="364" t="s">
        <v>555</v>
      </c>
      <c r="T94" s="365">
        <v>4041207</v>
      </c>
      <c r="U94" s="365">
        <v>7588000</v>
      </c>
      <c r="V94" s="365">
        <v>77855</v>
      </c>
      <c r="W94" s="365">
        <v>97463</v>
      </c>
      <c r="X94" s="365">
        <v>49637</v>
      </c>
      <c r="Y94" s="365">
        <v>14900</v>
      </c>
      <c r="Z94" s="365">
        <v>0</v>
      </c>
      <c r="AA94" s="365">
        <v>7588000</v>
      </c>
      <c r="AB94" s="365">
        <v>77855</v>
      </c>
      <c r="AC94" s="365">
        <v>0</v>
      </c>
      <c r="AD94" s="365">
        <v>0</v>
      </c>
      <c r="AE94" s="365">
        <v>7588000</v>
      </c>
      <c r="AF94" s="365">
        <v>3152546</v>
      </c>
      <c r="AG94" s="365">
        <v>3152546</v>
      </c>
      <c r="AH94" s="365">
        <v>0</v>
      </c>
      <c r="AI94" s="365">
        <v>49637</v>
      </c>
      <c r="AJ94" s="365">
        <v>0</v>
      </c>
      <c r="AK94" s="365">
        <v>0</v>
      </c>
      <c r="AL94" s="365">
        <v>0</v>
      </c>
      <c r="AM94" s="365">
        <v>0</v>
      </c>
      <c r="AN94" s="365">
        <v>0</v>
      </c>
      <c r="AO94" s="365">
        <v>0</v>
      </c>
      <c r="AP94" s="365">
        <v>28218</v>
      </c>
      <c r="AQ94" s="365">
        <v>17291</v>
      </c>
      <c r="AR94" s="365">
        <v>32346</v>
      </c>
      <c r="AS94" s="365">
        <v>32346</v>
      </c>
      <c r="AT94" s="365">
        <v>0</v>
      </c>
      <c r="AU94" s="365">
        <v>0</v>
      </c>
      <c r="AV94" s="365">
        <v>0</v>
      </c>
      <c r="AW94" s="365">
        <v>0</v>
      </c>
      <c r="AX94" s="365">
        <v>0</v>
      </c>
      <c r="AY94" s="365">
        <v>0</v>
      </c>
      <c r="AZ94" s="365">
        <v>0</v>
      </c>
      <c r="BA94" s="365">
        <v>0</v>
      </c>
      <c r="BB94" s="365">
        <v>0</v>
      </c>
      <c r="BC94" s="365">
        <v>0</v>
      </c>
      <c r="BD94" s="365">
        <v>0</v>
      </c>
      <c r="BE94" s="365">
        <v>0</v>
      </c>
      <c r="BF94" s="365">
        <v>0</v>
      </c>
      <c r="BG94" s="365">
        <v>0</v>
      </c>
      <c r="BH94" s="365">
        <v>0</v>
      </c>
      <c r="BI94" s="365">
        <v>0</v>
      </c>
      <c r="BJ94" s="365">
        <v>0</v>
      </c>
      <c r="BK94" s="365">
        <v>0</v>
      </c>
      <c r="BL94" s="365">
        <v>0</v>
      </c>
      <c r="BM94" s="365">
        <v>0</v>
      </c>
      <c r="BN94" s="365">
        <v>0</v>
      </c>
      <c r="BO94" s="365">
        <v>0</v>
      </c>
      <c r="BP94" s="365">
        <v>0</v>
      </c>
      <c r="BQ94" s="365">
        <v>0</v>
      </c>
      <c r="BR94" s="365">
        <v>0</v>
      </c>
      <c r="BS94" s="365">
        <v>0</v>
      </c>
      <c r="BT94" s="365">
        <v>0</v>
      </c>
      <c r="BU94" s="365">
        <v>0</v>
      </c>
      <c r="BV94" s="365">
        <v>0</v>
      </c>
      <c r="BW94" s="365">
        <v>0</v>
      </c>
      <c r="BX94" s="365">
        <v>0</v>
      </c>
      <c r="BY94" s="365">
        <v>0</v>
      </c>
      <c r="BZ94" s="365">
        <v>0</v>
      </c>
      <c r="CA94" s="365">
        <v>0</v>
      </c>
      <c r="CB94" s="365">
        <v>0</v>
      </c>
      <c r="CC94" s="365">
        <v>0</v>
      </c>
    </row>
    <row r="95" spans="1:87">
      <c r="A95" s="458" t="str">
        <f t="shared" si="1"/>
        <v>1213402260002005</v>
      </c>
      <c r="B95" s="364" t="s">
        <v>1616</v>
      </c>
      <c r="C95" s="364" t="s">
        <v>553</v>
      </c>
      <c r="D95" s="364" t="s">
        <v>557</v>
      </c>
      <c r="E95" s="364" t="s">
        <v>739</v>
      </c>
      <c r="F95" s="364" t="s">
        <v>1532</v>
      </c>
      <c r="G95" s="364" t="s">
        <v>1533</v>
      </c>
      <c r="H95" s="364" t="s">
        <v>762</v>
      </c>
      <c r="I95" s="364" t="s">
        <v>1539</v>
      </c>
      <c r="J95" s="364" t="s">
        <v>748</v>
      </c>
      <c r="K95" s="364" t="s">
        <v>561</v>
      </c>
      <c r="L95" s="364" t="s">
        <v>555</v>
      </c>
      <c r="M95" s="364" t="s">
        <v>739</v>
      </c>
      <c r="N95" s="364" t="s">
        <v>738</v>
      </c>
      <c r="O95" s="364" t="s">
        <v>555</v>
      </c>
      <c r="P95" s="364" t="s">
        <v>555</v>
      </c>
      <c r="Q95" s="364" t="s">
        <v>555</v>
      </c>
      <c r="R95" s="364" t="s">
        <v>555</v>
      </c>
      <c r="S95" s="364" t="s">
        <v>555</v>
      </c>
      <c r="T95" s="365">
        <v>0</v>
      </c>
      <c r="U95" s="365">
        <v>0</v>
      </c>
      <c r="V95" s="365">
        <v>0</v>
      </c>
      <c r="W95" s="365">
        <v>0</v>
      </c>
      <c r="X95" s="365">
        <v>0</v>
      </c>
      <c r="Y95" s="365">
        <v>0</v>
      </c>
      <c r="Z95" s="365">
        <v>0</v>
      </c>
      <c r="AA95" s="365">
        <v>0</v>
      </c>
      <c r="AB95" s="365">
        <v>0</v>
      </c>
      <c r="AC95" s="365">
        <v>0</v>
      </c>
      <c r="AD95" s="365">
        <v>0</v>
      </c>
      <c r="AE95" s="365">
        <v>0</v>
      </c>
      <c r="AF95" s="365">
        <v>0</v>
      </c>
      <c r="AG95" s="365">
        <v>0</v>
      </c>
      <c r="AH95" s="365">
        <v>0</v>
      </c>
      <c r="AI95" s="365">
        <v>0</v>
      </c>
      <c r="AJ95" s="365">
        <v>0</v>
      </c>
      <c r="AK95" s="365">
        <v>0</v>
      </c>
      <c r="AL95" s="365">
        <v>0</v>
      </c>
      <c r="AM95" s="365">
        <v>0</v>
      </c>
      <c r="AN95" s="365">
        <v>0</v>
      </c>
      <c r="AO95" s="365">
        <v>0</v>
      </c>
      <c r="AP95" s="365">
        <v>0</v>
      </c>
      <c r="AQ95" s="365">
        <v>0</v>
      </c>
      <c r="AR95" s="365">
        <v>0</v>
      </c>
      <c r="AS95" s="365">
        <v>0</v>
      </c>
      <c r="AT95" s="365">
        <v>0</v>
      </c>
      <c r="AU95" s="365">
        <v>0</v>
      </c>
      <c r="AV95" s="365">
        <v>0</v>
      </c>
      <c r="AW95" s="365">
        <v>0</v>
      </c>
      <c r="AX95" s="365">
        <v>0</v>
      </c>
      <c r="AY95" s="365">
        <v>0</v>
      </c>
      <c r="AZ95" s="365">
        <v>0</v>
      </c>
      <c r="BA95" s="365">
        <v>0</v>
      </c>
      <c r="BB95" s="365">
        <v>0</v>
      </c>
      <c r="BC95" s="365">
        <v>0</v>
      </c>
      <c r="BD95" s="365">
        <v>0</v>
      </c>
      <c r="BE95" s="365">
        <v>0</v>
      </c>
      <c r="BF95" s="365">
        <v>0</v>
      </c>
      <c r="BG95" s="365">
        <v>0</v>
      </c>
      <c r="BH95" s="365">
        <v>0</v>
      </c>
      <c r="BI95" s="365">
        <v>0</v>
      </c>
      <c r="BJ95" s="365">
        <v>0</v>
      </c>
      <c r="BK95" s="365">
        <v>0</v>
      </c>
      <c r="BL95" s="365">
        <v>0</v>
      </c>
      <c r="BM95" s="365">
        <v>0</v>
      </c>
      <c r="BN95" s="365">
        <v>0</v>
      </c>
      <c r="BO95" s="365">
        <v>0</v>
      </c>
      <c r="BP95" s="365">
        <v>0</v>
      </c>
      <c r="BQ95" s="365">
        <v>3842400</v>
      </c>
      <c r="BR95" s="365">
        <v>0</v>
      </c>
      <c r="BS95" s="365">
        <v>0</v>
      </c>
      <c r="BT95" s="365">
        <v>0</v>
      </c>
      <c r="BU95" s="365">
        <v>0</v>
      </c>
      <c r="BV95" s="365">
        <v>0</v>
      </c>
      <c r="BW95" s="365">
        <v>9310</v>
      </c>
      <c r="BX95" s="365" t="s">
        <v>1609</v>
      </c>
    </row>
    <row r="96" spans="1:87">
      <c r="A96" s="458" t="str">
        <f t="shared" si="1"/>
        <v>1221801260002000</v>
      </c>
      <c r="B96" s="364" t="s">
        <v>1616</v>
      </c>
      <c r="C96" s="364" t="s">
        <v>553</v>
      </c>
      <c r="D96" s="364" t="s">
        <v>557</v>
      </c>
      <c r="E96" s="364" t="s">
        <v>740</v>
      </c>
      <c r="F96" s="364" t="s">
        <v>1532</v>
      </c>
      <c r="G96" s="364" t="s">
        <v>1533</v>
      </c>
      <c r="H96" s="364" t="s">
        <v>556</v>
      </c>
      <c r="J96" s="364" t="s">
        <v>577</v>
      </c>
      <c r="K96" s="364" t="s">
        <v>558</v>
      </c>
      <c r="L96" s="364" t="s">
        <v>555</v>
      </c>
      <c r="M96" s="364" t="s">
        <v>739</v>
      </c>
      <c r="N96" s="364" t="s">
        <v>739</v>
      </c>
      <c r="O96" s="364" t="s">
        <v>555</v>
      </c>
      <c r="P96" s="364" t="s">
        <v>555</v>
      </c>
      <c r="Q96" s="364" t="s">
        <v>555</v>
      </c>
      <c r="R96" s="364" t="s">
        <v>555</v>
      </c>
      <c r="S96" s="364" t="s">
        <v>555</v>
      </c>
      <c r="T96" s="365">
        <v>0</v>
      </c>
      <c r="U96" s="365">
        <v>0</v>
      </c>
      <c r="V96" s="365">
        <v>0</v>
      </c>
      <c r="W96" s="365">
        <v>0</v>
      </c>
      <c r="X96" s="365">
        <v>0</v>
      </c>
      <c r="Y96" s="365">
        <v>0</v>
      </c>
      <c r="Z96" s="365">
        <v>0</v>
      </c>
      <c r="AA96" s="365">
        <v>0</v>
      </c>
      <c r="AB96" s="365">
        <v>0</v>
      </c>
      <c r="AC96" s="365">
        <v>0</v>
      </c>
      <c r="AD96" s="365">
        <v>0</v>
      </c>
      <c r="AE96" s="365">
        <v>0</v>
      </c>
      <c r="AF96" s="365">
        <v>0</v>
      </c>
      <c r="AG96" s="365">
        <v>0</v>
      </c>
      <c r="AH96" s="365">
        <v>0</v>
      </c>
      <c r="AI96" s="365">
        <v>0</v>
      </c>
      <c r="AJ96" s="365">
        <v>0</v>
      </c>
      <c r="AK96" s="365">
        <v>0</v>
      </c>
      <c r="AL96" s="365">
        <v>0</v>
      </c>
      <c r="AM96" s="365">
        <v>0</v>
      </c>
      <c r="AN96" s="365">
        <v>0</v>
      </c>
      <c r="AO96" s="365">
        <v>0</v>
      </c>
      <c r="AP96" s="365">
        <v>0</v>
      </c>
      <c r="AQ96" s="365">
        <v>0</v>
      </c>
      <c r="AR96" s="365">
        <v>0</v>
      </c>
      <c r="AS96" s="365">
        <v>0</v>
      </c>
      <c r="AT96" s="365">
        <v>3390331</v>
      </c>
      <c r="AU96" s="365">
        <v>0</v>
      </c>
      <c r="AV96" s="365">
        <v>0</v>
      </c>
      <c r="AW96" s="365">
        <v>0</v>
      </c>
      <c r="AX96" s="365">
        <v>0</v>
      </c>
      <c r="AY96" s="365">
        <v>46442746</v>
      </c>
      <c r="AZ96" s="365">
        <v>5596895</v>
      </c>
      <c r="BA96" s="365">
        <v>8298</v>
      </c>
      <c r="BB96" s="365">
        <v>3277219</v>
      </c>
      <c r="BC96" s="365">
        <v>14171</v>
      </c>
      <c r="BD96" s="365">
        <v>0</v>
      </c>
      <c r="BE96" s="365">
        <v>46442746</v>
      </c>
      <c r="BF96" s="365">
        <v>5596895</v>
      </c>
      <c r="BG96" s="365">
        <v>0</v>
      </c>
      <c r="BH96" s="365">
        <v>0</v>
      </c>
      <c r="BI96" s="365">
        <v>0</v>
      </c>
      <c r="BJ96" s="365">
        <v>0</v>
      </c>
      <c r="BK96" s="365">
        <v>4495</v>
      </c>
      <c r="BL96" s="365">
        <v>104785</v>
      </c>
      <c r="BM96" s="365">
        <v>23311</v>
      </c>
      <c r="BN96" s="365">
        <v>0</v>
      </c>
      <c r="BO96" s="365">
        <v>20</v>
      </c>
      <c r="BP96" s="365">
        <v>2319676</v>
      </c>
      <c r="BQ96" s="365">
        <v>3245877</v>
      </c>
      <c r="BR96" s="365">
        <v>31342</v>
      </c>
      <c r="BS96" s="365">
        <v>0</v>
      </c>
      <c r="BT96" s="365">
        <v>0</v>
      </c>
      <c r="BU96" s="365">
        <v>0</v>
      </c>
      <c r="BV96" s="365">
        <v>0</v>
      </c>
      <c r="BW96" s="365">
        <v>0</v>
      </c>
      <c r="BX96" s="365">
        <v>0</v>
      </c>
      <c r="BY96" s="365">
        <v>0</v>
      </c>
      <c r="BZ96" s="365">
        <v>0</v>
      </c>
      <c r="CA96" s="365">
        <v>0</v>
      </c>
      <c r="CB96" s="365">
        <v>0</v>
      </c>
      <c r="CC96" s="365">
        <v>0</v>
      </c>
      <c r="CD96" s="365">
        <v>0</v>
      </c>
      <c r="CE96" s="365">
        <v>0</v>
      </c>
      <c r="CF96" s="365">
        <v>0</v>
      </c>
      <c r="CG96" s="365">
        <v>0</v>
      </c>
      <c r="CH96" s="365">
        <v>0</v>
      </c>
      <c r="CI96" s="365">
        <v>0</v>
      </c>
    </row>
    <row r="97" spans="1:79">
      <c r="A97" s="458" t="str">
        <f t="shared" si="1"/>
        <v>1221802260002000</v>
      </c>
      <c r="B97" s="364" t="s">
        <v>1616</v>
      </c>
      <c r="C97" s="364" t="s">
        <v>553</v>
      </c>
      <c r="D97" s="364" t="s">
        <v>557</v>
      </c>
      <c r="E97" s="364" t="s">
        <v>740</v>
      </c>
      <c r="F97" s="364" t="s">
        <v>1532</v>
      </c>
      <c r="G97" s="364" t="s">
        <v>1533</v>
      </c>
      <c r="H97" s="364" t="s">
        <v>556</v>
      </c>
      <c r="J97" s="364" t="s">
        <v>577</v>
      </c>
      <c r="K97" s="364" t="s">
        <v>561</v>
      </c>
      <c r="L97" s="364" t="s">
        <v>555</v>
      </c>
      <c r="M97" s="364" t="s">
        <v>739</v>
      </c>
      <c r="N97" s="364" t="s">
        <v>739</v>
      </c>
      <c r="O97" s="364" t="s">
        <v>555</v>
      </c>
      <c r="P97" s="364" t="s">
        <v>555</v>
      </c>
      <c r="Q97" s="364" t="s">
        <v>555</v>
      </c>
      <c r="R97" s="364" t="s">
        <v>555</v>
      </c>
      <c r="S97" s="364" t="s">
        <v>555</v>
      </c>
      <c r="T97" s="365">
        <v>0</v>
      </c>
      <c r="U97" s="365">
        <v>0</v>
      </c>
      <c r="V97" s="365">
        <v>0</v>
      </c>
      <c r="W97" s="365">
        <v>0</v>
      </c>
      <c r="X97" s="365">
        <v>0</v>
      </c>
      <c r="Y97" s="365">
        <v>0</v>
      </c>
      <c r="Z97" s="365">
        <v>0</v>
      </c>
      <c r="AA97" s="365">
        <v>0</v>
      </c>
      <c r="AB97" s="365">
        <v>0</v>
      </c>
      <c r="AC97" s="365">
        <v>0</v>
      </c>
      <c r="AD97" s="365">
        <v>0</v>
      </c>
      <c r="AE97" s="365">
        <v>0</v>
      </c>
      <c r="AF97" s="365">
        <v>0</v>
      </c>
      <c r="AG97" s="365">
        <v>0</v>
      </c>
      <c r="AH97" s="365">
        <v>0</v>
      </c>
      <c r="AI97" s="365">
        <v>0</v>
      </c>
      <c r="AJ97" s="365">
        <v>0</v>
      </c>
      <c r="AK97" s="365">
        <v>0</v>
      </c>
      <c r="AL97" s="365">
        <v>0</v>
      </c>
      <c r="AM97" s="365">
        <v>0</v>
      </c>
      <c r="AN97" s="365">
        <v>0</v>
      </c>
      <c r="AO97" s="365">
        <v>0</v>
      </c>
      <c r="AP97" s="365">
        <v>0</v>
      </c>
      <c r="AQ97" s="365">
        <v>0</v>
      </c>
      <c r="AR97" s="365">
        <v>0</v>
      </c>
      <c r="AS97" s="365">
        <v>0</v>
      </c>
      <c r="AT97" s="365">
        <v>0</v>
      </c>
      <c r="AU97" s="365">
        <v>0</v>
      </c>
      <c r="AV97" s="365">
        <v>0</v>
      </c>
      <c r="AW97" s="365">
        <v>0</v>
      </c>
      <c r="AX97" s="365">
        <v>0</v>
      </c>
      <c r="AY97" s="365">
        <v>0</v>
      </c>
    </row>
    <row r="98" spans="1:79">
      <c r="A98" s="458" t="str">
        <f t="shared" si="1"/>
        <v>1222101260002000</v>
      </c>
      <c r="B98" s="364" t="s">
        <v>1616</v>
      </c>
      <c r="C98" s="364" t="s">
        <v>553</v>
      </c>
      <c r="D98" s="364" t="s">
        <v>557</v>
      </c>
      <c r="E98" s="364" t="s">
        <v>740</v>
      </c>
      <c r="F98" s="364" t="s">
        <v>1532</v>
      </c>
      <c r="G98" s="364" t="s">
        <v>1533</v>
      </c>
      <c r="H98" s="364" t="s">
        <v>556</v>
      </c>
      <c r="J98" s="364" t="s">
        <v>559</v>
      </c>
      <c r="K98" s="364" t="s">
        <v>558</v>
      </c>
      <c r="L98" s="364" t="s">
        <v>555</v>
      </c>
      <c r="M98" s="364" t="s">
        <v>739</v>
      </c>
      <c r="N98" s="364" t="s">
        <v>739</v>
      </c>
      <c r="O98" s="364" t="s">
        <v>555</v>
      </c>
      <c r="P98" s="364" t="s">
        <v>555</v>
      </c>
      <c r="Q98" s="364" t="s">
        <v>555</v>
      </c>
      <c r="R98" s="364" t="s">
        <v>555</v>
      </c>
      <c r="S98" s="364" t="s">
        <v>555</v>
      </c>
      <c r="T98" s="365">
        <v>7660</v>
      </c>
      <c r="U98" s="365">
        <v>4833</v>
      </c>
      <c r="V98" s="365">
        <v>0</v>
      </c>
      <c r="W98" s="365">
        <v>0</v>
      </c>
      <c r="X98" s="365">
        <v>2705</v>
      </c>
      <c r="Y98" s="365">
        <v>15198</v>
      </c>
      <c r="Z98" s="365">
        <v>918</v>
      </c>
      <c r="AA98" s="365">
        <v>918</v>
      </c>
      <c r="AB98" s="365">
        <v>0</v>
      </c>
      <c r="AC98" s="365">
        <v>0</v>
      </c>
      <c r="AD98" s="365">
        <v>0</v>
      </c>
      <c r="AE98" s="365">
        <v>0</v>
      </c>
      <c r="AF98" s="365">
        <v>0</v>
      </c>
      <c r="AG98" s="365">
        <v>10535</v>
      </c>
      <c r="AH98" s="365">
        <v>973</v>
      </c>
      <c r="AI98" s="365">
        <v>27624</v>
      </c>
      <c r="AJ98" s="365">
        <v>0</v>
      </c>
      <c r="AK98" s="365">
        <v>0</v>
      </c>
      <c r="AL98" s="365">
        <v>0</v>
      </c>
      <c r="AM98" s="365">
        <v>0</v>
      </c>
      <c r="AN98" s="365">
        <v>0</v>
      </c>
      <c r="AO98" s="365">
        <v>0</v>
      </c>
      <c r="AP98" s="365">
        <v>0</v>
      </c>
      <c r="AQ98" s="365">
        <v>0</v>
      </c>
      <c r="AR98" s="365">
        <v>0</v>
      </c>
      <c r="AS98" s="365">
        <v>0</v>
      </c>
      <c r="AT98" s="365">
        <v>0</v>
      </c>
      <c r="AU98" s="365">
        <v>0</v>
      </c>
      <c r="AV98" s="365">
        <v>0</v>
      </c>
      <c r="AW98" s="365">
        <v>0</v>
      </c>
      <c r="AX98" s="365">
        <v>0</v>
      </c>
      <c r="AY98" s="365">
        <v>27624</v>
      </c>
    </row>
    <row r="99" spans="1:79">
      <c r="A99" s="458" t="str">
        <f t="shared" si="1"/>
        <v>1222102260002000</v>
      </c>
      <c r="B99" s="364" t="s">
        <v>1616</v>
      </c>
      <c r="C99" s="364" t="s">
        <v>553</v>
      </c>
      <c r="D99" s="364" t="s">
        <v>557</v>
      </c>
      <c r="E99" s="364" t="s">
        <v>740</v>
      </c>
      <c r="F99" s="364" t="s">
        <v>1532</v>
      </c>
      <c r="G99" s="364" t="s">
        <v>1533</v>
      </c>
      <c r="H99" s="364" t="s">
        <v>556</v>
      </c>
      <c r="J99" s="364" t="s">
        <v>559</v>
      </c>
      <c r="K99" s="364" t="s">
        <v>561</v>
      </c>
      <c r="L99" s="364" t="s">
        <v>555</v>
      </c>
      <c r="M99" s="364" t="s">
        <v>739</v>
      </c>
      <c r="N99" s="364" t="s">
        <v>739</v>
      </c>
      <c r="O99" s="364" t="s">
        <v>555</v>
      </c>
      <c r="P99" s="364" t="s">
        <v>555</v>
      </c>
      <c r="Q99" s="364" t="s">
        <v>555</v>
      </c>
      <c r="R99" s="364" t="s">
        <v>555</v>
      </c>
      <c r="S99" s="364" t="s">
        <v>555</v>
      </c>
      <c r="T99" s="365">
        <v>7660</v>
      </c>
      <c r="U99" s="365">
        <v>0</v>
      </c>
      <c r="V99" s="365">
        <v>4833</v>
      </c>
      <c r="W99" s="365">
        <v>0</v>
      </c>
      <c r="X99" s="365">
        <v>0</v>
      </c>
      <c r="Y99" s="365">
        <v>0</v>
      </c>
      <c r="Z99" s="365">
        <v>0</v>
      </c>
      <c r="AA99" s="365">
        <v>0</v>
      </c>
      <c r="AB99" s="365">
        <v>2705</v>
      </c>
      <c r="AC99" s="365">
        <v>0</v>
      </c>
      <c r="AD99" s="365">
        <v>0</v>
      </c>
    </row>
    <row r="100" spans="1:79">
      <c r="A100" s="458" t="str">
        <f t="shared" si="1"/>
        <v>1222401260002000</v>
      </c>
      <c r="B100" s="364" t="s">
        <v>1616</v>
      </c>
      <c r="C100" s="364" t="s">
        <v>553</v>
      </c>
      <c r="D100" s="364" t="s">
        <v>557</v>
      </c>
      <c r="E100" s="364" t="s">
        <v>740</v>
      </c>
      <c r="F100" s="364" t="s">
        <v>1532</v>
      </c>
      <c r="G100" s="364" t="s">
        <v>1533</v>
      </c>
      <c r="H100" s="364" t="s">
        <v>556</v>
      </c>
      <c r="J100" s="364" t="s">
        <v>560</v>
      </c>
      <c r="K100" s="364" t="s">
        <v>558</v>
      </c>
      <c r="L100" s="364" t="s">
        <v>555</v>
      </c>
      <c r="M100" s="364" t="s">
        <v>739</v>
      </c>
      <c r="N100" s="364" t="s">
        <v>739</v>
      </c>
      <c r="O100" s="364" t="s">
        <v>555</v>
      </c>
      <c r="P100" s="364" t="s">
        <v>555</v>
      </c>
      <c r="Q100" s="364" t="s">
        <v>555</v>
      </c>
      <c r="R100" s="364" t="s">
        <v>555</v>
      </c>
      <c r="S100" s="364" t="s">
        <v>555</v>
      </c>
      <c r="T100" s="365">
        <v>0</v>
      </c>
      <c r="U100" s="365">
        <v>1720400</v>
      </c>
      <c r="V100" s="365">
        <v>0</v>
      </c>
      <c r="W100" s="365">
        <v>0</v>
      </c>
      <c r="X100" s="365">
        <v>0</v>
      </c>
      <c r="Y100" s="365">
        <v>0</v>
      </c>
      <c r="Z100" s="365">
        <v>0</v>
      </c>
      <c r="AA100" s="365">
        <v>0</v>
      </c>
      <c r="AB100" s="365">
        <v>0</v>
      </c>
      <c r="AC100" s="365">
        <v>0</v>
      </c>
      <c r="AD100" s="365">
        <v>0</v>
      </c>
      <c r="AE100" s="365">
        <v>1720400</v>
      </c>
      <c r="AF100" s="365">
        <v>0</v>
      </c>
      <c r="AG100" s="365">
        <v>1720400</v>
      </c>
      <c r="AH100" s="365">
        <v>0</v>
      </c>
      <c r="AI100" s="365">
        <v>0</v>
      </c>
    </row>
    <row r="101" spans="1:79">
      <c r="A101" s="458" t="str">
        <f t="shared" si="1"/>
        <v>1222402260002000</v>
      </c>
      <c r="B101" s="364" t="s">
        <v>1616</v>
      </c>
      <c r="C101" s="364" t="s">
        <v>553</v>
      </c>
      <c r="D101" s="364" t="s">
        <v>557</v>
      </c>
      <c r="E101" s="364" t="s">
        <v>740</v>
      </c>
      <c r="F101" s="364" t="s">
        <v>1532</v>
      </c>
      <c r="G101" s="364" t="s">
        <v>1533</v>
      </c>
      <c r="H101" s="364" t="s">
        <v>556</v>
      </c>
      <c r="J101" s="364" t="s">
        <v>560</v>
      </c>
      <c r="K101" s="364" t="s">
        <v>561</v>
      </c>
      <c r="L101" s="364" t="s">
        <v>555</v>
      </c>
      <c r="M101" s="364" t="s">
        <v>739</v>
      </c>
      <c r="N101" s="364" t="s">
        <v>739</v>
      </c>
      <c r="O101" s="364" t="s">
        <v>555</v>
      </c>
      <c r="P101" s="364" t="s">
        <v>555</v>
      </c>
      <c r="Q101" s="364" t="s">
        <v>555</v>
      </c>
      <c r="R101" s="364" t="s">
        <v>555</v>
      </c>
      <c r="S101" s="364" t="s">
        <v>555</v>
      </c>
      <c r="T101" s="365">
        <v>0</v>
      </c>
      <c r="U101" s="365">
        <v>0</v>
      </c>
      <c r="V101" s="365">
        <v>0</v>
      </c>
      <c r="W101" s="365">
        <v>0</v>
      </c>
      <c r="X101" s="365">
        <v>0</v>
      </c>
      <c r="Y101" s="365">
        <v>0</v>
      </c>
      <c r="Z101" s="365">
        <v>0</v>
      </c>
      <c r="AA101" s="365">
        <v>0</v>
      </c>
      <c r="AB101" s="365">
        <v>0</v>
      </c>
      <c r="AC101" s="365">
        <v>0</v>
      </c>
      <c r="AD101" s="365">
        <v>0</v>
      </c>
      <c r="AE101" s="365">
        <v>0</v>
      </c>
      <c r="AF101" s="365">
        <v>0</v>
      </c>
      <c r="AG101" s="365">
        <v>0</v>
      </c>
      <c r="AH101" s="365">
        <v>0</v>
      </c>
      <c r="AI101" s="365">
        <v>0</v>
      </c>
    </row>
    <row r="102" spans="1:79">
      <c r="A102" s="458" t="str">
        <f t="shared" si="1"/>
        <v>1222403260002000</v>
      </c>
      <c r="B102" s="364" t="s">
        <v>1616</v>
      </c>
      <c r="C102" s="364" t="s">
        <v>553</v>
      </c>
      <c r="D102" s="364" t="s">
        <v>557</v>
      </c>
      <c r="E102" s="364" t="s">
        <v>740</v>
      </c>
      <c r="F102" s="364" t="s">
        <v>1532</v>
      </c>
      <c r="G102" s="364" t="s">
        <v>1533</v>
      </c>
      <c r="H102" s="364" t="s">
        <v>556</v>
      </c>
      <c r="J102" s="364" t="s">
        <v>560</v>
      </c>
      <c r="K102" s="364" t="s">
        <v>562</v>
      </c>
      <c r="L102" s="364" t="s">
        <v>555</v>
      </c>
      <c r="M102" s="364" t="s">
        <v>739</v>
      </c>
      <c r="N102" s="364" t="s">
        <v>739</v>
      </c>
      <c r="O102" s="364" t="s">
        <v>555</v>
      </c>
      <c r="P102" s="364" t="s">
        <v>555</v>
      </c>
      <c r="Q102" s="364" t="s">
        <v>555</v>
      </c>
      <c r="R102" s="364" t="s">
        <v>555</v>
      </c>
      <c r="S102" s="364" t="s">
        <v>555</v>
      </c>
      <c r="T102" s="365">
        <v>0</v>
      </c>
      <c r="U102" s="365">
        <v>0</v>
      </c>
      <c r="V102" s="365">
        <v>0</v>
      </c>
      <c r="W102" s="365">
        <v>0</v>
      </c>
      <c r="X102" s="365">
        <v>0</v>
      </c>
      <c r="Y102" s="365">
        <v>0</v>
      </c>
      <c r="Z102" s="365">
        <v>0</v>
      </c>
      <c r="AA102" s="365">
        <v>0</v>
      </c>
      <c r="AB102" s="365">
        <v>0</v>
      </c>
      <c r="AC102" s="365">
        <v>0</v>
      </c>
      <c r="AD102" s="365">
        <v>0</v>
      </c>
      <c r="AE102" s="365">
        <v>0</v>
      </c>
      <c r="AF102" s="365">
        <v>0</v>
      </c>
      <c r="AG102" s="365">
        <v>0</v>
      </c>
      <c r="AH102" s="365">
        <v>0</v>
      </c>
      <c r="AI102" s="365">
        <v>0</v>
      </c>
    </row>
    <row r="103" spans="1:79">
      <c r="A103" s="458" t="str">
        <f t="shared" si="1"/>
        <v>1222404260002000</v>
      </c>
      <c r="B103" s="364" t="s">
        <v>1616</v>
      </c>
      <c r="C103" s="364" t="s">
        <v>553</v>
      </c>
      <c r="D103" s="364" t="s">
        <v>557</v>
      </c>
      <c r="E103" s="364" t="s">
        <v>740</v>
      </c>
      <c r="F103" s="364" t="s">
        <v>1532</v>
      </c>
      <c r="G103" s="364" t="s">
        <v>1533</v>
      </c>
      <c r="H103" s="364" t="s">
        <v>556</v>
      </c>
      <c r="J103" s="364" t="s">
        <v>560</v>
      </c>
      <c r="K103" s="364" t="s">
        <v>563</v>
      </c>
      <c r="L103" s="364" t="s">
        <v>555</v>
      </c>
      <c r="M103" s="364" t="s">
        <v>739</v>
      </c>
      <c r="N103" s="364" t="s">
        <v>739</v>
      </c>
      <c r="O103" s="364" t="s">
        <v>555</v>
      </c>
      <c r="P103" s="364" t="s">
        <v>555</v>
      </c>
      <c r="Q103" s="364" t="s">
        <v>555</v>
      </c>
      <c r="R103" s="364" t="s">
        <v>555</v>
      </c>
      <c r="S103" s="364" t="s">
        <v>555</v>
      </c>
      <c r="T103" s="365">
        <v>0</v>
      </c>
      <c r="U103" s="365">
        <v>0</v>
      </c>
      <c r="V103" s="365">
        <v>0</v>
      </c>
      <c r="W103" s="365">
        <v>0</v>
      </c>
      <c r="X103" s="365">
        <v>0</v>
      </c>
      <c r="Y103" s="365">
        <v>0</v>
      </c>
      <c r="Z103" s="365">
        <v>0</v>
      </c>
      <c r="AA103" s="365">
        <v>0</v>
      </c>
      <c r="AB103" s="365">
        <v>0</v>
      </c>
      <c r="AC103" s="365">
        <v>0</v>
      </c>
      <c r="AD103" s="365">
        <v>0</v>
      </c>
      <c r="AE103" s="365">
        <v>0</v>
      </c>
      <c r="AF103" s="365">
        <v>0</v>
      </c>
      <c r="AG103" s="365">
        <v>0</v>
      </c>
      <c r="AH103" s="365">
        <v>0</v>
      </c>
      <c r="AI103" s="365">
        <v>0</v>
      </c>
    </row>
    <row r="104" spans="1:79">
      <c r="A104" s="458" t="str">
        <f t="shared" si="1"/>
        <v>1222405260002000</v>
      </c>
      <c r="B104" s="364" t="s">
        <v>1616</v>
      </c>
      <c r="C104" s="364" t="s">
        <v>553</v>
      </c>
      <c r="D104" s="364" t="s">
        <v>557</v>
      </c>
      <c r="E104" s="364" t="s">
        <v>740</v>
      </c>
      <c r="F104" s="364" t="s">
        <v>1532</v>
      </c>
      <c r="G104" s="364" t="s">
        <v>1533</v>
      </c>
      <c r="H104" s="364" t="s">
        <v>556</v>
      </c>
      <c r="J104" s="364" t="s">
        <v>560</v>
      </c>
      <c r="K104" s="364" t="s">
        <v>564</v>
      </c>
      <c r="L104" s="364" t="s">
        <v>555</v>
      </c>
      <c r="M104" s="364" t="s">
        <v>739</v>
      </c>
      <c r="N104" s="364" t="s">
        <v>739</v>
      </c>
      <c r="O104" s="364" t="s">
        <v>555</v>
      </c>
      <c r="P104" s="364" t="s">
        <v>555</v>
      </c>
      <c r="Q104" s="364" t="s">
        <v>555</v>
      </c>
      <c r="R104" s="364" t="s">
        <v>555</v>
      </c>
      <c r="S104" s="364" t="s">
        <v>555</v>
      </c>
      <c r="T104" s="365">
        <v>0</v>
      </c>
      <c r="U104" s="365">
        <v>0</v>
      </c>
      <c r="V104" s="365">
        <v>0</v>
      </c>
      <c r="W104" s="365">
        <v>0</v>
      </c>
      <c r="X104" s="365">
        <v>0</v>
      </c>
      <c r="Y104" s="365">
        <v>0</v>
      </c>
      <c r="Z104" s="365">
        <v>0</v>
      </c>
      <c r="AA104" s="365">
        <v>0</v>
      </c>
      <c r="AB104" s="365">
        <v>0</v>
      </c>
      <c r="AC104" s="365">
        <v>0</v>
      </c>
      <c r="AD104" s="365">
        <v>0</v>
      </c>
      <c r="AE104" s="365">
        <v>0</v>
      </c>
      <c r="AF104" s="365">
        <v>0</v>
      </c>
      <c r="AG104" s="365">
        <v>0</v>
      </c>
      <c r="AH104" s="365">
        <v>0</v>
      </c>
      <c r="AI104" s="365">
        <v>0</v>
      </c>
    </row>
    <row r="105" spans="1:79">
      <c r="A105" s="458" t="str">
        <f t="shared" si="1"/>
        <v>1222406260002000</v>
      </c>
      <c r="B105" s="364" t="s">
        <v>1616</v>
      </c>
      <c r="C105" s="364" t="s">
        <v>553</v>
      </c>
      <c r="D105" s="364" t="s">
        <v>557</v>
      </c>
      <c r="E105" s="364" t="s">
        <v>740</v>
      </c>
      <c r="F105" s="364" t="s">
        <v>1532</v>
      </c>
      <c r="G105" s="364" t="s">
        <v>1533</v>
      </c>
      <c r="H105" s="364" t="s">
        <v>556</v>
      </c>
      <c r="J105" s="364" t="s">
        <v>560</v>
      </c>
      <c r="K105" s="364" t="s">
        <v>565</v>
      </c>
      <c r="L105" s="364" t="s">
        <v>555</v>
      </c>
      <c r="M105" s="364" t="s">
        <v>739</v>
      </c>
      <c r="N105" s="364" t="s">
        <v>739</v>
      </c>
      <c r="O105" s="364" t="s">
        <v>555</v>
      </c>
      <c r="P105" s="364" t="s">
        <v>555</v>
      </c>
      <c r="Q105" s="364" t="s">
        <v>555</v>
      </c>
      <c r="R105" s="364" t="s">
        <v>555</v>
      </c>
      <c r="S105" s="364" t="s">
        <v>555</v>
      </c>
      <c r="T105" s="365">
        <v>0</v>
      </c>
      <c r="U105" s="365">
        <v>1720400</v>
      </c>
      <c r="V105" s="365">
        <v>0</v>
      </c>
      <c r="W105" s="365">
        <v>0</v>
      </c>
      <c r="X105" s="365">
        <v>0</v>
      </c>
      <c r="Y105" s="365">
        <v>0</v>
      </c>
      <c r="Z105" s="365">
        <v>0</v>
      </c>
      <c r="AA105" s="365">
        <v>0</v>
      </c>
      <c r="AB105" s="365">
        <v>0</v>
      </c>
      <c r="AC105" s="365">
        <v>0</v>
      </c>
      <c r="AD105" s="365">
        <v>0</v>
      </c>
      <c r="AE105" s="365">
        <v>1720400</v>
      </c>
      <c r="AF105" s="365">
        <v>0</v>
      </c>
      <c r="AG105" s="365">
        <v>1720400</v>
      </c>
      <c r="AH105" s="365">
        <v>0</v>
      </c>
      <c r="AI105" s="365">
        <v>0</v>
      </c>
    </row>
    <row r="106" spans="1:79">
      <c r="A106" s="458" t="str">
        <f t="shared" si="1"/>
        <v>1222407260002000</v>
      </c>
      <c r="B106" s="364" t="s">
        <v>1616</v>
      </c>
      <c r="C106" s="364" t="s">
        <v>553</v>
      </c>
      <c r="D106" s="364" t="s">
        <v>557</v>
      </c>
      <c r="E106" s="364" t="s">
        <v>740</v>
      </c>
      <c r="F106" s="364" t="s">
        <v>1532</v>
      </c>
      <c r="G106" s="364" t="s">
        <v>1533</v>
      </c>
      <c r="H106" s="364" t="s">
        <v>556</v>
      </c>
      <c r="J106" s="364" t="s">
        <v>560</v>
      </c>
      <c r="K106" s="364" t="s">
        <v>566</v>
      </c>
      <c r="L106" s="364" t="s">
        <v>555</v>
      </c>
      <c r="M106" s="364" t="s">
        <v>739</v>
      </c>
      <c r="N106" s="364" t="s">
        <v>739</v>
      </c>
      <c r="O106" s="364" t="s">
        <v>555</v>
      </c>
      <c r="P106" s="364" t="s">
        <v>555</v>
      </c>
      <c r="Q106" s="364" t="s">
        <v>555</v>
      </c>
      <c r="R106" s="364" t="s">
        <v>555</v>
      </c>
      <c r="S106" s="364" t="s">
        <v>555</v>
      </c>
      <c r="T106" s="365">
        <v>0</v>
      </c>
      <c r="U106" s="365">
        <v>0</v>
      </c>
      <c r="V106" s="365">
        <v>0</v>
      </c>
      <c r="W106" s="365">
        <v>0</v>
      </c>
      <c r="X106" s="365">
        <v>0</v>
      </c>
      <c r="Y106" s="365">
        <v>0</v>
      </c>
      <c r="Z106" s="365">
        <v>0</v>
      </c>
      <c r="AA106" s="365">
        <v>0</v>
      </c>
      <c r="AB106" s="365">
        <v>0</v>
      </c>
      <c r="AC106" s="365">
        <v>0</v>
      </c>
      <c r="AD106" s="365">
        <v>0</v>
      </c>
      <c r="AE106" s="365">
        <v>0</v>
      </c>
      <c r="AF106" s="365">
        <v>0</v>
      </c>
      <c r="AG106" s="365">
        <v>0</v>
      </c>
      <c r="AH106" s="365">
        <v>0</v>
      </c>
      <c r="AI106" s="365">
        <v>0</v>
      </c>
    </row>
    <row r="107" spans="1:79">
      <c r="A107" s="458" t="str">
        <f t="shared" si="1"/>
        <v>1222408260002000</v>
      </c>
      <c r="B107" s="364" t="s">
        <v>1616</v>
      </c>
      <c r="C107" s="364" t="s">
        <v>553</v>
      </c>
      <c r="D107" s="364" t="s">
        <v>557</v>
      </c>
      <c r="E107" s="364" t="s">
        <v>740</v>
      </c>
      <c r="F107" s="364" t="s">
        <v>1532</v>
      </c>
      <c r="G107" s="364" t="s">
        <v>1533</v>
      </c>
      <c r="H107" s="364" t="s">
        <v>556</v>
      </c>
      <c r="J107" s="364" t="s">
        <v>560</v>
      </c>
      <c r="K107" s="364" t="s">
        <v>554</v>
      </c>
      <c r="L107" s="364" t="s">
        <v>555</v>
      </c>
      <c r="M107" s="364" t="s">
        <v>739</v>
      </c>
      <c r="N107" s="364" t="s">
        <v>739</v>
      </c>
      <c r="O107" s="364" t="s">
        <v>555</v>
      </c>
      <c r="P107" s="364" t="s">
        <v>555</v>
      </c>
      <c r="Q107" s="364" t="s">
        <v>555</v>
      </c>
      <c r="R107" s="364" t="s">
        <v>555</v>
      </c>
      <c r="S107" s="364" t="s">
        <v>555</v>
      </c>
      <c r="T107" s="365">
        <v>0</v>
      </c>
      <c r="U107" s="365">
        <v>0</v>
      </c>
      <c r="V107" s="365">
        <v>0</v>
      </c>
      <c r="W107" s="365">
        <v>0</v>
      </c>
      <c r="X107" s="365">
        <v>0</v>
      </c>
      <c r="Y107" s="365">
        <v>0</v>
      </c>
      <c r="Z107" s="365">
        <v>0</v>
      </c>
      <c r="AA107" s="365">
        <v>0</v>
      </c>
      <c r="AB107" s="365">
        <v>0</v>
      </c>
      <c r="AC107" s="365">
        <v>0</v>
      </c>
      <c r="AD107" s="365">
        <v>0</v>
      </c>
      <c r="AE107" s="365">
        <v>0</v>
      </c>
      <c r="AF107" s="365">
        <v>0</v>
      </c>
      <c r="AG107" s="365">
        <v>0</v>
      </c>
      <c r="AH107" s="365">
        <v>0</v>
      </c>
      <c r="AI107" s="365">
        <v>0</v>
      </c>
    </row>
    <row r="108" spans="1:79">
      <c r="A108" s="458" t="str">
        <f t="shared" si="1"/>
        <v>1222409260002000</v>
      </c>
      <c r="B108" s="364" t="s">
        <v>1616</v>
      </c>
      <c r="C108" s="364" t="s">
        <v>553</v>
      </c>
      <c r="D108" s="364" t="s">
        <v>557</v>
      </c>
      <c r="E108" s="364" t="s">
        <v>740</v>
      </c>
      <c r="F108" s="364" t="s">
        <v>1532</v>
      </c>
      <c r="G108" s="364" t="s">
        <v>1533</v>
      </c>
      <c r="H108" s="364" t="s">
        <v>556</v>
      </c>
      <c r="J108" s="364" t="s">
        <v>560</v>
      </c>
      <c r="K108" s="364" t="s">
        <v>567</v>
      </c>
      <c r="L108" s="364" t="s">
        <v>555</v>
      </c>
      <c r="M108" s="364" t="s">
        <v>739</v>
      </c>
      <c r="N108" s="364" t="s">
        <v>739</v>
      </c>
      <c r="O108" s="364" t="s">
        <v>555</v>
      </c>
      <c r="P108" s="364" t="s">
        <v>555</v>
      </c>
      <c r="Q108" s="364" t="s">
        <v>555</v>
      </c>
      <c r="R108" s="364" t="s">
        <v>555</v>
      </c>
      <c r="S108" s="364" t="s">
        <v>555</v>
      </c>
      <c r="T108" s="365">
        <v>0</v>
      </c>
      <c r="U108" s="365">
        <v>0</v>
      </c>
      <c r="V108" s="365">
        <v>0</v>
      </c>
      <c r="W108" s="365">
        <v>0</v>
      </c>
      <c r="X108" s="365">
        <v>0</v>
      </c>
      <c r="Y108" s="365">
        <v>0</v>
      </c>
      <c r="Z108" s="365">
        <v>0</v>
      </c>
      <c r="AA108" s="365">
        <v>0</v>
      </c>
      <c r="AB108" s="365">
        <v>0</v>
      </c>
      <c r="AC108" s="365">
        <v>0</v>
      </c>
      <c r="AD108" s="365">
        <v>0</v>
      </c>
      <c r="AE108" s="365">
        <v>0</v>
      </c>
      <c r="AF108" s="365">
        <v>0</v>
      </c>
      <c r="AG108" s="365">
        <v>0</v>
      </c>
      <c r="AH108" s="365">
        <v>0</v>
      </c>
      <c r="AI108" s="365">
        <v>0</v>
      </c>
    </row>
    <row r="109" spans="1:79">
      <c r="A109" s="458" t="str">
        <f t="shared" si="1"/>
        <v>1222410260002000</v>
      </c>
      <c r="B109" s="364" t="s">
        <v>1616</v>
      </c>
      <c r="C109" s="364" t="s">
        <v>553</v>
      </c>
      <c r="D109" s="364" t="s">
        <v>557</v>
      </c>
      <c r="E109" s="364" t="s">
        <v>740</v>
      </c>
      <c r="F109" s="364" t="s">
        <v>1532</v>
      </c>
      <c r="G109" s="364" t="s">
        <v>1533</v>
      </c>
      <c r="H109" s="364" t="s">
        <v>556</v>
      </c>
      <c r="J109" s="364" t="s">
        <v>560</v>
      </c>
      <c r="K109" s="364" t="s">
        <v>568</v>
      </c>
      <c r="L109" s="364" t="s">
        <v>555</v>
      </c>
      <c r="M109" s="364" t="s">
        <v>739</v>
      </c>
      <c r="N109" s="364" t="s">
        <v>739</v>
      </c>
      <c r="O109" s="364" t="s">
        <v>555</v>
      </c>
      <c r="P109" s="364" t="s">
        <v>555</v>
      </c>
      <c r="Q109" s="364" t="s">
        <v>555</v>
      </c>
      <c r="R109" s="364" t="s">
        <v>555</v>
      </c>
      <c r="S109" s="364" t="s">
        <v>555</v>
      </c>
      <c r="T109" s="365">
        <v>0</v>
      </c>
      <c r="U109" s="365">
        <v>0</v>
      </c>
      <c r="V109" s="365">
        <v>0</v>
      </c>
      <c r="W109" s="365">
        <v>0</v>
      </c>
      <c r="X109" s="365">
        <v>0</v>
      </c>
      <c r="Y109" s="365">
        <v>0</v>
      </c>
      <c r="Z109" s="365">
        <v>0</v>
      </c>
      <c r="AA109" s="365">
        <v>0</v>
      </c>
      <c r="AB109" s="365">
        <v>0</v>
      </c>
      <c r="AC109" s="365">
        <v>0</v>
      </c>
      <c r="AD109" s="365">
        <v>0</v>
      </c>
      <c r="AE109" s="365">
        <v>0</v>
      </c>
      <c r="AF109" s="365">
        <v>0</v>
      </c>
      <c r="AG109" s="365">
        <v>0</v>
      </c>
      <c r="AH109" s="365">
        <v>0</v>
      </c>
      <c r="AI109" s="365">
        <v>0</v>
      </c>
    </row>
    <row r="110" spans="1:79">
      <c r="A110" s="458" t="str">
        <f t="shared" si="1"/>
        <v>1222411260002000</v>
      </c>
      <c r="B110" s="364" t="s">
        <v>1616</v>
      </c>
      <c r="C110" s="364" t="s">
        <v>553</v>
      </c>
      <c r="D110" s="364" t="s">
        <v>557</v>
      </c>
      <c r="E110" s="364" t="s">
        <v>740</v>
      </c>
      <c r="F110" s="364" t="s">
        <v>1532</v>
      </c>
      <c r="G110" s="364" t="s">
        <v>1533</v>
      </c>
      <c r="H110" s="364" t="s">
        <v>556</v>
      </c>
      <c r="J110" s="364" t="s">
        <v>560</v>
      </c>
      <c r="K110" s="364" t="s">
        <v>569</v>
      </c>
      <c r="L110" s="364" t="s">
        <v>555</v>
      </c>
      <c r="M110" s="364" t="s">
        <v>739</v>
      </c>
      <c r="N110" s="364" t="s">
        <v>739</v>
      </c>
      <c r="O110" s="364" t="s">
        <v>555</v>
      </c>
      <c r="P110" s="364" t="s">
        <v>555</v>
      </c>
      <c r="Q110" s="364" t="s">
        <v>555</v>
      </c>
      <c r="R110" s="364" t="s">
        <v>555</v>
      </c>
      <c r="S110" s="364" t="s">
        <v>555</v>
      </c>
      <c r="T110" s="365">
        <v>0</v>
      </c>
      <c r="U110" s="365">
        <v>0</v>
      </c>
      <c r="V110" s="365">
        <v>0</v>
      </c>
      <c r="W110" s="365">
        <v>0</v>
      </c>
      <c r="X110" s="365">
        <v>0</v>
      </c>
      <c r="Y110" s="365">
        <v>0</v>
      </c>
      <c r="Z110" s="365">
        <v>0</v>
      </c>
      <c r="AA110" s="365">
        <v>0</v>
      </c>
      <c r="AB110" s="365">
        <v>0</v>
      </c>
      <c r="AC110" s="365">
        <v>0</v>
      </c>
      <c r="AD110" s="365">
        <v>0</v>
      </c>
      <c r="AE110" s="365">
        <v>0</v>
      </c>
      <c r="AF110" s="365">
        <v>0</v>
      </c>
      <c r="AG110" s="365">
        <v>0</v>
      </c>
      <c r="AH110" s="365">
        <v>0</v>
      </c>
      <c r="AI110" s="365">
        <v>0</v>
      </c>
    </row>
    <row r="111" spans="1:79">
      <c r="A111" s="458" t="str">
        <f t="shared" si="1"/>
        <v>1222412260002000</v>
      </c>
      <c r="B111" s="364" t="s">
        <v>1616</v>
      </c>
      <c r="C111" s="364" t="s">
        <v>553</v>
      </c>
      <c r="D111" s="364" t="s">
        <v>557</v>
      </c>
      <c r="E111" s="364" t="s">
        <v>740</v>
      </c>
      <c r="F111" s="364" t="s">
        <v>1532</v>
      </c>
      <c r="G111" s="364" t="s">
        <v>1533</v>
      </c>
      <c r="H111" s="364" t="s">
        <v>556</v>
      </c>
      <c r="J111" s="364" t="s">
        <v>560</v>
      </c>
      <c r="K111" s="364" t="s">
        <v>557</v>
      </c>
      <c r="L111" s="364" t="s">
        <v>555</v>
      </c>
      <c r="M111" s="364" t="s">
        <v>739</v>
      </c>
      <c r="N111" s="364" t="s">
        <v>739</v>
      </c>
      <c r="O111" s="364" t="s">
        <v>555</v>
      </c>
      <c r="P111" s="364" t="s">
        <v>555</v>
      </c>
      <c r="Q111" s="364" t="s">
        <v>555</v>
      </c>
      <c r="R111" s="364" t="s">
        <v>555</v>
      </c>
      <c r="S111" s="364" t="s">
        <v>555</v>
      </c>
      <c r="T111" s="365">
        <v>0</v>
      </c>
      <c r="U111" s="365">
        <v>0</v>
      </c>
      <c r="V111" s="365">
        <v>0</v>
      </c>
      <c r="W111" s="365">
        <v>0</v>
      </c>
      <c r="X111" s="365">
        <v>0</v>
      </c>
      <c r="Y111" s="365">
        <v>0</v>
      </c>
      <c r="Z111" s="365">
        <v>0</v>
      </c>
      <c r="AA111" s="365">
        <v>0</v>
      </c>
      <c r="AB111" s="365">
        <v>0</v>
      </c>
      <c r="AC111" s="365">
        <v>0</v>
      </c>
      <c r="AD111" s="365">
        <v>0</v>
      </c>
      <c r="AE111" s="365">
        <v>0</v>
      </c>
      <c r="AF111" s="365">
        <v>0</v>
      </c>
      <c r="AG111" s="365">
        <v>0</v>
      </c>
      <c r="AH111" s="365">
        <v>0</v>
      </c>
      <c r="AI111" s="365">
        <v>0</v>
      </c>
    </row>
    <row r="112" spans="1:79">
      <c r="A112" s="458" t="str">
        <f t="shared" si="1"/>
        <v>1222601260002000</v>
      </c>
      <c r="B112" s="364" t="s">
        <v>1616</v>
      </c>
      <c r="C112" s="364" t="s">
        <v>553</v>
      </c>
      <c r="D112" s="364" t="s">
        <v>557</v>
      </c>
      <c r="E112" s="364" t="s">
        <v>740</v>
      </c>
      <c r="F112" s="364" t="s">
        <v>1532</v>
      </c>
      <c r="G112" s="364" t="s">
        <v>1533</v>
      </c>
      <c r="H112" s="364" t="s">
        <v>556</v>
      </c>
      <c r="J112" s="364" t="s">
        <v>570</v>
      </c>
      <c r="K112" s="364" t="s">
        <v>558</v>
      </c>
      <c r="L112" s="364" t="s">
        <v>555</v>
      </c>
      <c r="M112" s="364" t="s">
        <v>739</v>
      </c>
      <c r="N112" s="364" t="s">
        <v>739</v>
      </c>
      <c r="O112" s="364" t="s">
        <v>555</v>
      </c>
      <c r="P112" s="364" t="s">
        <v>555</v>
      </c>
      <c r="Q112" s="364" t="s">
        <v>555</v>
      </c>
      <c r="R112" s="364" t="s">
        <v>555</v>
      </c>
      <c r="S112" s="364" t="s">
        <v>555</v>
      </c>
      <c r="T112" s="365">
        <v>105175</v>
      </c>
      <c r="U112" s="365">
        <v>105175</v>
      </c>
      <c r="V112" s="365">
        <v>104785</v>
      </c>
      <c r="W112" s="365">
        <v>0</v>
      </c>
      <c r="X112" s="365">
        <v>0</v>
      </c>
      <c r="Y112" s="365">
        <v>390</v>
      </c>
      <c r="Z112" s="365">
        <v>0</v>
      </c>
      <c r="AA112" s="365">
        <v>0</v>
      </c>
      <c r="AB112" s="365">
        <v>0</v>
      </c>
      <c r="AC112" s="365">
        <v>0</v>
      </c>
      <c r="AD112" s="365">
        <v>0</v>
      </c>
      <c r="AE112" s="365">
        <v>27624</v>
      </c>
      <c r="AF112" s="365">
        <v>26706</v>
      </c>
      <c r="AG112" s="365">
        <v>15198</v>
      </c>
      <c r="AH112" s="365">
        <v>0</v>
      </c>
      <c r="AI112" s="365">
        <v>11508</v>
      </c>
      <c r="AJ112" s="365">
        <v>918</v>
      </c>
      <c r="AK112" s="365">
        <v>918</v>
      </c>
      <c r="AL112" s="365">
        <v>918</v>
      </c>
      <c r="AM112" s="365">
        <v>0</v>
      </c>
      <c r="AN112" s="365">
        <v>0</v>
      </c>
      <c r="AO112" s="365">
        <v>77551</v>
      </c>
      <c r="AP112" s="365">
        <v>0</v>
      </c>
      <c r="AQ112" s="365">
        <v>0</v>
      </c>
      <c r="AR112" s="365">
        <v>0</v>
      </c>
      <c r="AS112" s="365">
        <v>0</v>
      </c>
      <c r="AT112" s="365">
        <v>0</v>
      </c>
      <c r="AU112" s="365">
        <v>0</v>
      </c>
      <c r="AV112" s="365">
        <v>0</v>
      </c>
      <c r="AW112" s="365">
        <v>0</v>
      </c>
      <c r="AX112" s="365">
        <v>0</v>
      </c>
      <c r="AY112" s="365">
        <v>0</v>
      </c>
      <c r="AZ112" s="365">
        <v>247600</v>
      </c>
      <c r="BA112" s="365">
        <v>0</v>
      </c>
      <c r="BB112" s="365">
        <v>0</v>
      </c>
      <c r="BC112" s="365">
        <v>0</v>
      </c>
      <c r="BD112" s="365">
        <v>0</v>
      </c>
      <c r="BE112" s="365">
        <v>0</v>
      </c>
      <c r="BF112" s="365">
        <v>0</v>
      </c>
      <c r="BG112" s="365">
        <v>0</v>
      </c>
      <c r="BH112" s="365">
        <v>0</v>
      </c>
      <c r="BI112" s="365">
        <v>0</v>
      </c>
      <c r="BJ112" s="365">
        <v>0</v>
      </c>
      <c r="BK112" s="365">
        <v>0</v>
      </c>
      <c r="BL112" s="365">
        <v>0</v>
      </c>
      <c r="BM112" s="365">
        <v>0</v>
      </c>
      <c r="BN112" s="365">
        <v>0</v>
      </c>
      <c r="BO112" s="365">
        <v>0</v>
      </c>
      <c r="BP112" s="365">
        <v>247600</v>
      </c>
      <c r="BQ112" s="365">
        <v>0</v>
      </c>
      <c r="BR112" s="365">
        <v>0</v>
      </c>
      <c r="BS112" s="365">
        <v>0</v>
      </c>
      <c r="BT112" s="365">
        <v>0</v>
      </c>
      <c r="BU112" s="365">
        <v>0</v>
      </c>
      <c r="BV112" s="365">
        <v>0</v>
      </c>
      <c r="BW112" s="365">
        <v>-247600</v>
      </c>
      <c r="BX112" s="365">
        <v>-170049</v>
      </c>
      <c r="BY112" s="365">
        <v>0</v>
      </c>
      <c r="BZ112" s="365">
        <v>195483</v>
      </c>
      <c r="CA112" s="365">
        <v>0</v>
      </c>
    </row>
    <row r="113" spans="1:90">
      <c r="A113" s="458" t="str">
        <f t="shared" si="1"/>
        <v>1222602260002000</v>
      </c>
      <c r="B113" s="364" t="s">
        <v>1616</v>
      </c>
      <c r="C113" s="364" t="s">
        <v>553</v>
      </c>
      <c r="D113" s="364" t="s">
        <v>557</v>
      </c>
      <c r="E113" s="364" t="s">
        <v>740</v>
      </c>
      <c r="F113" s="364" t="s">
        <v>1532</v>
      </c>
      <c r="G113" s="364" t="s">
        <v>1533</v>
      </c>
      <c r="H113" s="364" t="s">
        <v>556</v>
      </c>
      <c r="J113" s="364" t="s">
        <v>570</v>
      </c>
      <c r="K113" s="364" t="s">
        <v>561</v>
      </c>
      <c r="L113" s="364" t="s">
        <v>555</v>
      </c>
      <c r="M113" s="364" t="s">
        <v>739</v>
      </c>
      <c r="N113" s="364" t="s">
        <v>739</v>
      </c>
      <c r="O113" s="364" t="s">
        <v>555</v>
      </c>
      <c r="P113" s="364" t="s">
        <v>555</v>
      </c>
      <c r="Q113" s="364" t="s">
        <v>555</v>
      </c>
      <c r="R113" s="364" t="s">
        <v>555</v>
      </c>
      <c r="S113" s="364" t="s">
        <v>555</v>
      </c>
      <c r="T113" s="365">
        <v>0</v>
      </c>
      <c r="U113" s="365">
        <v>25434</v>
      </c>
      <c r="V113" s="365">
        <v>0</v>
      </c>
      <c r="W113" s="365">
        <v>0</v>
      </c>
      <c r="X113" s="365">
        <v>0</v>
      </c>
      <c r="Y113" s="365">
        <v>0</v>
      </c>
      <c r="Z113" s="365">
        <v>25434</v>
      </c>
      <c r="AA113" s="365">
        <v>0</v>
      </c>
      <c r="AB113" s="365">
        <v>0</v>
      </c>
      <c r="AC113" s="365">
        <v>0</v>
      </c>
      <c r="AD113" s="365">
        <v>0</v>
      </c>
      <c r="AE113" s="365">
        <v>0</v>
      </c>
      <c r="AF113" s="365">
        <v>0</v>
      </c>
      <c r="AG113" s="365">
        <v>0</v>
      </c>
      <c r="AH113" s="365">
        <v>0</v>
      </c>
      <c r="AI113" s="365">
        <v>0</v>
      </c>
      <c r="AJ113" s="365">
        <v>0</v>
      </c>
      <c r="AK113" s="365">
        <v>0</v>
      </c>
      <c r="AL113" s="365">
        <v>0</v>
      </c>
      <c r="AM113" s="365">
        <v>7660</v>
      </c>
      <c r="AN113" s="365">
        <v>0</v>
      </c>
      <c r="AO113" s="365">
        <v>0</v>
      </c>
      <c r="AU113" s="365">
        <v>0</v>
      </c>
      <c r="AV113" s="365">
        <v>0</v>
      </c>
      <c r="AW113" s="365">
        <v>0</v>
      </c>
      <c r="AX113" s="365">
        <v>0</v>
      </c>
      <c r="AY113" s="365">
        <v>0</v>
      </c>
      <c r="AZ113" s="365">
        <v>0</v>
      </c>
      <c r="BA113" s="365">
        <v>0</v>
      </c>
      <c r="BB113" s="365">
        <v>0</v>
      </c>
      <c r="BC113" s="365">
        <v>0</v>
      </c>
      <c r="BD113" s="365">
        <v>0</v>
      </c>
      <c r="BE113" s="365">
        <v>0</v>
      </c>
      <c r="BF113" s="365">
        <v>0</v>
      </c>
      <c r="BG113" s="365">
        <v>0</v>
      </c>
      <c r="BH113" s="365">
        <v>0</v>
      </c>
      <c r="BI113" s="365">
        <v>0</v>
      </c>
      <c r="BJ113" s="365">
        <v>0</v>
      </c>
      <c r="BK113" s="365">
        <v>0</v>
      </c>
      <c r="BL113" s="365">
        <v>0</v>
      </c>
      <c r="BM113" s="365">
        <v>0</v>
      </c>
      <c r="BN113" s="365">
        <v>0</v>
      </c>
      <c r="BO113" s="365">
        <v>0</v>
      </c>
      <c r="BP113" s="365">
        <v>0</v>
      </c>
      <c r="BQ113" s="365">
        <v>0</v>
      </c>
      <c r="BR113" s="365">
        <v>0</v>
      </c>
      <c r="BS113" s="365">
        <v>0</v>
      </c>
      <c r="BT113" s="365">
        <v>0</v>
      </c>
      <c r="BU113" s="365">
        <v>0</v>
      </c>
      <c r="BV113" s="365">
        <v>0</v>
      </c>
      <c r="BW113" s="365">
        <v>0</v>
      </c>
      <c r="BX113" s="365">
        <v>0</v>
      </c>
      <c r="BY113" s="365">
        <v>0</v>
      </c>
      <c r="BZ113" s="365">
        <v>0</v>
      </c>
      <c r="CA113" s="365">
        <v>0</v>
      </c>
      <c r="CB113" s="365">
        <v>0</v>
      </c>
      <c r="CC113" s="365">
        <v>0</v>
      </c>
      <c r="CD113" s="365">
        <v>0</v>
      </c>
      <c r="CE113" s="365">
        <v>0</v>
      </c>
      <c r="CF113" s="365">
        <v>0</v>
      </c>
      <c r="CG113" s="365">
        <v>0</v>
      </c>
      <c r="CH113" s="365">
        <v>0</v>
      </c>
      <c r="CI113" s="365">
        <v>0</v>
      </c>
      <c r="CJ113" s="365">
        <v>0</v>
      </c>
      <c r="CK113" s="365">
        <v>0</v>
      </c>
      <c r="CL113" s="365">
        <v>0</v>
      </c>
    </row>
    <row r="114" spans="1:90">
      <c r="A114" s="458" t="str">
        <f t="shared" si="1"/>
        <v>1224501260002000</v>
      </c>
      <c r="B114" s="364" t="s">
        <v>1616</v>
      </c>
      <c r="C114" s="364" t="s">
        <v>553</v>
      </c>
      <c r="D114" s="364" t="s">
        <v>557</v>
      </c>
      <c r="E114" s="364" t="s">
        <v>740</v>
      </c>
      <c r="F114" s="364" t="s">
        <v>1532</v>
      </c>
      <c r="G114" s="364" t="s">
        <v>1533</v>
      </c>
      <c r="H114" s="364" t="s">
        <v>556</v>
      </c>
      <c r="J114" s="364" t="s">
        <v>571</v>
      </c>
      <c r="K114" s="364" t="s">
        <v>558</v>
      </c>
      <c r="L114" s="364" t="s">
        <v>555</v>
      </c>
      <c r="M114" s="364" t="s">
        <v>739</v>
      </c>
      <c r="N114" s="364" t="s">
        <v>739</v>
      </c>
      <c r="O114" s="364" t="s">
        <v>555</v>
      </c>
      <c r="P114" s="364" t="s">
        <v>555</v>
      </c>
      <c r="Q114" s="364" t="s">
        <v>555</v>
      </c>
      <c r="R114" s="364" t="s">
        <v>555</v>
      </c>
      <c r="S114" s="364" t="s">
        <v>555</v>
      </c>
      <c r="T114" s="365">
        <v>0</v>
      </c>
      <c r="U114" s="365">
        <v>0</v>
      </c>
      <c r="V114" s="365">
        <v>0</v>
      </c>
      <c r="W114" s="365">
        <v>0</v>
      </c>
      <c r="X114" s="365">
        <v>56400</v>
      </c>
      <c r="Y114" s="365">
        <v>0</v>
      </c>
      <c r="Z114" s="365">
        <v>0</v>
      </c>
      <c r="AA114" s="365">
        <v>0</v>
      </c>
      <c r="AB114" s="365">
        <v>0</v>
      </c>
      <c r="AC114" s="365">
        <v>0</v>
      </c>
      <c r="AD114" s="365">
        <v>0</v>
      </c>
      <c r="AE114" s="365">
        <v>56400</v>
      </c>
      <c r="AF114" s="365">
        <v>0</v>
      </c>
      <c r="AG114" s="365">
        <v>56400</v>
      </c>
      <c r="AH114" s="365">
        <v>0</v>
      </c>
      <c r="AI114" s="365">
        <v>0</v>
      </c>
    </row>
    <row r="115" spans="1:90">
      <c r="A115" s="458" t="str">
        <f t="shared" si="1"/>
        <v>1224502260002000</v>
      </c>
      <c r="B115" s="364" t="s">
        <v>1616</v>
      </c>
      <c r="C115" s="364" t="s">
        <v>553</v>
      </c>
      <c r="D115" s="364" t="s">
        <v>557</v>
      </c>
      <c r="E115" s="364" t="s">
        <v>740</v>
      </c>
      <c r="F115" s="364" t="s">
        <v>1532</v>
      </c>
      <c r="G115" s="364" t="s">
        <v>1533</v>
      </c>
      <c r="H115" s="364" t="s">
        <v>556</v>
      </c>
      <c r="J115" s="364" t="s">
        <v>571</v>
      </c>
      <c r="K115" s="364" t="s">
        <v>561</v>
      </c>
      <c r="L115" s="364" t="s">
        <v>555</v>
      </c>
      <c r="M115" s="364" t="s">
        <v>739</v>
      </c>
      <c r="N115" s="364" t="s">
        <v>739</v>
      </c>
      <c r="O115" s="364" t="s">
        <v>555</v>
      </c>
      <c r="P115" s="364" t="s">
        <v>555</v>
      </c>
      <c r="Q115" s="364" t="s">
        <v>555</v>
      </c>
      <c r="R115" s="364" t="s">
        <v>555</v>
      </c>
      <c r="S115" s="364" t="s">
        <v>555</v>
      </c>
      <c r="T115" s="365">
        <v>0</v>
      </c>
      <c r="U115" s="365">
        <v>0</v>
      </c>
      <c r="V115" s="365">
        <v>0</v>
      </c>
      <c r="W115" s="365">
        <v>0</v>
      </c>
      <c r="X115" s="365">
        <v>1184</v>
      </c>
      <c r="Y115" s="365">
        <v>0</v>
      </c>
      <c r="Z115" s="365">
        <v>0</v>
      </c>
      <c r="AA115" s="365">
        <v>0</v>
      </c>
      <c r="AB115" s="365">
        <v>0</v>
      </c>
      <c r="AC115" s="365">
        <v>0</v>
      </c>
      <c r="AD115" s="365">
        <v>0</v>
      </c>
      <c r="AE115" s="365">
        <v>1184</v>
      </c>
      <c r="AF115" s="365">
        <v>0</v>
      </c>
      <c r="AG115" s="365">
        <v>1184</v>
      </c>
      <c r="AH115" s="365">
        <v>0</v>
      </c>
      <c r="AI115" s="365">
        <v>0</v>
      </c>
    </row>
    <row r="116" spans="1:90">
      <c r="A116" s="458" t="str">
        <f t="shared" si="1"/>
        <v>1224503260002000</v>
      </c>
      <c r="B116" s="364" t="s">
        <v>1616</v>
      </c>
      <c r="C116" s="364" t="s">
        <v>553</v>
      </c>
      <c r="D116" s="364" t="s">
        <v>557</v>
      </c>
      <c r="E116" s="364" t="s">
        <v>740</v>
      </c>
      <c r="F116" s="364" t="s">
        <v>1532</v>
      </c>
      <c r="G116" s="364" t="s">
        <v>1533</v>
      </c>
      <c r="H116" s="364" t="s">
        <v>556</v>
      </c>
      <c r="J116" s="364" t="s">
        <v>571</v>
      </c>
      <c r="K116" s="364" t="s">
        <v>562</v>
      </c>
      <c r="L116" s="364" t="s">
        <v>555</v>
      </c>
      <c r="M116" s="364" t="s">
        <v>739</v>
      </c>
      <c r="N116" s="364" t="s">
        <v>739</v>
      </c>
      <c r="O116" s="364" t="s">
        <v>555</v>
      </c>
      <c r="P116" s="364" t="s">
        <v>555</v>
      </c>
      <c r="Q116" s="364" t="s">
        <v>555</v>
      </c>
      <c r="R116" s="364" t="s">
        <v>555</v>
      </c>
      <c r="S116" s="364" t="s">
        <v>555</v>
      </c>
      <c r="T116" s="365">
        <v>0</v>
      </c>
      <c r="U116" s="365">
        <v>0</v>
      </c>
      <c r="V116" s="365">
        <v>0</v>
      </c>
      <c r="W116" s="365">
        <v>0</v>
      </c>
      <c r="X116" s="365">
        <v>132000</v>
      </c>
      <c r="Y116" s="365">
        <v>0</v>
      </c>
      <c r="Z116" s="365">
        <v>0</v>
      </c>
      <c r="AA116" s="365">
        <v>0</v>
      </c>
      <c r="AB116" s="365">
        <v>0</v>
      </c>
      <c r="AC116" s="365">
        <v>0</v>
      </c>
      <c r="AD116" s="365">
        <v>0</v>
      </c>
      <c r="AE116" s="365">
        <v>132000</v>
      </c>
      <c r="AF116" s="365">
        <v>0</v>
      </c>
      <c r="AG116" s="365">
        <v>132000</v>
      </c>
      <c r="AH116" s="365">
        <v>0</v>
      </c>
      <c r="AI116" s="365">
        <v>0</v>
      </c>
    </row>
    <row r="117" spans="1:90">
      <c r="A117" s="458" t="str">
        <f t="shared" si="1"/>
        <v>1224504260002000</v>
      </c>
      <c r="B117" s="364" t="s">
        <v>1616</v>
      </c>
      <c r="C117" s="364" t="s">
        <v>553</v>
      </c>
      <c r="D117" s="364" t="s">
        <v>557</v>
      </c>
      <c r="E117" s="364" t="s">
        <v>740</v>
      </c>
      <c r="F117" s="364" t="s">
        <v>1532</v>
      </c>
      <c r="G117" s="364" t="s">
        <v>1533</v>
      </c>
      <c r="H117" s="364" t="s">
        <v>556</v>
      </c>
      <c r="J117" s="364" t="s">
        <v>571</v>
      </c>
      <c r="K117" s="364" t="s">
        <v>563</v>
      </c>
      <c r="L117" s="364" t="s">
        <v>555</v>
      </c>
      <c r="M117" s="364" t="s">
        <v>739</v>
      </c>
      <c r="N117" s="364" t="s">
        <v>739</v>
      </c>
      <c r="O117" s="364" t="s">
        <v>555</v>
      </c>
      <c r="P117" s="364" t="s">
        <v>555</v>
      </c>
      <c r="Q117" s="364" t="s">
        <v>555</v>
      </c>
      <c r="R117" s="364" t="s">
        <v>555</v>
      </c>
      <c r="S117" s="364" t="s">
        <v>555</v>
      </c>
      <c r="T117" s="365">
        <v>0</v>
      </c>
      <c r="U117" s="365">
        <v>0</v>
      </c>
      <c r="V117" s="365">
        <v>0</v>
      </c>
      <c r="W117" s="365">
        <v>0</v>
      </c>
      <c r="X117" s="365">
        <v>1162</v>
      </c>
      <c r="Y117" s="365">
        <v>0</v>
      </c>
      <c r="Z117" s="365">
        <v>0</v>
      </c>
      <c r="AA117" s="365">
        <v>0</v>
      </c>
      <c r="AB117" s="365">
        <v>0</v>
      </c>
      <c r="AC117" s="365">
        <v>0</v>
      </c>
      <c r="AD117" s="365">
        <v>0</v>
      </c>
      <c r="AE117" s="365">
        <v>1162</v>
      </c>
      <c r="AF117" s="365">
        <v>0</v>
      </c>
      <c r="AG117" s="365">
        <v>1162</v>
      </c>
      <c r="AH117" s="365">
        <v>0</v>
      </c>
      <c r="AI117" s="365">
        <v>0</v>
      </c>
    </row>
    <row r="118" spans="1:90">
      <c r="A118" s="458" t="str">
        <f t="shared" si="1"/>
        <v>1224505260002000</v>
      </c>
      <c r="B118" s="364" t="s">
        <v>1616</v>
      </c>
      <c r="C118" s="364" t="s">
        <v>553</v>
      </c>
      <c r="D118" s="364" t="s">
        <v>557</v>
      </c>
      <c r="E118" s="364" t="s">
        <v>740</v>
      </c>
      <c r="F118" s="364" t="s">
        <v>1532</v>
      </c>
      <c r="G118" s="364" t="s">
        <v>1533</v>
      </c>
      <c r="H118" s="364" t="s">
        <v>556</v>
      </c>
      <c r="J118" s="364" t="s">
        <v>571</v>
      </c>
      <c r="K118" s="364" t="s">
        <v>564</v>
      </c>
      <c r="L118" s="364" t="s">
        <v>555</v>
      </c>
      <c r="M118" s="364" t="s">
        <v>739</v>
      </c>
      <c r="N118" s="364" t="s">
        <v>739</v>
      </c>
      <c r="O118" s="364" t="s">
        <v>555</v>
      </c>
      <c r="P118" s="364" t="s">
        <v>555</v>
      </c>
      <c r="Q118" s="364" t="s">
        <v>555</v>
      </c>
      <c r="R118" s="364" t="s">
        <v>555</v>
      </c>
      <c r="S118" s="364" t="s">
        <v>555</v>
      </c>
      <c r="T118" s="365">
        <v>0</v>
      </c>
      <c r="U118" s="365">
        <v>0</v>
      </c>
      <c r="V118" s="365">
        <v>0</v>
      </c>
      <c r="W118" s="365">
        <v>0</v>
      </c>
      <c r="X118" s="365">
        <v>516600</v>
      </c>
      <c r="Y118" s="365">
        <v>0</v>
      </c>
      <c r="Z118" s="365">
        <v>0</v>
      </c>
      <c r="AA118" s="365">
        <v>0</v>
      </c>
      <c r="AB118" s="365">
        <v>0</v>
      </c>
      <c r="AC118" s="365">
        <v>0</v>
      </c>
      <c r="AD118" s="365">
        <v>0</v>
      </c>
      <c r="AE118" s="365">
        <v>516600</v>
      </c>
      <c r="AF118" s="365">
        <v>0</v>
      </c>
      <c r="AG118" s="365">
        <v>516600</v>
      </c>
      <c r="AH118" s="365">
        <v>0</v>
      </c>
      <c r="AI118" s="365">
        <v>0</v>
      </c>
    </row>
    <row r="119" spans="1:90">
      <c r="A119" s="458" t="str">
        <f t="shared" si="1"/>
        <v>1224506260002000</v>
      </c>
      <c r="B119" s="364" t="s">
        <v>1616</v>
      </c>
      <c r="C119" s="364" t="s">
        <v>553</v>
      </c>
      <c r="D119" s="364" t="s">
        <v>557</v>
      </c>
      <c r="E119" s="364" t="s">
        <v>740</v>
      </c>
      <c r="F119" s="364" t="s">
        <v>1532</v>
      </c>
      <c r="G119" s="364" t="s">
        <v>1533</v>
      </c>
      <c r="H119" s="364" t="s">
        <v>556</v>
      </c>
      <c r="J119" s="364" t="s">
        <v>571</v>
      </c>
      <c r="K119" s="364" t="s">
        <v>565</v>
      </c>
      <c r="L119" s="364" t="s">
        <v>555</v>
      </c>
      <c r="M119" s="364" t="s">
        <v>739</v>
      </c>
      <c r="N119" s="364" t="s">
        <v>739</v>
      </c>
      <c r="O119" s="364" t="s">
        <v>555</v>
      </c>
      <c r="P119" s="364" t="s">
        <v>555</v>
      </c>
      <c r="Q119" s="364" t="s">
        <v>555</v>
      </c>
      <c r="R119" s="364" t="s">
        <v>555</v>
      </c>
      <c r="S119" s="364" t="s">
        <v>555</v>
      </c>
      <c r="T119" s="365">
        <v>0</v>
      </c>
      <c r="U119" s="365">
        <v>0</v>
      </c>
      <c r="V119" s="365">
        <v>0</v>
      </c>
      <c r="W119" s="365">
        <v>0</v>
      </c>
      <c r="X119" s="365">
        <v>1090</v>
      </c>
      <c r="Y119" s="365">
        <v>0</v>
      </c>
      <c r="Z119" s="365">
        <v>0</v>
      </c>
      <c r="AA119" s="365">
        <v>0</v>
      </c>
      <c r="AB119" s="365">
        <v>0</v>
      </c>
      <c r="AC119" s="365">
        <v>0</v>
      </c>
      <c r="AD119" s="365">
        <v>0</v>
      </c>
      <c r="AE119" s="365">
        <v>1090</v>
      </c>
      <c r="AF119" s="365">
        <v>0</v>
      </c>
      <c r="AG119" s="365">
        <v>1090</v>
      </c>
      <c r="AH119" s="365">
        <v>0</v>
      </c>
      <c r="AI119" s="365">
        <v>0</v>
      </c>
    </row>
    <row r="120" spans="1:90">
      <c r="A120" s="458" t="str">
        <f t="shared" si="1"/>
        <v>1224507260002000</v>
      </c>
      <c r="B120" s="364" t="s">
        <v>1616</v>
      </c>
      <c r="C120" s="364" t="s">
        <v>553</v>
      </c>
      <c r="D120" s="364" t="s">
        <v>557</v>
      </c>
      <c r="E120" s="364" t="s">
        <v>740</v>
      </c>
      <c r="F120" s="364" t="s">
        <v>1532</v>
      </c>
      <c r="G120" s="364" t="s">
        <v>1533</v>
      </c>
      <c r="H120" s="364" t="s">
        <v>556</v>
      </c>
      <c r="J120" s="364" t="s">
        <v>571</v>
      </c>
      <c r="K120" s="364" t="s">
        <v>566</v>
      </c>
      <c r="L120" s="364" t="s">
        <v>555</v>
      </c>
      <c r="M120" s="364" t="s">
        <v>739</v>
      </c>
      <c r="N120" s="364" t="s">
        <v>739</v>
      </c>
      <c r="O120" s="364" t="s">
        <v>555</v>
      </c>
      <c r="P120" s="364" t="s">
        <v>555</v>
      </c>
      <c r="Q120" s="364" t="s">
        <v>555</v>
      </c>
      <c r="R120" s="364" t="s">
        <v>555</v>
      </c>
      <c r="S120" s="364" t="s">
        <v>555</v>
      </c>
      <c r="T120" s="365">
        <v>0</v>
      </c>
      <c r="U120" s="365">
        <v>0</v>
      </c>
      <c r="V120" s="365">
        <v>0</v>
      </c>
      <c r="W120" s="365">
        <v>0</v>
      </c>
      <c r="X120" s="365">
        <v>308200</v>
      </c>
      <c r="Y120" s="365">
        <v>0</v>
      </c>
      <c r="Z120" s="365">
        <v>0</v>
      </c>
      <c r="AA120" s="365">
        <v>0</v>
      </c>
      <c r="AB120" s="365">
        <v>0</v>
      </c>
      <c r="AC120" s="365">
        <v>0</v>
      </c>
      <c r="AD120" s="365">
        <v>0</v>
      </c>
      <c r="AE120" s="365">
        <v>308200</v>
      </c>
      <c r="AF120" s="365">
        <v>0</v>
      </c>
      <c r="AG120" s="365">
        <v>308200</v>
      </c>
      <c r="AH120" s="365">
        <v>0</v>
      </c>
      <c r="AI120" s="365">
        <v>0</v>
      </c>
    </row>
    <row r="121" spans="1:90">
      <c r="A121" s="458" t="str">
        <f t="shared" si="1"/>
        <v>1224508260002000</v>
      </c>
      <c r="B121" s="364" t="s">
        <v>1616</v>
      </c>
      <c r="C121" s="364" t="s">
        <v>553</v>
      </c>
      <c r="D121" s="364" t="s">
        <v>557</v>
      </c>
      <c r="E121" s="364" t="s">
        <v>740</v>
      </c>
      <c r="F121" s="364" t="s">
        <v>1532</v>
      </c>
      <c r="G121" s="364" t="s">
        <v>1533</v>
      </c>
      <c r="H121" s="364" t="s">
        <v>556</v>
      </c>
      <c r="J121" s="364" t="s">
        <v>571</v>
      </c>
      <c r="K121" s="364" t="s">
        <v>554</v>
      </c>
      <c r="L121" s="364" t="s">
        <v>555</v>
      </c>
      <c r="M121" s="364" t="s">
        <v>739</v>
      </c>
      <c r="N121" s="364" t="s">
        <v>739</v>
      </c>
      <c r="O121" s="364" t="s">
        <v>555</v>
      </c>
      <c r="P121" s="364" t="s">
        <v>555</v>
      </c>
      <c r="Q121" s="364" t="s">
        <v>555</v>
      </c>
      <c r="R121" s="364" t="s">
        <v>555</v>
      </c>
      <c r="S121" s="364" t="s">
        <v>555</v>
      </c>
      <c r="T121" s="365">
        <v>0</v>
      </c>
      <c r="U121" s="365">
        <v>0</v>
      </c>
      <c r="V121" s="365">
        <v>0</v>
      </c>
      <c r="W121" s="365">
        <v>0</v>
      </c>
      <c r="X121" s="365">
        <v>942</v>
      </c>
      <c r="Y121" s="365">
        <v>0</v>
      </c>
      <c r="Z121" s="365">
        <v>0</v>
      </c>
      <c r="AA121" s="365">
        <v>0</v>
      </c>
      <c r="AB121" s="365">
        <v>0</v>
      </c>
      <c r="AC121" s="365">
        <v>0</v>
      </c>
      <c r="AD121" s="365">
        <v>0</v>
      </c>
      <c r="AE121" s="365">
        <v>942</v>
      </c>
      <c r="AF121" s="365">
        <v>0</v>
      </c>
      <c r="AG121" s="365">
        <v>942</v>
      </c>
      <c r="AH121" s="365">
        <v>0</v>
      </c>
      <c r="AI121" s="365">
        <v>0</v>
      </c>
    </row>
    <row r="122" spans="1:90">
      <c r="A122" s="458" t="str">
        <f t="shared" si="1"/>
        <v>1224509260002000</v>
      </c>
      <c r="B122" s="364" t="s">
        <v>1616</v>
      </c>
      <c r="C122" s="364" t="s">
        <v>553</v>
      </c>
      <c r="D122" s="364" t="s">
        <v>557</v>
      </c>
      <c r="E122" s="364" t="s">
        <v>740</v>
      </c>
      <c r="F122" s="364" t="s">
        <v>1532</v>
      </c>
      <c r="G122" s="364" t="s">
        <v>1533</v>
      </c>
      <c r="H122" s="364" t="s">
        <v>556</v>
      </c>
      <c r="J122" s="364" t="s">
        <v>571</v>
      </c>
      <c r="K122" s="364" t="s">
        <v>567</v>
      </c>
      <c r="L122" s="364" t="s">
        <v>555</v>
      </c>
      <c r="M122" s="364" t="s">
        <v>739</v>
      </c>
      <c r="N122" s="364" t="s">
        <v>739</v>
      </c>
      <c r="O122" s="364" t="s">
        <v>555</v>
      </c>
      <c r="P122" s="364" t="s">
        <v>555</v>
      </c>
      <c r="Q122" s="364" t="s">
        <v>555</v>
      </c>
      <c r="R122" s="364" t="s">
        <v>555</v>
      </c>
      <c r="S122" s="364" t="s">
        <v>555</v>
      </c>
      <c r="T122" s="365">
        <v>0</v>
      </c>
      <c r="U122" s="365">
        <v>0</v>
      </c>
      <c r="V122" s="365">
        <v>0</v>
      </c>
      <c r="W122" s="365">
        <v>0</v>
      </c>
      <c r="X122" s="365">
        <v>220000</v>
      </c>
      <c r="Y122" s="365">
        <v>0</v>
      </c>
      <c r="Z122" s="365">
        <v>0</v>
      </c>
      <c r="AA122" s="365">
        <v>0</v>
      </c>
      <c r="AB122" s="365">
        <v>0</v>
      </c>
      <c r="AC122" s="365">
        <v>0</v>
      </c>
      <c r="AD122" s="365">
        <v>0</v>
      </c>
      <c r="AE122" s="365">
        <v>220000</v>
      </c>
      <c r="AF122" s="365">
        <v>0</v>
      </c>
      <c r="AG122" s="365">
        <v>220000</v>
      </c>
      <c r="AH122" s="365">
        <v>0</v>
      </c>
      <c r="AI122" s="365">
        <v>0</v>
      </c>
    </row>
    <row r="123" spans="1:90">
      <c r="A123" s="458" t="str">
        <f t="shared" si="1"/>
        <v>1224510260002000</v>
      </c>
      <c r="B123" s="364" t="s">
        <v>1616</v>
      </c>
      <c r="C123" s="364" t="s">
        <v>553</v>
      </c>
      <c r="D123" s="364" t="s">
        <v>557</v>
      </c>
      <c r="E123" s="364" t="s">
        <v>740</v>
      </c>
      <c r="F123" s="364" t="s">
        <v>1532</v>
      </c>
      <c r="G123" s="364" t="s">
        <v>1533</v>
      </c>
      <c r="H123" s="364" t="s">
        <v>556</v>
      </c>
      <c r="J123" s="364" t="s">
        <v>571</v>
      </c>
      <c r="K123" s="364" t="s">
        <v>568</v>
      </c>
      <c r="L123" s="364" t="s">
        <v>555</v>
      </c>
      <c r="M123" s="364" t="s">
        <v>739</v>
      </c>
      <c r="N123" s="364" t="s">
        <v>739</v>
      </c>
      <c r="O123" s="364" t="s">
        <v>555</v>
      </c>
      <c r="P123" s="364" t="s">
        <v>555</v>
      </c>
      <c r="Q123" s="364" t="s">
        <v>555</v>
      </c>
      <c r="R123" s="364" t="s">
        <v>555</v>
      </c>
      <c r="S123" s="364" t="s">
        <v>555</v>
      </c>
      <c r="T123" s="365">
        <v>0</v>
      </c>
      <c r="U123" s="365">
        <v>0</v>
      </c>
      <c r="V123" s="365">
        <v>0</v>
      </c>
      <c r="W123" s="365">
        <v>0</v>
      </c>
      <c r="X123" s="365">
        <v>882</v>
      </c>
      <c r="Y123" s="365">
        <v>0</v>
      </c>
      <c r="Z123" s="365">
        <v>0</v>
      </c>
      <c r="AA123" s="365">
        <v>0</v>
      </c>
      <c r="AB123" s="365">
        <v>0</v>
      </c>
      <c r="AC123" s="365">
        <v>0</v>
      </c>
      <c r="AD123" s="365">
        <v>0</v>
      </c>
      <c r="AE123" s="365">
        <v>882</v>
      </c>
      <c r="AF123" s="365">
        <v>0</v>
      </c>
      <c r="AG123" s="365">
        <v>882</v>
      </c>
      <c r="AH123" s="365">
        <v>0</v>
      </c>
      <c r="AI123" s="365">
        <v>0</v>
      </c>
    </row>
    <row r="124" spans="1:90">
      <c r="A124" s="458" t="str">
        <f t="shared" si="1"/>
        <v>1224511260002000</v>
      </c>
      <c r="B124" s="364" t="s">
        <v>1616</v>
      </c>
      <c r="C124" s="364" t="s">
        <v>553</v>
      </c>
      <c r="D124" s="364" t="s">
        <v>557</v>
      </c>
      <c r="E124" s="364" t="s">
        <v>740</v>
      </c>
      <c r="F124" s="364" t="s">
        <v>1532</v>
      </c>
      <c r="G124" s="364" t="s">
        <v>1533</v>
      </c>
      <c r="H124" s="364" t="s">
        <v>556</v>
      </c>
      <c r="J124" s="364" t="s">
        <v>571</v>
      </c>
      <c r="K124" s="364" t="s">
        <v>569</v>
      </c>
      <c r="L124" s="364" t="s">
        <v>555</v>
      </c>
      <c r="M124" s="364" t="s">
        <v>739</v>
      </c>
      <c r="N124" s="364" t="s">
        <v>739</v>
      </c>
      <c r="O124" s="364" t="s">
        <v>555</v>
      </c>
      <c r="P124" s="364" t="s">
        <v>555</v>
      </c>
      <c r="Q124" s="364" t="s">
        <v>555</v>
      </c>
      <c r="R124" s="364" t="s">
        <v>555</v>
      </c>
      <c r="S124" s="364" t="s">
        <v>555</v>
      </c>
      <c r="T124" s="365">
        <v>0</v>
      </c>
      <c r="U124" s="365">
        <v>0</v>
      </c>
      <c r="V124" s="365">
        <v>0</v>
      </c>
      <c r="W124" s="365">
        <v>0</v>
      </c>
      <c r="X124" s="365">
        <v>487200</v>
      </c>
      <c r="Y124" s="365">
        <v>0</v>
      </c>
      <c r="Z124" s="365">
        <v>0</v>
      </c>
      <c r="AA124" s="365">
        <v>0</v>
      </c>
      <c r="AB124" s="365">
        <v>0</v>
      </c>
      <c r="AC124" s="365">
        <v>0</v>
      </c>
      <c r="AD124" s="365">
        <v>0</v>
      </c>
      <c r="AE124" s="365">
        <v>487200</v>
      </c>
      <c r="AF124" s="365">
        <v>0</v>
      </c>
      <c r="AG124" s="365">
        <v>487200</v>
      </c>
      <c r="AH124" s="365">
        <v>0</v>
      </c>
      <c r="AI124" s="365">
        <v>0</v>
      </c>
    </row>
    <row r="125" spans="1:90">
      <c r="A125" s="458" t="str">
        <f t="shared" si="1"/>
        <v>1224512260002000</v>
      </c>
      <c r="B125" s="364" t="s">
        <v>1616</v>
      </c>
      <c r="C125" s="364" t="s">
        <v>553</v>
      </c>
      <c r="D125" s="364" t="s">
        <v>557</v>
      </c>
      <c r="E125" s="364" t="s">
        <v>740</v>
      </c>
      <c r="F125" s="364" t="s">
        <v>1532</v>
      </c>
      <c r="G125" s="364" t="s">
        <v>1533</v>
      </c>
      <c r="H125" s="364" t="s">
        <v>556</v>
      </c>
      <c r="J125" s="364" t="s">
        <v>571</v>
      </c>
      <c r="K125" s="364" t="s">
        <v>557</v>
      </c>
      <c r="L125" s="364" t="s">
        <v>555</v>
      </c>
      <c r="M125" s="364" t="s">
        <v>739</v>
      </c>
      <c r="N125" s="364" t="s">
        <v>739</v>
      </c>
      <c r="O125" s="364" t="s">
        <v>555</v>
      </c>
      <c r="P125" s="364" t="s">
        <v>555</v>
      </c>
      <c r="Q125" s="364" t="s">
        <v>555</v>
      </c>
      <c r="R125" s="364" t="s">
        <v>555</v>
      </c>
      <c r="S125" s="364" t="s">
        <v>555</v>
      </c>
      <c r="T125" s="365">
        <v>0</v>
      </c>
      <c r="U125" s="365">
        <v>0</v>
      </c>
      <c r="V125" s="365">
        <v>0</v>
      </c>
      <c r="W125" s="365">
        <v>0</v>
      </c>
      <c r="X125" s="365">
        <v>289</v>
      </c>
      <c r="Y125" s="365">
        <v>0</v>
      </c>
      <c r="Z125" s="365">
        <v>0</v>
      </c>
      <c r="AA125" s="365">
        <v>0</v>
      </c>
      <c r="AB125" s="365">
        <v>0</v>
      </c>
      <c r="AC125" s="365">
        <v>0</v>
      </c>
      <c r="AD125" s="365">
        <v>0</v>
      </c>
      <c r="AE125" s="365">
        <v>289</v>
      </c>
      <c r="AF125" s="365">
        <v>0</v>
      </c>
      <c r="AG125" s="365">
        <v>289</v>
      </c>
      <c r="AH125" s="365">
        <v>0</v>
      </c>
      <c r="AI125" s="365">
        <v>0</v>
      </c>
    </row>
    <row r="126" spans="1:90">
      <c r="A126" s="458" t="str">
        <f t="shared" si="1"/>
        <v>1224513260002000</v>
      </c>
      <c r="B126" s="364" t="s">
        <v>1616</v>
      </c>
      <c r="C126" s="364" t="s">
        <v>553</v>
      </c>
      <c r="D126" s="364" t="s">
        <v>557</v>
      </c>
      <c r="E126" s="364" t="s">
        <v>740</v>
      </c>
      <c r="F126" s="364" t="s">
        <v>1532</v>
      </c>
      <c r="G126" s="364" t="s">
        <v>1533</v>
      </c>
      <c r="H126" s="364" t="s">
        <v>556</v>
      </c>
      <c r="J126" s="364" t="s">
        <v>571</v>
      </c>
      <c r="K126" s="364" t="s">
        <v>572</v>
      </c>
      <c r="L126" s="364" t="s">
        <v>555</v>
      </c>
      <c r="M126" s="364" t="s">
        <v>739</v>
      </c>
      <c r="N126" s="364" t="s">
        <v>739</v>
      </c>
      <c r="O126" s="364" t="s">
        <v>555</v>
      </c>
      <c r="P126" s="364" t="s">
        <v>555</v>
      </c>
      <c r="Q126" s="364" t="s">
        <v>555</v>
      </c>
      <c r="R126" s="364" t="s">
        <v>555</v>
      </c>
      <c r="S126" s="364" t="s">
        <v>555</v>
      </c>
      <c r="T126" s="365">
        <v>0</v>
      </c>
      <c r="U126" s="365">
        <v>0</v>
      </c>
      <c r="V126" s="365">
        <v>0</v>
      </c>
      <c r="W126" s="365">
        <v>0</v>
      </c>
      <c r="X126" s="365">
        <v>0</v>
      </c>
      <c r="Y126" s="365">
        <v>0</v>
      </c>
      <c r="Z126" s="365">
        <v>0</v>
      </c>
      <c r="AA126" s="365">
        <v>0</v>
      </c>
      <c r="AB126" s="365">
        <v>0</v>
      </c>
      <c r="AC126" s="365">
        <v>0</v>
      </c>
      <c r="AD126" s="365">
        <v>0</v>
      </c>
      <c r="AE126" s="365">
        <v>0</v>
      </c>
      <c r="AF126" s="365">
        <v>0</v>
      </c>
      <c r="AG126" s="365">
        <v>0</v>
      </c>
      <c r="AH126" s="365">
        <v>0</v>
      </c>
      <c r="AI126" s="365">
        <v>0</v>
      </c>
    </row>
    <row r="127" spans="1:90">
      <c r="A127" s="458" t="str">
        <f t="shared" si="1"/>
        <v>1224514260002000</v>
      </c>
      <c r="B127" s="364" t="s">
        <v>1616</v>
      </c>
      <c r="C127" s="364" t="s">
        <v>553</v>
      </c>
      <c r="D127" s="364" t="s">
        <v>557</v>
      </c>
      <c r="E127" s="364" t="s">
        <v>740</v>
      </c>
      <c r="F127" s="364" t="s">
        <v>1532</v>
      </c>
      <c r="G127" s="364" t="s">
        <v>1533</v>
      </c>
      <c r="H127" s="364" t="s">
        <v>556</v>
      </c>
      <c r="J127" s="364" t="s">
        <v>571</v>
      </c>
      <c r="K127" s="364" t="s">
        <v>573</v>
      </c>
      <c r="L127" s="364" t="s">
        <v>555</v>
      </c>
      <c r="M127" s="364" t="s">
        <v>739</v>
      </c>
      <c r="N127" s="364" t="s">
        <v>739</v>
      </c>
      <c r="O127" s="364" t="s">
        <v>555</v>
      </c>
      <c r="P127" s="364" t="s">
        <v>555</v>
      </c>
      <c r="Q127" s="364" t="s">
        <v>555</v>
      </c>
      <c r="R127" s="364" t="s">
        <v>555</v>
      </c>
      <c r="S127" s="364" t="s">
        <v>555</v>
      </c>
      <c r="T127" s="365">
        <v>0</v>
      </c>
      <c r="U127" s="365">
        <v>0</v>
      </c>
      <c r="V127" s="365">
        <v>0</v>
      </c>
      <c r="W127" s="365">
        <v>0</v>
      </c>
      <c r="X127" s="365">
        <v>0</v>
      </c>
      <c r="Y127" s="365">
        <v>0</v>
      </c>
      <c r="Z127" s="365">
        <v>0</v>
      </c>
      <c r="AA127" s="365">
        <v>0</v>
      </c>
      <c r="AB127" s="365">
        <v>0</v>
      </c>
      <c r="AC127" s="365">
        <v>0</v>
      </c>
      <c r="AD127" s="365">
        <v>0</v>
      </c>
      <c r="AE127" s="365">
        <v>0</v>
      </c>
      <c r="AF127" s="365">
        <v>0</v>
      </c>
      <c r="AG127" s="365">
        <v>0</v>
      </c>
      <c r="AH127" s="365">
        <v>0</v>
      </c>
      <c r="AI127" s="365">
        <v>0</v>
      </c>
    </row>
    <row r="128" spans="1:90">
      <c r="A128" s="458" t="str">
        <f t="shared" si="1"/>
        <v>1224515260002000</v>
      </c>
      <c r="B128" s="364" t="s">
        <v>1616</v>
      </c>
      <c r="C128" s="364" t="s">
        <v>553</v>
      </c>
      <c r="D128" s="364" t="s">
        <v>557</v>
      </c>
      <c r="E128" s="364" t="s">
        <v>740</v>
      </c>
      <c r="F128" s="364" t="s">
        <v>1532</v>
      </c>
      <c r="G128" s="364" t="s">
        <v>1533</v>
      </c>
      <c r="H128" s="364" t="s">
        <v>556</v>
      </c>
      <c r="J128" s="364" t="s">
        <v>571</v>
      </c>
      <c r="K128" s="364" t="s">
        <v>574</v>
      </c>
      <c r="L128" s="364" t="s">
        <v>555</v>
      </c>
      <c r="M128" s="364" t="s">
        <v>739</v>
      </c>
      <c r="N128" s="364" t="s">
        <v>739</v>
      </c>
      <c r="O128" s="364" t="s">
        <v>555</v>
      </c>
      <c r="P128" s="364" t="s">
        <v>555</v>
      </c>
      <c r="Q128" s="364" t="s">
        <v>555</v>
      </c>
      <c r="R128" s="364" t="s">
        <v>555</v>
      </c>
      <c r="S128" s="364" t="s">
        <v>555</v>
      </c>
      <c r="T128" s="365">
        <v>0</v>
      </c>
      <c r="U128" s="365">
        <v>0</v>
      </c>
      <c r="V128" s="365">
        <v>0</v>
      </c>
      <c r="W128" s="365">
        <v>0</v>
      </c>
      <c r="X128" s="365">
        <v>0</v>
      </c>
      <c r="Y128" s="365">
        <v>0</v>
      </c>
      <c r="Z128" s="365">
        <v>0</v>
      </c>
      <c r="AA128" s="365">
        <v>0</v>
      </c>
      <c r="AB128" s="365">
        <v>0</v>
      </c>
      <c r="AC128" s="365">
        <v>0</v>
      </c>
      <c r="AD128" s="365">
        <v>0</v>
      </c>
      <c r="AE128" s="365">
        <v>0</v>
      </c>
      <c r="AF128" s="365">
        <v>0</v>
      </c>
      <c r="AG128" s="365">
        <v>0</v>
      </c>
      <c r="AH128" s="365">
        <v>0</v>
      </c>
      <c r="AI128" s="365">
        <v>0</v>
      </c>
    </row>
    <row r="129" spans="1:89">
      <c r="A129" s="458" t="str">
        <f t="shared" si="1"/>
        <v>1224516260002000</v>
      </c>
      <c r="B129" s="364" t="s">
        <v>1616</v>
      </c>
      <c r="C129" s="364" t="s">
        <v>553</v>
      </c>
      <c r="D129" s="364" t="s">
        <v>557</v>
      </c>
      <c r="E129" s="364" t="s">
        <v>740</v>
      </c>
      <c r="F129" s="364" t="s">
        <v>1532</v>
      </c>
      <c r="G129" s="364" t="s">
        <v>1533</v>
      </c>
      <c r="H129" s="364" t="s">
        <v>556</v>
      </c>
      <c r="J129" s="364" t="s">
        <v>571</v>
      </c>
      <c r="K129" s="364" t="s">
        <v>575</v>
      </c>
      <c r="L129" s="364" t="s">
        <v>555</v>
      </c>
      <c r="M129" s="364" t="s">
        <v>739</v>
      </c>
      <c r="N129" s="364" t="s">
        <v>739</v>
      </c>
      <c r="O129" s="364" t="s">
        <v>555</v>
      </c>
      <c r="P129" s="364" t="s">
        <v>555</v>
      </c>
      <c r="Q129" s="364" t="s">
        <v>555</v>
      </c>
      <c r="R129" s="364" t="s">
        <v>555</v>
      </c>
      <c r="S129" s="364" t="s">
        <v>555</v>
      </c>
      <c r="T129" s="365">
        <v>0</v>
      </c>
      <c r="U129" s="365">
        <v>0</v>
      </c>
      <c r="V129" s="365">
        <v>0</v>
      </c>
      <c r="W129" s="365">
        <v>0</v>
      </c>
      <c r="X129" s="365">
        <v>0</v>
      </c>
      <c r="Y129" s="365">
        <v>0</v>
      </c>
      <c r="Z129" s="365">
        <v>0</v>
      </c>
      <c r="AA129" s="365">
        <v>0</v>
      </c>
      <c r="AB129" s="365">
        <v>0</v>
      </c>
      <c r="AC129" s="365">
        <v>0</v>
      </c>
      <c r="AD129" s="365">
        <v>0</v>
      </c>
      <c r="AE129" s="365">
        <v>0</v>
      </c>
      <c r="AF129" s="365">
        <v>0</v>
      </c>
      <c r="AG129" s="365">
        <v>0</v>
      </c>
      <c r="AH129" s="365">
        <v>0</v>
      </c>
      <c r="AI129" s="365">
        <v>0</v>
      </c>
    </row>
    <row r="130" spans="1:89">
      <c r="A130" s="458" t="str">
        <f t="shared" si="1"/>
        <v>1224517260002000</v>
      </c>
      <c r="B130" s="364" t="s">
        <v>1616</v>
      </c>
      <c r="C130" s="364" t="s">
        <v>553</v>
      </c>
      <c r="D130" s="364" t="s">
        <v>557</v>
      </c>
      <c r="E130" s="364" t="s">
        <v>740</v>
      </c>
      <c r="F130" s="364" t="s">
        <v>1532</v>
      </c>
      <c r="G130" s="364" t="s">
        <v>1533</v>
      </c>
      <c r="H130" s="364" t="s">
        <v>556</v>
      </c>
      <c r="J130" s="364" t="s">
        <v>571</v>
      </c>
      <c r="K130" s="364" t="s">
        <v>576</v>
      </c>
      <c r="L130" s="364" t="s">
        <v>555</v>
      </c>
      <c r="M130" s="364" t="s">
        <v>739</v>
      </c>
      <c r="N130" s="364" t="s">
        <v>739</v>
      </c>
      <c r="O130" s="364" t="s">
        <v>555</v>
      </c>
      <c r="P130" s="364" t="s">
        <v>555</v>
      </c>
      <c r="Q130" s="364" t="s">
        <v>555</v>
      </c>
      <c r="R130" s="364" t="s">
        <v>555</v>
      </c>
      <c r="S130" s="364" t="s">
        <v>555</v>
      </c>
      <c r="T130" s="365">
        <v>0</v>
      </c>
      <c r="U130" s="365">
        <v>0</v>
      </c>
      <c r="V130" s="365">
        <v>0</v>
      </c>
      <c r="W130" s="365">
        <v>0</v>
      </c>
      <c r="X130" s="365">
        <v>0</v>
      </c>
      <c r="Y130" s="365">
        <v>0</v>
      </c>
      <c r="Z130" s="365">
        <v>0</v>
      </c>
      <c r="AA130" s="365">
        <v>0</v>
      </c>
      <c r="AB130" s="365">
        <v>0</v>
      </c>
      <c r="AC130" s="365">
        <v>0</v>
      </c>
      <c r="AD130" s="365">
        <v>0</v>
      </c>
      <c r="AE130" s="365">
        <v>0</v>
      </c>
      <c r="AF130" s="365">
        <v>0</v>
      </c>
      <c r="AG130" s="365">
        <v>0</v>
      </c>
      <c r="AH130" s="365">
        <v>0</v>
      </c>
      <c r="AI130" s="365">
        <v>0</v>
      </c>
    </row>
    <row r="131" spans="1:89">
      <c r="A131" s="458" t="str">
        <f t="shared" ref="A131:A194" si="2">+D131&amp;E131&amp;J131&amp;K131&amp;F131&amp;H131</f>
        <v>1224518260002000</v>
      </c>
      <c r="B131" s="364" t="s">
        <v>1616</v>
      </c>
      <c r="C131" s="364" t="s">
        <v>553</v>
      </c>
      <c r="D131" s="364" t="s">
        <v>557</v>
      </c>
      <c r="E131" s="364" t="s">
        <v>740</v>
      </c>
      <c r="F131" s="364" t="s">
        <v>1532</v>
      </c>
      <c r="G131" s="364" t="s">
        <v>1533</v>
      </c>
      <c r="H131" s="364" t="s">
        <v>556</v>
      </c>
      <c r="J131" s="364" t="s">
        <v>571</v>
      </c>
      <c r="K131" s="364" t="s">
        <v>577</v>
      </c>
      <c r="L131" s="364" t="s">
        <v>555</v>
      </c>
      <c r="M131" s="364" t="s">
        <v>739</v>
      </c>
      <c r="N131" s="364" t="s">
        <v>739</v>
      </c>
      <c r="O131" s="364" t="s">
        <v>555</v>
      </c>
      <c r="P131" s="364" t="s">
        <v>555</v>
      </c>
      <c r="Q131" s="364" t="s">
        <v>555</v>
      </c>
      <c r="R131" s="364" t="s">
        <v>555</v>
      </c>
      <c r="S131" s="364" t="s">
        <v>555</v>
      </c>
      <c r="T131" s="365">
        <v>0</v>
      </c>
      <c r="U131" s="365">
        <v>0</v>
      </c>
      <c r="V131" s="365">
        <v>0</v>
      </c>
      <c r="W131" s="365">
        <v>0</v>
      </c>
      <c r="X131" s="365">
        <v>0</v>
      </c>
      <c r="Y131" s="365">
        <v>0</v>
      </c>
      <c r="Z131" s="365">
        <v>0</v>
      </c>
      <c r="AA131" s="365">
        <v>0</v>
      </c>
      <c r="AB131" s="365">
        <v>0</v>
      </c>
      <c r="AC131" s="365">
        <v>0</v>
      </c>
      <c r="AD131" s="365">
        <v>0</v>
      </c>
      <c r="AE131" s="365">
        <v>0</v>
      </c>
      <c r="AF131" s="365">
        <v>0</v>
      </c>
      <c r="AG131" s="365">
        <v>0</v>
      </c>
      <c r="AH131" s="365">
        <v>0</v>
      </c>
      <c r="AI131" s="365">
        <v>0</v>
      </c>
    </row>
    <row r="132" spans="1:89">
      <c r="A132" s="458" t="str">
        <f t="shared" si="2"/>
        <v>1224519260002000</v>
      </c>
      <c r="B132" s="364" t="s">
        <v>1616</v>
      </c>
      <c r="C132" s="364" t="s">
        <v>553</v>
      </c>
      <c r="D132" s="364" t="s">
        <v>557</v>
      </c>
      <c r="E132" s="364" t="s">
        <v>740</v>
      </c>
      <c r="F132" s="364" t="s">
        <v>1532</v>
      </c>
      <c r="G132" s="364" t="s">
        <v>1533</v>
      </c>
      <c r="H132" s="364" t="s">
        <v>556</v>
      </c>
      <c r="J132" s="364" t="s">
        <v>571</v>
      </c>
      <c r="K132" s="364" t="s">
        <v>578</v>
      </c>
      <c r="L132" s="364" t="s">
        <v>555</v>
      </c>
      <c r="M132" s="364" t="s">
        <v>739</v>
      </c>
      <c r="N132" s="364" t="s">
        <v>739</v>
      </c>
      <c r="O132" s="364" t="s">
        <v>555</v>
      </c>
      <c r="P132" s="364" t="s">
        <v>555</v>
      </c>
      <c r="Q132" s="364" t="s">
        <v>555</v>
      </c>
      <c r="R132" s="364" t="s">
        <v>555</v>
      </c>
      <c r="S132" s="364" t="s">
        <v>555</v>
      </c>
      <c r="T132" s="365">
        <v>0</v>
      </c>
      <c r="U132" s="365">
        <v>0</v>
      </c>
      <c r="V132" s="365">
        <v>0</v>
      </c>
      <c r="W132" s="365">
        <v>0</v>
      </c>
      <c r="X132" s="365">
        <v>0</v>
      </c>
      <c r="Y132" s="365">
        <v>0</v>
      </c>
      <c r="Z132" s="365">
        <v>0</v>
      </c>
      <c r="AA132" s="365">
        <v>0</v>
      </c>
      <c r="AB132" s="365">
        <v>0</v>
      </c>
      <c r="AC132" s="365">
        <v>0</v>
      </c>
      <c r="AD132" s="365">
        <v>0</v>
      </c>
      <c r="AE132" s="365">
        <v>0</v>
      </c>
      <c r="AF132" s="365">
        <v>0</v>
      </c>
      <c r="AG132" s="365">
        <v>0</v>
      </c>
      <c r="AH132" s="365">
        <v>0</v>
      </c>
      <c r="AI132" s="365">
        <v>0</v>
      </c>
    </row>
    <row r="133" spans="1:89">
      <c r="A133" s="458" t="str">
        <f t="shared" si="2"/>
        <v>1224520260002000</v>
      </c>
      <c r="B133" s="364" t="s">
        <v>1616</v>
      </c>
      <c r="C133" s="364" t="s">
        <v>553</v>
      </c>
      <c r="D133" s="364" t="s">
        <v>557</v>
      </c>
      <c r="E133" s="364" t="s">
        <v>740</v>
      </c>
      <c r="F133" s="364" t="s">
        <v>1532</v>
      </c>
      <c r="G133" s="364" t="s">
        <v>1533</v>
      </c>
      <c r="H133" s="364" t="s">
        <v>556</v>
      </c>
      <c r="J133" s="364" t="s">
        <v>571</v>
      </c>
      <c r="K133" s="364" t="s">
        <v>579</v>
      </c>
      <c r="L133" s="364" t="s">
        <v>555</v>
      </c>
      <c r="M133" s="364" t="s">
        <v>739</v>
      </c>
      <c r="N133" s="364" t="s">
        <v>739</v>
      </c>
      <c r="O133" s="364" t="s">
        <v>555</v>
      </c>
      <c r="P133" s="364" t="s">
        <v>555</v>
      </c>
      <c r="Q133" s="364" t="s">
        <v>555</v>
      </c>
      <c r="R133" s="364" t="s">
        <v>555</v>
      </c>
      <c r="S133" s="364" t="s">
        <v>555</v>
      </c>
      <c r="T133" s="365">
        <v>0</v>
      </c>
      <c r="U133" s="365">
        <v>0</v>
      </c>
      <c r="V133" s="365">
        <v>0</v>
      </c>
      <c r="W133" s="365">
        <v>0</v>
      </c>
      <c r="X133" s="365">
        <v>0</v>
      </c>
      <c r="Y133" s="365">
        <v>0</v>
      </c>
      <c r="Z133" s="365">
        <v>0</v>
      </c>
      <c r="AA133" s="365">
        <v>0</v>
      </c>
      <c r="AB133" s="365">
        <v>0</v>
      </c>
      <c r="AC133" s="365">
        <v>0</v>
      </c>
      <c r="AD133" s="365">
        <v>0</v>
      </c>
      <c r="AE133" s="365">
        <v>0</v>
      </c>
      <c r="AF133" s="365">
        <v>0</v>
      </c>
      <c r="AG133" s="365">
        <v>0</v>
      </c>
      <c r="AH133" s="365">
        <v>0</v>
      </c>
      <c r="AI133" s="365">
        <v>0</v>
      </c>
    </row>
    <row r="134" spans="1:89">
      <c r="A134" s="458" t="str">
        <f t="shared" si="2"/>
        <v>1224521260002000</v>
      </c>
      <c r="B134" s="364" t="s">
        <v>1616</v>
      </c>
      <c r="C134" s="364" t="s">
        <v>553</v>
      </c>
      <c r="D134" s="364" t="s">
        <v>557</v>
      </c>
      <c r="E134" s="364" t="s">
        <v>740</v>
      </c>
      <c r="F134" s="364" t="s">
        <v>1532</v>
      </c>
      <c r="G134" s="364" t="s">
        <v>1533</v>
      </c>
      <c r="H134" s="364" t="s">
        <v>556</v>
      </c>
      <c r="J134" s="364" t="s">
        <v>571</v>
      </c>
      <c r="K134" s="364" t="s">
        <v>559</v>
      </c>
      <c r="L134" s="364" t="s">
        <v>555</v>
      </c>
      <c r="M134" s="364" t="s">
        <v>739</v>
      </c>
      <c r="N134" s="364" t="s">
        <v>739</v>
      </c>
      <c r="O134" s="364" t="s">
        <v>555</v>
      </c>
      <c r="P134" s="364" t="s">
        <v>555</v>
      </c>
      <c r="Q134" s="364" t="s">
        <v>555</v>
      </c>
      <c r="R134" s="364" t="s">
        <v>555</v>
      </c>
      <c r="S134" s="364" t="s">
        <v>555</v>
      </c>
      <c r="T134" s="365">
        <v>0</v>
      </c>
      <c r="U134" s="365">
        <v>0</v>
      </c>
      <c r="V134" s="365">
        <v>0</v>
      </c>
      <c r="W134" s="365">
        <v>0</v>
      </c>
      <c r="X134" s="365">
        <v>0</v>
      </c>
      <c r="Y134" s="365">
        <v>0</v>
      </c>
      <c r="Z134" s="365">
        <v>0</v>
      </c>
      <c r="AA134" s="365">
        <v>0</v>
      </c>
      <c r="AB134" s="365">
        <v>0</v>
      </c>
      <c r="AC134" s="365">
        <v>0</v>
      </c>
      <c r="AD134" s="365">
        <v>0</v>
      </c>
      <c r="AE134" s="365">
        <v>0</v>
      </c>
      <c r="AF134" s="365">
        <v>0</v>
      </c>
      <c r="AG134" s="365">
        <v>0</v>
      </c>
      <c r="AH134" s="365">
        <v>0</v>
      </c>
      <c r="AI134" s="365">
        <v>0</v>
      </c>
    </row>
    <row r="135" spans="1:89">
      <c r="A135" s="458" t="str">
        <f t="shared" si="2"/>
        <v>1224522260002000</v>
      </c>
      <c r="B135" s="364" t="s">
        <v>1616</v>
      </c>
      <c r="C135" s="364" t="s">
        <v>553</v>
      </c>
      <c r="D135" s="364" t="s">
        <v>557</v>
      </c>
      <c r="E135" s="364" t="s">
        <v>740</v>
      </c>
      <c r="F135" s="364" t="s">
        <v>1532</v>
      </c>
      <c r="G135" s="364" t="s">
        <v>1533</v>
      </c>
      <c r="H135" s="364" t="s">
        <v>556</v>
      </c>
      <c r="J135" s="364" t="s">
        <v>571</v>
      </c>
      <c r="K135" s="364" t="s">
        <v>580</v>
      </c>
      <c r="L135" s="364" t="s">
        <v>555</v>
      </c>
      <c r="M135" s="364" t="s">
        <v>739</v>
      </c>
      <c r="N135" s="364" t="s">
        <v>739</v>
      </c>
      <c r="O135" s="364" t="s">
        <v>555</v>
      </c>
      <c r="P135" s="364" t="s">
        <v>555</v>
      </c>
      <c r="Q135" s="364" t="s">
        <v>555</v>
      </c>
      <c r="R135" s="364" t="s">
        <v>555</v>
      </c>
      <c r="S135" s="364" t="s">
        <v>555</v>
      </c>
      <c r="T135" s="365">
        <v>0</v>
      </c>
      <c r="U135" s="365">
        <v>0</v>
      </c>
      <c r="V135" s="365">
        <v>0</v>
      </c>
      <c r="W135" s="365">
        <v>0</v>
      </c>
      <c r="X135" s="365">
        <v>0</v>
      </c>
      <c r="Y135" s="365">
        <v>0</v>
      </c>
      <c r="Z135" s="365">
        <v>0</v>
      </c>
      <c r="AA135" s="365">
        <v>0</v>
      </c>
      <c r="AB135" s="365">
        <v>0</v>
      </c>
      <c r="AC135" s="365">
        <v>0</v>
      </c>
      <c r="AD135" s="365">
        <v>0</v>
      </c>
      <c r="AE135" s="365">
        <v>0</v>
      </c>
      <c r="AF135" s="365">
        <v>0</v>
      </c>
      <c r="AG135" s="365">
        <v>0</v>
      </c>
      <c r="AH135" s="365">
        <v>0</v>
      </c>
      <c r="AI135" s="365">
        <v>0</v>
      </c>
    </row>
    <row r="136" spans="1:89">
      <c r="A136" s="458" t="str">
        <f t="shared" si="2"/>
        <v>1224523260002000</v>
      </c>
      <c r="B136" s="364" t="s">
        <v>1616</v>
      </c>
      <c r="C136" s="364" t="s">
        <v>553</v>
      </c>
      <c r="D136" s="364" t="s">
        <v>557</v>
      </c>
      <c r="E136" s="364" t="s">
        <v>740</v>
      </c>
      <c r="F136" s="364" t="s">
        <v>1532</v>
      </c>
      <c r="G136" s="364" t="s">
        <v>1533</v>
      </c>
      <c r="H136" s="364" t="s">
        <v>556</v>
      </c>
      <c r="J136" s="364" t="s">
        <v>571</v>
      </c>
      <c r="K136" s="364" t="s">
        <v>581</v>
      </c>
      <c r="L136" s="364" t="s">
        <v>555</v>
      </c>
      <c r="M136" s="364" t="s">
        <v>739</v>
      </c>
      <c r="N136" s="364" t="s">
        <v>739</v>
      </c>
      <c r="O136" s="364" t="s">
        <v>555</v>
      </c>
      <c r="P136" s="364" t="s">
        <v>555</v>
      </c>
      <c r="Q136" s="364" t="s">
        <v>555</v>
      </c>
      <c r="R136" s="364" t="s">
        <v>555</v>
      </c>
      <c r="S136" s="364" t="s">
        <v>555</v>
      </c>
      <c r="T136" s="365">
        <v>0</v>
      </c>
      <c r="U136" s="365">
        <v>0</v>
      </c>
      <c r="V136" s="365">
        <v>0</v>
      </c>
      <c r="W136" s="365">
        <v>0</v>
      </c>
      <c r="X136" s="365">
        <v>0</v>
      </c>
      <c r="Y136" s="365">
        <v>0</v>
      </c>
      <c r="Z136" s="365">
        <v>0</v>
      </c>
      <c r="AA136" s="365">
        <v>0</v>
      </c>
      <c r="AB136" s="365">
        <v>0</v>
      </c>
      <c r="AC136" s="365">
        <v>0</v>
      </c>
      <c r="AD136" s="365">
        <v>0</v>
      </c>
      <c r="AE136" s="365">
        <v>0</v>
      </c>
      <c r="AF136" s="365">
        <v>0</v>
      </c>
      <c r="AG136" s="365">
        <v>0</v>
      </c>
      <c r="AH136" s="365">
        <v>0</v>
      </c>
      <c r="AI136" s="365">
        <v>0</v>
      </c>
    </row>
    <row r="137" spans="1:89">
      <c r="A137" s="458" t="str">
        <f t="shared" si="2"/>
        <v>1224524260002000</v>
      </c>
      <c r="B137" s="364" t="s">
        <v>1616</v>
      </c>
      <c r="C137" s="364" t="s">
        <v>553</v>
      </c>
      <c r="D137" s="364" t="s">
        <v>557</v>
      </c>
      <c r="E137" s="364" t="s">
        <v>740</v>
      </c>
      <c r="F137" s="364" t="s">
        <v>1532</v>
      </c>
      <c r="G137" s="364" t="s">
        <v>1533</v>
      </c>
      <c r="H137" s="364" t="s">
        <v>556</v>
      </c>
      <c r="J137" s="364" t="s">
        <v>571</v>
      </c>
      <c r="K137" s="364" t="s">
        <v>560</v>
      </c>
      <c r="L137" s="364" t="s">
        <v>555</v>
      </c>
      <c r="M137" s="364" t="s">
        <v>739</v>
      </c>
      <c r="N137" s="364" t="s">
        <v>739</v>
      </c>
      <c r="O137" s="364" t="s">
        <v>555</v>
      </c>
      <c r="P137" s="364" t="s">
        <v>555</v>
      </c>
      <c r="Q137" s="364" t="s">
        <v>555</v>
      </c>
      <c r="R137" s="364" t="s">
        <v>555</v>
      </c>
      <c r="S137" s="364" t="s">
        <v>555</v>
      </c>
      <c r="T137" s="365">
        <v>0</v>
      </c>
      <c r="U137" s="365">
        <v>0</v>
      </c>
      <c r="V137" s="365">
        <v>0</v>
      </c>
      <c r="W137" s="365">
        <v>0</v>
      </c>
      <c r="X137" s="365">
        <v>1720400</v>
      </c>
      <c r="Y137" s="365">
        <v>0</v>
      </c>
      <c r="Z137" s="365">
        <v>0</v>
      </c>
      <c r="AA137" s="365">
        <v>0</v>
      </c>
      <c r="AB137" s="365">
        <v>0</v>
      </c>
      <c r="AC137" s="365">
        <v>0</v>
      </c>
      <c r="AD137" s="365">
        <v>0</v>
      </c>
      <c r="AE137" s="365">
        <v>1720400</v>
      </c>
      <c r="AF137" s="365">
        <v>0</v>
      </c>
      <c r="AG137" s="365">
        <v>1720400</v>
      </c>
      <c r="AH137" s="365">
        <v>0</v>
      </c>
      <c r="AI137" s="365">
        <v>0</v>
      </c>
    </row>
    <row r="138" spans="1:89">
      <c r="A138" s="458" t="str">
        <f t="shared" si="2"/>
        <v>1223401260002001</v>
      </c>
      <c r="B138" s="364" t="s">
        <v>1616</v>
      </c>
      <c r="C138" s="364" t="s">
        <v>553</v>
      </c>
      <c r="D138" s="364" t="s">
        <v>557</v>
      </c>
      <c r="E138" s="364" t="s">
        <v>740</v>
      </c>
      <c r="F138" s="364" t="s">
        <v>1532</v>
      </c>
      <c r="G138" s="364" t="s">
        <v>1533</v>
      </c>
      <c r="H138" s="364" t="s">
        <v>753</v>
      </c>
      <c r="I138" s="364" t="s">
        <v>1540</v>
      </c>
      <c r="J138" s="364" t="s">
        <v>748</v>
      </c>
      <c r="K138" s="364" t="s">
        <v>558</v>
      </c>
      <c r="L138" s="364" t="s">
        <v>555</v>
      </c>
      <c r="M138" s="364" t="s">
        <v>739</v>
      </c>
      <c r="N138" s="364" t="s">
        <v>739</v>
      </c>
      <c r="O138" s="364" t="s">
        <v>555</v>
      </c>
      <c r="P138" s="364" t="s">
        <v>555</v>
      </c>
      <c r="Q138" s="364" t="s">
        <v>739</v>
      </c>
      <c r="R138" s="364" t="s">
        <v>555</v>
      </c>
      <c r="S138" s="364" t="s">
        <v>555</v>
      </c>
      <c r="T138" s="365">
        <v>0</v>
      </c>
      <c r="U138" s="365">
        <v>0</v>
      </c>
      <c r="V138" s="365">
        <v>0</v>
      </c>
      <c r="W138" s="365">
        <v>0</v>
      </c>
      <c r="X138" s="365">
        <v>0</v>
      </c>
      <c r="Y138" s="365">
        <v>0</v>
      </c>
      <c r="Z138" s="365">
        <v>0</v>
      </c>
      <c r="AA138" s="365">
        <v>0</v>
      </c>
      <c r="AB138" s="365">
        <v>0</v>
      </c>
      <c r="AC138" s="365">
        <v>0</v>
      </c>
      <c r="AD138" s="365">
        <v>0</v>
      </c>
      <c r="AE138" s="365">
        <v>0</v>
      </c>
      <c r="AF138" s="365">
        <v>0</v>
      </c>
      <c r="AG138" s="365">
        <v>0</v>
      </c>
      <c r="AH138" s="365">
        <v>0</v>
      </c>
      <c r="AI138" s="365">
        <v>0</v>
      </c>
      <c r="AJ138" s="365">
        <v>0</v>
      </c>
      <c r="AK138" s="365">
        <v>0</v>
      </c>
      <c r="AL138" s="365">
        <v>0</v>
      </c>
      <c r="AM138" s="365">
        <v>0</v>
      </c>
      <c r="AN138" s="365">
        <v>0</v>
      </c>
      <c r="AO138" s="365">
        <v>0</v>
      </c>
      <c r="AP138" s="365">
        <v>0</v>
      </c>
      <c r="AQ138" s="365">
        <v>0</v>
      </c>
      <c r="AR138" s="365">
        <v>0</v>
      </c>
      <c r="AS138" s="365">
        <v>0</v>
      </c>
      <c r="AT138" s="365">
        <v>0</v>
      </c>
      <c r="AU138" s="365">
        <v>3390331</v>
      </c>
      <c r="AV138" s="365">
        <v>25419458</v>
      </c>
      <c r="AW138" s="365">
        <v>4007400</v>
      </c>
      <c r="AX138" s="365">
        <v>6343</v>
      </c>
      <c r="AY138" s="365">
        <v>2486325</v>
      </c>
      <c r="AZ138" s="365">
        <v>10224</v>
      </c>
      <c r="BA138" s="365">
        <v>0</v>
      </c>
      <c r="BB138" s="365">
        <v>25419458</v>
      </c>
      <c r="BC138" s="365">
        <v>4007400</v>
      </c>
      <c r="BD138" s="365">
        <v>0</v>
      </c>
      <c r="BE138" s="365">
        <v>0</v>
      </c>
      <c r="BF138" s="365">
        <v>25419458</v>
      </c>
      <c r="BG138" s="365">
        <v>0</v>
      </c>
      <c r="BH138" s="365">
        <v>0</v>
      </c>
      <c r="BI138" s="365">
        <v>0</v>
      </c>
      <c r="BJ138" s="365">
        <v>2486325</v>
      </c>
      <c r="BK138" s="365">
        <v>0</v>
      </c>
      <c r="BL138" s="365">
        <v>0</v>
      </c>
      <c r="BM138" s="365">
        <v>0</v>
      </c>
      <c r="BN138" s="365">
        <v>0</v>
      </c>
      <c r="BO138" s="365">
        <v>0</v>
      </c>
      <c r="BP138" s="365">
        <v>0</v>
      </c>
      <c r="BQ138" s="365">
        <v>1521075</v>
      </c>
      <c r="BR138" s="365">
        <v>2486325</v>
      </c>
      <c r="BS138" s="365">
        <v>0</v>
      </c>
      <c r="BT138" s="365">
        <v>0</v>
      </c>
      <c r="BU138" s="365">
        <v>0</v>
      </c>
      <c r="BV138" s="365">
        <v>0</v>
      </c>
      <c r="BW138" s="365">
        <v>0</v>
      </c>
      <c r="BX138" s="365">
        <v>0</v>
      </c>
      <c r="BY138" s="365">
        <v>0</v>
      </c>
      <c r="BZ138" s="365">
        <v>0</v>
      </c>
      <c r="CA138" s="365">
        <v>0</v>
      </c>
      <c r="CB138" s="365">
        <v>0</v>
      </c>
      <c r="CC138" s="365">
        <v>0</v>
      </c>
      <c r="CD138" s="365">
        <v>0</v>
      </c>
      <c r="CE138" s="365">
        <v>0</v>
      </c>
      <c r="CF138" s="365">
        <v>0</v>
      </c>
      <c r="CG138" s="365">
        <v>0</v>
      </c>
      <c r="CH138" s="365">
        <v>0</v>
      </c>
      <c r="CI138" s="365">
        <v>0</v>
      </c>
      <c r="CJ138" s="365">
        <v>0</v>
      </c>
      <c r="CK138" s="365">
        <v>0</v>
      </c>
    </row>
    <row r="139" spans="1:89">
      <c r="A139" s="458" t="str">
        <f t="shared" si="2"/>
        <v>1223402260002001</v>
      </c>
      <c r="B139" s="364" t="s">
        <v>1616</v>
      </c>
      <c r="C139" s="364" t="s">
        <v>553</v>
      </c>
      <c r="D139" s="364" t="s">
        <v>557</v>
      </c>
      <c r="E139" s="364" t="s">
        <v>740</v>
      </c>
      <c r="F139" s="364" t="s">
        <v>1532</v>
      </c>
      <c r="G139" s="364" t="s">
        <v>1533</v>
      </c>
      <c r="H139" s="364" t="s">
        <v>753</v>
      </c>
      <c r="I139" s="364" t="s">
        <v>1540</v>
      </c>
      <c r="J139" s="364" t="s">
        <v>748</v>
      </c>
      <c r="K139" s="364" t="s">
        <v>561</v>
      </c>
      <c r="L139" s="364" t="s">
        <v>555</v>
      </c>
      <c r="M139" s="364" t="s">
        <v>739</v>
      </c>
      <c r="N139" s="364" t="s">
        <v>739</v>
      </c>
      <c r="O139" s="364" t="s">
        <v>555</v>
      </c>
      <c r="P139" s="364" t="s">
        <v>555</v>
      </c>
      <c r="Q139" s="364" t="s">
        <v>739</v>
      </c>
      <c r="R139" s="364" t="s">
        <v>555</v>
      </c>
      <c r="S139" s="364" t="s">
        <v>555</v>
      </c>
      <c r="T139" s="365">
        <v>0</v>
      </c>
      <c r="U139" s="365">
        <v>0</v>
      </c>
      <c r="V139" s="365">
        <v>0</v>
      </c>
      <c r="W139" s="365">
        <v>0</v>
      </c>
      <c r="X139" s="365">
        <v>0</v>
      </c>
      <c r="Y139" s="365">
        <v>0</v>
      </c>
      <c r="Z139" s="365">
        <v>0</v>
      </c>
      <c r="AA139" s="365">
        <v>0</v>
      </c>
      <c r="AB139" s="365">
        <v>0</v>
      </c>
      <c r="AC139" s="365">
        <v>0</v>
      </c>
      <c r="AD139" s="365">
        <v>0</v>
      </c>
      <c r="AE139" s="365">
        <v>0</v>
      </c>
      <c r="AF139" s="365">
        <v>0</v>
      </c>
      <c r="AG139" s="365">
        <v>0</v>
      </c>
      <c r="AH139" s="365">
        <v>0</v>
      </c>
      <c r="AI139" s="365">
        <v>0</v>
      </c>
      <c r="AJ139" s="365">
        <v>0</v>
      </c>
      <c r="AK139" s="365">
        <v>43200</v>
      </c>
      <c r="AL139" s="365">
        <v>1</v>
      </c>
    </row>
    <row r="140" spans="1:89">
      <c r="A140" s="458" t="str">
        <f t="shared" si="2"/>
        <v>1223401260002002</v>
      </c>
      <c r="B140" s="364" t="s">
        <v>1616</v>
      </c>
      <c r="C140" s="364" t="s">
        <v>553</v>
      </c>
      <c r="D140" s="364" t="s">
        <v>557</v>
      </c>
      <c r="E140" s="364" t="s">
        <v>740</v>
      </c>
      <c r="F140" s="364" t="s">
        <v>1532</v>
      </c>
      <c r="G140" s="364" t="s">
        <v>1533</v>
      </c>
      <c r="H140" s="364" t="s">
        <v>752</v>
      </c>
      <c r="I140" s="364" t="s">
        <v>1541</v>
      </c>
      <c r="J140" s="364" t="s">
        <v>748</v>
      </c>
      <c r="K140" s="364" t="s">
        <v>558</v>
      </c>
      <c r="L140" s="364" t="s">
        <v>555</v>
      </c>
      <c r="M140" s="364" t="s">
        <v>739</v>
      </c>
      <c r="N140" s="364" t="s">
        <v>739</v>
      </c>
      <c r="O140" s="364" t="s">
        <v>555</v>
      </c>
      <c r="P140" s="364" t="s">
        <v>555</v>
      </c>
      <c r="Q140" s="364" t="s">
        <v>739</v>
      </c>
      <c r="R140" s="364" t="s">
        <v>555</v>
      </c>
      <c r="S140" s="364" t="s">
        <v>555</v>
      </c>
      <c r="T140" s="365">
        <v>0</v>
      </c>
      <c r="U140" s="365">
        <v>0</v>
      </c>
      <c r="V140" s="365">
        <v>0</v>
      </c>
      <c r="W140" s="365">
        <v>0</v>
      </c>
      <c r="X140" s="365">
        <v>0</v>
      </c>
      <c r="Y140" s="365">
        <v>0</v>
      </c>
      <c r="Z140" s="365">
        <v>0</v>
      </c>
      <c r="AA140" s="365">
        <v>0</v>
      </c>
      <c r="AB140" s="365">
        <v>0</v>
      </c>
      <c r="AC140" s="365">
        <v>0</v>
      </c>
      <c r="AD140" s="365">
        <v>0</v>
      </c>
      <c r="AE140" s="365">
        <v>0</v>
      </c>
      <c r="AF140" s="365">
        <v>0</v>
      </c>
      <c r="AG140" s="365">
        <v>0</v>
      </c>
      <c r="AH140" s="365">
        <v>0</v>
      </c>
      <c r="AI140" s="365">
        <v>0</v>
      </c>
      <c r="AJ140" s="365">
        <v>0</v>
      </c>
      <c r="AK140" s="365">
        <v>0</v>
      </c>
      <c r="AL140" s="365">
        <v>0</v>
      </c>
      <c r="AM140" s="365">
        <v>0</v>
      </c>
      <c r="AN140" s="365">
        <v>0</v>
      </c>
      <c r="AO140" s="365">
        <v>0</v>
      </c>
      <c r="AP140" s="365">
        <v>0</v>
      </c>
      <c r="AQ140" s="365">
        <v>0</v>
      </c>
      <c r="AR140" s="365">
        <v>0</v>
      </c>
      <c r="AS140" s="365">
        <v>0</v>
      </c>
      <c r="AT140" s="365">
        <v>0</v>
      </c>
      <c r="AU140" s="365">
        <v>3580331</v>
      </c>
      <c r="AV140" s="365">
        <v>17833060</v>
      </c>
      <c r="AW140" s="365">
        <v>1363133</v>
      </c>
      <c r="AX140" s="365">
        <v>13082</v>
      </c>
      <c r="AY140" s="365">
        <v>699449</v>
      </c>
      <c r="AZ140" s="365">
        <v>25496</v>
      </c>
      <c r="BA140" s="365">
        <v>0</v>
      </c>
      <c r="BB140" s="365">
        <v>17833060</v>
      </c>
      <c r="BC140" s="365">
        <v>1363133</v>
      </c>
      <c r="BD140" s="365">
        <v>0</v>
      </c>
      <c r="BE140" s="365">
        <v>0</v>
      </c>
      <c r="BF140" s="365">
        <v>17833060</v>
      </c>
      <c r="BG140" s="365">
        <v>0</v>
      </c>
      <c r="BH140" s="365">
        <v>0</v>
      </c>
      <c r="BI140" s="365">
        <v>0</v>
      </c>
      <c r="BJ140" s="365">
        <v>699499</v>
      </c>
      <c r="BK140" s="365">
        <v>0</v>
      </c>
      <c r="BL140" s="365">
        <v>0</v>
      </c>
      <c r="BM140" s="365">
        <v>0</v>
      </c>
      <c r="BN140" s="365">
        <v>0</v>
      </c>
      <c r="BO140" s="365">
        <v>0</v>
      </c>
      <c r="BP140" s="365">
        <v>0</v>
      </c>
      <c r="BQ140" s="365">
        <v>663684</v>
      </c>
      <c r="BR140" s="365">
        <v>699449</v>
      </c>
      <c r="BS140" s="365">
        <v>0</v>
      </c>
      <c r="BT140" s="365">
        <v>0</v>
      </c>
      <c r="BU140" s="365">
        <v>0</v>
      </c>
      <c r="BV140" s="365">
        <v>0</v>
      </c>
      <c r="BW140" s="365">
        <v>0</v>
      </c>
      <c r="BX140" s="365">
        <v>0</v>
      </c>
      <c r="BY140" s="365">
        <v>0</v>
      </c>
      <c r="BZ140" s="365">
        <v>0</v>
      </c>
      <c r="CA140" s="365">
        <v>0</v>
      </c>
      <c r="CB140" s="365">
        <v>0</v>
      </c>
      <c r="CC140" s="365">
        <v>0</v>
      </c>
      <c r="CD140" s="365">
        <v>0</v>
      </c>
      <c r="CE140" s="365">
        <v>0</v>
      </c>
      <c r="CF140" s="365">
        <v>0</v>
      </c>
      <c r="CG140" s="365">
        <v>0</v>
      </c>
      <c r="CH140" s="365">
        <v>0</v>
      </c>
      <c r="CI140" s="365">
        <v>0</v>
      </c>
      <c r="CJ140" s="365">
        <v>0</v>
      </c>
      <c r="CK140" s="365">
        <v>0</v>
      </c>
    </row>
    <row r="141" spans="1:89">
      <c r="A141" s="458" t="str">
        <f t="shared" si="2"/>
        <v>1223402260002002</v>
      </c>
      <c r="B141" s="364" t="s">
        <v>1616</v>
      </c>
      <c r="C141" s="364" t="s">
        <v>553</v>
      </c>
      <c r="D141" s="364" t="s">
        <v>557</v>
      </c>
      <c r="E141" s="364" t="s">
        <v>740</v>
      </c>
      <c r="F141" s="364" t="s">
        <v>1532</v>
      </c>
      <c r="G141" s="364" t="s">
        <v>1533</v>
      </c>
      <c r="H141" s="364" t="s">
        <v>752</v>
      </c>
      <c r="I141" s="364" t="s">
        <v>1541</v>
      </c>
      <c r="J141" s="364" t="s">
        <v>748</v>
      </c>
      <c r="K141" s="364" t="s">
        <v>561</v>
      </c>
      <c r="L141" s="364" t="s">
        <v>555</v>
      </c>
      <c r="M141" s="364" t="s">
        <v>739</v>
      </c>
      <c r="N141" s="364" t="s">
        <v>739</v>
      </c>
      <c r="O141" s="364" t="s">
        <v>555</v>
      </c>
      <c r="P141" s="364" t="s">
        <v>555</v>
      </c>
      <c r="Q141" s="364" t="s">
        <v>739</v>
      </c>
      <c r="R141" s="364" t="s">
        <v>555</v>
      </c>
      <c r="S141" s="364" t="s">
        <v>555</v>
      </c>
      <c r="T141" s="365">
        <v>0</v>
      </c>
      <c r="U141" s="365">
        <v>0</v>
      </c>
      <c r="V141" s="365">
        <v>0</v>
      </c>
      <c r="W141" s="365">
        <v>0</v>
      </c>
      <c r="X141" s="365">
        <v>0</v>
      </c>
      <c r="Y141" s="365">
        <v>0</v>
      </c>
      <c r="Z141" s="365">
        <v>0</v>
      </c>
      <c r="AA141" s="365">
        <v>0</v>
      </c>
      <c r="AB141" s="365">
        <v>0</v>
      </c>
      <c r="AC141" s="365">
        <v>0</v>
      </c>
      <c r="AD141" s="365">
        <v>0</v>
      </c>
      <c r="AE141" s="365">
        <v>742560</v>
      </c>
      <c r="AF141" s="365">
        <v>0</v>
      </c>
      <c r="AG141" s="365">
        <v>0</v>
      </c>
      <c r="AH141" s="365">
        <v>0</v>
      </c>
      <c r="AI141" s="365">
        <v>0</v>
      </c>
      <c r="AJ141" s="365">
        <v>0</v>
      </c>
      <c r="AK141" s="365">
        <v>14400</v>
      </c>
      <c r="AL141" s="365">
        <v>1</v>
      </c>
    </row>
    <row r="142" spans="1:89">
      <c r="A142" s="458" t="str">
        <f t="shared" si="2"/>
        <v>1223401260002003</v>
      </c>
      <c r="B142" s="364" t="s">
        <v>1616</v>
      </c>
      <c r="C142" s="364" t="s">
        <v>553</v>
      </c>
      <c r="D142" s="364" t="s">
        <v>557</v>
      </c>
      <c r="E142" s="364" t="s">
        <v>740</v>
      </c>
      <c r="F142" s="364" t="s">
        <v>1532</v>
      </c>
      <c r="G142" s="364" t="s">
        <v>1533</v>
      </c>
      <c r="H142" s="364" t="s">
        <v>751</v>
      </c>
      <c r="I142" s="364" t="s">
        <v>1542</v>
      </c>
      <c r="J142" s="364" t="s">
        <v>748</v>
      </c>
      <c r="K142" s="364" t="s">
        <v>558</v>
      </c>
      <c r="L142" s="364" t="s">
        <v>555</v>
      </c>
      <c r="M142" s="364" t="s">
        <v>739</v>
      </c>
      <c r="N142" s="364" t="s">
        <v>739</v>
      </c>
      <c r="O142" s="364" t="s">
        <v>555</v>
      </c>
      <c r="P142" s="364" t="s">
        <v>555</v>
      </c>
      <c r="Q142" s="364" t="s">
        <v>739</v>
      </c>
      <c r="R142" s="364" t="s">
        <v>555</v>
      </c>
      <c r="S142" s="364" t="s">
        <v>555</v>
      </c>
      <c r="T142" s="365">
        <v>0</v>
      </c>
      <c r="U142" s="365">
        <v>0</v>
      </c>
      <c r="V142" s="365">
        <v>0</v>
      </c>
      <c r="W142" s="365">
        <v>0</v>
      </c>
      <c r="X142" s="365">
        <v>0</v>
      </c>
      <c r="Y142" s="365">
        <v>0</v>
      </c>
      <c r="Z142" s="365">
        <v>0</v>
      </c>
      <c r="AA142" s="365">
        <v>0</v>
      </c>
      <c r="AB142" s="365">
        <v>0</v>
      </c>
      <c r="AC142" s="365">
        <v>0</v>
      </c>
      <c r="AD142" s="365">
        <v>0</v>
      </c>
      <c r="AE142" s="365">
        <v>0</v>
      </c>
      <c r="AF142" s="365">
        <v>0</v>
      </c>
      <c r="AG142" s="365">
        <v>0</v>
      </c>
      <c r="AH142" s="365">
        <v>0</v>
      </c>
      <c r="AI142" s="365">
        <v>0</v>
      </c>
      <c r="AJ142" s="365">
        <v>0</v>
      </c>
      <c r="AK142" s="365">
        <v>0</v>
      </c>
      <c r="AL142" s="365">
        <v>0</v>
      </c>
      <c r="AM142" s="365">
        <v>0</v>
      </c>
      <c r="AN142" s="365">
        <v>0</v>
      </c>
      <c r="AO142" s="365">
        <v>0</v>
      </c>
      <c r="AP142" s="365">
        <v>0</v>
      </c>
      <c r="AQ142" s="365">
        <v>0</v>
      </c>
      <c r="AR142" s="365">
        <v>0</v>
      </c>
      <c r="AS142" s="365">
        <v>0</v>
      </c>
      <c r="AT142" s="365">
        <v>0</v>
      </c>
      <c r="AU142" s="365">
        <v>4130401</v>
      </c>
      <c r="AV142" s="365">
        <v>3190228</v>
      </c>
      <c r="AW142" s="365">
        <v>226362</v>
      </c>
      <c r="AX142" s="365">
        <v>14093</v>
      </c>
      <c r="AY142" s="365">
        <v>91445</v>
      </c>
      <c r="AZ142" s="365">
        <v>23067</v>
      </c>
      <c r="BA142" s="365">
        <v>0</v>
      </c>
      <c r="BB142" s="365">
        <v>3190228</v>
      </c>
      <c r="BC142" s="365">
        <v>226362</v>
      </c>
      <c r="BD142" s="365">
        <v>0</v>
      </c>
      <c r="BE142" s="365">
        <v>0</v>
      </c>
      <c r="BF142" s="365">
        <v>3190228</v>
      </c>
      <c r="BG142" s="365">
        <v>2237181</v>
      </c>
      <c r="BH142" s="365">
        <v>2237181</v>
      </c>
      <c r="BI142" s="365">
        <v>2237181</v>
      </c>
      <c r="BJ142" s="365">
        <v>91445</v>
      </c>
      <c r="BK142" s="365">
        <v>0</v>
      </c>
      <c r="BL142" s="365">
        <v>4495</v>
      </c>
      <c r="BM142" s="365">
        <v>104785</v>
      </c>
      <c r="BN142" s="365">
        <v>23311</v>
      </c>
      <c r="BO142" s="365">
        <v>0</v>
      </c>
      <c r="BP142" s="365">
        <v>20</v>
      </c>
      <c r="BQ142" s="365">
        <v>134917</v>
      </c>
      <c r="BR142" s="365">
        <v>60103</v>
      </c>
      <c r="BS142" s="365">
        <v>31342</v>
      </c>
      <c r="BT142" s="365">
        <v>0</v>
      </c>
      <c r="BU142" s="365">
        <v>0</v>
      </c>
      <c r="BV142" s="365">
        <v>0</v>
      </c>
      <c r="BW142" s="365">
        <v>0</v>
      </c>
      <c r="BX142" s="365">
        <v>0</v>
      </c>
      <c r="BY142" s="365">
        <v>0</v>
      </c>
      <c r="BZ142" s="365">
        <v>0</v>
      </c>
      <c r="CA142" s="365">
        <v>0</v>
      </c>
      <c r="CB142" s="365">
        <v>0</v>
      </c>
      <c r="CC142" s="365">
        <v>0</v>
      </c>
      <c r="CD142" s="365">
        <v>0</v>
      </c>
      <c r="CE142" s="365">
        <v>0</v>
      </c>
      <c r="CF142" s="365">
        <v>0</v>
      </c>
      <c r="CG142" s="365">
        <v>0</v>
      </c>
      <c r="CH142" s="365">
        <v>0</v>
      </c>
      <c r="CI142" s="365">
        <v>0</v>
      </c>
      <c r="CJ142" s="365">
        <v>0</v>
      </c>
      <c r="CK142" s="365">
        <v>0</v>
      </c>
    </row>
    <row r="143" spans="1:89">
      <c r="A143" s="458" t="str">
        <f t="shared" si="2"/>
        <v>1223402260002003</v>
      </c>
      <c r="B143" s="364" t="s">
        <v>1616</v>
      </c>
      <c r="C143" s="364" t="s">
        <v>553</v>
      </c>
      <c r="D143" s="364" t="s">
        <v>557</v>
      </c>
      <c r="E143" s="364" t="s">
        <v>740</v>
      </c>
      <c r="F143" s="364" t="s">
        <v>1532</v>
      </c>
      <c r="G143" s="364" t="s">
        <v>1533</v>
      </c>
      <c r="H143" s="364" t="s">
        <v>751</v>
      </c>
      <c r="I143" s="364" t="s">
        <v>1542</v>
      </c>
      <c r="J143" s="364" t="s">
        <v>748</v>
      </c>
      <c r="K143" s="364" t="s">
        <v>561</v>
      </c>
      <c r="L143" s="364" t="s">
        <v>555</v>
      </c>
      <c r="M143" s="364" t="s">
        <v>739</v>
      </c>
      <c r="N143" s="364" t="s">
        <v>739</v>
      </c>
      <c r="O143" s="364" t="s">
        <v>555</v>
      </c>
      <c r="P143" s="364" t="s">
        <v>555</v>
      </c>
      <c r="Q143" s="364" t="s">
        <v>739</v>
      </c>
      <c r="R143" s="364" t="s">
        <v>555</v>
      </c>
      <c r="S143" s="364" t="s">
        <v>555</v>
      </c>
      <c r="T143" s="365">
        <v>0</v>
      </c>
      <c r="U143" s="365">
        <v>0</v>
      </c>
      <c r="V143" s="365">
        <v>0</v>
      </c>
      <c r="W143" s="365">
        <v>0</v>
      </c>
      <c r="X143" s="365">
        <v>0</v>
      </c>
      <c r="Y143" s="365">
        <v>0</v>
      </c>
      <c r="Z143" s="365">
        <v>0</v>
      </c>
      <c r="AA143" s="365">
        <v>0</v>
      </c>
      <c r="AB143" s="365">
        <v>0</v>
      </c>
      <c r="AC143" s="365">
        <v>0</v>
      </c>
      <c r="AD143" s="365">
        <v>0</v>
      </c>
      <c r="AE143" s="365">
        <v>977840</v>
      </c>
      <c r="AF143" s="365">
        <v>0</v>
      </c>
      <c r="AG143" s="365">
        <v>0</v>
      </c>
      <c r="AH143" s="365">
        <v>0</v>
      </c>
      <c r="AI143" s="365">
        <v>0</v>
      </c>
      <c r="AJ143" s="365">
        <v>0</v>
      </c>
      <c r="AK143" s="365">
        <v>38800</v>
      </c>
      <c r="AL143" s="365">
        <v>1</v>
      </c>
    </row>
    <row r="144" spans="1:89">
      <c r="A144" s="458" t="str">
        <f t="shared" si="2"/>
        <v>0902101261009000</v>
      </c>
      <c r="B144" s="364" t="s">
        <v>1616</v>
      </c>
      <c r="C144" s="364" t="s">
        <v>553</v>
      </c>
      <c r="D144" s="364" t="s">
        <v>567</v>
      </c>
      <c r="E144" s="364" t="s">
        <v>555</v>
      </c>
      <c r="F144" s="364" t="s">
        <v>1543</v>
      </c>
      <c r="G144" s="364" t="s">
        <v>1544</v>
      </c>
      <c r="H144" s="364" t="s">
        <v>556</v>
      </c>
      <c r="J144" s="364" t="s">
        <v>559</v>
      </c>
      <c r="K144" s="364" t="s">
        <v>558</v>
      </c>
      <c r="L144" s="364" t="s">
        <v>555</v>
      </c>
      <c r="M144" s="364" t="s">
        <v>740</v>
      </c>
      <c r="N144" s="364" t="s">
        <v>739</v>
      </c>
      <c r="O144" s="364" t="s">
        <v>555</v>
      </c>
      <c r="P144" s="364" t="s">
        <v>739</v>
      </c>
      <c r="Q144" s="364" t="s">
        <v>555</v>
      </c>
      <c r="R144" s="364" t="s">
        <v>555</v>
      </c>
      <c r="S144" s="364" t="s">
        <v>555</v>
      </c>
      <c r="T144" s="365">
        <v>199050</v>
      </c>
      <c r="U144" s="365">
        <v>129742</v>
      </c>
      <c r="V144" s="365">
        <v>32318</v>
      </c>
      <c r="W144" s="365">
        <v>0</v>
      </c>
      <c r="X144" s="365">
        <v>70075</v>
      </c>
      <c r="Y144" s="365">
        <v>431185</v>
      </c>
      <c r="Z144" s="365">
        <v>37857</v>
      </c>
      <c r="AA144" s="365">
        <v>37857</v>
      </c>
      <c r="AB144" s="365">
        <v>0</v>
      </c>
      <c r="AC144" s="365">
        <v>0</v>
      </c>
      <c r="AD144" s="365">
        <v>405674</v>
      </c>
      <c r="AE144" s="365">
        <v>1879</v>
      </c>
      <c r="AF144" s="365">
        <v>31902</v>
      </c>
      <c r="AG144" s="365">
        <v>558497</v>
      </c>
      <c r="AH144" s="365">
        <v>545176</v>
      </c>
      <c r="AI144" s="365">
        <v>2012170</v>
      </c>
      <c r="AJ144" s="365">
        <v>0</v>
      </c>
      <c r="AK144" s="365">
        <v>0</v>
      </c>
      <c r="AL144" s="365">
        <v>0</v>
      </c>
      <c r="AM144" s="365">
        <v>0</v>
      </c>
      <c r="AN144" s="365">
        <v>0</v>
      </c>
      <c r="AO144" s="365">
        <v>0</v>
      </c>
      <c r="AP144" s="365">
        <v>0</v>
      </c>
      <c r="AQ144" s="365">
        <v>0</v>
      </c>
      <c r="AR144" s="365">
        <v>0</v>
      </c>
      <c r="AS144" s="365">
        <v>0</v>
      </c>
      <c r="AT144" s="365">
        <v>0</v>
      </c>
      <c r="AU144" s="365">
        <v>0</v>
      </c>
      <c r="AV144" s="365">
        <v>0</v>
      </c>
      <c r="AW144" s="365">
        <v>0</v>
      </c>
      <c r="AX144" s="365">
        <v>0</v>
      </c>
      <c r="AY144" s="365">
        <v>2012170</v>
      </c>
    </row>
    <row r="145" spans="1:92">
      <c r="A145" s="458" t="str">
        <f t="shared" si="2"/>
        <v>0902102261009000</v>
      </c>
      <c r="B145" s="364" t="s">
        <v>1616</v>
      </c>
      <c r="C145" s="364" t="s">
        <v>553</v>
      </c>
      <c r="D145" s="364" t="s">
        <v>567</v>
      </c>
      <c r="E145" s="364" t="s">
        <v>555</v>
      </c>
      <c r="F145" s="364" t="s">
        <v>1543</v>
      </c>
      <c r="G145" s="364" t="s">
        <v>1544</v>
      </c>
      <c r="H145" s="364" t="s">
        <v>556</v>
      </c>
      <c r="J145" s="364" t="s">
        <v>559</v>
      </c>
      <c r="K145" s="364" t="s">
        <v>561</v>
      </c>
      <c r="L145" s="364" t="s">
        <v>555</v>
      </c>
      <c r="M145" s="364" t="s">
        <v>740</v>
      </c>
      <c r="N145" s="364" t="s">
        <v>739</v>
      </c>
      <c r="O145" s="364" t="s">
        <v>555</v>
      </c>
      <c r="P145" s="364" t="s">
        <v>739</v>
      </c>
      <c r="Q145" s="364" t="s">
        <v>555</v>
      </c>
      <c r="R145" s="364" t="s">
        <v>555</v>
      </c>
      <c r="S145" s="364" t="s">
        <v>555</v>
      </c>
      <c r="T145" s="365">
        <v>197250</v>
      </c>
      <c r="U145" s="365">
        <v>1800</v>
      </c>
      <c r="V145" s="365">
        <v>122845</v>
      </c>
      <c r="W145" s="365">
        <v>246</v>
      </c>
      <c r="X145" s="365">
        <v>6651</v>
      </c>
      <c r="Y145" s="365">
        <v>32318</v>
      </c>
      <c r="Z145" s="365">
        <v>0</v>
      </c>
      <c r="AA145" s="365">
        <v>0</v>
      </c>
      <c r="AB145" s="365">
        <v>63948</v>
      </c>
      <c r="AC145" s="365">
        <v>343</v>
      </c>
      <c r="AD145" s="365">
        <v>5784</v>
      </c>
    </row>
    <row r="146" spans="1:92">
      <c r="A146" s="458" t="str">
        <f t="shared" si="2"/>
        <v>0902401261009000</v>
      </c>
      <c r="B146" s="364" t="s">
        <v>1616</v>
      </c>
      <c r="C146" s="364" t="s">
        <v>553</v>
      </c>
      <c r="D146" s="364" t="s">
        <v>567</v>
      </c>
      <c r="E146" s="364" t="s">
        <v>555</v>
      </c>
      <c r="F146" s="364" t="s">
        <v>1543</v>
      </c>
      <c r="G146" s="364" t="s">
        <v>1544</v>
      </c>
      <c r="H146" s="364" t="s">
        <v>556</v>
      </c>
      <c r="J146" s="364" t="s">
        <v>560</v>
      </c>
      <c r="K146" s="364" t="s">
        <v>558</v>
      </c>
      <c r="L146" s="364" t="s">
        <v>555</v>
      </c>
      <c r="M146" s="364" t="s">
        <v>740</v>
      </c>
      <c r="N146" s="364" t="s">
        <v>739</v>
      </c>
      <c r="O146" s="364" t="s">
        <v>555</v>
      </c>
      <c r="P146" s="364" t="s">
        <v>739</v>
      </c>
      <c r="Q146" s="364" t="s">
        <v>555</v>
      </c>
      <c r="R146" s="364" t="s">
        <v>555</v>
      </c>
      <c r="S146" s="364" t="s">
        <v>555</v>
      </c>
      <c r="T146" s="365">
        <v>0</v>
      </c>
      <c r="U146" s="365">
        <v>13770304</v>
      </c>
      <c r="V146" s="365">
        <v>618894</v>
      </c>
      <c r="W146" s="365">
        <v>153517</v>
      </c>
      <c r="X146" s="365">
        <v>0</v>
      </c>
      <c r="Y146" s="365">
        <v>0</v>
      </c>
      <c r="Z146" s="365">
        <v>0</v>
      </c>
      <c r="AA146" s="365">
        <v>0</v>
      </c>
      <c r="AB146" s="365">
        <v>0</v>
      </c>
      <c r="AC146" s="365">
        <v>0</v>
      </c>
      <c r="AD146" s="365">
        <v>0</v>
      </c>
      <c r="AE146" s="365">
        <v>14542715</v>
      </c>
      <c r="AF146" s="365">
        <v>0</v>
      </c>
      <c r="AG146" s="365">
        <v>9195598</v>
      </c>
      <c r="AH146" s="365">
        <v>5347117</v>
      </c>
      <c r="AI146" s="365">
        <v>0</v>
      </c>
    </row>
    <row r="147" spans="1:92">
      <c r="A147" s="458" t="str">
        <f t="shared" si="2"/>
        <v>0902402261009000</v>
      </c>
      <c r="B147" s="364" t="s">
        <v>1616</v>
      </c>
      <c r="C147" s="364" t="s">
        <v>553</v>
      </c>
      <c r="D147" s="364" t="s">
        <v>567</v>
      </c>
      <c r="E147" s="364" t="s">
        <v>555</v>
      </c>
      <c r="F147" s="364" t="s">
        <v>1543</v>
      </c>
      <c r="G147" s="364" t="s">
        <v>1544</v>
      </c>
      <c r="H147" s="364" t="s">
        <v>556</v>
      </c>
      <c r="J147" s="364" t="s">
        <v>560</v>
      </c>
      <c r="K147" s="364" t="s">
        <v>561</v>
      </c>
      <c r="L147" s="364" t="s">
        <v>555</v>
      </c>
      <c r="M147" s="364" t="s">
        <v>740</v>
      </c>
      <c r="N147" s="364" t="s">
        <v>739</v>
      </c>
      <c r="O147" s="364" t="s">
        <v>555</v>
      </c>
      <c r="P147" s="364" t="s">
        <v>739</v>
      </c>
      <c r="Q147" s="364" t="s">
        <v>555</v>
      </c>
      <c r="R147" s="364" t="s">
        <v>555</v>
      </c>
      <c r="S147" s="364" t="s">
        <v>555</v>
      </c>
      <c r="T147" s="365">
        <v>0</v>
      </c>
      <c r="U147" s="365">
        <v>0</v>
      </c>
      <c r="V147" s="365">
        <v>339720</v>
      </c>
      <c r="W147" s="365">
        <v>153517</v>
      </c>
      <c r="X147" s="365">
        <v>0</v>
      </c>
      <c r="Y147" s="365">
        <v>0</v>
      </c>
      <c r="Z147" s="365">
        <v>0</v>
      </c>
      <c r="AA147" s="365">
        <v>0</v>
      </c>
      <c r="AB147" s="365">
        <v>0</v>
      </c>
      <c r="AC147" s="365">
        <v>0</v>
      </c>
      <c r="AD147" s="365">
        <v>0</v>
      </c>
      <c r="AE147" s="365">
        <v>493237</v>
      </c>
      <c r="AF147" s="365">
        <v>0</v>
      </c>
      <c r="AG147" s="365">
        <v>493237</v>
      </c>
      <c r="AH147" s="365">
        <v>0</v>
      </c>
      <c r="AI147" s="365">
        <v>0</v>
      </c>
    </row>
    <row r="148" spans="1:92">
      <c r="A148" s="458" t="str">
        <f t="shared" si="2"/>
        <v>0902403261009000</v>
      </c>
      <c r="B148" s="364" t="s">
        <v>1616</v>
      </c>
      <c r="C148" s="364" t="s">
        <v>553</v>
      </c>
      <c r="D148" s="364" t="s">
        <v>567</v>
      </c>
      <c r="E148" s="364" t="s">
        <v>555</v>
      </c>
      <c r="F148" s="364" t="s">
        <v>1543</v>
      </c>
      <c r="G148" s="364" t="s">
        <v>1544</v>
      </c>
      <c r="H148" s="364" t="s">
        <v>556</v>
      </c>
      <c r="J148" s="364" t="s">
        <v>560</v>
      </c>
      <c r="K148" s="364" t="s">
        <v>562</v>
      </c>
      <c r="L148" s="364" t="s">
        <v>555</v>
      </c>
      <c r="M148" s="364" t="s">
        <v>740</v>
      </c>
      <c r="N148" s="364" t="s">
        <v>739</v>
      </c>
      <c r="O148" s="364" t="s">
        <v>555</v>
      </c>
      <c r="P148" s="364" t="s">
        <v>739</v>
      </c>
      <c r="Q148" s="364" t="s">
        <v>555</v>
      </c>
      <c r="R148" s="364" t="s">
        <v>555</v>
      </c>
      <c r="S148" s="364" t="s">
        <v>555</v>
      </c>
      <c r="T148" s="365">
        <v>0</v>
      </c>
      <c r="U148" s="365">
        <v>0</v>
      </c>
      <c r="V148" s="365">
        <v>0</v>
      </c>
      <c r="W148" s="365">
        <v>0</v>
      </c>
      <c r="X148" s="365">
        <v>0</v>
      </c>
      <c r="Y148" s="365">
        <v>0</v>
      </c>
      <c r="Z148" s="365">
        <v>0</v>
      </c>
      <c r="AA148" s="365">
        <v>0</v>
      </c>
      <c r="AB148" s="365">
        <v>0</v>
      </c>
      <c r="AC148" s="365">
        <v>0</v>
      </c>
      <c r="AD148" s="365">
        <v>0</v>
      </c>
      <c r="AE148" s="365">
        <v>0</v>
      </c>
      <c r="AF148" s="365">
        <v>0</v>
      </c>
      <c r="AG148" s="365">
        <v>0</v>
      </c>
      <c r="AH148" s="365">
        <v>0</v>
      </c>
      <c r="AI148" s="365">
        <v>0</v>
      </c>
    </row>
    <row r="149" spans="1:92">
      <c r="A149" s="458" t="str">
        <f t="shared" si="2"/>
        <v>0902404261009000</v>
      </c>
      <c r="B149" s="364" t="s">
        <v>1616</v>
      </c>
      <c r="C149" s="364" t="s">
        <v>553</v>
      </c>
      <c r="D149" s="364" t="s">
        <v>567</v>
      </c>
      <c r="E149" s="364" t="s">
        <v>555</v>
      </c>
      <c r="F149" s="364" t="s">
        <v>1543</v>
      </c>
      <c r="G149" s="364" t="s">
        <v>1544</v>
      </c>
      <c r="H149" s="364" t="s">
        <v>556</v>
      </c>
      <c r="J149" s="364" t="s">
        <v>560</v>
      </c>
      <c r="K149" s="364" t="s">
        <v>563</v>
      </c>
      <c r="L149" s="364" t="s">
        <v>555</v>
      </c>
      <c r="M149" s="364" t="s">
        <v>740</v>
      </c>
      <c r="N149" s="364" t="s">
        <v>739</v>
      </c>
      <c r="O149" s="364" t="s">
        <v>555</v>
      </c>
      <c r="P149" s="364" t="s">
        <v>739</v>
      </c>
      <c r="Q149" s="364" t="s">
        <v>555</v>
      </c>
      <c r="R149" s="364" t="s">
        <v>555</v>
      </c>
      <c r="S149" s="364" t="s">
        <v>555</v>
      </c>
      <c r="T149" s="365">
        <v>0</v>
      </c>
      <c r="U149" s="365">
        <v>0</v>
      </c>
      <c r="V149" s="365">
        <v>0</v>
      </c>
      <c r="W149" s="365">
        <v>0</v>
      </c>
      <c r="X149" s="365">
        <v>0</v>
      </c>
      <c r="Y149" s="365">
        <v>0</v>
      </c>
      <c r="Z149" s="365">
        <v>0</v>
      </c>
      <c r="AA149" s="365">
        <v>0</v>
      </c>
      <c r="AB149" s="365">
        <v>0</v>
      </c>
      <c r="AC149" s="365">
        <v>0</v>
      </c>
      <c r="AD149" s="365">
        <v>0</v>
      </c>
      <c r="AE149" s="365">
        <v>0</v>
      </c>
      <c r="AF149" s="365">
        <v>0</v>
      </c>
      <c r="AG149" s="365">
        <v>0</v>
      </c>
      <c r="AH149" s="365">
        <v>0</v>
      </c>
      <c r="AI149" s="365">
        <v>0</v>
      </c>
    </row>
    <row r="150" spans="1:92">
      <c r="A150" s="458" t="str">
        <f t="shared" si="2"/>
        <v>0902405261009000</v>
      </c>
      <c r="B150" s="364" t="s">
        <v>1616</v>
      </c>
      <c r="C150" s="364" t="s">
        <v>553</v>
      </c>
      <c r="D150" s="364" t="s">
        <v>567</v>
      </c>
      <c r="E150" s="364" t="s">
        <v>555</v>
      </c>
      <c r="F150" s="364" t="s">
        <v>1543</v>
      </c>
      <c r="G150" s="364" t="s">
        <v>1544</v>
      </c>
      <c r="H150" s="364" t="s">
        <v>556</v>
      </c>
      <c r="J150" s="364" t="s">
        <v>560</v>
      </c>
      <c r="K150" s="364" t="s">
        <v>564</v>
      </c>
      <c r="L150" s="364" t="s">
        <v>555</v>
      </c>
      <c r="M150" s="364" t="s">
        <v>740</v>
      </c>
      <c r="N150" s="364" t="s">
        <v>739</v>
      </c>
      <c r="O150" s="364" t="s">
        <v>555</v>
      </c>
      <c r="P150" s="364" t="s">
        <v>739</v>
      </c>
      <c r="Q150" s="364" t="s">
        <v>555</v>
      </c>
      <c r="R150" s="364" t="s">
        <v>555</v>
      </c>
      <c r="S150" s="364" t="s">
        <v>555</v>
      </c>
      <c r="T150" s="365">
        <v>0</v>
      </c>
      <c r="U150" s="365">
        <v>9078623</v>
      </c>
      <c r="V150" s="365">
        <v>279174</v>
      </c>
      <c r="W150" s="365">
        <v>0</v>
      </c>
      <c r="X150" s="365">
        <v>0</v>
      </c>
      <c r="Y150" s="365">
        <v>0</v>
      </c>
      <c r="Z150" s="365">
        <v>0</v>
      </c>
      <c r="AA150" s="365">
        <v>0</v>
      </c>
      <c r="AB150" s="365">
        <v>0</v>
      </c>
      <c r="AC150" s="365">
        <v>0</v>
      </c>
      <c r="AD150" s="365">
        <v>0</v>
      </c>
      <c r="AE150" s="365">
        <v>9357797</v>
      </c>
      <c r="AF150" s="365">
        <v>0</v>
      </c>
      <c r="AG150" s="365">
        <v>4010680</v>
      </c>
      <c r="AH150" s="365">
        <v>5347117</v>
      </c>
      <c r="AI150" s="365">
        <v>0</v>
      </c>
    </row>
    <row r="151" spans="1:92">
      <c r="A151" s="458" t="str">
        <f t="shared" si="2"/>
        <v>0902406261009000</v>
      </c>
      <c r="B151" s="364" t="s">
        <v>1616</v>
      </c>
      <c r="C151" s="364" t="s">
        <v>553</v>
      </c>
      <c r="D151" s="364" t="s">
        <v>567</v>
      </c>
      <c r="E151" s="364" t="s">
        <v>555</v>
      </c>
      <c r="F151" s="364" t="s">
        <v>1543</v>
      </c>
      <c r="G151" s="364" t="s">
        <v>1544</v>
      </c>
      <c r="H151" s="364" t="s">
        <v>556</v>
      </c>
      <c r="J151" s="364" t="s">
        <v>560</v>
      </c>
      <c r="K151" s="364" t="s">
        <v>565</v>
      </c>
      <c r="L151" s="364" t="s">
        <v>555</v>
      </c>
      <c r="M151" s="364" t="s">
        <v>740</v>
      </c>
      <c r="N151" s="364" t="s">
        <v>739</v>
      </c>
      <c r="O151" s="364" t="s">
        <v>555</v>
      </c>
      <c r="P151" s="364" t="s">
        <v>739</v>
      </c>
      <c r="Q151" s="364" t="s">
        <v>555</v>
      </c>
      <c r="R151" s="364" t="s">
        <v>555</v>
      </c>
      <c r="S151" s="364" t="s">
        <v>555</v>
      </c>
      <c r="T151" s="365">
        <v>0</v>
      </c>
      <c r="U151" s="365">
        <v>2945014</v>
      </c>
      <c r="V151" s="365">
        <v>0</v>
      </c>
      <c r="W151" s="365">
        <v>0</v>
      </c>
      <c r="X151" s="365">
        <v>0</v>
      </c>
      <c r="Y151" s="365">
        <v>0</v>
      </c>
      <c r="Z151" s="365">
        <v>0</v>
      </c>
      <c r="AA151" s="365">
        <v>0</v>
      </c>
      <c r="AB151" s="365">
        <v>0</v>
      </c>
      <c r="AC151" s="365">
        <v>0</v>
      </c>
      <c r="AD151" s="365">
        <v>0</v>
      </c>
      <c r="AE151" s="365">
        <v>2945014</v>
      </c>
      <c r="AF151" s="365">
        <v>0</v>
      </c>
      <c r="AG151" s="365">
        <v>2945014</v>
      </c>
      <c r="AH151" s="365">
        <v>0</v>
      </c>
      <c r="AI151" s="365">
        <v>0</v>
      </c>
    </row>
    <row r="152" spans="1:92">
      <c r="A152" s="458" t="str">
        <f t="shared" si="2"/>
        <v>0902407261009000</v>
      </c>
      <c r="B152" s="364" t="s">
        <v>1616</v>
      </c>
      <c r="C152" s="364" t="s">
        <v>553</v>
      </c>
      <c r="D152" s="364" t="s">
        <v>567</v>
      </c>
      <c r="E152" s="364" t="s">
        <v>555</v>
      </c>
      <c r="F152" s="364" t="s">
        <v>1543</v>
      </c>
      <c r="G152" s="364" t="s">
        <v>1544</v>
      </c>
      <c r="H152" s="364" t="s">
        <v>556</v>
      </c>
      <c r="J152" s="364" t="s">
        <v>560</v>
      </c>
      <c r="K152" s="364" t="s">
        <v>566</v>
      </c>
      <c r="L152" s="364" t="s">
        <v>555</v>
      </c>
      <c r="M152" s="364" t="s">
        <v>740</v>
      </c>
      <c r="N152" s="364" t="s">
        <v>739</v>
      </c>
      <c r="O152" s="364" t="s">
        <v>555</v>
      </c>
      <c r="P152" s="364" t="s">
        <v>739</v>
      </c>
      <c r="Q152" s="364" t="s">
        <v>555</v>
      </c>
      <c r="R152" s="364" t="s">
        <v>555</v>
      </c>
      <c r="S152" s="364" t="s">
        <v>555</v>
      </c>
      <c r="T152" s="365">
        <v>0</v>
      </c>
      <c r="U152" s="365">
        <v>1746667</v>
      </c>
      <c r="V152" s="365">
        <v>0</v>
      </c>
      <c r="W152" s="365">
        <v>0</v>
      </c>
      <c r="X152" s="365">
        <v>0</v>
      </c>
      <c r="Y152" s="365">
        <v>0</v>
      </c>
      <c r="Z152" s="365">
        <v>0</v>
      </c>
      <c r="AA152" s="365">
        <v>0</v>
      </c>
      <c r="AB152" s="365">
        <v>0</v>
      </c>
      <c r="AC152" s="365">
        <v>0</v>
      </c>
      <c r="AD152" s="365">
        <v>0</v>
      </c>
      <c r="AE152" s="365">
        <v>1746667</v>
      </c>
      <c r="AF152" s="365">
        <v>0</v>
      </c>
      <c r="AG152" s="365">
        <v>1746667</v>
      </c>
      <c r="AH152" s="365">
        <v>0</v>
      </c>
      <c r="AI152" s="365">
        <v>0</v>
      </c>
    </row>
    <row r="153" spans="1:92">
      <c r="A153" s="458" t="str">
        <f t="shared" si="2"/>
        <v>0902408261009000</v>
      </c>
      <c r="B153" s="364" t="s">
        <v>1616</v>
      </c>
      <c r="C153" s="364" t="s">
        <v>553</v>
      </c>
      <c r="D153" s="364" t="s">
        <v>567</v>
      </c>
      <c r="E153" s="364" t="s">
        <v>555</v>
      </c>
      <c r="F153" s="364" t="s">
        <v>1543</v>
      </c>
      <c r="G153" s="364" t="s">
        <v>1544</v>
      </c>
      <c r="H153" s="364" t="s">
        <v>556</v>
      </c>
      <c r="J153" s="364" t="s">
        <v>560</v>
      </c>
      <c r="K153" s="364" t="s">
        <v>554</v>
      </c>
      <c r="L153" s="364" t="s">
        <v>555</v>
      </c>
      <c r="M153" s="364" t="s">
        <v>740</v>
      </c>
      <c r="N153" s="364" t="s">
        <v>739</v>
      </c>
      <c r="O153" s="364" t="s">
        <v>555</v>
      </c>
      <c r="P153" s="364" t="s">
        <v>739</v>
      </c>
      <c r="Q153" s="364" t="s">
        <v>555</v>
      </c>
      <c r="R153" s="364" t="s">
        <v>555</v>
      </c>
      <c r="S153" s="364" t="s">
        <v>555</v>
      </c>
      <c r="T153" s="365">
        <v>0</v>
      </c>
      <c r="U153" s="365">
        <v>0</v>
      </c>
      <c r="V153" s="365">
        <v>0</v>
      </c>
      <c r="W153" s="365">
        <v>0</v>
      </c>
      <c r="X153" s="365">
        <v>0</v>
      </c>
      <c r="Y153" s="365">
        <v>0</v>
      </c>
      <c r="Z153" s="365">
        <v>0</v>
      </c>
      <c r="AA153" s="365">
        <v>0</v>
      </c>
      <c r="AB153" s="365">
        <v>0</v>
      </c>
      <c r="AC153" s="365">
        <v>0</v>
      </c>
      <c r="AD153" s="365">
        <v>0</v>
      </c>
      <c r="AE153" s="365">
        <v>0</v>
      </c>
      <c r="AF153" s="365">
        <v>0</v>
      </c>
      <c r="AG153" s="365">
        <v>0</v>
      </c>
      <c r="AH153" s="365">
        <v>0</v>
      </c>
      <c r="AI153" s="365">
        <v>0</v>
      </c>
    </row>
    <row r="154" spans="1:92">
      <c r="A154" s="458" t="str">
        <f t="shared" si="2"/>
        <v>0902409261009000</v>
      </c>
      <c r="B154" s="364" t="s">
        <v>1616</v>
      </c>
      <c r="C154" s="364" t="s">
        <v>553</v>
      </c>
      <c r="D154" s="364" t="s">
        <v>567</v>
      </c>
      <c r="E154" s="364" t="s">
        <v>555</v>
      </c>
      <c r="F154" s="364" t="s">
        <v>1543</v>
      </c>
      <c r="G154" s="364" t="s">
        <v>1544</v>
      </c>
      <c r="H154" s="364" t="s">
        <v>556</v>
      </c>
      <c r="J154" s="364" t="s">
        <v>560</v>
      </c>
      <c r="K154" s="364" t="s">
        <v>567</v>
      </c>
      <c r="L154" s="364" t="s">
        <v>555</v>
      </c>
      <c r="M154" s="364" t="s">
        <v>740</v>
      </c>
      <c r="N154" s="364" t="s">
        <v>739</v>
      </c>
      <c r="O154" s="364" t="s">
        <v>555</v>
      </c>
      <c r="P154" s="364" t="s">
        <v>739</v>
      </c>
      <c r="Q154" s="364" t="s">
        <v>555</v>
      </c>
      <c r="R154" s="364" t="s">
        <v>555</v>
      </c>
      <c r="S154" s="364" t="s">
        <v>555</v>
      </c>
      <c r="T154" s="365">
        <v>0</v>
      </c>
      <c r="U154" s="365">
        <v>0</v>
      </c>
      <c r="V154" s="365">
        <v>0</v>
      </c>
      <c r="W154" s="365">
        <v>0</v>
      </c>
      <c r="X154" s="365">
        <v>0</v>
      </c>
      <c r="Y154" s="365">
        <v>0</v>
      </c>
      <c r="Z154" s="365">
        <v>0</v>
      </c>
      <c r="AA154" s="365">
        <v>0</v>
      </c>
      <c r="AB154" s="365">
        <v>0</v>
      </c>
      <c r="AC154" s="365">
        <v>0</v>
      </c>
      <c r="AD154" s="365">
        <v>0</v>
      </c>
      <c r="AE154" s="365">
        <v>0</v>
      </c>
      <c r="AF154" s="365">
        <v>0</v>
      </c>
      <c r="AG154" s="365">
        <v>0</v>
      </c>
      <c r="AH154" s="365">
        <v>0</v>
      </c>
      <c r="AI154" s="365">
        <v>0</v>
      </c>
    </row>
    <row r="155" spans="1:92">
      <c r="A155" s="458" t="str">
        <f t="shared" si="2"/>
        <v>0902410261009000</v>
      </c>
      <c r="B155" s="364" t="s">
        <v>1616</v>
      </c>
      <c r="C155" s="364" t="s">
        <v>553</v>
      </c>
      <c r="D155" s="364" t="s">
        <v>567</v>
      </c>
      <c r="E155" s="364" t="s">
        <v>555</v>
      </c>
      <c r="F155" s="364" t="s">
        <v>1543</v>
      </c>
      <c r="G155" s="364" t="s">
        <v>1544</v>
      </c>
      <c r="H155" s="364" t="s">
        <v>556</v>
      </c>
      <c r="J155" s="364" t="s">
        <v>560</v>
      </c>
      <c r="K155" s="364" t="s">
        <v>568</v>
      </c>
      <c r="L155" s="364" t="s">
        <v>555</v>
      </c>
      <c r="M155" s="364" t="s">
        <v>740</v>
      </c>
      <c r="N155" s="364" t="s">
        <v>739</v>
      </c>
      <c r="O155" s="364" t="s">
        <v>555</v>
      </c>
      <c r="P155" s="364" t="s">
        <v>739</v>
      </c>
      <c r="Q155" s="364" t="s">
        <v>555</v>
      </c>
      <c r="R155" s="364" t="s">
        <v>555</v>
      </c>
      <c r="S155" s="364" t="s">
        <v>555</v>
      </c>
      <c r="T155" s="365">
        <v>0</v>
      </c>
      <c r="U155" s="365">
        <v>0</v>
      </c>
      <c r="V155" s="365">
        <v>0</v>
      </c>
      <c r="W155" s="365">
        <v>0</v>
      </c>
      <c r="X155" s="365">
        <v>0</v>
      </c>
      <c r="Y155" s="365">
        <v>0</v>
      </c>
      <c r="Z155" s="365">
        <v>0</v>
      </c>
      <c r="AA155" s="365">
        <v>0</v>
      </c>
      <c r="AB155" s="365">
        <v>0</v>
      </c>
      <c r="AC155" s="365">
        <v>0</v>
      </c>
      <c r="AD155" s="365">
        <v>0</v>
      </c>
      <c r="AE155" s="365">
        <v>0</v>
      </c>
      <c r="AF155" s="365">
        <v>0</v>
      </c>
      <c r="AG155" s="365">
        <v>0</v>
      </c>
      <c r="AH155" s="365">
        <v>0</v>
      </c>
      <c r="AI155" s="365">
        <v>0</v>
      </c>
    </row>
    <row r="156" spans="1:92">
      <c r="A156" s="458" t="str">
        <f t="shared" si="2"/>
        <v>0902411261009000</v>
      </c>
      <c r="B156" s="364" t="s">
        <v>1616</v>
      </c>
      <c r="C156" s="364" t="s">
        <v>553</v>
      </c>
      <c r="D156" s="364" t="s">
        <v>567</v>
      </c>
      <c r="E156" s="364" t="s">
        <v>555</v>
      </c>
      <c r="F156" s="364" t="s">
        <v>1543</v>
      </c>
      <c r="G156" s="364" t="s">
        <v>1544</v>
      </c>
      <c r="H156" s="364" t="s">
        <v>556</v>
      </c>
      <c r="J156" s="364" t="s">
        <v>560</v>
      </c>
      <c r="K156" s="364" t="s">
        <v>569</v>
      </c>
      <c r="L156" s="364" t="s">
        <v>555</v>
      </c>
      <c r="M156" s="364" t="s">
        <v>740</v>
      </c>
      <c r="N156" s="364" t="s">
        <v>739</v>
      </c>
      <c r="O156" s="364" t="s">
        <v>555</v>
      </c>
      <c r="P156" s="364" t="s">
        <v>739</v>
      </c>
      <c r="Q156" s="364" t="s">
        <v>555</v>
      </c>
      <c r="R156" s="364" t="s">
        <v>555</v>
      </c>
      <c r="S156" s="364" t="s">
        <v>555</v>
      </c>
      <c r="T156" s="365">
        <v>0</v>
      </c>
      <c r="U156" s="365">
        <v>0</v>
      </c>
      <c r="V156" s="365">
        <v>0</v>
      </c>
      <c r="W156" s="365">
        <v>0</v>
      </c>
      <c r="X156" s="365">
        <v>0</v>
      </c>
      <c r="Y156" s="365">
        <v>0</v>
      </c>
      <c r="Z156" s="365">
        <v>0</v>
      </c>
      <c r="AA156" s="365">
        <v>0</v>
      </c>
      <c r="AB156" s="365">
        <v>0</v>
      </c>
      <c r="AC156" s="365">
        <v>0</v>
      </c>
      <c r="AD156" s="365">
        <v>0</v>
      </c>
      <c r="AE156" s="365">
        <v>0</v>
      </c>
      <c r="AF156" s="365">
        <v>0</v>
      </c>
      <c r="AG156" s="365">
        <v>0</v>
      </c>
      <c r="AH156" s="365">
        <v>0</v>
      </c>
      <c r="AI156" s="365">
        <v>0</v>
      </c>
    </row>
    <row r="157" spans="1:92">
      <c r="A157" s="458" t="str">
        <f t="shared" si="2"/>
        <v>0902412261009000</v>
      </c>
      <c r="B157" s="364" t="s">
        <v>1616</v>
      </c>
      <c r="C157" s="364" t="s">
        <v>553</v>
      </c>
      <c r="D157" s="364" t="s">
        <v>567</v>
      </c>
      <c r="E157" s="364" t="s">
        <v>555</v>
      </c>
      <c r="F157" s="364" t="s">
        <v>1543</v>
      </c>
      <c r="G157" s="364" t="s">
        <v>1544</v>
      </c>
      <c r="H157" s="364" t="s">
        <v>556</v>
      </c>
      <c r="J157" s="364" t="s">
        <v>560</v>
      </c>
      <c r="K157" s="364" t="s">
        <v>557</v>
      </c>
      <c r="L157" s="364" t="s">
        <v>555</v>
      </c>
      <c r="M157" s="364" t="s">
        <v>740</v>
      </c>
      <c r="N157" s="364" t="s">
        <v>739</v>
      </c>
      <c r="O157" s="364" t="s">
        <v>555</v>
      </c>
      <c r="P157" s="364" t="s">
        <v>739</v>
      </c>
      <c r="Q157" s="364" t="s">
        <v>555</v>
      </c>
      <c r="R157" s="364" t="s">
        <v>555</v>
      </c>
      <c r="S157" s="364" t="s">
        <v>555</v>
      </c>
      <c r="T157" s="365">
        <v>0</v>
      </c>
      <c r="U157" s="365">
        <v>0</v>
      </c>
      <c r="V157" s="365">
        <v>0</v>
      </c>
      <c r="W157" s="365">
        <v>0</v>
      </c>
      <c r="X157" s="365">
        <v>0</v>
      </c>
      <c r="Y157" s="365">
        <v>0</v>
      </c>
      <c r="Z157" s="365">
        <v>0</v>
      </c>
      <c r="AA157" s="365">
        <v>0</v>
      </c>
      <c r="AB157" s="365">
        <v>0</v>
      </c>
      <c r="AC157" s="365">
        <v>0</v>
      </c>
      <c r="AD157" s="365">
        <v>0</v>
      </c>
      <c r="AE157" s="365">
        <v>0</v>
      </c>
      <c r="AF157" s="365">
        <v>0</v>
      </c>
      <c r="AG157" s="365">
        <v>0</v>
      </c>
      <c r="AH157" s="365">
        <v>0</v>
      </c>
      <c r="AI157" s="365">
        <v>0</v>
      </c>
    </row>
    <row r="158" spans="1:92">
      <c r="A158" s="458" t="str">
        <f t="shared" si="2"/>
        <v>0902601261009000</v>
      </c>
      <c r="B158" s="364" t="s">
        <v>1616</v>
      </c>
      <c r="C158" s="364" t="s">
        <v>553</v>
      </c>
      <c r="D158" s="364" t="s">
        <v>567</v>
      </c>
      <c r="E158" s="364" t="s">
        <v>555</v>
      </c>
      <c r="F158" s="364" t="s">
        <v>1543</v>
      </c>
      <c r="G158" s="364" t="s">
        <v>1544</v>
      </c>
      <c r="H158" s="364" t="s">
        <v>556</v>
      </c>
      <c r="J158" s="364" t="s">
        <v>570</v>
      </c>
      <c r="K158" s="364" t="s">
        <v>558</v>
      </c>
      <c r="L158" s="364" t="s">
        <v>555</v>
      </c>
      <c r="M158" s="364" t="s">
        <v>740</v>
      </c>
      <c r="N158" s="364" t="s">
        <v>739</v>
      </c>
      <c r="O158" s="364" t="s">
        <v>555</v>
      </c>
      <c r="P158" s="364" t="s">
        <v>739</v>
      </c>
      <c r="Q158" s="364" t="s">
        <v>555</v>
      </c>
      <c r="R158" s="364" t="s">
        <v>555</v>
      </c>
      <c r="S158" s="364" t="s">
        <v>555</v>
      </c>
      <c r="T158" s="365">
        <v>2500552</v>
      </c>
      <c r="U158" s="365">
        <v>2051847</v>
      </c>
      <c r="V158" s="365">
        <v>1617541</v>
      </c>
      <c r="W158" s="365">
        <v>286981</v>
      </c>
      <c r="X158" s="365">
        <v>0</v>
      </c>
      <c r="Y158" s="365">
        <v>434306</v>
      </c>
      <c r="Z158" s="365">
        <v>448705</v>
      </c>
      <c r="AA158" s="365">
        <v>0</v>
      </c>
      <c r="AB158" s="365">
        <v>100</v>
      </c>
      <c r="AC158" s="365">
        <v>390295</v>
      </c>
      <c r="AD158" s="365">
        <v>58310</v>
      </c>
      <c r="AE158" s="365">
        <v>2012170</v>
      </c>
      <c r="AF158" s="365">
        <v>1947622</v>
      </c>
      <c r="AG158" s="365">
        <v>431185</v>
      </c>
      <c r="AH158" s="365">
        <v>0</v>
      </c>
      <c r="AI158" s="365">
        <v>1516437</v>
      </c>
      <c r="AJ158" s="365">
        <v>64548</v>
      </c>
      <c r="AK158" s="365">
        <v>37857</v>
      </c>
      <c r="AL158" s="365">
        <v>37857</v>
      </c>
      <c r="AM158" s="365">
        <v>0</v>
      </c>
      <c r="AN158" s="365">
        <v>26691</v>
      </c>
      <c r="AO158" s="365">
        <v>488382</v>
      </c>
      <c r="AP158" s="365">
        <v>5553945</v>
      </c>
      <c r="AQ158" s="365">
        <v>3154000</v>
      </c>
      <c r="AR158" s="365">
        <v>0</v>
      </c>
      <c r="AS158" s="365">
        <v>260549</v>
      </c>
      <c r="AT158" s="365">
        <v>96183</v>
      </c>
      <c r="AU158" s="365">
        <v>0</v>
      </c>
      <c r="AV158" s="365">
        <v>0</v>
      </c>
      <c r="AW158" s="365">
        <v>2043213</v>
      </c>
      <c r="AX158" s="365">
        <v>0</v>
      </c>
      <c r="AY158" s="365">
        <v>0</v>
      </c>
      <c r="AZ158" s="365">
        <v>6757789</v>
      </c>
      <c r="BA158" s="365">
        <v>5727032</v>
      </c>
      <c r="BB158" s="365">
        <v>0</v>
      </c>
      <c r="BC158" s="365">
        <v>8276</v>
      </c>
      <c r="BD158" s="365">
        <v>4769753</v>
      </c>
      <c r="BE158" s="365">
        <v>2732000</v>
      </c>
      <c r="BF158" s="365">
        <v>957279</v>
      </c>
      <c r="BG158" s="365">
        <v>422000</v>
      </c>
      <c r="BH158" s="365">
        <v>0</v>
      </c>
      <c r="BI158" s="365">
        <v>2732000</v>
      </c>
      <c r="BJ158" s="365">
        <v>422000</v>
      </c>
      <c r="BK158" s="365">
        <v>0</v>
      </c>
      <c r="BL158" s="365">
        <v>2036783</v>
      </c>
      <c r="BM158" s="365">
        <v>0</v>
      </c>
      <c r="BN158" s="365">
        <v>7073</v>
      </c>
      <c r="BO158" s="365">
        <v>529176</v>
      </c>
      <c r="BP158" s="365">
        <v>663757</v>
      </c>
      <c r="BQ158" s="365">
        <v>55675</v>
      </c>
      <c r="BR158" s="365">
        <v>47370</v>
      </c>
      <c r="BS158" s="365">
        <v>543806</v>
      </c>
      <c r="BT158" s="365">
        <v>0</v>
      </c>
      <c r="BU158" s="365">
        <v>367000</v>
      </c>
      <c r="BV158" s="365">
        <v>0</v>
      </c>
      <c r="BW158" s="365">
        <v>-1203844</v>
      </c>
      <c r="BX158" s="365">
        <v>-715462</v>
      </c>
      <c r="BY158" s="365">
        <v>0</v>
      </c>
      <c r="BZ158" s="365">
        <v>1386404</v>
      </c>
      <c r="CA158" s="365">
        <v>0</v>
      </c>
    </row>
    <row r="159" spans="1:92">
      <c r="A159" s="458" t="str">
        <f t="shared" si="2"/>
        <v>0902602261009000</v>
      </c>
      <c r="B159" s="364" t="s">
        <v>1616</v>
      </c>
      <c r="C159" s="364" t="s">
        <v>553</v>
      </c>
      <c r="D159" s="364" t="s">
        <v>567</v>
      </c>
      <c r="E159" s="364" t="s">
        <v>555</v>
      </c>
      <c r="F159" s="364" t="s">
        <v>1543</v>
      </c>
      <c r="G159" s="364" t="s">
        <v>1544</v>
      </c>
      <c r="H159" s="364" t="s">
        <v>556</v>
      </c>
      <c r="J159" s="364" t="s">
        <v>570</v>
      </c>
      <c r="K159" s="364" t="s">
        <v>561</v>
      </c>
      <c r="L159" s="364" t="s">
        <v>555</v>
      </c>
      <c r="M159" s="364" t="s">
        <v>740</v>
      </c>
      <c r="N159" s="364" t="s">
        <v>739</v>
      </c>
      <c r="O159" s="364" t="s">
        <v>555</v>
      </c>
      <c r="P159" s="364" t="s">
        <v>739</v>
      </c>
      <c r="Q159" s="364" t="s">
        <v>555</v>
      </c>
      <c r="R159" s="364" t="s">
        <v>555</v>
      </c>
      <c r="S159" s="364" t="s">
        <v>555</v>
      </c>
      <c r="T159" s="365">
        <v>0</v>
      </c>
      <c r="U159" s="365">
        <v>670942</v>
      </c>
      <c r="V159" s="365">
        <v>5769000</v>
      </c>
      <c r="W159" s="365">
        <v>1200000</v>
      </c>
      <c r="X159" s="365">
        <v>4569000</v>
      </c>
      <c r="Y159" s="365">
        <v>0</v>
      </c>
      <c r="Z159" s="365">
        <v>0</v>
      </c>
      <c r="AA159" s="365">
        <v>670942</v>
      </c>
      <c r="AB159" s="365">
        <v>0</v>
      </c>
      <c r="AC159" s="365">
        <v>0</v>
      </c>
      <c r="AD159" s="365">
        <v>0</v>
      </c>
      <c r="AE159" s="365">
        <v>0</v>
      </c>
      <c r="AF159" s="365">
        <v>0</v>
      </c>
      <c r="AG159" s="365">
        <v>0</v>
      </c>
      <c r="AH159" s="365">
        <v>0</v>
      </c>
      <c r="AI159" s="365">
        <v>0</v>
      </c>
      <c r="AJ159" s="365">
        <v>0</v>
      </c>
      <c r="AK159" s="365">
        <v>0</v>
      </c>
      <c r="AL159" s="365">
        <v>0</v>
      </c>
      <c r="AM159" s="365">
        <v>173399</v>
      </c>
      <c r="AN159" s="365">
        <v>0</v>
      </c>
      <c r="AO159" s="365">
        <v>0</v>
      </c>
      <c r="AU159" s="365">
        <v>0</v>
      </c>
      <c r="AV159" s="365">
        <v>0</v>
      </c>
      <c r="AW159" s="365">
        <v>0</v>
      </c>
      <c r="AX159" s="365">
        <v>0</v>
      </c>
      <c r="AY159" s="365">
        <v>0</v>
      </c>
      <c r="AZ159" s="365">
        <v>0</v>
      </c>
      <c r="BA159" s="365">
        <v>0</v>
      </c>
      <c r="BB159" s="365">
        <v>0</v>
      </c>
      <c r="BC159" s="365">
        <v>0</v>
      </c>
      <c r="BD159" s="365">
        <v>5769000</v>
      </c>
      <c r="BE159" s="365">
        <v>5769000</v>
      </c>
      <c r="BF159" s="365">
        <v>0</v>
      </c>
      <c r="BG159" s="365">
        <v>0</v>
      </c>
      <c r="BH159" s="365">
        <v>5769000</v>
      </c>
      <c r="BI159" s="365">
        <v>0</v>
      </c>
      <c r="BJ159" s="365">
        <v>0</v>
      </c>
      <c r="BK159" s="365">
        <v>0</v>
      </c>
      <c r="BL159" s="365">
        <v>0</v>
      </c>
      <c r="BM159" s="365">
        <v>16906</v>
      </c>
      <c r="BN159" s="365">
        <v>0</v>
      </c>
      <c r="BO159" s="365">
        <v>0</v>
      </c>
      <c r="BP159" s="365">
        <v>0</v>
      </c>
      <c r="BQ159" s="365">
        <v>5727032</v>
      </c>
      <c r="BR159" s="365">
        <v>390295</v>
      </c>
      <c r="BS159" s="365">
        <v>0</v>
      </c>
      <c r="BT159" s="365">
        <v>251453</v>
      </c>
      <c r="BU159" s="365">
        <v>105279</v>
      </c>
      <c r="BV159" s="365">
        <v>331878</v>
      </c>
      <c r="BW159" s="365">
        <v>10476</v>
      </c>
      <c r="BX159" s="365">
        <v>18929</v>
      </c>
      <c r="BY159" s="365">
        <v>8003</v>
      </c>
      <c r="BZ159" s="365">
        <v>350807</v>
      </c>
      <c r="CA159" s="365">
        <v>18479</v>
      </c>
      <c r="CB159" s="365">
        <v>0</v>
      </c>
      <c r="CC159" s="365">
        <v>0</v>
      </c>
      <c r="CD159" s="365">
        <v>0</v>
      </c>
      <c r="CE159" s="365">
        <v>0</v>
      </c>
      <c r="CF159" s="365">
        <v>0</v>
      </c>
      <c r="CG159" s="365">
        <v>0</v>
      </c>
      <c r="CH159" s="365">
        <v>0</v>
      </c>
      <c r="CI159" s="365">
        <v>0</v>
      </c>
      <c r="CJ159" s="365">
        <v>0</v>
      </c>
      <c r="CK159" s="365">
        <v>0</v>
      </c>
      <c r="CL159" s="365">
        <v>0</v>
      </c>
      <c r="CM159" s="365">
        <v>0</v>
      </c>
      <c r="CN159" s="365">
        <v>0</v>
      </c>
    </row>
    <row r="160" spans="1:92">
      <c r="A160" s="458" t="str">
        <f t="shared" si="2"/>
        <v>0904001261009000</v>
      </c>
      <c r="B160" s="364" t="s">
        <v>1616</v>
      </c>
      <c r="C160" s="364" t="s">
        <v>553</v>
      </c>
      <c r="D160" s="364" t="s">
        <v>567</v>
      </c>
      <c r="E160" s="364" t="s">
        <v>555</v>
      </c>
      <c r="F160" s="364" t="s">
        <v>1543</v>
      </c>
      <c r="G160" s="364" t="s">
        <v>1544</v>
      </c>
      <c r="H160" s="364" t="s">
        <v>556</v>
      </c>
      <c r="J160" s="364" t="s">
        <v>582</v>
      </c>
      <c r="K160" s="364" t="s">
        <v>558</v>
      </c>
      <c r="L160" s="364" t="s">
        <v>555</v>
      </c>
      <c r="M160" s="364" t="s">
        <v>740</v>
      </c>
      <c r="N160" s="364" t="s">
        <v>739</v>
      </c>
      <c r="O160" s="364" t="s">
        <v>555</v>
      </c>
      <c r="P160" s="364" t="s">
        <v>739</v>
      </c>
      <c r="Q160" s="364" t="s">
        <v>555</v>
      </c>
      <c r="R160" s="364" t="s">
        <v>555</v>
      </c>
      <c r="S160" s="364" t="s">
        <v>555</v>
      </c>
      <c r="T160" s="365">
        <v>0</v>
      </c>
      <c r="U160" s="365">
        <v>0</v>
      </c>
      <c r="V160" s="365">
        <v>592288</v>
      </c>
      <c r="W160" s="365">
        <v>390295</v>
      </c>
      <c r="X160" s="365">
        <v>584285</v>
      </c>
      <c r="Y160" s="365">
        <v>382292</v>
      </c>
      <c r="Z160" s="365">
        <v>8003</v>
      </c>
      <c r="AA160" s="365">
        <v>8003</v>
      </c>
      <c r="AB160" s="365">
        <v>0</v>
      </c>
      <c r="AC160" s="365">
        <v>0</v>
      </c>
      <c r="AD160" s="365">
        <v>0</v>
      </c>
      <c r="AE160" s="365">
        <v>0</v>
      </c>
      <c r="AF160" s="365">
        <v>0</v>
      </c>
      <c r="AG160" s="365">
        <v>0</v>
      </c>
      <c r="AH160" s="365">
        <v>0</v>
      </c>
      <c r="AI160" s="365">
        <v>0</v>
      </c>
      <c r="AJ160" s="365">
        <v>0</v>
      </c>
      <c r="AK160" s="365">
        <v>0</v>
      </c>
      <c r="AL160" s="365">
        <v>0</v>
      </c>
      <c r="AM160" s="365">
        <v>0</v>
      </c>
      <c r="AN160" s="365">
        <v>0</v>
      </c>
      <c r="AO160" s="365">
        <v>0</v>
      </c>
      <c r="AP160" s="365">
        <v>0</v>
      </c>
      <c r="AQ160" s="365">
        <v>0</v>
      </c>
      <c r="AR160" s="365">
        <v>342804</v>
      </c>
      <c r="AS160" s="365">
        <v>260549</v>
      </c>
      <c r="AT160" s="365">
        <v>331878</v>
      </c>
      <c r="AU160" s="365">
        <v>249955</v>
      </c>
      <c r="AV160" s="365">
        <v>0</v>
      </c>
      <c r="AW160" s="365">
        <v>0</v>
      </c>
      <c r="AX160" s="365">
        <v>0</v>
      </c>
      <c r="AY160" s="365">
        <v>0</v>
      </c>
      <c r="AZ160" s="365">
        <v>0</v>
      </c>
      <c r="BA160" s="365">
        <v>10926</v>
      </c>
      <c r="BB160" s="365">
        <v>10594</v>
      </c>
      <c r="BC160" s="365">
        <v>935092</v>
      </c>
      <c r="BD160" s="365">
        <v>747027</v>
      </c>
      <c r="BE160" s="365">
        <v>0</v>
      </c>
      <c r="BF160" s="365">
        <v>0</v>
      </c>
      <c r="BG160" s="365">
        <v>0</v>
      </c>
      <c r="BH160" s="365">
        <v>9096</v>
      </c>
      <c r="BI160" s="365">
        <v>9096</v>
      </c>
      <c r="BJ160" s="365">
        <v>0</v>
      </c>
      <c r="BK160" s="365">
        <v>0</v>
      </c>
      <c r="BL160" s="365">
        <v>0</v>
      </c>
      <c r="BM160" s="365">
        <v>96183</v>
      </c>
      <c r="BN160" s="365">
        <v>105279</v>
      </c>
    </row>
    <row r="161" spans="1:35">
      <c r="A161" s="458" t="str">
        <f t="shared" si="2"/>
        <v>0904501261009000</v>
      </c>
      <c r="B161" s="364" t="s">
        <v>1616</v>
      </c>
      <c r="C161" s="364" t="s">
        <v>553</v>
      </c>
      <c r="D161" s="364" t="s">
        <v>567</v>
      </c>
      <c r="E161" s="364" t="s">
        <v>555</v>
      </c>
      <c r="F161" s="364" t="s">
        <v>1543</v>
      </c>
      <c r="G161" s="364" t="s">
        <v>1544</v>
      </c>
      <c r="H161" s="364" t="s">
        <v>556</v>
      </c>
      <c r="J161" s="364" t="s">
        <v>571</v>
      </c>
      <c r="K161" s="364" t="s">
        <v>558</v>
      </c>
      <c r="L161" s="364" t="s">
        <v>555</v>
      </c>
      <c r="M161" s="364" t="s">
        <v>740</v>
      </c>
      <c r="N161" s="364" t="s">
        <v>739</v>
      </c>
      <c r="O161" s="364" t="s">
        <v>555</v>
      </c>
      <c r="P161" s="364" t="s">
        <v>739</v>
      </c>
      <c r="Q161" s="364" t="s">
        <v>555</v>
      </c>
      <c r="R161" s="364" t="s">
        <v>555</v>
      </c>
      <c r="S161" s="364" t="s">
        <v>555</v>
      </c>
      <c r="T161" s="365">
        <v>62680</v>
      </c>
      <c r="U161" s="365">
        <v>0</v>
      </c>
      <c r="V161" s="365">
        <v>0</v>
      </c>
      <c r="W161" s="365">
        <v>55729</v>
      </c>
      <c r="X161" s="365">
        <v>348891</v>
      </c>
      <c r="Y161" s="365">
        <v>543667</v>
      </c>
      <c r="Z161" s="365">
        <v>0</v>
      </c>
      <c r="AA161" s="365">
        <v>0</v>
      </c>
      <c r="AB161" s="365">
        <v>0</v>
      </c>
      <c r="AC161" s="365">
        <v>0</v>
      </c>
      <c r="AD161" s="365">
        <v>0</v>
      </c>
      <c r="AE161" s="365">
        <v>1010967</v>
      </c>
      <c r="AF161" s="365">
        <v>0</v>
      </c>
      <c r="AG161" s="365">
        <v>0</v>
      </c>
      <c r="AH161" s="365">
        <v>0</v>
      </c>
      <c r="AI161" s="365">
        <v>0</v>
      </c>
    </row>
    <row r="162" spans="1:35">
      <c r="A162" s="458" t="str">
        <f t="shared" si="2"/>
        <v>0904502261009000</v>
      </c>
      <c r="B162" s="364" t="s">
        <v>1616</v>
      </c>
      <c r="C162" s="364" t="s">
        <v>553</v>
      </c>
      <c r="D162" s="364" t="s">
        <v>567</v>
      </c>
      <c r="E162" s="364" t="s">
        <v>555</v>
      </c>
      <c r="F162" s="364" t="s">
        <v>1543</v>
      </c>
      <c r="G162" s="364" t="s">
        <v>1544</v>
      </c>
      <c r="H162" s="364" t="s">
        <v>556</v>
      </c>
      <c r="J162" s="364" t="s">
        <v>571</v>
      </c>
      <c r="K162" s="364" t="s">
        <v>561</v>
      </c>
      <c r="L162" s="364" t="s">
        <v>555</v>
      </c>
      <c r="M162" s="364" t="s">
        <v>740</v>
      </c>
      <c r="N162" s="364" t="s">
        <v>739</v>
      </c>
      <c r="O162" s="364" t="s">
        <v>555</v>
      </c>
      <c r="P162" s="364" t="s">
        <v>739</v>
      </c>
      <c r="Q162" s="364" t="s">
        <v>555</v>
      </c>
      <c r="R162" s="364" t="s">
        <v>555</v>
      </c>
      <c r="S162" s="364" t="s">
        <v>555</v>
      </c>
      <c r="T162" s="365">
        <v>8975</v>
      </c>
      <c r="U162" s="365">
        <v>0</v>
      </c>
      <c r="V162" s="365">
        <v>0</v>
      </c>
      <c r="W162" s="365">
        <v>39246</v>
      </c>
      <c r="X162" s="365">
        <v>5942</v>
      </c>
      <c r="Y162" s="365">
        <v>1632</v>
      </c>
      <c r="Z162" s="365">
        <v>0</v>
      </c>
      <c r="AA162" s="365">
        <v>0</v>
      </c>
      <c r="AB162" s="365">
        <v>0</v>
      </c>
      <c r="AC162" s="365">
        <v>0</v>
      </c>
      <c r="AD162" s="365">
        <v>0</v>
      </c>
      <c r="AE162" s="365">
        <v>55795</v>
      </c>
      <c r="AF162" s="365">
        <v>0</v>
      </c>
      <c r="AG162" s="365">
        <v>0</v>
      </c>
      <c r="AH162" s="365">
        <v>0</v>
      </c>
      <c r="AI162" s="365">
        <v>0</v>
      </c>
    </row>
    <row r="163" spans="1:35">
      <c r="A163" s="458" t="str">
        <f t="shared" si="2"/>
        <v>0904503261009000</v>
      </c>
      <c r="B163" s="364" t="s">
        <v>1616</v>
      </c>
      <c r="C163" s="364" t="s">
        <v>553</v>
      </c>
      <c r="D163" s="364" t="s">
        <v>567</v>
      </c>
      <c r="E163" s="364" t="s">
        <v>555</v>
      </c>
      <c r="F163" s="364" t="s">
        <v>1543</v>
      </c>
      <c r="G163" s="364" t="s">
        <v>1544</v>
      </c>
      <c r="H163" s="364" t="s">
        <v>556</v>
      </c>
      <c r="J163" s="364" t="s">
        <v>571</v>
      </c>
      <c r="K163" s="364" t="s">
        <v>562</v>
      </c>
      <c r="L163" s="364" t="s">
        <v>555</v>
      </c>
      <c r="M163" s="364" t="s">
        <v>740</v>
      </c>
      <c r="N163" s="364" t="s">
        <v>739</v>
      </c>
      <c r="O163" s="364" t="s">
        <v>555</v>
      </c>
      <c r="P163" s="364" t="s">
        <v>739</v>
      </c>
      <c r="Q163" s="364" t="s">
        <v>555</v>
      </c>
      <c r="R163" s="364" t="s">
        <v>555</v>
      </c>
      <c r="S163" s="364" t="s">
        <v>555</v>
      </c>
      <c r="T163" s="365">
        <v>60920</v>
      </c>
      <c r="U163" s="365">
        <v>0</v>
      </c>
      <c r="V163" s="365">
        <v>0</v>
      </c>
      <c r="W163" s="365">
        <v>76637</v>
      </c>
      <c r="X163" s="365">
        <v>167044</v>
      </c>
      <c r="Y163" s="365">
        <v>489333</v>
      </c>
      <c r="Z163" s="365">
        <v>0</v>
      </c>
      <c r="AA163" s="365">
        <v>0</v>
      </c>
      <c r="AB163" s="365">
        <v>0</v>
      </c>
      <c r="AC163" s="365">
        <v>0</v>
      </c>
      <c r="AD163" s="365">
        <v>0</v>
      </c>
      <c r="AE163" s="365">
        <v>793934</v>
      </c>
      <c r="AF163" s="365">
        <v>0</v>
      </c>
      <c r="AG163" s="365">
        <v>0</v>
      </c>
      <c r="AH163" s="365">
        <v>0</v>
      </c>
      <c r="AI163" s="365">
        <v>0</v>
      </c>
    </row>
    <row r="164" spans="1:35">
      <c r="A164" s="458" t="str">
        <f t="shared" si="2"/>
        <v>0904504261009000</v>
      </c>
      <c r="B164" s="364" t="s">
        <v>1616</v>
      </c>
      <c r="C164" s="364" t="s">
        <v>553</v>
      </c>
      <c r="D164" s="364" t="s">
        <v>567</v>
      </c>
      <c r="E164" s="364" t="s">
        <v>555</v>
      </c>
      <c r="F164" s="364" t="s">
        <v>1543</v>
      </c>
      <c r="G164" s="364" t="s">
        <v>1544</v>
      </c>
      <c r="H164" s="364" t="s">
        <v>556</v>
      </c>
      <c r="J164" s="364" t="s">
        <v>571</v>
      </c>
      <c r="K164" s="364" t="s">
        <v>563</v>
      </c>
      <c r="L164" s="364" t="s">
        <v>555</v>
      </c>
      <c r="M164" s="364" t="s">
        <v>740</v>
      </c>
      <c r="N164" s="364" t="s">
        <v>739</v>
      </c>
      <c r="O164" s="364" t="s">
        <v>555</v>
      </c>
      <c r="P164" s="364" t="s">
        <v>739</v>
      </c>
      <c r="Q164" s="364" t="s">
        <v>555</v>
      </c>
      <c r="R164" s="364" t="s">
        <v>555</v>
      </c>
      <c r="S164" s="364" t="s">
        <v>555</v>
      </c>
      <c r="T164" s="365">
        <v>7771</v>
      </c>
      <c r="U164" s="365">
        <v>0</v>
      </c>
      <c r="V164" s="365">
        <v>0</v>
      </c>
      <c r="W164" s="365">
        <v>40886</v>
      </c>
      <c r="X164" s="365">
        <v>5602</v>
      </c>
      <c r="Y164" s="365">
        <v>1155</v>
      </c>
      <c r="Z164" s="365">
        <v>0</v>
      </c>
      <c r="AA164" s="365">
        <v>0</v>
      </c>
      <c r="AB164" s="365">
        <v>0</v>
      </c>
      <c r="AC164" s="365">
        <v>0</v>
      </c>
      <c r="AD164" s="365">
        <v>0</v>
      </c>
      <c r="AE164" s="365">
        <v>55414</v>
      </c>
      <c r="AF164" s="365">
        <v>0</v>
      </c>
      <c r="AG164" s="365">
        <v>0</v>
      </c>
      <c r="AH164" s="365">
        <v>0</v>
      </c>
      <c r="AI164" s="365">
        <v>38154</v>
      </c>
    </row>
    <row r="165" spans="1:35">
      <c r="A165" s="458" t="str">
        <f t="shared" si="2"/>
        <v>0904505261009000</v>
      </c>
      <c r="B165" s="364" t="s">
        <v>1616</v>
      </c>
      <c r="C165" s="364" t="s">
        <v>553</v>
      </c>
      <c r="D165" s="364" t="s">
        <v>567</v>
      </c>
      <c r="E165" s="364" t="s">
        <v>555</v>
      </c>
      <c r="F165" s="364" t="s">
        <v>1543</v>
      </c>
      <c r="G165" s="364" t="s">
        <v>1544</v>
      </c>
      <c r="H165" s="364" t="s">
        <v>556</v>
      </c>
      <c r="J165" s="364" t="s">
        <v>571</v>
      </c>
      <c r="K165" s="364" t="s">
        <v>564</v>
      </c>
      <c r="L165" s="364" t="s">
        <v>555</v>
      </c>
      <c r="M165" s="364" t="s">
        <v>740</v>
      </c>
      <c r="N165" s="364" t="s">
        <v>739</v>
      </c>
      <c r="O165" s="364" t="s">
        <v>555</v>
      </c>
      <c r="P165" s="364" t="s">
        <v>739</v>
      </c>
      <c r="Q165" s="364" t="s">
        <v>555</v>
      </c>
      <c r="R165" s="364" t="s">
        <v>555</v>
      </c>
      <c r="S165" s="364" t="s">
        <v>555</v>
      </c>
      <c r="T165" s="365">
        <v>55906</v>
      </c>
      <c r="U165" s="365">
        <v>0</v>
      </c>
      <c r="V165" s="365">
        <v>0</v>
      </c>
      <c r="W165" s="365">
        <v>171795</v>
      </c>
      <c r="X165" s="365">
        <v>195022</v>
      </c>
      <c r="Y165" s="365">
        <v>264834</v>
      </c>
      <c r="Z165" s="365">
        <v>0</v>
      </c>
      <c r="AA165" s="365">
        <v>0</v>
      </c>
      <c r="AB165" s="365">
        <v>0</v>
      </c>
      <c r="AC165" s="365">
        <v>0</v>
      </c>
      <c r="AD165" s="365">
        <v>0</v>
      </c>
      <c r="AE165" s="365">
        <v>687557</v>
      </c>
      <c r="AF165" s="365">
        <v>0</v>
      </c>
      <c r="AG165" s="365">
        <v>0</v>
      </c>
      <c r="AH165" s="365">
        <v>0</v>
      </c>
      <c r="AI165" s="365">
        <v>0</v>
      </c>
    </row>
    <row r="166" spans="1:35">
      <c r="A166" s="458" t="str">
        <f t="shared" si="2"/>
        <v>0904506261009000</v>
      </c>
      <c r="B166" s="364" t="s">
        <v>1616</v>
      </c>
      <c r="C166" s="364" t="s">
        <v>553</v>
      </c>
      <c r="D166" s="364" t="s">
        <v>567</v>
      </c>
      <c r="E166" s="364" t="s">
        <v>555</v>
      </c>
      <c r="F166" s="364" t="s">
        <v>1543</v>
      </c>
      <c r="G166" s="364" t="s">
        <v>1544</v>
      </c>
      <c r="H166" s="364" t="s">
        <v>556</v>
      </c>
      <c r="J166" s="364" t="s">
        <v>571</v>
      </c>
      <c r="K166" s="364" t="s">
        <v>565</v>
      </c>
      <c r="L166" s="364" t="s">
        <v>555</v>
      </c>
      <c r="M166" s="364" t="s">
        <v>740</v>
      </c>
      <c r="N166" s="364" t="s">
        <v>739</v>
      </c>
      <c r="O166" s="364" t="s">
        <v>555</v>
      </c>
      <c r="P166" s="364" t="s">
        <v>739</v>
      </c>
      <c r="Q166" s="364" t="s">
        <v>555</v>
      </c>
      <c r="R166" s="364" t="s">
        <v>555</v>
      </c>
      <c r="S166" s="364" t="s">
        <v>555</v>
      </c>
      <c r="T166" s="365">
        <v>6635</v>
      </c>
      <c r="U166" s="365">
        <v>0</v>
      </c>
      <c r="V166" s="365">
        <v>0</v>
      </c>
      <c r="W166" s="365">
        <v>39904</v>
      </c>
      <c r="X166" s="365">
        <v>5361</v>
      </c>
      <c r="Y166" s="365">
        <v>762</v>
      </c>
      <c r="Z166" s="365">
        <v>0</v>
      </c>
      <c r="AA166" s="365">
        <v>0</v>
      </c>
      <c r="AB166" s="365">
        <v>0</v>
      </c>
      <c r="AC166" s="365">
        <v>0</v>
      </c>
      <c r="AD166" s="365">
        <v>0</v>
      </c>
      <c r="AE166" s="365">
        <v>52662</v>
      </c>
      <c r="AF166" s="365">
        <v>0</v>
      </c>
      <c r="AG166" s="365">
        <v>0</v>
      </c>
      <c r="AH166" s="365">
        <v>0</v>
      </c>
      <c r="AI166" s="365">
        <v>37802</v>
      </c>
    </row>
    <row r="167" spans="1:35">
      <c r="A167" s="458" t="str">
        <f t="shared" si="2"/>
        <v>0904507261009000</v>
      </c>
      <c r="B167" s="364" t="s">
        <v>1616</v>
      </c>
      <c r="C167" s="364" t="s">
        <v>553</v>
      </c>
      <c r="D167" s="364" t="s">
        <v>567</v>
      </c>
      <c r="E167" s="364" t="s">
        <v>555</v>
      </c>
      <c r="F167" s="364" t="s">
        <v>1543</v>
      </c>
      <c r="G167" s="364" t="s">
        <v>1544</v>
      </c>
      <c r="H167" s="364" t="s">
        <v>556</v>
      </c>
      <c r="J167" s="364" t="s">
        <v>571</v>
      </c>
      <c r="K167" s="364" t="s">
        <v>566</v>
      </c>
      <c r="L167" s="364" t="s">
        <v>555</v>
      </c>
      <c r="M167" s="364" t="s">
        <v>740</v>
      </c>
      <c r="N167" s="364" t="s">
        <v>739</v>
      </c>
      <c r="O167" s="364" t="s">
        <v>555</v>
      </c>
      <c r="P167" s="364" t="s">
        <v>739</v>
      </c>
      <c r="Q167" s="364" t="s">
        <v>555</v>
      </c>
      <c r="R167" s="364" t="s">
        <v>555</v>
      </c>
      <c r="S167" s="364" t="s">
        <v>555</v>
      </c>
      <c r="T167" s="365">
        <v>56966</v>
      </c>
      <c r="U167" s="365">
        <v>0</v>
      </c>
      <c r="V167" s="365">
        <v>0</v>
      </c>
      <c r="W167" s="365">
        <v>287738</v>
      </c>
      <c r="X167" s="365">
        <v>225482</v>
      </c>
      <c r="Y167" s="365">
        <v>264834</v>
      </c>
      <c r="Z167" s="365">
        <v>0</v>
      </c>
      <c r="AA167" s="365">
        <v>0</v>
      </c>
      <c r="AB167" s="365">
        <v>0</v>
      </c>
      <c r="AC167" s="365">
        <v>0</v>
      </c>
      <c r="AD167" s="365">
        <v>0</v>
      </c>
      <c r="AE167" s="365">
        <v>835020</v>
      </c>
      <c r="AF167" s="365">
        <v>0</v>
      </c>
      <c r="AG167" s="365">
        <v>0</v>
      </c>
      <c r="AH167" s="365">
        <v>0</v>
      </c>
      <c r="AI167" s="365">
        <v>0</v>
      </c>
    </row>
    <row r="168" spans="1:35">
      <c r="A168" s="458" t="str">
        <f t="shared" si="2"/>
        <v>0904508261009000</v>
      </c>
      <c r="B168" s="364" t="s">
        <v>1616</v>
      </c>
      <c r="C168" s="364" t="s">
        <v>553</v>
      </c>
      <c r="D168" s="364" t="s">
        <v>567</v>
      </c>
      <c r="E168" s="364" t="s">
        <v>555</v>
      </c>
      <c r="F168" s="364" t="s">
        <v>1543</v>
      </c>
      <c r="G168" s="364" t="s">
        <v>1544</v>
      </c>
      <c r="H168" s="364" t="s">
        <v>556</v>
      </c>
      <c r="J168" s="364" t="s">
        <v>571</v>
      </c>
      <c r="K168" s="364" t="s">
        <v>554</v>
      </c>
      <c r="L168" s="364" t="s">
        <v>555</v>
      </c>
      <c r="M168" s="364" t="s">
        <v>740</v>
      </c>
      <c r="N168" s="364" t="s">
        <v>739</v>
      </c>
      <c r="O168" s="364" t="s">
        <v>555</v>
      </c>
      <c r="P168" s="364" t="s">
        <v>739</v>
      </c>
      <c r="Q168" s="364" t="s">
        <v>555</v>
      </c>
      <c r="R168" s="364" t="s">
        <v>555</v>
      </c>
      <c r="S168" s="364" t="s">
        <v>555</v>
      </c>
      <c r="T168" s="365">
        <v>5574</v>
      </c>
      <c r="U168" s="365">
        <v>0</v>
      </c>
      <c r="V168" s="365">
        <v>0</v>
      </c>
      <c r="W168" s="365">
        <v>38523</v>
      </c>
      <c r="X168" s="365">
        <v>5015</v>
      </c>
      <c r="Y168" s="365">
        <v>506</v>
      </c>
      <c r="Z168" s="365">
        <v>0</v>
      </c>
      <c r="AA168" s="365">
        <v>0</v>
      </c>
      <c r="AB168" s="365">
        <v>0</v>
      </c>
      <c r="AC168" s="365">
        <v>0</v>
      </c>
      <c r="AD168" s="365">
        <v>0</v>
      </c>
      <c r="AE168" s="365">
        <v>49618</v>
      </c>
      <c r="AF168" s="365">
        <v>0</v>
      </c>
      <c r="AG168" s="365">
        <v>0</v>
      </c>
      <c r="AH168" s="365">
        <v>0</v>
      </c>
      <c r="AI168" s="365">
        <v>37154</v>
      </c>
    </row>
    <row r="169" spans="1:35">
      <c r="A169" s="458" t="str">
        <f t="shared" si="2"/>
        <v>0904509261009000</v>
      </c>
      <c r="B169" s="364" t="s">
        <v>1616</v>
      </c>
      <c r="C169" s="364" t="s">
        <v>553</v>
      </c>
      <c r="D169" s="364" t="s">
        <v>567</v>
      </c>
      <c r="E169" s="364" t="s">
        <v>555</v>
      </c>
      <c r="F169" s="364" t="s">
        <v>1543</v>
      </c>
      <c r="G169" s="364" t="s">
        <v>1544</v>
      </c>
      <c r="H169" s="364" t="s">
        <v>556</v>
      </c>
      <c r="J169" s="364" t="s">
        <v>571</v>
      </c>
      <c r="K169" s="364" t="s">
        <v>567</v>
      </c>
      <c r="L169" s="364" t="s">
        <v>555</v>
      </c>
      <c r="M169" s="364" t="s">
        <v>740</v>
      </c>
      <c r="N169" s="364" t="s">
        <v>739</v>
      </c>
      <c r="O169" s="364" t="s">
        <v>555</v>
      </c>
      <c r="P169" s="364" t="s">
        <v>739</v>
      </c>
      <c r="Q169" s="364" t="s">
        <v>555</v>
      </c>
      <c r="R169" s="364" t="s">
        <v>555</v>
      </c>
      <c r="S169" s="364" t="s">
        <v>555</v>
      </c>
      <c r="T169" s="365">
        <v>53762</v>
      </c>
      <c r="U169" s="365">
        <v>0</v>
      </c>
      <c r="V169" s="365">
        <v>0</v>
      </c>
      <c r="W169" s="365">
        <v>294462</v>
      </c>
      <c r="X169" s="365">
        <v>233096</v>
      </c>
      <c r="Y169" s="365">
        <v>61333</v>
      </c>
      <c r="Z169" s="365">
        <v>0</v>
      </c>
      <c r="AA169" s="365">
        <v>0</v>
      </c>
      <c r="AB169" s="365">
        <v>0</v>
      </c>
      <c r="AC169" s="365">
        <v>0</v>
      </c>
      <c r="AD169" s="365">
        <v>0</v>
      </c>
      <c r="AE169" s="365">
        <v>642653</v>
      </c>
      <c r="AF169" s="365">
        <v>0</v>
      </c>
      <c r="AG169" s="365">
        <v>0</v>
      </c>
      <c r="AH169" s="365">
        <v>0</v>
      </c>
      <c r="AI169" s="365">
        <v>0</v>
      </c>
    </row>
    <row r="170" spans="1:35">
      <c r="A170" s="458" t="str">
        <f t="shared" si="2"/>
        <v>0904510261009000</v>
      </c>
      <c r="B170" s="364" t="s">
        <v>1616</v>
      </c>
      <c r="C170" s="364" t="s">
        <v>553</v>
      </c>
      <c r="D170" s="364" t="s">
        <v>567</v>
      </c>
      <c r="E170" s="364" t="s">
        <v>555</v>
      </c>
      <c r="F170" s="364" t="s">
        <v>1543</v>
      </c>
      <c r="G170" s="364" t="s">
        <v>1544</v>
      </c>
      <c r="H170" s="364" t="s">
        <v>556</v>
      </c>
      <c r="J170" s="364" t="s">
        <v>571</v>
      </c>
      <c r="K170" s="364" t="s">
        <v>568</v>
      </c>
      <c r="L170" s="364" t="s">
        <v>555</v>
      </c>
      <c r="M170" s="364" t="s">
        <v>740</v>
      </c>
      <c r="N170" s="364" t="s">
        <v>739</v>
      </c>
      <c r="O170" s="364" t="s">
        <v>555</v>
      </c>
      <c r="P170" s="364" t="s">
        <v>739</v>
      </c>
      <c r="Q170" s="364" t="s">
        <v>555</v>
      </c>
      <c r="R170" s="364" t="s">
        <v>555</v>
      </c>
      <c r="S170" s="364" t="s">
        <v>555</v>
      </c>
      <c r="T170" s="365">
        <v>4515</v>
      </c>
      <c r="U170" s="365">
        <v>0</v>
      </c>
      <c r="V170" s="365">
        <v>0</v>
      </c>
      <c r="W170" s="365">
        <v>36938</v>
      </c>
      <c r="X170" s="365">
        <v>4589</v>
      </c>
      <c r="Y170" s="365">
        <v>289</v>
      </c>
      <c r="Z170" s="365">
        <v>0</v>
      </c>
      <c r="AA170" s="365">
        <v>0</v>
      </c>
      <c r="AB170" s="365">
        <v>0</v>
      </c>
      <c r="AC170" s="365">
        <v>0</v>
      </c>
      <c r="AD170" s="365">
        <v>0</v>
      </c>
      <c r="AE170" s="365">
        <v>46331</v>
      </c>
      <c r="AF170" s="365">
        <v>0</v>
      </c>
      <c r="AG170" s="365">
        <v>0</v>
      </c>
      <c r="AH170" s="365">
        <v>0</v>
      </c>
      <c r="AI170" s="365">
        <v>36151</v>
      </c>
    </row>
    <row r="171" spans="1:35">
      <c r="A171" s="458" t="str">
        <f t="shared" si="2"/>
        <v>0904511261009000</v>
      </c>
      <c r="B171" s="364" t="s">
        <v>1616</v>
      </c>
      <c r="C171" s="364" t="s">
        <v>553</v>
      </c>
      <c r="D171" s="364" t="s">
        <v>567</v>
      </c>
      <c r="E171" s="364" t="s">
        <v>555</v>
      </c>
      <c r="F171" s="364" t="s">
        <v>1543</v>
      </c>
      <c r="G171" s="364" t="s">
        <v>1544</v>
      </c>
      <c r="H171" s="364" t="s">
        <v>556</v>
      </c>
      <c r="J171" s="364" t="s">
        <v>571</v>
      </c>
      <c r="K171" s="364" t="s">
        <v>569</v>
      </c>
      <c r="L171" s="364" t="s">
        <v>555</v>
      </c>
      <c r="M171" s="364" t="s">
        <v>740</v>
      </c>
      <c r="N171" s="364" t="s">
        <v>739</v>
      </c>
      <c r="O171" s="364" t="s">
        <v>555</v>
      </c>
      <c r="P171" s="364" t="s">
        <v>739</v>
      </c>
      <c r="Q171" s="364" t="s">
        <v>555</v>
      </c>
      <c r="R171" s="364" t="s">
        <v>555</v>
      </c>
      <c r="S171" s="364" t="s">
        <v>555</v>
      </c>
      <c r="T171" s="365">
        <v>54778</v>
      </c>
      <c r="U171" s="365">
        <v>0</v>
      </c>
      <c r="V171" s="365">
        <v>0</v>
      </c>
      <c r="W171" s="365">
        <v>398562</v>
      </c>
      <c r="X171" s="365">
        <v>134412</v>
      </c>
      <c r="Y171" s="365">
        <v>61333</v>
      </c>
      <c r="Z171" s="365">
        <v>0</v>
      </c>
      <c r="AA171" s="365">
        <v>0</v>
      </c>
      <c r="AB171" s="365">
        <v>0</v>
      </c>
      <c r="AC171" s="365">
        <v>0</v>
      </c>
      <c r="AD171" s="365">
        <v>0</v>
      </c>
      <c r="AE171" s="365">
        <v>649085</v>
      </c>
      <c r="AF171" s="365">
        <v>0</v>
      </c>
      <c r="AG171" s="365">
        <v>0</v>
      </c>
      <c r="AH171" s="365">
        <v>0</v>
      </c>
      <c r="AI171" s="365">
        <v>0</v>
      </c>
    </row>
    <row r="172" spans="1:35">
      <c r="A172" s="458" t="str">
        <f t="shared" si="2"/>
        <v>0904512261009000</v>
      </c>
      <c r="B172" s="364" t="s">
        <v>1616</v>
      </c>
      <c r="C172" s="364" t="s">
        <v>553</v>
      </c>
      <c r="D172" s="364" t="s">
        <v>567</v>
      </c>
      <c r="E172" s="364" t="s">
        <v>555</v>
      </c>
      <c r="F172" s="364" t="s">
        <v>1543</v>
      </c>
      <c r="G172" s="364" t="s">
        <v>1544</v>
      </c>
      <c r="H172" s="364" t="s">
        <v>556</v>
      </c>
      <c r="J172" s="364" t="s">
        <v>571</v>
      </c>
      <c r="K172" s="364" t="s">
        <v>557</v>
      </c>
      <c r="L172" s="364" t="s">
        <v>555</v>
      </c>
      <c r="M172" s="364" t="s">
        <v>740</v>
      </c>
      <c r="N172" s="364" t="s">
        <v>739</v>
      </c>
      <c r="O172" s="364" t="s">
        <v>555</v>
      </c>
      <c r="P172" s="364" t="s">
        <v>739</v>
      </c>
      <c r="Q172" s="364" t="s">
        <v>555</v>
      </c>
      <c r="R172" s="364" t="s">
        <v>555</v>
      </c>
      <c r="S172" s="364" t="s">
        <v>555</v>
      </c>
      <c r="T172" s="365">
        <v>3499</v>
      </c>
      <c r="U172" s="365">
        <v>0</v>
      </c>
      <c r="V172" s="365">
        <v>0</v>
      </c>
      <c r="W172" s="365">
        <v>35566</v>
      </c>
      <c r="X172" s="365">
        <v>4209</v>
      </c>
      <c r="Y172" s="365">
        <v>183</v>
      </c>
      <c r="Z172" s="365">
        <v>0</v>
      </c>
      <c r="AA172" s="365">
        <v>0</v>
      </c>
      <c r="AB172" s="365">
        <v>0</v>
      </c>
      <c r="AC172" s="365">
        <v>0</v>
      </c>
      <c r="AD172" s="365">
        <v>0</v>
      </c>
      <c r="AE172" s="365">
        <v>43457</v>
      </c>
      <c r="AF172" s="365">
        <v>0</v>
      </c>
      <c r="AG172" s="365">
        <v>0</v>
      </c>
      <c r="AH172" s="365">
        <v>0</v>
      </c>
      <c r="AI172" s="365">
        <v>34909</v>
      </c>
    </row>
    <row r="173" spans="1:35">
      <c r="A173" s="458" t="str">
        <f t="shared" si="2"/>
        <v>0904513261009000</v>
      </c>
      <c r="B173" s="364" t="s">
        <v>1616</v>
      </c>
      <c r="C173" s="364" t="s">
        <v>553</v>
      </c>
      <c r="D173" s="364" t="s">
        <v>567</v>
      </c>
      <c r="E173" s="364" t="s">
        <v>555</v>
      </c>
      <c r="F173" s="364" t="s">
        <v>1543</v>
      </c>
      <c r="G173" s="364" t="s">
        <v>1544</v>
      </c>
      <c r="H173" s="364" t="s">
        <v>556</v>
      </c>
      <c r="J173" s="364" t="s">
        <v>571</v>
      </c>
      <c r="K173" s="364" t="s">
        <v>572</v>
      </c>
      <c r="L173" s="364" t="s">
        <v>555</v>
      </c>
      <c r="M173" s="364" t="s">
        <v>740</v>
      </c>
      <c r="N173" s="364" t="s">
        <v>739</v>
      </c>
      <c r="O173" s="364" t="s">
        <v>555</v>
      </c>
      <c r="P173" s="364" t="s">
        <v>739</v>
      </c>
      <c r="Q173" s="364" t="s">
        <v>555</v>
      </c>
      <c r="R173" s="364" t="s">
        <v>555</v>
      </c>
      <c r="S173" s="364" t="s">
        <v>555</v>
      </c>
      <c r="T173" s="365">
        <v>44624</v>
      </c>
      <c r="U173" s="365">
        <v>0</v>
      </c>
      <c r="V173" s="365">
        <v>0</v>
      </c>
      <c r="W173" s="365">
        <v>395302</v>
      </c>
      <c r="X173" s="365">
        <v>129969</v>
      </c>
      <c r="Y173" s="365">
        <v>61333</v>
      </c>
      <c r="Z173" s="365">
        <v>0</v>
      </c>
      <c r="AA173" s="365">
        <v>0</v>
      </c>
      <c r="AB173" s="365">
        <v>0</v>
      </c>
      <c r="AC173" s="365">
        <v>0</v>
      </c>
      <c r="AD173" s="365">
        <v>0</v>
      </c>
      <c r="AE173" s="365">
        <v>631228</v>
      </c>
      <c r="AF173" s="365">
        <v>0</v>
      </c>
      <c r="AG173" s="365">
        <v>0</v>
      </c>
      <c r="AH173" s="365">
        <v>0</v>
      </c>
      <c r="AI173" s="365">
        <v>0</v>
      </c>
    </row>
    <row r="174" spans="1:35">
      <c r="A174" s="458" t="str">
        <f t="shared" si="2"/>
        <v>0904514261009000</v>
      </c>
      <c r="B174" s="364" t="s">
        <v>1616</v>
      </c>
      <c r="C174" s="364" t="s">
        <v>553</v>
      </c>
      <c r="D174" s="364" t="s">
        <v>567</v>
      </c>
      <c r="E174" s="364" t="s">
        <v>555</v>
      </c>
      <c r="F174" s="364" t="s">
        <v>1543</v>
      </c>
      <c r="G174" s="364" t="s">
        <v>1544</v>
      </c>
      <c r="H174" s="364" t="s">
        <v>556</v>
      </c>
      <c r="J174" s="364" t="s">
        <v>571</v>
      </c>
      <c r="K174" s="364" t="s">
        <v>573</v>
      </c>
      <c r="L174" s="364" t="s">
        <v>555</v>
      </c>
      <c r="M174" s="364" t="s">
        <v>740</v>
      </c>
      <c r="N174" s="364" t="s">
        <v>739</v>
      </c>
      <c r="O174" s="364" t="s">
        <v>555</v>
      </c>
      <c r="P174" s="364" t="s">
        <v>739</v>
      </c>
      <c r="Q174" s="364" t="s">
        <v>555</v>
      </c>
      <c r="R174" s="364" t="s">
        <v>555</v>
      </c>
      <c r="S174" s="364" t="s">
        <v>555</v>
      </c>
      <c r="T174" s="365">
        <v>2523</v>
      </c>
      <c r="U174" s="365">
        <v>0</v>
      </c>
      <c r="V174" s="365">
        <v>0</v>
      </c>
      <c r="W174" s="365">
        <v>33826</v>
      </c>
      <c r="X174" s="365">
        <v>3949</v>
      </c>
      <c r="Y174" s="365">
        <v>79</v>
      </c>
      <c r="Z174" s="365">
        <v>0</v>
      </c>
      <c r="AA174" s="365">
        <v>0</v>
      </c>
      <c r="AB174" s="365">
        <v>0</v>
      </c>
      <c r="AC174" s="365">
        <v>0</v>
      </c>
      <c r="AD174" s="365">
        <v>0</v>
      </c>
      <c r="AE174" s="365">
        <v>40377</v>
      </c>
      <c r="AF174" s="365">
        <v>0</v>
      </c>
      <c r="AG174" s="365">
        <v>0</v>
      </c>
      <c r="AH174" s="365">
        <v>0</v>
      </c>
      <c r="AI174" s="365">
        <v>33277</v>
      </c>
    </row>
    <row r="175" spans="1:35">
      <c r="A175" s="458" t="str">
        <f t="shared" si="2"/>
        <v>0904515261009000</v>
      </c>
      <c r="B175" s="364" t="s">
        <v>1616</v>
      </c>
      <c r="C175" s="364" t="s">
        <v>553</v>
      </c>
      <c r="D175" s="364" t="s">
        <v>567</v>
      </c>
      <c r="E175" s="364" t="s">
        <v>555</v>
      </c>
      <c r="F175" s="364" t="s">
        <v>1543</v>
      </c>
      <c r="G175" s="364" t="s">
        <v>1544</v>
      </c>
      <c r="H175" s="364" t="s">
        <v>556</v>
      </c>
      <c r="J175" s="364" t="s">
        <v>571</v>
      </c>
      <c r="K175" s="364" t="s">
        <v>574</v>
      </c>
      <c r="L175" s="364" t="s">
        <v>555</v>
      </c>
      <c r="M175" s="364" t="s">
        <v>740</v>
      </c>
      <c r="N175" s="364" t="s">
        <v>739</v>
      </c>
      <c r="O175" s="364" t="s">
        <v>555</v>
      </c>
      <c r="P175" s="364" t="s">
        <v>739</v>
      </c>
      <c r="Q175" s="364" t="s">
        <v>555</v>
      </c>
      <c r="R175" s="364" t="s">
        <v>555</v>
      </c>
      <c r="S175" s="364" t="s">
        <v>555</v>
      </c>
      <c r="T175" s="365">
        <v>45442</v>
      </c>
      <c r="U175" s="365">
        <v>0</v>
      </c>
      <c r="V175" s="365">
        <v>0</v>
      </c>
      <c r="W175" s="365">
        <v>396980</v>
      </c>
      <c r="X175" s="365">
        <v>1221120</v>
      </c>
      <c r="Y175" s="365">
        <v>0</v>
      </c>
      <c r="Z175" s="365">
        <v>0</v>
      </c>
      <c r="AA175" s="365">
        <v>0</v>
      </c>
      <c r="AB175" s="365">
        <v>0</v>
      </c>
      <c r="AC175" s="365">
        <v>0</v>
      </c>
      <c r="AD175" s="365">
        <v>0</v>
      </c>
      <c r="AE175" s="365">
        <v>1663542</v>
      </c>
      <c r="AF175" s="365">
        <v>0</v>
      </c>
      <c r="AG175" s="365">
        <v>0</v>
      </c>
      <c r="AH175" s="365">
        <v>0</v>
      </c>
      <c r="AI175" s="365">
        <v>0</v>
      </c>
    </row>
    <row r="176" spans="1:35">
      <c r="A176" s="458" t="str">
        <f t="shared" si="2"/>
        <v>0904516261009000</v>
      </c>
      <c r="B176" s="364" t="s">
        <v>1616</v>
      </c>
      <c r="C176" s="364" t="s">
        <v>553</v>
      </c>
      <c r="D176" s="364" t="s">
        <v>567</v>
      </c>
      <c r="E176" s="364" t="s">
        <v>555</v>
      </c>
      <c r="F176" s="364" t="s">
        <v>1543</v>
      </c>
      <c r="G176" s="364" t="s">
        <v>1544</v>
      </c>
      <c r="H176" s="364" t="s">
        <v>556</v>
      </c>
      <c r="J176" s="364" t="s">
        <v>571</v>
      </c>
      <c r="K176" s="364" t="s">
        <v>575</v>
      </c>
      <c r="L176" s="364" t="s">
        <v>555</v>
      </c>
      <c r="M176" s="364" t="s">
        <v>740</v>
      </c>
      <c r="N176" s="364" t="s">
        <v>739</v>
      </c>
      <c r="O176" s="364" t="s">
        <v>555</v>
      </c>
      <c r="P176" s="364" t="s">
        <v>739</v>
      </c>
      <c r="Q176" s="364" t="s">
        <v>555</v>
      </c>
      <c r="R176" s="364" t="s">
        <v>555</v>
      </c>
      <c r="S176" s="364" t="s">
        <v>555</v>
      </c>
      <c r="T176" s="365">
        <v>1705</v>
      </c>
      <c r="U176" s="365">
        <v>0</v>
      </c>
      <c r="V176" s="365">
        <v>0</v>
      </c>
      <c r="W176" s="365">
        <v>32147</v>
      </c>
      <c r="X176" s="365">
        <v>2128</v>
      </c>
      <c r="Y176" s="365">
        <v>0</v>
      </c>
      <c r="Z176" s="365">
        <v>0</v>
      </c>
      <c r="AA176" s="365">
        <v>0</v>
      </c>
      <c r="AB176" s="365">
        <v>0</v>
      </c>
      <c r="AC176" s="365">
        <v>0</v>
      </c>
      <c r="AD176" s="365">
        <v>0</v>
      </c>
      <c r="AE176" s="365">
        <v>35980</v>
      </c>
      <c r="AF176" s="365">
        <v>0</v>
      </c>
      <c r="AG176" s="365">
        <v>0</v>
      </c>
      <c r="AH176" s="365">
        <v>0</v>
      </c>
      <c r="AI176" s="365">
        <v>0</v>
      </c>
    </row>
    <row r="177" spans="1:86">
      <c r="A177" s="458" t="str">
        <f t="shared" si="2"/>
        <v>0904517261009000</v>
      </c>
      <c r="B177" s="364" t="s">
        <v>1616</v>
      </c>
      <c r="C177" s="364" t="s">
        <v>553</v>
      </c>
      <c r="D177" s="364" t="s">
        <v>567</v>
      </c>
      <c r="E177" s="364" t="s">
        <v>555</v>
      </c>
      <c r="F177" s="364" t="s">
        <v>1543</v>
      </c>
      <c r="G177" s="364" t="s">
        <v>1544</v>
      </c>
      <c r="H177" s="364" t="s">
        <v>556</v>
      </c>
      <c r="J177" s="364" t="s">
        <v>571</v>
      </c>
      <c r="K177" s="364" t="s">
        <v>576</v>
      </c>
      <c r="L177" s="364" t="s">
        <v>555</v>
      </c>
      <c r="M177" s="364" t="s">
        <v>740</v>
      </c>
      <c r="N177" s="364" t="s">
        <v>739</v>
      </c>
      <c r="O177" s="364" t="s">
        <v>555</v>
      </c>
      <c r="P177" s="364" t="s">
        <v>739</v>
      </c>
      <c r="Q177" s="364" t="s">
        <v>555</v>
      </c>
      <c r="R177" s="364" t="s">
        <v>555</v>
      </c>
      <c r="S177" s="364" t="s">
        <v>555</v>
      </c>
      <c r="T177" s="365">
        <v>46275</v>
      </c>
      <c r="U177" s="365">
        <v>0</v>
      </c>
      <c r="V177" s="365">
        <v>0</v>
      </c>
      <c r="W177" s="365">
        <v>398666</v>
      </c>
      <c r="X177" s="365">
        <v>172730</v>
      </c>
      <c r="Y177" s="365">
        <v>0</v>
      </c>
      <c r="Z177" s="365">
        <v>0</v>
      </c>
      <c r="AA177" s="365">
        <v>0</v>
      </c>
      <c r="AB177" s="365">
        <v>0</v>
      </c>
      <c r="AC177" s="365">
        <v>0</v>
      </c>
      <c r="AD177" s="365">
        <v>0</v>
      </c>
      <c r="AE177" s="365">
        <v>617671</v>
      </c>
      <c r="AF177" s="365">
        <v>0</v>
      </c>
      <c r="AG177" s="365">
        <v>0</v>
      </c>
      <c r="AH177" s="365">
        <v>0</v>
      </c>
      <c r="AI177" s="365">
        <v>0</v>
      </c>
    </row>
    <row r="178" spans="1:86">
      <c r="A178" s="458" t="str">
        <f t="shared" si="2"/>
        <v>0904518261009000</v>
      </c>
      <c r="B178" s="364" t="s">
        <v>1616</v>
      </c>
      <c r="C178" s="364" t="s">
        <v>553</v>
      </c>
      <c r="D178" s="364" t="s">
        <v>567</v>
      </c>
      <c r="E178" s="364" t="s">
        <v>555</v>
      </c>
      <c r="F178" s="364" t="s">
        <v>1543</v>
      </c>
      <c r="G178" s="364" t="s">
        <v>1544</v>
      </c>
      <c r="H178" s="364" t="s">
        <v>556</v>
      </c>
      <c r="J178" s="364" t="s">
        <v>571</v>
      </c>
      <c r="K178" s="364" t="s">
        <v>577</v>
      </c>
      <c r="L178" s="364" t="s">
        <v>555</v>
      </c>
      <c r="M178" s="364" t="s">
        <v>740</v>
      </c>
      <c r="N178" s="364" t="s">
        <v>739</v>
      </c>
      <c r="O178" s="364" t="s">
        <v>555</v>
      </c>
      <c r="P178" s="364" t="s">
        <v>739</v>
      </c>
      <c r="Q178" s="364" t="s">
        <v>555</v>
      </c>
      <c r="R178" s="364" t="s">
        <v>555</v>
      </c>
      <c r="S178" s="364" t="s">
        <v>555</v>
      </c>
      <c r="T178" s="365">
        <v>872</v>
      </c>
      <c r="U178" s="365">
        <v>0</v>
      </c>
      <c r="V178" s="365">
        <v>0</v>
      </c>
      <c r="W178" s="365">
        <v>30461</v>
      </c>
      <c r="X178" s="365">
        <v>380</v>
      </c>
      <c r="Y178" s="365">
        <v>0</v>
      </c>
      <c r="Z178" s="365">
        <v>0</v>
      </c>
      <c r="AA178" s="365">
        <v>0</v>
      </c>
      <c r="AB178" s="365">
        <v>0</v>
      </c>
      <c r="AC178" s="365">
        <v>0</v>
      </c>
      <c r="AD178" s="365">
        <v>0</v>
      </c>
      <c r="AE178" s="365">
        <v>31713</v>
      </c>
      <c r="AF178" s="365">
        <v>0</v>
      </c>
      <c r="AG178" s="365">
        <v>0</v>
      </c>
      <c r="AH178" s="365">
        <v>0</v>
      </c>
      <c r="AI178" s="365">
        <v>0</v>
      </c>
    </row>
    <row r="179" spans="1:86">
      <c r="A179" s="458" t="str">
        <f t="shared" si="2"/>
        <v>0904519261009000</v>
      </c>
      <c r="B179" s="364" t="s">
        <v>1616</v>
      </c>
      <c r="C179" s="364" t="s">
        <v>553</v>
      </c>
      <c r="D179" s="364" t="s">
        <v>567</v>
      </c>
      <c r="E179" s="364" t="s">
        <v>555</v>
      </c>
      <c r="F179" s="364" t="s">
        <v>1543</v>
      </c>
      <c r="G179" s="364" t="s">
        <v>1544</v>
      </c>
      <c r="H179" s="364" t="s">
        <v>556</v>
      </c>
      <c r="J179" s="364" t="s">
        <v>571</v>
      </c>
      <c r="K179" s="364" t="s">
        <v>578</v>
      </c>
      <c r="L179" s="364" t="s">
        <v>555</v>
      </c>
      <c r="M179" s="364" t="s">
        <v>740</v>
      </c>
      <c r="N179" s="364" t="s">
        <v>739</v>
      </c>
      <c r="O179" s="364" t="s">
        <v>555</v>
      </c>
      <c r="P179" s="364" t="s">
        <v>739</v>
      </c>
      <c r="Q179" s="364" t="s">
        <v>555</v>
      </c>
      <c r="R179" s="364" t="s">
        <v>555</v>
      </c>
      <c r="S179" s="364" t="s">
        <v>555</v>
      </c>
      <c r="T179" s="365">
        <v>5883</v>
      </c>
      <c r="U179" s="365">
        <v>0</v>
      </c>
      <c r="V179" s="365">
        <v>0</v>
      </c>
      <c r="W179" s="365">
        <v>400362</v>
      </c>
      <c r="X179" s="365">
        <v>117248</v>
      </c>
      <c r="Y179" s="365">
        <v>0</v>
      </c>
      <c r="Z179" s="365">
        <v>0</v>
      </c>
      <c r="AA179" s="365">
        <v>0</v>
      </c>
      <c r="AB179" s="365">
        <v>0</v>
      </c>
      <c r="AC179" s="365">
        <v>0</v>
      </c>
      <c r="AD179" s="365">
        <v>0</v>
      </c>
      <c r="AE179" s="365">
        <v>523493</v>
      </c>
      <c r="AF179" s="365">
        <v>0</v>
      </c>
      <c r="AG179" s="365">
        <v>0</v>
      </c>
      <c r="AH179" s="365">
        <v>0</v>
      </c>
      <c r="AI179" s="365">
        <v>0</v>
      </c>
    </row>
    <row r="180" spans="1:86">
      <c r="A180" s="458" t="str">
        <f t="shared" si="2"/>
        <v>0904520261009000</v>
      </c>
      <c r="B180" s="364" t="s">
        <v>1616</v>
      </c>
      <c r="C180" s="364" t="s">
        <v>553</v>
      </c>
      <c r="D180" s="364" t="s">
        <v>567</v>
      </c>
      <c r="E180" s="364" t="s">
        <v>555</v>
      </c>
      <c r="F180" s="364" t="s">
        <v>1543</v>
      </c>
      <c r="G180" s="364" t="s">
        <v>1544</v>
      </c>
      <c r="H180" s="364" t="s">
        <v>556</v>
      </c>
      <c r="J180" s="364" t="s">
        <v>571</v>
      </c>
      <c r="K180" s="364" t="s">
        <v>579</v>
      </c>
      <c r="L180" s="364" t="s">
        <v>555</v>
      </c>
      <c r="M180" s="364" t="s">
        <v>740</v>
      </c>
      <c r="N180" s="364" t="s">
        <v>739</v>
      </c>
      <c r="O180" s="364" t="s">
        <v>555</v>
      </c>
      <c r="P180" s="364" t="s">
        <v>739</v>
      </c>
      <c r="Q180" s="364" t="s">
        <v>555</v>
      </c>
      <c r="R180" s="364" t="s">
        <v>555</v>
      </c>
      <c r="S180" s="364" t="s">
        <v>555</v>
      </c>
      <c r="T180" s="365">
        <v>208</v>
      </c>
      <c r="U180" s="365">
        <v>0</v>
      </c>
      <c r="V180" s="365">
        <v>0</v>
      </c>
      <c r="W180" s="365">
        <v>28766</v>
      </c>
      <c r="X180" s="365">
        <v>95</v>
      </c>
      <c r="Y180" s="365">
        <v>0</v>
      </c>
      <c r="Z180" s="365">
        <v>0</v>
      </c>
      <c r="AA180" s="365">
        <v>0</v>
      </c>
      <c r="AB180" s="365">
        <v>0</v>
      </c>
      <c r="AC180" s="365">
        <v>0</v>
      </c>
      <c r="AD180" s="365">
        <v>0</v>
      </c>
      <c r="AE180" s="365">
        <v>29069</v>
      </c>
      <c r="AF180" s="365">
        <v>0</v>
      </c>
      <c r="AG180" s="365">
        <v>0</v>
      </c>
      <c r="AH180" s="365">
        <v>0</v>
      </c>
      <c r="AI180" s="365">
        <v>0</v>
      </c>
    </row>
    <row r="181" spans="1:86">
      <c r="A181" s="458" t="str">
        <f t="shared" si="2"/>
        <v>0904521261009000</v>
      </c>
      <c r="B181" s="364" t="s">
        <v>1616</v>
      </c>
      <c r="C181" s="364" t="s">
        <v>553</v>
      </c>
      <c r="D181" s="364" t="s">
        <v>567</v>
      </c>
      <c r="E181" s="364" t="s">
        <v>555</v>
      </c>
      <c r="F181" s="364" t="s">
        <v>1543</v>
      </c>
      <c r="G181" s="364" t="s">
        <v>1544</v>
      </c>
      <c r="H181" s="364" t="s">
        <v>556</v>
      </c>
      <c r="J181" s="364" t="s">
        <v>571</v>
      </c>
      <c r="K181" s="364" t="s">
        <v>559</v>
      </c>
      <c r="L181" s="364" t="s">
        <v>555</v>
      </c>
      <c r="M181" s="364" t="s">
        <v>740</v>
      </c>
      <c r="N181" s="364" t="s">
        <v>739</v>
      </c>
      <c r="O181" s="364" t="s">
        <v>555</v>
      </c>
      <c r="P181" s="364" t="s">
        <v>739</v>
      </c>
      <c r="Q181" s="364" t="s">
        <v>555</v>
      </c>
      <c r="R181" s="364" t="s">
        <v>555</v>
      </c>
      <c r="S181" s="364" t="s">
        <v>555</v>
      </c>
      <c r="T181" s="365">
        <v>6001</v>
      </c>
      <c r="U181" s="365">
        <v>0</v>
      </c>
      <c r="V181" s="365">
        <v>0</v>
      </c>
      <c r="W181" s="365">
        <v>6481564</v>
      </c>
      <c r="X181" s="365">
        <v>0</v>
      </c>
      <c r="Y181" s="365">
        <v>0</v>
      </c>
      <c r="Z181" s="365">
        <v>0</v>
      </c>
      <c r="AA181" s="365">
        <v>0</v>
      </c>
      <c r="AB181" s="365">
        <v>0</v>
      </c>
      <c r="AC181" s="365">
        <v>0</v>
      </c>
      <c r="AD181" s="365">
        <v>0</v>
      </c>
      <c r="AE181" s="365">
        <v>6487565</v>
      </c>
      <c r="AF181" s="365">
        <v>0</v>
      </c>
      <c r="AG181" s="365">
        <v>0</v>
      </c>
      <c r="AH181" s="365">
        <v>0</v>
      </c>
      <c r="AI181" s="365">
        <v>0</v>
      </c>
    </row>
    <row r="182" spans="1:86">
      <c r="A182" s="458" t="str">
        <f t="shared" si="2"/>
        <v>0904522261009000</v>
      </c>
      <c r="B182" s="364" t="s">
        <v>1616</v>
      </c>
      <c r="C182" s="364" t="s">
        <v>553</v>
      </c>
      <c r="D182" s="364" t="s">
        <v>567</v>
      </c>
      <c r="E182" s="364" t="s">
        <v>555</v>
      </c>
      <c r="F182" s="364" t="s">
        <v>1543</v>
      </c>
      <c r="G182" s="364" t="s">
        <v>1544</v>
      </c>
      <c r="H182" s="364" t="s">
        <v>556</v>
      </c>
      <c r="J182" s="364" t="s">
        <v>571</v>
      </c>
      <c r="K182" s="364" t="s">
        <v>580</v>
      </c>
      <c r="L182" s="364" t="s">
        <v>555</v>
      </c>
      <c r="M182" s="364" t="s">
        <v>740</v>
      </c>
      <c r="N182" s="364" t="s">
        <v>739</v>
      </c>
      <c r="O182" s="364" t="s">
        <v>555</v>
      </c>
      <c r="P182" s="364" t="s">
        <v>739</v>
      </c>
      <c r="Q182" s="364" t="s">
        <v>555</v>
      </c>
      <c r="R182" s="364" t="s">
        <v>555</v>
      </c>
      <c r="S182" s="364" t="s">
        <v>555</v>
      </c>
      <c r="T182" s="365">
        <v>90</v>
      </c>
      <c r="U182" s="365">
        <v>0</v>
      </c>
      <c r="V182" s="365">
        <v>0</v>
      </c>
      <c r="W182" s="365">
        <v>239216</v>
      </c>
      <c r="X182" s="365">
        <v>0</v>
      </c>
      <c r="Y182" s="365">
        <v>0</v>
      </c>
      <c r="Z182" s="365">
        <v>0</v>
      </c>
      <c r="AA182" s="365">
        <v>0</v>
      </c>
      <c r="AB182" s="365">
        <v>0</v>
      </c>
      <c r="AC182" s="365">
        <v>0</v>
      </c>
      <c r="AD182" s="365">
        <v>0</v>
      </c>
      <c r="AE182" s="365">
        <v>239306</v>
      </c>
      <c r="AF182" s="365">
        <v>0</v>
      </c>
      <c r="AG182" s="365">
        <v>0</v>
      </c>
      <c r="AH182" s="365">
        <v>0</v>
      </c>
      <c r="AI182" s="365">
        <v>0</v>
      </c>
    </row>
    <row r="183" spans="1:86">
      <c r="A183" s="458" t="str">
        <f t="shared" si="2"/>
        <v>0904523261009000</v>
      </c>
      <c r="B183" s="364" t="s">
        <v>1616</v>
      </c>
      <c r="C183" s="364" t="s">
        <v>553</v>
      </c>
      <c r="D183" s="364" t="s">
        <v>567</v>
      </c>
      <c r="E183" s="364" t="s">
        <v>555</v>
      </c>
      <c r="F183" s="364" t="s">
        <v>1543</v>
      </c>
      <c r="G183" s="364" t="s">
        <v>1544</v>
      </c>
      <c r="H183" s="364" t="s">
        <v>556</v>
      </c>
      <c r="J183" s="364" t="s">
        <v>571</v>
      </c>
      <c r="K183" s="364" t="s">
        <v>581</v>
      </c>
      <c r="L183" s="364" t="s">
        <v>555</v>
      </c>
      <c r="M183" s="364" t="s">
        <v>740</v>
      </c>
      <c r="N183" s="364" t="s">
        <v>739</v>
      </c>
      <c r="O183" s="364" t="s">
        <v>555</v>
      </c>
      <c r="P183" s="364" t="s">
        <v>739</v>
      </c>
      <c r="Q183" s="364" t="s">
        <v>555</v>
      </c>
      <c r="R183" s="364" t="s">
        <v>555</v>
      </c>
      <c r="S183" s="364" t="s">
        <v>555</v>
      </c>
      <c r="T183" s="365">
        <v>0</v>
      </c>
      <c r="U183" s="365">
        <v>0</v>
      </c>
      <c r="V183" s="365">
        <v>0</v>
      </c>
      <c r="W183" s="365">
        <v>0</v>
      </c>
      <c r="X183" s="365">
        <v>0</v>
      </c>
      <c r="Y183" s="365">
        <v>0</v>
      </c>
      <c r="Z183" s="365">
        <v>0</v>
      </c>
      <c r="AA183" s="365">
        <v>0</v>
      </c>
      <c r="AB183" s="365">
        <v>0</v>
      </c>
      <c r="AC183" s="365">
        <v>0</v>
      </c>
      <c r="AD183" s="365">
        <v>0</v>
      </c>
      <c r="AE183" s="365">
        <v>0</v>
      </c>
      <c r="AF183" s="365">
        <v>0</v>
      </c>
      <c r="AG183" s="365">
        <v>0</v>
      </c>
      <c r="AH183" s="365">
        <v>0</v>
      </c>
      <c r="AI183" s="365">
        <v>0</v>
      </c>
    </row>
    <row r="184" spans="1:86">
      <c r="A184" s="458" t="str">
        <f t="shared" si="2"/>
        <v>0904524261009000</v>
      </c>
      <c r="B184" s="364" t="s">
        <v>1616</v>
      </c>
      <c r="C184" s="364" t="s">
        <v>553</v>
      </c>
      <c r="D184" s="364" t="s">
        <v>567</v>
      </c>
      <c r="E184" s="364" t="s">
        <v>555</v>
      </c>
      <c r="F184" s="364" t="s">
        <v>1543</v>
      </c>
      <c r="G184" s="364" t="s">
        <v>1544</v>
      </c>
      <c r="H184" s="364" t="s">
        <v>556</v>
      </c>
      <c r="J184" s="364" t="s">
        <v>571</v>
      </c>
      <c r="K184" s="364" t="s">
        <v>560</v>
      </c>
      <c r="L184" s="364" t="s">
        <v>555</v>
      </c>
      <c r="M184" s="364" t="s">
        <v>740</v>
      </c>
      <c r="N184" s="364" t="s">
        <v>739</v>
      </c>
      <c r="O184" s="364" t="s">
        <v>555</v>
      </c>
      <c r="P184" s="364" t="s">
        <v>739</v>
      </c>
      <c r="Q184" s="364" t="s">
        <v>555</v>
      </c>
      <c r="R184" s="364" t="s">
        <v>555</v>
      </c>
      <c r="S184" s="364" t="s">
        <v>555</v>
      </c>
      <c r="T184" s="365">
        <v>493237</v>
      </c>
      <c r="U184" s="365">
        <v>0</v>
      </c>
      <c r="V184" s="365">
        <v>0</v>
      </c>
      <c r="W184" s="365">
        <v>9357797</v>
      </c>
      <c r="X184" s="365">
        <v>2945014</v>
      </c>
      <c r="Y184" s="365">
        <v>1746667</v>
      </c>
      <c r="Z184" s="365">
        <v>0</v>
      </c>
      <c r="AA184" s="365">
        <v>0</v>
      </c>
      <c r="AB184" s="365">
        <v>0</v>
      </c>
      <c r="AC184" s="365">
        <v>0</v>
      </c>
      <c r="AD184" s="365">
        <v>0</v>
      </c>
      <c r="AE184" s="365">
        <v>14542715</v>
      </c>
      <c r="AF184" s="365">
        <v>0</v>
      </c>
      <c r="AG184" s="365">
        <v>0</v>
      </c>
      <c r="AH184" s="365">
        <v>0</v>
      </c>
      <c r="AI184" s="365">
        <v>0</v>
      </c>
    </row>
    <row r="185" spans="1:86">
      <c r="A185" s="458" t="str">
        <f t="shared" si="2"/>
        <v>0901301261009001</v>
      </c>
      <c r="B185" s="364" t="s">
        <v>1616</v>
      </c>
      <c r="C185" s="364" t="s">
        <v>553</v>
      </c>
      <c r="D185" s="364" t="s">
        <v>567</v>
      </c>
      <c r="E185" s="364" t="s">
        <v>555</v>
      </c>
      <c r="F185" s="364" t="s">
        <v>1543</v>
      </c>
      <c r="G185" s="364" t="s">
        <v>1544</v>
      </c>
      <c r="H185" s="364" t="s">
        <v>753</v>
      </c>
      <c r="I185" s="364" t="s">
        <v>1545</v>
      </c>
      <c r="J185" s="364" t="s">
        <v>572</v>
      </c>
      <c r="K185" s="364" t="s">
        <v>558</v>
      </c>
      <c r="L185" s="364" t="s">
        <v>555</v>
      </c>
      <c r="M185" s="364" t="s">
        <v>740</v>
      </c>
      <c r="N185" s="364" t="s">
        <v>739</v>
      </c>
      <c r="O185" s="364" t="s">
        <v>555</v>
      </c>
      <c r="P185" s="364" t="s">
        <v>739</v>
      </c>
      <c r="Q185" s="364" t="s">
        <v>555</v>
      </c>
      <c r="R185" s="364" t="s">
        <v>555</v>
      </c>
      <c r="S185" s="364" t="s">
        <v>555</v>
      </c>
      <c r="T185" s="365">
        <v>3021211</v>
      </c>
      <c r="U185" s="365">
        <v>0</v>
      </c>
      <c r="V185" s="365">
        <v>0</v>
      </c>
      <c r="W185" s="365">
        <v>0</v>
      </c>
      <c r="X185" s="365">
        <v>0</v>
      </c>
      <c r="Y185" s="365">
        <v>148637</v>
      </c>
      <c r="Z185" s="365">
        <v>25800</v>
      </c>
      <c r="AA185" s="365">
        <v>25956</v>
      </c>
      <c r="AB185" s="365">
        <v>6441</v>
      </c>
      <c r="AC185" s="365">
        <v>0</v>
      </c>
      <c r="AD185" s="365">
        <v>10637</v>
      </c>
      <c r="AE185" s="365">
        <v>1085</v>
      </c>
      <c r="AF185" s="365">
        <v>17353</v>
      </c>
      <c r="AG185" s="365">
        <v>29790</v>
      </c>
      <c r="AH185" s="365">
        <v>89891</v>
      </c>
      <c r="AI185" s="365">
        <v>3526</v>
      </c>
      <c r="AJ185" s="365">
        <v>15340</v>
      </c>
      <c r="AK185" s="365">
        <v>0</v>
      </c>
      <c r="AL185" s="365">
        <v>148637</v>
      </c>
      <c r="AM185" s="365">
        <v>207734</v>
      </c>
      <c r="AN185" s="365">
        <v>49356</v>
      </c>
      <c r="AO185" s="365">
        <v>37305</v>
      </c>
      <c r="AP185" s="365">
        <v>16511</v>
      </c>
      <c r="AQ185" s="365">
        <v>28106</v>
      </c>
      <c r="AR185" s="365">
        <v>29713</v>
      </c>
      <c r="AS185" s="365">
        <v>1226</v>
      </c>
      <c r="AT185" s="365">
        <v>345</v>
      </c>
      <c r="AU185" s="365">
        <v>986</v>
      </c>
      <c r="AV185" s="365">
        <v>953</v>
      </c>
      <c r="AW185" s="365">
        <v>0</v>
      </c>
      <c r="AX185" s="365">
        <v>4040401</v>
      </c>
      <c r="AY185" s="365">
        <v>5011001</v>
      </c>
      <c r="AZ185" s="365">
        <v>25</v>
      </c>
      <c r="BA185" s="365">
        <v>25</v>
      </c>
      <c r="BB185" s="365">
        <v>0</v>
      </c>
      <c r="BC185" s="365">
        <v>408</v>
      </c>
      <c r="BD185" s="365">
        <v>2440</v>
      </c>
      <c r="BE185" s="365">
        <v>790</v>
      </c>
      <c r="BF185" s="365">
        <v>1835</v>
      </c>
      <c r="BG185" s="365">
        <v>0</v>
      </c>
      <c r="BH185" s="365">
        <v>2270</v>
      </c>
      <c r="BI185" s="365">
        <v>2440</v>
      </c>
      <c r="BJ185" s="365">
        <v>1607</v>
      </c>
      <c r="BK185" s="365">
        <v>848</v>
      </c>
      <c r="BL185" s="365">
        <v>0</v>
      </c>
      <c r="BM185" s="365">
        <v>1</v>
      </c>
      <c r="BN185" s="365">
        <v>2</v>
      </c>
      <c r="BO185" s="365">
        <v>0</v>
      </c>
      <c r="BP185" s="365">
        <v>66</v>
      </c>
      <c r="BQ185" s="365">
        <v>71</v>
      </c>
      <c r="BR185" s="365">
        <v>0</v>
      </c>
      <c r="BS185" s="365">
        <v>0</v>
      </c>
      <c r="BT185" s="365">
        <v>1</v>
      </c>
      <c r="BU185" s="365">
        <v>0</v>
      </c>
      <c r="BV185" s="365">
        <v>33</v>
      </c>
      <c r="BW185" s="365">
        <v>27</v>
      </c>
      <c r="BX185" s="365">
        <v>0</v>
      </c>
      <c r="BY185" s="365">
        <v>52</v>
      </c>
      <c r="BZ185" s="365">
        <v>0</v>
      </c>
      <c r="CA185" s="365">
        <v>52</v>
      </c>
      <c r="CB185" s="365">
        <v>3</v>
      </c>
      <c r="CC185" s="365">
        <v>37</v>
      </c>
      <c r="CD185" s="365">
        <v>1</v>
      </c>
      <c r="CE185" s="365">
        <v>14</v>
      </c>
      <c r="CF185" s="365">
        <v>0</v>
      </c>
      <c r="CG185" s="365">
        <v>0</v>
      </c>
      <c r="CH185" s="365">
        <v>0</v>
      </c>
    </row>
    <row r="186" spans="1:86">
      <c r="A186" s="458" t="str">
        <f t="shared" si="2"/>
        <v>0901301261009002</v>
      </c>
      <c r="B186" s="364" t="s">
        <v>1616</v>
      </c>
      <c r="C186" s="364" t="s">
        <v>553</v>
      </c>
      <c r="D186" s="364" t="s">
        <v>567</v>
      </c>
      <c r="E186" s="364" t="s">
        <v>555</v>
      </c>
      <c r="F186" s="364" t="s">
        <v>1543</v>
      </c>
      <c r="G186" s="364" t="s">
        <v>1544</v>
      </c>
      <c r="H186" s="364" t="s">
        <v>752</v>
      </c>
      <c r="I186" s="364" t="s">
        <v>1546</v>
      </c>
      <c r="J186" s="364" t="s">
        <v>572</v>
      </c>
      <c r="K186" s="364" t="s">
        <v>558</v>
      </c>
      <c r="L186" s="364" t="s">
        <v>555</v>
      </c>
      <c r="M186" s="364" t="s">
        <v>740</v>
      </c>
      <c r="N186" s="364" t="s">
        <v>739</v>
      </c>
      <c r="O186" s="364" t="s">
        <v>555</v>
      </c>
      <c r="P186" s="364" t="s">
        <v>739</v>
      </c>
      <c r="Q186" s="364" t="s">
        <v>555</v>
      </c>
      <c r="R186" s="364" t="s">
        <v>555</v>
      </c>
      <c r="S186" s="364" t="s">
        <v>555</v>
      </c>
      <c r="T186" s="365">
        <v>3441201</v>
      </c>
      <c r="U186" s="365">
        <v>0</v>
      </c>
      <c r="V186" s="365">
        <v>0</v>
      </c>
      <c r="W186" s="365">
        <v>0</v>
      </c>
      <c r="X186" s="365">
        <v>0</v>
      </c>
      <c r="Y186" s="365">
        <v>18921</v>
      </c>
      <c r="Z186" s="365">
        <v>542</v>
      </c>
      <c r="AA186" s="365">
        <v>0</v>
      </c>
      <c r="AB186" s="365">
        <v>376</v>
      </c>
      <c r="AC186" s="365">
        <v>239</v>
      </c>
      <c r="AD186" s="365">
        <v>632</v>
      </c>
      <c r="AE186" s="365">
        <v>582</v>
      </c>
      <c r="AF186" s="365">
        <v>0</v>
      </c>
      <c r="AG186" s="365">
        <v>26</v>
      </c>
      <c r="AH186" s="365">
        <v>0</v>
      </c>
      <c r="AI186" s="365">
        <v>3686</v>
      </c>
      <c r="AJ186" s="365">
        <v>754</v>
      </c>
      <c r="AK186" s="365">
        <v>0</v>
      </c>
      <c r="AL186" s="365">
        <v>3458</v>
      </c>
      <c r="AM186" s="365">
        <v>0</v>
      </c>
      <c r="AN186" s="365">
        <v>0</v>
      </c>
      <c r="AO186" s="365">
        <v>0</v>
      </c>
      <c r="AP186" s="365">
        <v>0</v>
      </c>
      <c r="AQ186" s="365">
        <v>0</v>
      </c>
      <c r="AR186" s="365">
        <v>0</v>
      </c>
      <c r="AS186" s="365">
        <v>6951</v>
      </c>
      <c r="AT186" s="365">
        <v>13726</v>
      </c>
      <c r="AU186" s="365">
        <v>0</v>
      </c>
      <c r="AV186" s="365">
        <v>0</v>
      </c>
      <c r="AW186" s="365">
        <v>0</v>
      </c>
      <c r="AX186" s="365">
        <v>5011001</v>
      </c>
      <c r="AY186" s="365">
        <v>5011001</v>
      </c>
      <c r="AZ186" s="365">
        <v>0</v>
      </c>
      <c r="BA186" s="365">
        <v>0</v>
      </c>
      <c r="BB186" s="365">
        <v>30</v>
      </c>
      <c r="BC186" s="365">
        <v>2058</v>
      </c>
      <c r="BD186" s="365">
        <v>0</v>
      </c>
      <c r="BE186" s="365">
        <v>0</v>
      </c>
      <c r="BF186" s="365">
        <v>975</v>
      </c>
      <c r="BG186" s="365">
        <v>4440</v>
      </c>
      <c r="BH186" s="365">
        <v>2525</v>
      </c>
      <c r="BI186" s="365">
        <v>0</v>
      </c>
      <c r="BJ186" s="365">
        <v>2050</v>
      </c>
      <c r="BK186" s="365">
        <v>144</v>
      </c>
      <c r="BL186" s="365">
        <v>0</v>
      </c>
      <c r="BM186" s="365">
        <v>0</v>
      </c>
      <c r="BN186" s="365">
        <v>0</v>
      </c>
      <c r="BO186" s="365">
        <v>1</v>
      </c>
      <c r="BP186" s="365">
        <v>0</v>
      </c>
      <c r="BQ186" s="365">
        <v>0</v>
      </c>
      <c r="BR186" s="365">
        <v>0</v>
      </c>
      <c r="BS186" s="365">
        <v>0</v>
      </c>
      <c r="BT186" s="365">
        <v>0</v>
      </c>
      <c r="BU186" s="365">
        <v>287</v>
      </c>
      <c r="BV186" s="365">
        <v>0</v>
      </c>
      <c r="BW186" s="365">
        <v>1</v>
      </c>
      <c r="BX186" s="365">
        <v>0</v>
      </c>
      <c r="BY186" s="365">
        <v>8</v>
      </c>
      <c r="BZ186" s="365">
        <v>0</v>
      </c>
      <c r="CA186" s="365">
        <v>8</v>
      </c>
      <c r="CB186" s="365">
        <v>3</v>
      </c>
      <c r="CC186" s="365">
        <v>8</v>
      </c>
      <c r="CD186" s="365">
        <v>0</v>
      </c>
      <c r="CE186" s="365">
        <v>0</v>
      </c>
      <c r="CF186" s="365">
        <v>0</v>
      </c>
      <c r="CG186" s="365">
        <v>0</v>
      </c>
      <c r="CH186" s="365">
        <v>0</v>
      </c>
    </row>
    <row r="187" spans="1:86">
      <c r="A187" s="458" t="str">
        <f t="shared" si="2"/>
        <v>1002101261009000</v>
      </c>
      <c r="B187" s="364" t="s">
        <v>1616</v>
      </c>
      <c r="C187" s="364" t="s">
        <v>553</v>
      </c>
      <c r="D187" s="364" t="s">
        <v>568</v>
      </c>
      <c r="E187" s="364" t="s">
        <v>555</v>
      </c>
      <c r="F187" s="364" t="s">
        <v>1543</v>
      </c>
      <c r="G187" s="364" t="s">
        <v>1544</v>
      </c>
      <c r="H187" s="364" t="s">
        <v>556</v>
      </c>
      <c r="J187" s="364" t="s">
        <v>559</v>
      </c>
      <c r="K187" s="364" t="s">
        <v>558</v>
      </c>
      <c r="L187" s="364" t="s">
        <v>555</v>
      </c>
      <c r="M187" s="364" t="s">
        <v>740</v>
      </c>
      <c r="N187" s="364" t="s">
        <v>739</v>
      </c>
      <c r="O187" s="364" t="s">
        <v>555</v>
      </c>
      <c r="P187" s="364" t="s">
        <v>555</v>
      </c>
      <c r="Q187" s="364" t="s">
        <v>555</v>
      </c>
      <c r="R187" s="364" t="s">
        <v>555</v>
      </c>
      <c r="S187" s="364" t="s">
        <v>555</v>
      </c>
      <c r="T187" s="365">
        <v>30699</v>
      </c>
      <c r="U187" s="365">
        <v>16842</v>
      </c>
      <c r="V187" s="365">
        <v>444</v>
      </c>
      <c r="W187" s="365">
        <v>0</v>
      </c>
      <c r="X187" s="365">
        <v>10041</v>
      </c>
      <c r="Y187" s="365">
        <v>58026</v>
      </c>
      <c r="Z187" s="365">
        <v>10926</v>
      </c>
      <c r="AA187" s="365">
        <v>10926</v>
      </c>
      <c r="AB187" s="365">
        <v>0</v>
      </c>
      <c r="AC187" s="365">
        <v>0</v>
      </c>
      <c r="AD187" s="365">
        <v>43638</v>
      </c>
      <c r="AE187" s="365">
        <v>179</v>
      </c>
      <c r="AF187" s="365">
        <v>9193</v>
      </c>
      <c r="AG187" s="365">
        <v>108025</v>
      </c>
      <c r="AH187" s="365">
        <v>77686</v>
      </c>
      <c r="AI187" s="365">
        <v>307673</v>
      </c>
      <c r="AJ187" s="365">
        <v>0</v>
      </c>
      <c r="AK187" s="365">
        <v>0</v>
      </c>
      <c r="AL187" s="365">
        <v>0</v>
      </c>
      <c r="AM187" s="365">
        <v>0</v>
      </c>
      <c r="AN187" s="365">
        <v>0</v>
      </c>
      <c r="AO187" s="365">
        <v>0</v>
      </c>
      <c r="AP187" s="365">
        <v>0</v>
      </c>
      <c r="AQ187" s="365">
        <v>0</v>
      </c>
      <c r="AR187" s="365">
        <v>0</v>
      </c>
      <c r="AS187" s="365">
        <v>0</v>
      </c>
      <c r="AT187" s="365">
        <v>0</v>
      </c>
      <c r="AU187" s="365">
        <v>0</v>
      </c>
      <c r="AV187" s="365">
        <v>0</v>
      </c>
      <c r="AW187" s="365">
        <v>0</v>
      </c>
      <c r="AX187" s="365">
        <v>0</v>
      </c>
      <c r="AY187" s="365">
        <v>307673</v>
      </c>
    </row>
    <row r="188" spans="1:86">
      <c r="A188" s="458" t="str">
        <f t="shared" si="2"/>
        <v>1002102261009000</v>
      </c>
      <c r="B188" s="364" t="s">
        <v>1616</v>
      </c>
      <c r="C188" s="364" t="s">
        <v>553</v>
      </c>
      <c r="D188" s="364" t="s">
        <v>568</v>
      </c>
      <c r="E188" s="364" t="s">
        <v>555</v>
      </c>
      <c r="F188" s="364" t="s">
        <v>1543</v>
      </c>
      <c r="G188" s="364" t="s">
        <v>1544</v>
      </c>
      <c r="H188" s="364" t="s">
        <v>556</v>
      </c>
      <c r="J188" s="364" t="s">
        <v>559</v>
      </c>
      <c r="K188" s="364" t="s">
        <v>561</v>
      </c>
      <c r="L188" s="364" t="s">
        <v>555</v>
      </c>
      <c r="M188" s="364" t="s">
        <v>740</v>
      </c>
      <c r="N188" s="364" t="s">
        <v>739</v>
      </c>
      <c r="O188" s="364" t="s">
        <v>555</v>
      </c>
      <c r="P188" s="364" t="s">
        <v>555</v>
      </c>
      <c r="Q188" s="364" t="s">
        <v>555</v>
      </c>
      <c r="R188" s="364" t="s">
        <v>555</v>
      </c>
      <c r="S188" s="364" t="s">
        <v>555</v>
      </c>
      <c r="T188" s="365">
        <v>30699</v>
      </c>
      <c r="U188" s="365">
        <v>0</v>
      </c>
      <c r="V188" s="365">
        <v>16770</v>
      </c>
      <c r="W188" s="365">
        <v>0</v>
      </c>
      <c r="X188" s="365">
        <v>72</v>
      </c>
      <c r="Y188" s="365">
        <v>444</v>
      </c>
      <c r="Z188" s="365">
        <v>0</v>
      </c>
      <c r="AA188" s="365">
        <v>0</v>
      </c>
      <c r="AB188" s="365">
        <v>10041</v>
      </c>
      <c r="AC188" s="365">
        <v>0</v>
      </c>
      <c r="AD188" s="365">
        <v>0</v>
      </c>
    </row>
    <row r="189" spans="1:86">
      <c r="A189" s="458" t="str">
        <f t="shared" si="2"/>
        <v>1002401261009000</v>
      </c>
      <c r="B189" s="364" t="s">
        <v>1616</v>
      </c>
      <c r="C189" s="364" t="s">
        <v>553</v>
      </c>
      <c r="D189" s="364" t="s">
        <v>568</v>
      </c>
      <c r="E189" s="364" t="s">
        <v>555</v>
      </c>
      <c r="F189" s="364" t="s">
        <v>1543</v>
      </c>
      <c r="G189" s="364" t="s">
        <v>1544</v>
      </c>
      <c r="H189" s="364" t="s">
        <v>556</v>
      </c>
      <c r="J189" s="364" t="s">
        <v>560</v>
      </c>
      <c r="K189" s="364" t="s">
        <v>558</v>
      </c>
      <c r="L189" s="364" t="s">
        <v>555</v>
      </c>
      <c r="M189" s="364" t="s">
        <v>740</v>
      </c>
      <c r="N189" s="364" t="s">
        <v>739</v>
      </c>
      <c r="O189" s="364" t="s">
        <v>555</v>
      </c>
      <c r="P189" s="364" t="s">
        <v>555</v>
      </c>
      <c r="Q189" s="364" t="s">
        <v>555</v>
      </c>
      <c r="R189" s="364" t="s">
        <v>555</v>
      </c>
      <c r="S189" s="364" t="s">
        <v>555</v>
      </c>
      <c r="T189" s="365">
        <v>0</v>
      </c>
      <c r="U189" s="365">
        <v>2384046</v>
      </c>
      <c r="V189" s="365">
        <v>56294</v>
      </c>
      <c r="W189" s="365">
        <v>66858</v>
      </c>
      <c r="X189" s="365">
        <v>0</v>
      </c>
      <c r="Y189" s="365">
        <v>0</v>
      </c>
      <c r="Z189" s="365">
        <v>0</v>
      </c>
      <c r="AA189" s="365">
        <v>0</v>
      </c>
      <c r="AB189" s="365">
        <v>0</v>
      </c>
      <c r="AC189" s="365">
        <v>0</v>
      </c>
      <c r="AD189" s="365">
        <v>0</v>
      </c>
      <c r="AE189" s="365">
        <v>2507198</v>
      </c>
      <c r="AF189" s="365">
        <v>0</v>
      </c>
      <c r="AG189" s="365">
        <v>2497598</v>
      </c>
      <c r="AH189" s="365">
        <v>9600</v>
      </c>
      <c r="AI189" s="365">
        <v>0</v>
      </c>
    </row>
    <row r="190" spans="1:86">
      <c r="A190" s="458" t="str">
        <f t="shared" si="2"/>
        <v>1002402261009000</v>
      </c>
      <c r="B190" s="364" t="s">
        <v>1616</v>
      </c>
      <c r="C190" s="364" t="s">
        <v>553</v>
      </c>
      <c r="D190" s="364" t="s">
        <v>568</v>
      </c>
      <c r="E190" s="364" t="s">
        <v>555</v>
      </c>
      <c r="F190" s="364" t="s">
        <v>1543</v>
      </c>
      <c r="G190" s="364" t="s">
        <v>1544</v>
      </c>
      <c r="H190" s="364" t="s">
        <v>556</v>
      </c>
      <c r="J190" s="364" t="s">
        <v>560</v>
      </c>
      <c r="K190" s="364" t="s">
        <v>561</v>
      </c>
      <c r="L190" s="364" t="s">
        <v>555</v>
      </c>
      <c r="M190" s="364" t="s">
        <v>740</v>
      </c>
      <c r="N190" s="364" t="s">
        <v>739</v>
      </c>
      <c r="O190" s="364" t="s">
        <v>555</v>
      </c>
      <c r="P190" s="364" t="s">
        <v>555</v>
      </c>
      <c r="Q190" s="364" t="s">
        <v>555</v>
      </c>
      <c r="R190" s="364" t="s">
        <v>555</v>
      </c>
      <c r="S190" s="364" t="s">
        <v>555</v>
      </c>
      <c r="T190" s="365">
        <v>0</v>
      </c>
      <c r="U190" s="365">
        <v>0</v>
      </c>
      <c r="V190" s="365">
        <v>19482</v>
      </c>
      <c r="W190" s="365">
        <v>66858</v>
      </c>
      <c r="X190" s="365">
        <v>0</v>
      </c>
      <c r="Y190" s="365">
        <v>0</v>
      </c>
      <c r="Z190" s="365">
        <v>0</v>
      </c>
      <c r="AA190" s="365">
        <v>0</v>
      </c>
      <c r="AB190" s="365">
        <v>0</v>
      </c>
      <c r="AC190" s="365">
        <v>0</v>
      </c>
      <c r="AD190" s="365">
        <v>0</v>
      </c>
      <c r="AE190" s="365">
        <v>86340</v>
      </c>
      <c r="AF190" s="365">
        <v>0</v>
      </c>
      <c r="AG190" s="365">
        <v>86340</v>
      </c>
      <c r="AH190" s="365">
        <v>0</v>
      </c>
      <c r="AI190" s="365">
        <v>0</v>
      </c>
    </row>
    <row r="191" spans="1:86">
      <c r="A191" s="458" t="str">
        <f t="shared" si="2"/>
        <v>1002403261009000</v>
      </c>
      <c r="B191" s="364" t="s">
        <v>1616</v>
      </c>
      <c r="C191" s="364" t="s">
        <v>553</v>
      </c>
      <c r="D191" s="364" t="s">
        <v>568</v>
      </c>
      <c r="E191" s="364" t="s">
        <v>555</v>
      </c>
      <c r="F191" s="364" t="s">
        <v>1543</v>
      </c>
      <c r="G191" s="364" t="s">
        <v>1544</v>
      </c>
      <c r="H191" s="364" t="s">
        <v>556</v>
      </c>
      <c r="J191" s="364" t="s">
        <v>560</v>
      </c>
      <c r="K191" s="364" t="s">
        <v>562</v>
      </c>
      <c r="L191" s="364" t="s">
        <v>555</v>
      </c>
      <c r="M191" s="364" t="s">
        <v>740</v>
      </c>
      <c r="N191" s="364" t="s">
        <v>739</v>
      </c>
      <c r="O191" s="364" t="s">
        <v>555</v>
      </c>
      <c r="P191" s="364" t="s">
        <v>555</v>
      </c>
      <c r="Q191" s="364" t="s">
        <v>555</v>
      </c>
      <c r="R191" s="364" t="s">
        <v>555</v>
      </c>
      <c r="S191" s="364" t="s">
        <v>555</v>
      </c>
      <c r="T191" s="365">
        <v>0</v>
      </c>
      <c r="U191" s="365">
        <v>0</v>
      </c>
      <c r="V191" s="365">
        <v>0</v>
      </c>
      <c r="W191" s="365">
        <v>0</v>
      </c>
      <c r="X191" s="365">
        <v>0</v>
      </c>
      <c r="Y191" s="365">
        <v>0</v>
      </c>
      <c r="Z191" s="365">
        <v>0</v>
      </c>
      <c r="AA191" s="365">
        <v>0</v>
      </c>
      <c r="AB191" s="365">
        <v>0</v>
      </c>
      <c r="AC191" s="365">
        <v>0</v>
      </c>
      <c r="AD191" s="365">
        <v>0</v>
      </c>
      <c r="AE191" s="365">
        <v>0</v>
      </c>
      <c r="AF191" s="365">
        <v>0</v>
      </c>
      <c r="AG191" s="365">
        <v>0</v>
      </c>
      <c r="AH191" s="365">
        <v>0</v>
      </c>
      <c r="AI191" s="365">
        <v>0</v>
      </c>
    </row>
    <row r="192" spans="1:86">
      <c r="A192" s="458" t="str">
        <f t="shared" si="2"/>
        <v>1002404261009000</v>
      </c>
      <c r="B192" s="364" t="s">
        <v>1616</v>
      </c>
      <c r="C192" s="364" t="s">
        <v>553</v>
      </c>
      <c r="D192" s="364" t="s">
        <v>568</v>
      </c>
      <c r="E192" s="364" t="s">
        <v>555</v>
      </c>
      <c r="F192" s="364" t="s">
        <v>1543</v>
      </c>
      <c r="G192" s="364" t="s">
        <v>1544</v>
      </c>
      <c r="H192" s="364" t="s">
        <v>556</v>
      </c>
      <c r="J192" s="364" t="s">
        <v>560</v>
      </c>
      <c r="K192" s="364" t="s">
        <v>563</v>
      </c>
      <c r="L192" s="364" t="s">
        <v>555</v>
      </c>
      <c r="M192" s="364" t="s">
        <v>740</v>
      </c>
      <c r="N192" s="364" t="s">
        <v>739</v>
      </c>
      <c r="O192" s="364" t="s">
        <v>555</v>
      </c>
      <c r="P192" s="364" t="s">
        <v>555</v>
      </c>
      <c r="Q192" s="364" t="s">
        <v>555</v>
      </c>
      <c r="R192" s="364" t="s">
        <v>555</v>
      </c>
      <c r="S192" s="364" t="s">
        <v>555</v>
      </c>
      <c r="T192" s="365">
        <v>0</v>
      </c>
      <c r="U192" s="365">
        <v>0</v>
      </c>
      <c r="V192" s="365">
        <v>0</v>
      </c>
      <c r="W192" s="365">
        <v>0</v>
      </c>
      <c r="X192" s="365">
        <v>0</v>
      </c>
      <c r="Y192" s="365">
        <v>0</v>
      </c>
      <c r="Z192" s="365">
        <v>0</v>
      </c>
      <c r="AA192" s="365">
        <v>0</v>
      </c>
      <c r="AB192" s="365">
        <v>0</v>
      </c>
      <c r="AC192" s="365">
        <v>0</v>
      </c>
      <c r="AD192" s="365">
        <v>0</v>
      </c>
      <c r="AE192" s="365">
        <v>0</v>
      </c>
      <c r="AF192" s="365">
        <v>0</v>
      </c>
      <c r="AG192" s="365">
        <v>0</v>
      </c>
      <c r="AH192" s="365">
        <v>0</v>
      </c>
      <c r="AI192" s="365">
        <v>0</v>
      </c>
    </row>
    <row r="193" spans="1:90">
      <c r="A193" s="458" t="str">
        <f t="shared" si="2"/>
        <v>1002405261009000</v>
      </c>
      <c r="B193" s="364" t="s">
        <v>1616</v>
      </c>
      <c r="C193" s="364" t="s">
        <v>553</v>
      </c>
      <c r="D193" s="364" t="s">
        <v>568</v>
      </c>
      <c r="E193" s="364" t="s">
        <v>555</v>
      </c>
      <c r="F193" s="364" t="s">
        <v>1543</v>
      </c>
      <c r="G193" s="364" t="s">
        <v>1544</v>
      </c>
      <c r="H193" s="364" t="s">
        <v>556</v>
      </c>
      <c r="J193" s="364" t="s">
        <v>560</v>
      </c>
      <c r="K193" s="364" t="s">
        <v>564</v>
      </c>
      <c r="L193" s="364" t="s">
        <v>555</v>
      </c>
      <c r="M193" s="364" t="s">
        <v>740</v>
      </c>
      <c r="N193" s="364" t="s">
        <v>739</v>
      </c>
      <c r="O193" s="364" t="s">
        <v>555</v>
      </c>
      <c r="P193" s="364" t="s">
        <v>555</v>
      </c>
      <c r="Q193" s="364" t="s">
        <v>555</v>
      </c>
      <c r="R193" s="364" t="s">
        <v>555</v>
      </c>
      <c r="S193" s="364" t="s">
        <v>555</v>
      </c>
      <c r="T193" s="365">
        <v>0</v>
      </c>
      <c r="U193" s="365">
        <v>2033377</v>
      </c>
      <c r="V193" s="365">
        <v>36812</v>
      </c>
      <c r="W193" s="365">
        <v>0</v>
      </c>
      <c r="X193" s="365">
        <v>0</v>
      </c>
      <c r="Y193" s="365">
        <v>0</v>
      </c>
      <c r="Z193" s="365">
        <v>0</v>
      </c>
      <c r="AA193" s="365">
        <v>0</v>
      </c>
      <c r="AB193" s="365">
        <v>0</v>
      </c>
      <c r="AC193" s="365">
        <v>0</v>
      </c>
      <c r="AD193" s="365">
        <v>0</v>
      </c>
      <c r="AE193" s="365">
        <v>2070189</v>
      </c>
      <c r="AF193" s="365">
        <v>0</v>
      </c>
      <c r="AG193" s="365">
        <v>2070189</v>
      </c>
      <c r="AH193" s="365">
        <v>0</v>
      </c>
      <c r="AI193" s="365">
        <v>0</v>
      </c>
    </row>
    <row r="194" spans="1:90">
      <c r="A194" s="458" t="str">
        <f t="shared" si="2"/>
        <v>1002406261009000</v>
      </c>
      <c r="B194" s="364" t="s">
        <v>1616</v>
      </c>
      <c r="C194" s="364" t="s">
        <v>553</v>
      </c>
      <c r="D194" s="364" t="s">
        <v>568</v>
      </c>
      <c r="E194" s="364" t="s">
        <v>555</v>
      </c>
      <c r="F194" s="364" t="s">
        <v>1543</v>
      </c>
      <c r="G194" s="364" t="s">
        <v>1544</v>
      </c>
      <c r="H194" s="364" t="s">
        <v>556</v>
      </c>
      <c r="J194" s="364" t="s">
        <v>560</v>
      </c>
      <c r="K194" s="364" t="s">
        <v>565</v>
      </c>
      <c r="L194" s="364" t="s">
        <v>555</v>
      </c>
      <c r="M194" s="364" t="s">
        <v>740</v>
      </c>
      <c r="N194" s="364" t="s">
        <v>739</v>
      </c>
      <c r="O194" s="364" t="s">
        <v>555</v>
      </c>
      <c r="P194" s="364" t="s">
        <v>555</v>
      </c>
      <c r="Q194" s="364" t="s">
        <v>555</v>
      </c>
      <c r="R194" s="364" t="s">
        <v>555</v>
      </c>
      <c r="S194" s="364" t="s">
        <v>555</v>
      </c>
      <c r="T194" s="365">
        <v>0</v>
      </c>
      <c r="U194" s="365">
        <v>341069</v>
      </c>
      <c r="V194" s="365">
        <v>0</v>
      </c>
      <c r="W194" s="365">
        <v>0</v>
      </c>
      <c r="X194" s="365">
        <v>0</v>
      </c>
      <c r="Y194" s="365">
        <v>0</v>
      </c>
      <c r="Z194" s="365">
        <v>0</v>
      </c>
      <c r="AA194" s="365">
        <v>0</v>
      </c>
      <c r="AB194" s="365">
        <v>0</v>
      </c>
      <c r="AC194" s="365">
        <v>0</v>
      </c>
      <c r="AD194" s="365">
        <v>0</v>
      </c>
      <c r="AE194" s="365">
        <v>341069</v>
      </c>
      <c r="AF194" s="365">
        <v>0</v>
      </c>
      <c r="AG194" s="365">
        <v>341069</v>
      </c>
      <c r="AH194" s="365">
        <v>0</v>
      </c>
      <c r="AI194" s="365">
        <v>0</v>
      </c>
    </row>
    <row r="195" spans="1:90">
      <c r="A195" s="458" t="str">
        <f t="shared" ref="A195:A258" si="3">+D195&amp;E195&amp;J195&amp;K195&amp;F195&amp;H195</f>
        <v>1002407261009000</v>
      </c>
      <c r="B195" s="364" t="s">
        <v>1616</v>
      </c>
      <c r="C195" s="364" t="s">
        <v>553</v>
      </c>
      <c r="D195" s="364" t="s">
        <v>568</v>
      </c>
      <c r="E195" s="364" t="s">
        <v>555</v>
      </c>
      <c r="F195" s="364" t="s">
        <v>1543</v>
      </c>
      <c r="G195" s="364" t="s">
        <v>1544</v>
      </c>
      <c r="H195" s="364" t="s">
        <v>556</v>
      </c>
      <c r="J195" s="364" t="s">
        <v>560</v>
      </c>
      <c r="K195" s="364" t="s">
        <v>566</v>
      </c>
      <c r="L195" s="364" t="s">
        <v>555</v>
      </c>
      <c r="M195" s="364" t="s">
        <v>740</v>
      </c>
      <c r="N195" s="364" t="s">
        <v>739</v>
      </c>
      <c r="O195" s="364" t="s">
        <v>555</v>
      </c>
      <c r="P195" s="364" t="s">
        <v>555</v>
      </c>
      <c r="Q195" s="364" t="s">
        <v>555</v>
      </c>
      <c r="R195" s="364" t="s">
        <v>555</v>
      </c>
      <c r="S195" s="364" t="s">
        <v>555</v>
      </c>
      <c r="T195" s="365">
        <v>0</v>
      </c>
      <c r="U195" s="365">
        <v>0</v>
      </c>
      <c r="V195" s="365">
        <v>0</v>
      </c>
      <c r="W195" s="365">
        <v>0</v>
      </c>
      <c r="X195" s="365">
        <v>0</v>
      </c>
      <c r="Y195" s="365">
        <v>0</v>
      </c>
      <c r="Z195" s="365">
        <v>0</v>
      </c>
      <c r="AA195" s="365">
        <v>0</v>
      </c>
      <c r="AB195" s="365">
        <v>0</v>
      </c>
      <c r="AC195" s="365">
        <v>0</v>
      </c>
      <c r="AD195" s="365">
        <v>0</v>
      </c>
      <c r="AE195" s="365">
        <v>0</v>
      </c>
      <c r="AF195" s="365">
        <v>0</v>
      </c>
      <c r="AG195" s="365">
        <v>0</v>
      </c>
      <c r="AH195" s="365">
        <v>0</v>
      </c>
      <c r="AI195" s="365">
        <v>0</v>
      </c>
    </row>
    <row r="196" spans="1:90">
      <c r="A196" s="458" t="str">
        <f t="shared" si="3"/>
        <v>1002408261009000</v>
      </c>
      <c r="B196" s="364" t="s">
        <v>1616</v>
      </c>
      <c r="C196" s="364" t="s">
        <v>553</v>
      </c>
      <c r="D196" s="364" t="s">
        <v>568</v>
      </c>
      <c r="E196" s="364" t="s">
        <v>555</v>
      </c>
      <c r="F196" s="364" t="s">
        <v>1543</v>
      </c>
      <c r="G196" s="364" t="s">
        <v>1544</v>
      </c>
      <c r="H196" s="364" t="s">
        <v>556</v>
      </c>
      <c r="J196" s="364" t="s">
        <v>560</v>
      </c>
      <c r="K196" s="364" t="s">
        <v>554</v>
      </c>
      <c r="L196" s="364" t="s">
        <v>555</v>
      </c>
      <c r="M196" s="364" t="s">
        <v>740</v>
      </c>
      <c r="N196" s="364" t="s">
        <v>739</v>
      </c>
      <c r="O196" s="364" t="s">
        <v>555</v>
      </c>
      <c r="P196" s="364" t="s">
        <v>555</v>
      </c>
      <c r="Q196" s="364" t="s">
        <v>555</v>
      </c>
      <c r="R196" s="364" t="s">
        <v>555</v>
      </c>
      <c r="S196" s="364" t="s">
        <v>555</v>
      </c>
      <c r="T196" s="365">
        <v>0</v>
      </c>
      <c r="U196" s="365">
        <v>9600</v>
      </c>
      <c r="V196" s="365">
        <v>0</v>
      </c>
      <c r="W196" s="365">
        <v>0</v>
      </c>
      <c r="X196" s="365">
        <v>0</v>
      </c>
      <c r="Y196" s="365">
        <v>0</v>
      </c>
      <c r="Z196" s="365">
        <v>0</v>
      </c>
      <c r="AA196" s="365">
        <v>0</v>
      </c>
      <c r="AB196" s="365">
        <v>0</v>
      </c>
      <c r="AC196" s="365">
        <v>0</v>
      </c>
      <c r="AD196" s="365">
        <v>0</v>
      </c>
      <c r="AE196" s="365">
        <v>9600</v>
      </c>
      <c r="AF196" s="365">
        <v>0</v>
      </c>
      <c r="AG196" s="365">
        <v>0</v>
      </c>
      <c r="AH196" s="365">
        <v>9600</v>
      </c>
      <c r="AI196" s="365">
        <v>0</v>
      </c>
    </row>
    <row r="197" spans="1:90">
      <c r="A197" s="458" t="str">
        <f t="shared" si="3"/>
        <v>1002409261009000</v>
      </c>
      <c r="B197" s="364" t="s">
        <v>1616</v>
      </c>
      <c r="C197" s="364" t="s">
        <v>553</v>
      </c>
      <c r="D197" s="364" t="s">
        <v>568</v>
      </c>
      <c r="E197" s="364" t="s">
        <v>555</v>
      </c>
      <c r="F197" s="364" t="s">
        <v>1543</v>
      </c>
      <c r="G197" s="364" t="s">
        <v>1544</v>
      </c>
      <c r="H197" s="364" t="s">
        <v>556</v>
      </c>
      <c r="J197" s="364" t="s">
        <v>560</v>
      </c>
      <c r="K197" s="364" t="s">
        <v>567</v>
      </c>
      <c r="L197" s="364" t="s">
        <v>555</v>
      </c>
      <c r="M197" s="364" t="s">
        <v>740</v>
      </c>
      <c r="N197" s="364" t="s">
        <v>739</v>
      </c>
      <c r="O197" s="364" t="s">
        <v>555</v>
      </c>
      <c r="P197" s="364" t="s">
        <v>555</v>
      </c>
      <c r="Q197" s="364" t="s">
        <v>555</v>
      </c>
      <c r="R197" s="364" t="s">
        <v>555</v>
      </c>
      <c r="S197" s="364" t="s">
        <v>555</v>
      </c>
      <c r="T197" s="365">
        <v>0</v>
      </c>
      <c r="U197" s="365">
        <v>0</v>
      </c>
      <c r="V197" s="365">
        <v>0</v>
      </c>
      <c r="W197" s="365">
        <v>0</v>
      </c>
      <c r="X197" s="365">
        <v>0</v>
      </c>
      <c r="Y197" s="365">
        <v>0</v>
      </c>
      <c r="Z197" s="365">
        <v>0</v>
      </c>
      <c r="AA197" s="365">
        <v>0</v>
      </c>
      <c r="AB197" s="365">
        <v>0</v>
      </c>
      <c r="AC197" s="365">
        <v>0</v>
      </c>
      <c r="AD197" s="365">
        <v>0</v>
      </c>
      <c r="AE197" s="365">
        <v>0</v>
      </c>
      <c r="AF197" s="365">
        <v>0</v>
      </c>
      <c r="AG197" s="365">
        <v>0</v>
      </c>
      <c r="AH197" s="365">
        <v>0</v>
      </c>
      <c r="AI197" s="365">
        <v>0</v>
      </c>
    </row>
    <row r="198" spans="1:90">
      <c r="A198" s="458" t="str">
        <f t="shared" si="3"/>
        <v>1002410261009000</v>
      </c>
      <c r="B198" s="364" t="s">
        <v>1616</v>
      </c>
      <c r="C198" s="364" t="s">
        <v>553</v>
      </c>
      <c r="D198" s="364" t="s">
        <v>568</v>
      </c>
      <c r="E198" s="364" t="s">
        <v>555</v>
      </c>
      <c r="F198" s="364" t="s">
        <v>1543</v>
      </c>
      <c r="G198" s="364" t="s">
        <v>1544</v>
      </c>
      <c r="H198" s="364" t="s">
        <v>556</v>
      </c>
      <c r="J198" s="364" t="s">
        <v>560</v>
      </c>
      <c r="K198" s="364" t="s">
        <v>568</v>
      </c>
      <c r="L198" s="364" t="s">
        <v>555</v>
      </c>
      <c r="M198" s="364" t="s">
        <v>740</v>
      </c>
      <c r="N198" s="364" t="s">
        <v>739</v>
      </c>
      <c r="O198" s="364" t="s">
        <v>555</v>
      </c>
      <c r="P198" s="364" t="s">
        <v>555</v>
      </c>
      <c r="Q198" s="364" t="s">
        <v>555</v>
      </c>
      <c r="R198" s="364" t="s">
        <v>555</v>
      </c>
      <c r="S198" s="364" t="s">
        <v>555</v>
      </c>
      <c r="T198" s="365">
        <v>0</v>
      </c>
      <c r="U198" s="365">
        <v>0</v>
      </c>
      <c r="V198" s="365">
        <v>0</v>
      </c>
      <c r="W198" s="365">
        <v>0</v>
      </c>
      <c r="X198" s="365">
        <v>0</v>
      </c>
      <c r="Y198" s="365">
        <v>0</v>
      </c>
      <c r="Z198" s="365">
        <v>0</v>
      </c>
      <c r="AA198" s="365">
        <v>0</v>
      </c>
      <c r="AB198" s="365">
        <v>0</v>
      </c>
      <c r="AC198" s="365">
        <v>0</v>
      </c>
      <c r="AD198" s="365">
        <v>0</v>
      </c>
      <c r="AE198" s="365">
        <v>0</v>
      </c>
      <c r="AF198" s="365">
        <v>0</v>
      </c>
      <c r="AG198" s="365">
        <v>0</v>
      </c>
      <c r="AH198" s="365">
        <v>0</v>
      </c>
      <c r="AI198" s="365">
        <v>0</v>
      </c>
    </row>
    <row r="199" spans="1:90">
      <c r="A199" s="458" t="str">
        <f t="shared" si="3"/>
        <v>1002411261009000</v>
      </c>
      <c r="B199" s="364" t="s">
        <v>1616</v>
      </c>
      <c r="C199" s="364" t="s">
        <v>553</v>
      </c>
      <c r="D199" s="364" t="s">
        <v>568</v>
      </c>
      <c r="E199" s="364" t="s">
        <v>555</v>
      </c>
      <c r="F199" s="364" t="s">
        <v>1543</v>
      </c>
      <c r="G199" s="364" t="s">
        <v>1544</v>
      </c>
      <c r="H199" s="364" t="s">
        <v>556</v>
      </c>
      <c r="J199" s="364" t="s">
        <v>560</v>
      </c>
      <c r="K199" s="364" t="s">
        <v>569</v>
      </c>
      <c r="L199" s="364" t="s">
        <v>555</v>
      </c>
      <c r="M199" s="364" t="s">
        <v>740</v>
      </c>
      <c r="N199" s="364" t="s">
        <v>739</v>
      </c>
      <c r="O199" s="364" t="s">
        <v>555</v>
      </c>
      <c r="P199" s="364" t="s">
        <v>555</v>
      </c>
      <c r="Q199" s="364" t="s">
        <v>555</v>
      </c>
      <c r="R199" s="364" t="s">
        <v>555</v>
      </c>
      <c r="S199" s="364" t="s">
        <v>555</v>
      </c>
      <c r="T199" s="365">
        <v>0</v>
      </c>
      <c r="U199" s="365">
        <v>0</v>
      </c>
      <c r="V199" s="365">
        <v>0</v>
      </c>
      <c r="W199" s="365">
        <v>0</v>
      </c>
      <c r="X199" s="365">
        <v>0</v>
      </c>
      <c r="Y199" s="365">
        <v>0</v>
      </c>
      <c r="Z199" s="365">
        <v>0</v>
      </c>
      <c r="AA199" s="365">
        <v>0</v>
      </c>
      <c r="AB199" s="365">
        <v>0</v>
      </c>
      <c r="AC199" s="365">
        <v>0</v>
      </c>
      <c r="AD199" s="365">
        <v>0</v>
      </c>
      <c r="AE199" s="365">
        <v>0</v>
      </c>
      <c r="AF199" s="365">
        <v>0</v>
      </c>
      <c r="AG199" s="365">
        <v>0</v>
      </c>
      <c r="AH199" s="365">
        <v>0</v>
      </c>
      <c r="AI199" s="365">
        <v>0</v>
      </c>
    </row>
    <row r="200" spans="1:90">
      <c r="A200" s="458" t="str">
        <f t="shared" si="3"/>
        <v>1002412261009000</v>
      </c>
      <c r="B200" s="364" t="s">
        <v>1616</v>
      </c>
      <c r="C200" s="364" t="s">
        <v>553</v>
      </c>
      <c r="D200" s="364" t="s">
        <v>568</v>
      </c>
      <c r="E200" s="364" t="s">
        <v>555</v>
      </c>
      <c r="F200" s="364" t="s">
        <v>1543</v>
      </c>
      <c r="G200" s="364" t="s">
        <v>1544</v>
      </c>
      <c r="H200" s="364" t="s">
        <v>556</v>
      </c>
      <c r="J200" s="364" t="s">
        <v>560</v>
      </c>
      <c r="K200" s="364" t="s">
        <v>557</v>
      </c>
      <c r="L200" s="364" t="s">
        <v>555</v>
      </c>
      <c r="M200" s="364" t="s">
        <v>740</v>
      </c>
      <c r="N200" s="364" t="s">
        <v>739</v>
      </c>
      <c r="O200" s="364" t="s">
        <v>555</v>
      </c>
      <c r="P200" s="364" t="s">
        <v>555</v>
      </c>
      <c r="Q200" s="364" t="s">
        <v>555</v>
      </c>
      <c r="R200" s="364" t="s">
        <v>555</v>
      </c>
      <c r="S200" s="364" t="s">
        <v>555</v>
      </c>
      <c r="T200" s="365">
        <v>0</v>
      </c>
      <c r="U200" s="365">
        <v>0</v>
      </c>
      <c r="V200" s="365">
        <v>0</v>
      </c>
      <c r="W200" s="365">
        <v>0</v>
      </c>
      <c r="X200" s="365">
        <v>0</v>
      </c>
      <c r="Y200" s="365">
        <v>0</v>
      </c>
      <c r="Z200" s="365">
        <v>0</v>
      </c>
      <c r="AA200" s="365">
        <v>0</v>
      </c>
      <c r="AB200" s="365">
        <v>0</v>
      </c>
      <c r="AC200" s="365">
        <v>0</v>
      </c>
      <c r="AD200" s="365">
        <v>0</v>
      </c>
      <c r="AE200" s="365">
        <v>0</v>
      </c>
      <c r="AF200" s="365">
        <v>0</v>
      </c>
      <c r="AG200" s="365">
        <v>0</v>
      </c>
      <c r="AH200" s="365">
        <v>0</v>
      </c>
      <c r="AI200" s="365">
        <v>0</v>
      </c>
    </row>
    <row r="201" spans="1:90">
      <c r="A201" s="458" t="str">
        <f t="shared" si="3"/>
        <v>1002601261009000</v>
      </c>
      <c r="B201" s="364" t="s">
        <v>1616</v>
      </c>
      <c r="C201" s="364" t="s">
        <v>553</v>
      </c>
      <c r="D201" s="364" t="s">
        <v>568</v>
      </c>
      <c r="E201" s="364" t="s">
        <v>555</v>
      </c>
      <c r="F201" s="364" t="s">
        <v>1543</v>
      </c>
      <c r="G201" s="364" t="s">
        <v>1544</v>
      </c>
      <c r="H201" s="364" t="s">
        <v>556</v>
      </c>
      <c r="J201" s="364" t="s">
        <v>570</v>
      </c>
      <c r="K201" s="364" t="s">
        <v>558</v>
      </c>
      <c r="L201" s="364" t="s">
        <v>555</v>
      </c>
      <c r="M201" s="364" t="s">
        <v>740</v>
      </c>
      <c r="N201" s="364" t="s">
        <v>739</v>
      </c>
      <c r="O201" s="364" t="s">
        <v>555</v>
      </c>
      <c r="P201" s="364" t="s">
        <v>555</v>
      </c>
      <c r="Q201" s="364" t="s">
        <v>555</v>
      </c>
      <c r="R201" s="364" t="s">
        <v>555</v>
      </c>
      <c r="S201" s="364" t="s">
        <v>555</v>
      </c>
      <c r="T201" s="365">
        <v>307673</v>
      </c>
      <c r="U201" s="365">
        <v>97061</v>
      </c>
      <c r="V201" s="365">
        <v>75841</v>
      </c>
      <c r="W201" s="365">
        <v>0</v>
      </c>
      <c r="X201" s="365">
        <v>0</v>
      </c>
      <c r="Y201" s="365">
        <v>21220</v>
      </c>
      <c r="Z201" s="365">
        <v>210612</v>
      </c>
      <c r="AA201" s="365">
        <v>0</v>
      </c>
      <c r="AB201" s="365">
        <v>0</v>
      </c>
      <c r="AC201" s="365">
        <v>134256</v>
      </c>
      <c r="AD201" s="365">
        <v>76356</v>
      </c>
      <c r="AE201" s="365">
        <v>307673</v>
      </c>
      <c r="AF201" s="365">
        <v>296131</v>
      </c>
      <c r="AG201" s="365">
        <v>58026</v>
      </c>
      <c r="AH201" s="365">
        <v>0</v>
      </c>
      <c r="AI201" s="365">
        <v>238105</v>
      </c>
      <c r="AJ201" s="365">
        <v>11542</v>
      </c>
      <c r="AK201" s="365">
        <v>10926</v>
      </c>
      <c r="AL201" s="365">
        <v>10926</v>
      </c>
      <c r="AM201" s="365">
        <v>0</v>
      </c>
      <c r="AN201" s="365">
        <v>616</v>
      </c>
      <c r="AO201" s="365">
        <v>0</v>
      </c>
      <c r="AP201" s="365">
        <v>64242</v>
      </c>
      <c r="AQ201" s="365">
        <v>0</v>
      </c>
      <c r="AR201" s="365">
        <v>0</v>
      </c>
      <c r="AS201" s="365">
        <v>60672</v>
      </c>
      <c r="AT201" s="365">
        <v>0</v>
      </c>
      <c r="AU201" s="365">
        <v>0</v>
      </c>
      <c r="AV201" s="365">
        <v>0</v>
      </c>
      <c r="AW201" s="365">
        <v>3570</v>
      </c>
      <c r="AX201" s="365">
        <v>0</v>
      </c>
      <c r="AY201" s="365">
        <v>0</v>
      </c>
      <c r="AZ201" s="365">
        <v>64242</v>
      </c>
      <c r="BA201" s="365">
        <v>3927</v>
      </c>
      <c r="BB201" s="365">
        <v>0</v>
      </c>
      <c r="BC201" s="365">
        <v>0</v>
      </c>
      <c r="BD201" s="365">
        <v>0</v>
      </c>
      <c r="BE201" s="365">
        <v>0</v>
      </c>
      <c r="BF201" s="365">
        <v>3927</v>
      </c>
      <c r="BG201" s="365">
        <v>0</v>
      </c>
      <c r="BH201" s="365">
        <v>0</v>
      </c>
      <c r="BI201" s="365">
        <v>0</v>
      </c>
      <c r="BJ201" s="365">
        <v>0</v>
      </c>
      <c r="BK201" s="365">
        <v>0</v>
      </c>
      <c r="BL201" s="365">
        <v>0</v>
      </c>
      <c r="BM201" s="365">
        <v>0</v>
      </c>
      <c r="BN201" s="365">
        <v>3927</v>
      </c>
      <c r="BO201" s="365">
        <v>0</v>
      </c>
      <c r="BP201" s="365">
        <v>60315</v>
      </c>
      <c r="BQ201" s="365">
        <v>0</v>
      </c>
      <c r="BR201" s="365">
        <v>0</v>
      </c>
      <c r="BS201" s="365">
        <v>0</v>
      </c>
      <c r="BT201" s="365">
        <v>0</v>
      </c>
      <c r="BU201" s="365">
        <v>0</v>
      </c>
      <c r="BV201" s="365">
        <v>0</v>
      </c>
      <c r="BW201" s="365">
        <v>0</v>
      </c>
      <c r="BX201" s="365">
        <v>0</v>
      </c>
      <c r="BY201" s="365">
        <v>0</v>
      </c>
      <c r="BZ201" s="365">
        <v>0</v>
      </c>
      <c r="CA201" s="365">
        <v>0</v>
      </c>
    </row>
    <row r="202" spans="1:90">
      <c r="A202" s="458" t="str">
        <f t="shared" si="3"/>
        <v>1002602261009000</v>
      </c>
      <c r="B202" s="364" t="s">
        <v>1616</v>
      </c>
      <c r="C202" s="364" t="s">
        <v>553</v>
      </c>
      <c r="D202" s="364" t="s">
        <v>568</v>
      </c>
      <c r="E202" s="364" t="s">
        <v>555</v>
      </c>
      <c r="F202" s="364" t="s">
        <v>1543</v>
      </c>
      <c r="G202" s="364" t="s">
        <v>1544</v>
      </c>
      <c r="H202" s="364" t="s">
        <v>556</v>
      </c>
      <c r="J202" s="364" t="s">
        <v>570</v>
      </c>
      <c r="K202" s="364" t="s">
        <v>561</v>
      </c>
      <c r="L202" s="364" t="s">
        <v>555</v>
      </c>
      <c r="M202" s="364" t="s">
        <v>740</v>
      </c>
      <c r="N202" s="364" t="s">
        <v>739</v>
      </c>
      <c r="O202" s="364" t="s">
        <v>555</v>
      </c>
      <c r="P202" s="364" t="s">
        <v>555</v>
      </c>
      <c r="Q202" s="364" t="s">
        <v>555</v>
      </c>
      <c r="R202" s="364" t="s">
        <v>555</v>
      </c>
      <c r="S202" s="364" t="s">
        <v>555</v>
      </c>
      <c r="T202" s="365">
        <v>0</v>
      </c>
      <c r="U202" s="365">
        <v>0</v>
      </c>
      <c r="V202" s="365">
        <v>0</v>
      </c>
      <c r="W202" s="365">
        <v>0</v>
      </c>
      <c r="X202" s="365">
        <v>0</v>
      </c>
      <c r="Y202" s="365">
        <v>0</v>
      </c>
      <c r="Z202" s="365">
        <v>0</v>
      </c>
      <c r="AA202" s="365">
        <v>0</v>
      </c>
      <c r="AB202" s="365">
        <v>0</v>
      </c>
      <c r="AC202" s="365">
        <v>0</v>
      </c>
      <c r="AD202" s="365">
        <v>0</v>
      </c>
      <c r="AE202" s="365">
        <v>0</v>
      </c>
      <c r="AF202" s="365">
        <v>0</v>
      </c>
      <c r="AG202" s="365">
        <v>0</v>
      </c>
      <c r="AH202" s="365">
        <v>0</v>
      </c>
      <c r="AI202" s="365">
        <v>0</v>
      </c>
      <c r="AJ202" s="365">
        <v>0</v>
      </c>
      <c r="AK202" s="365">
        <v>0</v>
      </c>
      <c r="AL202" s="365">
        <v>0</v>
      </c>
      <c r="AM202" s="365">
        <v>26686</v>
      </c>
      <c r="AN202" s="365">
        <v>0</v>
      </c>
      <c r="AO202" s="365">
        <v>0</v>
      </c>
      <c r="AU202" s="365">
        <v>0</v>
      </c>
      <c r="AV202" s="365">
        <v>0</v>
      </c>
      <c r="AW202" s="365">
        <v>0</v>
      </c>
      <c r="AX202" s="365">
        <v>0</v>
      </c>
      <c r="AY202" s="365">
        <v>0</v>
      </c>
      <c r="AZ202" s="365">
        <v>0</v>
      </c>
      <c r="BA202" s="365">
        <v>0</v>
      </c>
      <c r="BB202" s="365">
        <v>0</v>
      </c>
      <c r="BC202" s="365">
        <v>0</v>
      </c>
      <c r="BD202" s="365">
        <v>0</v>
      </c>
      <c r="BE202" s="365">
        <v>0</v>
      </c>
      <c r="BF202" s="365">
        <v>0</v>
      </c>
      <c r="BG202" s="365">
        <v>0</v>
      </c>
      <c r="BH202" s="365">
        <v>0</v>
      </c>
      <c r="BI202" s="365">
        <v>0</v>
      </c>
      <c r="BJ202" s="365">
        <v>0</v>
      </c>
      <c r="BK202" s="365">
        <v>0</v>
      </c>
      <c r="BL202" s="365">
        <v>0</v>
      </c>
      <c r="BM202" s="365">
        <v>0</v>
      </c>
      <c r="BN202" s="365">
        <v>0</v>
      </c>
      <c r="BO202" s="365">
        <v>0</v>
      </c>
      <c r="BP202" s="365">
        <v>0</v>
      </c>
      <c r="BQ202" s="365">
        <v>3927</v>
      </c>
      <c r="BR202" s="365">
        <v>0</v>
      </c>
      <c r="BS202" s="365">
        <v>134256</v>
      </c>
      <c r="BT202" s="365">
        <v>0</v>
      </c>
      <c r="BU202" s="365">
        <v>60672</v>
      </c>
      <c r="BV202" s="365">
        <v>0</v>
      </c>
      <c r="BW202" s="365">
        <v>60672</v>
      </c>
      <c r="BX202" s="365">
        <v>0</v>
      </c>
      <c r="BY202" s="365">
        <v>10926</v>
      </c>
      <c r="BZ202" s="365">
        <v>0</v>
      </c>
      <c r="CA202" s="365">
        <v>71598</v>
      </c>
      <c r="CB202" s="365">
        <v>0</v>
      </c>
      <c r="CC202" s="365">
        <v>0</v>
      </c>
      <c r="CD202" s="365">
        <v>0</v>
      </c>
      <c r="CE202" s="365">
        <v>0</v>
      </c>
      <c r="CF202" s="365">
        <v>0</v>
      </c>
      <c r="CG202" s="365">
        <v>0</v>
      </c>
      <c r="CH202" s="365">
        <v>0</v>
      </c>
      <c r="CI202" s="365">
        <v>0</v>
      </c>
      <c r="CJ202" s="365">
        <v>0</v>
      </c>
      <c r="CK202" s="365">
        <v>0</v>
      </c>
      <c r="CL202" s="365">
        <v>0</v>
      </c>
    </row>
    <row r="203" spans="1:90">
      <c r="A203" s="458" t="str">
        <f t="shared" si="3"/>
        <v>1004501261009000</v>
      </c>
      <c r="B203" s="364" t="s">
        <v>1616</v>
      </c>
      <c r="C203" s="364" t="s">
        <v>553</v>
      </c>
      <c r="D203" s="364" t="s">
        <v>568</v>
      </c>
      <c r="E203" s="364" t="s">
        <v>555</v>
      </c>
      <c r="F203" s="364" t="s">
        <v>1543</v>
      </c>
      <c r="G203" s="364" t="s">
        <v>1544</v>
      </c>
      <c r="H203" s="364" t="s">
        <v>556</v>
      </c>
      <c r="J203" s="364" t="s">
        <v>571</v>
      </c>
      <c r="K203" s="364" t="s">
        <v>558</v>
      </c>
      <c r="L203" s="364" t="s">
        <v>555</v>
      </c>
      <c r="M203" s="364" t="s">
        <v>740</v>
      </c>
      <c r="N203" s="364" t="s">
        <v>739</v>
      </c>
      <c r="O203" s="364" t="s">
        <v>555</v>
      </c>
      <c r="P203" s="364" t="s">
        <v>555</v>
      </c>
      <c r="Q203" s="364" t="s">
        <v>555</v>
      </c>
      <c r="R203" s="364" t="s">
        <v>555</v>
      </c>
      <c r="S203" s="364" t="s">
        <v>555</v>
      </c>
      <c r="T203" s="365">
        <v>39464</v>
      </c>
      <c r="U203" s="365">
        <v>0</v>
      </c>
      <c r="V203" s="365">
        <v>0</v>
      </c>
      <c r="W203" s="365">
        <v>14005</v>
      </c>
      <c r="X203" s="365">
        <v>56525</v>
      </c>
      <c r="Y203" s="365">
        <v>0</v>
      </c>
      <c r="Z203" s="365">
        <v>9600</v>
      </c>
      <c r="AA203" s="365">
        <v>0</v>
      </c>
      <c r="AB203" s="365">
        <v>0</v>
      </c>
      <c r="AC203" s="365">
        <v>0</v>
      </c>
      <c r="AD203" s="365">
        <v>0</v>
      </c>
      <c r="AE203" s="365">
        <v>119594</v>
      </c>
    </row>
    <row r="204" spans="1:90">
      <c r="A204" s="458" t="str">
        <f t="shared" si="3"/>
        <v>1004502261009000</v>
      </c>
      <c r="B204" s="364" t="s">
        <v>1616</v>
      </c>
      <c r="C204" s="364" t="s">
        <v>553</v>
      </c>
      <c r="D204" s="364" t="s">
        <v>568</v>
      </c>
      <c r="E204" s="364" t="s">
        <v>555</v>
      </c>
      <c r="F204" s="364" t="s">
        <v>1543</v>
      </c>
      <c r="G204" s="364" t="s">
        <v>1544</v>
      </c>
      <c r="H204" s="364" t="s">
        <v>556</v>
      </c>
      <c r="J204" s="364" t="s">
        <v>571</v>
      </c>
      <c r="K204" s="364" t="s">
        <v>561</v>
      </c>
      <c r="L204" s="364" t="s">
        <v>555</v>
      </c>
      <c r="M204" s="364" t="s">
        <v>740</v>
      </c>
      <c r="N204" s="364" t="s">
        <v>739</v>
      </c>
      <c r="O204" s="364" t="s">
        <v>555</v>
      </c>
      <c r="P204" s="364" t="s">
        <v>555</v>
      </c>
      <c r="Q204" s="364" t="s">
        <v>555</v>
      </c>
      <c r="R204" s="364" t="s">
        <v>555</v>
      </c>
      <c r="S204" s="364" t="s">
        <v>555</v>
      </c>
      <c r="T204" s="365">
        <v>1536</v>
      </c>
      <c r="U204" s="365">
        <v>0</v>
      </c>
      <c r="V204" s="365">
        <v>0</v>
      </c>
      <c r="W204" s="365">
        <v>7851</v>
      </c>
      <c r="X204" s="365">
        <v>459</v>
      </c>
      <c r="Y204" s="365">
        <v>0</v>
      </c>
      <c r="Z204" s="365">
        <v>133</v>
      </c>
      <c r="AA204" s="365">
        <v>0</v>
      </c>
      <c r="AB204" s="365">
        <v>0</v>
      </c>
      <c r="AC204" s="365">
        <v>0</v>
      </c>
      <c r="AD204" s="365">
        <v>0</v>
      </c>
      <c r="AE204" s="365">
        <v>9979</v>
      </c>
    </row>
    <row r="205" spans="1:90">
      <c r="A205" s="458" t="str">
        <f t="shared" si="3"/>
        <v>1004503261009000</v>
      </c>
      <c r="B205" s="364" t="s">
        <v>1616</v>
      </c>
      <c r="C205" s="364" t="s">
        <v>553</v>
      </c>
      <c r="D205" s="364" t="s">
        <v>568</v>
      </c>
      <c r="E205" s="364" t="s">
        <v>555</v>
      </c>
      <c r="F205" s="364" t="s">
        <v>1543</v>
      </c>
      <c r="G205" s="364" t="s">
        <v>1544</v>
      </c>
      <c r="H205" s="364" t="s">
        <v>556</v>
      </c>
      <c r="J205" s="364" t="s">
        <v>571</v>
      </c>
      <c r="K205" s="364" t="s">
        <v>562</v>
      </c>
      <c r="L205" s="364" t="s">
        <v>555</v>
      </c>
      <c r="M205" s="364" t="s">
        <v>740</v>
      </c>
      <c r="N205" s="364" t="s">
        <v>739</v>
      </c>
      <c r="O205" s="364" t="s">
        <v>555</v>
      </c>
      <c r="P205" s="364" t="s">
        <v>555</v>
      </c>
      <c r="Q205" s="364" t="s">
        <v>555</v>
      </c>
      <c r="R205" s="364" t="s">
        <v>555</v>
      </c>
      <c r="S205" s="364" t="s">
        <v>555</v>
      </c>
      <c r="T205" s="365">
        <v>40272</v>
      </c>
      <c r="U205" s="365">
        <v>0</v>
      </c>
      <c r="V205" s="365">
        <v>0</v>
      </c>
      <c r="W205" s="365">
        <v>14986</v>
      </c>
      <c r="X205" s="365">
        <v>11900</v>
      </c>
      <c r="Y205" s="365">
        <v>0</v>
      </c>
      <c r="Z205" s="365">
        <v>0</v>
      </c>
      <c r="AA205" s="365">
        <v>0</v>
      </c>
      <c r="AB205" s="365">
        <v>0</v>
      </c>
      <c r="AC205" s="365">
        <v>0</v>
      </c>
      <c r="AD205" s="365">
        <v>0</v>
      </c>
      <c r="AE205" s="365">
        <v>67158</v>
      </c>
    </row>
    <row r="206" spans="1:90">
      <c r="A206" s="458" t="str">
        <f t="shared" si="3"/>
        <v>1004504261009000</v>
      </c>
      <c r="B206" s="364" t="s">
        <v>1616</v>
      </c>
      <c r="C206" s="364" t="s">
        <v>553</v>
      </c>
      <c r="D206" s="364" t="s">
        <v>568</v>
      </c>
      <c r="E206" s="364" t="s">
        <v>555</v>
      </c>
      <c r="F206" s="364" t="s">
        <v>1543</v>
      </c>
      <c r="G206" s="364" t="s">
        <v>1544</v>
      </c>
      <c r="H206" s="364" t="s">
        <v>556</v>
      </c>
      <c r="J206" s="364" t="s">
        <v>571</v>
      </c>
      <c r="K206" s="364" t="s">
        <v>563</v>
      </c>
      <c r="L206" s="364" t="s">
        <v>555</v>
      </c>
      <c r="M206" s="364" t="s">
        <v>740</v>
      </c>
      <c r="N206" s="364" t="s">
        <v>739</v>
      </c>
      <c r="O206" s="364" t="s">
        <v>555</v>
      </c>
      <c r="P206" s="364" t="s">
        <v>555</v>
      </c>
      <c r="Q206" s="364" t="s">
        <v>555</v>
      </c>
      <c r="R206" s="364" t="s">
        <v>555</v>
      </c>
      <c r="S206" s="364" t="s">
        <v>555</v>
      </c>
      <c r="T206" s="365">
        <v>728</v>
      </c>
      <c r="U206" s="365">
        <v>0</v>
      </c>
      <c r="V206" s="365">
        <v>0</v>
      </c>
      <c r="W206" s="365">
        <v>7678</v>
      </c>
      <c r="X206" s="365">
        <v>443</v>
      </c>
      <c r="Y206" s="365">
        <v>0</v>
      </c>
      <c r="Z206" s="365">
        <v>0</v>
      </c>
      <c r="AA206" s="365">
        <v>0</v>
      </c>
      <c r="AB206" s="365">
        <v>0</v>
      </c>
      <c r="AC206" s="365">
        <v>0</v>
      </c>
      <c r="AD206" s="365">
        <v>0</v>
      </c>
      <c r="AE206" s="365">
        <v>8849</v>
      </c>
    </row>
    <row r="207" spans="1:90">
      <c r="A207" s="458" t="str">
        <f t="shared" si="3"/>
        <v>1004505261009000</v>
      </c>
      <c r="B207" s="364" t="s">
        <v>1616</v>
      </c>
      <c r="C207" s="364" t="s">
        <v>553</v>
      </c>
      <c r="D207" s="364" t="s">
        <v>568</v>
      </c>
      <c r="E207" s="364" t="s">
        <v>555</v>
      </c>
      <c r="F207" s="364" t="s">
        <v>1543</v>
      </c>
      <c r="G207" s="364" t="s">
        <v>1544</v>
      </c>
      <c r="H207" s="364" t="s">
        <v>556</v>
      </c>
      <c r="J207" s="364" t="s">
        <v>571</v>
      </c>
      <c r="K207" s="364" t="s">
        <v>564</v>
      </c>
      <c r="L207" s="364" t="s">
        <v>555</v>
      </c>
      <c r="M207" s="364" t="s">
        <v>740</v>
      </c>
      <c r="N207" s="364" t="s">
        <v>739</v>
      </c>
      <c r="O207" s="364" t="s">
        <v>555</v>
      </c>
      <c r="P207" s="364" t="s">
        <v>555</v>
      </c>
      <c r="Q207" s="364" t="s">
        <v>555</v>
      </c>
      <c r="R207" s="364" t="s">
        <v>555</v>
      </c>
      <c r="S207" s="364" t="s">
        <v>555</v>
      </c>
      <c r="T207" s="365">
        <v>6604</v>
      </c>
      <c r="U207" s="365">
        <v>0</v>
      </c>
      <c r="V207" s="365">
        <v>0</v>
      </c>
      <c r="W207" s="365">
        <v>59993</v>
      </c>
      <c r="X207" s="365">
        <v>12202</v>
      </c>
      <c r="Y207" s="365">
        <v>0</v>
      </c>
      <c r="Z207" s="365">
        <v>0</v>
      </c>
      <c r="AA207" s="365">
        <v>0</v>
      </c>
      <c r="AB207" s="365">
        <v>0</v>
      </c>
      <c r="AC207" s="365">
        <v>0</v>
      </c>
      <c r="AD207" s="365">
        <v>0</v>
      </c>
      <c r="AE207" s="365">
        <v>78799</v>
      </c>
    </row>
    <row r="208" spans="1:90">
      <c r="A208" s="458" t="str">
        <f t="shared" si="3"/>
        <v>1004506261009000</v>
      </c>
      <c r="B208" s="364" t="s">
        <v>1616</v>
      </c>
      <c r="C208" s="364" t="s">
        <v>553</v>
      </c>
      <c r="D208" s="364" t="s">
        <v>568</v>
      </c>
      <c r="E208" s="364" t="s">
        <v>555</v>
      </c>
      <c r="F208" s="364" t="s">
        <v>1543</v>
      </c>
      <c r="G208" s="364" t="s">
        <v>1544</v>
      </c>
      <c r="H208" s="364" t="s">
        <v>556</v>
      </c>
      <c r="J208" s="364" t="s">
        <v>571</v>
      </c>
      <c r="K208" s="364" t="s">
        <v>565</v>
      </c>
      <c r="L208" s="364" t="s">
        <v>555</v>
      </c>
      <c r="M208" s="364" t="s">
        <v>740</v>
      </c>
      <c r="N208" s="364" t="s">
        <v>739</v>
      </c>
      <c r="O208" s="364" t="s">
        <v>555</v>
      </c>
      <c r="P208" s="364" t="s">
        <v>555</v>
      </c>
      <c r="Q208" s="364" t="s">
        <v>555</v>
      </c>
      <c r="R208" s="364" t="s">
        <v>555</v>
      </c>
      <c r="S208" s="364" t="s">
        <v>555</v>
      </c>
      <c r="T208" s="365">
        <v>84</v>
      </c>
      <c r="U208" s="365">
        <v>0</v>
      </c>
      <c r="V208" s="365">
        <v>0</v>
      </c>
      <c r="W208" s="365">
        <v>7555</v>
      </c>
      <c r="X208" s="365">
        <v>429</v>
      </c>
      <c r="Y208" s="365">
        <v>0</v>
      </c>
      <c r="Z208" s="365">
        <v>0</v>
      </c>
      <c r="AA208" s="365">
        <v>0</v>
      </c>
      <c r="AB208" s="365">
        <v>0</v>
      </c>
      <c r="AC208" s="365">
        <v>0</v>
      </c>
      <c r="AD208" s="365">
        <v>0</v>
      </c>
      <c r="AE208" s="365">
        <v>8068</v>
      </c>
    </row>
    <row r="209" spans="1:31">
      <c r="A209" s="458" t="str">
        <f t="shared" si="3"/>
        <v>1004507261009000</v>
      </c>
      <c r="B209" s="364" t="s">
        <v>1616</v>
      </c>
      <c r="C209" s="364" t="s">
        <v>553</v>
      </c>
      <c r="D209" s="364" t="s">
        <v>568</v>
      </c>
      <c r="E209" s="364" t="s">
        <v>555</v>
      </c>
      <c r="F209" s="364" t="s">
        <v>1543</v>
      </c>
      <c r="G209" s="364" t="s">
        <v>1544</v>
      </c>
      <c r="H209" s="364" t="s">
        <v>556</v>
      </c>
      <c r="J209" s="364" t="s">
        <v>571</v>
      </c>
      <c r="K209" s="364" t="s">
        <v>566</v>
      </c>
      <c r="L209" s="364" t="s">
        <v>555</v>
      </c>
      <c r="M209" s="364" t="s">
        <v>740</v>
      </c>
      <c r="N209" s="364" t="s">
        <v>739</v>
      </c>
      <c r="O209" s="364" t="s">
        <v>555</v>
      </c>
      <c r="P209" s="364" t="s">
        <v>555</v>
      </c>
      <c r="Q209" s="364" t="s">
        <v>555</v>
      </c>
      <c r="R209" s="364" t="s">
        <v>555</v>
      </c>
      <c r="S209" s="364" t="s">
        <v>555</v>
      </c>
      <c r="T209" s="365">
        <v>0</v>
      </c>
      <c r="U209" s="365">
        <v>0</v>
      </c>
      <c r="V209" s="365">
        <v>0</v>
      </c>
      <c r="W209" s="365">
        <v>86457</v>
      </c>
      <c r="X209" s="365">
        <v>13882</v>
      </c>
      <c r="Y209" s="365">
        <v>0</v>
      </c>
      <c r="Z209" s="365">
        <v>0</v>
      </c>
      <c r="AA209" s="365">
        <v>0</v>
      </c>
      <c r="AB209" s="365">
        <v>0</v>
      </c>
      <c r="AC209" s="365">
        <v>0</v>
      </c>
      <c r="AD209" s="365">
        <v>0</v>
      </c>
      <c r="AE209" s="365">
        <v>100339</v>
      </c>
    </row>
    <row r="210" spans="1:31">
      <c r="A210" s="458" t="str">
        <f t="shared" si="3"/>
        <v>1004508261009000</v>
      </c>
      <c r="B210" s="364" t="s">
        <v>1616</v>
      </c>
      <c r="C210" s="364" t="s">
        <v>553</v>
      </c>
      <c r="D210" s="364" t="s">
        <v>568</v>
      </c>
      <c r="E210" s="364" t="s">
        <v>555</v>
      </c>
      <c r="F210" s="364" t="s">
        <v>1543</v>
      </c>
      <c r="G210" s="364" t="s">
        <v>1544</v>
      </c>
      <c r="H210" s="364" t="s">
        <v>556</v>
      </c>
      <c r="J210" s="364" t="s">
        <v>571</v>
      </c>
      <c r="K210" s="364" t="s">
        <v>554</v>
      </c>
      <c r="L210" s="364" t="s">
        <v>555</v>
      </c>
      <c r="M210" s="364" t="s">
        <v>740</v>
      </c>
      <c r="N210" s="364" t="s">
        <v>739</v>
      </c>
      <c r="O210" s="364" t="s">
        <v>555</v>
      </c>
      <c r="P210" s="364" t="s">
        <v>555</v>
      </c>
      <c r="Q210" s="364" t="s">
        <v>555</v>
      </c>
      <c r="R210" s="364" t="s">
        <v>555</v>
      </c>
      <c r="S210" s="364" t="s">
        <v>555</v>
      </c>
      <c r="T210" s="365">
        <v>0</v>
      </c>
      <c r="U210" s="365">
        <v>0</v>
      </c>
      <c r="V210" s="365">
        <v>0</v>
      </c>
      <c r="W210" s="365">
        <v>7281</v>
      </c>
      <c r="X210" s="365">
        <v>413</v>
      </c>
      <c r="Y210" s="365">
        <v>0</v>
      </c>
      <c r="Z210" s="365">
        <v>0</v>
      </c>
      <c r="AA210" s="365">
        <v>0</v>
      </c>
      <c r="AB210" s="365">
        <v>0</v>
      </c>
      <c r="AC210" s="365">
        <v>0</v>
      </c>
      <c r="AD210" s="365">
        <v>0</v>
      </c>
      <c r="AE210" s="365">
        <v>7694</v>
      </c>
    </row>
    <row r="211" spans="1:31">
      <c r="A211" s="458" t="str">
        <f t="shared" si="3"/>
        <v>1004509261009000</v>
      </c>
      <c r="B211" s="364" t="s">
        <v>1616</v>
      </c>
      <c r="C211" s="364" t="s">
        <v>553</v>
      </c>
      <c r="D211" s="364" t="s">
        <v>568</v>
      </c>
      <c r="E211" s="364" t="s">
        <v>555</v>
      </c>
      <c r="F211" s="364" t="s">
        <v>1543</v>
      </c>
      <c r="G211" s="364" t="s">
        <v>1544</v>
      </c>
      <c r="H211" s="364" t="s">
        <v>556</v>
      </c>
      <c r="J211" s="364" t="s">
        <v>571</v>
      </c>
      <c r="K211" s="364" t="s">
        <v>567</v>
      </c>
      <c r="L211" s="364" t="s">
        <v>555</v>
      </c>
      <c r="M211" s="364" t="s">
        <v>740</v>
      </c>
      <c r="N211" s="364" t="s">
        <v>739</v>
      </c>
      <c r="O211" s="364" t="s">
        <v>555</v>
      </c>
      <c r="P211" s="364" t="s">
        <v>555</v>
      </c>
      <c r="Q211" s="364" t="s">
        <v>555</v>
      </c>
      <c r="R211" s="364" t="s">
        <v>555</v>
      </c>
      <c r="S211" s="364" t="s">
        <v>555</v>
      </c>
      <c r="T211" s="365">
        <v>0</v>
      </c>
      <c r="U211" s="365">
        <v>0</v>
      </c>
      <c r="V211" s="365">
        <v>0</v>
      </c>
      <c r="W211" s="365">
        <v>100078</v>
      </c>
      <c r="X211" s="365">
        <v>18108</v>
      </c>
      <c r="Y211" s="365">
        <v>0</v>
      </c>
      <c r="Z211" s="365">
        <v>0</v>
      </c>
      <c r="AA211" s="365">
        <v>0</v>
      </c>
      <c r="AB211" s="365">
        <v>0</v>
      </c>
      <c r="AC211" s="365">
        <v>0</v>
      </c>
      <c r="AD211" s="365">
        <v>0</v>
      </c>
      <c r="AE211" s="365">
        <v>118186</v>
      </c>
    </row>
    <row r="212" spans="1:31">
      <c r="A212" s="458" t="str">
        <f t="shared" si="3"/>
        <v>1004510261009000</v>
      </c>
      <c r="B212" s="364" t="s">
        <v>1616</v>
      </c>
      <c r="C212" s="364" t="s">
        <v>553</v>
      </c>
      <c r="D212" s="364" t="s">
        <v>568</v>
      </c>
      <c r="E212" s="364" t="s">
        <v>555</v>
      </c>
      <c r="F212" s="364" t="s">
        <v>1543</v>
      </c>
      <c r="G212" s="364" t="s">
        <v>1544</v>
      </c>
      <c r="H212" s="364" t="s">
        <v>556</v>
      </c>
      <c r="J212" s="364" t="s">
        <v>571</v>
      </c>
      <c r="K212" s="364" t="s">
        <v>568</v>
      </c>
      <c r="L212" s="364" t="s">
        <v>555</v>
      </c>
      <c r="M212" s="364" t="s">
        <v>740</v>
      </c>
      <c r="N212" s="364" t="s">
        <v>739</v>
      </c>
      <c r="O212" s="364" t="s">
        <v>555</v>
      </c>
      <c r="P212" s="364" t="s">
        <v>555</v>
      </c>
      <c r="Q212" s="364" t="s">
        <v>555</v>
      </c>
      <c r="R212" s="364" t="s">
        <v>555</v>
      </c>
      <c r="S212" s="364" t="s">
        <v>555</v>
      </c>
      <c r="T212" s="365">
        <v>0</v>
      </c>
      <c r="U212" s="365">
        <v>0</v>
      </c>
      <c r="V212" s="365">
        <v>0</v>
      </c>
      <c r="W212" s="365">
        <v>6938</v>
      </c>
      <c r="X212" s="365">
        <v>391</v>
      </c>
      <c r="Y212" s="365">
        <v>0</v>
      </c>
      <c r="Z212" s="365">
        <v>0</v>
      </c>
      <c r="AA212" s="365">
        <v>0</v>
      </c>
      <c r="AB212" s="365">
        <v>0</v>
      </c>
      <c r="AC212" s="365">
        <v>0</v>
      </c>
      <c r="AD212" s="365">
        <v>0</v>
      </c>
      <c r="AE212" s="365">
        <v>7329</v>
      </c>
    </row>
    <row r="213" spans="1:31">
      <c r="A213" s="458" t="str">
        <f t="shared" si="3"/>
        <v>1004511261009000</v>
      </c>
      <c r="B213" s="364" t="s">
        <v>1616</v>
      </c>
      <c r="C213" s="364" t="s">
        <v>553</v>
      </c>
      <c r="D213" s="364" t="s">
        <v>568</v>
      </c>
      <c r="E213" s="364" t="s">
        <v>555</v>
      </c>
      <c r="F213" s="364" t="s">
        <v>1543</v>
      </c>
      <c r="G213" s="364" t="s">
        <v>1544</v>
      </c>
      <c r="H213" s="364" t="s">
        <v>556</v>
      </c>
      <c r="J213" s="364" t="s">
        <v>571</v>
      </c>
      <c r="K213" s="364" t="s">
        <v>569</v>
      </c>
      <c r="L213" s="364" t="s">
        <v>555</v>
      </c>
      <c r="M213" s="364" t="s">
        <v>740</v>
      </c>
      <c r="N213" s="364" t="s">
        <v>739</v>
      </c>
      <c r="O213" s="364" t="s">
        <v>555</v>
      </c>
      <c r="P213" s="364" t="s">
        <v>555</v>
      </c>
      <c r="Q213" s="364" t="s">
        <v>555</v>
      </c>
      <c r="R213" s="364" t="s">
        <v>555</v>
      </c>
      <c r="S213" s="364" t="s">
        <v>555</v>
      </c>
      <c r="T213" s="365">
        <v>0</v>
      </c>
      <c r="U213" s="365">
        <v>0</v>
      </c>
      <c r="V213" s="365">
        <v>0</v>
      </c>
      <c r="W213" s="365">
        <v>100453</v>
      </c>
      <c r="X213" s="365">
        <v>19672</v>
      </c>
      <c r="Y213" s="365">
        <v>0</v>
      </c>
      <c r="Z213" s="365">
        <v>0</v>
      </c>
      <c r="AA213" s="365">
        <v>0</v>
      </c>
      <c r="AB213" s="365">
        <v>0</v>
      </c>
      <c r="AC213" s="365">
        <v>0</v>
      </c>
      <c r="AD213" s="365">
        <v>0</v>
      </c>
      <c r="AE213" s="365">
        <v>120125</v>
      </c>
    </row>
    <row r="214" spans="1:31">
      <c r="A214" s="458" t="str">
        <f t="shared" si="3"/>
        <v>1004512261009000</v>
      </c>
      <c r="B214" s="364" t="s">
        <v>1616</v>
      </c>
      <c r="C214" s="364" t="s">
        <v>553</v>
      </c>
      <c r="D214" s="364" t="s">
        <v>568</v>
      </c>
      <c r="E214" s="364" t="s">
        <v>555</v>
      </c>
      <c r="F214" s="364" t="s">
        <v>1543</v>
      </c>
      <c r="G214" s="364" t="s">
        <v>1544</v>
      </c>
      <c r="H214" s="364" t="s">
        <v>556</v>
      </c>
      <c r="J214" s="364" t="s">
        <v>571</v>
      </c>
      <c r="K214" s="364" t="s">
        <v>557</v>
      </c>
      <c r="L214" s="364" t="s">
        <v>555</v>
      </c>
      <c r="M214" s="364" t="s">
        <v>740</v>
      </c>
      <c r="N214" s="364" t="s">
        <v>739</v>
      </c>
      <c r="O214" s="364" t="s">
        <v>555</v>
      </c>
      <c r="P214" s="364" t="s">
        <v>555</v>
      </c>
      <c r="Q214" s="364" t="s">
        <v>555</v>
      </c>
      <c r="R214" s="364" t="s">
        <v>555</v>
      </c>
      <c r="S214" s="364" t="s">
        <v>555</v>
      </c>
      <c r="T214" s="365">
        <v>0</v>
      </c>
      <c r="U214" s="365">
        <v>0</v>
      </c>
      <c r="V214" s="365">
        <v>0</v>
      </c>
      <c r="W214" s="365">
        <v>6563</v>
      </c>
      <c r="X214" s="365">
        <v>364</v>
      </c>
      <c r="Y214" s="365">
        <v>0</v>
      </c>
      <c r="Z214" s="365">
        <v>0</v>
      </c>
      <c r="AA214" s="365">
        <v>0</v>
      </c>
      <c r="AB214" s="365">
        <v>0</v>
      </c>
      <c r="AC214" s="365">
        <v>0</v>
      </c>
      <c r="AD214" s="365">
        <v>0</v>
      </c>
      <c r="AE214" s="365">
        <v>6927</v>
      </c>
    </row>
    <row r="215" spans="1:31">
      <c r="A215" s="458" t="str">
        <f t="shared" si="3"/>
        <v>1004513261009000</v>
      </c>
      <c r="B215" s="364" t="s">
        <v>1616</v>
      </c>
      <c r="C215" s="364" t="s">
        <v>553</v>
      </c>
      <c r="D215" s="364" t="s">
        <v>568</v>
      </c>
      <c r="E215" s="364" t="s">
        <v>555</v>
      </c>
      <c r="F215" s="364" t="s">
        <v>1543</v>
      </c>
      <c r="G215" s="364" t="s">
        <v>1544</v>
      </c>
      <c r="H215" s="364" t="s">
        <v>556</v>
      </c>
      <c r="J215" s="364" t="s">
        <v>571</v>
      </c>
      <c r="K215" s="364" t="s">
        <v>572</v>
      </c>
      <c r="L215" s="364" t="s">
        <v>555</v>
      </c>
      <c r="M215" s="364" t="s">
        <v>740</v>
      </c>
      <c r="N215" s="364" t="s">
        <v>739</v>
      </c>
      <c r="O215" s="364" t="s">
        <v>555</v>
      </c>
      <c r="P215" s="364" t="s">
        <v>555</v>
      </c>
      <c r="Q215" s="364" t="s">
        <v>555</v>
      </c>
      <c r="R215" s="364" t="s">
        <v>555</v>
      </c>
      <c r="S215" s="364" t="s">
        <v>555</v>
      </c>
      <c r="T215" s="365">
        <v>0</v>
      </c>
      <c r="U215" s="365">
        <v>0</v>
      </c>
      <c r="V215" s="365">
        <v>0</v>
      </c>
      <c r="W215" s="365">
        <v>100829</v>
      </c>
      <c r="X215" s="365">
        <v>19672</v>
      </c>
      <c r="Y215" s="365">
        <v>0</v>
      </c>
      <c r="Z215" s="365">
        <v>0</v>
      </c>
      <c r="AA215" s="365">
        <v>0</v>
      </c>
      <c r="AB215" s="365">
        <v>0</v>
      </c>
      <c r="AC215" s="365">
        <v>0</v>
      </c>
      <c r="AD215" s="365">
        <v>0</v>
      </c>
      <c r="AE215" s="365">
        <v>120501</v>
      </c>
    </row>
    <row r="216" spans="1:31">
      <c r="A216" s="458" t="str">
        <f t="shared" si="3"/>
        <v>1004514261009000</v>
      </c>
      <c r="B216" s="364" t="s">
        <v>1616</v>
      </c>
      <c r="C216" s="364" t="s">
        <v>553</v>
      </c>
      <c r="D216" s="364" t="s">
        <v>568</v>
      </c>
      <c r="E216" s="364" t="s">
        <v>555</v>
      </c>
      <c r="F216" s="364" t="s">
        <v>1543</v>
      </c>
      <c r="G216" s="364" t="s">
        <v>1544</v>
      </c>
      <c r="H216" s="364" t="s">
        <v>556</v>
      </c>
      <c r="J216" s="364" t="s">
        <v>571</v>
      </c>
      <c r="K216" s="364" t="s">
        <v>573</v>
      </c>
      <c r="L216" s="364" t="s">
        <v>555</v>
      </c>
      <c r="M216" s="364" t="s">
        <v>740</v>
      </c>
      <c r="N216" s="364" t="s">
        <v>739</v>
      </c>
      <c r="O216" s="364" t="s">
        <v>555</v>
      </c>
      <c r="P216" s="364" t="s">
        <v>555</v>
      </c>
      <c r="Q216" s="364" t="s">
        <v>555</v>
      </c>
      <c r="R216" s="364" t="s">
        <v>555</v>
      </c>
      <c r="S216" s="364" t="s">
        <v>555</v>
      </c>
      <c r="T216" s="365">
        <v>0</v>
      </c>
      <c r="U216" s="365">
        <v>0</v>
      </c>
      <c r="V216" s="365">
        <v>0</v>
      </c>
      <c r="W216" s="365">
        <v>6186</v>
      </c>
      <c r="X216" s="365">
        <v>336</v>
      </c>
      <c r="Y216" s="365">
        <v>0</v>
      </c>
      <c r="Z216" s="365">
        <v>0</v>
      </c>
      <c r="AA216" s="365">
        <v>0</v>
      </c>
      <c r="AB216" s="365">
        <v>0</v>
      </c>
      <c r="AC216" s="365">
        <v>0</v>
      </c>
      <c r="AD216" s="365">
        <v>0</v>
      </c>
      <c r="AE216" s="365">
        <v>6522</v>
      </c>
    </row>
    <row r="217" spans="1:31">
      <c r="A217" s="458" t="str">
        <f t="shared" si="3"/>
        <v>1004515261009000</v>
      </c>
      <c r="B217" s="364" t="s">
        <v>1616</v>
      </c>
      <c r="C217" s="364" t="s">
        <v>553</v>
      </c>
      <c r="D217" s="364" t="s">
        <v>568</v>
      </c>
      <c r="E217" s="364" t="s">
        <v>555</v>
      </c>
      <c r="F217" s="364" t="s">
        <v>1543</v>
      </c>
      <c r="G217" s="364" t="s">
        <v>1544</v>
      </c>
      <c r="H217" s="364" t="s">
        <v>556</v>
      </c>
      <c r="J217" s="364" t="s">
        <v>571</v>
      </c>
      <c r="K217" s="364" t="s">
        <v>574</v>
      </c>
      <c r="L217" s="364" t="s">
        <v>555</v>
      </c>
      <c r="M217" s="364" t="s">
        <v>740</v>
      </c>
      <c r="N217" s="364" t="s">
        <v>739</v>
      </c>
      <c r="O217" s="364" t="s">
        <v>555</v>
      </c>
      <c r="P217" s="364" t="s">
        <v>555</v>
      </c>
      <c r="Q217" s="364" t="s">
        <v>555</v>
      </c>
      <c r="R217" s="364" t="s">
        <v>555</v>
      </c>
      <c r="S217" s="364" t="s">
        <v>555</v>
      </c>
      <c r="T217" s="365">
        <v>0</v>
      </c>
      <c r="U217" s="365">
        <v>0</v>
      </c>
      <c r="V217" s="365">
        <v>0</v>
      </c>
      <c r="W217" s="365">
        <v>101207</v>
      </c>
      <c r="X217" s="365">
        <v>31441</v>
      </c>
      <c r="Y217" s="365">
        <v>0</v>
      </c>
      <c r="Z217" s="365">
        <v>0</v>
      </c>
      <c r="AA217" s="365">
        <v>0</v>
      </c>
      <c r="AB217" s="365">
        <v>0</v>
      </c>
      <c r="AC217" s="365">
        <v>0</v>
      </c>
      <c r="AD217" s="365">
        <v>0</v>
      </c>
      <c r="AE217" s="365">
        <v>132648</v>
      </c>
    </row>
    <row r="218" spans="1:31">
      <c r="A218" s="458" t="str">
        <f t="shared" si="3"/>
        <v>1004516261009000</v>
      </c>
      <c r="B218" s="364" t="s">
        <v>1616</v>
      </c>
      <c r="C218" s="364" t="s">
        <v>553</v>
      </c>
      <c r="D218" s="364" t="s">
        <v>568</v>
      </c>
      <c r="E218" s="364" t="s">
        <v>555</v>
      </c>
      <c r="F218" s="364" t="s">
        <v>1543</v>
      </c>
      <c r="G218" s="364" t="s">
        <v>1544</v>
      </c>
      <c r="H218" s="364" t="s">
        <v>556</v>
      </c>
      <c r="J218" s="364" t="s">
        <v>571</v>
      </c>
      <c r="K218" s="364" t="s">
        <v>575</v>
      </c>
      <c r="L218" s="364" t="s">
        <v>555</v>
      </c>
      <c r="M218" s="364" t="s">
        <v>740</v>
      </c>
      <c r="N218" s="364" t="s">
        <v>739</v>
      </c>
      <c r="O218" s="364" t="s">
        <v>555</v>
      </c>
      <c r="P218" s="364" t="s">
        <v>555</v>
      </c>
      <c r="Q218" s="364" t="s">
        <v>555</v>
      </c>
      <c r="R218" s="364" t="s">
        <v>555</v>
      </c>
      <c r="S218" s="364" t="s">
        <v>555</v>
      </c>
      <c r="T218" s="365">
        <v>0</v>
      </c>
      <c r="U218" s="365">
        <v>0</v>
      </c>
      <c r="V218" s="365">
        <v>0</v>
      </c>
      <c r="W218" s="365">
        <v>5808</v>
      </c>
      <c r="X218" s="365">
        <v>292</v>
      </c>
      <c r="Y218" s="365">
        <v>0</v>
      </c>
      <c r="Z218" s="365">
        <v>0</v>
      </c>
      <c r="AA218" s="365">
        <v>0</v>
      </c>
      <c r="AB218" s="365">
        <v>0</v>
      </c>
      <c r="AC218" s="365">
        <v>0</v>
      </c>
      <c r="AD218" s="365">
        <v>0</v>
      </c>
      <c r="AE218" s="365">
        <v>6100</v>
      </c>
    </row>
    <row r="219" spans="1:31">
      <c r="A219" s="458" t="str">
        <f t="shared" si="3"/>
        <v>1004517261009000</v>
      </c>
      <c r="B219" s="364" t="s">
        <v>1616</v>
      </c>
      <c r="C219" s="364" t="s">
        <v>553</v>
      </c>
      <c r="D219" s="364" t="s">
        <v>568</v>
      </c>
      <c r="E219" s="364" t="s">
        <v>555</v>
      </c>
      <c r="F219" s="364" t="s">
        <v>1543</v>
      </c>
      <c r="G219" s="364" t="s">
        <v>1544</v>
      </c>
      <c r="H219" s="364" t="s">
        <v>556</v>
      </c>
      <c r="J219" s="364" t="s">
        <v>571</v>
      </c>
      <c r="K219" s="364" t="s">
        <v>576</v>
      </c>
      <c r="L219" s="364" t="s">
        <v>555</v>
      </c>
      <c r="M219" s="364" t="s">
        <v>740</v>
      </c>
      <c r="N219" s="364" t="s">
        <v>739</v>
      </c>
      <c r="O219" s="364" t="s">
        <v>555</v>
      </c>
      <c r="P219" s="364" t="s">
        <v>555</v>
      </c>
      <c r="Q219" s="364" t="s">
        <v>555</v>
      </c>
      <c r="R219" s="364" t="s">
        <v>555</v>
      </c>
      <c r="S219" s="364" t="s">
        <v>555</v>
      </c>
      <c r="T219" s="365">
        <v>0</v>
      </c>
      <c r="U219" s="365">
        <v>0</v>
      </c>
      <c r="V219" s="365">
        <v>0</v>
      </c>
      <c r="W219" s="365">
        <v>101587</v>
      </c>
      <c r="X219" s="365">
        <v>93557</v>
      </c>
      <c r="Y219" s="365">
        <v>0</v>
      </c>
      <c r="Z219" s="365">
        <v>0</v>
      </c>
      <c r="AA219" s="365">
        <v>0</v>
      </c>
      <c r="AB219" s="365">
        <v>0</v>
      </c>
      <c r="AC219" s="365">
        <v>0</v>
      </c>
      <c r="AD219" s="365">
        <v>0</v>
      </c>
      <c r="AE219" s="365">
        <v>195144</v>
      </c>
    </row>
    <row r="220" spans="1:31">
      <c r="A220" s="458" t="str">
        <f t="shared" si="3"/>
        <v>1004518261009000</v>
      </c>
      <c r="B220" s="364" t="s">
        <v>1616</v>
      </c>
      <c r="C220" s="364" t="s">
        <v>553</v>
      </c>
      <c r="D220" s="364" t="s">
        <v>568</v>
      </c>
      <c r="E220" s="364" t="s">
        <v>555</v>
      </c>
      <c r="F220" s="364" t="s">
        <v>1543</v>
      </c>
      <c r="G220" s="364" t="s">
        <v>1544</v>
      </c>
      <c r="H220" s="364" t="s">
        <v>556</v>
      </c>
      <c r="J220" s="364" t="s">
        <v>571</v>
      </c>
      <c r="K220" s="364" t="s">
        <v>577</v>
      </c>
      <c r="L220" s="364" t="s">
        <v>555</v>
      </c>
      <c r="M220" s="364" t="s">
        <v>740</v>
      </c>
      <c r="N220" s="364" t="s">
        <v>739</v>
      </c>
      <c r="O220" s="364" t="s">
        <v>555</v>
      </c>
      <c r="P220" s="364" t="s">
        <v>555</v>
      </c>
      <c r="Q220" s="364" t="s">
        <v>555</v>
      </c>
      <c r="R220" s="364" t="s">
        <v>555</v>
      </c>
      <c r="S220" s="364" t="s">
        <v>555</v>
      </c>
      <c r="T220" s="365">
        <v>0</v>
      </c>
      <c r="U220" s="365">
        <v>0</v>
      </c>
      <c r="V220" s="365">
        <v>0</v>
      </c>
      <c r="W220" s="365">
        <v>5429</v>
      </c>
      <c r="X220" s="365">
        <v>206</v>
      </c>
      <c r="Y220" s="365">
        <v>0</v>
      </c>
      <c r="Z220" s="365">
        <v>0</v>
      </c>
      <c r="AA220" s="365">
        <v>0</v>
      </c>
      <c r="AB220" s="365">
        <v>0</v>
      </c>
      <c r="AC220" s="365">
        <v>0</v>
      </c>
      <c r="AD220" s="365">
        <v>0</v>
      </c>
      <c r="AE220" s="365">
        <v>5635</v>
      </c>
    </row>
    <row r="221" spans="1:31">
      <c r="A221" s="458" t="str">
        <f t="shared" si="3"/>
        <v>1004519261009000</v>
      </c>
      <c r="B221" s="364" t="s">
        <v>1616</v>
      </c>
      <c r="C221" s="364" t="s">
        <v>553</v>
      </c>
      <c r="D221" s="364" t="s">
        <v>568</v>
      </c>
      <c r="E221" s="364" t="s">
        <v>555</v>
      </c>
      <c r="F221" s="364" t="s">
        <v>1543</v>
      </c>
      <c r="G221" s="364" t="s">
        <v>1544</v>
      </c>
      <c r="H221" s="364" t="s">
        <v>556</v>
      </c>
      <c r="J221" s="364" t="s">
        <v>571</v>
      </c>
      <c r="K221" s="364" t="s">
        <v>578</v>
      </c>
      <c r="L221" s="364" t="s">
        <v>555</v>
      </c>
      <c r="M221" s="364" t="s">
        <v>740</v>
      </c>
      <c r="N221" s="364" t="s">
        <v>739</v>
      </c>
      <c r="O221" s="364" t="s">
        <v>555</v>
      </c>
      <c r="P221" s="364" t="s">
        <v>555</v>
      </c>
      <c r="Q221" s="364" t="s">
        <v>555</v>
      </c>
      <c r="R221" s="364" t="s">
        <v>555</v>
      </c>
      <c r="S221" s="364" t="s">
        <v>555</v>
      </c>
      <c r="T221" s="365">
        <v>0</v>
      </c>
      <c r="U221" s="365">
        <v>0</v>
      </c>
      <c r="V221" s="365">
        <v>0</v>
      </c>
      <c r="W221" s="365">
        <v>101968</v>
      </c>
      <c r="X221" s="365">
        <v>64110</v>
      </c>
      <c r="Y221" s="365">
        <v>0</v>
      </c>
      <c r="Z221" s="365">
        <v>0</v>
      </c>
      <c r="AA221" s="365">
        <v>0</v>
      </c>
      <c r="AB221" s="365">
        <v>0</v>
      </c>
      <c r="AC221" s="365">
        <v>0</v>
      </c>
      <c r="AD221" s="365">
        <v>0</v>
      </c>
      <c r="AE221" s="365">
        <v>166078</v>
      </c>
    </row>
    <row r="222" spans="1:31">
      <c r="A222" s="458" t="str">
        <f t="shared" si="3"/>
        <v>1004520261009000</v>
      </c>
      <c r="B222" s="364" t="s">
        <v>1616</v>
      </c>
      <c r="C222" s="364" t="s">
        <v>553</v>
      </c>
      <c r="D222" s="364" t="s">
        <v>568</v>
      </c>
      <c r="E222" s="364" t="s">
        <v>555</v>
      </c>
      <c r="F222" s="364" t="s">
        <v>1543</v>
      </c>
      <c r="G222" s="364" t="s">
        <v>1544</v>
      </c>
      <c r="H222" s="364" t="s">
        <v>556</v>
      </c>
      <c r="J222" s="364" t="s">
        <v>571</v>
      </c>
      <c r="K222" s="364" t="s">
        <v>579</v>
      </c>
      <c r="L222" s="364" t="s">
        <v>555</v>
      </c>
      <c r="M222" s="364" t="s">
        <v>740</v>
      </c>
      <c r="N222" s="364" t="s">
        <v>739</v>
      </c>
      <c r="O222" s="364" t="s">
        <v>555</v>
      </c>
      <c r="P222" s="364" t="s">
        <v>555</v>
      </c>
      <c r="Q222" s="364" t="s">
        <v>555</v>
      </c>
      <c r="R222" s="364" t="s">
        <v>555</v>
      </c>
      <c r="S222" s="364" t="s">
        <v>555</v>
      </c>
      <c r="T222" s="365">
        <v>0</v>
      </c>
      <c r="U222" s="365">
        <v>0</v>
      </c>
      <c r="V222" s="365">
        <v>0</v>
      </c>
      <c r="W222" s="365">
        <v>5048</v>
      </c>
      <c r="X222" s="365">
        <v>51</v>
      </c>
      <c r="Y222" s="365">
        <v>0</v>
      </c>
      <c r="Z222" s="365">
        <v>0</v>
      </c>
      <c r="AA222" s="365">
        <v>0</v>
      </c>
      <c r="AB222" s="365">
        <v>0</v>
      </c>
      <c r="AC222" s="365">
        <v>0</v>
      </c>
      <c r="AD222" s="365">
        <v>0</v>
      </c>
      <c r="AE222" s="365">
        <v>5099</v>
      </c>
    </row>
    <row r="223" spans="1:31">
      <c r="A223" s="458" t="str">
        <f t="shared" si="3"/>
        <v>1004521261009000</v>
      </c>
      <c r="B223" s="364" t="s">
        <v>1616</v>
      </c>
      <c r="C223" s="364" t="s">
        <v>553</v>
      </c>
      <c r="D223" s="364" t="s">
        <v>568</v>
      </c>
      <c r="E223" s="364" t="s">
        <v>555</v>
      </c>
      <c r="F223" s="364" t="s">
        <v>1543</v>
      </c>
      <c r="G223" s="364" t="s">
        <v>1544</v>
      </c>
      <c r="H223" s="364" t="s">
        <v>556</v>
      </c>
      <c r="J223" s="364" t="s">
        <v>571</v>
      </c>
      <c r="K223" s="364" t="s">
        <v>559</v>
      </c>
      <c r="L223" s="364" t="s">
        <v>555</v>
      </c>
      <c r="M223" s="364" t="s">
        <v>740</v>
      </c>
      <c r="N223" s="364" t="s">
        <v>739</v>
      </c>
      <c r="O223" s="364" t="s">
        <v>555</v>
      </c>
      <c r="P223" s="364" t="s">
        <v>555</v>
      </c>
      <c r="Q223" s="364" t="s">
        <v>555</v>
      </c>
      <c r="R223" s="364" t="s">
        <v>555</v>
      </c>
      <c r="S223" s="364" t="s">
        <v>555</v>
      </c>
      <c r="T223" s="365">
        <v>0</v>
      </c>
      <c r="U223" s="365">
        <v>0</v>
      </c>
      <c r="V223" s="365">
        <v>0</v>
      </c>
      <c r="W223" s="365">
        <v>1288626</v>
      </c>
      <c r="X223" s="365">
        <v>0</v>
      </c>
      <c r="Y223" s="365">
        <v>0</v>
      </c>
      <c r="Z223" s="365">
        <v>0</v>
      </c>
      <c r="AA223" s="365">
        <v>0</v>
      </c>
      <c r="AB223" s="365">
        <v>0</v>
      </c>
      <c r="AC223" s="365">
        <v>0</v>
      </c>
      <c r="AD223" s="365">
        <v>0</v>
      </c>
      <c r="AE223" s="365">
        <v>1288626</v>
      </c>
    </row>
    <row r="224" spans="1:31">
      <c r="A224" s="458" t="str">
        <f t="shared" si="3"/>
        <v>1004522261009000</v>
      </c>
      <c r="B224" s="364" t="s">
        <v>1616</v>
      </c>
      <c r="C224" s="364" t="s">
        <v>553</v>
      </c>
      <c r="D224" s="364" t="s">
        <v>568</v>
      </c>
      <c r="E224" s="364" t="s">
        <v>555</v>
      </c>
      <c r="F224" s="364" t="s">
        <v>1543</v>
      </c>
      <c r="G224" s="364" t="s">
        <v>1544</v>
      </c>
      <c r="H224" s="364" t="s">
        <v>556</v>
      </c>
      <c r="J224" s="364" t="s">
        <v>571</v>
      </c>
      <c r="K224" s="364" t="s">
        <v>580</v>
      </c>
      <c r="L224" s="364" t="s">
        <v>555</v>
      </c>
      <c r="M224" s="364" t="s">
        <v>740</v>
      </c>
      <c r="N224" s="364" t="s">
        <v>739</v>
      </c>
      <c r="O224" s="364" t="s">
        <v>555</v>
      </c>
      <c r="P224" s="364" t="s">
        <v>555</v>
      </c>
      <c r="Q224" s="364" t="s">
        <v>555</v>
      </c>
      <c r="R224" s="364" t="s">
        <v>555</v>
      </c>
      <c r="S224" s="364" t="s">
        <v>555</v>
      </c>
      <c r="T224" s="365">
        <v>0</v>
      </c>
      <c r="U224" s="365">
        <v>0</v>
      </c>
      <c r="V224" s="365">
        <v>0</v>
      </c>
      <c r="W224" s="365">
        <v>30533</v>
      </c>
      <c r="X224" s="365">
        <v>0</v>
      </c>
      <c r="Y224" s="365">
        <v>0</v>
      </c>
      <c r="Z224" s="365">
        <v>0</v>
      </c>
      <c r="AA224" s="365">
        <v>0</v>
      </c>
      <c r="AB224" s="365">
        <v>0</v>
      </c>
      <c r="AC224" s="365">
        <v>0</v>
      </c>
      <c r="AD224" s="365">
        <v>0</v>
      </c>
      <c r="AE224" s="365">
        <v>30533</v>
      </c>
    </row>
    <row r="225" spans="1:87">
      <c r="A225" s="458" t="str">
        <f t="shared" si="3"/>
        <v>1004523261009000</v>
      </c>
      <c r="B225" s="364" t="s">
        <v>1616</v>
      </c>
      <c r="C225" s="364" t="s">
        <v>553</v>
      </c>
      <c r="D225" s="364" t="s">
        <v>568</v>
      </c>
      <c r="E225" s="364" t="s">
        <v>555</v>
      </c>
      <c r="F225" s="364" t="s">
        <v>1543</v>
      </c>
      <c r="G225" s="364" t="s">
        <v>1544</v>
      </c>
      <c r="H225" s="364" t="s">
        <v>556</v>
      </c>
      <c r="J225" s="364" t="s">
        <v>571</v>
      </c>
      <c r="K225" s="364" t="s">
        <v>581</v>
      </c>
      <c r="L225" s="364" t="s">
        <v>555</v>
      </c>
      <c r="M225" s="364" t="s">
        <v>740</v>
      </c>
      <c r="N225" s="364" t="s">
        <v>739</v>
      </c>
      <c r="O225" s="364" t="s">
        <v>555</v>
      </c>
      <c r="P225" s="364" t="s">
        <v>555</v>
      </c>
      <c r="Q225" s="364" t="s">
        <v>555</v>
      </c>
      <c r="R225" s="364" t="s">
        <v>555</v>
      </c>
      <c r="S225" s="364" t="s">
        <v>555</v>
      </c>
      <c r="T225" s="365">
        <v>0</v>
      </c>
      <c r="U225" s="365">
        <v>0</v>
      </c>
      <c r="V225" s="365">
        <v>0</v>
      </c>
      <c r="W225" s="365">
        <v>0</v>
      </c>
      <c r="X225" s="365">
        <v>0</v>
      </c>
      <c r="Y225" s="365">
        <v>0</v>
      </c>
      <c r="Z225" s="365">
        <v>0</v>
      </c>
      <c r="AA225" s="365">
        <v>0</v>
      </c>
      <c r="AB225" s="365">
        <v>0</v>
      </c>
      <c r="AC225" s="365">
        <v>0</v>
      </c>
      <c r="AD225" s="365">
        <v>0</v>
      </c>
      <c r="AE225" s="365">
        <v>0</v>
      </c>
    </row>
    <row r="226" spans="1:87">
      <c r="A226" s="458" t="str">
        <f t="shared" si="3"/>
        <v>1004524261009000</v>
      </c>
      <c r="B226" s="364" t="s">
        <v>1616</v>
      </c>
      <c r="C226" s="364" t="s">
        <v>553</v>
      </c>
      <c r="D226" s="364" t="s">
        <v>568</v>
      </c>
      <c r="E226" s="364" t="s">
        <v>555</v>
      </c>
      <c r="F226" s="364" t="s">
        <v>1543</v>
      </c>
      <c r="G226" s="364" t="s">
        <v>1544</v>
      </c>
      <c r="H226" s="364" t="s">
        <v>556</v>
      </c>
      <c r="J226" s="364" t="s">
        <v>571</v>
      </c>
      <c r="K226" s="364" t="s">
        <v>560</v>
      </c>
      <c r="L226" s="364" t="s">
        <v>555</v>
      </c>
      <c r="M226" s="364" t="s">
        <v>740</v>
      </c>
      <c r="N226" s="364" t="s">
        <v>739</v>
      </c>
      <c r="O226" s="364" t="s">
        <v>555</v>
      </c>
      <c r="P226" s="364" t="s">
        <v>555</v>
      </c>
      <c r="Q226" s="364" t="s">
        <v>555</v>
      </c>
      <c r="R226" s="364" t="s">
        <v>555</v>
      </c>
      <c r="S226" s="364" t="s">
        <v>555</v>
      </c>
      <c r="T226" s="365">
        <v>86340</v>
      </c>
      <c r="U226" s="365">
        <v>0</v>
      </c>
      <c r="V226" s="365">
        <v>0</v>
      </c>
      <c r="W226" s="365">
        <v>2070189</v>
      </c>
      <c r="X226" s="365">
        <v>341069</v>
      </c>
      <c r="Y226" s="365">
        <v>0</v>
      </c>
      <c r="Z226" s="365">
        <v>9600</v>
      </c>
      <c r="AA226" s="365">
        <v>0</v>
      </c>
      <c r="AB226" s="365">
        <v>0</v>
      </c>
      <c r="AC226" s="365">
        <v>0</v>
      </c>
      <c r="AD226" s="365">
        <v>0</v>
      </c>
      <c r="AE226" s="365">
        <v>2507198</v>
      </c>
    </row>
    <row r="227" spans="1:87">
      <c r="A227" s="458" t="str">
        <f t="shared" si="3"/>
        <v>1001401261009001</v>
      </c>
      <c r="B227" s="364" t="s">
        <v>1616</v>
      </c>
      <c r="C227" s="364" t="s">
        <v>553</v>
      </c>
      <c r="D227" s="364" t="s">
        <v>568</v>
      </c>
      <c r="E227" s="364" t="s">
        <v>555</v>
      </c>
      <c r="F227" s="364" t="s">
        <v>1543</v>
      </c>
      <c r="G227" s="364" t="s">
        <v>1544</v>
      </c>
      <c r="H227" s="364" t="s">
        <v>753</v>
      </c>
      <c r="I227" s="364" t="s">
        <v>1547</v>
      </c>
      <c r="J227" s="364" t="s">
        <v>573</v>
      </c>
      <c r="K227" s="364" t="s">
        <v>558</v>
      </c>
      <c r="L227" s="364" t="s">
        <v>555</v>
      </c>
      <c r="M227" s="364" t="s">
        <v>740</v>
      </c>
      <c r="N227" s="364" t="s">
        <v>739</v>
      </c>
      <c r="O227" s="364" t="s">
        <v>555</v>
      </c>
      <c r="P227" s="364" t="s">
        <v>555</v>
      </c>
      <c r="Q227" s="364" t="s">
        <v>555</v>
      </c>
      <c r="R227" s="364" t="s">
        <v>555</v>
      </c>
      <c r="S227" s="364" t="s">
        <v>555</v>
      </c>
      <c r="T227" s="365">
        <v>3441201</v>
      </c>
      <c r="U227" s="365">
        <v>0</v>
      </c>
      <c r="V227" s="365">
        <v>0</v>
      </c>
      <c r="W227" s="365">
        <v>0</v>
      </c>
      <c r="X227" s="365">
        <v>0</v>
      </c>
      <c r="Y227" s="365">
        <v>3715</v>
      </c>
      <c r="Z227" s="365">
        <v>11522</v>
      </c>
      <c r="AA227" s="365">
        <v>0</v>
      </c>
      <c r="AB227" s="365">
        <v>17629</v>
      </c>
      <c r="AC227" s="365">
        <v>0</v>
      </c>
      <c r="AD227" s="365">
        <v>0</v>
      </c>
      <c r="AE227" s="365">
        <v>29151</v>
      </c>
      <c r="AF227" s="365">
        <v>125</v>
      </c>
      <c r="AG227" s="365">
        <v>2528</v>
      </c>
      <c r="AH227" s="365">
        <v>2528</v>
      </c>
      <c r="AI227" s="365">
        <v>743</v>
      </c>
      <c r="AJ227" s="365">
        <v>743</v>
      </c>
      <c r="AK227" s="365">
        <v>743</v>
      </c>
      <c r="AL227" s="365">
        <v>0</v>
      </c>
      <c r="AM227" s="365">
        <v>0</v>
      </c>
      <c r="AN227" s="365">
        <v>0</v>
      </c>
      <c r="AO227" s="365">
        <v>0</v>
      </c>
      <c r="AP227" s="365">
        <v>0</v>
      </c>
      <c r="AQ227" s="365">
        <v>0</v>
      </c>
      <c r="AR227" s="365">
        <v>0</v>
      </c>
      <c r="AS227" s="365">
        <v>0</v>
      </c>
      <c r="AT227" s="365">
        <v>0</v>
      </c>
      <c r="AU227" s="365">
        <v>0</v>
      </c>
      <c r="AV227" s="365">
        <v>0</v>
      </c>
      <c r="AW227" s="365">
        <v>0</v>
      </c>
      <c r="AX227" s="365">
        <v>0</v>
      </c>
      <c r="AY227" s="365">
        <v>9</v>
      </c>
      <c r="AZ227" s="365">
        <v>0</v>
      </c>
      <c r="BA227" s="365">
        <v>9</v>
      </c>
      <c r="BB227" s="365">
        <v>3</v>
      </c>
      <c r="BC227" s="365">
        <v>9</v>
      </c>
      <c r="BD227" s="365">
        <v>0</v>
      </c>
      <c r="BE227" s="365">
        <v>0</v>
      </c>
      <c r="BF227" s="365">
        <v>0</v>
      </c>
      <c r="BG227" s="365">
        <v>0</v>
      </c>
      <c r="BH227" s="365">
        <v>0</v>
      </c>
    </row>
    <row r="228" spans="1:87">
      <c r="A228" s="458" t="str">
        <f t="shared" si="3"/>
        <v>1221801261009000</v>
      </c>
      <c r="B228" s="364" t="s">
        <v>1616</v>
      </c>
      <c r="C228" s="364" t="s">
        <v>553</v>
      </c>
      <c r="D228" s="364" t="s">
        <v>557</v>
      </c>
      <c r="E228" s="364" t="s">
        <v>740</v>
      </c>
      <c r="F228" s="364" t="s">
        <v>1543</v>
      </c>
      <c r="G228" s="364" t="s">
        <v>1544</v>
      </c>
      <c r="H228" s="364" t="s">
        <v>556</v>
      </c>
      <c r="J228" s="364" t="s">
        <v>577</v>
      </c>
      <c r="K228" s="364" t="s">
        <v>558</v>
      </c>
      <c r="L228" s="364" t="s">
        <v>555</v>
      </c>
      <c r="M228" s="364" t="s">
        <v>740</v>
      </c>
      <c r="N228" s="364" t="s">
        <v>739</v>
      </c>
      <c r="O228" s="364" t="s">
        <v>555</v>
      </c>
      <c r="P228" s="364" t="s">
        <v>555</v>
      </c>
      <c r="Q228" s="364" t="s">
        <v>555</v>
      </c>
      <c r="R228" s="364" t="s">
        <v>555</v>
      </c>
      <c r="S228" s="364" t="s">
        <v>555</v>
      </c>
      <c r="T228" s="365">
        <v>3380325</v>
      </c>
      <c r="U228" s="365">
        <v>0</v>
      </c>
      <c r="V228" s="365">
        <v>0</v>
      </c>
      <c r="W228" s="365">
        <v>0</v>
      </c>
      <c r="X228" s="365">
        <v>0</v>
      </c>
      <c r="Y228" s="365">
        <v>29492331</v>
      </c>
      <c r="Z228" s="365">
        <v>1723782</v>
      </c>
      <c r="AA228" s="365">
        <v>238899</v>
      </c>
      <c r="AB228" s="365">
        <v>17109</v>
      </c>
      <c r="AC228" s="365">
        <v>17794337</v>
      </c>
      <c r="AD228" s="365">
        <v>1504401</v>
      </c>
      <c r="AE228" s="365">
        <v>171806</v>
      </c>
      <c r="AF228" s="365">
        <v>8059</v>
      </c>
      <c r="AG228" s="365">
        <v>11697994</v>
      </c>
      <c r="AH228" s="365">
        <v>219381</v>
      </c>
      <c r="AI228" s="365">
        <v>398</v>
      </c>
      <c r="AJ228" s="365">
        <v>30119</v>
      </c>
      <c r="AK228" s="365">
        <v>75676</v>
      </c>
      <c r="AL228" s="365">
        <v>0</v>
      </c>
      <c r="AM228" s="365">
        <v>0</v>
      </c>
      <c r="AN228" s="365">
        <v>1383956</v>
      </c>
      <c r="AO228" s="365">
        <v>120384</v>
      </c>
      <c r="AP228" s="365">
        <v>61</v>
      </c>
      <c r="AQ228" s="365">
        <v>0</v>
      </c>
      <c r="AR228" s="365">
        <v>1</v>
      </c>
      <c r="AS228" s="365">
        <v>1</v>
      </c>
      <c r="AT228" s="365">
        <v>0</v>
      </c>
      <c r="AU228" s="365">
        <v>0</v>
      </c>
      <c r="AV228" s="365">
        <v>0</v>
      </c>
      <c r="AW228" s="365">
        <v>0</v>
      </c>
      <c r="AX228" s="365">
        <v>0</v>
      </c>
      <c r="AY228" s="365">
        <v>0</v>
      </c>
      <c r="AZ228" s="365">
        <v>0</v>
      </c>
      <c r="BA228" s="365">
        <v>0</v>
      </c>
      <c r="BB228" s="365">
        <v>0</v>
      </c>
      <c r="BC228" s="365">
        <v>0</v>
      </c>
      <c r="BD228" s="365">
        <v>0</v>
      </c>
      <c r="BE228" s="365">
        <v>0</v>
      </c>
      <c r="BF228" s="365">
        <v>0</v>
      </c>
      <c r="BG228" s="365">
        <v>0</v>
      </c>
      <c r="BH228" s="365">
        <v>0</v>
      </c>
      <c r="BI228" s="365">
        <v>0</v>
      </c>
      <c r="BJ228" s="365">
        <v>0</v>
      </c>
      <c r="BK228" s="365">
        <v>0</v>
      </c>
      <c r="BL228" s="365">
        <v>0</v>
      </c>
      <c r="BM228" s="365">
        <v>0</v>
      </c>
      <c r="BN228" s="365">
        <v>0</v>
      </c>
      <c r="BO228" s="365">
        <v>0</v>
      </c>
      <c r="BP228" s="365">
        <v>0</v>
      </c>
      <c r="BQ228" s="365">
        <v>0</v>
      </c>
      <c r="BR228" s="365">
        <v>0</v>
      </c>
      <c r="BS228" s="365">
        <v>0</v>
      </c>
      <c r="BT228" s="365">
        <v>0</v>
      </c>
      <c r="BU228" s="365">
        <v>0</v>
      </c>
      <c r="BV228" s="365">
        <v>4040201</v>
      </c>
      <c r="BW228" s="365">
        <v>0</v>
      </c>
      <c r="BX228" s="365">
        <v>0</v>
      </c>
      <c r="BY228" s="365">
        <v>0</v>
      </c>
      <c r="BZ228" s="365">
        <v>0</v>
      </c>
      <c r="CA228" s="365">
        <v>59144000</v>
      </c>
      <c r="CB228" s="365">
        <v>68344</v>
      </c>
      <c r="CC228" s="365">
        <v>865387</v>
      </c>
      <c r="CD228" s="365">
        <v>37089</v>
      </c>
      <c r="CE228" s="365">
        <v>1594651</v>
      </c>
      <c r="CF228" s="365">
        <v>0</v>
      </c>
      <c r="CG228" s="365">
        <v>59144000</v>
      </c>
      <c r="CH228" s="365">
        <v>68344</v>
      </c>
      <c r="CI228" s="365">
        <v>0</v>
      </c>
    </row>
    <row r="229" spans="1:87">
      <c r="A229" s="458" t="str">
        <f t="shared" si="3"/>
        <v>1221802261009000</v>
      </c>
      <c r="B229" s="364" t="s">
        <v>1616</v>
      </c>
      <c r="C229" s="364" t="s">
        <v>553</v>
      </c>
      <c r="D229" s="364" t="s">
        <v>557</v>
      </c>
      <c r="E229" s="364" t="s">
        <v>740</v>
      </c>
      <c r="F229" s="364" t="s">
        <v>1543</v>
      </c>
      <c r="G229" s="364" t="s">
        <v>1544</v>
      </c>
      <c r="H229" s="364" t="s">
        <v>556</v>
      </c>
      <c r="J229" s="364" t="s">
        <v>577</v>
      </c>
      <c r="K229" s="364" t="s">
        <v>561</v>
      </c>
      <c r="L229" s="364" t="s">
        <v>555</v>
      </c>
      <c r="M229" s="364" t="s">
        <v>740</v>
      </c>
      <c r="N229" s="364" t="s">
        <v>739</v>
      </c>
      <c r="O229" s="364" t="s">
        <v>555</v>
      </c>
      <c r="P229" s="364" t="s">
        <v>555</v>
      </c>
      <c r="Q229" s="364" t="s">
        <v>555</v>
      </c>
      <c r="R229" s="364" t="s">
        <v>555</v>
      </c>
      <c r="S229" s="364" t="s">
        <v>555</v>
      </c>
      <c r="T229" s="365">
        <v>0</v>
      </c>
      <c r="U229" s="365">
        <v>0</v>
      </c>
      <c r="V229" s="365">
        <v>0</v>
      </c>
      <c r="W229" s="365">
        <v>0</v>
      </c>
      <c r="X229" s="365">
        <v>0</v>
      </c>
      <c r="Y229" s="365">
        <v>0</v>
      </c>
      <c r="Z229" s="365">
        <v>0</v>
      </c>
      <c r="AA229" s="365">
        <v>0</v>
      </c>
      <c r="AB229" s="365">
        <v>45155</v>
      </c>
      <c r="AC229" s="365">
        <v>23189</v>
      </c>
      <c r="AD229" s="365">
        <v>0</v>
      </c>
      <c r="AE229" s="365">
        <v>0</v>
      </c>
      <c r="AF229" s="365">
        <v>0</v>
      </c>
      <c r="AG229" s="365">
        <v>0</v>
      </c>
      <c r="AH229" s="365">
        <v>0</v>
      </c>
      <c r="AI229" s="365">
        <v>0</v>
      </c>
      <c r="AJ229" s="365">
        <v>0</v>
      </c>
      <c r="AK229" s="365">
        <v>1</v>
      </c>
      <c r="AL229" s="365">
        <v>0</v>
      </c>
      <c r="AM229" s="365">
        <v>0</v>
      </c>
      <c r="AN229" s="365">
        <v>0</v>
      </c>
      <c r="AO229" s="365">
        <v>0</v>
      </c>
      <c r="AP229" s="365">
        <v>0</v>
      </c>
      <c r="AQ229" s="365">
        <v>0</v>
      </c>
      <c r="AR229" s="365">
        <v>0</v>
      </c>
      <c r="AS229" s="365">
        <v>0</v>
      </c>
      <c r="AT229" s="365">
        <v>0</v>
      </c>
      <c r="AU229" s="365">
        <v>0</v>
      </c>
      <c r="AV229" s="365">
        <v>0</v>
      </c>
      <c r="AW229" s="365">
        <v>0</v>
      </c>
      <c r="AX229" s="365">
        <v>0</v>
      </c>
      <c r="AY229" s="365">
        <v>0</v>
      </c>
    </row>
    <row r="230" spans="1:87">
      <c r="A230" s="458" t="str">
        <f t="shared" si="3"/>
        <v>1222101261009000</v>
      </c>
      <c r="B230" s="364" t="s">
        <v>1616</v>
      </c>
      <c r="C230" s="364" t="s">
        <v>553</v>
      </c>
      <c r="D230" s="364" t="s">
        <v>557</v>
      </c>
      <c r="E230" s="364" t="s">
        <v>740</v>
      </c>
      <c r="F230" s="364" t="s">
        <v>1543</v>
      </c>
      <c r="G230" s="364" t="s">
        <v>1544</v>
      </c>
      <c r="H230" s="364" t="s">
        <v>556</v>
      </c>
      <c r="J230" s="364" t="s">
        <v>559</v>
      </c>
      <c r="K230" s="364" t="s">
        <v>558</v>
      </c>
      <c r="L230" s="364" t="s">
        <v>555</v>
      </c>
      <c r="M230" s="364" t="s">
        <v>740</v>
      </c>
      <c r="N230" s="364" t="s">
        <v>739</v>
      </c>
      <c r="O230" s="364" t="s">
        <v>555</v>
      </c>
      <c r="P230" s="364" t="s">
        <v>555</v>
      </c>
      <c r="Q230" s="364" t="s">
        <v>555</v>
      </c>
      <c r="R230" s="364" t="s">
        <v>555</v>
      </c>
      <c r="S230" s="364" t="s">
        <v>555</v>
      </c>
      <c r="T230" s="365">
        <v>3900</v>
      </c>
      <c r="U230" s="365">
        <v>3108</v>
      </c>
      <c r="V230" s="365">
        <v>0</v>
      </c>
      <c r="W230" s="365">
        <v>0</v>
      </c>
      <c r="X230" s="365">
        <v>992</v>
      </c>
      <c r="Y230" s="365">
        <v>8000</v>
      </c>
      <c r="Z230" s="365">
        <v>0</v>
      </c>
      <c r="AA230" s="365">
        <v>0</v>
      </c>
      <c r="AB230" s="365">
        <v>0</v>
      </c>
      <c r="AC230" s="365">
        <v>0</v>
      </c>
      <c r="AD230" s="365">
        <v>0</v>
      </c>
      <c r="AE230" s="365">
        <v>0</v>
      </c>
      <c r="AF230" s="365">
        <v>0</v>
      </c>
      <c r="AG230" s="365">
        <v>0</v>
      </c>
      <c r="AH230" s="365">
        <v>0</v>
      </c>
      <c r="AI230" s="365">
        <v>8000</v>
      </c>
      <c r="AJ230" s="365">
        <v>0</v>
      </c>
      <c r="AK230" s="365">
        <v>0</v>
      </c>
      <c r="AL230" s="365">
        <v>0</v>
      </c>
      <c r="AM230" s="365">
        <v>0</v>
      </c>
      <c r="AN230" s="365">
        <v>0</v>
      </c>
      <c r="AO230" s="365">
        <v>0</v>
      </c>
      <c r="AP230" s="365">
        <v>0</v>
      </c>
      <c r="AQ230" s="365">
        <v>0</v>
      </c>
      <c r="AR230" s="365">
        <v>0</v>
      </c>
      <c r="AS230" s="365">
        <v>0</v>
      </c>
      <c r="AT230" s="365">
        <v>0</v>
      </c>
      <c r="AU230" s="365">
        <v>0</v>
      </c>
      <c r="AV230" s="365">
        <v>0</v>
      </c>
      <c r="AW230" s="365">
        <v>0</v>
      </c>
      <c r="AX230" s="365">
        <v>0</v>
      </c>
      <c r="AY230" s="365">
        <v>8000</v>
      </c>
    </row>
    <row r="231" spans="1:87">
      <c r="A231" s="458" t="str">
        <f t="shared" si="3"/>
        <v>1222102261009000</v>
      </c>
      <c r="B231" s="364" t="s">
        <v>1616</v>
      </c>
      <c r="C231" s="364" t="s">
        <v>553</v>
      </c>
      <c r="D231" s="364" t="s">
        <v>557</v>
      </c>
      <c r="E231" s="364" t="s">
        <v>740</v>
      </c>
      <c r="F231" s="364" t="s">
        <v>1543</v>
      </c>
      <c r="G231" s="364" t="s">
        <v>1544</v>
      </c>
      <c r="H231" s="364" t="s">
        <v>556</v>
      </c>
      <c r="J231" s="364" t="s">
        <v>559</v>
      </c>
      <c r="K231" s="364" t="s">
        <v>561</v>
      </c>
      <c r="L231" s="364" t="s">
        <v>555</v>
      </c>
      <c r="M231" s="364" t="s">
        <v>740</v>
      </c>
      <c r="N231" s="364" t="s">
        <v>739</v>
      </c>
      <c r="O231" s="364" t="s">
        <v>555</v>
      </c>
      <c r="P231" s="364" t="s">
        <v>555</v>
      </c>
      <c r="Q231" s="364" t="s">
        <v>555</v>
      </c>
      <c r="R231" s="364" t="s">
        <v>555</v>
      </c>
      <c r="S231" s="364" t="s">
        <v>555</v>
      </c>
      <c r="T231" s="365">
        <v>3900</v>
      </c>
      <c r="U231" s="365">
        <v>0</v>
      </c>
      <c r="V231" s="365">
        <v>3108</v>
      </c>
      <c r="W231" s="365">
        <v>0</v>
      </c>
      <c r="X231" s="365">
        <v>0</v>
      </c>
      <c r="Y231" s="365">
        <v>0</v>
      </c>
      <c r="Z231" s="365">
        <v>0</v>
      </c>
      <c r="AA231" s="365">
        <v>0</v>
      </c>
      <c r="AB231" s="365">
        <v>992</v>
      </c>
      <c r="AC231" s="365">
        <v>0</v>
      </c>
      <c r="AD231" s="365">
        <v>0</v>
      </c>
    </row>
    <row r="232" spans="1:87">
      <c r="A232" s="458" t="str">
        <f t="shared" si="3"/>
        <v>1222401261009000</v>
      </c>
      <c r="B232" s="364" t="s">
        <v>1616</v>
      </c>
      <c r="C232" s="364" t="s">
        <v>553</v>
      </c>
      <c r="D232" s="364" t="s">
        <v>557</v>
      </c>
      <c r="E232" s="364" t="s">
        <v>740</v>
      </c>
      <c r="F232" s="364" t="s">
        <v>1543</v>
      </c>
      <c r="G232" s="364" t="s">
        <v>1544</v>
      </c>
      <c r="H232" s="364" t="s">
        <v>556</v>
      </c>
      <c r="J232" s="364" t="s">
        <v>560</v>
      </c>
      <c r="K232" s="364" t="s">
        <v>558</v>
      </c>
      <c r="L232" s="364" t="s">
        <v>555</v>
      </c>
      <c r="M232" s="364" t="s">
        <v>740</v>
      </c>
      <c r="N232" s="364" t="s">
        <v>739</v>
      </c>
      <c r="O232" s="364" t="s">
        <v>555</v>
      </c>
      <c r="P232" s="364" t="s">
        <v>555</v>
      </c>
      <c r="Q232" s="364" t="s">
        <v>555</v>
      </c>
      <c r="R232" s="364" t="s">
        <v>555</v>
      </c>
      <c r="S232" s="364" t="s">
        <v>555</v>
      </c>
      <c r="T232" s="365">
        <v>0</v>
      </c>
      <c r="U232" s="365">
        <v>0</v>
      </c>
      <c r="V232" s="365">
        <v>0</v>
      </c>
      <c r="W232" s="365">
        <v>0</v>
      </c>
      <c r="X232" s="365">
        <v>0</v>
      </c>
      <c r="Y232" s="365">
        <v>0</v>
      </c>
      <c r="Z232" s="365">
        <v>0</v>
      </c>
      <c r="AA232" s="365">
        <v>0</v>
      </c>
      <c r="AB232" s="365">
        <v>0</v>
      </c>
      <c r="AC232" s="365">
        <v>0</v>
      </c>
      <c r="AD232" s="365">
        <v>0</v>
      </c>
      <c r="AE232" s="365">
        <v>0</v>
      </c>
      <c r="AF232" s="365">
        <v>0</v>
      </c>
      <c r="AG232" s="365">
        <v>0</v>
      </c>
      <c r="AH232" s="365">
        <v>0</v>
      </c>
      <c r="AI232" s="365">
        <v>0</v>
      </c>
    </row>
    <row r="233" spans="1:87">
      <c r="A233" s="458" t="str">
        <f t="shared" si="3"/>
        <v>1222402261009000</v>
      </c>
      <c r="B233" s="364" t="s">
        <v>1616</v>
      </c>
      <c r="C233" s="364" t="s">
        <v>553</v>
      </c>
      <c r="D233" s="364" t="s">
        <v>557</v>
      </c>
      <c r="E233" s="364" t="s">
        <v>740</v>
      </c>
      <c r="F233" s="364" t="s">
        <v>1543</v>
      </c>
      <c r="G233" s="364" t="s">
        <v>1544</v>
      </c>
      <c r="H233" s="364" t="s">
        <v>556</v>
      </c>
      <c r="J233" s="364" t="s">
        <v>560</v>
      </c>
      <c r="K233" s="364" t="s">
        <v>561</v>
      </c>
      <c r="L233" s="364" t="s">
        <v>555</v>
      </c>
      <c r="M233" s="364" t="s">
        <v>740</v>
      </c>
      <c r="N233" s="364" t="s">
        <v>739</v>
      </c>
      <c r="O233" s="364" t="s">
        <v>555</v>
      </c>
      <c r="P233" s="364" t="s">
        <v>555</v>
      </c>
      <c r="Q233" s="364" t="s">
        <v>555</v>
      </c>
      <c r="R233" s="364" t="s">
        <v>555</v>
      </c>
      <c r="S233" s="364" t="s">
        <v>555</v>
      </c>
      <c r="T233" s="365">
        <v>0</v>
      </c>
      <c r="U233" s="365">
        <v>0</v>
      </c>
      <c r="V233" s="365">
        <v>0</v>
      </c>
      <c r="W233" s="365">
        <v>0</v>
      </c>
      <c r="X233" s="365">
        <v>0</v>
      </c>
      <c r="Y233" s="365">
        <v>0</v>
      </c>
      <c r="Z233" s="365">
        <v>0</v>
      </c>
      <c r="AA233" s="365">
        <v>0</v>
      </c>
      <c r="AB233" s="365">
        <v>0</v>
      </c>
      <c r="AC233" s="365">
        <v>0</v>
      </c>
      <c r="AD233" s="365">
        <v>0</v>
      </c>
      <c r="AE233" s="365">
        <v>0</v>
      </c>
      <c r="AF233" s="365">
        <v>0</v>
      </c>
      <c r="AG233" s="365">
        <v>0</v>
      </c>
      <c r="AH233" s="365">
        <v>0</v>
      </c>
      <c r="AI233" s="365">
        <v>0</v>
      </c>
    </row>
    <row r="234" spans="1:87">
      <c r="A234" s="458" t="str">
        <f t="shared" si="3"/>
        <v>1222403261009000</v>
      </c>
      <c r="B234" s="364" t="s">
        <v>1616</v>
      </c>
      <c r="C234" s="364" t="s">
        <v>553</v>
      </c>
      <c r="D234" s="364" t="s">
        <v>557</v>
      </c>
      <c r="E234" s="364" t="s">
        <v>740</v>
      </c>
      <c r="F234" s="364" t="s">
        <v>1543</v>
      </c>
      <c r="G234" s="364" t="s">
        <v>1544</v>
      </c>
      <c r="H234" s="364" t="s">
        <v>556</v>
      </c>
      <c r="J234" s="364" t="s">
        <v>560</v>
      </c>
      <c r="K234" s="364" t="s">
        <v>562</v>
      </c>
      <c r="L234" s="364" t="s">
        <v>555</v>
      </c>
      <c r="M234" s="364" t="s">
        <v>740</v>
      </c>
      <c r="N234" s="364" t="s">
        <v>739</v>
      </c>
      <c r="O234" s="364" t="s">
        <v>555</v>
      </c>
      <c r="P234" s="364" t="s">
        <v>555</v>
      </c>
      <c r="Q234" s="364" t="s">
        <v>555</v>
      </c>
      <c r="R234" s="364" t="s">
        <v>555</v>
      </c>
      <c r="S234" s="364" t="s">
        <v>555</v>
      </c>
      <c r="T234" s="365">
        <v>0</v>
      </c>
      <c r="U234" s="365">
        <v>0</v>
      </c>
      <c r="V234" s="365">
        <v>0</v>
      </c>
      <c r="W234" s="365">
        <v>0</v>
      </c>
      <c r="X234" s="365">
        <v>0</v>
      </c>
      <c r="Y234" s="365">
        <v>0</v>
      </c>
      <c r="Z234" s="365">
        <v>0</v>
      </c>
      <c r="AA234" s="365">
        <v>0</v>
      </c>
      <c r="AB234" s="365">
        <v>0</v>
      </c>
      <c r="AC234" s="365">
        <v>0</v>
      </c>
      <c r="AD234" s="365">
        <v>0</v>
      </c>
      <c r="AE234" s="365">
        <v>0</v>
      </c>
      <c r="AF234" s="365">
        <v>0</v>
      </c>
      <c r="AG234" s="365">
        <v>0</v>
      </c>
      <c r="AH234" s="365">
        <v>0</v>
      </c>
      <c r="AI234" s="365">
        <v>0</v>
      </c>
    </row>
    <row r="235" spans="1:87">
      <c r="A235" s="458" t="str">
        <f t="shared" si="3"/>
        <v>1222404261009000</v>
      </c>
      <c r="B235" s="364" t="s">
        <v>1616</v>
      </c>
      <c r="C235" s="364" t="s">
        <v>553</v>
      </c>
      <c r="D235" s="364" t="s">
        <v>557</v>
      </c>
      <c r="E235" s="364" t="s">
        <v>740</v>
      </c>
      <c r="F235" s="364" t="s">
        <v>1543</v>
      </c>
      <c r="G235" s="364" t="s">
        <v>1544</v>
      </c>
      <c r="H235" s="364" t="s">
        <v>556</v>
      </c>
      <c r="J235" s="364" t="s">
        <v>560</v>
      </c>
      <c r="K235" s="364" t="s">
        <v>563</v>
      </c>
      <c r="L235" s="364" t="s">
        <v>555</v>
      </c>
      <c r="M235" s="364" t="s">
        <v>740</v>
      </c>
      <c r="N235" s="364" t="s">
        <v>739</v>
      </c>
      <c r="O235" s="364" t="s">
        <v>555</v>
      </c>
      <c r="P235" s="364" t="s">
        <v>555</v>
      </c>
      <c r="Q235" s="364" t="s">
        <v>555</v>
      </c>
      <c r="R235" s="364" t="s">
        <v>555</v>
      </c>
      <c r="S235" s="364" t="s">
        <v>555</v>
      </c>
      <c r="T235" s="365">
        <v>0</v>
      </c>
      <c r="U235" s="365">
        <v>0</v>
      </c>
      <c r="V235" s="365">
        <v>0</v>
      </c>
      <c r="W235" s="365">
        <v>0</v>
      </c>
      <c r="X235" s="365">
        <v>0</v>
      </c>
      <c r="Y235" s="365">
        <v>0</v>
      </c>
      <c r="Z235" s="365">
        <v>0</v>
      </c>
      <c r="AA235" s="365">
        <v>0</v>
      </c>
      <c r="AB235" s="365">
        <v>0</v>
      </c>
      <c r="AC235" s="365">
        <v>0</v>
      </c>
      <c r="AD235" s="365">
        <v>0</v>
      </c>
      <c r="AE235" s="365">
        <v>0</v>
      </c>
      <c r="AF235" s="365">
        <v>0</v>
      </c>
      <c r="AG235" s="365">
        <v>0</v>
      </c>
      <c r="AH235" s="365">
        <v>0</v>
      </c>
      <c r="AI235" s="365">
        <v>0</v>
      </c>
    </row>
    <row r="236" spans="1:87">
      <c r="A236" s="458" t="str">
        <f t="shared" si="3"/>
        <v>1222405261009000</v>
      </c>
      <c r="B236" s="364" t="s">
        <v>1616</v>
      </c>
      <c r="C236" s="364" t="s">
        <v>553</v>
      </c>
      <c r="D236" s="364" t="s">
        <v>557</v>
      </c>
      <c r="E236" s="364" t="s">
        <v>740</v>
      </c>
      <c r="F236" s="364" t="s">
        <v>1543</v>
      </c>
      <c r="G236" s="364" t="s">
        <v>1544</v>
      </c>
      <c r="H236" s="364" t="s">
        <v>556</v>
      </c>
      <c r="J236" s="364" t="s">
        <v>560</v>
      </c>
      <c r="K236" s="364" t="s">
        <v>564</v>
      </c>
      <c r="L236" s="364" t="s">
        <v>555</v>
      </c>
      <c r="M236" s="364" t="s">
        <v>740</v>
      </c>
      <c r="N236" s="364" t="s">
        <v>739</v>
      </c>
      <c r="O236" s="364" t="s">
        <v>555</v>
      </c>
      <c r="P236" s="364" t="s">
        <v>555</v>
      </c>
      <c r="Q236" s="364" t="s">
        <v>555</v>
      </c>
      <c r="R236" s="364" t="s">
        <v>555</v>
      </c>
      <c r="S236" s="364" t="s">
        <v>555</v>
      </c>
      <c r="T236" s="365">
        <v>0</v>
      </c>
      <c r="U236" s="365">
        <v>0</v>
      </c>
      <c r="V236" s="365">
        <v>0</v>
      </c>
      <c r="W236" s="365">
        <v>0</v>
      </c>
      <c r="X236" s="365">
        <v>0</v>
      </c>
      <c r="Y236" s="365">
        <v>0</v>
      </c>
      <c r="Z236" s="365">
        <v>0</v>
      </c>
      <c r="AA236" s="365">
        <v>0</v>
      </c>
      <c r="AB236" s="365">
        <v>0</v>
      </c>
      <c r="AC236" s="365">
        <v>0</v>
      </c>
      <c r="AD236" s="365">
        <v>0</v>
      </c>
      <c r="AE236" s="365">
        <v>0</v>
      </c>
      <c r="AF236" s="365">
        <v>0</v>
      </c>
      <c r="AG236" s="365">
        <v>0</v>
      </c>
      <c r="AH236" s="365">
        <v>0</v>
      </c>
      <c r="AI236" s="365">
        <v>0</v>
      </c>
    </row>
    <row r="237" spans="1:87">
      <c r="A237" s="458" t="str">
        <f t="shared" si="3"/>
        <v>1222406261009000</v>
      </c>
      <c r="B237" s="364" t="s">
        <v>1616</v>
      </c>
      <c r="C237" s="364" t="s">
        <v>553</v>
      </c>
      <c r="D237" s="364" t="s">
        <v>557</v>
      </c>
      <c r="E237" s="364" t="s">
        <v>740</v>
      </c>
      <c r="F237" s="364" t="s">
        <v>1543</v>
      </c>
      <c r="G237" s="364" t="s">
        <v>1544</v>
      </c>
      <c r="H237" s="364" t="s">
        <v>556</v>
      </c>
      <c r="J237" s="364" t="s">
        <v>560</v>
      </c>
      <c r="K237" s="364" t="s">
        <v>565</v>
      </c>
      <c r="L237" s="364" t="s">
        <v>555</v>
      </c>
      <c r="M237" s="364" t="s">
        <v>740</v>
      </c>
      <c r="N237" s="364" t="s">
        <v>739</v>
      </c>
      <c r="O237" s="364" t="s">
        <v>555</v>
      </c>
      <c r="P237" s="364" t="s">
        <v>555</v>
      </c>
      <c r="Q237" s="364" t="s">
        <v>555</v>
      </c>
      <c r="R237" s="364" t="s">
        <v>555</v>
      </c>
      <c r="S237" s="364" t="s">
        <v>555</v>
      </c>
      <c r="T237" s="365">
        <v>0</v>
      </c>
      <c r="U237" s="365">
        <v>0</v>
      </c>
      <c r="V237" s="365">
        <v>0</v>
      </c>
      <c r="W237" s="365">
        <v>0</v>
      </c>
      <c r="X237" s="365">
        <v>0</v>
      </c>
      <c r="Y237" s="365">
        <v>0</v>
      </c>
      <c r="Z237" s="365">
        <v>0</v>
      </c>
      <c r="AA237" s="365">
        <v>0</v>
      </c>
      <c r="AB237" s="365">
        <v>0</v>
      </c>
      <c r="AC237" s="365">
        <v>0</v>
      </c>
      <c r="AD237" s="365">
        <v>0</v>
      </c>
      <c r="AE237" s="365">
        <v>0</v>
      </c>
      <c r="AF237" s="365">
        <v>0</v>
      </c>
      <c r="AG237" s="365">
        <v>0</v>
      </c>
      <c r="AH237" s="365">
        <v>0</v>
      </c>
      <c r="AI237" s="365">
        <v>0</v>
      </c>
    </row>
    <row r="238" spans="1:87">
      <c r="A238" s="458" t="str">
        <f t="shared" si="3"/>
        <v>1222407261009000</v>
      </c>
      <c r="B238" s="364" t="s">
        <v>1616</v>
      </c>
      <c r="C238" s="364" t="s">
        <v>553</v>
      </c>
      <c r="D238" s="364" t="s">
        <v>557</v>
      </c>
      <c r="E238" s="364" t="s">
        <v>740</v>
      </c>
      <c r="F238" s="364" t="s">
        <v>1543</v>
      </c>
      <c r="G238" s="364" t="s">
        <v>1544</v>
      </c>
      <c r="H238" s="364" t="s">
        <v>556</v>
      </c>
      <c r="J238" s="364" t="s">
        <v>560</v>
      </c>
      <c r="K238" s="364" t="s">
        <v>566</v>
      </c>
      <c r="L238" s="364" t="s">
        <v>555</v>
      </c>
      <c r="M238" s="364" t="s">
        <v>740</v>
      </c>
      <c r="N238" s="364" t="s">
        <v>739</v>
      </c>
      <c r="O238" s="364" t="s">
        <v>555</v>
      </c>
      <c r="P238" s="364" t="s">
        <v>555</v>
      </c>
      <c r="Q238" s="364" t="s">
        <v>555</v>
      </c>
      <c r="R238" s="364" t="s">
        <v>555</v>
      </c>
      <c r="S238" s="364" t="s">
        <v>555</v>
      </c>
      <c r="T238" s="365">
        <v>0</v>
      </c>
      <c r="U238" s="365">
        <v>0</v>
      </c>
      <c r="V238" s="365">
        <v>0</v>
      </c>
      <c r="W238" s="365">
        <v>0</v>
      </c>
      <c r="X238" s="365">
        <v>0</v>
      </c>
      <c r="Y238" s="365">
        <v>0</v>
      </c>
      <c r="Z238" s="365">
        <v>0</v>
      </c>
      <c r="AA238" s="365">
        <v>0</v>
      </c>
      <c r="AB238" s="365">
        <v>0</v>
      </c>
      <c r="AC238" s="365">
        <v>0</v>
      </c>
      <c r="AD238" s="365">
        <v>0</v>
      </c>
      <c r="AE238" s="365">
        <v>0</v>
      </c>
      <c r="AF238" s="365">
        <v>0</v>
      </c>
      <c r="AG238" s="365">
        <v>0</v>
      </c>
      <c r="AH238" s="365">
        <v>0</v>
      </c>
      <c r="AI238" s="365">
        <v>0</v>
      </c>
    </row>
    <row r="239" spans="1:87">
      <c r="A239" s="458" t="str">
        <f t="shared" si="3"/>
        <v>1222408261009000</v>
      </c>
      <c r="B239" s="364" t="s">
        <v>1616</v>
      </c>
      <c r="C239" s="364" t="s">
        <v>553</v>
      </c>
      <c r="D239" s="364" t="s">
        <v>557</v>
      </c>
      <c r="E239" s="364" t="s">
        <v>740</v>
      </c>
      <c r="F239" s="364" t="s">
        <v>1543</v>
      </c>
      <c r="G239" s="364" t="s">
        <v>1544</v>
      </c>
      <c r="H239" s="364" t="s">
        <v>556</v>
      </c>
      <c r="J239" s="364" t="s">
        <v>560</v>
      </c>
      <c r="K239" s="364" t="s">
        <v>554</v>
      </c>
      <c r="L239" s="364" t="s">
        <v>555</v>
      </c>
      <c r="M239" s="364" t="s">
        <v>740</v>
      </c>
      <c r="N239" s="364" t="s">
        <v>739</v>
      </c>
      <c r="O239" s="364" t="s">
        <v>555</v>
      </c>
      <c r="P239" s="364" t="s">
        <v>555</v>
      </c>
      <c r="Q239" s="364" t="s">
        <v>555</v>
      </c>
      <c r="R239" s="364" t="s">
        <v>555</v>
      </c>
      <c r="S239" s="364" t="s">
        <v>555</v>
      </c>
      <c r="T239" s="365">
        <v>0</v>
      </c>
      <c r="U239" s="365">
        <v>0</v>
      </c>
      <c r="V239" s="365">
        <v>0</v>
      </c>
      <c r="W239" s="365">
        <v>0</v>
      </c>
      <c r="X239" s="365">
        <v>0</v>
      </c>
      <c r="Y239" s="365">
        <v>0</v>
      </c>
      <c r="Z239" s="365">
        <v>0</v>
      </c>
      <c r="AA239" s="365">
        <v>0</v>
      </c>
      <c r="AB239" s="365">
        <v>0</v>
      </c>
      <c r="AC239" s="365">
        <v>0</v>
      </c>
      <c r="AD239" s="365">
        <v>0</v>
      </c>
      <c r="AE239" s="365">
        <v>0</v>
      </c>
      <c r="AF239" s="365">
        <v>0</v>
      </c>
      <c r="AG239" s="365">
        <v>0</v>
      </c>
      <c r="AH239" s="365">
        <v>0</v>
      </c>
      <c r="AI239" s="365">
        <v>0</v>
      </c>
    </row>
    <row r="240" spans="1:87">
      <c r="A240" s="458" t="str">
        <f t="shared" si="3"/>
        <v>1222409261009000</v>
      </c>
      <c r="B240" s="364" t="s">
        <v>1616</v>
      </c>
      <c r="C240" s="364" t="s">
        <v>553</v>
      </c>
      <c r="D240" s="364" t="s">
        <v>557</v>
      </c>
      <c r="E240" s="364" t="s">
        <v>740</v>
      </c>
      <c r="F240" s="364" t="s">
        <v>1543</v>
      </c>
      <c r="G240" s="364" t="s">
        <v>1544</v>
      </c>
      <c r="H240" s="364" t="s">
        <v>556</v>
      </c>
      <c r="J240" s="364" t="s">
        <v>560</v>
      </c>
      <c r="K240" s="364" t="s">
        <v>567</v>
      </c>
      <c r="L240" s="364" t="s">
        <v>555</v>
      </c>
      <c r="M240" s="364" t="s">
        <v>740</v>
      </c>
      <c r="N240" s="364" t="s">
        <v>739</v>
      </c>
      <c r="O240" s="364" t="s">
        <v>555</v>
      </c>
      <c r="P240" s="364" t="s">
        <v>555</v>
      </c>
      <c r="Q240" s="364" t="s">
        <v>555</v>
      </c>
      <c r="R240" s="364" t="s">
        <v>555</v>
      </c>
      <c r="S240" s="364" t="s">
        <v>555</v>
      </c>
      <c r="T240" s="365">
        <v>0</v>
      </c>
      <c r="U240" s="365">
        <v>0</v>
      </c>
      <c r="V240" s="365">
        <v>0</v>
      </c>
      <c r="W240" s="365">
        <v>0</v>
      </c>
      <c r="X240" s="365">
        <v>0</v>
      </c>
      <c r="Y240" s="365">
        <v>0</v>
      </c>
      <c r="Z240" s="365">
        <v>0</v>
      </c>
      <c r="AA240" s="365">
        <v>0</v>
      </c>
      <c r="AB240" s="365">
        <v>0</v>
      </c>
      <c r="AC240" s="365">
        <v>0</v>
      </c>
      <c r="AD240" s="365">
        <v>0</v>
      </c>
      <c r="AE240" s="365">
        <v>0</v>
      </c>
      <c r="AF240" s="365">
        <v>0</v>
      </c>
      <c r="AG240" s="365">
        <v>0</v>
      </c>
      <c r="AH240" s="365">
        <v>0</v>
      </c>
      <c r="AI240" s="365">
        <v>0</v>
      </c>
    </row>
    <row r="241" spans="1:90">
      <c r="A241" s="458" t="str">
        <f t="shared" si="3"/>
        <v>1222410261009000</v>
      </c>
      <c r="B241" s="364" t="s">
        <v>1616</v>
      </c>
      <c r="C241" s="364" t="s">
        <v>553</v>
      </c>
      <c r="D241" s="364" t="s">
        <v>557</v>
      </c>
      <c r="E241" s="364" t="s">
        <v>740</v>
      </c>
      <c r="F241" s="364" t="s">
        <v>1543</v>
      </c>
      <c r="G241" s="364" t="s">
        <v>1544</v>
      </c>
      <c r="H241" s="364" t="s">
        <v>556</v>
      </c>
      <c r="J241" s="364" t="s">
        <v>560</v>
      </c>
      <c r="K241" s="364" t="s">
        <v>568</v>
      </c>
      <c r="L241" s="364" t="s">
        <v>555</v>
      </c>
      <c r="M241" s="364" t="s">
        <v>740</v>
      </c>
      <c r="N241" s="364" t="s">
        <v>739</v>
      </c>
      <c r="O241" s="364" t="s">
        <v>555</v>
      </c>
      <c r="P241" s="364" t="s">
        <v>555</v>
      </c>
      <c r="Q241" s="364" t="s">
        <v>555</v>
      </c>
      <c r="R241" s="364" t="s">
        <v>555</v>
      </c>
      <c r="S241" s="364" t="s">
        <v>555</v>
      </c>
      <c r="T241" s="365">
        <v>0</v>
      </c>
      <c r="U241" s="365">
        <v>0</v>
      </c>
      <c r="V241" s="365">
        <v>0</v>
      </c>
      <c r="W241" s="365">
        <v>0</v>
      </c>
      <c r="X241" s="365">
        <v>0</v>
      </c>
      <c r="Y241" s="365">
        <v>0</v>
      </c>
      <c r="Z241" s="365">
        <v>0</v>
      </c>
      <c r="AA241" s="365">
        <v>0</v>
      </c>
      <c r="AB241" s="365">
        <v>0</v>
      </c>
      <c r="AC241" s="365">
        <v>0</v>
      </c>
      <c r="AD241" s="365">
        <v>0</v>
      </c>
      <c r="AE241" s="365">
        <v>0</v>
      </c>
      <c r="AF241" s="365">
        <v>0</v>
      </c>
      <c r="AG241" s="365">
        <v>0</v>
      </c>
      <c r="AH241" s="365">
        <v>0</v>
      </c>
      <c r="AI241" s="365">
        <v>0</v>
      </c>
    </row>
    <row r="242" spans="1:90">
      <c r="A242" s="458" t="str">
        <f t="shared" si="3"/>
        <v>1222411261009000</v>
      </c>
      <c r="B242" s="364" t="s">
        <v>1616</v>
      </c>
      <c r="C242" s="364" t="s">
        <v>553</v>
      </c>
      <c r="D242" s="364" t="s">
        <v>557</v>
      </c>
      <c r="E242" s="364" t="s">
        <v>740</v>
      </c>
      <c r="F242" s="364" t="s">
        <v>1543</v>
      </c>
      <c r="G242" s="364" t="s">
        <v>1544</v>
      </c>
      <c r="H242" s="364" t="s">
        <v>556</v>
      </c>
      <c r="J242" s="364" t="s">
        <v>560</v>
      </c>
      <c r="K242" s="364" t="s">
        <v>569</v>
      </c>
      <c r="L242" s="364" t="s">
        <v>555</v>
      </c>
      <c r="M242" s="364" t="s">
        <v>740</v>
      </c>
      <c r="N242" s="364" t="s">
        <v>739</v>
      </c>
      <c r="O242" s="364" t="s">
        <v>555</v>
      </c>
      <c r="P242" s="364" t="s">
        <v>555</v>
      </c>
      <c r="Q242" s="364" t="s">
        <v>555</v>
      </c>
      <c r="R242" s="364" t="s">
        <v>555</v>
      </c>
      <c r="S242" s="364" t="s">
        <v>555</v>
      </c>
      <c r="T242" s="365">
        <v>0</v>
      </c>
      <c r="U242" s="365">
        <v>0</v>
      </c>
      <c r="V242" s="365">
        <v>0</v>
      </c>
      <c r="W242" s="365">
        <v>0</v>
      </c>
      <c r="X242" s="365">
        <v>0</v>
      </c>
      <c r="Y242" s="365">
        <v>0</v>
      </c>
      <c r="Z242" s="365">
        <v>0</v>
      </c>
      <c r="AA242" s="365">
        <v>0</v>
      </c>
      <c r="AB242" s="365">
        <v>0</v>
      </c>
      <c r="AC242" s="365">
        <v>0</v>
      </c>
      <c r="AD242" s="365">
        <v>0</v>
      </c>
      <c r="AE242" s="365">
        <v>0</v>
      </c>
      <c r="AF242" s="365">
        <v>0</v>
      </c>
      <c r="AG242" s="365">
        <v>0</v>
      </c>
      <c r="AH242" s="365">
        <v>0</v>
      </c>
      <c r="AI242" s="365">
        <v>0</v>
      </c>
    </row>
    <row r="243" spans="1:90">
      <c r="A243" s="458" t="str">
        <f t="shared" si="3"/>
        <v>1222412261009000</v>
      </c>
      <c r="B243" s="364" t="s">
        <v>1616</v>
      </c>
      <c r="C243" s="364" t="s">
        <v>553</v>
      </c>
      <c r="D243" s="364" t="s">
        <v>557</v>
      </c>
      <c r="E243" s="364" t="s">
        <v>740</v>
      </c>
      <c r="F243" s="364" t="s">
        <v>1543</v>
      </c>
      <c r="G243" s="364" t="s">
        <v>1544</v>
      </c>
      <c r="H243" s="364" t="s">
        <v>556</v>
      </c>
      <c r="J243" s="364" t="s">
        <v>560</v>
      </c>
      <c r="K243" s="364" t="s">
        <v>557</v>
      </c>
      <c r="L243" s="364" t="s">
        <v>555</v>
      </c>
      <c r="M243" s="364" t="s">
        <v>740</v>
      </c>
      <c r="N243" s="364" t="s">
        <v>739</v>
      </c>
      <c r="O243" s="364" t="s">
        <v>555</v>
      </c>
      <c r="P243" s="364" t="s">
        <v>555</v>
      </c>
      <c r="Q243" s="364" t="s">
        <v>555</v>
      </c>
      <c r="R243" s="364" t="s">
        <v>555</v>
      </c>
      <c r="S243" s="364" t="s">
        <v>555</v>
      </c>
      <c r="T243" s="365">
        <v>0</v>
      </c>
      <c r="U243" s="365">
        <v>0</v>
      </c>
      <c r="V243" s="365">
        <v>0</v>
      </c>
      <c r="W243" s="365">
        <v>0</v>
      </c>
      <c r="X243" s="365">
        <v>0</v>
      </c>
      <c r="Y243" s="365">
        <v>0</v>
      </c>
      <c r="Z243" s="365">
        <v>0</v>
      </c>
      <c r="AA243" s="365">
        <v>0</v>
      </c>
      <c r="AB243" s="365">
        <v>0</v>
      </c>
      <c r="AC243" s="365">
        <v>0</v>
      </c>
      <c r="AD243" s="365">
        <v>0</v>
      </c>
      <c r="AE243" s="365">
        <v>0</v>
      </c>
      <c r="AF243" s="365">
        <v>0</v>
      </c>
      <c r="AG243" s="365">
        <v>0</v>
      </c>
      <c r="AH243" s="365">
        <v>0</v>
      </c>
      <c r="AI243" s="365">
        <v>0</v>
      </c>
    </row>
    <row r="244" spans="1:90">
      <c r="A244" s="458" t="str">
        <f t="shared" si="3"/>
        <v>1222601261009000</v>
      </c>
      <c r="B244" s="364" t="s">
        <v>1616</v>
      </c>
      <c r="C244" s="364" t="s">
        <v>553</v>
      </c>
      <c r="D244" s="364" t="s">
        <v>557</v>
      </c>
      <c r="E244" s="364" t="s">
        <v>740</v>
      </c>
      <c r="F244" s="364" t="s">
        <v>1543</v>
      </c>
      <c r="G244" s="364" t="s">
        <v>1544</v>
      </c>
      <c r="H244" s="364" t="s">
        <v>556</v>
      </c>
      <c r="J244" s="364" t="s">
        <v>570</v>
      </c>
      <c r="K244" s="364" t="s">
        <v>558</v>
      </c>
      <c r="L244" s="364" t="s">
        <v>555</v>
      </c>
      <c r="M244" s="364" t="s">
        <v>740</v>
      </c>
      <c r="N244" s="364" t="s">
        <v>739</v>
      </c>
      <c r="O244" s="364" t="s">
        <v>555</v>
      </c>
      <c r="P244" s="364" t="s">
        <v>555</v>
      </c>
      <c r="Q244" s="364" t="s">
        <v>555</v>
      </c>
      <c r="R244" s="364" t="s">
        <v>555</v>
      </c>
      <c r="S244" s="364" t="s">
        <v>555</v>
      </c>
      <c r="T244" s="365">
        <v>88519</v>
      </c>
      <c r="U244" s="365">
        <v>30119</v>
      </c>
      <c r="V244" s="365">
        <v>30119</v>
      </c>
      <c r="W244" s="365">
        <v>0</v>
      </c>
      <c r="X244" s="365">
        <v>0</v>
      </c>
      <c r="Y244" s="365">
        <v>0</v>
      </c>
      <c r="Z244" s="365">
        <v>58400</v>
      </c>
      <c r="AA244" s="365">
        <v>0</v>
      </c>
      <c r="AB244" s="365">
        <v>0</v>
      </c>
      <c r="AC244" s="365">
        <v>25105</v>
      </c>
      <c r="AD244" s="365">
        <v>33295</v>
      </c>
      <c r="AE244" s="365">
        <v>8000</v>
      </c>
      <c r="AF244" s="365">
        <v>8000</v>
      </c>
      <c r="AG244" s="365">
        <v>8000</v>
      </c>
      <c r="AH244" s="365">
        <v>0</v>
      </c>
      <c r="AI244" s="365">
        <v>0</v>
      </c>
      <c r="AJ244" s="365">
        <v>0</v>
      </c>
      <c r="AK244" s="365">
        <v>0</v>
      </c>
      <c r="AL244" s="365">
        <v>0</v>
      </c>
      <c r="AM244" s="365">
        <v>0</v>
      </c>
      <c r="AN244" s="365">
        <v>0</v>
      </c>
      <c r="AO244" s="365">
        <v>80519</v>
      </c>
      <c r="AP244" s="365">
        <v>157094</v>
      </c>
      <c r="AQ244" s="365">
        <v>0</v>
      </c>
      <c r="AR244" s="365">
        <v>0</v>
      </c>
      <c r="AS244" s="365">
        <v>0</v>
      </c>
      <c r="AT244" s="365">
        <v>0</v>
      </c>
      <c r="AU244" s="365">
        <v>0</v>
      </c>
      <c r="AV244" s="365">
        <v>0</v>
      </c>
      <c r="AW244" s="365">
        <v>0</v>
      </c>
      <c r="AX244" s="365">
        <v>0</v>
      </c>
      <c r="AY244" s="365">
        <v>157094</v>
      </c>
      <c r="AZ244" s="365">
        <v>200552</v>
      </c>
      <c r="BA244" s="365">
        <v>200552</v>
      </c>
      <c r="BB244" s="365">
        <v>8000</v>
      </c>
      <c r="BC244" s="365">
        <v>0</v>
      </c>
      <c r="BD244" s="365">
        <v>0</v>
      </c>
      <c r="BE244" s="365">
        <v>0</v>
      </c>
      <c r="BF244" s="365">
        <v>200552</v>
      </c>
      <c r="BG244" s="365">
        <v>0</v>
      </c>
      <c r="BH244" s="365">
        <v>0</v>
      </c>
      <c r="BI244" s="365">
        <v>0</v>
      </c>
      <c r="BJ244" s="365">
        <v>0</v>
      </c>
      <c r="BK244" s="365">
        <v>0</v>
      </c>
      <c r="BL244" s="365">
        <v>0</v>
      </c>
      <c r="BM244" s="365">
        <v>0</v>
      </c>
      <c r="BN244" s="365">
        <v>25105</v>
      </c>
      <c r="BO244" s="365">
        <v>175447</v>
      </c>
      <c r="BP244" s="365">
        <v>0</v>
      </c>
      <c r="BQ244" s="365">
        <v>0</v>
      </c>
      <c r="BR244" s="365">
        <v>0</v>
      </c>
      <c r="BS244" s="365">
        <v>0</v>
      </c>
      <c r="BT244" s="365">
        <v>0</v>
      </c>
      <c r="BU244" s="365">
        <v>0</v>
      </c>
      <c r="BV244" s="365">
        <v>0</v>
      </c>
      <c r="BW244" s="365">
        <v>-43458</v>
      </c>
      <c r="BX244" s="365">
        <v>37061</v>
      </c>
      <c r="BY244" s="365">
        <v>26991</v>
      </c>
      <c r="BZ244" s="365">
        <v>17000</v>
      </c>
      <c r="CA244" s="365">
        <v>0</v>
      </c>
    </row>
    <row r="245" spans="1:90">
      <c r="A245" s="458" t="str">
        <f t="shared" si="3"/>
        <v>1222602261009000</v>
      </c>
      <c r="B245" s="364" t="s">
        <v>1616</v>
      </c>
      <c r="C245" s="364" t="s">
        <v>553</v>
      </c>
      <c r="D245" s="364" t="s">
        <v>557</v>
      </c>
      <c r="E245" s="364" t="s">
        <v>740</v>
      </c>
      <c r="F245" s="364" t="s">
        <v>1543</v>
      </c>
      <c r="G245" s="364" t="s">
        <v>1544</v>
      </c>
      <c r="H245" s="364" t="s">
        <v>556</v>
      </c>
      <c r="J245" s="364" t="s">
        <v>570</v>
      </c>
      <c r="K245" s="364" t="s">
        <v>561</v>
      </c>
      <c r="L245" s="364" t="s">
        <v>555</v>
      </c>
      <c r="M245" s="364" t="s">
        <v>740</v>
      </c>
      <c r="N245" s="364" t="s">
        <v>739</v>
      </c>
      <c r="O245" s="364" t="s">
        <v>555</v>
      </c>
      <c r="P245" s="364" t="s">
        <v>555</v>
      </c>
      <c r="Q245" s="364" t="s">
        <v>555</v>
      </c>
      <c r="R245" s="364" t="s">
        <v>555</v>
      </c>
      <c r="S245" s="364" t="s">
        <v>555</v>
      </c>
      <c r="T245" s="365">
        <v>0</v>
      </c>
      <c r="U245" s="365">
        <v>27070</v>
      </c>
      <c r="V245" s="365">
        <v>0</v>
      </c>
      <c r="W245" s="365">
        <v>0</v>
      </c>
      <c r="X245" s="365">
        <v>0</v>
      </c>
      <c r="Y245" s="365">
        <v>0</v>
      </c>
      <c r="Z245" s="365">
        <v>26800</v>
      </c>
      <c r="AA245" s="365">
        <v>270</v>
      </c>
      <c r="AB245" s="365">
        <v>0</v>
      </c>
      <c r="AC245" s="365">
        <v>200552</v>
      </c>
      <c r="AD245" s="365">
        <v>0</v>
      </c>
      <c r="AE245" s="365">
        <v>0</v>
      </c>
      <c r="AF245" s="365">
        <v>200552</v>
      </c>
      <c r="AG245" s="365">
        <v>0</v>
      </c>
      <c r="AH245" s="365">
        <v>0</v>
      </c>
      <c r="AI245" s="365">
        <v>0</v>
      </c>
      <c r="AJ245" s="365">
        <v>0</v>
      </c>
      <c r="AK245" s="365">
        <v>0</v>
      </c>
      <c r="AL245" s="365">
        <v>0</v>
      </c>
      <c r="AM245" s="365">
        <v>8000</v>
      </c>
      <c r="AN245" s="365">
        <v>0</v>
      </c>
      <c r="AO245" s="365">
        <v>0</v>
      </c>
      <c r="AU245" s="365">
        <v>0</v>
      </c>
      <c r="AV245" s="365">
        <v>0</v>
      </c>
      <c r="AW245" s="365">
        <v>0</v>
      </c>
      <c r="AX245" s="365">
        <v>0</v>
      </c>
      <c r="AY245" s="365">
        <v>0</v>
      </c>
      <c r="AZ245" s="365">
        <v>0</v>
      </c>
      <c r="BA245" s="365">
        <v>0</v>
      </c>
      <c r="BB245" s="365">
        <v>0</v>
      </c>
      <c r="BC245" s="365">
        <v>0</v>
      </c>
      <c r="BD245" s="365">
        <v>26800</v>
      </c>
      <c r="BE245" s="365">
        <v>0</v>
      </c>
      <c r="BF245" s="365">
        <v>26800</v>
      </c>
      <c r="BG245" s="365">
        <v>0</v>
      </c>
      <c r="BH245" s="365">
        <v>26800</v>
      </c>
      <c r="BI245" s="365">
        <v>0</v>
      </c>
      <c r="BJ245" s="365">
        <v>0</v>
      </c>
      <c r="BK245" s="365">
        <v>0</v>
      </c>
      <c r="BL245" s="365">
        <v>0</v>
      </c>
      <c r="BM245" s="365">
        <v>0</v>
      </c>
      <c r="BN245" s="365">
        <v>0</v>
      </c>
      <c r="BO245" s="365">
        <v>0</v>
      </c>
      <c r="BP245" s="365">
        <v>200552</v>
      </c>
      <c r="BQ245" s="365">
        <v>0</v>
      </c>
      <c r="BR245" s="365">
        <v>0</v>
      </c>
      <c r="BS245" s="365">
        <v>25105</v>
      </c>
      <c r="BT245" s="365">
        <v>0</v>
      </c>
      <c r="BU245" s="365">
        <v>0</v>
      </c>
      <c r="BV245" s="365">
        <v>0</v>
      </c>
      <c r="BW245" s="365">
        <v>0</v>
      </c>
      <c r="BX245" s="365">
        <v>0</v>
      </c>
      <c r="BY245" s="365">
        <v>0</v>
      </c>
      <c r="BZ245" s="365">
        <v>0</v>
      </c>
      <c r="CA245" s="365">
        <v>0</v>
      </c>
      <c r="CB245" s="365">
        <v>0</v>
      </c>
      <c r="CC245" s="365">
        <v>0</v>
      </c>
      <c r="CD245" s="365">
        <v>0</v>
      </c>
      <c r="CE245" s="365">
        <v>0</v>
      </c>
      <c r="CF245" s="365">
        <v>8000</v>
      </c>
      <c r="CG245" s="365">
        <v>0</v>
      </c>
      <c r="CH245" s="365">
        <v>0</v>
      </c>
      <c r="CI245" s="365">
        <v>0</v>
      </c>
      <c r="CJ245" s="365">
        <v>0</v>
      </c>
      <c r="CK245" s="365">
        <v>0</v>
      </c>
      <c r="CL245" s="365">
        <v>0</v>
      </c>
    </row>
    <row r="246" spans="1:90">
      <c r="A246" s="458" t="str">
        <f t="shared" si="3"/>
        <v>1224501261009000</v>
      </c>
      <c r="B246" s="364" t="s">
        <v>1616</v>
      </c>
      <c r="C246" s="364" t="s">
        <v>553</v>
      </c>
      <c r="D246" s="364" t="s">
        <v>557</v>
      </c>
      <c r="E246" s="364" t="s">
        <v>740</v>
      </c>
      <c r="F246" s="364" t="s">
        <v>1543</v>
      </c>
      <c r="G246" s="364" t="s">
        <v>1544</v>
      </c>
      <c r="H246" s="364" t="s">
        <v>556</v>
      </c>
      <c r="J246" s="364" t="s">
        <v>571</v>
      </c>
      <c r="K246" s="364" t="s">
        <v>558</v>
      </c>
      <c r="L246" s="364" t="s">
        <v>555</v>
      </c>
      <c r="M246" s="364" t="s">
        <v>740</v>
      </c>
      <c r="N246" s="364" t="s">
        <v>739</v>
      </c>
      <c r="O246" s="364" t="s">
        <v>555</v>
      </c>
      <c r="P246" s="364" t="s">
        <v>555</v>
      </c>
      <c r="Q246" s="364" t="s">
        <v>555</v>
      </c>
      <c r="R246" s="364" t="s">
        <v>555</v>
      </c>
      <c r="S246" s="364" t="s">
        <v>555</v>
      </c>
      <c r="T246" s="365">
        <v>0</v>
      </c>
      <c r="U246" s="365">
        <v>0</v>
      </c>
      <c r="V246" s="365">
        <v>0</v>
      </c>
      <c r="W246" s="365">
        <v>0</v>
      </c>
      <c r="X246" s="365">
        <v>0</v>
      </c>
      <c r="Y246" s="365">
        <v>0</v>
      </c>
      <c r="Z246" s="365">
        <v>0</v>
      </c>
      <c r="AA246" s="365">
        <v>0</v>
      </c>
      <c r="AB246" s="365">
        <v>0</v>
      </c>
      <c r="AC246" s="365">
        <v>0</v>
      </c>
      <c r="AD246" s="365">
        <v>0</v>
      </c>
      <c r="AE246" s="365">
        <v>0</v>
      </c>
      <c r="AF246" s="365">
        <v>0</v>
      </c>
      <c r="AG246" s="365">
        <v>0</v>
      </c>
      <c r="AH246" s="365">
        <v>0</v>
      </c>
      <c r="AI246" s="365">
        <v>0</v>
      </c>
    </row>
    <row r="247" spans="1:90">
      <c r="A247" s="458" t="str">
        <f t="shared" si="3"/>
        <v>1224502261009000</v>
      </c>
      <c r="B247" s="364" t="s">
        <v>1616</v>
      </c>
      <c r="C247" s="364" t="s">
        <v>553</v>
      </c>
      <c r="D247" s="364" t="s">
        <v>557</v>
      </c>
      <c r="E247" s="364" t="s">
        <v>740</v>
      </c>
      <c r="F247" s="364" t="s">
        <v>1543</v>
      </c>
      <c r="G247" s="364" t="s">
        <v>1544</v>
      </c>
      <c r="H247" s="364" t="s">
        <v>556</v>
      </c>
      <c r="J247" s="364" t="s">
        <v>571</v>
      </c>
      <c r="K247" s="364" t="s">
        <v>561</v>
      </c>
      <c r="L247" s="364" t="s">
        <v>555</v>
      </c>
      <c r="M247" s="364" t="s">
        <v>740</v>
      </c>
      <c r="N247" s="364" t="s">
        <v>739</v>
      </c>
      <c r="O247" s="364" t="s">
        <v>555</v>
      </c>
      <c r="P247" s="364" t="s">
        <v>555</v>
      </c>
      <c r="Q247" s="364" t="s">
        <v>555</v>
      </c>
      <c r="R247" s="364" t="s">
        <v>555</v>
      </c>
      <c r="S247" s="364" t="s">
        <v>555</v>
      </c>
      <c r="T247" s="365">
        <v>0</v>
      </c>
      <c r="U247" s="365">
        <v>0</v>
      </c>
      <c r="V247" s="365">
        <v>0</v>
      </c>
      <c r="W247" s="365">
        <v>0</v>
      </c>
      <c r="X247" s="365">
        <v>0</v>
      </c>
      <c r="Y247" s="365">
        <v>0</v>
      </c>
      <c r="Z247" s="365">
        <v>0</v>
      </c>
      <c r="AA247" s="365">
        <v>0</v>
      </c>
      <c r="AB247" s="365">
        <v>0</v>
      </c>
      <c r="AC247" s="365">
        <v>0</v>
      </c>
      <c r="AD247" s="365">
        <v>0</v>
      </c>
      <c r="AE247" s="365">
        <v>0</v>
      </c>
      <c r="AF247" s="365">
        <v>0</v>
      </c>
      <c r="AG247" s="365">
        <v>0</v>
      </c>
      <c r="AH247" s="365">
        <v>0</v>
      </c>
      <c r="AI247" s="365">
        <v>0</v>
      </c>
    </row>
    <row r="248" spans="1:90">
      <c r="A248" s="458" t="str">
        <f t="shared" si="3"/>
        <v>1224503261009000</v>
      </c>
      <c r="B248" s="364" t="s">
        <v>1616</v>
      </c>
      <c r="C248" s="364" t="s">
        <v>553</v>
      </c>
      <c r="D248" s="364" t="s">
        <v>557</v>
      </c>
      <c r="E248" s="364" t="s">
        <v>740</v>
      </c>
      <c r="F248" s="364" t="s">
        <v>1543</v>
      </c>
      <c r="G248" s="364" t="s">
        <v>1544</v>
      </c>
      <c r="H248" s="364" t="s">
        <v>556</v>
      </c>
      <c r="J248" s="364" t="s">
        <v>571</v>
      </c>
      <c r="K248" s="364" t="s">
        <v>562</v>
      </c>
      <c r="L248" s="364" t="s">
        <v>555</v>
      </c>
      <c r="M248" s="364" t="s">
        <v>740</v>
      </c>
      <c r="N248" s="364" t="s">
        <v>739</v>
      </c>
      <c r="O248" s="364" t="s">
        <v>555</v>
      </c>
      <c r="P248" s="364" t="s">
        <v>555</v>
      </c>
      <c r="Q248" s="364" t="s">
        <v>555</v>
      </c>
      <c r="R248" s="364" t="s">
        <v>555</v>
      </c>
      <c r="S248" s="364" t="s">
        <v>555</v>
      </c>
      <c r="T248" s="365">
        <v>0</v>
      </c>
      <c r="U248" s="365">
        <v>0</v>
      </c>
      <c r="V248" s="365">
        <v>0</v>
      </c>
      <c r="W248" s="365">
        <v>0</v>
      </c>
      <c r="X248" s="365">
        <v>0</v>
      </c>
      <c r="Y248" s="365">
        <v>0</v>
      </c>
      <c r="Z248" s="365">
        <v>0</v>
      </c>
      <c r="AA248" s="365">
        <v>0</v>
      </c>
      <c r="AB248" s="365">
        <v>0</v>
      </c>
      <c r="AC248" s="365">
        <v>0</v>
      </c>
      <c r="AD248" s="365">
        <v>0</v>
      </c>
      <c r="AE248" s="365">
        <v>0</v>
      </c>
      <c r="AF248" s="365">
        <v>0</v>
      </c>
      <c r="AG248" s="365">
        <v>0</v>
      </c>
      <c r="AH248" s="365">
        <v>0</v>
      </c>
      <c r="AI248" s="365">
        <v>0</v>
      </c>
    </row>
    <row r="249" spans="1:90">
      <c r="A249" s="458" t="str">
        <f t="shared" si="3"/>
        <v>1224504261009000</v>
      </c>
      <c r="B249" s="364" t="s">
        <v>1616</v>
      </c>
      <c r="C249" s="364" t="s">
        <v>553</v>
      </c>
      <c r="D249" s="364" t="s">
        <v>557</v>
      </c>
      <c r="E249" s="364" t="s">
        <v>740</v>
      </c>
      <c r="F249" s="364" t="s">
        <v>1543</v>
      </c>
      <c r="G249" s="364" t="s">
        <v>1544</v>
      </c>
      <c r="H249" s="364" t="s">
        <v>556</v>
      </c>
      <c r="J249" s="364" t="s">
        <v>571</v>
      </c>
      <c r="K249" s="364" t="s">
        <v>563</v>
      </c>
      <c r="L249" s="364" t="s">
        <v>555</v>
      </c>
      <c r="M249" s="364" t="s">
        <v>740</v>
      </c>
      <c r="N249" s="364" t="s">
        <v>739</v>
      </c>
      <c r="O249" s="364" t="s">
        <v>555</v>
      </c>
      <c r="P249" s="364" t="s">
        <v>555</v>
      </c>
      <c r="Q249" s="364" t="s">
        <v>555</v>
      </c>
      <c r="R249" s="364" t="s">
        <v>555</v>
      </c>
      <c r="S249" s="364" t="s">
        <v>555</v>
      </c>
      <c r="T249" s="365">
        <v>0</v>
      </c>
      <c r="U249" s="365">
        <v>0</v>
      </c>
      <c r="V249" s="365">
        <v>0</v>
      </c>
      <c r="W249" s="365">
        <v>0</v>
      </c>
      <c r="X249" s="365">
        <v>0</v>
      </c>
      <c r="Y249" s="365">
        <v>0</v>
      </c>
      <c r="Z249" s="365">
        <v>0</v>
      </c>
      <c r="AA249" s="365">
        <v>0</v>
      </c>
      <c r="AB249" s="365">
        <v>0</v>
      </c>
      <c r="AC249" s="365">
        <v>0</v>
      </c>
      <c r="AD249" s="365">
        <v>0</v>
      </c>
      <c r="AE249" s="365">
        <v>0</v>
      </c>
      <c r="AF249" s="365">
        <v>0</v>
      </c>
      <c r="AG249" s="365">
        <v>0</v>
      </c>
      <c r="AH249" s="365">
        <v>0</v>
      </c>
      <c r="AI249" s="365">
        <v>0</v>
      </c>
    </row>
    <row r="250" spans="1:90">
      <c r="A250" s="458" t="str">
        <f t="shared" si="3"/>
        <v>1224505261009000</v>
      </c>
      <c r="B250" s="364" t="s">
        <v>1616</v>
      </c>
      <c r="C250" s="364" t="s">
        <v>553</v>
      </c>
      <c r="D250" s="364" t="s">
        <v>557</v>
      </c>
      <c r="E250" s="364" t="s">
        <v>740</v>
      </c>
      <c r="F250" s="364" t="s">
        <v>1543</v>
      </c>
      <c r="G250" s="364" t="s">
        <v>1544</v>
      </c>
      <c r="H250" s="364" t="s">
        <v>556</v>
      </c>
      <c r="J250" s="364" t="s">
        <v>571</v>
      </c>
      <c r="K250" s="364" t="s">
        <v>564</v>
      </c>
      <c r="L250" s="364" t="s">
        <v>555</v>
      </c>
      <c r="M250" s="364" t="s">
        <v>740</v>
      </c>
      <c r="N250" s="364" t="s">
        <v>739</v>
      </c>
      <c r="O250" s="364" t="s">
        <v>555</v>
      </c>
      <c r="P250" s="364" t="s">
        <v>555</v>
      </c>
      <c r="Q250" s="364" t="s">
        <v>555</v>
      </c>
      <c r="R250" s="364" t="s">
        <v>555</v>
      </c>
      <c r="S250" s="364" t="s">
        <v>555</v>
      </c>
      <c r="T250" s="365">
        <v>0</v>
      </c>
      <c r="U250" s="365">
        <v>0</v>
      </c>
      <c r="V250" s="365">
        <v>0</v>
      </c>
      <c r="W250" s="365">
        <v>0</v>
      </c>
      <c r="X250" s="365">
        <v>0</v>
      </c>
      <c r="Y250" s="365">
        <v>0</v>
      </c>
      <c r="Z250" s="365">
        <v>0</v>
      </c>
      <c r="AA250" s="365">
        <v>0</v>
      </c>
      <c r="AB250" s="365">
        <v>0</v>
      </c>
      <c r="AC250" s="365">
        <v>0</v>
      </c>
      <c r="AD250" s="365">
        <v>0</v>
      </c>
      <c r="AE250" s="365">
        <v>0</v>
      </c>
      <c r="AF250" s="365">
        <v>0</v>
      </c>
      <c r="AG250" s="365">
        <v>0</v>
      </c>
      <c r="AH250" s="365">
        <v>0</v>
      </c>
      <c r="AI250" s="365">
        <v>0</v>
      </c>
    </row>
    <row r="251" spans="1:90">
      <c r="A251" s="458" t="str">
        <f t="shared" si="3"/>
        <v>1224506261009000</v>
      </c>
      <c r="B251" s="364" t="s">
        <v>1616</v>
      </c>
      <c r="C251" s="364" t="s">
        <v>553</v>
      </c>
      <c r="D251" s="364" t="s">
        <v>557</v>
      </c>
      <c r="E251" s="364" t="s">
        <v>740</v>
      </c>
      <c r="F251" s="364" t="s">
        <v>1543</v>
      </c>
      <c r="G251" s="364" t="s">
        <v>1544</v>
      </c>
      <c r="H251" s="364" t="s">
        <v>556</v>
      </c>
      <c r="J251" s="364" t="s">
        <v>571</v>
      </c>
      <c r="K251" s="364" t="s">
        <v>565</v>
      </c>
      <c r="L251" s="364" t="s">
        <v>555</v>
      </c>
      <c r="M251" s="364" t="s">
        <v>740</v>
      </c>
      <c r="N251" s="364" t="s">
        <v>739</v>
      </c>
      <c r="O251" s="364" t="s">
        <v>555</v>
      </c>
      <c r="P251" s="364" t="s">
        <v>555</v>
      </c>
      <c r="Q251" s="364" t="s">
        <v>555</v>
      </c>
      <c r="R251" s="364" t="s">
        <v>555</v>
      </c>
      <c r="S251" s="364" t="s">
        <v>555</v>
      </c>
      <c r="T251" s="365">
        <v>0</v>
      </c>
      <c r="U251" s="365">
        <v>0</v>
      </c>
      <c r="V251" s="365">
        <v>0</v>
      </c>
      <c r="W251" s="365">
        <v>0</v>
      </c>
      <c r="X251" s="365">
        <v>0</v>
      </c>
      <c r="Y251" s="365">
        <v>0</v>
      </c>
      <c r="Z251" s="365">
        <v>0</v>
      </c>
      <c r="AA251" s="365">
        <v>0</v>
      </c>
      <c r="AB251" s="365">
        <v>0</v>
      </c>
      <c r="AC251" s="365">
        <v>0</v>
      </c>
      <c r="AD251" s="365">
        <v>0</v>
      </c>
      <c r="AE251" s="365">
        <v>0</v>
      </c>
      <c r="AF251" s="365">
        <v>0</v>
      </c>
      <c r="AG251" s="365">
        <v>0</v>
      </c>
      <c r="AH251" s="365">
        <v>0</v>
      </c>
      <c r="AI251" s="365">
        <v>0</v>
      </c>
    </row>
    <row r="252" spans="1:90">
      <c r="A252" s="458" t="str">
        <f t="shared" si="3"/>
        <v>1224507261009000</v>
      </c>
      <c r="B252" s="364" t="s">
        <v>1616</v>
      </c>
      <c r="C252" s="364" t="s">
        <v>553</v>
      </c>
      <c r="D252" s="364" t="s">
        <v>557</v>
      </c>
      <c r="E252" s="364" t="s">
        <v>740</v>
      </c>
      <c r="F252" s="364" t="s">
        <v>1543</v>
      </c>
      <c r="G252" s="364" t="s">
        <v>1544</v>
      </c>
      <c r="H252" s="364" t="s">
        <v>556</v>
      </c>
      <c r="J252" s="364" t="s">
        <v>571</v>
      </c>
      <c r="K252" s="364" t="s">
        <v>566</v>
      </c>
      <c r="L252" s="364" t="s">
        <v>555</v>
      </c>
      <c r="M252" s="364" t="s">
        <v>740</v>
      </c>
      <c r="N252" s="364" t="s">
        <v>739</v>
      </c>
      <c r="O252" s="364" t="s">
        <v>555</v>
      </c>
      <c r="P252" s="364" t="s">
        <v>555</v>
      </c>
      <c r="Q252" s="364" t="s">
        <v>555</v>
      </c>
      <c r="R252" s="364" t="s">
        <v>555</v>
      </c>
      <c r="S252" s="364" t="s">
        <v>555</v>
      </c>
      <c r="T252" s="365">
        <v>0</v>
      </c>
      <c r="U252" s="365">
        <v>0</v>
      </c>
      <c r="V252" s="365">
        <v>0</v>
      </c>
      <c r="W252" s="365">
        <v>0</v>
      </c>
      <c r="X252" s="365">
        <v>0</v>
      </c>
      <c r="Y252" s="365">
        <v>0</v>
      </c>
      <c r="Z252" s="365">
        <v>0</v>
      </c>
      <c r="AA252" s="365">
        <v>0</v>
      </c>
      <c r="AB252" s="365">
        <v>0</v>
      </c>
      <c r="AC252" s="365">
        <v>0</v>
      </c>
      <c r="AD252" s="365">
        <v>0</v>
      </c>
      <c r="AE252" s="365">
        <v>0</v>
      </c>
      <c r="AF252" s="365">
        <v>0</v>
      </c>
      <c r="AG252" s="365">
        <v>0</v>
      </c>
      <c r="AH252" s="365">
        <v>0</v>
      </c>
      <c r="AI252" s="365">
        <v>0</v>
      </c>
    </row>
    <row r="253" spans="1:90">
      <c r="A253" s="458" t="str">
        <f t="shared" si="3"/>
        <v>1224508261009000</v>
      </c>
      <c r="B253" s="364" t="s">
        <v>1616</v>
      </c>
      <c r="C253" s="364" t="s">
        <v>553</v>
      </c>
      <c r="D253" s="364" t="s">
        <v>557</v>
      </c>
      <c r="E253" s="364" t="s">
        <v>740</v>
      </c>
      <c r="F253" s="364" t="s">
        <v>1543</v>
      </c>
      <c r="G253" s="364" t="s">
        <v>1544</v>
      </c>
      <c r="H253" s="364" t="s">
        <v>556</v>
      </c>
      <c r="J253" s="364" t="s">
        <v>571</v>
      </c>
      <c r="K253" s="364" t="s">
        <v>554</v>
      </c>
      <c r="L253" s="364" t="s">
        <v>555</v>
      </c>
      <c r="M253" s="364" t="s">
        <v>740</v>
      </c>
      <c r="N253" s="364" t="s">
        <v>739</v>
      </c>
      <c r="O253" s="364" t="s">
        <v>555</v>
      </c>
      <c r="P253" s="364" t="s">
        <v>555</v>
      </c>
      <c r="Q253" s="364" t="s">
        <v>555</v>
      </c>
      <c r="R253" s="364" t="s">
        <v>555</v>
      </c>
      <c r="S253" s="364" t="s">
        <v>555</v>
      </c>
      <c r="T253" s="365">
        <v>0</v>
      </c>
      <c r="U253" s="365">
        <v>0</v>
      </c>
      <c r="V253" s="365">
        <v>0</v>
      </c>
      <c r="W253" s="365">
        <v>0</v>
      </c>
      <c r="X253" s="365">
        <v>0</v>
      </c>
      <c r="Y253" s="365">
        <v>0</v>
      </c>
      <c r="Z253" s="365">
        <v>0</v>
      </c>
      <c r="AA253" s="365">
        <v>0</v>
      </c>
      <c r="AB253" s="365">
        <v>0</v>
      </c>
      <c r="AC253" s="365">
        <v>0</v>
      </c>
      <c r="AD253" s="365">
        <v>0</v>
      </c>
      <c r="AE253" s="365">
        <v>0</v>
      </c>
      <c r="AF253" s="365">
        <v>0</v>
      </c>
      <c r="AG253" s="365">
        <v>0</v>
      </c>
      <c r="AH253" s="365">
        <v>0</v>
      </c>
      <c r="AI253" s="365">
        <v>0</v>
      </c>
    </row>
    <row r="254" spans="1:90">
      <c r="A254" s="458" t="str">
        <f t="shared" si="3"/>
        <v>1224509261009000</v>
      </c>
      <c r="B254" s="364" t="s">
        <v>1616</v>
      </c>
      <c r="C254" s="364" t="s">
        <v>553</v>
      </c>
      <c r="D254" s="364" t="s">
        <v>557</v>
      </c>
      <c r="E254" s="364" t="s">
        <v>740</v>
      </c>
      <c r="F254" s="364" t="s">
        <v>1543</v>
      </c>
      <c r="G254" s="364" t="s">
        <v>1544</v>
      </c>
      <c r="H254" s="364" t="s">
        <v>556</v>
      </c>
      <c r="J254" s="364" t="s">
        <v>571</v>
      </c>
      <c r="K254" s="364" t="s">
        <v>567</v>
      </c>
      <c r="L254" s="364" t="s">
        <v>555</v>
      </c>
      <c r="M254" s="364" t="s">
        <v>740</v>
      </c>
      <c r="N254" s="364" t="s">
        <v>739</v>
      </c>
      <c r="O254" s="364" t="s">
        <v>555</v>
      </c>
      <c r="P254" s="364" t="s">
        <v>555</v>
      </c>
      <c r="Q254" s="364" t="s">
        <v>555</v>
      </c>
      <c r="R254" s="364" t="s">
        <v>555</v>
      </c>
      <c r="S254" s="364" t="s">
        <v>555</v>
      </c>
      <c r="T254" s="365">
        <v>0</v>
      </c>
      <c r="U254" s="365">
        <v>0</v>
      </c>
      <c r="V254" s="365">
        <v>0</v>
      </c>
      <c r="W254" s="365">
        <v>0</v>
      </c>
      <c r="X254" s="365">
        <v>0</v>
      </c>
      <c r="Y254" s="365">
        <v>0</v>
      </c>
      <c r="Z254" s="365">
        <v>0</v>
      </c>
      <c r="AA254" s="365">
        <v>0</v>
      </c>
      <c r="AB254" s="365">
        <v>0</v>
      </c>
      <c r="AC254" s="365">
        <v>0</v>
      </c>
      <c r="AD254" s="365">
        <v>0</v>
      </c>
      <c r="AE254" s="365">
        <v>0</v>
      </c>
      <c r="AF254" s="365">
        <v>0</v>
      </c>
      <c r="AG254" s="365">
        <v>0</v>
      </c>
      <c r="AH254" s="365">
        <v>0</v>
      </c>
      <c r="AI254" s="365">
        <v>0</v>
      </c>
    </row>
    <row r="255" spans="1:90">
      <c r="A255" s="458" t="str">
        <f t="shared" si="3"/>
        <v>1224510261009000</v>
      </c>
      <c r="B255" s="364" t="s">
        <v>1616</v>
      </c>
      <c r="C255" s="364" t="s">
        <v>553</v>
      </c>
      <c r="D255" s="364" t="s">
        <v>557</v>
      </c>
      <c r="E255" s="364" t="s">
        <v>740</v>
      </c>
      <c r="F255" s="364" t="s">
        <v>1543</v>
      </c>
      <c r="G255" s="364" t="s">
        <v>1544</v>
      </c>
      <c r="H255" s="364" t="s">
        <v>556</v>
      </c>
      <c r="J255" s="364" t="s">
        <v>571</v>
      </c>
      <c r="K255" s="364" t="s">
        <v>568</v>
      </c>
      <c r="L255" s="364" t="s">
        <v>555</v>
      </c>
      <c r="M255" s="364" t="s">
        <v>740</v>
      </c>
      <c r="N255" s="364" t="s">
        <v>739</v>
      </c>
      <c r="O255" s="364" t="s">
        <v>555</v>
      </c>
      <c r="P255" s="364" t="s">
        <v>555</v>
      </c>
      <c r="Q255" s="364" t="s">
        <v>555</v>
      </c>
      <c r="R255" s="364" t="s">
        <v>555</v>
      </c>
      <c r="S255" s="364" t="s">
        <v>555</v>
      </c>
      <c r="T255" s="365">
        <v>0</v>
      </c>
      <c r="U255" s="365">
        <v>0</v>
      </c>
      <c r="V255" s="365">
        <v>0</v>
      </c>
      <c r="W255" s="365">
        <v>0</v>
      </c>
      <c r="X255" s="365">
        <v>0</v>
      </c>
      <c r="Y255" s="365">
        <v>0</v>
      </c>
      <c r="Z255" s="365">
        <v>0</v>
      </c>
      <c r="AA255" s="365">
        <v>0</v>
      </c>
      <c r="AB255" s="365">
        <v>0</v>
      </c>
      <c r="AC255" s="365">
        <v>0</v>
      </c>
      <c r="AD255" s="365">
        <v>0</v>
      </c>
      <c r="AE255" s="365">
        <v>0</v>
      </c>
      <c r="AF255" s="365">
        <v>0</v>
      </c>
      <c r="AG255" s="365">
        <v>0</v>
      </c>
      <c r="AH255" s="365">
        <v>0</v>
      </c>
      <c r="AI255" s="365">
        <v>0</v>
      </c>
    </row>
    <row r="256" spans="1:90">
      <c r="A256" s="458" t="str">
        <f t="shared" si="3"/>
        <v>1224511261009000</v>
      </c>
      <c r="B256" s="364" t="s">
        <v>1616</v>
      </c>
      <c r="C256" s="364" t="s">
        <v>553</v>
      </c>
      <c r="D256" s="364" t="s">
        <v>557</v>
      </c>
      <c r="E256" s="364" t="s">
        <v>740</v>
      </c>
      <c r="F256" s="364" t="s">
        <v>1543</v>
      </c>
      <c r="G256" s="364" t="s">
        <v>1544</v>
      </c>
      <c r="H256" s="364" t="s">
        <v>556</v>
      </c>
      <c r="J256" s="364" t="s">
        <v>571</v>
      </c>
      <c r="K256" s="364" t="s">
        <v>569</v>
      </c>
      <c r="L256" s="364" t="s">
        <v>555</v>
      </c>
      <c r="M256" s="364" t="s">
        <v>740</v>
      </c>
      <c r="N256" s="364" t="s">
        <v>739</v>
      </c>
      <c r="O256" s="364" t="s">
        <v>555</v>
      </c>
      <c r="P256" s="364" t="s">
        <v>555</v>
      </c>
      <c r="Q256" s="364" t="s">
        <v>555</v>
      </c>
      <c r="R256" s="364" t="s">
        <v>555</v>
      </c>
      <c r="S256" s="364" t="s">
        <v>555</v>
      </c>
      <c r="T256" s="365">
        <v>0</v>
      </c>
      <c r="U256" s="365">
        <v>0</v>
      </c>
      <c r="V256" s="365">
        <v>0</v>
      </c>
      <c r="W256" s="365">
        <v>0</v>
      </c>
      <c r="X256" s="365">
        <v>0</v>
      </c>
      <c r="Y256" s="365">
        <v>0</v>
      </c>
      <c r="Z256" s="365">
        <v>0</v>
      </c>
      <c r="AA256" s="365">
        <v>0</v>
      </c>
      <c r="AB256" s="365">
        <v>0</v>
      </c>
      <c r="AC256" s="365">
        <v>0</v>
      </c>
      <c r="AD256" s="365">
        <v>0</v>
      </c>
      <c r="AE256" s="365">
        <v>0</v>
      </c>
      <c r="AF256" s="365">
        <v>0</v>
      </c>
      <c r="AG256" s="365">
        <v>0</v>
      </c>
      <c r="AH256" s="365">
        <v>0</v>
      </c>
      <c r="AI256" s="365">
        <v>0</v>
      </c>
    </row>
    <row r="257" spans="1:89">
      <c r="A257" s="458" t="str">
        <f t="shared" si="3"/>
        <v>1224512261009000</v>
      </c>
      <c r="B257" s="364" t="s">
        <v>1616</v>
      </c>
      <c r="C257" s="364" t="s">
        <v>553</v>
      </c>
      <c r="D257" s="364" t="s">
        <v>557</v>
      </c>
      <c r="E257" s="364" t="s">
        <v>740</v>
      </c>
      <c r="F257" s="364" t="s">
        <v>1543</v>
      </c>
      <c r="G257" s="364" t="s">
        <v>1544</v>
      </c>
      <c r="H257" s="364" t="s">
        <v>556</v>
      </c>
      <c r="J257" s="364" t="s">
        <v>571</v>
      </c>
      <c r="K257" s="364" t="s">
        <v>557</v>
      </c>
      <c r="L257" s="364" t="s">
        <v>555</v>
      </c>
      <c r="M257" s="364" t="s">
        <v>740</v>
      </c>
      <c r="N257" s="364" t="s">
        <v>739</v>
      </c>
      <c r="O257" s="364" t="s">
        <v>555</v>
      </c>
      <c r="P257" s="364" t="s">
        <v>555</v>
      </c>
      <c r="Q257" s="364" t="s">
        <v>555</v>
      </c>
      <c r="R257" s="364" t="s">
        <v>555</v>
      </c>
      <c r="S257" s="364" t="s">
        <v>555</v>
      </c>
      <c r="T257" s="365">
        <v>0</v>
      </c>
      <c r="U257" s="365">
        <v>0</v>
      </c>
      <c r="V257" s="365">
        <v>0</v>
      </c>
      <c r="W257" s="365">
        <v>0</v>
      </c>
      <c r="X257" s="365">
        <v>0</v>
      </c>
      <c r="Y257" s="365">
        <v>0</v>
      </c>
      <c r="Z257" s="365">
        <v>0</v>
      </c>
      <c r="AA257" s="365">
        <v>0</v>
      </c>
      <c r="AB257" s="365">
        <v>0</v>
      </c>
      <c r="AC257" s="365">
        <v>0</v>
      </c>
      <c r="AD257" s="365">
        <v>0</v>
      </c>
      <c r="AE257" s="365">
        <v>0</v>
      </c>
      <c r="AF257" s="365">
        <v>0</v>
      </c>
      <c r="AG257" s="365">
        <v>0</v>
      </c>
      <c r="AH257" s="365">
        <v>0</v>
      </c>
      <c r="AI257" s="365">
        <v>0</v>
      </c>
    </row>
    <row r="258" spans="1:89">
      <c r="A258" s="458" t="str">
        <f t="shared" si="3"/>
        <v>1224513261009000</v>
      </c>
      <c r="B258" s="364" t="s">
        <v>1616</v>
      </c>
      <c r="C258" s="364" t="s">
        <v>553</v>
      </c>
      <c r="D258" s="364" t="s">
        <v>557</v>
      </c>
      <c r="E258" s="364" t="s">
        <v>740</v>
      </c>
      <c r="F258" s="364" t="s">
        <v>1543</v>
      </c>
      <c r="G258" s="364" t="s">
        <v>1544</v>
      </c>
      <c r="H258" s="364" t="s">
        <v>556</v>
      </c>
      <c r="J258" s="364" t="s">
        <v>571</v>
      </c>
      <c r="K258" s="364" t="s">
        <v>572</v>
      </c>
      <c r="L258" s="364" t="s">
        <v>555</v>
      </c>
      <c r="M258" s="364" t="s">
        <v>740</v>
      </c>
      <c r="N258" s="364" t="s">
        <v>739</v>
      </c>
      <c r="O258" s="364" t="s">
        <v>555</v>
      </c>
      <c r="P258" s="364" t="s">
        <v>555</v>
      </c>
      <c r="Q258" s="364" t="s">
        <v>555</v>
      </c>
      <c r="R258" s="364" t="s">
        <v>555</v>
      </c>
      <c r="S258" s="364" t="s">
        <v>555</v>
      </c>
      <c r="T258" s="365">
        <v>0</v>
      </c>
      <c r="U258" s="365">
        <v>0</v>
      </c>
      <c r="V258" s="365">
        <v>0</v>
      </c>
      <c r="W258" s="365">
        <v>0</v>
      </c>
      <c r="X258" s="365">
        <v>0</v>
      </c>
      <c r="Y258" s="365">
        <v>0</v>
      </c>
      <c r="Z258" s="365">
        <v>0</v>
      </c>
      <c r="AA258" s="365">
        <v>0</v>
      </c>
      <c r="AB258" s="365">
        <v>0</v>
      </c>
      <c r="AC258" s="365">
        <v>0</v>
      </c>
      <c r="AD258" s="365">
        <v>0</v>
      </c>
      <c r="AE258" s="365">
        <v>0</v>
      </c>
      <c r="AF258" s="365">
        <v>0</v>
      </c>
      <c r="AG258" s="365">
        <v>0</v>
      </c>
      <c r="AH258" s="365">
        <v>0</v>
      </c>
      <c r="AI258" s="365">
        <v>0</v>
      </c>
    </row>
    <row r="259" spans="1:89">
      <c r="A259" s="458" t="str">
        <f t="shared" ref="A259:A322" si="4">+D259&amp;E259&amp;J259&amp;K259&amp;F259&amp;H259</f>
        <v>1224514261009000</v>
      </c>
      <c r="B259" s="364" t="s">
        <v>1616</v>
      </c>
      <c r="C259" s="364" t="s">
        <v>553</v>
      </c>
      <c r="D259" s="364" t="s">
        <v>557</v>
      </c>
      <c r="E259" s="364" t="s">
        <v>740</v>
      </c>
      <c r="F259" s="364" t="s">
        <v>1543</v>
      </c>
      <c r="G259" s="364" t="s">
        <v>1544</v>
      </c>
      <c r="H259" s="364" t="s">
        <v>556</v>
      </c>
      <c r="J259" s="364" t="s">
        <v>571</v>
      </c>
      <c r="K259" s="364" t="s">
        <v>573</v>
      </c>
      <c r="L259" s="364" t="s">
        <v>555</v>
      </c>
      <c r="M259" s="364" t="s">
        <v>740</v>
      </c>
      <c r="N259" s="364" t="s">
        <v>739</v>
      </c>
      <c r="O259" s="364" t="s">
        <v>555</v>
      </c>
      <c r="P259" s="364" t="s">
        <v>555</v>
      </c>
      <c r="Q259" s="364" t="s">
        <v>555</v>
      </c>
      <c r="R259" s="364" t="s">
        <v>555</v>
      </c>
      <c r="S259" s="364" t="s">
        <v>555</v>
      </c>
      <c r="T259" s="365">
        <v>0</v>
      </c>
      <c r="U259" s="365">
        <v>0</v>
      </c>
      <c r="V259" s="365">
        <v>0</v>
      </c>
      <c r="W259" s="365">
        <v>0</v>
      </c>
      <c r="X259" s="365">
        <v>0</v>
      </c>
      <c r="Y259" s="365">
        <v>0</v>
      </c>
      <c r="Z259" s="365">
        <v>0</v>
      </c>
      <c r="AA259" s="365">
        <v>0</v>
      </c>
      <c r="AB259" s="365">
        <v>0</v>
      </c>
      <c r="AC259" s="365">
        <v>0</v>
      </c>
      <c r="AD259" s="365">
        <v>0</v>
      </c>
      <c r="AE259" s="365">
        <v>0</v>
      </c>
      <c r="AF259" s="365">
        <v>0</v>
      </c>
      <c r="AG259" s="365">
        <v>0</v>
      </c>
      <c r="AH259" s="365">
        <v>0</v>
      </c>
      <c r="AI259" s="365">
        <v>0</v>
      </c>
    </row>
    <row r="260" spans="1:89">
      <c r="A260" s="458" t="str">
        <f t="shared" si="4"/>
        <v>1224515261009000</v>
      </c>
      <c r="B260" s="364" t="s">
        <v>1616</v>
      </c>
      <c r="C260" s="364" t="s">
        <v>553</v>
      </c>
      <c r="D260" s="364" t="s">
        <v>557</v>
      </c>
      <c r="E260" s="364" t="s">
        <v>740</v>
      </c>
      <c r="F260" s="364" t="s">
        <v>1543</v>
      </c>
      <c r="G260" s="364" t="s">
        <v>1544</v>
      </c>
      <c r="H260" s="364" t="s">
        <v>556</v>
      </c>
      <c r="J260" s="364" t="s">
        <v>571</v>
      </c>
      <c r="K260" s="364" t="s">
        <v>574</v>
      </c>
      <c r="L260" s="364" t="s">
        <v>555</v>
      </c>
      <c r="M260" s="364" t="s">
        <v>740</v>
      </c>
      <c r="N260" s="364" t="s">
        <v>739</v>
      </c>
      <c r="O260" s="364" t="s">
        <v>555</v>
      </c>
      <c r="P260" s="364" t="s">
        <v>555</v>
      </c>
      <c r="Q260" s="364" t="s">
        <v>555</v>
      </c>
      <c r="R260" s="364" t="s">
        <v>555</v>
      </c>
      <c r="S260" s="364" t="s">
        <v>555</v>
      </c>
      <c r="T260" s="365">
        <v>0</v>
      </c>
      <c r="U260" s="365">
        <v>0</v>
      </c>
      <c r="V260" s="365">
        <v>0</v>
      </c>
      <c r="W260" s="365">
        <v>0</v>
      </c>
      <c r="X260" s="365">
        <v>0</v>
      </c>
      <c r="Y260" s="365">
        <v>0</v>
      </c>
      <c r="Z260" s="365">
        <v>0</v>
      </c>
      <c r="AA260" s="365">
        <v>0</v>
      </c>
      <c r="AB260" s="365">
        <v>0</v>
      </c>
      <c r="AC260" s="365">
        <v>0</v>
      </c>
      <c r="AD260" s="365">
        <v>0</v>
      </c>
      <c r="AE260" s="365">
        <v>0</v>
      </c>
      <c r="AF260" s="365">
        <v>0</v>
      </c>
      <c r="AG260" s="365">
        <v>0</v>
      </c>
      <c r="AH260" s="365">
        <v>0</v>
      </c>
      <c r="AI260" s="365">
        <v>0</v>
      </c>
    </row>
    <row r="261" spans="1:89">
      <c r="A261" s="458" t="str">
        <f t="shared" si="4"/>
        <v>1224516261009000</v>
      </c>
      <c r="B261" s="364" t="s">
        <v>1616</v>
      </c>
      <c r="C261" s="364" t="s">
        <v>553</v>
      </c>
      <c r="D261" s="364" t="s">
        <v>557</v>
      </c>
      <c r="E261" s="364" t="s">
        <v>740</v>
      </c>
      <c r="F261" s="364" t="s">
        <v>1543</v>
      </c>
      <c r="G261" s="364" t="s">
        <v>1544</v>
      </c>
      <c r="H261" s="364" t="s">
        <v>556</v>
      </c>
      <c r="J261" s="364" t="s">
        <v>571</v>
      </c>
      <c r="K261" s="364" t="s">
        <v>575</v>
      </c>
      <c r="L261" s="364" t="s">
        <v>555</v>
      </c>
      <c r="M261" s="364" t="s">
        <v>740</v>
      </c>
      <c r="N261" s="364" t="s">
        <v>739</v>
      </c>
      <c r="O261" s="364" t="s">
        <v>555</v>
      </c>
      <c r="P261" s="364" t="s">
        <v>555</v>
      </c>
      <c r="Q261" s="364" t="s">
        <v>555</v>
      </c>
      <c r="R261" s="364" t="s">
        <v>555</v>
      </c>
      <c r="S261" s="364" t="s">
        <v>555</v>
      </c>
      <c r="T261" s="365">
        <v>0</v>
      </c>
      <c r="U261" s="365">
        <v>0</v>
      </c>
      <c r="V261" s="365">
        <v>0</v>
      </c>
      <c r="W261" s="365">
        <v>0</v>
      </c>
      <c r="X261" s="365">
        <v>0</v>
      </c>
      <c r="Y261" s="365">
        <v>0</v>
      </c>
      <c r="Z261" s="365">
        <v>0</v>
      </c>
      <c r="AA261" s="365">
        <v>0</v>
      </c>
      <c r="AB261" s="365">
        <v>0</v>
      </c>
      <c r="AC261" s="365">
        <v>0</v>
      </c>
      <c r="AD261" s="365">
        <v>0</v>
      </c>
      <c r="AE261" s="365">
        <v>0</v>
      </c>
      <c r="AF261" s="365">
        <v>0</v>
      </c>
      <c r="AG261" s="365">
        <v>0</v>
      </c>
      <c r="AH261" s="365">
        <v>0</v>
      </c>
      <c r="AI261" s="365">
        <v>0</v>
      </c>
    </row>
    <row r="262" spans="1:89">
      <c r="A262" s="458" t="str">
        <f t="shared" si="4"/>
        <v>1224517261009000</v>
      </c>
      <c r="B262" s="364" t="s">
        <v>1616</v>
      </c>
      <c r="C262" s="364" t="s">
        <v>553</v>
      </c>
      <c r="D262" s="364" t="s">
        <v>557</v>
      </c>
      <c r="E262" s="364" t="s">
        <v>740</v>
      </c>
      <c r="F262" s="364" t="s">
        <v>1543</v>
      </c>
      <c r="G262" s="364" t="s">
        <v>1544</v>
      </c>
      <c r="H262" s="364" t="s">
        <v>556</v>
      </c>
      <c r="J262" s="364" t="s">
        <v>571</v>
      </c>
      <c r="K262" s="364" t="s">
        <v>576</v>
      </c>
      <c r="L262" s="364" t="s">
        <v>555</v>
      </c>
      <c r="M262" s="364" t="s">
        <v>740</v>
      </c>
      <c r="N262" s="364" t="s">
        <v>739</v>
      </c>
      <c r="O262" s="364" t="s">
        <v>555</v>
      </c>
      <c r="P262" s="364" t="s">
        <v>555</v>
      </c>
      <c r="Q262" s="364" t="s">
        <v>555</v>
      </c>
      <c r="R262" s="364" t="s">
        <v>555</v>
      </c>
      <c r="S262" s="364" t="s">
        <v>555</v>
      </c>
      <c r="T262" s="365">
        <v>0</v>
      </c>
      <c r="U262" s="365">
        <v>0</v>
      </c>
      <c r="V262" s="365">
        <v>0</v>
      </c>
      <c r="W262" s="365">
        <v>0</v>
      </c>
      <c r="X262" s="365">
        <v>0</v>
      </c>
      <c r="Y262" s="365">
        <v>0</v>
      </c>
      <c r="Z262" s="365">
        <v>0</v>
      </c>
      <c r="AA262" s="365">
        <v>0</v>
      </c>
      <c r="AB262" s="365">
        <v>0</v>
      </c>
      <c r="AC262" s="365">
        <v>0</v>
      </c>
      <c r="AD262" s="365">
        <v>0</v>
      </c>
      <c r="AE262" s="365">
        <v>0</v>
      </c>
      <c r="AF262" s="365">
        <v>0</v>
      </c>
      <c r="AG262" s="365">
        <v>0</v>
      </c>
      <c r="AH262" s="365">
        <v>0</v>
      </c>
      <c r="AI262" s="365">
        <v>0</v>
      </c>
    </row>
    <row r="263" spans="1:89">
      <c r="A263" s="458" t="str">
        <f t="shared" si="4"/>
        <v>1224518261009000</v>
      </c>
      <c r="B263" s="364" t="s">
        <v>1616</v>
      </c>
      <c r="C263" s="364" t="s">
        <v>553</v>
      </c>
      <c r="D263" s="364" t="s">
        <v>557</v>
      </c>
      <c r="E263" s="364" t="s">
        <v>740</v>
      </c>
      <c r="F263" s="364" t="s">
        <v>1543</v>
      </c>
      <c r="G263" s="364" t="s">
        <v>1544</v>
      </c>
      <c r="H263" s="364" t="s">
        <v>556</v>
      </c>
      <c r="J263" s="364" t="s">
        <v>571</v>
      </c>
      <c r="K263" s="364" t="s">
        <v>577</v>
      </c>
      <c r="L263" s="364" t="s">
        <v>555</v>
      </c>
      <c r="M263" s="364" t="s">
        <v>740</v>
      </c>
      <c r="N263" s="364" t="s">
        <v>739</v>
      </c>
      <c r="O263" s="364" t="s">
        <v>555</v>
      </c>
      <c r="P263" s="364" t="s">
        <v>555</v>
      </c>
      <c r="Q263" s="364" t="s">
        <v>555</v>
      </c>
      <c r="R263" s="364" t="s">
        <v>555</v>
      </c>
      <c r="S263" s="364" t="s">
        <v>555</v>
      </c>
      <c r="T263" s="365">
        <v>0</v>
      </c>
      <c r="U263" s="365">
        <v>0</v>
      </c>
      <c r="V263" s="365">
        <v>0</v>
      </c>
      <c r="W263" s="365">
        <v>0</v>
      </c>
      <c r="X263" s="365">
        <v>0</v>
      </c>
      <c r="Y263" s="365">
        <v>0</v>
      </c>
      <c r="Z263" s="365">
        <v>0</v>
      </c>
      <c r="AA263" s="365">
        <v>0</v>
      </c>
      <c r="AB263" s="365">
        <v>0</v>
      </c>
      <c r="AC263" s="365">
        <v>0</v>
      </c>
      <c r="AD263" s="365">
        <v>0</v>
      </c>
      <c r="AE263" s="365">
        <v>0</v>
      </c>
      <c r="AF263" s="365">
        <v>0</v>
      </c>
      <c r="AG263" s="365">
        <v>0</v>
      </c>
      <c r="AH263" s="365">
        <v>0</v>
      </c>
      <c r="AI263" s="365">
        <v>0</v>
      </c>
    </row>
    <row r="264" spans="1:89">
      <c r="A264" s="458" t="str">
        <f t="shared" si="4"/>
        <v>1224519261009000</v>
      </c>
      <c r="B264" s="364" t="s">
        <v>1616</v>
      </c>
      <c r="C264" s="364" t="s">
        <v>553</v>
      </c>
      <c r="D264" s="364" t="s">
        <v>557</v>
      </c>
      <c r="E264" s="364" t="s">
        <v>740</v>
      </c>
      <c r="F264" s="364" t="s">
        <v>1543</v>
      </c>
      <c r="G264" s="364" t="s">
        <v>1544</v>
      </c>
      <c r="H264" s="364" t="s">
        <v>556</v>
      </c>
      <c r="J264" s="364" t="s">
        <v>571</v>
      </c>
      <c r="K264" s="364" t="s">
        <v>578</v>
      </c>
      <c r="L264" s="364" t="s">
        <v>555</v>
      </c>
      <c r="M264" s="364" t="s">
        <v>740</v>
      </c>
      <c r="N264" s="364" t="s">
        <v>739</v>
      </c>
      <c r="O264" s="364" t="s">
        <v>555</v>
      </c>
      <c r="P264" s="364" t="s">
        <v>555</v>
      </c>
      <c r="Q264" s="364" t="s">
        <v>555</v>
      </c>
      <c r="R264" s="364" t="s">
        <v>555</v>
      </c>
      <c r="S264" s="364" t="s">
        <v>555</v>
      </c>
      <c r="T264" s="365">
        <v>0</v>
      </c>
      <c r="U264" s="365">
        <v>0</v>
      </c>
      <c r="V264" s="365">
        <v>0</v>
      </c>
      <c r="W264" s="365">
        <v>0</v>
      </c>
      <c r="X264" s="365">
        <v>0</v>
      </c>
      <c r="Y264" s="365">
        <v>0</v>
      </c>
      <c r="Z264" s="365">
        <v>0</v>
      </c>
      <c r="AA264" s="365">
        <v>0</v>
      </c>
      <c r="AB264" s="365">
        <v>0</v>
      </c>
      <c r="AC264" s="365">
        <v>0</v>
      </c>
      <c r="AD264" s="365">
        <v>0</v>
      </c>
      <c r="AE264" s="365">
        <v>0</v>
      </c>
      <c r="AF264" s="365">
        <v>0</v>
      </c>
      <c r="AG264" s="365">
        <v>0</v>
      </c>
      <c r="AH264" s="365">
        <v>0</v>
      </c>
      <c r="AI264" s="365">
        <v>0</v>
      </c>
    </row>
    <row r="265" spans="1:89">
      <c r="A265" s="458" t="str">
        <f t="shared" si="4"/>
        <v>1224520261009000</v>
      </c>
      <c r="B265" s="364" t="s">
        <v>1616</v>
      </c>
      <c r="C265" s="364" t="s">
        <v>553</v>
      </c>
      <c r="D265" s="364" t="s">
        <v>557</v>
      </c>
      <c r="E265" s="364" t="s">
        <v>740</v>
      </c>
      <c r="F265" s="364" t="s">
        <v>1543</v>
      </c>
      <c r="G265" s="364" t="s">
        <v>1544</v>
      </c>
      <c r="H265" s="364" t="s">
        <v>556</v>
      </c>
      <c r="J265" s="364" t="s">
        <v>571</v>
      </c>
      <c r="K265" s="364" t="s">
        <v>579</v>
      </c>
      <c r="L265" s="364" t="s">
        <v>555</v>
      </c>
      <c r="M265" s="364" t="s">
        <v>740</v>
      </c>
      <c r="N265" s="364" t="s">
        <v>739</v>
      </c>
      <c r="O265" s="364" t="s">
        <v>555</v>
      </c>
      <c r="P265" s="364" t="s">
        <v>555</v>
      </c>
      <c r="Q265" s="364" t="s">
        <v>555</v>
      </c>
      <c r="R265" s="364" t="s">
        <v>555</v>
      </c>
      <c r="S265" s="364" t="s">
        <v>555</v>
      </c>
      <c r="T265" s="365">
        <v>0</v>
      </c>
      <c r="U265" s="365">
        <v>0</v>
      </c>
      <c r="V265" s="365">
        <v>0</v>
      </c>
      <c r="W265" s="365">
        <v>0</v>
      </c>
      <c r="X265" s="365">
        <v>0</v>
      </c>
      <c r="Y265" s="365">
        <v>0</v>
      </c>
      <c r="Z265" s="365">
        <v>0</v>
      </c>
      <c r="AA265" s="365">
        <v>0</v>
      </c>
      <c r="AB265" s="365">
        <v>0</v>
      </c>
      <c r="AC265" s="365">
        <v>0</v>
      </c>
      <c r="AD265" s="365">
        <v>0</v>
      </c>
      <c r="AE265" s="365">
        <v>0</v>
      </c>
      <c r="AF265" s="365">
        <v>0</v>
      </c>
      <c r="AG265" s="365">
        <v>0</v>
      </c>
      <c r="AH265" s="365">
        <v>0</v>
      </c>
      <c r="AI265" s="365">
        <v>0</v>
      </c>
    </row>
    <row r="266" spans="1:89">
      <c r="A266" s="458" t="str">
        <f t="shared" si="4"/>
        <v>1224521261009000</v>
      </c>
      <c r="B266" s="364" t="s">
        <v>1616</v>
      </c>
      <c r="C266" s="364" t="s">
        <v>553</v>
      </c>
      <c r="D266" s="364" t="s">
        <v>557</v>
      </c>
      <c r="E266" s="364" t="s">
        <v>740</v>
      </c>
      <c r="F266" s="364" t="s">
        <v>1543</v>
      </c>
      <c r="G266" s="364" t="s">
        <v>1544</v>
      </c>
      <c r="H266" s="364" t="s">
        <v>556</v>
      </c>
      <c r="J266" s="364" t="s">
        <v>571</v>
      </c>
      <c r="K266" s="364" t="s">
        <v>559</v>
      </c>
      <c r="L266" s="364" t="s">
        <v>555</v>
      </c>
      <c r="M266" s="364" t="s">
        <v>740</v>
      </c>
      <c r="N266" s="364" t="s">
        <v>739</v>
      </c>
      <c r="O266" s="364" t="s">
        <v>555</v>
      </c>
      <c r="P266" s="364" t="s">
        <v>555</v>
      </c>
      <c r="Q266" s="364" t="s">
        <v>555</v>
      </c>
      <c r="R266" s="364" t="s">
        <v>555</v>
      </c>
      <c r="S266" s="364" t="s">
        <v>555</v>
      </c>
      <c r="T266" s="365">
        <v>0</v>
      </c>
      <c r="U266" s="365">
        <v>0</v>
      </c>
      <c r="V266" s="365">
        <v>0</v>
      </c>
      <c r="W266" s="365">
        <v>0</v>
      </c>
      <c r="X266" s="365">
        <v>0</v>
      </c>
      <c r="Y266" s="365">
        <v>0</v>
      </c>
      <c r="Z266" s="365">
        <v>0</v>
      </c>
      <c r="AA266" s="365">
        <v>0</v>
      </c>
      <c r="AB266" s="365">
        <v>0</v>
      </c>
      <c r="AC266" s="365">
        <v>0</v>
      </c>
      <c r="AD266" s="365">
        <v>0</v>
      </c>
      <c r="AE266" s="365">
        <v>0</v>
      </c>
      <c r="AF266" s="365">
        <v>0</v>
      </c>
      <c r="AG266" s="365">
        <v>0</v>
      </c>
      <c r="AH266" s="365">
        <v>0</v>
      </c>
      <c r="AI266" s="365">
        <v>0</v>
      </c>
    </row>
    <row r="267" spans="1:89">
      <c r="A267" s="458" t="str">
        <f t="shared" si="4"/>
        <v>1224522261009000</v>
      </c>
      <c r="B267" s="364" t="s">
        <v>1616</v>
      </c>
      <c r="C267" s="364" t="s">
        <v>553</v>
      </c>
      <c r="D267" s="364" t="s">
        <v>557</v>
      </c>
      <c r="E267" s="364" t="s">
        <v>740</v>
      </c>
      <c r="F267" s="364" t="s">
        <v>1543</v>
      </c>
      <c r="G267" s="364" t="s">
        <v>1544</v>
      </c>
      <c r="H267" s="364" t="s">
        <v>556</v>
      </c>
      <c r="J267" s="364" t="s">
        <v>571</v>
      </c>
      <c r="K267" s="364" t="s">
        <v>580</v>
      </c>
      <c r="L267" s="364" t="s">
        <v>555</v>
      </c>
      <c r="M267" s="364" t="s">
        <v>740</v>
      </c>
      <c r="N267" s="364" t="s">
        <v>739</v>
      </c>
      <c r="O267" s="364" t="s">
        <v>555</v>
      </c>
      <c r="P267" s="364" t="s">
        <v>555</v>
      </c>
      <c r="Q267" s="364" t="s">
        <v>555</v>
      </c>
      <c r="R267" s="364" t="s">
        <v>555</v>
      </c>
      <c r="S267" s="364" t="s">
        <v>555</v>
      </c>
      <c r="T267" s="365">
        <v>0</v>
      </c>
      <c r="U267" s="365">
        <v>0</v>
      </c>
      <c r="V267" s="365">
        <v>0</v>
      </c>
      <c r="W267" s="365">
        <v>0</v>
      </c>
      <c r="X267" s="365">
        <v>0</v>
      </c>
      <c r="Y267" s="365">
        <v>0</v>
      </c>
      <c r="Z267" s="365">
        <v>0</v>
      </c>
      <c r="AA267" s="365">
        <v>0</v>
      </c>
      <c r="AB267" s="365">
        <v>0</v>
      </c>
      <c r="AC267" s="365">
        <v>0</v>
      </c>
      <c r="AD267" s="365">
        <v>0</v>
      </c>
      <c r="AE267" s="365">
        <v>0</v>
      </c>
      <c r="AF267" s="365">
        <v>0</v>
      </c>
      <c r="AG267" s="365">
        <v>0</v>
      </c>
      <c r="AH267" s="365">
        <v>0</v>
      </c>
      <c r="AI267" s="365">
        <v>0</v>
      </c>
    </row>
    <row r="268" spans="1:89">
      <c r="A268" s="458" t="str">
        <f t="shared" si="4"/>
        <v>1224523261009000</v>
      </c>
      <c r="B268" s="364" t="s">
        <v>1616</v>
      </c>
      <c r="C268" s="364" t="s">
        <v>553</v>
      </c>
      <c r="D268" s="364" t="s">
        <v>557</v>
      </c>
      <c r="E268" s="364" t="s">
        <v>740</v>
      </c>
      <c r="F268" s="364" t="s">
        <v>1543</v>
      </c>
      <c r="G268" s="364" t="s">
        <v>1544</v>
      </c>
      <c r="H268" s="364" t="s">
        <v>556</v>
      </c>
      <c r="J268" s="364" t="s">
        <v>571</v>
      </c>
      <c r="K268" s="364" t="s">
        <v>581</v>
      </c>
      <c r="L268" s="364" t="s">
        <v>555</v>
      </c>
      <c r="M268" s="364" t="s">
        <v>740</v>
      </c>
      <c r="N268" s="364" t="s">
        <v>739</v>
      </c>
      <c r="O268" s="364" t="s">
        <v>555</v>
      </c>
      <c r="P268" s="364" t="s">
        <v>555</v>
      </c>
      <c r="Q268" s="364" t="s">
        <v>555</v>
      </c>
      <c r="R268" s="364" t="s">
        <v>555</v>
      </c>
      <c r="S268" s="364" t="s">
        <v>555</v>
      </c>
      <c r="T268" s="365">
        <v>0</v>
      </c>
      <c r="U268" s="365">
        <v>0</v>
      </c>
      <c r="V268" s="365">
        <v>0</v>
      </c>
      <c r="W268" s="365">
        <v>0</v>
      </c>
      <c r="X268" s="365">
        <v>0</v>
      </c>
      <c r="Y268" s="365">
        <v>0</v>
      </c>
      <c r="Z268" s="365">
        <v>0</v>
      </c>
      <c r="AA268" s="365">
        <v>0</v>
      </c>
      <c r="AB268" s="365">
        <v>0</v>
      </c>
      <c r="AC268" s="365">
        <v>0</v>
      </c>
      <c r="AD268" s="365">
        <v>0</v>
      </c>
      <c r="AE268" s="365">
        <v>0</v>
      </c>
      <c r="AF268" s="365">
        <v>0</v>
      </c>
      <c r="AG268" s="365">
        <v>0</v>
      </c>
      <c r="AH268" s="365">
        <v>0</v>
      </c>
      <c r="AI268" s="365">
        <v>0</v>
      </c>
    </row>
    <row r="269" spans="1:89">
      <c r="A269" s="458" t="str">
        <f t="shared" si="4"/>
        <v>1224524261009000</v>
      </c>
      <c r="B269" s="364" t="s">
        <v>1616</v>
      </c>
      <c r="C269" s="364" t="s">
        <v>553</v>
      </c>
      <c r="D269" s="364" t="s">
        <v>557</v>
      </c>
      <c r="E269" s="364" t="s">
        <v>740</v>
      </c>
      <c r="F269" s="364" t="s">
        <v>1543</v>
      </c>
      <c r="G269" s="364" t="s">
        <v>1544</v>
      </c>
      <c r="H269" s="364" t="s">
        <v>556</v>
      </c>
      <c r="J269" s="364" t="s">
        <v>571</v>
      </c>
      <c r="K269" s="364" t="s">
        <v>560</v>
      </c>
      <c r="L269" s="364" t="s">
        <v>555</v>
      </c>
      <c r="M269" s="364" t="s">
        <v>740</v>
      </c>
      <c r="N269" s="364" t="s">
        <v>739</v>
      </c>
      <c r="O269" s="364" t="s">
        <v>555</v>
      </c>
      <c r="P269" s="364" t="s">
        <v>555</v>
      </c>
      <c r="Q269" s="364" t="s">
        <v>555</v>
      </c>
      <c r="R269" s="364" t="s">
        <v>555</v>
      </c>
      <c r="S269" s="364" t="s">
        <v>555</v>
      </c>
      <c r="T269" s="365">
        <v>0</v>
      </c>
      <c r="U269" s="365">
        <v>0</v>
      </c>
      <c r="V269" s="365">
        <v>0</v>
      </c>
      <c r="W269" s="365">
        <v>0</v>
      </c>
      <c r="X269" s="365">
        <v>0</v>
      </c>
      <c r="Y269" s="365">
        <v>0</v>
      </c>
      <c r="Z269" s="365">
        <v>0</v>
      </c>
      <c r="AA269" s="365">
        <v>0</v>
      </c>
      <c r="AB269" s="365">
        <v>0</v>
      </c>
      <c r="AC269" s="365">
        <v>0</v>
      </c>
      <c r="AD269" s="365">
        <v>0</v>
      </c>
      <c r="AE269" s="365">
        <v>0</v>
      </c>
      <c r="AF269" s="365">
        <v>0</v>
      </c>
      <c r="AG269" s="365">
        <v>0</v>
      </c>
      <c r="AH269" s="365">
        <v>0</v>
      </c>
      <c r="AI269" s="365">
        <v>0</v>
      </c>
    </row>
    <row r="270" spans="1:89">
      <c r="A270" s="458" t="str">
        <f t="shared" si="4"/>
        <v>1223401261009002</v>
      </c>
      <c r="B270" s="364" t="s">
        <v>1616</v>
      </c>
      <c r="C270" s="364" t="s">
        <v>553</v>
      </c>
      <c r="D270" s="364" t="s">
        <v>557</v>
      </c>
      <c r="E270" s="364" t="s">
        <v>740</v>
      </c>
      <c r="F270" s="364" t="s">
        <v>1543</v>
      </c>
      <c r="G270" s="364" t="s">
        <v>1544</v>
      </c>
      <c r="H270" s="364" t="s">
        <v>752</v>
      </c>
      <c r="I270" s="364" t="s">
        <v>1548</v>
      </c>
      <c r="J270" s="364" t="s">
        <v>748</v>
      </c>
      <c r="K270" s="364" t="s">
        <v>558</v>
      </c>
      <c r="L270" s="364" t="s">
        <v>555</v>
      </c>
      <c r="M270" s="364" t="s">
        <v>740</v>
      </c>
      <c r="N270" s="364" t="s">
        <v>739</v>
      </c>
      <c r="O270" s="364" t="s">
        <v>555</v>
      </c>
      <c r="P270" s="364" t="s">
        <v>555</v>
      </c>
      <c r="Q270" s="364" t="s">
        <v>738</v>
      </c>
      <c r="R270" s="364" t="s">
        <v>555</v>
      </c>
      <c r="S270" s="364" t="s">
        <v>555</v>
      </c>
      <c r="T270" s="365">
        <v>3610327</v>
      </c>
      <c r="U270" s="365">
        <v>7840296</v>
      </c>
      <c r="V270" s="365">
        <v>451237</v>
      </c>
      <c r="W270" s="365">
        <v>17375</v>
      </c>
      <c r="X270" s="365">
        <v>47227</v>
      </c>
      <c r="Y270" s="365">
        <v>119472</v>
      </c>
      <c r="Z270" s="365">
        <v>0</v>
      </c>
      <c r="AA270" s="365">
        <v>5949127</v>
      </c>
      <c r="AB270" s="365">
        <v>420098</v>
      </c>
      <c r="AC270" s="365">
        <v>62308</v>
      </c>
      <c r="AD270" s="365">
        <v>3586</v>
      </c>
      <c r="AE270" s="365">
        <v>5949127</v>
      </c>
      <c r="AF270" s="365">
        <v>0</v>
      </c>
      <c r="AG270" s="365">
        <v>0</v>
      </c>
      <c r="AH270" s="365">
        <v>0</v>
      </c>
      <c r="AI270" s="365">
        <v>47227</v>
      </c>
      <c r="AJ270" s="365">
        <v>0</v>
      </c>
      <c r="AK270" s="365">
        <v>146</v>
      </c>
      <c r="AL270" s="365">
        <v>7746</v>
      </c>
      <c r="AM270" s="365">
        <v>53055</v>
      </c>
      <c r="AN270" s="365">
        <v>0</v>
      </c>
      <c r="AO270" s="365">
        <v>20</v>
      </c>
      <c r="AP270" s="365">
        <v>381722</v>
      </c>
      <c r="AQ270" s="365">
        <v>38376</v>
      </c>
      <c r="AR270" s="365">
        <v>0</v>
      </c>
      <c r="AS270" s="365">
        <v>0</v>
      </c>
      <c r="AT270" s="365">
        <v>0</v>
      </c>
      <c r="AU270" s="365">
        <v>0</v>
      </c>
      <c r="AV270" s="365">
        <v>0</v>
      </c>
      <c r="AW270" s="365">
        <v>0</v>
      </c>
      <c r="AX270" s="365">
        <v>0</v>
      </c>
      <c r="AY270" s="365">
        <v>0</v>
      </c>
      <c r="AZ270" s="365">
        <v>0</v>
      </c>
      <c r="BA270" s="365">
        <v>0</v>
      </c>
      <c r="BB270" s="365">
        <v>0</v>
      </c>
      <c r="BC270" s="365">
        <v>0</v>
      </c>
      <c r="BD270" s="365">
        <v>0</v>
      </c>
      <c r="BE270" s="365">
        <v>0</v>
      </c>
      <c r="BF270" s="365">
        <v>0</v>
      </c>
      <c r="BG270" s="365">
        <v>0</v>
      </c>
      <c r="BH270" s="365">
        <v>0</v>
      </c>
      <c r="BI270" s="365">
        <v>0</v>
      </c>
      <c r="BJ270" s="365">
        <v>0</v>
      </c>
      <c r="BK270" s="365">
        <v>0</v>
      </c>
      <c r="BL270" s="365">
        <v>0</v>
      </c>
      <c r="BM270" s="365">
        <v>0</v>
      </c>
      <c r="BN270" s="365">
        <v>0</v>
      </c>
      <c r="BO270" s="365">
        <v>0</v>
      </c>
      <c r="BP270" s="365">
        <v>0</v>
      </c>
      <c r="BQ270" s="365">
        <v>0</v>
      </c>
      <c r="BR270" s="365">
        <v>0</v>
      </c>
      <c r="BS270" s="365">
        <v>0</v>
      </c>
      <c r="BT270" s="365">
        <v>0</v>
      </c>
      <c r="BU270" s="365">
        <v>0</v>
      </c>
      <c r="BV270" s="365">
        <v>0</v>
      </c>
      <c r="BW270" s="365">
        <v>0</v>
      </c>
      <c r="BX270" s="365">
        <v>0</v>
      </c>
      <c r="BY270" s="365">
        <v>0</v>
      </c>
      <c r="BZ270" s="365">
        <v>0</v>
      </c>
      <c r="CA270" s="365">
        <v>0</v>
      </c>
      <c r="CB270" s="365">
        <v>0</v>
      </c>
      <c r="CC270" s="365">
        <v>0</v>
      </c>
      <c r="CD270" s="365">
        <v>0</v>
      </c>
      <c r="CE270" s="365">
        <v>0</v>
      </c>
      <c r="CF270" s="365">
        <v>0</v>
      </c>
      <c r="CG270" s="365">
        <v>0</v>
      </c>
      <c r="CH270" s="365">
        <v>0</v>
      </c>
      <c r="CI270" s="365">
        <v>0</v>
      </c>
      <c r="CJ270" s="365">
        <v>0</v>
      </c>
      <c r="CK270" s="365">
        <v>0</v>
      </c>
    </row>
    <row r="271" spans="1:89">
      <c r="A271" s="458" t="str">
        <f t="shared" si="4"/>
        <v>1223402261009002</v>
      </c>
      <c r="B271" s="364" t="s">
        <v>1616</v>
      </c>
      <c r="C271" s="364" t="s">
        <v>553</v>
      </c>
      <c r="D271" s="364" t="s">
        <v>557</v>
      </c>
      <c r="E271" s="364" t="s">
        <v>740</v>
      </c>
      <c r="F271" s="364" t="s">
        <v>1543</v>
      </c>
      <c r="G271" s="364" t="s">
        <v>1544</v>
      </c>
      <c r="H271" s="364" t="s">
        <v>752</v>
      </c>
      <c r="I271" s="364" t="s">
        <v>1548</v>
      </c>
      <c r="J271" s="364" t="s">
        <v>748</v>
      </c>
      <c r="K271" s="364" t="s">
        <v>561</v>
      </c>
      <c r="L271" s="364" t="s">
        <v>555</v>
      </c>
      <c r="M271" s="364" t="s">
        <v>740</v>
      </c>
      <c r="N271" s="364" t="s">
        <v>739</v>
      </c>
      <c r="O271" s="364" t="s">
        <v>555</v>
      </c>
      <c r="P271" s="364" t="s">
        <v>555</v>
      </c>
      <c r="Q271" s="364" t="s">
        <v>738</v>
      </c>
      <c r="R271" s="364" t="s">
        <v>555</v>
      </c>
      <c r="S271" s="364" t="s">
        <v>555</v>
      </c>
      <c r="T271" s="365">
        <v>0</v>
      </c>
      <c r="U271" s="365">
        <v>0</v>
      </c>
      <c r="V271" s="365">
        <v>0</v>
      </c>
      <c r="W271" s="365">
        <v>0</v>
      </c>
      <c r="X271" s="365">
        <v>0</v>
      </c>
      <c r="Y271" s="365">
        <v>0</v>
      </c>
      <c r="Z271" s="365">
        <v>0</v>
      </c>
      <c r="AA271" s="365">
        <v>0</v>
      </c>
      <c r="AB271" s="365">
        <v>0</v>
      </c>
      <c r="AC271" s="365">
        <v>0</v>
      </c>
      <c r="AD271" s="365">
        <v>0</v>
      </c>
      <c r="AE271" s="365">
        <v>0</v>
      </c>
      <c r="AF271" s="365">
        <v>0</v>
      </c>
      <c r="AG271" s="365">
        <v>0</v>
      </c>
      <c r="AH271" s="365">
        <v>0</v>
      </c>
      <c r="AI271" s="365">
        <v>0</v>
      </c>
      <c r="AJ271" s="365">
        <v>0</v>
      </c>
      <c r="AK271" s="365">
        <v>175000</v>
      </c>
      <c r="AL271" s="365">
        <v>3</v>
      </c>
    </row>
    <row r="272" spans="1:89">
      <c r="A272" s="458" t="str">
        <f t="shared" si="4"/>
        <v>1223401261009003</v>
      </c>
      <c r="B272" s="364" t="s">
        <v>1616</v>
      </c>
      <c r="C272" s="364" t="s">
        <v>553</v>
      </c>
      <c r="D272" s="364" t="s">
        <v>557</v>
      </c>
      <c r="E272" s="364" t="s">
        <v>740</v>
      </c>
      <c r="F272" s="364" t="s">
        <v>1543</v>
      </c>
      <c r="G272" s="364" t="s">
        <v>1544</v>
      </c>
      <c r="H272" s="364" t="s">
        <v>751</v>
      </c>
      <c r="I272" s="364" t="s">
        <v>1549</v>
      </c>
      <c r="J272" s="364" t="s">
        <v>748</v>
      </c>
      <c r="K272" s="364" t="s">
        <v>558</v>
      </c>
      <c r="L272" s="364" t="s">
        <v>555</v>
      </c>
      <c r="M272" s="364" t="s">
        <v>740</v>
      </c>
      <c r="N272" s="364" t="s">
        <v>739</v>
      </c>
      <c r="O272" s="364" t="s">
        <v>555</v>
      </c>
      <c r="P272" s="364" t="s">
        <v>555</v>
      </c>
      <c r="Q272" s="364" t="s">
        <v>738</v>
      </c>
      <c r="R272" s="364" t="s">
        <v>555</v>
      </c>
      <c r="S272" s="364" t="s">
        <v>555</v>
      </c>
      <c r="T272" s="365">
        <v>4010202</v>
      </c>
      <c r="U272" s="365">
        <v>8480000</v>
      </c>
      <c r="V272" s="365">
        <v>353434</v>
      </c>
      <c r="W272" s="365">
        <v>23993</v>
      </c>
      <c r="X272" s="365">
        <v>81000</v>
      </c>
      <c r="Y272" s="365">
        <v>99494</v>
      </c>
      <c r="Z272" s="365">
        <v>0</v>
      </c>
      <c r="AA272" s="365">
        <v>2136154</v>
      </c>
      <c r="AB272" s="365">
        <v>353434</v>
      </c>
      <c r="AC272" s="365">
        <v>29546</v>
      </c>
      <c r="AD272" s="365">
        <v>0</v>
      </c>
      <c r="AE272" s="365">
        <v>2136154</v>
      </c>
      <c r="AF272" s="365">
        <v>0</v>
      </c>
      <c r="AG272" s="365">
        <v>0</v>
      </c>
      <c r="AH272" s="365">
        <v>0</v>
      </c>
      <c r="AI272" s="365">
        <v>81000</v>
      </c>
      <c r="AJ272" s="365">
        <v>0</v>
      </c>
      <c r="AK272" s="365">
        <v>252</v>
      </c>
      <c r="AL272" s="365">
        <v>22373</v>
      </c>
      <c r="AM272" s="365">
        <v>88782</v>
      </c>
      <c r="AN272" s="365">
        <v>0</v>
      </c>
      <c r="AO272" s="365">
        <v>20</v>
      </c>
      <c r="AP272" s="365">
        <v>334502</v>
      </c>
      <c r="AQ272" s="365">
        <v>18932</v>
      </c>
      <c r="AR272" s="365">
        <v>0</v>
      </c>
      <c r="AS272" s="365">
        <v>0</v>
      </c>
      <c r="AT272" s="365">
        <v>0</v>
      </c>
      <c r="AU272" s="365">
        <v>0</v>
      </c>
      <c r="AV272" s="365">
        <v>0</v>
      </c>
      <c r="AW272" s="365">
        <v>0</v>
      </c>
      <c r="AX272" s="365">
        <v>0</v>
      </c>
      <c r="AY272" s="365">
        <v>0</v>
      </c>
      <c r="AZ272" s="365">
        <v>0</v>
      </c>
      <c r="BA272" s="365">
        <v>0</v>
      </c>
      <c r="BB272" s="365">
        <v>0</v>
      </c>
      <c r="BC272" s="365">
        <v>0</v>
      </c>
      <c r="BD272" s="365">
        <v>0</v>
      </c>
      <c r="BE272" s="365">
        <v>0</v>
      </c>
      <c r="BF272" s="365">
        <v>0</v>
      </c>
      <c r="BG272" s="365">
        <v>0</v>
      </c>
      <c r="BH272" s="365">
        <v>0</v>
      </c>
      <c r="BI272" s="365">
        <v>0</v>
      </c>
      <c r="BJ272" s="365">
        <v>0</v>
      </c>
      <c r="BK272" s="365">
        <v>0</v>
      </c>
      <c r="BL272" s="365">
        <v>0</v>
      </c>
      <c r="BM272" s="365">
        <v>0</v>
      </c>
      <c r="BN272" s="365">
        <v>0</v>
      </c>
      <c r="BO272" s="365">
        <v>0</v>
      </c>
      <c r="BP272" s="365">
        <v>0</v>
      </c>
      <c r="BQ272" s="365">
        <v>0</v>
      </c>
      <c r="BR272" s="365">
        <v>0</v>
      </c>
      <c r="BS272" s="365">
        <v>0</v>
      </c>
      <c r="BT272" s="365">
        <v>0</v>
      </c>
      <c r="BU272" s="365">
        <v>0</v>
      </c>
      <c r="BV272" s="365">
        <v>0</v>
      </c>
      <c r="BW272" s="365">
        <v>0</v>
      </c>
      <c r="BX272" s="365">
        <v>0</v>
      </c>
      <c r="BY272" s="365">
        <v>0</v>
      </c>
      <c r="BZ272" s="365">
        <v>0</v>
      </c>
      <c r="CA272" s="365">
        <v>0</v>
      </c>
      <c r="CB272" s="365">
        <v>0</v>
      </c>
      <c r="CC272" s="365">
        <v>0</v>
      </c>
      <c r="CD272" s="365">
        <v>0</v>
      </c>
      <c r="CE272" s="365">
        <v>0</v>
      </c>
      <c r="CF272" s="365">
        <v>0</v>
      </c>
      <c r="CG272" s="365">
        <v>0</v>
      </c>
      <c r="CH272" s="365">
        <v>0</v>
      </c>
      <c r="CI272" s="365">
        <v>0</v>
      </c>
      <c r="CJ272" s="365">
        <v>0</v>
      </c>
      <c r="CK272" s="365">
        <v>0</v>
      </c>
    </row>
    <row r="273" spans="1:89">
      <c r="A273" s="458" t="str">
        <f t="shared" si="4"/>
        <v>1223402261009003</v>
      </c>
      <c r="B273" s="364" t="s">
        <v>1616</v>
      </c>
      <c r="C273" s="364" t="s">
        <v>553</v>
      </c>
      <c r="D273" s="364" t="s">
        <v>557</v>
      </c>
      <c r="E273" s="364" t="s">
        <v>740</v>
      </c>
      <c r="F273" s="364" t="s">
        <v>1543</v>
      </c>
      <c r="G273" s="364" t="s">
        <v>1544</v>
      </c>
      <c r="H273" s="364" t="s">
        <v>751</v>
      </c>
      <c r="I273" s="364" t="s">
        <v>1549</v>
      </c>
      <c r="J273" s="364" t="s">
        <v>748</v>
      </c>
      <c r="K273" s="364" t="s">
        <v>561</v>
      </c>
      <c r="L273" s="364" t="s">
        <v>555</v>
      </c>
      <c r="M273" s="364" t="s">
        <v>740</v>
      </c>
      <c r="N273" s="364" t="s">
        <v>739</v>
      </c>
      <c r="O273" s="364" t="s">
        <v>555</v>
      </c>
      <c r="P273" s="364" t="s">
        <v>555</v>
      </c>
      <c r="Q273" s="364" t="s">
        <v>738</v>
      </c>
      <c r="R273" s="364" t="s">
        <v>555</v>
      </c>
      <c r="S273" s="364" t="s">
        <v>555</v>
      </c>
      <c r="T273" s="365">
        <v>0</v>
      </c>
      <c r="U273" s="365">
        <v>0</v>
      </c>
      <c r="V273" s="365">
        <v>0</v>
      </c>
      <c r="W273" s="365">
        <v>0</v>
      </c>
      <c r="X273" s="365">
        <v>0</v>
      </c>
      <c r="Y273" s="365">
        <v>0</v>
      </c>
      <c r="Z273" s="365">
        <v>0</v>
      </c>
      <c r="AA273" s="365">
        <v>0</v>
      </c>
      <c r="AB273" s="365">
        <v>0</v>
      </c>
      <c r="AC273" s="365">
        <v>0</v>
      </c>
      <c r="AD273" s="365">
        <v>0</v>
      </c>
      <c r="AE273" s="365">
        <v>0</v>
      </c>
      <c r="AF273" s="365">
        <v>0</v>
      </c>
      <c r="AG273" s="365">
        <v>0</v>
      </c>
      <c r="AH273" s="365">
        <v>0</v>
      </c>
      <c r="AI273" s="365">
        <v>0</v>
      </c>
      <c r="AJ273" s="365">
        <v>0</v>
      </c>
      <c r="AK273" s="365">
        <v>180000</v>
      </c>
      <c r="AL273" s="365">
        <v>3</v>
      </c>
    </row>
    <row r="274" spans="1:89">
      <c r="A274" s="458" t="str">
        <f t="shared" si="4"/>
        <v>1223401261009004</v>
      </c>
      <c r="B274" s="364" t="s">
        <v>1616</v>
      </c>
      <c r="C274" s="364" t="s">
        <v>553</v>
      </c>
      <c r="D274" s="364" t="s">
        <v>557</v>
      </c>
      <c r="E274" s="364" t="s">
        <v>740</v>
      </c>
      <c r="F274" s="364" t="s">
        <v>1543</v>
      </c>
      <c r="G274" s="364" t="s">
        <v>1544</v>
      </c>
      <c r="H274" s="364" t="s">
        <v>763</v>
      </c>
      <c r="I274" s="364" t="s">
        <v>1550</v>
      </c>
      <c r="J274" s="364" t="s">
        <v>748</v>
      </c>
      <c r="K274" s="364" t="s">
        <v>558</v>
      </c>
      <c r="L274" s="364" t="s">
        <v>555</v>
      </c>
      <c r="M274" s="364" t="s">
        <v>740</v>
      </c>
      <c r="N274" s="364" t="s">
        <v>739</v>
      </c>
      <c r="O274" s="364" t="s">
        <v>555</v>
      </c>
      <c r="P274" s="364" t="s">
        <v>555</v>
      </c>
      <c r="Q274" s="364" t="s">
        <v>738</v>
      </c>
      <c r="R274" s="364" t="s">
        <v>555</v>
      </c>
      <c r="S274" s="364" t="s">
        <v>555</v>
      </c>
      <c r="T274" s="365">
        <v>3470324</v>
      </c>
      <c r="U274" s="365">
        <v>5853984</v>
      </c>
      <c r="V274" s="365">
        <v>452791</v>
      </c>
      <c r="W274" s="365">
        <v>12929</v>
      </c>
      <c r="X274" s="365">
        <v>38879</v>
      </c>
      <c r="Y274" s="365">
        <v>150313</v>
      </c>
      <c r="Z274" s="365">
        <v>0</v>
      </c>
      <c r="AA274" s="365">
        <v>5853984</v>
      </c>
      <c r="AB274" s="365">
        <v>452791</v>
      </c>
      <c r="AC274" s="365">
        <v>0</v>
      </c>
      <c r="AD274" s="365">
        <v>0</v>
      </c>
      <c r="AE274" s="365">
        <v>5853984</v>
      </c>
      <c r="AF274" s="365">
        <v>0</v>
      </c>
      <c r="AG274" s="365">
        <v>0</v>
      </c>
      <c r="AH274" s="365">
        <v>0</v>
      </c>
      <c r="AI274" s="365">
        <v>38879</v>
      </c>
      <c r="AJ274" s="365">
        <v>0</v>
      </c>
      <c r="AK274" s="365">
        <v>0</v>
      </c>
      <c r="AL274" s="365">
        <v>0</v>
      </c>
      <c r="AM274" s="365">
        <v>0</v>
      </c>
      <c r="AN274" s="365">
        <v>0</v>
      </c>
      <c r="AO274" s="365">
        <v>0</v>
      </c>
      <c r="AP274" s="365">
        <v>412904</v>
      </c>
      <c r="AQ274" s="365">
        <v>39887</v>
      </c>
      <c r="AR274" s="365">
        <v>0</v>
      </c>
      <c r="AS274" s="365">
        <v>0</v>
      </c>
      <c r="AT274" s="365">
        <v>0</v>
      </c>
      <c r="AU274" s="365">
        <v>0</v>
      </c>
      <c r="AV274" s="365">
        <v>0</v>
      </c>
      <c r="AW274" s="365">
        <v>0</v>
      </c>
      <c r="AX274" s="365">
        <v>0</v>
      </c>
      <c r="AY274" s="365">
        <v>0</v>
      </c>
      <c r="AZ274" s="365">
        <v>0</v>
      </c>
      <c r="BA274" s="365">
        <v>0</v>
      </c>
      <c r="BB274" s="365">
        <v>0</v>
      </c>
      <c r="BC274" s="365">
        <v>0</v>
      </c>
      <c r="BD274" s="365">
        <v>0</v>
      </c>
      <c r="BE274" s="365">
        <v>0</v>
      </c>
      <c r="BF274" s="365">
        <v>0</v>
      </c>
      <c r="BG274" s="365">
        <v>0</v>
      </c>
      <c r="BH274" s="365">
        <v>0</v>
      </c>
      <c r="BI274" s="365">
        <v>0</v>
      </c>
      <c r="BJ274" s="365">
        <v>0</v>
      </c>
      <c r="BK274" s="365">
        <v>0</v>
      </c>
      <c r="BL274" s="365">
        <v>0</v>
      </c>
      <c r="BM274" s="365">
        <v>0</v>
      </c>
      <c r="BN274" s="365">
        <v>0</v>
      </c>
      <c r="BO274" s="365">
        <v>0</v>
      </c>
      <c r="BP274" s="365">
        <v>0</v>
      </c>
      <c r="BQ274" s="365">
        <v>0</v>
      </c>
      <c r="BR274" s="365">
        <v>0</v>
      </c>
      <c r="BS274" s="365">
        <v>0</v>
      </c>
      <c r="BT274" s="365">
        <v>0</v>
      </c>
      <c r="BU274" s="365">
        <v>0</v>
      </c>
      <c r="BV274" s="365">
        <v>0</v>
      </c>
      <c r="BW274" s="365">
        <v>0</v>
      </c>
      <c r="BX274" s="365">
        <v>0</v>
      </c>
      <c r="BY274" s="365">
        <v>0</v>
      </c>
      <c r="BZ274" s="365">
        <v>0</v>
      </c>
      <c r="CA274" s="365">
        <v>0</v>
      </c>
      <c r="CB274" s="365">
        <v>0</v>
      </c>
      <c r="CC274" s="365">
        <v>0</v>
      </c>
      <c r="CD274" s="365">
        <v>0</v>
      </c>
      <c r="CE274" s="365">
        <v>0</v>
      </c>
      <c r="CF274" s="365">
        <v>0</v>
      </c>
      <c r="CG274" s="365">
        <v>0</v>
      </c>
      <c r="CH274" s="365">
        <v>0</v>
      </c>
      <c r="CI274" s="365">
        <v>0</v>
      </c>
      <c r="CJ274" s="365">
        <v>0</v>
      </c>
      <c r="CK274" s="365">
        <v>0</v>
      </c>
    </row>
    <row r="275" spans="1:89">
      <c r="A275" s="458" t="str">
        <f t="shared" si="4"/>
        <v>1223402261009004</v>
      </c>
      <c r="B275" s="364" t="s">
        <v>1616</v>
      </c>
      <c r="C275" s="364" t="s">
        <v>553</v>
      </c>
      <c r="D275" s="364" t="s">
        <v>557</v>
      </c>
      <c r="E275" s="364" t="s">
        <v>740</v>
      </c>
      <c r="F275" s="364" t="s">
        <v>1543</v>
      </c>
      <c r="G275" s="364" t="s">
        <v>1544</v>
      </c>
      <c r="H275" s="364" t="s">
        <v>763</v>
      </c>
      <c r="I275" s="364" t="s">
        <v>1550</v>
      </c>
      <c r="J275" s="364" t="s">
        <v>748</v>
      </c>
      <c r="K275" s="364" t="s">
        <v>561</v>
      </c>
      <c r="L275" s="364" t="s">
        <v>555</v>
      </c>
      <c r="M275" s="364" t="s">
        <v>740</v>
      </c>
      <c r="N275" s="364" t="s">
        <v>739</v>
      </c>
      <c r="O275" s="364" t="s">
        <v>555</v>
      </c>
      <c r="P275" s="364" t="s">
        <v>555</v>
      </c>
      <c r="Q275" s="364" t="s">
        <v>738</v>
      </c>
      <c r="R275" s="364" t="s">
        <v>555</v>
      </c>
      <c r="S275" s="364" t="s">
        <v>555</v>
      </c>
      <c r="T275" s="365">
        <v>0</v>
      </c>
      <c r="U275" s="365">
        <v>0</v>
      </c>
      <c r="V275" s="365">
        <v>0</v>
      </c>
      <c r="W275" s="365">
        <v>0</v>
      </c>
      <c r="X275" s="365">
        <v>0</v>
      </c>
      <c r="Y275" s="365">
        <v>0</v>
      </c>
      <c r="Z275" s="365">
        <v>0</v>
      </c>
      <c r="AA275" s="365">
        <v>0</v>
      </c>
      <c r="AB275" s="365">
        <v>0</v>
      </c>
      <c r="AC275" s="365">
        <v>0</v>
      </c>
      <c r="AD275" s="365">
        <v>0</v>
      </c>
      <c r="AE275" s="365">
        <v>0</v>
      </c>
      <c r="AF275" s="365">
        <v>0</v>
      </c>
      <c r="AG275" s="365">
        <v>0</v>
      </c>
      <c r="AH275" s="365">
        <v>0</v>
      </c>
      <c r="AI275" s="365">
        <v>0</v>
      </c>
      <c r="AJ275" s="365">
        <v>0</v>
      </c>
      <c r="AK275" s="365">
        <v>200000</v>
      </c>
      <c r="AL275" s="365">
        <v>3</v>
      </c>
    </row>
    <row r="276" spans="1:89">
      <c r="A276" s="458" t="str">
        <f t="shared" si="4"/>
        <v>1223401261009005</v>
      </c>
      <c r="B276" s="364" t="s">
        <v>1616</v>
      </c>
      <c r="C276" s="364" t="s">
        <v>553</v>
      </c>
      <c r="D276" s="364" t="s">
        <v>557</v>
      </c>
      <c r="E276" s="364" t="s">
        <v>740</v>
      </c>
      <c r="F276" s="364" t="s">
        <v>1543</v>
      </c>
      <c r="G276" s="364" t="s">
        <v>1544</v>
      </c>
      <c r="H276" s="364" t="s">
        <v>762</v>
      </c>
      <c r="I276" s="364" t="s">
        <v>1551</v>
      </c>
      <c r="J276" s="364" t="s">
        <v>748</v>
      </c>
      <c r="K276" s="364" t="s">
        <v>558</v>
      </c>
      <c r="L276" s="364" t="s">
        <v>555</v>
      </c>
      <c r="M276" s="364" t="s">
        <v>740</v>
      </c>
      <c r="N276" s="364" t="s">
        <v>739</v>
      </c>
      <c r="O276" s="364" t="s">
        <v>555</v>
      </c>
      <c r="P276" s="364" t="s">
        <v>555</v>
      </c>
      <c r="Q276" s="364" t="s">
        <v>738</v>
      </c>
      <c r="R276" s="364" t="s">
        <v>555</v>
      </c>
      <c r="S276" s="364" t="s">
        <v>555</v>
      </c>
      <c r="T276" s="365">
        <v>3500326</v>
      </c>
      <c r="U276" s="365">
        <v>1497181</v>
      </c>
      <c r="V276" s="365">
        <v>97478</v>
      </c>
      <c r="W276" s="365">
        <v>15359</v>
      </c>
      <c r="X276" s="365">
        <v>5343</v>
      </c>
      <c r="Y276" s="365">
        <v>233667</v>
      </c>
      <c r="Z276" s="365">
        <v>0</v>
      </c>
      <c r="AA276" s="365">
        <v>1465028</v>
      </c>
      <c r="AB276" s="365">
        <v>94106</v>
      </c>
      <c r="AC276" s="365">
        <v>0</v>
      </c>
      <c r="AD276" s="365">
        <v>0</v>
      </c>
      <c r="AE276" s="365">
        <v>1465028</v>
      </c>
      <c r="AF276" s="365">
        <v>0</v>
      </c>
      <c r="AG276" s="365">
        <v>0</v>
      </c>
      <c r="AH276" s="365">
        <v>0</v>
      </c>
      <c r="AI276" s="365">
        <v>5343</v>
      </c>
      <c r="AJ276" s="365">
        <v>0</v>
      </c>
      <c r="AK276" s="365">
        <v>0</v>
      </c>
      <c r="AL276" s="365">
        <v>0</v>
      </c>
      <c r="AM276" s="365">
        <v>0</v>
      </c>
      <c r="AN276" s="365">
        <v>0</v>
      </c>
      <c r="AO276" s="365">
        <v>0</v>
      </c>
      <c r="AP276" s="365">
        <v>88763</v>
      </c>
      <c r="AQ276" s="365">
        <v>5343</v>
      </c>
      <c r="AR276" s="365">
        <v>0</v>
      </c>
      <c r="AS276" s="365">
        <v>0</v>
      </c>
      <c r="AT276" s="365">
        <v>0</v>
      </c>
      <c r="AU276" s="365">
        <v>0</v>
      </c>
      <c r="AV276" s="365">
        <v>0</v>
      </c>
      <c r="AW276" s="365">
        <v>0</v>
      </c>
      <c r="AX276" s="365">
        <v>0</v>
      </c>
      <c r="AY276" s="365">
        <v>0</v>
      </c>
      <c r="AZ276" s="365">
        <v>0</v>
      </c>
      <c r="BA276" s="365">
        <v>0</v>
      </c>
      <c r="BB276" s="365">
        <v>0</v>
      </c>
      <c r="BC276" s="365">
        <v>0</v>
      </c>
      <c r="BD276" s="365">
        <v>0</v>
      </c>
      <c r="BE276" s="365">
        <v>0</v>
      </c>
      <c r="BF276" s="365">
        <v>0</v>
      </c>
      <c r="BG276" s="365">
        <v>0</v>
      </c>
      <c r="BH276" s="365">
        <v>0</v>
      </c>
      <c r="BI276" s="365">
        <v>0</v>
      </c>
      <c r="BJ276" s="365">
        <v>0</v>
      </c>
      <c r="BK276" s="365">
        <v>0</v>
      </c>
      <c r="BL276" s="365">
        <v>0</v>
      </c>
      <c r="BM276" s="365">
        <v>0</v>
      </c>
      <c r="BN276" s="365">
        <v>0</v>
      </c>
      <c r="BO276" s="365">
        <v>0</v>
      </c>
      <c r="BP276" s="365">
        <v>0</v>
      </c>
      <c r="BQ276" s="365">
        <v>0</v>
      </c>
      <c r="BR276" s="365">
        <v>0</v>
      </c>
      <c r="BS276" s="365">
        <v>0</v>
      </c>
      <c r="BT276" s="365">
        <v>0</v>
      </c>
      <c r="BU276" s="365">
        <v>0</v>
      </c>
      <c r="BV276" s="365">
        <v>0</v>
      </c>
      <c r="BW276" s="365">
        <v>0</v>
      </c>
      <c r="BX276" s="365">
        <v>0</v>
      </c>
      <c r="BY276" s="365">
        <v>0</v>
      </c>
      <c r="BZ276" s="365">
        <v>0</v>
      </c>
      <c r="CA276" s="365">
        <v>0</v>
      </c>
      <c r="CB276" s="365">
        <v>0</v>
      </c>
      <c r="CC276" s="365">
        <v>0</v>
      </c>
      <c r="CD276" s="365">
        <v>0</v>
      </c>
      <c r="CE276" s="365">
        <v>0</v>
      </c>
      <c r="CF276" s="365">
        <v>0</v>
      </c>
      <c r="CG276" s="365">
        <v>0</v>
      </c>
      <c r="CH276" s="365">
        <v>0</v>
      </c>
      <c r="CI276" s="365">
        <v>0</v>
      </c>
      <c r="CJ276" s="365">
        <v>0</v>
      </c>
      <c r="CK276" s="365">
        <v>0</v>
      </c>
    </row>
    <row r="277" spans="1:89">
      <c r="A277" s="458" t="str">
        <f t="shared" si="4"/>
        <v>1223402261009005</v>
      </c>
      <c r="B277" s="364" t="s">
        <v>1616</v>
      </c>
      <c r="C277" s="364" t="s">
        <v>553</v>
      </c>
      <c r="D277" s="364" t="s">
        <v>557</v>
      </c>
      <c r="E277" s="364" t="s">
        <v>740</v>
      </c>
      <c r="F277" s="364" t="s">
        <v>1543</v>
      </c>
      <c r="G277" s="364" t="s">
        <v>1544</v>
      </c>
      <c r="H277" s="364" t="s">
        <v>762</v>
      </c>
      <c r="I277" s="364" t="s">
        <v>1551</v>
      </c>
      <c r="J277" s="364" t="s">
        <v>748</v>
      </c>
      <c r="K277" s="364" t="s">
        <v>561</v>
      </c>
      <c r="L277" s="364" t="s">
        <v>555</v>
      </c>
      <c r="M277" s="364" t="s">
        <v>740</v>
      </c>
      <c r="N277" s="364" t="s">
        <v>739</v>
      </c>
      <c r="O277" s="364" t="s">
        <v>555</v>
      </c>
      <c r="P277" s="364" t="s">
        <v>555</v>
      </c>
      <c r="Q277" s="364" t="s">
        <v>738</v>
      </c>
      <c r="R277" s="364" t="s">
        <v>555</v>
      </c>
      <c r="S277" s="364" t="s">
        <v>555</v>
      </c>
      <c r="T277" s="365">
        <v>0</v>
      </c>
      <c r="U277" s="365">
        <v>0</v>
      </c>
      <c r="V277" s="365">
        <v>0</v>
      </c>
      <c r="W277" s="365">
        <v>0</v>
      </c>
      <c r="X277" s="365">
        <v>0</v>
      </c>
      <c r="Y277" s="365">
        <v>0</v>
      </c>
      <c r="Z277" s="365">
        <v>0</v>
      </c>
      <c r="AA277" s="365">
        <v>0</v>
      </c>
      <c r="AB277" s="365">
        <v>0</v>
      </c>
      <c r="AC277" s="365">
        <v>0</v>
      </c>
      <c r="AD277" s="365">
        <v>0</v>
      </c>
      <c r="AE277" s="365">
        <v>0</v>
      </c>
      <c r="AF277" s="365">
        <v>0</v>
      </c>
      <c r="AG277" s="365">
        <v>0</v>
      </c>
      <c r="AH277" s="365">
        <v>0</v>
      </c>
      <c r="AI277" s="365">
        <v>0</v>
      </c>
      <c r="AJ277" s="365">
        <v>0</v>
      </c>
      <c r="AK277" s="365">
        <v>250000</v>
      </c>
      <c r="AL277" s="365">
        <v>3</v>
      </c>
    </row>
    <row r="278" spans="1:89">
      <c r="A278" s="458" t="str">
        <f t="shared" si="4"/>
        <v>1223401261009006</v>
      </c>
      <c r="B278" s="364" t="s">
        <v>1616</v>
      </c>
      <c r="C278" s="364" t="s">
        <v>553</v>
      </c>
      <c r="D278" s="364" t="s">
        <v>557</v>
      </c>
      <c r="E278" s="364" t="s">
        <v>740</v>
      </c>
      <c r="F278" s="364" t="s">
        <v>1543</v>
      </c>
      <c r="G278" s="364" t="s">
        <v>1544</v>
      </c>
      <c r="H278" s="364" t="s">
        <v>774</v>
      </c>
      <c r="I278" s="364" t="s">
        <v>1552</v>
      </c>
      <c r="J278" s="364" t="s">
        <v>748</v>
      </c>
      <c r="K278" s="364" t="s">
        <v>558</v>
      </c>
      <c r="L278" s="364" t="s">
        <v>555</v>
      </c>
      <c r="M278" s="364" t="s">
        <v>740</v>
      </c>
      <c r="N278" s="364" t="s">
        <v>739</v>
      </c>
      <c r="O278" s="364" t="s">
        <v>555</v>
      </c>
      <c r="P278" s="364" t="s">
        <v>555</v>
      </c>
      <c r="Q278" s="364" t="s">
        <v>738</v>
      </c>
      <c r="R278" s="364" t="s">
        <v>555</v>
      </c>
      <c r="S278" s="364" t="s">
        <v>555</v>
      </c>
      <c r="T278" s="365">
        <v>3531221</v>
      </c>
      <c r="U278" s="365">
        <v>2179870</v>
      </c>
      <c r="V278" s="365">
        <v>165161</v>
      </c>
      <c r="W278" s="365">
        <v>13197</v>
      </c>
      <c r="X278" s="365">
        <v>12100</v>
      </c>
      <c r="Y278" s="365">
        <v>151366</v>
      </c>
      <c r="Z278" s="365">
        <v>0</v>
      </c>
      <c r="AA278" s="365">
        <v>2179870</v>
      </c>
      <c r="AB278" s="365">
        <v>165161</v>
      </c>
      <c r="AC278" s="365">
        <v>0</v>
      </c>
      <c r="AD278" s="365">
        <v>0</v>
      </c>
      <c r="AE278" s="365">
        <v>2179870</v>
      </c>
      <c r="AF278" s="365">
        <v>0</v>
      </c>
      <c r="AG278" s="365">
        <v>0</v>
      </c>
      <c r="AH278" s="365">
        <v>0</v>
      </c>
      <c r="AI278" s="365">
        <v>12100</v>
      </c>
      <c r="AJ278" s="365">
        <v>0</v>
      </c>
      <c r="AK278" s="365">
        <v>0</v>
      </c>
      <c r="AL278" s="365">
        <v>0</v>
      </c>
      <c r="AM278" s="365">
        <v>0</v>
      </c>
      <c r="AN278" s="365">
        <v>0</v>
      </c>
      <c r="AO278" s="365">
        <v>0</v>
      </c>
      <c r="AP278" s="365">
        <v>154558</v>
      </c>
      <c r="AQ278" s="365">
        <v>10603</v>
      </c>
      <c r="AR278" s="365">
        <v>0</v>
      </c>
      <c r="AS278" s="365">
        <v>0</v>
      </c>
      <c r="AT278" s="365">
        <v>0</v>
      </c>
      <c r="AU278" s="365">
        <v>0</v>
      </c>
      <c r="AV278" s="365">
        <v>0</v>
      </c>
      <c r="AW278" s="365">
        <v>0</v>
      </c>
      <c r="AX278" s="365">
        <v>0</v>
      </c>
      <c r="AY278" s="365">
        <v>0</v>
      </c>
      <c r="AZ278" s="365">
        <v>0</v>
      </c>
      <c r="BA278" s="365">
        <v>0</v>
      </c>
      <c r="BB278" s="365">
        <v>0</v>
      </c>
      <c r="BC278" s="365">
        <v>0</v>
      </c>
      <c r="BD278" s="365">
        <v>0</v>
      </c>
      <c r="BE278" s="365">
        <v>0</v>
      </c>
      <c r="BF278" s="365">
        <v>0</v>
      </c>
      <c r="BG278" s="365">
        <v>0</v>
      </c>
      <c r="BH278" s="365">
        <v>0</v>
      </c>
      <c r="BI278" s="365">
        <v>0</v>
      </c>
      <c r="BJ278" s="365">
        <v>0</v>
      </c>
      <c r="BK278" s="365">
        <v>0</v>
      </c>
      <c r="BL278" s="365">
        <v>0</v>
      </c>
      <c r="BM278" s="365">
        <v>0</v>
      </c>
      <c r="BN278" s="365">
        <v>0</v>
      </c>
      <c r="BO278" s="365">
        <v>0</v>
      </c>
      <c r="BP278" s="365">
        <v>0</v>
      </c>
      <c r="BQ278" s="365">
        <v>0</v>
      </c>
      <c r="BR278" s="365">
        <v>0</v>
      </c>
      <c r="BS278" s="365">
        <v>0</v>
      </c>
      <c r="BT278" s="365">
        <v>0</v>
      </c>
      <c r="BU278" s="365">
        <v>0</v>
      </c>
      <c r="BV278" s="365">
        <v>0</v>
      </c>
      <c r="BW278" s="365">
        <v>0</v>
      </c>
      <c r="BX278" s="365">
        <v>0</v>
      </c>
      <c r="BY278" s="365">
        <v>0</v>
      </c>
      <c r="BZ278" s="365">
        <v>0</v>
      </c>
      <c r="CA278" s="365">
        <v>0</v>
      </c>
      <c r="CB278" s="365">
        <v>0</v>
      </c>
      <c r="CC278" s="365">
        <v>0</v>
      </c>
      <c r="CD278" s="365">
        <v>0</v>
      </c>
      <c r="CE278" s="365">
        <v>0</v>
      </c>
      <c r="CF278" s="365">
        <v>0</v>
      </c>
      <c r="CG278" s="365">
        <v>0</v>
      </c>
      <c r="CH278" s="365">
        <v>0</v>
      </c>
      <c r="CI278" s="365">
        <v>0</v>
      </c>
      <c r="CJ278" s="365">
        <v>0</v>
      </c>
      <c r="CK278" s="365">
        <v>0</v>
      </c>
    </row>
    <row r="279" spans="1:89">
      <c r="A279" s="458" t="str">
        <f t="shared" si="4"/>
        <v>1223402261009006</v>
      </c>
      <c r="B279" s="364" t="s">
        <v>1616</v>
      </c>
      <c r="C279" s="364" t="s">
        <v>553</v>
      </c>
      <c r="D279" s="364" t="s">
        <v>557</v>
      </c>
      <c r="E279" s="364" t="s">
        <v>740</v>
      </c>
      <c r="F279" s="364" t="s">
        <v>1543</v>
      </c>
      <c r="G279" s="364" t="s">
        <v>1544</v>
      </c>
      <c r="H279" s="364" t="s">
        <v>774</v>
      </c>
      <c r="I279" s="364" t="s">
        <v>1552</v>
      </c>
      <c r="J279" s="364" t="s">
        <v>748</v>
      </c>
      <c r="K279" s="364" t="s">
        <v>561</v>
      </c>
      <c r="L279" s="364" t="s">
        <v>555</v>
      </c>
      <c r="M279" s="364" t="s">
        <v>740</v>
      </c>
      <c r="N279" s="364" t="s">
        <v>739</v>
      </c>
      <c r="O279" s="364" t="s">
        <v>555</v>
      </c>
      <c r="P279" s="364" t="s">
        <v>555</v>
      </c>
      <c r="Q279" s="364" t="s">
        <v>738</v>
      </c>
      <c r="R279" s="364" t="s">
        <v>555</v>
      </c>
      <c r="S279" s="364" t="s">
        <v>555</v>
      </c>
      <c r="T279" s="365">
        <v>0</v>
      </c>
      <c r="U279" s="365">
        <v>0</v>
      </c>
      <c r="V279" s="365">
        <v>0</v>
      </c>
      <c r="W279" s="365">
        <v>0</v>
      </c>
      <c r="X279" s="365">
        <v>0</v>
      </c>
      <c r="Y279" s="365">
        <v>0</v>
      </c>
      <c r="Z279" s="365">
        <v>0</v>
      </c>
      <c r="AA279" s="365">
        <v>0</v>
      </c>
      <c r="AB279" s="365">
        <v>0</v>
      </c>
      <c r="AC279" s="365">
        <v>0</v>
      </c>
      <c r="AD279" s="365">
        <v>0</v>
      </c>
      <c r="AE279" s="365">
        <v>0</v>
      </c>
      <c r="AF279" s="365">
        <v>0</v>
      </c>
      <c r="AG279" s="365">
        <v>0</v>
      </c>
      <c r="AH279" s="365">
        <v>0</v>
      </c>
      <c r="AI279" s="365">
        <v>0</v>
      </c>
      <c r="AJ279" s="365">
        <v>0</v>
      </c>
      <c r="AK279" s="365">
        <v>220000</v>
      </c>
      <c r="AL279" s="365">
        <v>3</v>
      </c>
    </row>
    <row r="280" spans="1:89">
      <c r="A280" s="458" t="str">
        <f t="shared" si="4"/>
        <v>1223401261009007</v>
      </c>
      <c r="B280" s="364" t="s">
        <v>1616</v>
      </c>
      <c r="C280" s="364" t="s">
        <v>553</v>
      </c>
      <c r="D280" s="364" t="s">
        <v>557</v>
      </c>
      <c r="E280" s="364" t="s">
        <v>740</v>
      </c>
      <c r="F280" s="364" t="s">
        <v>1543</v>
      </c>
      <c r="G280" s="364" t="s">
        <v>1544</v>
      </c>
      <c r="H280" s="364" t="s">
        <v>773</v>
      </c>
      <c r="I280" s="364" t="s">
        <v>1553</v>
      </c>
      <c r="J280" s="364" t="s">
        <v>748</v>
      </c>
      <c r="K280" s="364" t="s">
        <v>558</v>
      </c>
      <c r="L280" s="364" t="s">
        <v>555</v>
      </c>
      <c r="M280" s="364" t="s">
        <v>740</v>
      </c>
      <c r="N280" s="364" t="s">
        <v>744</v>
      </c>
      <c r="O280" s="364" t="s">
        <v>555</v>
      </c>
      <c r="P280" s="364" t="s">
        <v>555</v>
      </c>
      <c r="Q280" s="364" t="s">
        <v>744</v>
      </c>
      <c r="R280" s="364" t="s">
        <v>555</v>
      </c>
      <c r="S280" s="364" t="s">
        <v>555</v>
      </c>
      <c r="T280" s="365">
        <v>0</v>
      </c>
      <c r="U280" s="365">
        <v>0</v>
      </c>
      <c r="V280" s="365">
        <v>0</v>
      </c>
      <c r="W280" s="365">
        <v>0</v>
      </c>
      <c r="X280" s="365">
        <v>0</v>
      </c>
      <c r="Y280" s="365">
        <v>0</v>
      </c>
      <c r="Z280" s="365">
        <v>0</v>
      </c>
      <c r="AA280" s="365">
        <v>0</v>
      </c>
      <c r="AB280" s="365">
        <v>0</v>
      </c>
      <c r="AC280" s="365">
        <v>0</v>
      </c>
      <c r="AD280" s="365">
        <v>0</v>
      </c>
      <c r="AE280" s="365">
        <v>0</v>
      </c>
      <c r="AF280" s="365">
        <v>0</v>
      </c>
      <c r="AG280" s="365">
        <v>0</v>
      </c>
      <c r="AH280" s="365">
        <v>0</v>
      </c>
      <c r="AI280" s="365">
        <v>0</v>
      </c>
      <c r="AJ280" s="365">
        <v>0</v>
      </c>
      <c r="AK280" s="365">
        <v>0</v>
      </c>
      <c r="AL280" s="365">
        <v>0</v>
      </c>
      <c r="AM280" s="365">
        <v>0</v>
      </c>
      <c r="AN280" s="365">
        <v>0</v>
      </c>
      <c r="AO280" s="365">
        <v>0</v>
      </c>
      <c r="AP280" s="365">
        <v>0</v>
      </c>
      <c r="AQ280" s="365">
        <v>0</v>
      </c>
      <c r="AR280" s="365">
        <v>0</v>
      </c>
      <c r="AS280" s="365">
        <v>0</v>
      </c>
      <c r="AT280" s="365">
        <v>0</v>
      </c>
      <c r="AU280" s="365">
        <v>0</v>
      </c>
      <c r="AV280" s="365">
        <v>0</v>
      </c>
      <c r="AW280" s="365">
        <v>0</v>
      </c>
      <c r="AX280" s="365">
        <v>0</v>
      </c>
      <c r="AY280" s="365">
        <v>0</v>
      </c>
      <c r="AZ280" s="365">
        <v>0</v>
      </c>
      <c r="BA280" s="365">
        <v>0</v>
      </c>
      <c r="BB280" s="365">
        <v>0</v>
      </c>
      <c r="BC280" s="365">
        <v>0</v>
      </c>
      <c r="BD280" s="365">
        <v>0</v>
      </c>
      <c r="BE280" s="365">
        <v>0</v>
      </c>
      <c r="BF280" s="365">
        <v>0</v>
      </c>
      <c r="BG280" s="365">
        <v>0</v>
      </c>
      <c r="BH280" s="365">
        <v>0</v>
      </c>
      <c r="BI280" s="365">
        <v>0</v>
      </c>
      <c r="BJ280" s="365">
        <v>0</v>
      </c>
      <c r="BK280" s="365">
        <v>0</v>
      </c>
      <c r="BL280" s="365">
        <v>0</v>
      </c>
      <c r="BM280" s="365">
        <v>0</v>
      </c>
      <c r="BN280" s="365">
        <v>0</v>
      </c>
      <c r="BO280" s="365">
        <v>0</v>
      </c>
      <c r="BP280" s="365">
        <v>0</v>
      </c>
      <c r="BQ280" s="365">
        <v>0</v>
      </c>
      <c r="BR280" s="365">
        <v>0</v>
      </c>
      <c r="BS280" s="365">
        <v>0</v>
      </c>
      <c r="BT280" s="365">
        <v>0</v>
      </c>
      <c r="BU280" s="365">
        <v>0</v>
      </c>
      <c r="BV280" s="365">
        <v>4040201</v>
      </c>
      <c r="BW280" s="365">
        <v>59144000</v>
      </c>
      <c r="BX280" s="365">
        <v>68344</v>
      </c>
      <c r="BY280" s="365">
        <v>865387</v>
      </c>
      <c r="BZ280" s="365">
        <v>37089</v>
      </c>
      <c r="CA280" s="365">
        <v>1594651</v>
      </c>
      <c r="CB280" s="365">
        <v>0</v>
      </c>
      <c r="CC280" s="365">
        <v>59144000</v>
      </c>
      <c r="CD280" s="365">
        <v>68344</v>
      </c>
      <c r="CE280" s="365">
        <v>0</v>
      </c>
      <c r="CF280" s="365">
        <v>0</v>
      </c>
      <c r="CG280" s="365">
        <v>59144000</v>
      </c>
      <c r="CH280" s="365">
        <v>0</v>
      </c>
      <c r="CI280" s="365">
        <v>0</v>
      </c>
      <c r="CJ280" s="365">
        <v>0</v>
      </c>
      <c r="CK280" s="365">
        <v>0</v>
      </c>
    </row>
    <row r="281" spans="1:89">
      <c r="A281" s="458" t="str">
        <f t="shared" si="4"/>
        <v>1223402261009007</v>
      </c>
      <c r="B281" s="364" t="s">
        <v>1616</v>
      </c>
      <c r="C281" s="364" t="s">
        <v>553</v>
      </c>
      <c r="D281" s="364" t="s">
        <v>557</v>
      </c>
      <c r="E281" s="364" t="s">
        <v>740</v>
      </c>
      <c r="F281" s="364" t="s">
        <v>1543</v>
      </c>
      <c r="G281" s="364" t="s">
        <v>1544</v>
      </c>
      <c r="H281" s="364" t="s">
        <v>773</v>
      </c>
      <c r="I281" s="364" t="s">
        <v>1553</v>
      </c>
      <c r="J281" s="364" t="s">
        <v>748</v>
      </c>
      <c r="K281" s="364" t="s">
        <v>561</v>
      </c>
      <c r="L281" s="364" t="s">
        <v>555</v>
      </c>
      <c r="M281" s="364" t="s">
        <v>740</v>
      </c>
      <c r="N281" s="364" t="s">
        <v>744</v>
      </c>
      <c r="O281" s="364" t="s">
        <v>555</v>
      </c>
      <c r="P281" s="364" t="s">
        <v>555</v>
      </c>
      <c r="Q281" s="364" t="s">
        <v>744</v>
      </c>
      <c r="R281" s="364" t="s">
        <v>555</v>
      </c>
      <c r="S281" s="364" t="s">
        <v>555</v>
      </c>
      <c r="T281" s="365">
        <v>0</v>
      </c>
      <c r="U281" s="365">
        <v>0</v>
      </c>
      <c r="V281" s="365">
        <v>0</v>
      </c>
      <c r="W281" s="365">
        <v>0</v>
      </c>
      <c r="X281" s="365">
        <v>0</v>
      </c>
      <c r="Y281" s="365">
        <v>0</v>
      </c>
      <c r="Z281" s="365">
        <v>45155</v>
      </c>
      <c r="AA281" s="365">
        <v>23189</v>
      </c>
      <c r="AB281" s="365">
        <v>0</v>
      </c>
      <c r="AC281" s="365">
        <v>0</v>
      </c>
      <c r="AD281" s="365">
        <v>0</v>
      </c>
      <c r="AE281" s="365">
        <v>0</v>
      </c>
      <c r="AF281" s="365">
        <v>0</v>
      </c>
      <c r="AG281" s="365">
        <v>0</v>
      </c>
      <c r="AH281" s="365">
        <v>0</v>
      </c>
      <c r="AI281" s="365">
        <v>0</v>
      </c>
      <c r="AJ281" s="365">
        <v>0</v>
      </c>
      <c r="AK281" s="365">
        <v>642000</v>
      </c>
      <c r="AL281" s="365">
        <v>4</v>
      </c>
    </row>
    <row r="282" spans="1:89">
      <c r="A282" s="458" t="str">
        <f t="shared" si="4"/>
        <v>1223401261009008</v>
      </c>
      <c r="B282" s="364" t="s">
        <v>1616</v>
      </c>
      <c r="C282" s="364" t="s">
        <v>553</v>
      </c>
      <c r="D282" s="364" t="s">
        <v>557</v>
      </c>
      <c r="E282" s="364" t="s">
        <v>740</v>
      </c>
      <c r="F282" s="364" t="s">
        <v>1543</v>
      </c>
      <c r="G282" s="364" t="s">
        <v>1544</v>
      </c>
      <c r="H282" s="364" t="s">
        <v>772</v>
      </c>
      <c r="I282" s="364" t="s">
        <v>1554</v>
      </c>
      <c r="J282" s="364" t="s">
        <v>748</v>
      </c>
      <c r="K282" s="364" t="s">
        <v>558</v>
      </c>
      <c r="L282" s="364" t="s">
        <v>555</v>
      </c>
      <c r="M282" s="364" t="s">
        <v>740</v>
      </c>
      <c r="N282" s="364" t="s">
        <v>739</v>
      </c>
      <c r="O282" s="364" t="s">
        <v>555</v>
      </c>
      <c r="P282" s="364" t="s">
        <v>555</v>
      </c>
      <c r="Q282" s="364" t="s">
        <v>738</v>
      </c>
      <c r="R282" s="364" t="s">
        <v>555</v>
      </c>
      <c r="S282" s="364" t="s">
        <v>555</v>
      </c>
      <c r="T282" s="365">
        <v>4140618</v>
      </c>
      <c r="U282" s="365">
        <v>3641000</v>
      </c>
      <c r="V282" s="365">
        <v>203681</v>
      </c>
      <c r="W282" s="365">
        <v>17876</v>
      </c>
      <c r="X282" s="365">
        <v>54350</v>
      </c>
      <c r="Y282" s="365">
        <v>66992</v>
      </c>
      <c r="Z282" s="365">
        <v>0</v>
      </c>
      <c r="AA282" s="365">
        <v>210174</v>
      </c>
      <c r="AB282" s="365">
        <v>18811</v>
      </c>
      <c r="AC282" s="365">
        <v>79952</v>
      </c>
      <c r="AD282" s="365">
        <v>4473</v>
      </c>
      <c r="AE282" s="365">
        <v>210174</v>
      </c>
      <c r="AF282" s="365">
        <v>1090</v>
      </c>
      <c r="AG282" s="365">
        <v>0</v>
      </c>
      <c r="AH282" s="365">
        <v>0</v>
      </c>
      <c r="AI282" s="365">
        <v>54350</v>
      </c>
      <c r="AJ282" s="365">
        <v>0</v>
      </c>
      <c r="AK282" s="365">
        <v>0</v>
      </c>
      <c r="AL282" s="365">
        <v>0</v>
      </c>
      <c r="AM282" s="365">
        <v>0</v>
      </c>
      <c r="AN282" s="365">
        <v>0</v>
      </c>
      <c r="AO282" s="365">
        <v>0</v>
      </c>
      <c r="AP282" s="365">
        <v>11507</v>
      </c>
      <c r="AQ282" s="365">
        <v>7243</v>
      </c>
      <c r="AR282" s="365">
        <v>61</v>
      </c>
      <c r="AS282" s="365">
        <v>0</v>
      </c>
      <c r="AT282" s="365">
        <v>0</v>
      </c>
      <c r="AU282" s="365">
        <v>0</v>
      </c>
      <c r="AV282" s="365">
        <v>0</v>
      </c>
      <c r="AW282" s="365">
        <v>0</v>
      </c>
      <c r="AX282" s="365">
        <v>0</v>
      </c>
      <c r="AY282" s="365">
        <v>0</v>
      </c>
      <c r="AZ282" s="365">
        <v>0</v>
      </c>
      <c r="BA282" s="365">
        <v>0</v>
      </c>
      <c r="BB282" s="365">
        <v>0</v>
      </c>
      <c r="BC282" s="365">
        <v>0</v>
      </c>
      <c r="BD282" s="365">
        <v>0</v>
      </c>
      <c r="BE282" s="365">
        <v>0</v>
      </c>
      <c r="BF282" s="365">
        <v>0</v>
      </c>
      <c r="BG282" s="365">
        <v>0</v>
      </c>
      <c r="BH282" s="365">
        <v>0</v>
      </c>
      <c r="BI282" s="365">
        <v>0</v>
      </c>
      <c r="BJ282" s="365">
        <v>0</v>
      </c>
      <c r="BK282" s="365">
        <v>0</v>
      </c>
      <c r="BL282" s="365">
        <v>0</v>
      </c>
      <c r="BM282" s="365">
        <v>0</v>
      </c>
      <c r="BN282" s="365">
        <v>0</v>
      </c>
      <c r="BO282" s="365">
        <v>0</v>
      </c>
      <c r="BP282" s="365">
        <v>0</v>
      </c>
      <c r="BQ282" s="365">
        <v>0</v>
      </c>
      <c r="BR282" s="365">
        <v>0</v>
      </c>
      <c r="BS282" s="365">
        <v>0</v>
      </c>
      <c r="BT282" s="365">
        <v>0</v>
      </c>
      <c r="BU282" s="365">
        <v>0</v>
      </c>
      <c r="BV282" s="365">
        <v>0</v>
      </c>
      <c r="BW282" s="365">
        <v>0</v>
      </c>
      <c r="BX282" s="365">
        <v>0</v>
      </c>
      <c r="BY282" s="365">
        <v>0</v>
      </c>
      <c r="BZ282" s="365">
        <v>0</v>
      </c>
      <c r="CA282" s="365">
        <v>0</v>
      </c>
      <c r="CB282" s="365">
        <v>0</v>
      </c>
      <c r="CC282" s="365">
        <v>0</v>
      </c>
      <c r="CD282" s="365">
        <v>0</v>
      </c>
      <c r="CE282" s="365">
        <v>0</v>
      </c>
      <c r="CF282" s="365">
        <v>0</v>
      </c>
      <c r="CG282" s="365">
        <v>0</v>
      </c>
      <c r="CH282" s="365">
        <v>0</v>
      </c>
      <c r="CI282" s="365">
        <v>0</v>
      </c>
      <c r="CJ282" s="365">
        <v>0</v>
      </c>
      <c r="CK282" s="365">
        <v>0</v>
      </c>
    </row>
    <row r="283" spans="1:89">
      <c r="A283" s="458" t="str">
        <f t="shared" si="4"/>
        <v>1223402261009008</v>
      </c>
      <c r="B283" s="364" t="s">
        <v>1616</v>
      </c>
      <c r="C283" s="364" t="s">
        <v>553</v>
      </c>
      <c r="D283" s="364" t="s">
        <v>557</v>
      </c>
      <c r="E283" s="364" t="s">
        <v>740</v>
      </c>
      <c r="F283" s="364" t="s">
        <v>1543</v>
      </c>
      <c r="G283" s="364" t="s">
        <v>1544</v>
      </c>
      <c r="H283" s="364" t="s">
        <v>772</v>
      </c>
      <c r="I283" s="364" t="s">
        <v>1554</v>
      </c>
      <c r="J283" s="364" t="s">
        <v>748</v>
      </c>
      <c r="K283" s="364" t="s">
        <v>561</v>
      </c>
      <c r="L283" s="364" t="s">
        <v>555</v>
      </c>
      <c r="M283" s="364" t="s">
        <v>740</v>
      </c>
      <c r="N283" s="364" t="s">
        <v>739</v>
      </c>
      <c r="O283" s="364" t="s">
        <v>555</v>
      </c>
      <c r="P283" s="364" t="s">
        <v>555</v>
      </c>
      <c r="Q283" s="364" t="s">
        <v>738</v>
      </c>
      <c r="R283" s="364" t="s">
        <v>555</v>
      </c>
      <c r="S283" s="364" t="s">
        <v>555</v>
      </c>
      <c r="T283" s="365">
        <v>0</v>
      </c>
      <c r="U283" s="365">
        <v>0</v>
      </c>
      <c r="V283" s="365">
        <v>0</v>
      </c>
      <c r="W283" s="365">
        <v>0</v>
      </c>
      <c r="X283" s="365">
        <v>0</v>
      </c>
      <c r="Y283" s="365">
        <v>0</v>
      </c>
      <c r="Z283" s="365">
        <v>0</v>
      </c>
      <c r="AA283" s="365">
        <v>0</v>
      </c>
      <c r="AB283" s="365">
        <v>0</v>
      </c>
      <c r="AC283" s="365">
        <v>0</v>
      </c>
      <c r="AD283" s="365">
        <v>0</v>
      </c>
      <c r="AE283" s="365">
        <v>0</v>
      </c>
      <c r="AF283" s="365">
        <v>0</v>
      </c>
      <c r="AG283" s="365">
        <v>0</v>
      </c>
      <c r="AH283" s="365">
        <v>0</v>
      </c>
      <c r="AI283" s="365">
        <v>0</v>
      </c>
      <c r="AJ283" s="365">
        <v>0</v>
      </c>
      <c r="AK283" s="365">
        <v>88500</v>
      </c>
      <c r="AL283" s="365">
        <v>3</v>
      </c>
    </row>
    <row r="284" spans="1:89">
      <c r="A284" s="458" t="str">
        <f t="shared" si="4"/>
        <v>1751001261009000</v>
      </c>
      <c r="B284" s="364" t="s">
        <v>1616</v>
      </c>
      <c r="C284" s="364" t="s">
        <v>553</v>
      </c>
      <c r="D284" s="364" t="s">
        <v>576</v>
      </c>
      <c r="E284" s="364" t="s">
        <v>743</v>
      </c>
      <c r="F284" s="364" t="s">
        <v>1543</v>
      </c>
      <c r="G284" s="364" t="s">
        <v>1544</v>
      </c>
      <c r="H284" s="364" t="s">
        <v>556</v>
      </c>
      <c r="J284" s="364" t="s">
        <v>568</v>
      </c>
      <c r="K284" s="364" t="s">
        <v>558</v>
      </c>
      <c r="L284" s="364" t="s">
        <v>739</v>
      </c>
      <c r="M284" s="364" t="s">
        <v>740</v>
      </c>
      <c r="N284" s="364" t="s">
        <v>739</v>
      </c>
      <c r="O284" s="364" t="s">
        <v>739</v>
      </c>
      <c r="P284" s="364" t="s">
        <v>739</v>
      </c>
      <c r="Q284" s="364" t="s">
        <v>740</v>
      </c>
      <c r="R284" s="364" t="s">
        <v>743</v>
      </c>
      <c r="S284" s="364" t="s">
        <v>739</v>
      </c>
      <c r="T284" s="365">
        <v>4120327</v>
      </c>
      <c r="U284" s="365">
        <v>4140331</v>
      </c>
      <c r="V284" s="365">
        <v>4110623</v>
      </c>
      <c r="W284" s="365">
        <v>12</v>
      </c>
      <c r="X284" s="365">
        <v>0</v>
      </c>
      <c r="Y284" s="365">
        <v>0</v>
      </c>
      <c r="Z284" s="365">
        <v>1397167</v>
      </c>
      <c r="AA284" s="365">
        <v>1332672</v>
      </c>
      <c r="AB284" s="365">
        <v>810</v>
      </c>
      <c r="AC284" s="365">
        <v>404</v>
      </c>
      <c r="AD284" s="365">
        <v>404</v>
      </c>
      <c r="AE284" s="365">
        <v>371</v>
      </c>
      <c r="AF284" s="365">
        <v>82783</v>
      </c>
      <c r="AG284" s="365">
        <v>0</v>
      </c>
      <c r="AH284" s="365">
        <v>21</v>
      </c>
      <c r="AI284" s="365">
        <v>21</v>
      </c>
      <c r="AJ284" s="365">
        <v>21</v>
      </c>
      <c r="AK284" s="365">
        <v>15185967</v>
      </c>
      <c r="AL284" s="365">
        <v>1432121</v>
      </c>
      <c r="AM284" s="365">
        <v>536008</v>
      </c>
      <c r="AN284" s="365">
        <v>816300</v>
      </c>
      <c r="AO284" s="365">
        <v>0</v>
      </c>
      <c r="AP284" s="365">
        <v>0</v>
      </c>
      <c r="AQ284" s="365">
        <v>79813</v>
      </c>
      <c r="AR284" s="365">
        <v>1053004</v>
      </c>
      <c r="AS284" s="365">
        <v>0</v>
      </c>
      <c r="AT284" s="365">
        <v>356190</v>
      </c>
      <c r="AU284" s="365">
        <v>0</v>
      </c>
      <c r="AV284" s="365">
        <v>22927</v>
      </c>
      <c r="AW284" s="365">
        <v>1071966</v>
      </c>
      <c r="AX284" s="365">
        <v>12</v>
      </c>
      <c r="AY284" s="365">
        <v>12</v>
      </c>
      <c r="AZ284" s="365">
        <v>0</v>
      </c>
      <c r="BA284" s="365">
        <v>0</v>
      </c>
      <c r="BB284" s="365">
        <v>0</v>
      </c>
      <c r="BC284" s="365">
        <v>0</v>
      </c>
      <c r="BD284" s="365">
        <v>0</v>
      </c>
      <c r="BE284" s="365">
        <v>1</v>
      </c>
      <c r="BF284" s="365">
        <v>0</v>
      </c>
      <c r="BG284" s="365">
        <v>1</v>
      </c>
      <c r="BH284" s="365">
        <v>0</v>
      </c>
      <c r="BI284" s="365">
        <v>0</v>
      </c>
      <c r="BJ284" s="365">
        <v>219</v>
      </c>
      <c r="BK284" s="365">
        <v>219</v>
      </c>
      <c r="BL284" s="365">
        <v>0</v>
      </c>
      <c r="BM284" s="365">
        <v>170</v>
      </c>
      <c r="BN284" s="365">
        <v>0</v>
      </c>
      <c r="BO284" s="365">
        <v>104</v>
      </c>
      <c r="BP284" s="365">
        <v>37976</v>
      </c>
      <c r="BQ284" s="365">
        <v>37976</v>
      </c>
      <c r="BR284" s="365">
        <v>0</v>
      </c>
      <c r="BS284" s="365">
        <v>36041</v>
      </c>
      <c r="BT284" s="365">
        <v>0</v>
      </c>
      <c r="BU284" s="365">
        <v>0</v>
      </c>
      <c r="BV284" s="365">
        <v>0</v>
      </c>
      <c r="BW284" s="365">
        <v>0</v>
      </c>
      <c r="BX284" s="365">
        <v>0</v>
      </c>
      <c r="BY284" s="365">
        <v>0</v>
      </c>
      <c r="BZ284" s="365">
        <v>1</v>
      </c>
      <c r="CA284" s="365">
        <v>0</v>
      </c>
    </row>
    <row r="285" spans="1:89">
      <c r="A285" s="458" t="str">
        <f t="shared" si="4"/>
        <v>1751002261009000</v>
      </c>
      <c r="B285" s="364" t="s">
        <v>1616</v>
      </c>
      <c r="C285" s="364" t="s">
        <v>553</v>
      </c>
      <c r="D285" s="364" t="s">
        <v>576</v>
      </c>
      <c r="E285" s="364" t="s">
        <v>743</v>
      </c>
      <c r="F285" s="364" t="s">
        <v>1543</v>
      </c>
      <c r="G285" s="364" t="s">
        <v>1544</v>
      </c>
      <c r="H285" s="364" t="s">
        <v>556</v>
      </c>
      <c r="J285" s="364" t="s">
        <v>568</v>
      </c>
      <c r="K285" s="364" t="s">
        <v>561</v>
      </c>
      <c r="L285" s="364" t="s">
        <v>739</v>
      </c>
      <c r="M285" s="364" t="s">
        <v>740</v>
      </c>
      <c r="N285" s="364" t="s">
        <v>739</v>
      </c>
      <c r="O285" s="364" t="s">
        <v>739</v>
      </c>
      <c r="P285" s="364" t="s">
        <v>739</v>
      </c>
      <c r="Q285" s="364" t="s">
        <v>740</v>
      </c>
      <c r="R285" s="364" t="s">
        <v>743</v>
      </c>
      <c r="S285" s="364" t="s">
        <v>739</v>
      </c>
      <c r="T285" s="365">
        <v>0</v>
      </c>
      <c r="U285" s="365">
        <v>0</v>
      </c>
      <c r="V285" s="365">
        <v>1</v>
      </c>
      <c r="W285" s="365">
        <v>0</v>
      </c>
      <c r="X285" s="365">
        <v>1</v>
      </c>
      <c r="Y285" s="365">
        <v>0</v>
      </c>
      <c r="Z285" s="365">
        <v>192</v>
      </c>
      <c r="AA285" s="365">
        <v>0</v>
      </c>
      <c r="AB285" s="365">
        <v>0</v>
      </c>
      <c r="AC285" s="365">
        <v>0</v>
      </c>
      <c r="AD285" s="365">
        <v>0</v>
      </c>
      <c r="AE285" s="365">
        <v>0</v>
      </c>
      <c r="AF285" s="365">
        <v>1</v>
      </c>
      <c r="AG285" s="365">
        <v>0</v>
      </c>
      <c r="AH285" s="365">
        <v>0</v>
      </c>
      <c r="AI285" s="365">
        <v>0</v>
      </c>
      <c r="AJ285" s="365">
        <v>0</v>
      </c>
      <c r="AK285" s="365">
        <v>0</v>
      </c>
    </row>
    <row r="286" spans="1:89">
      <c r="A286" s="458" t="str">
        <f t="shared" si="4"/>
        <v>1752101261009000</v>
      </c>
      <c r="B286" s="364" t="s">
        <v>1616</v>
      </c>
      <c r="C286" s="364" t="s">
        <v>553</v>
      </c>
      <c r="D286" s="364" t="s">
        <v>576</v>
      </c>
      <c r="E286" s="364" t="s">
        <v>743</v>
      </c>
      <c r="F286" s="364" t="s">
        <v>1543</v>
      </c>
      <c r="G286" s="364" t="s">
        <v>1544</v>
      </c>
      <c r="H286" s="364" t="s">
        <v>556</v>
      </c>
      <c r="J286" s="364" t="s">
        <v>559</v>
      </c>
      <c r="K286" s="364" t="s">
        <v>558</v>
      </c>
      <c r="L286" s="364" t="s">
        <v>739</v>
      </c>
      <c r="M286" s="364" t="s">
        <v>740</v>
      </c>
      <c r="N286" s="364" t="s">
        <v>739</v>
      </c>
      <c r="O286" s="364" t="s">
        <v>739</v>
      </c>
      <c r="P286" s="364" t="s">
        <v>739</v>
      </c>
      <c r="Q286" s="364" t="s">
        <v>740</v>
      </c>
      <c r="R286" s="364" t="s">
        <v>743</v>
      </c>
      <c r="S286" s="364" t="s">
        <v>739</v>
      </c>
      <c r="T286" s="365">
        <v>2647</v>
      </c>
      <c r="U286" s="365">
        <v>2177</v>
      </c>
      <c r="V286" s="365">
        <v>0</v>
      </c>
      <c r="W286" s="365">
        <v>0</v>
      </c>
      <c r="X286" s="365">
        <v>973</v>
      </c>
      <c r="Y286" s="365">
        <v>5797</v>
      </c>
      <c r="Z286" s="365">
        <v>3262</v>
      </c>
      <c r="AA286" s="365">
        <v>3262</v>
      </c>
      <c r="AB286" s="365">
        <v>0</v>
      </c>
      <c r="AC286" s="365">
        <v>0</v>
      </c>
      <c r="AD286" s="365">
        <v>0</v>
      </c>
      <c r="AE286" s="365">
        <v>2346</v>
      </c>
      <c r="AF286" s="365">
        <v>45</v>
      </c>
      <c r="AG286" s="365">
        <v>694</v>
      </c>
      <c r="AH286" s="365">
        <v>0</v>
      </c>
      <c r="AI286" s="365">
        <v>0</v>
      </c>
      <c r="AJ286" s="365">
        <v>0</v>
      </c>
      <c r="AK286" s="365">
        <v>0</v>
      </c>
      <c r="AL286" s="365">
        <v>7530</v>
      </c>
      <c r="AM286" s="365">
        <v>0</v>
      </c>
      <c r="AN286" s="365">
        <v>0</v>
      </c>
      <c r="AO286" s="365">
        <v>0</v>
      </c>
      <c r="AP286" s="365">
        <v>0</v>
      </c>
      <c r="AQ286" s="365">
        <v>0</v>
      </c>
      <c r="AR286" s="365">
        <v>0</v>
      </c>
      <c r="AS286" s="365">
        <v>0</v>
      </c>
      <c r="AT286" s="365">
        <v>0</v>
      </c>
      <c r="AU286" s="365">
        <v>2738</v>
      </c>
      <c r="AV286" s="365">
        <v>22412</v>
      </c>
      <c r="AW286" s="365">
        <v>0</v>
      </c>
      <c r="AX286" s="365">
        <v>0</v>
      </c>
      <c r="AY286" s="365">
        <v>22412</v>
      </c>
    </row>
    <row r="287" spans="1:89">
      <c r="A287" s="458" t="str">
        <f t="shared" si="4"/>
        <v>1752102261009000</v>
      </c>
      <c r="B287" s="364" t="s">
        <v>1616</v>
      </c>
      <c r="C287" s="364" t="s">
        <v>553</v>
      </c>
      <c r="D287" s="364" t="s">
        <v>576</v>
      </c>
      <c r="E287" s="364" t="s">
        <v>743</v>
      </c>
      <c r="F287" s="364" t="s">
        <v>1543</v>
      </c>
      <c r="G287" s="364" t="s">
        <v>1544</v>
      </c>
      <c r="H287" s="364" t="s">
        <v>556</v>
      </c>
      <c r="J287" s="364" t="s">
        <v>559</v>
      </c>
      <c r="K287" s="364" t="s">
        <v>561</v>
      </c>
      <c r="L287" s="364" t="s">
        <v>739</v>
      </c>
      <c r="M287" s="364" t="s">
        <v>740</v>
      </c>
      <c r="N287" s="364" t="s">
        <v>739</v>
      </c>
      <c r="O287" s="364" t="s">
        <v>739</v>
      </c>
      <c r="P287" s="364" t="s">
        <v>739</v>
      </c>
      <c r="Q287" s="364" t="s">
        <v>740</v>
      </c>
      <c r="R287" s="364" t="s">
        <v>743</v>
      </c>
      <c r="S287" s="364" t="s">
        <v>739</v>
      </c>
      <c r="T287" s="365">
        <v>2647</v>
      </c>
      <c r="U287" s="365">
        <v>0</v>
      </c>
      <c r="V287" s="365">
        <v>2177</v>
      </c>
      <c r="W287" s="365">
        <v>0</v>
      </c>
      <c r="X287" s="365">
        <v>0</v>
      </c>
      <c r="Y287" s="365">
        <v>0</v>
      </c>
      <c r="Z287" s="365">
        <v>0</v>
      </c>
      <c r="AA287" s="365">
        <v>0</v>
      </c>
      <c r="AB287" s="365">
        <v>973</v>
      </c>
      <c r="AC287" s="365">
        <v>0</v>
      </c>
      <c r="AD287" s="365">
        <v>0</v>
      </c>
      <c r="AE287" s="365">
        <v>5797</v>
      </c>
      <c r="AF287" s="365">
        <v>0</v>
      </c>
      <c r="AG287" s="365">
        <v>0</v>
      </c>
    </row>
    <row r="288" spans="1:89">
      <c r="A288" s="458" t="str">
        <f t="shared" si="4"/>
        <v>1752401261009000</v>
      </c>
      <c r="B288" s="364" t="s">
        <v>1616</v>
      </c>
      <c r="C288" s="364" t="s">
        <v>553</v>
      </c>
      <c r="D288" s="364" t="s">
        <v>576</v>
      </c>
      <c r="E288" s="364" t="s">
        <v>743</v>
      </c>
      <c r="F288" s="364" t="s">
        <v>1543</v>
      </c>
      <c r="G288" s="364" t="s">
        <v>1544</v>
      </c>
      <c r="H288" s="364" t="s">
        <v>556</v>
      </c>
      <c r="J288" s="364" t="s">
        <v>560</v>
      </c>
      <c r="K288" s="364" t="s">
        <v>558</v>
      </c>
      <c r="L288" s="364" t="s">
        <v>739</v>
      </c>
      <c r="M288" s="364" t="s">
        <v>740</v>
      </c>
      <c r="N288" s="364" t="s">
        <v>739</v>
      </c>
      <c r="O288" s="364" t="s">
        <v>739</v>
      </c>
      <c r="P288" s="364" t="s">
        <v>739</v>
      </c>
      <c r="Q288" s="364" t="s">
        <v>740</v>
      </c>
      <c r="R288" s="364" t="s">
        <v>743</v>
      </c>
      <c r="S288" s="364" t="s">
        <v>739</v>
      </c>
      <c r="T288" s="365">
        <v>0</v>
      </c>
      <c r="U288" s="365">
        <v>14623</v>
      </c>
      <c r="V288" s="365">
        <v>153899</v>
      </c>
      <c r="W288" s="365">
        <v>44077</v>
      </c>
      <c r="X288" s="365">
        <v>0</v>
      </c>
      <c r="Y288" s="365">
        <v>0</v>
      </c>
      <c r="Z288" s="365">
        <v>0</v>
      </c>
      <c r="AA288" s="365">
        <v>0</v>
      </c>
      <c r="AB288" s="365">
        <v>0</v>
      </c>
      <c r="AC288" s="365">
        <v>0</v>
      </c>
      <c r="AD288" s="365">
        <v>0</v>
      </c>
      <c r="AE288" s="365">
        <v>212599</v>
      </c>
      <c r="AF288" s="365">
        <v>0</v>
      </c>
      <c r="AG288" s="365">
        <v>212599</v>
      </c>
      <c r="AH288" s="365">
        <v>0</v>
      </c>
      <c r="AI288" s="365">
        <v>0</v>
      </c>
    </row>
    <row r="289" spans="1:109">
      <c r="A289" s="458" t="str">
        <f t="shared" si="4"/>
        <v>1752402261009000</v>
      </c>
      <c r="B289" s="364" t="s">
        <v>1616</v>
      </c>
      <c r="C289" s="364" t="s">
        <v>553</v>
      </c>
      <c r="D289" s="364" t="s">
        <v>576</v>
      </c>
      <c r="E289" s="364" t="s">
        <v>743</v>
      </c>
      <c r="F289" s="364" t="s">
        <v>1543</v>
      </c>
      <c r="G289" s="364" t="s">
        <v>1544</v>
      </c>
      <c r="H289" s="364" t="s">
        <v>556</v>
      </c>
      <c r="J289" s="364" t="s">
        <v>560</v>
      </c>
      <c r="K289" s="364" t="s">
        <v>561</v>
      </c>
      <c r="L289" s="364" t="s">
        <v>739</v>
      </c>
      <c r="M289" s="364" t="s">
        <v>740</v>
      </c>
      <c r="N289" s="364" t="s">
        <v>739</v>
      </c>
      <c r="O289" s="364" t="s">
        <v>739</v>
      </c>
      <c r="P289" s="364" t="s">
        <v>739</v>
      </c>
      <c r="Q289" s="364" t="s">
        <v>740</v>
      </c>
      <c r="R289" s="364" t="s">
        <v>743</v>
      </c>
      <c r="S289" s="364" t="s">
        <v>739</v>
      </c>
      <c r="T289" s="365">
        <v>0</v>
      </c>
      <c r="U289" s="365">
        <v>0</v>
      </c>
      <c r="V289" s="365">
        <v>104364</v>
      </c>
      <c r="W289" s="365">
        <v>21375</v>
      </c>
      <c r="X289" s="365">
        <v>0</v>
      </c>
      <c r="Y289" s="365">
        <v>0</v>
      </c>
      <c r="Z289" s="365">
        <v>0</v>
      </c>
      <c r="AA289" s="365">
        <v>0</v>
      </c>
      <c r="AB289" s="365">
        <v>0</v>
      </c>
      <c r="AC289" s="365">
        <v>0</v>
      </c>
      <c r="AD289" s="365">
        <v>0</v>
      </c>
      <c r="AE289" s="365">
        <v>125739</v>
      </c>
      <c r="AF289" s="365">
        <v>0</v>
      </c>
      <c r="AG289" s="365">
        <v>125739</v>
      </c>
      <c r="AH289" s="365">
        <v>0</v>
      </c>
      <c r="AI289" s="365">
        <v>0</v>
      </c>
    </row>
    <row r="290" spans="1:109">
      <c r="A290" s="458" t="str">
        <f t="shared" si="4"/>
        <v>1752403261009000</v>
      </c>
      <c r="B290" s="364" t="s">
        <v>1616</v>
      </c>
      <c r="C290" s="364" t="s">
        <v>553</v>
      </c>
      <c r="D290" s="364" t="s">
        <v>576</v>
      </c>
      <c r="E290" s="364" t="s">
        <v>743</v>
      </c>
      <c r="F290" s="364" t="s">
        <v>1543</v>
      </c>
      <c r="G290" s="364" t="s">
        <v>1544</v>
      </c>
      <c r="H290" s="364" t="s">
        <v>556</v>
      </c>
      <c r="J290" s="364" t="s">
        <v>560</v>
      </c>
      <c r="K290" s="364" t="s">
        <v>562</v>
      </c>
      <c r="L290" s="364" t="s">
        <v>739</v>
      </c>
      <c r="M290" s="364" t="s">
        <v>740</v>
      </c>
      <c r="N290" s="364" t="s">
        <v>739</v>
      </c>
      <c r="O290" s="364" t="s">
        <v>739</v>
      </c>
      <c r="P290" s="364" t="s">
        <v>739</v>
      </c>
      <c r="Q290" s="364" t="s">
        <v>740</v>
      </c>
      <c r="R290" s="364" t="s">
        <v>743</v>
      </c>
      <c r="S290" s="364" t="s">
        <v>739</v>
      </c>
      <c r="T290" s="365">
        <v>0</v>
      </c>
      <c r="U290" s="365">
        <v>0</v>
      </c>
      <c r="V290" s="365">
        <v>0</v>
      </c>
      <c r="W290" s="365">
        <v>0</v>
      </c>
      <c r="X290" s="365">
        <v>0</v>
      </c>
      <c r="Y290" s="365">
        <v>0</v>
      </c>
      <c r="Z290" s="365">
        <v>0</v>
      </c>
      <c r="AA290" s="365">
        <v>0</v>
      </c>
      <c r="AB290" s="365">
        <v>0</v>
      </c>
      <c r="AC290" s="365">
        <v>0</v>
      </c>
      <c r="AD290" s="365">
        <v>0</v>
      </c>
      <c r="AE290" s="365">
        <v>0</v>
      </c>
      <c r="AF290" s="365">
        <v>0</v>
      </c>
      <c r="AG290" s="365">
        <v>0</v>
      </c>
      <c r="AH290" s="365">
        <v>0</v>
      </c>
      <c r="AI290" s="365">
        <v>0</v>
      </c>
    </row>
    <row r="291" spans="1:109">
      <c r="A291" s="458" t="str">
        <f t="shared" si="4"/>
        <v>1752404261009000</v>
      </c>
      <c r="B291" s="364" t="s">
        <v>1616</v>
      </c>
      <c r="C291" s="364" t="s">
        <v>553</v>
      </c>
      <c r="D291" s="364" t="s">
        <v>576</v>
      </c>
      <c r="E291" s="364" t="s">
        <v>743</v>
      </c>
      <c r="F291" s="364" t="s">
        <v>1543</v>
      </c>
      <c r="G291" s="364" t="s">
        <v>1544</v>
      </c>
      <c r="H291" s="364" t="s">
        <v>556</v>
      </c>
      <c r="J291" s="364" t="s">
        <v>560</v>
      </c>
      <c r="K291" s="364" t="s">
        <v>563</v>
      </c>
      <c r="L291" s="364" t="s">
        <v>739</v>
      </c>
      <c r="M291" s="364" t="s">
        <v>740</v>
      </c>
      <c r="N291" s="364" t="s">
        <v>739</v>
      </c>
      <c r="O291" s="364" t="s">
        <v>739</v>
      </c>
      <c r="P291" s="364" t="s">
        <v>739</v>
      </c>
      <c r="Q291" s="364" t="s">
        <v>740</v>
      </c>
      <c r="R291" s="364" t="s">
        <v>743</v>
      </c>
      <c r="S291" s="364" t="s">
        <v>739</v>
      </c>
      <c r="T291" s="365">
        <v>0</v>
      </c>
      <c r="U291" s="365">
        <v>0</v>
      </c>
      <c r="V291" s="365">
        <v>0</v>
      </c>
      <c r="W291" s="365">
        <v>0</v>
      </c>
      <c r="X291" s="365">
        <v>0</v>
      </c>
      <c r="Y291" s="365">
        <v>0</v>
      </c>
      <c r="Z291" s="365">
        <v>0</v>
      </c>
      <c r="AA291" s="365">
        <v>0</v>
      </c>
      <c r="AB291" s="365">
        <v>0</v>
      </c>
      <c r="AC291" s="365">
        <v>0</v>
      </c>
      <c r="AD291" s="365">
        <v>0</v>
      </c>
      <c r="AE291" s="365">
        <v>0</v>
      </c>
      <c r="AF291" s="365">
        <v>0</v>
      </c>
      <c r="AG291" s="365">
        <v>0</v>
      </c>
      <c r="AH291" s="365">
        <v>0</v>
      </c>
      <c r="AI291" s="365">
        <v>0</v>
      </c>
    </row>
    <row r="292" spans="1:109">
      <c r="A292" s="458" t="str">
        <f t="shared" si="4"/>
        <v>1752405261009000</v>
      </c>
      <c r="B292" s="364" t="s">
        <v>1616</v>
      </c>
      <c r="C292" s="364" t="s">
        <v>553</v>
      </c>
      <c r="D292" s="364" t="s">
        <v>576</v>
      </c>
      <c r="E292" s="364" t="s">
        <v>743</v>
      </c>
      <c r="F292" s="364" t="s">
        <v>1543</v>
      </c>
      <c r="G292" s="364" t="s">
        <v>1544</v>
      </c>
      <c r="H292" s="364" t="s">
        <v>556</v>
      </c>
      <c r="J292" s="364" t="s">
        <v>560</v>
      </c>
      <c r="K292" s="364" t="s">
        <v>564</v>
      </c>
      <c r="L292" s="364" t="s">
        <v>739</v>
      </c>
      <c r="M292" s="364" t="s">
        <v>740</v>
      </c>
      <c r="N292" s="364" t="s">
        <v>739</v>
      </c>
      <c r="O292" s="364" t="s">
        <v>739</v>
      </c>
      <c r="P292" s="364" t="s">
        <v>739</v>
      </c>
      <c r="Q292" s="364" t="s">
        <v>740</v>
      </c>
      <c r="R292" s="364" t="s">
        <v>743</v>
      </c>
      <c r="S292" s="364" t="s">
        <v>739</v>
      </c>
      <c r="T292" s="365">
        <v>0</v>
      </c>
      <c r="U292" s="365">
        <v>14623</v>
      </c>
      <c r="V292" s="365">
        <v>49535</v>
      </c>
      <c r="W292" s="365">
        <v>22702</v>
      </c>
      <c r="X292" s="365">
        <v>0</v>
      </c>
      <c r="Y292" s="365">
        <v>0</v>
      </c>
      <c r="Z292" s="365">
        <v>0</v>
      </c>
      <c r="AA292" s="365">
        <v>0</v>
      </c>
      <c r="AB292" s="365">
        <v>0</v>
      </c>
      <c r="AC292" s="365">
        <v>0</v>
      </c>
      <c r="AD292" s="365">
        <v>0</v>
      </c>
      <c r="AE292" s="365">
        <v>86860</v>
      </c>
      <c r="AF292" s="365">
        <v>0</v>
      </c>
      <c r="AG292" s="365">
        <v>86860</v>
      </c>
      <c r="AH292" s="365">
        <v>0</v>
      </c>
      <c r="AI292" s="365">
        <v>0</v>
      </c>
    </row>
    <row r="293" spans="1:109">
      <c r="A293" s="458" t="str">
        <f t="shared" si="4"/>
        <v>1752406261009000</v>
      </c>
      <c r="B293" s="364" t="s">
        <v>1616</v>
      </c>
      <c r="C293" s="364" t="s">
        <v>553</v>
      </c>
      <c r="D293" s="364" t="s">
        <v>576</v>
      </c>
      <c r="E293" s="364" t="s">
        <v>743</v>
      </c>
      <c r="F293" s="364" t="s">
        <v>1543</v>
      </c>
      <c r="G293" s="364" t="s">
        <v>1544</v>
      </c>
      <c r="H293" s="364" t="s">
        <v>556</v>
      </c>
      <c r="J293" s="364" t="s">
        <v>560</v>
      </c>
      <c r="K293" s="364" t="s">
        <v>565</v>
      </c>
      <c r="L293" s="364" t="s">
        <v>739</v>
      </c>
      <c r="M293" s="364" t="s">
        <v>740</v>
      </c>
      <c r="N293" s="364" t="s">
        <v>739</v>
      </c>
      <c r="O293" s="364" t="s">
        <v>739</v>
      </c>
      <c r="P293" s="364" t="s">
        <v>739</v>
      </c>
      <c r="Q293" s="364" t="s">
        <v>740</v>
      </c>
      <c r="R293" s="364" t="s">
        <v>743</v>
      </c>
      <c r="S293" s="364" t="s">
        <v>739</v>
      </c>
      <c r="T293" s="365">
        <v>0</v>
      </c>
      <c r="U293" s="365">
        <v>0</v>
      </c>
      <c r="V293" s="365">
        <v>0</v>
      </c>
      <c r="W293" s="365">
        <v>0</v>
      </c>
      <c r="X293" s="365">
        <v>0</v>
      </c>
      <c r="Y293" s="365">
        <v>0</v>
      </c>
      <c r="Z293" s="365">
        <v>0</v>
      </c>
      <c r="AA293" s="365">
        <v>0</v>
      </c>
      <c r="AB293" s="365">
        <v>0</v>
      </c>
      <c r="AC293" s="365">
        <v>0</v>
      </c>
      <c r="AD293" s="365">
        <v>0</v>
      </c>
      <c r="AE293" s="365">
        <v>0</v>
      </c>
      <c r="AF293" s="365">
        <v>0</v>
      </c>
      <c r="AG293" s="365">
        <v>0</v>
      </c>
      <c r="AH293" s="365">
        <v>0</v>
      </c>
      <c r="AI293" s="365">
        <v>0</v>
      </c>
    </row>
    <row r="294" spans="1:109">
      <c r="A294" s="458" t="str">
        <f t="shared" si="4"/>
        <v>1752407261009000</v>
      </c>
      <c r="B294" s="364" t="s">
        <v>1616</v>
      </c>
      <c r="C294" s="364" t="s">
        <v>553</v>
      </c>
      <c r="D294" s="364" t="s">
        <v>576</v>
      </c>
      <c r="E294" s="364" t="s">
        <v>743</v>
      </c>
      <c r="F294" s="364" t="s">
        <v>1543</v>
      </c>
      <c r="G294" s="364" t="s">
        <v>1544</v>
      </c>
      <c r="H294" s="364" t="s">
        <v>556</v>
      </c>
      <c r="J294" s="364" t="s">
        <v>560</v>
      </c>
      <c r="K294" s="364" t="s">
        <v>566</v>
      </c>
      <c r="L294" s="364" t="s">
        <v>739</v>
      </c>
      <c r="M294" s="364" t="s">
        <v>740</v>
      </c>
      <c r="N294" s="364" t="s">
        <v>739</v>
      </c>
      <c r="O294" s="364" t="s">
        <v>739</v>
      </c>
      <c r="P294" s="364" t="s">
        <v>739</v>
      </c>
      <c r="Q294" s="364" t="s">
        <v>740</v>
      </c>
      <c r="R294" s="364" t="s">
        <v>743</v>
      </c>
      <c r="S294" s="364" t="s">
        <v>739</v>
      </c>
      <c r="T294" s="365">
        <v>0</v>
      </c>
      <c r="U294" s="365">
        <v>0</v>
      </c>
      <c r="V294" s="365">
        <v>0</v>
      </c>
      <c r="W294" s="365">
        <v>0</v>
      </c>
      <c r="X294" s="365">
        <v>0</v>
      </c>
      <c r="Y294" s="365">
        <v>0</v>
      </c>
      <c r="Z294" s="365">
        <v>0</v>
      </c>
      <c r="AA294" s="365">
        <v>0</v>
      </c>
      <c r="AB294" s="365">
        <v>0</v>
      </c>
      <c r="AC294" s="365">
        <v>0</v>
      </c>
      <c r="AD294" s="365">
        <v>0</v>
      </c>
      <c r="AE294" s="365">
        <v>0</v>
      </c>
      <c r="AF294" s="365">
        <v>0</v>
      </c>
      <c r="AG294" s="365">
        <v>0</v>
      </c>
      <c r="AH294" s="365">
        <v>0</v>
      </c>
      <c r="AI294" s="365">
        <v>0</v>
      </c>
    </row>
    <row r="295" spans="1:109">
      <c r="A295" s="458" t="str">
        <f t="shared" si="4"/>
        <v>1752408261009000</v>
      </c>
      <c r="B295" s="364" t="s">
        <v>1616</v>
      </c>
      <c r="C295" s="364" t="s">
        <v>553</v>
      </c>
      <c r="D295" s="364" t="s">
        <v>576</v>
      </c>
      <c r="E295" s="364" t="s">
        <v>743</v>
      </c>
      <c r="F295" s="364" t="s">
        <v>1543</v>
      </c>
      <c r="G295" s="364" t="s">
        <v>1544</v>
      </c>
      <c r="H295" s="364" t="s">
        <v>556</v>
      </c>
      <c r="J295" s="364" t="s">
        <v>560</v>
      </c>
      <c r="K295" s="364" t="s">
        <v>554</v>
      </c>
      <c r="L295" s="364" t="s">
        <v>739</v>
      </c>
      <c r="M295" s="364" t="s">
        <v>740</v>
      </c>
      <c r="N295" s="364" t="s">
        <v>739</v>
      </c>
      <c r="O295" s="364" t="s">
        <v>739</v>
      </c>
      <c r="P295" s="364" t="s">
        <v>739</v>
      </c>
      <c r="Q295" s="364" t="s">
        <v>740</v>
      </c>
      <c r="R295" s="364" t="s">
        <v>743</v>
      </c>
      <c r="S295" s="364" t="s">
        <v>739</v>
      </c>
      <c r="T295" s="365">
        <v>0</v>
      </c>
      <c r="U295" s="365">
        <v>0</v>
      </c>
      <c r="V295" s="365">
        <v>0</v>
      </c>
      <c r="W295" s="365">
        <v>0</v>
      </c>
      <c r="X295" s="365">
        <v>0</v>
      </c>
      <c r="Y295" s="365">
        <v>0</v>
      </c>
      <c r="Z295" s="365">
        <v>0</v>
      </c>
      <c r="AA295" s="365">
        <v>0</v>
      </c>
      <c r="AB295" s="365">
        <v>0</v>
      </c>
      <c r="AC295" s="365">
        <v>0</v>
      </c>
      <c r="AD295" s="365">
        <v>0</v>
      </c>
      <c r="AE295" s="365">
        <v>0</v>
      </c>
      <c r="AF295" s="365">
        <v>0</v>
      </c>
      <c r="AG295" s="365">
        <v>0</v>
      </c>
      <c r="AH295" s="365">
        <v>0</v>
      </c>
      <c r="AI295" s="365">
        <v>0</v>
      </c>
    </row>
    <row r="296" spans="1:109">
      <c r="A296" s="458" t="str">
        <f t="shared" si="4"/>
        <v>1752409261009000</v>
      </c>
      <c r="B296" s="364" t="s">
        <v>1616</v>
      </c>
      <c r="C296" s="364" t="s">
        <v>553</v>
      </c>
      <c r="D296" s="364" t="s">
        <v>576</v>
      </c>
      <c r="E296" s="364" t="s">
        <v>743</v>
      </c>
      <c r="F296" s="364" t="s">
        <v>1543</v>
      </c>
      <c r="G296" s="364" t="s">
        <v>1544</v>
      </c>
      <c r="H296" s="364" t="s">
        <v>556</v>
      </c>
      <c r="J296" s="364" t="s">
        <v>560</v>
      </c>
      <c r="K296" s="364" t="s">
        <v>567</v>
      </c>
      <c r="L296" s="364" t="s">
        <v>739</v>
      </c>
      <c r="M296" s="364" t="s">
        <v>740</v>
      </c>
      <c r="N296" s="364" t="s">
        <v>739</v>
      </c>
      <c r="O296" s="364" t="s">
        <v>739</v>
      </c>
      <c r="P296" s="364" t="s">
        <v>739</v>
      </c>
      <c r="Q296" s="364" t="s">
        <v>740</v>
      </c>
      <c r="R296" s="364" t="s">
        <v>743</v>
      </c>
      <c r="S296" s="364" t="s">
        <v>739</v>
      </c>
      <c r="T296" s="365">
        <v>0</v>
      </c>
      <c r="U296" s="365">
        <v>0</v>
      </c>
      <c r="V296" s="365">
        <v>0</v>
      </c>
      <c r="W296" s="365">
        <v>0</v>
      </c>
      <c r="X296" s="365">
        <v>0</v>
      </c>
      <c r="Y296" s="365">
        <v>0</v>
      </c>
      <c r="Z296" s="365">
        <v>0</v>
      </c>
      <c r="AA296" s="365">
        <v>0</v>
      </c>
      <c r="AB296" s="365">
        <v>0</v>
      </c>
      <c r="AC296" s="365">
        <v>0</v>
      </c>
      <c r="AD296" s="365">
        <v>0</v>
      </c>
      <c r="AE296" s="365">
        <v>0</v>
      </c>
      <c r="AF296" s="365">
        <v>0</v>
      </c>
      <c r="AG296" s="365">
        <v>0</v>
      </c>
      <c r="AH296" s="365">
        <v>0</v>
      </c>
      <c r="AI296" s="365">
        <v>0</v>
      </c>
    </row>
    <row r="297" spans="1:109">
      <c r="A297" s="458" t="str">
        <f t="shared" si="4"/>
        <v>1752410261009000</v>
      </c>
      <c r="B297" s="364" t="s">
        <v>1616</v>
      </c>
      <c r="C297" s="364" t="s">
        <v>553</v>
      </c>
      <c r="D297" s="364" t="s">
        <v>576</v>
      </c>
      <c r="E297" s="364" t="s">
        <v>743</v>
      </c>
      <c r="F297" s="364" t="s">
        <v>1543</v>
      </c>
      <c r="G297" s="364" t="s">
        <v>1544</v>
      </c>
      <c r="H297" s="364" t="s">
        <v>556</v>
      </c>
      <c r="J297" s="364" t="s">
        <v>560</v>
      </c>
      <c r="K297" s="364" t="s">
        <v>568</v>
      </c>
      <c r="L297" s="364" t="s">
        <v>739</v>
      </c>
      <c r="M297" s="364" t="s">
        <v>740</v>
      </c>
      <c r="N297" s="364" t="s">
        <v>739</v>
      </c>
      <c r="O297" s="364" t="s">
        <v>739</v>
      </c>
      <c r="P297" s="364" t="s">
        <v>739</v>
      </c>
      <c r="Q297" s="364" t="s">
        <v>740</v>
      </c>
      <c r="R297" s="364" t="s">
        <v>743</v>
      </c>
      <c r="S297" s="364" t="s">
        <v>739</v>
      </c>
      <c r="T297" s="365">
        <v>0</v>
      </c>
      <c r="U297" s="365">
        <v>0</v>
      </c>
      <c r="V297" s="365">
        <v>0</v>
      </c>
      <c r="W297" s="365">
        <v>0</v>
      </c>
      <c r="X297" s="365">
        <v>0</v>
      </c>
      <c r="Y297" s="365">
        <v>0</v>
      </c>
      <c r="Z297" s="365">
        <v>0</v>
      </c>
      <c r="AA297" s="365">
        <v>0</v>
      </c>
      <c r="AB297" s="365">
        <v>0</v>
      </c>
      <c r="AC297" s="365">
        <v>0</v>
      </c>
      <c r="AD297" s="365">
        <v>0</v>
      </c>
      <c r="AE297" s="365">
        <v>0</v>
      </c>
      <c r="AF297" s="365">
        <v>0</v>
      </c>
      <c r="AG297" s="365">
        <v>0</v>
      </c>
      <c r="AH297" s="365">
        <v>0</v>
      </c>
      <c r="AI297" s="365">
        <v>0</v>
      </c>
    </row>
    <row r="298" spans="1:109">
      <c r="A298" s="458" t="str">
        <f t="shared" si="4"/>
        <v>1752411261009000</v>
      </c>
      <c r="B298" s="364" t="s">
        <v>1616</v>
      </c>
      <c r="C298" s="364" t="s">
        <v>553</v>
      </c>
      <c r="D298" s="364" t="s">
        <v>576</v>
      </c>
      <c r="E298" s="364" t="s">
        <v>743</v>
      </c>
      <c r="F298" s="364" t="s">
        <v>1543</v>
      </c>
      <c r="G298" s="364" t="s">
        <v>1544</v>
      </c>
      <c r="H298" s="364" t="s">
        <v>556</v>
      </c>
      <c r="J298" s="364" t="s">
        <v>560</v>
      </c>
      <c r="K298" s="364" t="s">
        <v>569</v>
      </c>
      <c r="L298" s="364" t="s">
        <v>739</v>
      </c>
      <c r="M298" s="364" t="s">
        <v>740</v>
      </c>
      <c r="N298" s="364" t="s">
        <v>739</v>
      </c>
      <c r="O298" s="364" t="s">
        <v>739</v>
      </c>
      <c r="P298" s="364" t="s">
        <v>739</v>
      </c>
      <c r="Q298" s="364" t="s">
        <v>740</v>
      </c>
      <c r="R298" s="364" t="s">
        <v>743</v>
      </c>
      <c r="S298" s="364" t="s">
        <v>739</v>
      </c>
      <c r="T298" s="365">
        <v>0</v>
      </c>
      <c r="U298" s="365">
        <v>0</v>
      </c>
      <c r="V298" s="365">
        <v>0</v>
      </c>
      <c r="W298" s="365">
        <v>0</v>
      </c>
      <c r="X298" s="365">
        <v>0</v>
      </c>
      <c r="Y298" s="365">
        <v>0</v>
      </c>
      <c r="Z298" s="365">
        <v>0</v>
      </c>
      <c r="AA298" s="365">
        <v>0</v>
      </c>
      <c r="AB298" s="365">
        <v>0</v>
      </c>
      <c r="AC298" s="365">
        <v>0</v>
      </c>
      <c r="AD298" s="365">
        <v>0</v>
      </c>
      <c r="AE298" s="365">
        <v>0</v>
      </c>
      <c r="AF298" s="365">
        <v>0</v>
      </c>
      <c r="AG298" s="365">
        <v>0</v>
      </c>
      <c r="AH298" s="365">
        <v>0</v>
      </c>
      <c r="AI298" s="365">
        <v>0</v>
      </c>
    </row>
    <row r="299" spans="1:109">
      <c r="A299" s="458" t="str">
        <f t="shared" si="4"/>
        <v>1752412261009000</v>
      </c>
      <c r="B299" s="364" t="s">
        <v>1616</v>
      </c>
      <c r="C299" s="364" t="s">
        <v>553</v>
      </c>
      <c r="D299" s="364" t="s">
        <v>576</v>
      </c>
      <c r="E299" s="364" t="s">
        <v>743</v>
      </c>
      <c r="F299" s="364" t="s">
        <v>1543</v>
      </c>
      <c r="G299" s="364" t="s">
        <v>1544</v>
      </c>
      <c r="H299" s="364" t="s">
        <v>556</v>
      </c>
      <c r="J299" s="364" t="s">
        <v>560</v>
      </c>
      <c r="K299" s="364" t="s">
        <v>557</v>
      </c>
      <c r="L299" s="364" t="s">
        <v>739</v>
      </c>
      <c r="M299" s="364" t="s">
        <v>740</v>
      </c>
      <c r="N299" s="364" t="s">
        <v>739</v>
      </c>
      <c r="O299" s="364" t="s">
        <v>739</v>
      </c>
      <c r="P299" s="364" t="s">
        <v>739</v>
      </c>
      <c r="Q299" s="364" t="s">
        <v>740</v>
      </c>
      <c r="R299" s="364" t="s">
        <v>743</v>
      </c>
      <c r="S299" s="364" t="s">
        <v>739</v>
      </c>
      <c r="T299" s="365">
        <v>0</v>
      </c>
      <c r="U299" s="365">
        <v>0</v>
      </c>
      <c r="V299" s="365">
        <v>0</v>
      </c>
      <c r="W299" s="365">
        <v>0</v>
      </c>
      <c r="X299" s="365">
        <v>0</v>
      </c>
      <c r="Y299" s="365">
        <v>0</v>
      </c>
      <c r="Z299" s="365">
        <v>0</v>
      </c>
      <c r="AA299" s="365">
        <v>0</v>
      </c>
      <c r="AB299" s="365">
        <v>0</v>
      </c>
      <c r="AC299" s="365">
        <v>0</v>
      </c>
      <c r="AD299" s="365">
        <v>0</v>
      </c>
      <c r="AE299" s="365">
        <v>0</v>
      </c>
      <c r="AF299" s="365">
        <v>0</v>
      </c>
      <c r="AG299" s="365">
        <v>0</v>
      </c>
      <c r="AH299" s="365">
        <v>0</v>
      </c>
      <c r="AI299" s="365">
        <v>0</v>
      </c>
    </row>
    <row r="300" spans="1:109">
      <c r="A300" s="458" t="str">
        <f t="shared" si="4"/>
        <v>1752601261009000</v>
      </c>
      <c r="B300" s="364" t="s">
        <v>1616</v>
      </c>
      <c r="C300" s="364" t="s">
        <v>553</v>
      </c>
      <c r="D300" s="364" t="s">
        <v>576</v>
      </c>
      <c r="E300" s="364" t="s">
        <v>743</v>
      </c>
      <c r="F300" s="364" t="s">
        <v>1543</v>
      </c>
      <c r="G300" s="364" t="s">
        <v>1544</v>
      </c>
      <c r="H300" s="364" t="s">
        <v>556</v>
      </c>
      <c r="J300" s="364" t="s">
        <v>570</v>
      </c>
      <c r="K300" s="364" t="s">
        <v>558</v>
      </c>
      <c r="L300" s="364" t="s">
        <v>739</v>
      </c>
      <c r="M300" s="364" t="s">
        <v>740</v>
      </c>
      <c r="N300" s="364" t="s">
        <v>739</v>
      </c>
      <c r="O300" s="364" t="s">
        <v>739</v>
      </c>
      <c r="P300" s="364" t="s">
        <v>739</v>
      </c>
      <c r="Q300" s="364" t="s">
        <v>740</v>
      </c>
      <c r="R300" s="364" t="s">
        <v>743</v>
      </c>
      <c r="S300" s="364" t="s">
        <v>739</v>
      </c>
      <c r="T300" s="365">
        <v>30827</v>
      </c>
      <c r="U300" s="365">
        <v>4216</v>
      </c>
      <c r="V300" s="365">
        <v>4198</v>
      </c>
      <c r="W300" s="365">
        <v>0</v>
      </c>
      <c r="X300" s="365">
        <v>0</v>
      </c>
      <c r="Y300" s="365">
        <v>18</v>
      </c>
      <c r="Z300" s="365">
        <v>26611</v>
      </c>
      <c r="AA300" s="365">
        <v>0</v>
      </c>
      <c r="AB300" s="365">
        <v>0</v>
      </c>
      <c r="AC300" s="365">
        <v>26606</v>
      </c>
      <c r="AD300" s="365">
        <v>5</v>
      </c>
      <c r="AE300" s="365">
        <v>22412</v>
      </c>
      <c r="AF300" s="365">
        <v>18977</v>
      </c>
      <c r="AG300" s="365">
        <v>5797</v>
      </c>
      <c r="AH300" s="365">
        <v>0</v>
      </c>
      <c r="AI300" s="365">
        <v>13180</v>
      </c>
      <c r="AJ300" s="365">
        <v>3435</v>
      </c>
      <c r="AK300" s="365">
        <v>3262</v>
      </c>
      <c r="AL300" s="365">
        <v>3262</v>
      </c>
      <c r="AM300" s="365">
        <v>0</v>
      </c>
      <c r="AN300" s="365">
        <v>173</v>
      </c>
      <c r="AO300" s="365">
        <v>8415</v>
      </c>
      <c r="AP300" s="365">
        <v>24528</v>
      </c>
      <c r="AQ300" s="365">
        <v>12000</v>
      </c>
      <c r="AR300" s="365">
        <v>0</v>
      </c>
      <c r="AS300" s="365">
        <v>3092</v>
      </c>
      <c r="AT300" s="365">
        <v>0</v>
      </c>
      <c r="AU300" s="365">
        <v>0</v>
      </c>
      <c r="AV300" s="365">
        <v>0</v>
      </c>
      <c r="AW300" s="365">
        <v>0</v>
      </c>
      <c r="AX300" s="365">
        <v>0</v>
      </c>
      <c r="AY300" s="365">
        <v>9436</v>
      </c>
      <c r="AZ300" s="365">
        <v>32943</v>
      </c>
      <c r="BA300" s="365">
        <v>15092</v>
      </c>
      <c r="BB300" s="365">
        <v>0</v>
      </c>
      <c r="BC300" s="365">
        <v>0</v>
      </c>
      <c r="BD300" s="365">
        <v>0</v>
      </c>
      <c r="BE300" s="365">
        <v>0</v>
      </c>
      <c r="BF300" s="365">
        <v>15092</v>
      </c>
      <c r="BG300" s="365">
        <v>12000</v>
      </c>
      <c r="BH300" s="365">
        <v>0</v>
      </c>
      <c r="BI300" s="365">
        <v>12000</v>
      </c>
      <c r="BJ300" s="365">
        <v>0</v>
      </c>
      <c r="BK300" s="365">
        <v>0</v>
      </c>
      <c r="BL300" s="365">
        <v>0</v>
      </c>
      <c r="BM300" s="365">
        <v>0</v>
      </c>
      <c r="BN300" s="365">
        <v>3092</v>
      </c>
      <c r="BO300" s="365">
        <v>0</v>
      </c>
      <c r="BP300" s="365">
        <v>17851</v>
      </c>
      <c r="BQ300" s="365">
        <v>0</v>
      </c>
      <c r="BR300" s="365">
        <v>0</v>
      </c>
      <c r="BS300" s="365">
        <v>0</v>
      </c>
      <c r="BT300" s="365">
        <v>0</v>
      </c>
      <c r="BU300" s="365">
        <v>0</v>
      </c>
      <c r="BV300" s="365">
        <v>0</v>
      </c>
      <c r="BW300" s="365">
        <v>-8415</v>
      </c>
      <c r="BX300" s="365">
        <v>0</v>
      </c>
      <c r="BY300" s="365">
        <v>0</v>
      </c>
      <c r="BZ300" s="365">
        <v>0</v>
      </c>
      <c r="CA300" s="365">
        <v>0</v>
      </c>
    </row>
    <row r="301" spans="1:109">
      <c r="A301" s="458" t="str">
        <f t="shared" si="4"/>
        <v>1752602261009000</v>
      </c>
      <c r="B301" s="364" t="s">
        <v>1616</v>
      </c>
      <c r="C301" s="364" t="s">
        <v>553</v>
      </c>
      <c r="D301" s="364" t="s">
        <v>576</v>
      </c>
      <c r="E301" s="364" t="s">
        <v>743</v>
      </c>
      <c r="F301" s="364" t="s">
        <v>1543</v>
      </c>
      <c r="G301" s="364" t="s">
        <v>1544</v>
      </c>
      <c r="H301" s="364" t="s">
        <v>556</v>
      </c>
      <c r="J301" s="364" t="s">
        <v>570</v>
      </c>
      <c r="K301" s="364" t="s">
        <v>561</v>
      </c>
      <c r="L301" s="364" t="s">
        <v>739</v>
      </c>
      <c r="M301" s="364" t="s">
        <v>740</v>
      </c>
      <c r="N301" s="364" t="s">
        <v>739</v>
      </c>
      <c r="O301" s="364" t="s">
        <v>739</v>
      </c>
      <c r="P301" s="364" t="s">
        <v>739</v>
      </c>
      <c r="Q301" s="364" t="s">
        <v>740</v>
      </c>
      <c r="R301" s="364" t="s">
        <v>743</v>
      </c>
      <c r="S301" s="364" t="s">
        <v>739</v>
      </c>
      <c r="T301" s="365">
        <v>0</v>
      </c>
      <c r="U301" s="365">
        <v>0</v>
      </c>
      <c r="V301" s="365">
        <v>0</v>
      </c>
      <c r="W301" s="365">
        <v>0</v>
      </c>
      <c r="X301" s="365">
        <v>0</v>
      </c>
      <c r="Y301" s="365">
        <v>0</v>
      </c>
      <c r="Z301" s="365">
        <v>0</v>
      </c>
      <c r="AA301" s="365">
        <v>0</v>
      </c>
      <c r="AB301" s="365">
        <v>0</v>
      </c>
      <c r="AC301" s="365">
        <v>0</v>
      </c>
      <c r="AD301" s="365">
        <v>0</v>
      </c>
      <c r="AE301" s="365">
        <v>0</v>
      </c>
      <c r="AF301" s="365">
        <v>0</v>
      </c>
      <c r="AG301" s="365">
        <v>0</v>
      </c>
      <c r="AH301" s="365">
        <v>0</v>
      </c>
      <c r="AI301" s="365">
        <v>0</v>
      </c>
      <c r="AJ301" s="365">
        <v>0</v>
      </c>
      <c r="AK301" s="365">
        <v>0</v>
      </c>
      <c r="AL301" s="365">
        <v>0</v>
      </c>
      <c r="AM301" s="365">
        <v>2406</v>
      </c>
      <c r="AN301" s="365">
        <v>0</v>
      </c>
      <c r="AO301" s="365">
        <v>0</v>
      </c>
      <c r="AP301" s="365">
        <v>15092</v>
      </c>
      <c r="AQ301" s="365">
        <v>0</v>
      </c>
      <c r="AR301" s="365">
        <v>0</v>
      </c>
      <c r="AS301" s="365">
        <v>0</v>
      </c>
      <c r="AT301" s="365">
        <v>0</v>
      </c>
      <c r="AU301" s="365">
        <v>0</v>
      </c>
      <c r="AV301" s="365">
        <v>0</v>
      </c>
      <c r="AW301" s="365">
        <v>0</v>
      </c>
      <c r="AX301" s="365">
        <v>0</v>
      </c>
      <c r="AY301" s="365">
        <v>0</v>
      </c>
      <c r="AZ301" s="365">
        <v>0</v>
      </c>
      <c r="BA301" s="365">
        <v>0</v>
      </c>
      <c r="BB301" s="365">
        <v>0</v>
      </c>
      <c r="BC301" s="365">
        <v>0</v>
      </c>
      <c r="BD301" s="365">
        <v>0</v>
      </c>
      <c r="BE301" s="365">
        <v>0</v>
      </c>
      <c r="BF301" s="365">
        <v>0</v>
      </c>
      <c r="BG301" s="365">
        <v>0</v>
      </c>
      <c r="BH301" s="365">
        <v>0</v>
      </c>
      <c r="BI301" s="365">
        <v>0</v>
      </c>
      <c r="BJ301" s="365">
        <v>0</v>
      </c>
      <c r="BK301" s="365">
        <v>0</v>
      </c>
      <c r="BL301" s="365">
        <v>0</v>
      </c>
      <c r="BM301" s="365">
        <v>0</v>
      </c>
      <c r="BN301" s="365">
        <v>0</v>
      </c>
      <c r="BO301" s="365">
        <v>0</v>
      </c>
      <c r="BP301" s="365">
        <v>0</v>
      </c>
      <c r="BQ301" s="365">
        <v>15092</v>
      </c>
      <c r="BR301" s="365">
        <v>15881</v>
      </c>
      <c r="BS301" s="365">
        <v>10725</v>
      </c>
      <c r="BT301" s="365">
        <v>3092</v>
      </c>
      <c r="BU301" s="365">
        <v>0</v>
      </c>
      <c r="BV301" s="365">
        <v>0</v>
      </c>
      <c r="BW301" s="365">
        <v>17851</v>
      </c>
      <c r="BX301" s="365">
        <v>0</v>
      </c>
      <c r="BY301" s="365">
        <v>3262</v>
      </c>
      <c r="BZ301" s="365">
        <v>0</v>
      </c>
      <c r="CA301" s="365">
        <v>21113</v>
      </c>
      <c r="CB301" s="365">
        <v>0</v>
      </c>
      <c r="CC301" s="365">
        <v>0</v>
      </c>
      <c r="CD301" s="365">
        <v>0</v>
      </c>
      <c r="CE301" s="365">
        <v>0</v>
      </c>
      <c r="CF301" s="365">
        <v>0</v>
      </c>
      <c r="CG301" s="365">
        <v>0</v>
      </c>
      <c r="CH301" s="365">
        <v>0</v>
      </c>
      <c r="CI301" s="365">
        <v>0</v>
      </c>
      <c r="CJ301" s="365">
        <v>0</v>
      </c>
      <c r="CK301" s="365">
        <v>4198</v>
      </c>
      <c r="CL301" s="365">
        <v>0</v>
      </c>
      <c r="CM301" s="365">
        <v>0</v>
      </c>
      <c r="CN301" s="365">
        <v>0</v>
      </c>
      <c r="CO301" s="365">
        <v>0</v>
      </c>
      <c r="CP301" s="365">
        <v>0</v>
      </c>
      <c r="CQ301" s="365">
        <v>0</v>
      </c>
      <c r="CR301" s="365">
        <v>0</v>
      </c>
      <c r="CS301" s="365">
        <v>15092</v>
      </c>
      <c r="CT301" s="365">
        <v>0</v>
      </c>
      <c r="CU301" s="365">
        <v>0</v>
      </c>
      <c r="CV301" s="365">
        <v>0</v>
      </c>
      <c r="CW301" s="365">
        <v>0</v>
      </c>
      <c r="CX301" s="365">
        <v>0</v>
      </c>
      <c r="CY301" s="365">
        <v>0</v>
      </c>
      <c r="CZ301" s="365">
        <v>0</v>
      </c>
      <c r="DA301" s="365">
        <v>0</v>
      </c>
      <c r="DB301" s="365">
        <v>0</v>
      </c>
      <c r="DC301" s="365">
        <v>0</v>
      </c>
      <c r="DD301" s="365">
        <v>0</v>
      </c>
      <c r="DE301" s="365">
        <v>0</v>
      </c>
    </row>
    <row r="302" spans="1:109">
      <c r="A302" s="458" t="str">
        <f t="shared" si="4"/>
        <v>1753201261009000</v>
      </c>
      <c r="B302" s="364" t="s">
        <v>1616</v>
      </c>
      <c r="C302" s="364" t="s">
        <v>553</v>
      </c>
      <c r="D302" s="364" t="s">
        <v>576</v>
      </c>
      <c r="E302" s="364" t="s">
        <v>743</v>
      </c>
      <c r="F302" s="364" t="s">
        <v>1543</v>
      </c>
      <c r="G302" s="364" t="s">
        <v>1544</v>
      </c>
      <c r="H302" s="364" t="s">
        <v>556</v>
      </c>
      <c r="J302" s="364" t="s">
        <v>750</v>
      </c>
      <c r="K302" s="364" t="s">
        <v>558</v>
      </c>
      <c r="L302" s="364" t="s">
        <v>739</v>
      </c>
      <c r="M302" s="364" t="s">
        <v>740</v>
      </c>
      <c r="N302" s="364" t="s">
        <v>739</v>
      </c>
      <c r="O302" s="364" t="s">
        <v>739</v>
      </c>
      <c r="P302" s="364" t="s">
        <v>739</v>
      </c>
      <c r="Q302" s="364" t="s">
        <v>740</v>
      </c>
      <c r="R302" s="364" t="s">
        <v>743</v>
      </c>
      <c r="S302" s="364" t="s">
        <v>739</v>
      </c>
      <c r="T302" s="365">
        <v>1932</v>
      </c>
      <c r="U302" s="365">
        <v>0</v>
      </c>
      <c r="V302" s="365">
        <v>0</v>
      </c>
      <c r="W302" s="365">
        <v>0</v>
      </c>
      <c r="X302" s="365">
        <v>2752</v>
      </c>
      <c r="Y302" s="365">
        <v>842</v>
      </c>
      <c r="Z302" s="365">
        <v>5526</v>
      </c>
      <c r="AA302" s="365">
        <v>5526</v>
      </c>
      <c r="AB302" s="365">
        <v>0</v>
      </c>
      <c r="AC302" s="365">
        <v>0</v>
      </c>
      <c r="AD302" s="365">
        <v>0</v>
      </c>
      <c r="AE302" s="365">
        <v>0</v>
      </c>
      <c r="AF302" s="365">
        <v>0</v>
      </c>
      <c r="AG302" s="365">
        <v>0</v>
      </c>
      <c r="AH302" s="365">
        <v>0</v>
      </c>
      <c r="AI302" s="365">
        <v>0</v>
      </c>
      <c r="AJ302" s="365">
        <v>0</v>
      </c>
      <c r="AK302" s="365">
        <v>0</v>
      </c>
      <c r="AL302" s="365">
        <v>0</v>
      </c>
      <c r="AM302" s="365">
        <v>0</v>
      </c>
      <c r="AN302" s="365">
        <v>0</v>
      </c>
      <c r="AO302" s="365">
        <v>0</v>
      </c>
      <c r="AP302" s="365">
        <v>1932</v>
      </c>
      <c r="AQ302" s="365">
        <v>1564</v>
      </c>
      <c r="AR302" s="365">
        <v>1564</v>
      </c>
      <c r="AS302" s="365">
        <v>0</v>
      </c>
      <c r="AT302" s="365">
        <v>0</v>
      </c>
      <c r="AU302" s="365">
        <v>0</v>
      </c>
      <c r="AV302" s="365">
        <v>4778</v>
      </c>
      <c r="AW302" s="365">
        <v>144</v>
      </c>
      <c r="AX302" s="365">
        <v>8418</v>
      </c>
      <c r="AY302" s="365">
        <v>8418</v>
      </c>
      <c r="AZ302" s="365">
        <v>0</v>
      </c>
      <c r="BA302" s="365">
        <v>0</v>
      </c>
      <c r="BB302" s="365">
        <v>1933</v>
      </c>
      <c r="BC302" s="365">
        <v>0</v>
      </c>
      <c r="BD302" s="365">
        <v>0</v>
      </c>
      <c r="BE302" s="365">
        <v>3100</v>
      </c>
      <c r="BF302" s="365">
        <v>5033</v>
      </c>
      <c r="BG302" s="365">
        <v>5033</v>
      </c>
      <c r="BH302" s="365">
        <v>0</v>
      </c>
      <c r="BI302" s="365">
        <v>0</v>
      </c>
      <c r="BJ302" s="365">
        <v>18977</v>
      </c>
      <c r="BK302" s="365">
        <v>18977</v>
      </c>
      <c r="BL302" s="365">
        <v>0</v>
      </c>
      <c r="BM302" s="365">
        <v>0</v>
      </c>
      <c r="BN302" s="365">
        <v>0</v>
      </c>
      <c r="BO302" s="365">
        <v>0</v>
      </c>
      <c r="BP302" s="365">
        <v>0</v>
      </c>
      <c r="BQ302" s="365">
        <v>0</v>
      </c>
      <c r="BR302" s="365">
        <v>3262</v>
      </c>
      <c r="BS302" s="365">
        <v>808</v>
      </c>
      <c r="BT302" s="365">
        <v>0</v>
      </c>
      <c r="BU302" s="365">
        <v>0</v>
      </c>
      <c r="BV302" s="365">
        <v>1111</v>
      </c>
      <c r="BW302" s="365">
        <v>1343</v>
      </c>
      <c r="BX302" s="365">
        <v>0</v>
      </c>
      <c r="BY302" s="365">
        <v>17851</v>
      </c>
      <c r="BZ302" s="365">
        <v>4424</v>
      </c>
      <c r="CA302" s="365">
        <v>0</v>
      </c>
    </row>
    <row r="303" spans="1:109">
      <c r="A303" s="458" t="str">
        <f t="shared" si="4"/>
        <v>1753202261009000</v>
      </c>
      <c r="B303" s="364" t="s">
        <v>1616</v>
      </c>
      <c r="C303" s="364" t="s">
        <v>553</v>
      </c>
      <c r="D303" s="364" t="s">
        <v>576</v>
      </c>
      <c r="E303" s="364" t="s">
        <v>743</v>
      </c>
      <c r="F303" s="364" t="s">
        <v>1543</v>
      </c>
      <c r="G303" s="364" t="s">
        <v>1544</v>
      </c>
      <c r="H303" s="364" t="s">
        <v>556</v>
      </c>
      <c r="J303" s="364" t="s">
        <v>750</v>
      </c>
      <c r="K303" s="364" t="s">
        <v>561</v>
      </c>
      <c r="L303" s="364" t="s">
        <v>739</v>
      </c>
      <c r="M303" s="364" t="s">
        <v>740</v>
      </c>
      <c r="N303" s="364" t="s">
        <v>739</v>
      </c>
      <c r="O303" s="364" t="s">
        <v>739</v>
      </c>
      <c r="P303" s="364" t="s">
        <v>739</v>
      </c>
      <c r="Q303" s="364" t="s">
        <v>740</v>
      </c>
      <c r="R303" s="364" t="s">
        <v>743</v>
      </c>
      <c r="S303" s="364" t="s">
        <v>739</v>
      </c>
      <c r="T303" s="365">
        <v>0</v>
      </c>
      <c r="U303" s="365">
        <v>6078</v>
      </c>
      <c r="V303" s="365">
        <v>7349</v>
      </c>
      <c r="W303" s="365">
        <v>0</v>
      </c>
      <c r="X303" s="365">
        <v>0</v>
      </c>
      <c r="Y303" s="365">
        <v>173</v>
      </c>
      <c r="Z303" s="365">
        <v>21286</v>
      </c>
      <c r="AA303" s="365">
        <v>5232</v>
      </c>
      <c r="AB303" s="365">
        <v>0</v>
      </c>
      <c r="AC303" s="365">
        <v>0</v>
      </c>
      <c r="AD303" s="365">
        <v>7189</v>
      </c>
      <c r="AE303" s="365">
        <v>8692</v>
      </c>
      <c r="AF303" s="365">
        <v>173</v>
      </c>
      <c r="AG303" s="365">
        <v>0</v>
      </c>
      <c r="AH303" s="365">
        <v>40263</v>
      </c>
      <c r="AI303" s="365">
        <v>24209</v>
      </c>
      <c r="AJ303" s="365">
        <v>0</v>
      </c>
      <c r="AK303" s="365">
        <v>16054</v>
      </c>
      <c r="AL303" s="365">
        <v>0</v>
      </c>
      <c r="AM303" s="365">
        <v>0</v>
      </c>
      <c r="AN303" s="365">
        <v>0</v>
      </c>
      <c r="AO303" s="365">
        <v>0</v>
      </c>
      <c r="AP303" s="365">
        <v>0</v>
      </c>
      <c r="AQ303" s="365">
        <v>4198</v>
      </c>
    </row>
    <row r="304" spans="1:109">
      <c r="A304" s="458" t="str">
        <f t="shared" si="4"/>
        <v>1753301261009000</v>
      </c>
      <c r="B304" s="364" t="s">
        <v>1616</v>
      </c>
      <c r="C304" s="364" t="s">
        <v>553</v>
      </c>
      <c r="D304" s="364" t="s">
        <v>576</v>
      </c>
      <c r="E304" s="364" t="s">
        <v>743</v>
      </c>
      <c r="F304" s="364" t="s">
        <v>1543</v>
      </c>
      <c r="G304" s="364" t="s">
        <v>1544</v>
      </c>
      <c r="H304" s="364" t="s">
        <v>556</v>
      </c>
      <c r="J304" s="364" t="s">
        <v>749</v>
      </c>
      <c r="K304" s="364" t="s">
        <v>558</v>
      </c>
      <c r="L304" s="364" t="s">
        <v>739</v>
      </c>
      <c r="M304" s="364" t="s">
        <v>740</v>
      </c>
      <c r="N304" s="364" t="s">
        <v>739</v>
      </c>
      <c r="O304" s="364" t="s">
        <v>739</v>
      </c>
      <c r="P304" s="364" t="s">
        <v>739</v>
      </c>
      <c r="Q304" s="364" t="s">
        <v>740</v>
      </c>
      <c r="R304" s="364" t="s">
        <v>743</v>
      </c>
      <c r="S304" s="364" t="s">
        <v>739</v>
      </c>
      <c r="T304" s="365">
        <v>3</v>
      </c>
      <c r="U304" s="365">
        <v>0</v>
      </c>
      <c r="V304" s="365">
        <v>23400</v>
      </c>
      <c r="W304" s="365">
        <v>8</v>
      </c>
      <c r="X304" s="365">
        <v>70</v>
      </c>
      <c r="Y304" s="365">
        <v>218</v>
      </c>
      <c r="Z304" s="365">
        <v>31</v>
      </c>
      <c r="AA304" s="365">
        <v>100</v>
      </c>
      <c r="AB304" s="365">
        <v>23450</v>
      </c>
      <c r="AC304" s="365">
        <v>200</v>
      </c>
      <c r="AD304" s="365">
        <v>4290401</v>
      </c>
      <c r="AE304" s="365">
        <v>4121225</v>
      </c>
      <c r="AF304" s="365">
        <v>1830</v>
      </c>
      <c r="AG304" s="365">
        <v>14330</v>
      </c>
      <c r="AH304" s="365">
        <v>92930</v>
      </c>
      <c r="AI304" s="365">
        <v>199430</v>
      </c>
      <c r="AJ304" s="365">
        <v>1051430</v>
      </c>
      <c r="AK304" s="365">
        <v>2141430</v>
      </c>
      <c r="AL304" s="365">
        <v>35169</v>
      </c>
      <c r="AM304" s="365">
        <v>872</v>
      </c>
      <c r="AN304" s="365">
        <v>0</v>
      </c>
      <c r="AO304" s="365">
        <v>0</v>
      </c>
      <c r="AP304" s="365">
        <v>0</v>
      </c>
      <c r="AQ304" s="365">
        <v>0</v>
      </c>
      <c r="AR304" s="365">
        <v>0</v>
      </c>
      <c r="AS304" s="365">
        <v>0</v>
      </c>
      <c r="AT304" s="365">
        <v>0</v>
      </c>
      <c r="AU304" s="365">
        <v>0</v>
      </c>
      <c r="AV304" s="365">
        <v>0</v>
      </c>
      <c r="AW304" s="365">
        <v>0</v>
      </c>
      <c r="AX304" s="365">
        <v>0</v>
      </c>
      <c r="AY304" s="365">
        <v>0</v>
      </c>
      <c r="AZ304" s="365">
        <v>0</v>
      </c>
      <c r="BA304" s="365">
        <v>0</v>
      </c>
      <c r="BB304" s="365">
        <v>1</v>
      </c>
      <c r="BC304" s="365">
        <v>0</v>
      </c>
      <c r="BD304" s="365">
        <v>0</v>
      </c>
      <c r="BE304" s="365">
        <v>0</v>
      </c>
      <c r="BF304" s="365">
        <v>0</v>
      </c>
      <c r="BG304" s="365">
        <v>0</v>
      </c>
      <c r="BH304" s="365">
        <v>0</v>
      </c>
      <c r="BI304" s="365">
        <v>0</v>
      </c>
      <c r="BJ304" s="365">
        <v>0</v>
      </c>
      <c r="BK304" s="365">
        <v>0</v>
      </c>
      <c r="BL304" s="365">
        <v>0</v>
      </c>
      <c r="BM304" s="365">
        <v>0</v>
      </c>
      <c r="BN304" s="365">
        <v>0</v>
      </c>
      <c r="BO304" s="365">
        <v>0</v>
      </c>
      <c r="BP304" s="365">
        <v>0</v>
      </c>
      <c r="BQ304" s="365">
        <v>0</v>
      </c>
      <c r="BR304" s="365">
        <v>0</v>
      </c>
      <c r="BS304" s="365">
        <v>0</v>
      </c>
      <c r="BT304" s="365">
        <v>0</v>
      </c>
      <c r="BU304" s="365">
        <v>0</v>
      </c>
      <c r="BV304" s="365">
        <v>0</v>
      </c>
      <c r="BW304" s="365">
        <v>0</v>
      </c>
      <c r="BX304" s="365">
        <v>0</v>
      </c>
      <c r="BY304" s="365">
        <v>0</v>
      </c>
      <c r="BZ304" s="365">
        <v>0</v>
      </c>
      <c r="CA304" s="365">
        <v>0</v>
      </c>
    </row>
    <row r="305" spans="1:81">
      <c r="A305" s="458" t="str">
        <f t="shared" si="4"/>
        <v>1753302261009000</v>
      </c>
      <c r="B305" s="364" t="s">
        <v>1616</v>
      </c>
      <c r="C305" s="364" t="s">
        <v>553</v>
      </c>
      <c r="D305" s="364" t="s">
        <v>576</v>
      </c>
      <c r="E305" s="364" t="s">
        <v>743</v>
      </c>
      <c r="F305" s="364" t="s">
        <v>1543</v>
      </c>
      <c r="G305" s="364" t="s">
        <v>1544</v>
      </c>
      <c r="H305" s="364" t="s">
        <v>556</v>
      </c>
      <c r="J305" s="364" t="s">
        <v>749</v>
      </c>
      <c r="K305" s="364" t="s">
        <v>561</v>
      </c>
      <c r="L305" s="364" t="s">
        <v>739</v>
      </c>
      <c r="M305" s="364" t="s">
        <v>740</v>
      </c>
      <c r="N305" s="364" t="s">
        <v>739</v>
      </c>
      <c r="O305" s="364" t="s">
        <v>739</v>
      </c>
      <c r="P305" s="364" t="s">
        <v>739</v>
      </c>
      <c r="Q305" s="364" t="s">
        <v>740</v>
      </c>
      <c r="R305" s="364" t="s">
        <v>743</v>
      </c>
      <c r="S305" s="364" t="s">
        <v>739</v>
      </c>
      <c r="T305" s="365">
        <v>0</v>
      </c>
      <c r="U305" s="365">
        <v>0</v>
      </c>
      <c r="V305" s="365">
        <v>0</v>
      </c>
      <c r="W305" s="365">
        <v>0</v>
      </c>
      <c r="X305" s="365">
        <v>0</v>
      </c>
    </row>
    <row r="306" spans="1:81">
      <c r="A306" s="458" t="str">
        <f t="shared" si="4"/>
        <v>1754001261009000</v>
      </c>
      <c r="B306" s="364" t="s">
        <v>1616</v>
      </c>
      <c r="C306" s="364" t="s">
        <v>553</v>
      </c>
      <c r="D306" s="364" t="s">
        <v>576</v>
      </c>
      <c r="E306" s="364" t="s">
        <v>743</v>
      </c>
      <c r="F306" s="364" t="s">
        <v>1543</v>
      </c>
      <c r="G306" s="364" t="s">
        <v>1544</v>
      </c>
      <c r="H306" s="364" t="s">
        <v>556</v>
      </c>
      <c r="J306" s="364" t="s">
        <v>582</v>
      </c>
      <c r="K306" s="364" t="s">
        <v>558</v>
      </c>
      <c r="L306" s="364" t="s">
        <v>739</v>
      </c>
      <c r="M306" s="364" t="s">
        <v>740</v>
      </c>
      <c r="N306" s="364" t="s">
        <v>739</v>
      </c>
      <c r="O306" s="364" t="s">
        <v>739</v>
      </c>
      <c r="P306" s="364" t="s">
        <v>739</v>
      </c>
      <c r="Q306" s="364" t="s">
        <v>740</v>
      </c>
      <c r="R306" s="364" t="s">
        <v>743</v>
      </c>
      <c r="S306" s="364" t="s">
        <v>739</v>
      </c>
      <c r="T306" s="365">
        <v>0</v>
      </c>
      <c r="U306" s="365">
        <v>0</v>
      </c>
      <c r="V306" s="365">
        <v>15881</v>
      </c>
      <c r="W306" s="365">
        <v>26606</v>
      </c>
      <c r="X306" s="365">
        <v>0</v>
      </c>
      <c r="Y306" s="365">
        <v>0</v>
      </c>
      <c r="Z306" s="365">
        <v>0</v>
      </c>
      <c r="AA306" s="365">
        <v>0</v>
      </c>
      <c r="AB306" s="365">
        <v>0</v>
      </c>
      <c r="AC306" s="365">
        <v>0</v>
      </c>
      <c r="AD306" s="365">
        <v>0</v>
      </c>
      <c r="AE306" s="365">
        <v>0</v>
      </c>
      <c r="AF306" s="365">
        <v>7189</v>
      </c>
      <c r="AG306" s="365">
        <v>7189</v>
      </c>
      <c r="AH306" s="365">
        <v>0</v>
      </c>
      <c r="AI306" s="365">
        <v>0</v>
      </c>
      <c r="AJ306" s="365">
        <v>0</v>
      </c>
      <c r="AK306" s="365">
        <v>0</v>
      </c>
      <c r="AL306" s="365">
        <v>0</v>
      </c>
      <c r="AM306" s="365">
        <v>0</v>
      </c>
      <c r="AN306" s="365">
        <v>0</v>
      </c>
      <c r="AO306" s="365">
        <v>0</v>
      </c>
      <c r="AP306" s="365">
        <v>8692</v>
      </c>
      <c r="AQ306" s="365">
        <v>8692</v>
      </c>
      <c r="AR306" s="365">
        <v>0</v>
      </c>
      <c r="AS306" s="365">
        <v>0</v>
      </c>
      <c r="AT306" s="365">
        <v>0</v>
      </c>
      <c r="AU306" s="365">
        <v>10725</v>
      </c>
      <c r="AV306" s="365">
        <v>0</v>
      </c>
      <c r="AW306" s="365">
        <v>0</v>
      </c>
      <c r="AX306" s="365">
        <v>12074</v>
      </c>
      <c r="AY306" s="365">
        <v>3092</v>
      </c>
      <c r="AZ306" s="365">
        <v>0</v>
      </c>
      <c r="BA306" s="365">
        <v>0</v>
      </c>
      <c r="BB306" s="365">
        <v>12074</v>
      </c>
      <c r="BC306" s="365">
        <v>3092</v>
      </c>
      <c r="BD306" s="365">
        <v>0</v>
      </c>
      <c r="BE306" s="365">
        <v>0</v>
      </c>
      <c r="BF306" s="365">
        <v>0</v>
      </c>
      <c r="BG306" s="365">
        <v>0</v>
      </c>
      <c r="BH306" s="365">
        <v>0</v>
      </c>
      <c r="BI306" s="365">
        <v>27955</v>
      </c>
      <c r="BJ306" s="365">
        <v>29698</v>
      </c>
      <c r="BK306" s="365">
        <v>0</v>
      </c>
      <c r="BL306" s="365">
        <v>10725</v>
      </c>
      <c r="BM306" s="365">
        <v>0</v>
      </c>
      <c r="BN306" s="365">
        <v>0</v>
      </c>
      <c r="BO306" s="365">
        <v>10725</v>
      </c>
      <c r="BP306" s="365">
        <v>0</v>
      </c>
      <c r="BQ306" s="365">
        <v>0</v>
      </c>
      <c r="BR306" s="365">
        <v>0</v>
      </c>
      <c r="BS306" s="365">
        <v>0</v>
      </c>
      <c r="BT306" s="365">
        <v>10725</v>
      </c>
      <c r="BU306" s="365">
        <v>0</v>
      </c>
      <c r="BV306" s="365">
        <v>0</v>
      </c>
      <c r="BW306" s="365">
        <v>0</v>
      </c>
      <c r="BX306" s="365">
        <v>0</v>
      </c>
      <c r="BY306" s="365">
        <v>0</v>
      </c>
      <c r="BZ306" s="365">
        <v>0</v>
      </c>
      <c r="CA306" s="365">
        <v>0</v>
      </c>
      <c r="CB306" s="365">
        <v>0</v>
      </c>
      <c r="CC306" s="365">
        <v>0</v>
      </c>
    </row>
    <row r="307" spans="1:81">
      <c r="A307" s="458" t="str">
        <f t="shared" si="4"/>
        <v>1754002261009000</v>
      </c>
      <c r="B307" s="364" t="s">
        <v>1616</v>
      </c>
      <c r="C307" s="364" t="s">
        <v>553</v>
      </c>
      <c r="D307" s="364" t="s">
        <v>576</v>
      </c>
      <c r="E307" s="364" t="s">
        <v>743</v>
      </c>
      <c r="F307" s="364" t="s">
        <v>1543</v>
      </c>
      <c r="G307" s="364" t="s">
        <v>1544</v>
      </c>
      <c r="H307" s="364" t="s">
        <v>556</v>
      </c>
      <c r="J307" s="364" t="s">
        <v>582</v>
      </c>
      <c r="K307" s="364" t="s">
        <v>561</v>
      </c>
      <c r="L307" s="364" t="s">
        <v>739</v>
      </c>
      <c r="M307" s="364" t="s">
        <v>740</v>
      </c>
      <c r="N307" s="364" t="s">
        <v>739</v>
      </c>
      <c r="O307" s="364" t="s">
        <v>739</v>
      </c>
      <c r="P307" s="364" t="s">
        <v>739</v>
      </c>
      <c r="Q307" s="364" t="s">
        <v>740</v>
      </c>
      <c r="R307" s="364" t="s">
        <v>743</v>
      </c>
      <c r="S307" s="364" t="s">
        <v>739</v>
      </c>
      <c r="T307" s="365">
        <v>0</v>
      </c>
      <c r="U307" s="365">
        <v>0</v>
      </c>
      <c r="V307" s="365">
        <v>12074</v>
      </c>
      <c r="W307" s="365">
        <v>3092</v>
      </c>
      <c r="X307" s="365">
        <v>0</v>
      </c>
      <c r="Y307" s="365">
        <v>0</v>
      </c>
      <c r="Z307" s="365">
        <v>0</v>
      </c>
      <c r="AA307" s="365">
        <v>0</v>
      </c>
      <c r="AB307" s="365">
        <v>0</v>
      </c>
      <c r="AC307" s="365">
        <v>0</v>
      </c>
      <c r="AD307" s="365">
        <v>0</v>
      </c>
      <c r="AE307" s="365">
        <v>0</v>
      </c>
      <c r="AF307" s="365">
        <v>0</v>
      </c>
      <c r="AG307" s="365">
        <v>0</v>
      </c>
      <c r="AH307" s="365">
        <v>0</v>
      </c>
      <c r="AI307" s="365">
        <v>0</v>
      </c>
      <c r="AJ307" s="365">
        <v>0</v>
      </c>
      <c r="AK307" s="365">
        <v>0</v>
      </c>
      <c r="AL307" s="365">
        <v>0</v>
      </c>
      <c r="AM307" s="365">
        <v>0</v>
      </c>
      <c r="AN307" s="365">
        <v>0</v>
      </c>
      <c r="AO307" s="365">
        <v>0</v>
      </c>
      <c r="AP307" s="365">
        <v>0</v>
      </c>
      <c r="AQ307" s="365">
        <v>0</v>
      </c>
      <c r="AR307" s="365">
        <v>0</v>
      </c>
      <c r="AS307" s="365">
        <v>0</v>
      </c>
      <c r="AT307" s="365">
        <v>0</v>
      </c>
      <c r="AU307" s="365">
        <v>0</v>
      </c>
      <c r="AV307" s="365">
        <v>0</v>
      </c>
      <c r="AW307" s="365">
        <v>0</v>
      </c>
      <c r="AX307" s="365">
        <v>0</v>
      </c>
      <c r="AY307" s="365">
        <v>0</v>
      </c>
      <c r="AZ307" s="365">
        <v>0</v>
      </c>
      <c r="BA307" s="365">
        <v>0</v>
      </c>
      <c r="BB307" s="365">
        <v>0</v>
      </c>
      <c r="BC307" s="365">
        <v>0</v>
      </c>
      <c r="BD307" s="365">
        <v>0</v>
      </c>
      <c r="BE307" s="365">
        <v>0</v>
      </c>
      <c r="BF307" s="365">
        <v>0</v>
      </c>
      <c r="BG307" s="365">
        <v>0</v>
      </c>
      <c r="BH307" s="365">
        <v>0</v>
      </c>
      <c r="BI307" s="365">
        <v>10725</v>
      </c>
    </row>
    <row r="308" spans="1:81">
      <c r="A308" s="458" t="str">
        <f t="shared" si="4"/>
        <v>1754501261009000</v>
      </c>
      <c r="B308" s="364" t="s">
        <v>1616</v>
      </c>
      <c r="C308" s="364" t="s">
        <v>553</v>
      </c>
      <c r="D308" s="364" t="s">
        <v>576</v>
      </c>
      <c r="E308" s="364" t="s">
        <v>743</v>
      </c>
      <c r="F308" s="364" t="s">
        <v>1543</v>
      </c>
      <c r="G308" s="364" t="s">
        <v>1544</v>
      </c>
      <c r="H308" s="364" t="s">
        <v>556</v>
      </c>
      <c r="J308" s="364" t="s">
        <v>571</v>
      </c>
      <c r="K308" s="364" t="s">
        <v>558</v>
      </c>
      <c r="L308" s="364" t="s">
        <v>739</v>
      </c>
      <c r="M308" s="364" t="s">
        <v>740</v>
      </c>
      <c r="N308" s="364" t="s">
        <v>739</v>
      </c>
      <c r="O308" s="364" t="s">
        <v>739</v>
      </c>
      <c r="P308" s="364" t="s">
        <v>739</v>
      </c>
      <c r="Q308" s="364" t="s">
        <v>740</v>
      </c>
      <c r="R308" s="364" t="s">
        <v>743</v>
      </c>
      <c r="S308" s="364" t="s">
        <v>739</v>
      </c>
      <c r="T308" s="365">
        <v>10445</v>
      </c>
      <c r="U308" s="365">
        <v>0</v>
      </c>
      <c r="V308" s="365">
        <v>0</v>
      </c>
      <c r="W308" s="365">
        <v>7681</v>
      </c>
      <c r="X308" s="365">
        <v>0</v>
      </c>
      <c r="Y308" s="365">
        <v>0</v>
      </c>
      <c r="Z308" s="365">
        <v>0</v>
      </c>
      <c r="AA308" s="365">
        <v>0</v>
      </c>
      <c r="AB308" s="365">
        <v>0</v>
      </c>
      <c r="AC308" s="365">
        <v>0</v>
      </c>
      <c r="AD308" s="365">
        <v>0</v>
      </c>
      <c r="AE308" s="365">
        <v>18126</v>
      </c>
      <c r="AF308" s="365">
        <v>0</v>
      </c>
      <c r="AG308" s="365">
        <v>0</v>
      </c>
      <c r="AH308" s="365">
        <v>0</v>
      </c>
      <c r="AI308" s="365">
        <v>0</v>
      </c>
      <c r="AJ308" s="365">
        <v>0</v>
      </c>
      <c r="AK308" s="365">
        <v>0</v>
      </c>
    </row>
    <row r="309" spans="1:81">
      <c r="A309" s="458" t="str">
        <f t="shared" si="4"/>
        <v>1754502261009000</v>
      </c>
      <c r="B309" s="364" t="s">
        <v>1616</v>
      </c>
      <c r="C309" s="364" t="s">
        <v>553</v>
      </c>
      <c r="D309" s="364" t="s">
        <v>576</v>
      </c>
      <c r="E309" s="364" t="s">
        <v>743</v>
      </c>
      <c r="F309" s="364" t="s">
        <v>1543</v>
      </c>
      <c r="G309" s="364" t="s">
        <v>1544</v>
      </c>
      <c r="H309" s="364" t="s">
        <v>556</v>
      </c>
      <c r="J309" s="364" t="s">
        <v>571</v>
      </c>
      <c r="K309" s="364" t="s">
        <v>561</v>
      </c>
      <c r="L309" s="364" t="s">
        <v>739</v>
      </c>
      <c r="M309" s="364" t="s">
        <v>740</v>
      </c>
      <c r="N309" s="364" t="s">
        <v>739</v>
      </c>
      <c r="O309" s="364" t="s">
        <v>739</v>
      </c>
      <c r="P309" s="364" t="s">
        <v>739</v>
      </c>
      <c r="Q309" s="364" t="s">
        <v>740</v>
      </c>
      <c r="R309" s="364" t="s">
        <v>743</v>
      </c>
      <c r="S309" s="364" t="s">
        <v>739</v>
      </c>
      <c r="T309" s="365">
        <v>1853</v>
      </c>
      <c r="U309" s="365">
        <v>0</v>
      </c>
      <c r="V309" s="365">
        <v>0</v>
      </c>
      <c r="W309" s="365">
        <v>1183</v>
      </c>
      <c r="X309" s="365">
        <v>0</v>
      </c>
      <c r="Y309" s="365">
        <v>0</v>
      </c>
      <c r="Z309" s="365">
        <v>0</v>
      </c>
      <c r="AA309" s="365">
        <v>0</v>
      </c>
      <c r="AB309" s="365">
        <v>0</v>
      </c>
      <c r="AC309" s="365">
        <v>0</v>
      </c>
      <c r="AD309" s="365">
        <v>0</v>
      </c>
      <c r="AE309" s="365">
        <v>3036</v>
      </c>
      <c r="AF309" s="365">
        <v>0</v>
      </c>
      <c r="AG309" s="365">
        <v>0</v>
      </c>
      <c r="AH309" s="365">
        <v>0</v>
      </c>
      <c r="AI309" s="365">
        <v>0</v>
      </c>
      <c r="AJ309" s="365">
        <v>0</v>
      </c>
      <c r="AK309" s="365">
        <v>0</v>
      </c>
    </row>
    <row r="310" spans="1:81">
      <c r="A310" s="458" t="str">
        <f t="shared" si="4"/>
        <v>1754503261009000</v>
      </c>
      <c r="B310" s="364" t="s">
        <v>1616</v>
      </c>
      <c r="C310" s="364" t="s">
        <v>553</v>
      </c>
      <c r="D310" s="364" t="s">
        <v>576</v>
      </c>
      <c r="E310" s="364" t="s">
        <v>743</v>
      </c>
      <c r="F310" s="364" t="s">
        <v>1543</v>
      </c>
      <c r="G310" s="364" t="s">
        <v>1544</v>
      </c>
      <c r="H310" s="364" t="s">
        <v>556</v>
      </c>
      <c r="J310" s="364" t="s">
        <v>571</v>
      </c>
      <c r="K310" s="364" t="s">
        <v>562</v>
      </c>
      <c r="L310" s="364" t="s">
        <v>739</v>
      </c>
      <c r="M310" s="364" t="s">
        <v>740</v>
      </c>
      <c r="N310" s="364" t="s">
        <v>739</v>
      </c>
      <c r="O310" s="364" t="s">
        <v>739</v>
      </c>
      <c r="P310" s="364" t="s">
        <v>739</v>
      </c>
      <c r="Q310" s="364" t="s">
        <v>740</v>
      </c>
      <c r="R310" s="364" t="s">
        <v>743</v>
      </c>
      <c r="S310" s="364" t="s">
        <v>739</v>
      </c>
      <c r="T310" s="365">
        <v>10603</v>
      </c>
      <c r="U310" s="365">
        <v>0</v>
      </c>
      <c r="V310" s="365">
        <v>0</v>
      </c>
      <c r="W310" s="365">
        <v>7802</v>
      </c>
      <c r="X310" s="365">
        <v>0</v>
      </c>
      <c r="Y310" s="365">
        <v>0</v>
      </c>
      <c r="Z310" s="365">
        <v>0</v>
      </c>
      <c r="AA310" s="365">
        <v>0</v>
      </c>
      <c r="AB310" s="365">
        <v>0</v>
      </c>
      <c r="AC310" s="365">
        <v>0</v>
      </c>
      <c r="AD310" s="365">
        <v>0</v>
      </c>
      <c r="AE310" s="365">
        <v>18405</v>
      </c>
      <c r="AF310" s="365">
        <v>0</v>
      </c>
      <c r="AG310" s="365">
        <v>0</v>
      </c>
      <c r="AH310" s="365">
        <v>0</v>
      </c>
      <c r="AI310" s="365">
        <v>0</v>
      </c>
      <c r="AJ310" s="365">
        <v>0</v>
      </c>
      <c r="AK310" s="365">
        <v>0</v>
      </c>
    </row>
    <row r="311" spans="1:81">
      <c r="A311" s="458" t="str">
        <f t="shared" si="4"/>
        <v>1754504261009000</v>
      </c>
      <c r="B311" s="364" t="s">
        <v>1616</v>
      </c>
      <c r="C311" s="364" t="s">
        <v>553</v>
      </c>
      <c r="D311" s="364" t="s">
        <v>576</v>
      </c>
      <c r="E311" s="364" t="s">
        <v>743</v>
      </c>
      <c r="F311" s="364" t="s">
        <v>1543</v>
      </c>
      <c r="G311" s="364" t="s">
        <v>1544</v>
      </c>
      <c r="H311" s="364" t="s">
        <v>556</v>
      </c>
      <c r="J311" s="364" t="s">
        <v>571</v>
      </c>
      <c r="K311" s="364" t="s">
        <v>563</v>
      </c>
      <c r="L311" s="364" t="s">
        <v>739</v>
      </c>
      <c r="M311" s="364" t="s">
        <v>740</v>
      </c>
      <c r="N311" s="364" t="s">
        <v>739</v>
      </c>
      <c r="O311" s="364" t="s">
        <v>739</v>
      </c>
      <c r="P311" s="364" t="s">
        <v>739</v>
      </c>
      <c r="Q311" s="364" t="s">
        <v>740</v>
      </c>
      <c r="R311" s="364" t="s">
        <v>743</v>
      </c>
      <c r="S311" s="364" t="s">
        <v>739</v>
      </c>
      <c r="T311" s="365">
        <v>1694</v>
      </c>
      <c r="U311" s="365">
        <v>0</v>
      </c>
      <c r="V311" s="365">
        <v>0</v>
      </c>
      <c r="W311" s="365">
        <v>1074</v>
      </c>
      <c r="X311" s="365">
        <v>0</v>
      </c>
      <c r="Y311" s="365">
        <v>0</v>
      </c>
      <c r="Z311" s="365">
        <v>0</v>
      </c>
      <c r="AA311" s="365">
        <v>0</v>
      </c>
      <c r="AB311" s="365">
        <v>0</v>
      </c>
      <c r="AC311" s="365">
        <v>0</v>
      </c>
      <c r="AD311" s="365">
        <v>0</v>
      </c>
      <c r="AE311" s="365">
        <v>2768</v>
      </c>
      <c r="AF311" s="365">
        <v>0</v>
      </c>
      <c r="AG311" s="365">
        <v>0</v>
      </c>
      <c r="AH311" s="365">
        <v>0</v>
      </c>
      <c r="AI311" s="365">
        <v>0</v>
      </c>
      <c r="AJ311" s="365">
        <v>0</v>
      </c>
      <c r="AK311" s="365">
        <v>0</v>
      </c>
    </row>
    <row r="312" spans="1:81">
      <c r="A312" s="458" t="str">
        <f t="shared" si="4"/>
        <v>1754505261009000</v>
      </c>
      <c r="B312" s="364" t="s">
        <v>1616</v>
      </c>
      <c r="C312" s="364" t="s">
        <v>553</v>
      </c>
      <c r="D312" s="364" t="s">
        <v>576</v>
      </c>
      <c r="E312" s="364" t="s">
        <v>743</v>
      </c>
      <c r="F312" s="364" t="s">
        <v>1543</v>
      </c>
      <c r="G312" s="364" t="s">
        <v>1544</v>
      </c>
      <c r="H312" s="364" t="s">
        <v>556</v>
      </c>
      <c r="J312" s="364" t="s">
        <v>571</v>
      </c>
      <c r="K312" s="364" t="s">
        <v>564</v>
      </c>
      <c r="L312" s="364" t="s">
        <v>739</v>
      </c>
      <c r="M312" s="364" t="s">
        <v>740</v>
      </c>
      <c r="N312" s="364" t="s">
        <v>739</v>
      </c>
      <c r="O312" s="364" t="s">
        <v>739</v>
      </c>
      <c r="P312" s="364" t="s">
        <v>739</v>
      </c>
      <c r="Q312" s="364" t="s">
        <v>740</v>
      </c>
      <c r="R312" s="364" t="s">
        <v>743</v>
      </c>
      <c r="S312" s="364" t="s">
        <v>739</v>
      </c>
      <c r="T312" s="365">
        <v>10765</v>
      </c>
      <c r="U312" s="365">
        <v>0</v>
      </c>
      <c r="V312" s="365">
        <v>0</v>
      </c>
      <c r="W312" s="365">
        <v>7924</v>
      </c>
      <c r="X312" s="365">
        <v>0</v>
      </c>
      <c r="Y312" s="365">
        <v>0</v>
      </c>
      <c r="Z312" s="365">
        <v>0</v>
      </c>
      <c r="AA312" s="365">
        <v>0</v>
      </c>
      <c r="AB312" s="365">
        <v>0</v>
      </c>
      <c r="AC312" s="365">
        <v>0</v>
      </c>
      <c r="AD312" s="365">
        <v>0</v>
      </c>
      <c r="AE312" s="365">
        <v>18689</v>
      </c>
      <c r="AF312" s="365">
        <v>0</v>
      </c>
      <c r="AG312" s="365">
        <v>0</v>
      </c>
      <c r="AH312" s="365">
        <v>0</v>
      </c>
      <c r="AI312" s="365">
        <v>0</v>
      </c>
      <c r="AJ312" s="365">
        <v>0</v>
      </c>
      <c r="AK312" s="365">
        <v>0</v>
      </c>
    </row>
    <row r="313" spans="1:81">
      <c r="A313" s="458" t="str">
        <f t="shared" si="4"/>
        <v>1754506261009000</v>
      </c>
      <c r="B313" s="364" t="s">
        <v>1616</v>
      </c>
      <c r="C313" s="364" t="s">
        <v>553</v>
      </c>
      <c r="D313" s="364" t="s">
        <v>576</v>
      </c>
      <c r="E313" s="364" t="s">
        <v>743</v>
      </c>
      <c r="F313" s="364" t="s">
        <v>1543</v>
      </c>
      <c r="G313" s="364" t="s">
        <v>1544</v>
      </c>
      <c r="H313" s="364" t="s">
        <v>556</v>
      </c>
      <c r="J313" s="364" t="s">
        <v>571</v>
      </c>
      <c r="K313" s="364" t="s">
        <v>565</v>
      </c>
      <c r="L313" s="364" t="s">
        <v>739</v>
      </c>
      <c r="M313" s="364" t="s">
        <v>740</v>
      </c>
      <c r="N313" s="364" t="s">
        <v>739</v>
      </c>
      <c r="O313" s="364" t="s">
        <v>739</v>
      </c>
      <c r="P313" s="364" t="s">
        <v>739</v>
      </c>
      <c r="Q313" s="364" t="s">
        <v>740</v>
      </c>
      <c r="R313" s="364" t="s">
        <v>743</v>
      </c>
      <c r="S313" s="364" t="s">
        <v>739</v>
      </c>
      <c r="T313" s="365">
        <v>1533</v>
      </c>
      <c r="U313" s="365">
        <v>0</v>
      </c>
      <c r="V313" s="365">
        <v>0</v>
      </c>
      <c r="W313" s="365">
        <v>951</v>
      </c>
      <c r="X313" s="365">
        <v>0</v>
      </c>
      <c r="Y313" s="365">
        <v>0</v>
      </c>
      <c r="Z313" s="365">
        <v>0</v>
      </c>
      <c r="AA313" s="365">
        <v>0</v>
      </c>
      <c r="AB313" s="365">
        <v>0</v>
      </c>
      <c r="AC313" s="365">
        <v>0</v>
      </c>
      <c r="AD313" s="365">
        <v>0</v>
      </c>
      <c r="AE313" s="365">
        <v>2484</v>
      </c>
      <c r="AF313" s="365">
        <v>0</v>
      </c>
      <c r="AG313" s="365">
        <v>0</v>
      </c>
      <c r="AH313" s="365">
        <v>0</v>
      </c>
      <c r="AI313" s="365">
        <v>0</v>
      </c>
      <c r="AJ313" s="365">
        <v>0</v>
      </c>
      <c r="AK313" s="365">
        <v>0</v>
      </c>
    </row>
    <row r="314" spans="1:81">
      <c r="A314" s="458" t="str">
        <f t="shared" si="4"/>
        <v>1754507261009000</v>
      </c>
      <c r="B314" s="364" t="s">
        <v>1616</v>
      </c>
      <c r="C314" s="364" t="s">
        <v>553</v>
      </c>
      <c r="D314" s="364" t="s">
        <v>576</v>
      </c>
      <c r="E314" s="364" t="s">
        <v>743</v>
      </c>
      <c r="F314" s="364" t="s">
        <v>1543</v>
      </c>
      <c r="G314" s="364" t="s">
        <v>1544</v>
      </c>
      <c r="H314" s="364" t="s">
        <v>556</v>
      </c>
      <c r="J314" s="364" t="s">
        <v>571</v>
      </c>
      <c r="K314" s="364" t="s">
        <v>566</v>
      </c>
      <c r="L314" s="364" t="s">
        <v>739</v>
      </c>
      <c r="M314" s="364" t="s">
        <v>740</v>
      </c>
      <c r="N314" s="364" t="s">
        <v>739</v>
      </c>
      <c r="O314" s="364" t="s">
        <v>739</v>
      </c>
      <c r="P314" s="364" t="s">
        <v>739</v>
      </c>
      <c r="Q314" s="364" t="s">
        <v>740</v>
      </c>
      <c r="R314" s="364" t="s">
        <v>743</v>
      </c>
      <c r="S314" s="364" t="s">
        <v>739</v>
      </c>
      <c r="T314" s="365">
        <v>10929</v>
      </c>
      <c r="U314" s="365">
        <v>0</v>
      </c>
      <c r="V314" s="365">
        <v>0</v>
      </c>
      <c r="W314" s="365">
        <v>8048</v>
      </c>
      <c r="X314" s="365">
        <v>0</v>
      </c>
      <c r="Y314" s="365">
        <v>0</v>
      </c>
      <c r="Z314" s="365">
        <v>0</v>
      </c>
      <c r="AA314" s="365">
        <v>0</v>
      </c>
      <c r="AB314" s="365">
        <v>0</v>
      </c>
      <c r="AC314" s="365">
        <v>0</v>
      </c>
      <c r="AD314" s="365">
        <v>0</v>
      </c>
      <c r="AE314" s="365">
        <v>18977</v>
      </c>
      <c r="AF314" s="365">
        <v>0</v>
      </c>
      <c r="AG314" s="365">
        <v>0</v>
      </c>
      <c r="AH314" s="365">
        <v>0</v>
      </c>
      <c r="AI314" s="365">
        <v>0</v>
      </c>
      <c r="AJ314" s="365">
        <v>0</v>
      </c>
      <c r="AK314" s="365">
        <v>0</v>
      </c>
    </row>
    <row r="315" spans="1:81">
      <c r="A315" s="458" t="str">
        <f t="shared" si="4"/>
        <v>1754508261009000</v>
      </c>
      <c r="B315" s="364" t="s">
        <v>1616</v>
      </c>
      <c r="C315" s="364" t="s">
        <v>553</v>
      </c>
      <c r="D315" s="364" t="s">
        <v>576</v>
      </c>
      <c r="E315" s="364" t="s">
        <v>743</v>
      </c>
      <c r="F315" s="364" t="s">
        <v>1543</v>
      </c>
      <c r="G315" s="364" t="s">
        <v>1544</v>
      </c>
      <c r="H315" s="364" t="s">
        <v>556</v>
      </c>
      <c r="J315" s="364" t="s">
        <v>571</v>
      </c>
      <c r="K315" s="364" t="s">
        <v>554</v>
      </c>
      <c r="L315" s="364" t="s">
        <v>739</v>
      </c>
      <c r="M315" s="364" t="s">
        <v>740</v>
      </c>
      <c r="N315" s="364" t="s">
        <v>739</v>
      </c>
      <c r="O315" s="364" t="s">
        <v>739</v>
      </c>
      <c r="P315" s="364" t="s">
        <v>739</v>
      </c>
      <c r="Q315" s="364" t="s">
        <v>740</v>
      </c>
      <c r="R315" s="364" t="s">
        <v>743</v>
      </c>
      <c r="S315" s="364" t="s">
        <v>739</v>
      </c>
      <c r="T315" s="365">
        <v>1369</v>
      </c>
      <c r="U315" s="365">
        <v>0</v>
      </c>
      <c r="V315" s="365">
        <v>0</v>
      </c>
      <c r="W315" s="365">
        <v>827</v>
      </c>
      <c r="X315" s="365">
        <v>0</v>
      </c>
      <c r="Y315" s="365">
        <v>0</v>
      </c>
      <c r="Z315" s="365">
        <v>0</v>
      </c>
      <c r="AA315" s="365">
        <v>0</v>
      </c>
      <c r="AB315" s="365">
        <v>0</v>
      </c>
      <c r="AC315" s="365">
        <v>0</v>
      </c>
      <c r="AD315" s="365">
        <v>0</v>
      </c>
      <c r="AE315" s="365">
        <v>2196</v>
      </c>
      <c r="AF315" s="365">
        <v>0</v>
      </c>
      <c r="AG315" s="365">
        <v>0</v>
      </c>
      <c r="AH315" s="365">
        <v>0</v>
      </c>
      <c r="AI315" s="365">
        <v>0</v>
      </c>
      <c r="AJ315" s="365">
        <v>0</v>
      </c>
      <c r="AK315" s="365">
        <v>0</v>
      </c>
    </row>
    <row r="316" spans="1:81">
      <c r="A316" s="458" t="str">
        <f t="shared" si="4"/>
        <v>1754509261009000</v>
      </c>
      <c r="B316" s="364" t="s">
        <v>1616</v>
      </c>
      <c r="C316" s="364" t="s">
        <v>553</v>
      </c>
      <c r="D316" s="364" t="s">
        <v>576</v>
      </c>
      <c r="E316" s="364" t="s">
        <v>743</v>
      </c>
      <c r="F316" s="364" t="s">
        <v>1543</v>
      </c>
      <c r="G316" s="364" t="s">
        <v>1544</v>
      </c>
      <c r="H316" s="364" t="s">
        <v>556</v>
      </c>
      <c r="J316" s="364" t="s">
        <v>571</v>
      </c>
      <c r="K316" s="364" t="s">
        <v>567</v>
      </c>
      <c r="L316" s="364" t="s">
        <v>739</v>
      </c>
      <c r="M316" s="364" t="s">
        <v>740</v>
      </c>
      <c r="N316" s="364" t="s">
        <v>739</v>
      </c>
      <c r="O316" s="364" t="s">
        <v>739</v>
      </c>
      <c r="P316" s="364" t="s">
        <v>739</v>
      </c>
      <c r="Q316" s="364" t="s">
        <v>740</v>
      </c>
      <c r="R316" s="364" t="s">
        <v>743</v>
      </c>
      <c r="S316" s="364" t="s">
        <v>739</v>
      </c>
      <c r="T316" s="365">
        <v>11096</v>
      </c>
      <c r="U316" s="365">
        <v>0</v>
      </c>
      <c r="V316" s="365">
        <v>0</v>
      </c>
      <c r="W316" s="365">
        <v>8175</v>
      </c>
      <c r="X316" s="365">
        <v>0</v>
      </c>
      <c r="Y316" s="365">
        <v>0</v>
      </c>
      <c r="Z316" s="365">
        <v>0</v>
      </c>
      <c r="AA316" s="365">
        <v>0</v>
      </c>
      <c r="AB316" s="365">
        <v>0</v>
      </c>
      <c r="AC316" s="365">
        <v>0</v>
      </c>
      <c r="AD316" s="365">
        <v>0</v>
      </c>
      <c r="AE316" s="365">
        <v>19271</v>
      </c>
      <c r="AF316" s="365">
        <v>0</v>
      </c>
      <c r="AG316" s="365">
        <v>0</v>
      </c>
      <c r="AH316" s="365">
        <v>0</v>
      </c>
      <c r="AI316" s="365">
        <v>0</v>
      </c>
      <c r="AJ316" s="365">
        <v>0</v>
      </c>
      <c r="AK316" s="365">
        <v>0</v>
      </c>
    </row>
    <row r="317" spans="1:81">
      <c r="A317" s="458" t="str">
        <f t="shared" si="4"/>
        <v>1754510261009000</v>
      </c>
      <c r="B317" s="364" t="s">
        <v>1616</v>
      </c>
      <c r="C317" s="364" t="s">
        <v>553</v>
      </c>
      <c r="D317" s="364" t="s">
        <v>576</v>
      </c>
      <c r="E317" s="364" t="s">
        <v>743</v>
      </c>
      <c r="F317" s="364" t="s">
        <v>1543</v>
      </c>
      <c r="G317" s="364" t="s">
        <v>1544</v>
      </c>
      <c r="H317" s="364" t="s">
        <v>556</v>
      </c>
      <c r="J317" s="364" t="s">
        <v>571</v>
      </c>
      <c r="K317" s="364" t="s">
        <v>568</v>
      </c>
      <c r="L317" s="364" t="s">
        <v>739</v>
      </c>
      <c r="M317" s="364" t="s">
        <v>740</v>
      </c>
      <c r="N317" s="364" t="s">
        <v>739</v>
      </c>
      <c r="O317" s="364" t="s">
        <v>739</v>
      </c>
      <c r="P317" s="364" t="s">
        <v>739</v>
      </c>
      <c r="Q317" s="364" t="s">
        <v>740</v>
      </c>
      <c r="R317" s="364" t="s">
        <v>743</v>
      </c>
      <c r="S317" s="364" t="s">
        <v>739</v>
      </c>
      <c r="T317" s="365">
        <v>1202</v>
      </c>
      <c r="U317" s="365">
        <v>0</v>
      </c>
      <c r="V317" s="365">
        <v>0</v>
      </c>
      <c r="W317" s="365">
        <v>700</v>
      </c>
      <c r="X317" s="365">
        <v>0</v>
      </c>
      <c r="Y317" s="365">
        <v>0</v>
      </c>
      <c r="Z317" s="365">
        <v>0</v>
      </c>
      <c r="AA317" s="365">
        <v>0</v>
      </c>
      <c r="AB317" s="365">
        <v>0</v>
      </c>
      <c r="AC317" s="365">
        <v>0</v>
      </c>
      <c r="AD317" s="365">
        <v>0</v>
      </c>
      <c r="AE317" s="365">
        <v>1902</v>
      </c>
      <c r="AF317" s="365">
        <v>0</v>
      </c>
      <c r="AG317" s="365">
        <v>0</v>
      </c>
      <c r="AH317" s="365">
        <v>0</v>
      </c>
      <c r="AI317" s="365">
        <v>0</v>
      </c>
      <c r="AJ317" s="365">
        <v>0</v>
      </c>
      <c r="AK317" s="365">
        <v>0</v>
      </c>
    </row>
    <row r="318" spans="1:81">
      <c r="A318" s="458" t="str">
        <f t="shared" si="4"/>
        <v>1754511261009000</v>
      </c>
      <c r="B318" s="364" t="s">
        <v>1616</v>
      </c>
      <c r="C318" s="364" t="s">
        <v>553</v>
      </c>
      <c r="D318" s="364" t="s">
        <v>576</v>
      </c>
      <c r="E318" s="364" t="s">
        <v>743</v>
      </c>
      <c r="F318" s="364" t="s">
        <v>1543</v>
      </c>
      <c r="G318" s="364" t="s">
        <v>1544</v>
      </c>
      <c r="H318" s="364" t="s">
        <v>556</v>
      </c>
      <c r="J318" s="364" t="s">
        <v>571</v>
      </c>
      <c r="K318" s="364" t="s">
        <v>569</v>
      </c>
      <c r="L318" s="364" t="s">
        <v>739</v>
      </c>
      <c r="M318" s="364" t="s">
        <v>740</v>
      </c>
      <c r="N318" s="364" t="s">
        <v>739</v>
      </c>
      <c r="O318" s="364" t="s">
        <v>739</v>
      </c>
      <c r="P318" s="364" t="s">
        <v>739</v>
      </c>
      <c r="Q318" s="364" t="s">
        <v>740</v>
      </c>
      <c r="R318" s="364" t="s">
        <v>743</v>
      </c>
      <c r="S318" s="364" t="s">
        <v>739</v>
      </c>
      <c r="T318" s="365">
        <v>11265</v>
      </c>
      <c r="U318" s="365">
        <v>0</v>
      </c>
      <c r="V318" s="365">
        <v>0</v>
      </c>
      <c r="W318" s="365">
        <v>8755</v>
      </c>
      <c r="X318" s="365">
        <v>0</v>
      </c>
      <c r="Y318" s="365">
        <v>0</v>
      </c>
      <c r="Z318" s="365">
        <v>0</v>
      </c>
      <c r="AA318" s="365">
        <v>0</v>
      </c>
      <c r="AB318" s="365">
        <v>0</v>
      </c>
      <c r="AC318" s="365">
        <v>0</v>
      </c>
      <c r="AD318" s="365">
        <v>0</v>
      </c>
      <c r="AE318" s="365">
        <v>20020</v>
      </c>
      <c r="AF318" s="365">
        <v>0</v>
      </c>
      <c r="AG318" s="365">
        <v>0</v>
      </c>
      <c r="AH318" s="365">
        <v>0</v>
      </c>
      <c r="AI318" s="365">
        <v>0</v>
      </c>
      <c r="AJ318" s="365">
        <v>0</v>
      </c>
      <c r="AK318" s="365">
        <v>0</v>
      </c>
    </row>
    <row r="319" spans="1:81">
      <c r="A319" s="458" t="str">
        <f t="shared" si="4"/>
        <v>1754512261009000</v>
      </c>
      <c r="B319" s="364" t="s">
        <v>1616</v>
      </c>
      <c r="C319" s="364" t="s">
        <v>553</v>
      </c>
      <c r="D319" s="364" t="s">
        <v>576</v>
      </c>
      <c r="E319" s="364" t="s">
        <v>743</v>
      </c>
      <c r="F319" s="364" t="s">
        <v>1543</v>
      </c>
      <c r="G319" s="364" t="s">
        <v>1544</v>
      </c>
      <c r="H319" s="364" t="s">
        <v>556</v>
      </c>
      <c r="J319" s="364" t="s">
        <v>571</v>
      </c>
      <c r="K319" s="364" t="s">
        <v>557</v>
      </c>
      <c r="L319" s="364" t="s">
        <v>739</v>
      </c>
      <c r="M319" s="364" t="s">
        <v>740</v>
      </c>
      <c r="N319" s="364" t="s">
        <v>739</v>
      </c>
      <c r="O319" s="364" t="s">
        <v>739</v>
      </c>
      <c r="P319" s="364" t="s">
        <v>739</v>
      </c>
      <c r="Q319" s="364" t="s">
        <v>740</v>
      </c>
      <c r="R319" s="364" t="s">
        <v>743</v>
      </c>
      <c r="S319" s="364" t="s">
        <v>739</v>
      </c>
      <c r="T319" s="365">
        <v>1033</v>
      </c>
      <c r="U319" s="365">
        <v>0</v>
      </c>
      <c r="V319" s="365">
        <v>0</v>
      </c>
      <c r="W319" s="365">
        <v>571</v>
      </c>
      <c r="X319" s="365">
        <v>0</v>
      </c>
      <c r="Y319" s="365">
        <v>0</v>
      </c>
      <c r="Z319" s="365">
        <v>0</v>
      </c>
      <c r="AA319" s="365">
        <v>0</v>
      </c>
      <c r="AB319" s="365">
        <v>0</v>
      </c>
      <c r="AC319" s="365">
        <v>0</v>
      </c>
      <c r="AD319" s="365">
        <v>0</v>
      </c>
      <c r="AE319" s="365">
        <v>1604</v>
      </c>
      <c r="AF319" s="365">
        <v>0</v>
      </c>
      <c r="AG319" s="365">
        <v>0</v>
      </c>
      <c r="AH319" s="365">
        <v>0</v>
      </c>
      <c r="AI319" s="365">
        <v>0</v>
      </c>
      <c r="AJ319" s="365">
        <v>0</v>
      </c>
      <c r="AK319" s="365">
        <v>0</v>
      </c>
    </row>
    <row r="320" spans="1:81">
      <c r="A320" s="458" t="str">
        <f t="shared" si="4"/>
        <v>1754513261009000</v>
      </c>
      <c r="B320" s="364" t="s">
        <v>1616</v>
      </c>
      <c r="C320" s="364" t="s">
        <v>553</v>
      </c>
      <c r="D320" s="364" t="s">
        <v>576</v>
      </c>
      <c r="E320" s="364" t="s">
        <v>743</v>
      </c>
      <c r="F320" s="364" t="s">
        <v>1543</v>
      </c>
      <c r="G320" s="364" t="s">
        <v>1544</v>
      </c>
      <c r="H320" s="364" t="s">
        <v>556</v>
      </c>
      <c r="J320" s="364" t="s">
        <v>571</v>
      </c>
      <c r="K320" s="364" t="s">
        <v>572</v>
      </c>
      <c r="L320" s="364" t="s">
        <v>739</v>
      </c>
      <c r="M320" s="364" t="s">
        <v>740</v>
      </c>
      <c r="N320" s="364" t="s">
        <v>739</v>
      </c>
      <c r="O320" s="364" t="s">
        <v>739</v>
      </c>
      <c r="P320" s="364" t="s">
        <v>739</v>
      </c>
      <c r="Q320" s="364" t="s">
        <v>740</v>
      </c>
      <c r="R320" s="364" t="s">
        <v>743</v>
      </c>
      <c r="S320" s="364" t="s">
        <v>739</v>
      </c>
      <c r="T320" s="365">
        <v>11437</v>
      </c>
      <c r="U320" s="365">
        <v>0</v>
      </c>
      <c r="V320" s="365">
        <v>0</v>
      </c>
      <c r="W320" s="365">
        <v>8888</v>
      </c>
      <c r="X320" s="365">
        <v>0</v>
      </c>
      <c r="Y320" s="365">
        <v>0</v>
      </c>
      <c r="Z320" s="365">
        <v>0</v>
      </c>
      <c r="AA320" s="365">
        <v>0</v>
      </c>
      <c r="AB320" s="365">
        <v>0</v>
      </c>
      <c r="AC320" s="365">
        <v>0</v>
      </c>
      <c r="AD320" s="365">
        <v>0</v>
      </c>
      <c r="AE320" s="365">
        <v>20325</v>
      </c>
      <c r="AF320" s="365">
        <v>0</v>
      </c>
      <c r="AG320" s="365">
        <v>0</v>
      </c>
      <c r="AH320" s="365">
        <v>0</v>
      </c>
      <c r="AI320" s="365">
        <v>0</v>
      </c>
      <c r="AJ320" s="365">
        <v>0</v>
      </c>
      <c r="AK320" s="365">
        <v>0</v>
      </c>
    </row>
    <row r="321" spans="1:69">
      <c r="A321" s="458" t="str">
        <f t="shared" si="4"/>
        <v>1754514261009000</v>
      </c>
      <c r="B321" s="364" t="s">
        <v>1616</v>
      </c>
      <c r="C321" s="364" t="s">
        <v>553</v>
      </c>
      <c r="D321" s="364" t="s">
        <v>576</v>
      </c>
      <c r="E321" s="364" t="s">
        <v>743</v>
      </c>
      <c r="F321" s="364" t="s">
        <v>1543</v>
      </c>
      <c r="G321" s="364" t="s">
        <v>1544</v>
      </c>
      <c r="H321" s="364" t="s">
        <v>556</v>
      </c>
      <c r="J321" s="364" t="s">
        <v>571</v>
      </c>
      <c r="K321" s="364" t="s">
        <v>573</v>
      </c>
      <c r="L321" s="364" t="s">
        <v>739</v>
      </c>
      <c r="M321" s="364" t="s">
        <v>740</v>
      </c>
      <c r="N321" s="364" t="s">
        <v>739</v>
      </c>
      <c r="O321" s="364" t="s">
        <v>739</v>
      </c>
      <c r="P321" s="364" t="s">
        <v>739</v>
      </c>
      <c r="Q321" s="364" t="s">
        <v>740</v>
      </c>
      <c r="R321" s="364" t="s">
        <v>743</v>
      </c>
      <c r="S321" s="364" t="s">
        <v>739</v>
      </c>
      <c r="T321" s="365">
        <v>861</v>
      </c>
      <c r="U321" s="365">
        <v>0</v>
      </c>
      <c r="V321" s="365">
        <v>0</v>
      </c>
      <c r="W321" s="365">
        <v>439</v>
      </c>
      <c r="X321" s="365">
        <v>0</v>
      </c>
      <c r="Y321" s="365">
        <v>0</v>
      </c>
      <c r="Z321" s="365">
        <v>0</v>
      </c>
      <c r="AA321" s="365">
        <v>0</v>
      </c>
      <c r="AB321" s="365">
        <v>0</v>
      </c>
      <c r="AC321" s="365">
        <v>0</v>
      </c>
      <c r="AD321" s="365">
        <v>0</v>
      </c>
      <c r="AE321" s="365">
        <v>1300</v>
      </c>
      <c r="AF321" s="365">
        <v>0</v>
      </c>
      <c r="AG321" s="365">
        <v>0</v>
      </c>
      <c r="AH321" s="365">
        <v>0</v>
      </c>
      <c r="AI321" s="365">
        <v>0</v>
      </c>
      <c r="AJ321" s="365">
        <v>0</v>
      </c>
      <c r="AK321" s="365">
        <v>0</v>
      </c>
    </row>
    <row r="322" spans="1:69">
      <c r="A322" s="458" t="str">
        <f t="shared" si="4"/>
        <v>1754515261009000</v>
      </c>
      <c r="B322" s="364" t="s">
        <v>1616</v>
      </c>
      <c r="C322" s="364" t="s">
        <v>553</v>
      </c>
      <c r="D322" s="364" t="s">
        <v>576</v>
      </c>
      <c r="E322" s="364" t="s">
        <v>743</v>
      </c>
      <c r="F322" s="364" t="s">
        <v>1543</v>
      </c>
      <c r="G322" s="364" t="s">
        <v>1544</v>
      </c>
      <c r="H322" s="364" t="s">
        <v>556</v>
      </c>
      <c r="J322" s="364" t="s">
        <v>571</v>
      </c>
      <c r="K322" s="364" t="s">
        <v>574</v>
      </c>
      <c r="L322" s="364" t="s">
        <v>739</v>
      </c>
      <c r="M322" s="364" t="s">
        <v>740</v>
      </c>
      <c r="N322" s="364" t="s">
        <v>739</v>
      </c>
      <c r="O322" s="364" t="s">
        <v>739</v>
      </c>
      <c r="P322" s="364" t="s">
        <v>739</v>
      </c>
      <c r="Q322" s="364" t="s">
        <v>740</v>
      </c>
      <c r="R322" s="364" t="s">
        <v>743</v>
      </c>
      <c r="S322" s="364" t="s">
        <v>739</v>
      </c>
      <c r="T322" s="365">
        <v>11612</v>
      </c>
      <c r="U322" s="365">
        <v>0</v>
      </c>
      <c r="V322" s="365">
        <v>0</v>
      </c>
      <c r="W322" s="365">
        <v>8913</v>
      </c>
      <c r="X322" s="365">
        <v>0</v>
      </c>
      <c r="Y322" s="365">
        <v>0</v>
      </c>
      <c r="Z322" s="365">
        <v>0</v>
      </c>
      <c r="AA322" s="365">
        <v>0</v>
      </c>
      <c r="AB322" s="365">
        <v>0</v>
      </c>
      <c r="AC322" s="365">
        <v>0</v>
      </c>
      <c r="AD322" s="365">
        <v>0</v>
      </c>
      <c r="AE322" s="365">
        <v>20525</v>
      </c>
      <c r="AF322" s="365">
        <v>0</v>
      </c>
      <c r="AG322" s="365">
        <v>0</v>
      </c>
      <c r="AH322" s="365">
        <v>0</v>
      </c>
      <c r="AI322" s="365">
        <v>0</v>
      </c>
      <c r="AJ322" s="365">
        <v>0</v>
      </c>
      <c r="AK322" s="365">
        <v>0</v>
      </c>
    </row>
    <row r="323" spans="1:69">
      <c r="A323" s="458" t="str">
        <f t="shared" ref="A323:A386" si="5">+D323&amp;E323&amp;J323&amp;K323&amp;F323&amp;H323</f>
        <v>1754516261009000</v>
      </c>
      <c r="B323" s="364" t="s">
        <v>1616</v>
      </c>
      <c r="C323" s="364" t="s">
        <v>553</v>
      </c>
      <c r="D323" s="364" t="s">
        <v>576</v>
      </c>
      <c r="E323" s="364" t="s">
        <v>743</v>
      </c>
      <c r="F323" s="364" t="s">
        <v>1543</v>
      </c>
      <c r="G323" s="364" t="s">
        <v>1544</v>
      </c>
      <c r="H323" s="364" t="s">
        <v>556</v>
      </c>
      <c r="J323" s="364" t="s">
        <v>571</v>
      </c>
      <c r="K323" s="364" t="s">
        <v>575</v>
      </c>
      <c r="L323" s="364" t="s">
        <v>739</v>
      </c>
      <c r="M323" s="364" t="s">
        <v>740</v>
      </c>
      <c r="N323" s="364" t="s">
        <v>739</v>
      </c>
      <c r="O323" s="364" t="s">
        <v>739</v>
      </c>
      <c r="P323" s="364" t="s">
        <v>739</v>
      </c>
      <c r="Q323" s="364" t="s">
        <v>740</v>
      </c>
      <c r="R323" s="364" t="s">
        <v>743</v>
      </c>
      <c r="S323" s="364" t="s">
        <v>739</v>
      </c>
      <c r="T323" s="365">
        <v>686</v>
      </c>
      <c r="U323" s="365">
        <v>0</v>
      </c>
      <c r="V323" s="365">
        <v>0</v>
      </c>
      <c r="W323" s="365">
        <v>304</v>
      </c>
      <c r="X323" s="365">
        <v>0</v>
      </c>
      <c r="Y323" s="365">
        <v>0</v>
      </c>
      <c r="Z323" s="365">
        <v>0</v>
      </c>
      <c r="AA323" s="365">
        <v>0</v>
      </c>
      <c r="AB323" s="365">
        <v>0</v>
      </c>
      <c r="AC323" s="365">
        <v>0</v>
      </c>
      <c r="AD323" s="365">
        <v>0</v>
      </c>
      <c r="AE323" s="365">
        <v>990</v>
      </c>
      <c r="AF323" s="365">
        <v>0</v>
      </c>
      <c r="AG323" s="365">
        <v>0</v>
      </c>
      <c r="AH323" s="365">
        <v>0</v>
      </c>
      <c r="AI323" s="365">
        <v>0</v>
      </c>
      <c r="AJ323" s="365">
        <v>0</v>
      </c>
      <c r="AK323" s="365">
        <v>0</v>
      </c>
    </row>
    <row r="324" spans="1:69">
      <c r="A324" s="458" t="str">
        <f t="shared" si="5"/>
        <v>1754517261009000</v>
      </c>
      <c r="B324" s="364" t="s">
        <v>1616</v>
      </c>
      <c r="C324" s="364" t="s">
        <v>553</v>
      </c>
      <c r="D324" s="364" t="s">
        <v>576</v>
      </c>
      <c r="E324" s="364" t="s">
        <v>743</v>
      </c>
      <c r="F324" s="364" t="s">
        <v>1543</v>
      </c>
      <c r="G324" s="364" t="s">
        <v>1544</v>
      </c>
      <c r="H324" s="364" t="s">
        <v>556</v>
      </c>
      <c r="J324" s="364" t="s">
        <v>571</v>
      </c>
      <c r="K324" s="364" t="s">
        <v>576</v>
      </c>
      <c r="L324" s="364" t="s">
        <v>739</v>
      </c>
      <c r="M324" s="364" t="s">
        <v>740</v>
      </c>
      <c r="N324" s="364" t="s">
        <v>739</v>
      </c>
      <c r="O324" s="364" t="s">
        <v>739</v>
      </c>
      <c r="P324" s="364" t="s">
        <v>739</v>
      </c>
      <c r="Q324" s="364" t="s">
        <v>740</v>
      </c>
      <c r="R324" s="364" t="s">
        <v>743</v>
      </c>
      <c r="S324" s="364" t="s">
        <v>739</v>
      </c>
      <c r="T324" s="365">
        <v>11790</v>
      </c>
      <c r="U324" s="365">
        <v>0</v>
      </c>
      <c r="V324" s="365">
        <v>0</v>
      </c>
      <c r="W324" s="365">
        <v>6777</v>
      </c>
      <c r="X324" s="365">
        <v>0</v>
      </c>
      <c r="Y324" s="365">
        <v>0</v>
      </c>
      <c r="Z324" s="365">
        <v>0</v>
      </c>
      <c r="AA324" s="365">
        <v>0</v>
      </c>
      <c r="AB324" s="365">
        <v>0</v>
      </c>
      <c r="AC324" s="365">
        <v>0</v>
      </c>
      <c r="AD324" s="365">
        <v>0</v>
      </c>
      <c r="AE324" s="365">
        <v>18567</v>
      </c>
      <c r="AF324" s="365">
        <v>0</v>
      </c>
      <c r="AG324" s="365">
        <v>0</v>
      </c>
      <c r="AH324" s="365">
        <v>0</v>
      </c>
      <c r="AI324" s="365">
        <v>0</v>
      </c>
      <c r="AJ324" s="365">
        <v>0</v>
      </c>
      <c r="AK324" s="365">
        <v>0</v>
      </c>
    </row>
    <row r="325" spans="1:69">
      <c r="A325" s="458" t="str">
        <f t="shared" si="5"/>
        <v>1754518261009000</v>
      </c>
      <c r="B325" s="364" t="s">
        <v>1616</v>
      </c>
      <c r="C325" s="364" t="s">
        <v>553</v>
      </c>
      <c r="D325" s="364" t="s">
        <v>576</v>
      </c>
      <c r="E325" s="364" t="s">
        <v>743</v>
      </c>
      <c r="F325" s="364" t="s">
        <v>1543</v>
      </c>
      <c r="G325" s="364" t="s">
        <v>1544</v>
      </c>
      <c r="H325" s="364" t="s">
        <v>556</v>
      </c>
      <c r="J325" s="364" t="s">
        <v>571</v>
      </c>
      <c r="K325" s="364" t="s">
        <v>577</v>
      </c>
      <c r="L325" s="364" t="s">
        <v>739</v>
      </c>
      <c r="M325" s="364" t="s">
        <v>740</v>
      </c>
      <c r="N325" s="364" t="s">
        <v>739</v>
      </c>
      <c r="O325" s="364" t="s">
        <v>739</v>
      </c>
      <c r="P325" s="364" t="s">
        <v>739</v>
      </c>
      <c r="Q325" s="364" t="s">
        <v>740</v>
      </c>
      <c r="R325" s="364" t="s">
        <v>743</v>
      </c>
      <c r="S325" s="364" t="s">
        <v>739</v>
      </c>
      <c r="T325" s="365">
        <v>508</v>
      </c>
      <c r="U325" s="365">
        <v>0</v>
      </c>
      <c r="V325" s="365">
        <v>0</v>
      </c>
      <c r="W325" s="365">
        <v>177</v>
      </c>
      <c r="X325" s="365">
        <v>0</v>
      </c>
      <c r="Y325" s="365">
        <v>0</v>
      </c>
      <c r="Z325" s="365">
        <v>0</v>
      </c>
      <c r="AA325" s="365">
        <v>0</v>
      </c>
      <c r="AB325" s="365">
        <v>0</v>
      </c>
      <c r="AC325" s="365">
        <v>0</v>
      </c>
      <c r="AD325" s="365">
        <v>0</v>
      </c>
      <c r="AE325" s="365">
        <v>685</v>
      </c>
      <c r="AF325" s="365">
        <v>0</v>
      </c>
      <c r="AG325" s="365">
        <v>0</v>
      </c>
      <c r="AH325" s="365">
        <v>0</v>
      </c>
      <c r="AI325" s="365">
        <v>0</v>
      </c>
      <c r="AJ325" s="365">
        <v>0</v>
      </c>
      <c r="AK325" s="365">
        <v>0</v>
      </c>
    </row>
    <row r="326" spans="1:69">
      <c r="A326" s="458" t="str">
        <f t="shared" si="5"/>
        <v>1754519261009000</v>
      </c>
      <c r="B326" s="364" t="s">
        <v>1616</v>
      </c>
      <c r="C326" s="364" t="s">
        <v>553</v>
      </c>
      <c r="D326" s="364" t="s">
        <v>576</v>
      </c>
      <c r="E326" s="364" t="s">
        <v>743</v>
      </c>
      <c r="F326" s="364" t="s">
        <v>1543</v>
      </c>
      <c r="G326" s="364" t="s">
        <v>1544</v>
      </c>
      <c r="H326" s="364" t="s">
        <v>556</v>
      </c>
      <c r="J326" s="364" t="s">
        <v>571</v>
      </c>
      <c r="K326" s="364" t="s">
        <v>578</v>
      </c>
      <c r="L326" s="364" t="s">
        <v>739</v>
      </c>
      <c r="M326" s="364" t="s">
        <v>740</v>
      </c>
      <c r="N326" s="364" t="s">
        <v>739</v>
      </c>
      <c r="O326" s="364" t="s">
        <v>739</v>
      </c>
      <c r="P326" s="364" t="s">
        <v>739</v>
      </c>
      <c r="Q326" s="364" t="s">
        <v>740</v>
      </c>
      <c r="R326" s="364" t="s">
        <v>743</v>
      </c>
      <c r="S326" s="364" t="s">
        <v>739</v>
      </c>
      <c r="T326" s="365">
        <v>11970</v>
      </c>
      <c r="U326" s="365">
        <v>0</v>
      </c>
      <c r="V326" s="365">
        <v>0</v>
      </c>
      <c r="W326" s="365">
        <v>4179</v>
      </c>
      <c r="X326" s="365">
        <v>0</v>
      </c>
      <c r="Y326" s="365">
        <v>0</v>
      </c>
      <c r="Z326" s="365">
        <v>0</v>
      </c>
      <c r="AA326" s="365">
        <v>0</v>
      </c>
      <c r="AB326" s="365">
        <v>0</v>
      </c>
      <c r="AC326" s="365">
        <v>0</v>
      </c>
      <c r="AD326" s="365">
        <v>0</v>
      </c>
      <c r="AE326" s="365">
        <v>16149</v>
      </c>
      <c r="AF326" s="365">
        <v>0</v>
      </c>
      <c r="AG326" s="365">
        <v>0</v>
      </c>
      <c r="AH326" s="365">
        <v>0</v>
      </c>
      <c r="AI326" s="365">
        <v>0</v>
      </c>
      <c r="AJ326" s="365">
        <v>0</v>
      </c>
      <c r="AK326" s="365">
        <v>0</v>
      </c>
    </row>
    <row r="327" spans="1:69">
      <c r="A327" s="458" t="str">
        <f t="shared" si="5"/>
        <v>1754520261009000</v>
      </c>
      <c r="B327" s="364" t="s">
        <v>1616</v>
      </c>
      <c r="C327" s="364" t="s">
        <v>553</v>
      </c>
      <c r="D327" s="364" t="s">
        <v>576</v>
      </c>
      <c r="E327" s="364" t="s">
        <v>743</v>
      </c>
      <c r="F327" s="364" t="s">
        <v>1543</v>
      </c>
      <c r="G327" s="364" t="s">
        <v>1544</v>
      </c>
      <c r="H327" s="364" t="s">
        <v>556</v>
      </c>
      <c r="J327" s="364" t="s">
        <v>571</v>
      </c>
      <c r="K327" s="364" t="s">
        <v>579</v>
      </c>
      <c r="L327" s="364" t="s">
        <v>739</v>
      </c>
      <c r="M327" s="364" t="s">
        <v>740</v>
      </c>
      <c r="N327" s="364" t="s">
        <v>739</v>
      </c>
      <c r="O327" s="364" t="s">
        <v>739</v>
      </c>
      <c r="P327" s="364" t="s">
        <v>739</v>
      </c>
      <c r="Q327" s="364" t="s">
        <v>740</v>
      </c>
      <c r="R327" s="364" t="s">
        <v>743</v>
      </c>
      <c r="S327" s="364" t="s">
        <v>739</v>
      </c>
      <c r="T327" s="365">
        <v>328</v>
      </c>
      <c r="U327" s="365">
        <v>0</v>
      </c>
      <c r="V327" s="365">
        <v>0</v>
      </c>
      <c r="W327" s="365">
        <v>86</v>
      </c>
      <c r="X327" s="365">
        <v>0</v>
      </c>
      <c r="Y327" s="365">
        <v>0</v>
      </c>
      <c r="Z327" s="365">
        <v>0</v>
      </c>
      <c r="AA327" s="365">
        <v>0</v>
      </c>
      <c r="AB327" s="365">
        <v>0</v>
      </c>
      <c r="AC327" s="365">
        <v>0</v>
      </c>
      <c r="AD327" s="365">
        <v>0</v>
      </c>
      <c r="AE327" s="365">
        <v>414</v>
      </c>
      <c r="AF327" s="365">
        <v>0</v>
      </c>
      <c r="AG327" s="365">
        <v>0</v>
      </c>
      <c r="AH327" s="365">
        <v>0</v>
      </c>
      <c r="AI327" s="365">
        <v>0</v>
      </c>
      <c r="AJ327" s="365">
        <v>0</v>
      </c>
      <c r="AK327" s="365">
        <v>0</v>
      </c>
    </row>
    <row r="328" spans="1:69">
      <c r="A328" s="458" t="str">
        <f t="shared" si="5"/>
        <v>1754521261009000</v>
      </c>
      <c r="B328" s="364" t="s">
        <v>1616</v>
      </c>
      <c r="C328" s="364" t="s">
        <v>553</v>
      </c>
      <c r="D328" s="364" t="s">
        <v>576</v>
      </c>
      <c r="E328" s="364" t="s">
        <v>743</v>
      </c>
      <c r="F328" s="364" t="s">
        <v>1543</v>
      </c>
      <c r="G328" s="364" t="s">
        <v>1544</v>
      </c>
      <c r="H328" s="364" t="s">
        <v>556</v>
      </c>
      <c r="J328" s="364" t="s">
        <v>571</v>
      </c>
      <c r="K328" s="364" t="s">
        <v>559</v>
      </c>
      <c r="L328" s="364" t="s">
        <v>739</v>
      </c>
      <c r="M328" s="364" t="s">
        <v>740</v>
      </c>
      <c r="N328" s="364" t="s">
        <v>739</v>
      </c>
      <c r="O328" s="364" t="s">
        <v>739</v>
      </c>
      <c r="P328" s="364" t="s">
        <v>739</v>
      </c>
      <c r="Q328" s="364" t="s">
        <v>740</v>
      </c>
      <c r="R328" s="364" t="s">
        <v>743</v>
      </c>
      <c r="S328" s="364" t="s">
        <v>739</v>
      </c>
      <c r="T328" s="365">
        <v>13827</v>
      </c>
      <c r="U328" s="365">
        <v>0</v>
      </c>
      <c r="V328" s="365">
        <v>0</v>
      </c>
      <c r="W328" s="365">
        <v>9718</v>
      </c>
      <c r="X328" s="365">
        <v>0</v>
      </c>
      <c r="Y328" s="365">
        <v>0</v>
      </c>
      <c r="Z328" s="365">
        <v>0</v>
      </c>
      <c r="AA328" s="365">
        <v>0</v>
      </c>
      <c r="AB328" s="365">
        <v>0</v>
      </c>
      <c r="AC328" s="365">
        <v>0</v>
      </c>
      <c r="AD328" s="365">
        <v>0</v>
      </c>
      <c r="AE328" s="365">
        <v>23545</v>
      </c>
      <c r="AF328" s="365">
        <v>0</v>
      </c>
      <c r="AG328" s="365">
        <v>0</v>
      </c>
      <c r="AH328" s="365">
        <v>0</v>
      </c>
      <c r="AI328" s="365">
        <v>0</v>
      </c>
      <c r="AJ328" s="365">
        <v>0</v>
      </c>
      <c r="AK328" s="365">
        <v>0</v>
      </c>
    </row>
    <row r="329" spans="1:69">
      <c r="A329" s="458" t="str">
        <f t="shared" si="5"/>
        <v>1754522261009000</v>
      </c>
      <c r="B329" s="364" t="s">
        <v>1616</v>
      </c>
      <c r="C329" s="364" t="s">
        <v>553</v>
      </c>
      <c r="D329" s="364" t="s">
        <v>576</v>
      </c>
      <c r="E329" s="364" t="s">
        <v>743</v>
      </c>
      <c r="F329" s="364" t="s">
        <v>1543</v>
      </c>
      <c r="G329" s="364" t="s">
        <v>1544</v>
      </c>
      <c r="H329" s="364" t="s">
        <v>556</v>
      </c>
      <c r="J329" s="364" t="s">
        <v>571</v>
      </c>
      <c r="K329" s="364" t="s">
        <v>580</v>
      </c>
      <c r="L329" s="364" t="s">
        <v>739</v>
      </c>
      <c r="M329" s="364" t="s">
        <v>740</v>
      </c>
      <c r="N329" s="364" t="s">
        <v>739</v>
      </c>
      <c r="O329" s="364" t="s">
        <v>739</v>
      </c>
      <c r="P329" s="364" t="s">
        <v>739</v>
      </c>
      <c r="Q329" s="364" t="s">
        <v>740</v>
      </c>
      <c r="R329" s="364" t="s">
        <v>743</v>
      </c>
      <c r="S329" s="364" t="s">
        <v>739</v>
      </c>
      <c r="T329" s="365">
        <v>215</v>
      </c>
      <c r="U329" s="365">
        <v>0</v>
      </c>
      <c r="V329" s="365">
        <v>0</v>
      </c>
      <c r="W329" s="365">
        <v>506</v>
      </c>
      <c r="X329" s="365">
        <v>0</v>
      </c>
      <c r="Y329" s="365">
        <v>0</v>
      </c>
      <c r="Z329" s="365">
        <v>0</v>
      </c>
      <c r="AA329" s="365">
        <v>0</v>
      </c>
      <c r="AB329" s="365">
        <v>0</v>
      </c>
      <c r="AC329" s="365">
        <v>0</v>
      </c>
      <c r="AD329" s="365">
        <v>0</v>
      </c>
      <c r="AE329" s="365">
        <v>721</v>
      </c>
      <c r="AF329" s="365">
        <v>0</v>
      </c>
      <c r="AG329" s="365">
        <v>0</v>
      </c>
      <c r="AH329" s="365">
        <v>0</v>
      </c>
      <c r="AI329" s="365">
        <v>0</v>
      </c>
      <c r="AJ329" s="365">
        <v>0</v>
      </c>
      <c r="AK329" s="365">
        <v>0</v>
      </c>
    </row>
    <row r="330" spans="1:69">
      <c r="A330" s="458" t="str">
        <f t="shared" si="5"/>
        <v>1754523261009000</v>
      </c>
      <c r="B330" s="364" t="s">
        <v>1616</v>
      </c>
      <c r="C330" s="364" t="s">
        <v>553</v>
      </c>
      <c r="D330" s="364" t="s">
        <v>576</v>
      </c>
      <c r="E330" s="364" t="s">
        <v>743</v>
      </c>
      <c r="F330" s="364" t="s">
        <v>1543</v>
      </c>
      <c r="G330" s="364" t="s">
        <v>1544</v>
      </c>
      <c r="H330" s="364" t="s">
        <v>556</v>
      </c>
      <c r="J330" s="364" t="s">
        <v>571</v>
      </c>
      <c r="K330" s="364" t="s">
        <v>581</v>
      </c>
      <c r="L330" s="364" t="s">
        <v>739</v>
      </c>
      <c r="M330" s="364" t="s">
        <v>740</v>
      </c>
      <c r="N330" s="364" t="s">
        <v>739</v>
      </c>
      <c r="O330" s="364" t="s">
        <v>739</v>
      </c>
      <c r="P330" s="364" t="s">
        <v>739</v>
      </c>
      <c r="Q330" s="364" t="s">
        <v>740</v>
      </c>
      <c r="R330" s="364" t="s">
        <v>743</v>
      </c>
      <c r="S330" s="364" t="s">
        <v>739</v>
      </c>
      <c r="T330" s="365">
        <v>0</v>
      </c>
      <c r="U330" s="365">
        <v>0</v>
      </c>
      <c r="V330" s="365">
        <v>0</v>
      </c>
      <c r="W330" s="365">
        <v>0</v>
      </c>
      <c r="X330" s="365">
        <v>0</v>
      </c>
      <c r="Y330" s="365">
        <v>0</v>
      </c>
      <c r="Z330" s="365">
        <v>0</v>
      </c>
      <c r="AA330" s="365">
        <v>0</v>
      </c>
      <c r="AB330" s="365">
        <v>0</v>
      </c>
      <c r="AC330" s="365">
        <v>0</v>
      </c>
      <c r="AD330" s="365">
        <v>0</v>
      </c>
      <c r="AE330" s="365">
        <v>0</v>
      </c>
      <c r="AF330" s="365">
        <v>0</v>
      </c>
      <c r="AG330" s="365">
        <v>0</v>
      </c>
      <c r="AH330" s="365">
        <v>0</v>
      </c>
      <c r="AI330" s="365">
        <v>0</v>
      </c>
      <c r="AJ330" s="365">
        <v>0</v>
      </c>
      <c r="AK330" s="365">
        <v>0</v>
      </c>
    </row>
    <row r="331" spans="1:69">
      <c r="A331" s="458" t="str">
        <f t="shared" si="5"/>
        <v>1754524261009000</v>
      </c>
      <c r="B331" s="364" t="s">
        <v>1616</v>
      </c>
      <c r="C331" s="364" t="s">
        <v>553</v>
      </c>
      <c r="D331" s="364" t="s">
        <v>576</v>
      </c>
      <c r="E331" s="364" t="s">
        <v>743</v>
      </c>
      <c r="F331" s="364" t="s">
        <v>1543</v>
      </c>
      <c r="G331" s="364" t="s">
        <v>1544</v>
      </c>
      <c r="H331" s="364" t="s">
        <v>556</v>
      </c>
      <c r="J331" s="364" t="s">
        <v>571</v>
      </c>
      <c r="K331" s="364" t="s">
        <v>560</v>
      </c>
      <c r="L331" s="364" t="s">
        <v>739</v>
      </c>
      <c r="M331" s="364" t="s">
        <v>740</v>
      </c>
      <c r="N331" s="364" t="s">
        <v>739</v>
      </c>
      <c r="O331" s="364" t="s">
        <v>739</v>
      </c>
      <c r="P331" s="364" t="s">
        <v>739</v>
      </c>
      <c r="Q331" s="364" t="s">
        <v>740</v>
      </c>
      <c r="R331" s="364" t="s">
        <v>743</v>
      </c>
      <c r="S331" s="364" t="s">
        <v>739</v>
      </c>
      <c r="T331" s="365">
        <v>125739</v>
      </c>
      <c r="U331" s="365">
        <v>0</v>
      </c>
      <c r="V331" s="365">
        <v>0</v>
      </c>
      <c r="W331" s="365">
        <v>86860</v>
      </c>
      <c r="X331" s="365">
        <v>0</v>
      </c>
      <c r="Y331" s="365">
        <v>0</v>
      </c>
      <c r="Z331" s="365">
        <v>0</v>
      </c>
      <c r="AA331" s="365">
        <v>0</v>
      </c>
      <c r="AB331" s="365">
        <v>0</v>
      </c>
      <c r="AC331" s="365">
        <v>0</v>
      </c>
      <c r="AD331" s="365">
        <v>0</v>
      </c>
      <c r="AE331" s="365">
        <v>212599</v>
      </c>
      <c r="AF331" s="365">
        <v>0</v>
      </c>
      <c r="AG331" s="365">
        <v>0</v>
      </c>
      <c r="AH331" s="365">
        <v>0</v>
      </c>
      <c r="AI331" s="365">
        <v>0</v>
      </c>
      <c r="AJ331" s="365">
        <v>0</v>
      </c>
      <c r="AK331" s="365">
        <v>0</v>
      </c>
    </row>
    <row r="332" spans="1:69">
      <c r="A332" s="458" t="str">
        <f t="shared" si="5"/>
        <v>1755201261009000</v>
      </c>
      <c r="B332" s="364" t="s">
        <v>1616</v>
      </c>
      <c r="C332" s="364" t="s">
        <v>553</v>
      </c>
      <c r="D332" s="364" t="s">
        <v>576</v>
      </c>
      <c r="E332" s="364" t="s">
        <v>743</v>
      </c>
      <c r="F332" s="364" t="s">
        <v>1543</v>
      </c>
      <c r="G332" s="364" t="s">
        <v>1544</v>
      </c>
      <c r="H332" s="364" t="s">
        <v>556</v>
      </c>
      <c r="J332" s="364" t="s">
        <v>746</v>
      </c>
      <c r="K332" s="364" t="s">
        <v>558</v>
      </c>
      <c r="L332" s="364" t="s">
        <v>739</v>
      </c>
      <c r="M332" s="364" t="s">
        <v>740</v>
      </c>
      <c r="N332" s="364" t="s">
        <v>739</v>
      </c>
      <c r="O332" s="364" t="s">
        <v>739</v>
      </c>
      <c r="P332" s="364" t="s">
        <v>739</v>
      </c>
      <c r="Q332" s="364" t="s">
        <v>740</v>
      </c>
      <c r="R332" s="364" t="s">
        <v>743</v>
      </c>
      <c r="S332" s="364" t="s">
        <v>739</v>
      </c>
      <c r="T332" s="365">
        <v>17851</v>
      </c>
      <c r="U332" s="365">
        <v>0</v>
      </c>
      <c r="V332" s="365">
        <v>0</v>
      </c>
      <c r="W332" s="365">
        <v>0</v>
      </c>
      <c r="X332" s="365">
        <v>0</v>
      </c>
      <c r="Y332" s="365">
        <v>0</v>
      </c>
      <c r="Z332" s="365">
        <v>0</v>
      </c>
      <c r="AA332" s="365">
        <v>2779</v>
      </c>
      <c r="AB332" s="365">
        <v>0</v>
      </c>
      <c r="AC332" s="365">
        <v>0</v>
      </c>
      <c r="AD332" s="365">
        <v>0</v>
      </c>
      <c r="AE332" s="365">
        <v>0</v>
      </c>
      <c r="AF332" s="365">
        <v>0</v>
      </c>
      <c r="AG332" s="365">
        <v>0</v>
      </c>
      <c r="AH332" s="365">
        <v>3262</v>
      </c>
      <c r="AI332" s="365">
        <v>0</v>
      </c>
      <c r="AJ332" s="365">
        <v>0</v>
      </c>
      <c r="AK332" s="365">
        <v>0</v>
      </c>
      <c r="AL332" s="365">
        <v>0</v>
      </c>
      <c r="AM332" s="365">
        <v>0</v>
      </c>
      <c r="AN332" s="365">
        <v>361</v>
      </c>
      <c r="AO332" s="365">
        <v>0</v>
      </c>
      <c r="AP332" s="365">
        <v>0</v>
      </c>
      <c r="AQ332" s="365">
        <v>0</v>
      </c>
      <c r="AR332" s="365">
        <v>0</v>
      </c>
      <c r="AS332" s="365">
        <v>15072</v>
      </c>
      <c r="AT332" s="365">
        <v>2901</v>
      </c>
      <c r="AU332" s="365">
        <v>0</v>
      </c>
      <c r="AV332" s="365">
        <v>0</v>
      </c>
      <c r="AW332" s="365">
        <v>0</v>
      </c>
      <c r="AX332" s="365">
        <v>0</v>
      </c>
      <c r="AY332" s="365">
        <v>0</v>
      </c>
      <c r="AZ332" s="365">
        <v>17851</v>
      </c>
      <c r="BA332" s="365">
        <v>0</v>
      </c>
      <c r="BB332" s="365">
        <v>0</v>
      </c>
      <c r="BC332" s="365">
        <v>0</v>
      </c>
      <c r="BD332" s="365">
        <v>0</v>
      </c>
      <c r="BE332" s="365">
        <v>2779</v>
      </c>
      <c r="BF332" s="365">
        <v>0</v>
      </c>
      <c r="BG332" s="365">
        <v>0</v>
      </c>
      <c r="BH332" s="365">
        <v>3262</v>
      </c>
      <c r="BI332" s="365">
        <v>0</v>
      </c>
      <c r="BJ332" s="365">
        <v>0</v>
      </c>
      <c r="BK332" s="365">
        <v>0</v>
      </c>
      <c r="BL332" s="365">
        <v>361</v>
      </c>
      <c r="BM332" s="365">
        <v>0</v>
      </c>
      <c r="BN332" s="365">
        <v>0</v>
      </c>
      <c r="BO332" s="365">
        <v>0</v>
      </c>
      <c r="BP332" s="365">
        <v>0</v>
      </c>
      <c r="BQ332" s="365">
        <v>0</v>
      </c>
    </row>
    <row r="333" spans="1:69">
      <c r="A333" s="458" t="str">
        <f t="shared" si="5"/>
        <v>1755202261009000</v>
      </c>
      <c r="B333" s="364" t="s">
        <v>1616</v>
      </c>
      <c r="C333" s="364" t="s">
        <v>553</v>
      </c>
      <c r="D333" s="364" t="s">
        <v>576</v>
      </c>
      <c r="E333" s="364" t="s">
        <v>743</v>
      </c>
      <c r="F333" s="364" t="s">
        <v>1543</v>
      </c>
      <c r="G333" s="364" t="s">
        <v>1544</v>
      </c>
      <c r="H333" s="364" t="s">
        <v>556</v>
      </c>
      <c r="J333" s="364" t="s">
        <v>746</v>
      </c>
      <c r="K333" s="364" t="s">
        <v>561</v>
      </c>
      <c r="L333" s="364" t="s">
        <v>739</v>
      </c>
      <c r="M333" s="364" t="s">
        <v>740</v>
      </c>
      <c r="N333" s="364" t="s">
        <v>739</v>
      </c>
      <c r="O333" s="364" t="s">
        <v>739</v>
      </c>
      <c r="P333" s="364" t="s">
        <v>739</v>
      </c>
      <c r="Q333" s="364" t="s">
        <v>740</v>
      </c>
      <c r="R333" s="364" t="s">
        <v>743</v>
      </c>
      <c r="S333" s="364" t="s">
        <v>739</v>
      </c>
      <c r="T333" s="365">
        <v>489900</v>
      </c>
      <c r="U333" s="365">
        <v>0</v>
      </c>
      <c r="V333" s="365">
        <v>0</v>
      </c>
      <c r="W333" s="365">
        <v>0</v>
      </c>
      <c r="X333" s="365">
        <v>0</v>
      </c>
      <c r="Y333" s="365">
        <v>0</v>
      </c>
      <c r="Z333" s="365">
        <v>0</v>
      </c>
      <c r="AA333" s="365">
        <v>2779</v>
      </c>
      <c r="AB333" s="365">
        <v>0</v>
      </c>
      <c r="AC333" s="365">
        <v>0</v>
      </c>
      <c r="AD333" s="365">
        <v>0</v>
      </c>
      <c r="AE333" s="365">
        <v>0</v>
      </c>
      <c r="AF333" s="365">
        <v>0</v>
      </c>
      <c r="AG333" s="365">
        <v>0</v>
      </c>
      <c r="AH333" s="365">
        <v>123265</v>
      </c>
      <c r="AI333" s="365">
        <v>0</v>
      </c>
      <c r="AJ333" s="365">
        <v>0</v>
      </c>
      <c r="AK333" s="365">
        <v>0</v>
      </c>
      <c r="AL333" s="365">
        <v>0</v>
      </c>
      <c r="AM333" s="365">
        <v>0</v>
      </c>
      <c r="AN333" s="365">
        <v>361</v>
      </c>
      <c r="AO333" s="365">
        <v>0</v>
      </c>
      <c r="AP333" s="365">
        <v>0</v>
      </c>
      <c r="AQ333" s="365">
        <v>0</v>
      </c>
      <c r="AR333" s="365">
        <v>0</v>
      </c>
      <c r="AS333" s="365">
        <v>487121</v>
      </c>
      <c r="AT333" s="365">
        <v>122904</v>
      </c>
      <c r="AU333" s="365">
        <v>0</v>
      </c>
      <c r="AV333" s="365">
        <v>0</v>
      </c>
      <c r="AW333" s="365">
        <v>0</v>
      </c>
      <c r="AX333" s="365">
        <v>0</v>
      </c>
      <c r="AY333" s="365">
        <v>0</v>
      </c>
      <c r="AZ333" s="365">
        <v>17851</v>
      </c>
      <c r="BA333" s="365">
        <v>0</v>
      </c>
      <c r="BB333" s="365">
        <v>0</v>
      </c>
      <c r="BC333" s="365">
        <v>0</v>
      </c>
      <c r="BD333" s="365">
        <v>0</v>
      </c>
      <c r="BE333" s="365">
        <v>2779</v>
      </c>
      <c r="BF333" s="365">
        <v>0</v>
      </c>
      <c r="BG333" s="365">
        <v>0</v>
      </c>
      <c r="BH333" s="365">
        <v>3262</v>
      </c>
      <c r="BI333" s="365">
        <v>0</v>
      </c>
      <c r="BJ333" s="365">
        <v>0</v>
      </c>
      <c r="BK333" s="365">
        <v>0</v>
      </c>
      <c r="BL333" s="365">
        <v>361</v>
      </c>
      <c r="BM333" s="365">
        <v>0</v>
      </c>
      <c r="BN333" s="365">
        <v>0</v>
      </c>
      <c r="BO333" s="365">
        <v>0</v>
      </c>
      <c r="BP333" s="365">
        <v>0</v>
      </c>
      <c r="BQ333" s="365">
        <v>0</v>
      </c>
    </row>
    <row r="334" spans="1:69">
      <c r="A334" s="458" t="str">
        <f t="shared" si="5"/>
        <v>0902101262013000</v>
      </c>
      <c r="B334" s="364" t="s">
        <v>1616</v>
      </c>
      <c r="C334" s="364" t="s">
        <v>553</v>
      </c>
      <c r="D334" s="364" t="s">
        <v>567</v>
      </c>
      <c r="E334" s="364" t="s">
        <v>555</v>
      </c>
      <c r="F334" s="364" t="s">
        <v>584</v>
      </c>
      <c r="G334" s="364" t="s">
        <v>463</v>
      </c>
      <c r="H334" s="364" t="s">
        <v>556</v>
      </c>
      <c r="J334" s="364" t="s">
        <v>559</v>
      </c>
      <c r="K334" s="364" t="s">
        <v>558</v>
      </c>
      <c r="L334" s="364" t="s">
        <v>555</v>
      </c>
      <c r="M334" s="364" t="s">
        <v>738</v>
      </c>
      <c r="N334" s="364" t="s">
        <v>739</v>
      </c>
      <c r="O334" s="364" t="s">
        <v>555</v>
      </c>
      <c r="P334" s="364" t="s">
        <v>740</v>
      </c>
      <c r="Q334" s="364" t="s">
        <v>555</v>
      </c>
      <c r="R334" s="364" t="s">
        <v>555</v>
      </c>
      <c r="S334" s="364" t="s">
        <v>555</v>
      </c>
      <c r="T334" s="365">
        <v>0</v>
      </c>
      <c r="U334" s="365">
        <v>0</v>
      </c>
      <c r="V334" s="365">
        <v>0</v>
      </c>
      <c r="W334" s="365">
        <v>0</v>
      </c>
      <c r="X334" s="365">
        <v>0</v>
      </c>
      <c r="Y334" s="365">
        <v>0</v>
      </c>
      <c r="Z334" s="365">
        <v>0</v>
      </c>
      <c r="AA334" s="365">
        <v>0</v>
      </c>
      <c r="AB334" s="365">
        <v>0</v>
      </c>
      <c r="AC334" s="365">
        <v>0</v>
      </c>
      <c r="AD334" s="365">
        <v>0</v>
      </c>
      <c r="AE334" s="365">
        <v>117</v>
      </c>
      <c r="AF334" s="365">
        <v>1553</v>
      </c>
      <c r="AG334" s="365">
        <v>4334</v>
      </c>
      <c r="AH334" s="365">
        <v>943</v>
      </c>
      <c r="AI334" s="365">
        <v>6947</v>
      </c>
      <c r="AJ334" s="365">
        <v>0</v>
      </c>
      <c r="AK334" s="365">
        <v>0</v>
      </c>
      <c r="AL334" s="365">
        <v>0</v>
      </c>
      <c r="AM334" s="365">
        <v>0</v>
      </c>
      <c r="AN334" s="365">
        <v>0</v>
      </c>
      <c r="AO334" s="365">
        <v>0</v>
      </c>
      <c r="AP334" s="365">
        <v>0</v>
      </c>
      <c r="AQ334" s="365">
        <v>0</v>
      </c>
      <c r="AR334" s="365">
        <v>0</v>
      </c>
      <c r="AS334" s="365">
        <v>0</v>
      </c>
      <c r="AT334" s="365">
        <v>0</v>
      </c>
      <c r="AU334" s="365">
        <v>0</v>
      </c>
      <c r="AV334" s="365">
        <v>0</v>
      </c>
      <c r="AW334" s="365">
        <v>0</v>
      </c>
      <c r="AX334" s="365">
        <v>0</v>
      </c>
      <c r="AY334" s="365">
        <v>6947</v>
      </c>
    </row>
    <row r="335" spans="1:69">
      <c r="A335" s="458" t="str">
        <f t="shared" si="5"/>
        <v>0902102262013000</v>
      </c>
      <c r="B335" s="364" t="s">
        <v>1616</v>
      </c>
      <c r="C335" s="364" t="s">
        <v>553</v>
      </c>
      <c r="D335" s="364" t="s">
        <v>567</v>
      </c>
      <c r="E335" s="364" t="s">
        <v>555</v>
      </c>
      <c r="F335" s="364" t="s">
        <v>584</v>
      </c>
      <c r="G335" s="364" t="s">
        <v>463</v>
      </c>
      <c r="H335" s="364" t="s">
        <v>556</v>
      </c>
      <c r="J335" s="364" t="s">
        <v>559</v>
      </c>
      <c r="K335" s="364" t="s">
        <v>561</v>
      </c>
      <c r="L335" s="364" t="s">
        <v>555</v>
      </c>
      <c r="M335" s="364" t="s">
        <v>738</v>
      </c>
      <c r="N335" s="364" t="s">
        <v>739</v>
      </c>
      <c r="O335" s="364" t="s">
        <v>555</v>
      </c>
      <c r="P335" s="364" t="s">
        <v>740</v>
      </c>
      <c r="Q335" s="364" t="s">
        <v>555</v>
      </c>
      <c r="R335" s="364" t="s">
        <v>555</v>
      </c>
      <c r="S335" s="364" t="s">
        <v>555</v>
      </c>
      <c r="T335" s="365">
        <v>0</v>
      </c>
      <c r="U335" s="365">
        <v>0</v>
      </c>
      <c r="V335" s="365">
        <v>0</v>
      </c>
      <c r="W335" s="365">
        <v>0</v>
      </c>
      <c r="X335" s="365">
        <v>0</v>
      </c>
      <c r="Y335" s="365">
        <v>0</v>
      </c>
      <c r="Z335" s="365">
        <v>0</v>
      </c>
      <c r="AA335" s="365">
        <v>0</v>
      </c>
      <c r="AB335" s="365">
        <v>0</v>
      </c>
      <c r="AC335" s="365">
        <v>0</v>
      </c>
      <c r="AD335" s="365">
        <v>0</v>
      </c>
    </row>
    <row r="336" spans="1:69">
      <c r="A336" s="458" t="str">
        <f t="shared" si="5"/>
        <v>0902401262013000</v>
      </c>
      <c r="B336" s="364" t="s">
        <v>1616</v>
      </c>
      <c r="C336" s="364" t="s">
        <v>553</v>
      </c>
      <c r="D336" s="364" t="s">
        <v>567</v>
      </c>
      <c r="E336" s="364" t="s">
        <v>555</v>
      </c>
      <c r="F336" s="364" t="s">
        <v>584</v>
      </c>
      <c r="G336" s="364" t="s">
        <v>463</v>
      </c>
      <c r="H336" s="364" t="s">
        <v>556</v>
      </c>
      <c r="J336" s="364" t="s">
        <v>560</v>
      </c>
      <c r="K336" s="364" t="s">
        <v>558</v>
      </c>
      <c r="L336" s="364" t="s">
        <v>555</v>
      </c>
      <c r="M336" s="364" t="s">
        <v>738</v>
      </c>
      <c r="N336" s="364" t="s">
        <v>739</v>
      </c>
      <c r="O336" s="364" t="s">
        <v>555</v>
      </c>
      <c r="P336" s="364" t="s">
        <v>740</v>
      </c>
      <c r="Q336" s="364" t="s">
        <v>555</v>
      </c>
      <c r="R336" s="364" t="s">
        <v>555</v>
      </c>
      <c r="S336" s="364" t="s">
        <v>555</v>
      </c>
      <c r="T336" s="365">
        <v>0</v>
      </c>
      <c r="U336" s="365">
        <v>0</v>
      </c>
      <c r="V336" s="365">
        <v>0</v>
      </c>
      <c r="W336" s="365">
        <v>0</v>
      </c>
      <c r="X336" s="365">
        <v>0</v>
      </c>
      <c r="Y336" s="365">
        <v>0</v>
      </c>
      <c r="Z336" s="365">
        <v>0</v>
      </c>
      <c r="AA336" s="365">
        <v>0</v>
      </c>
      <c r="AB336" s="365">
        <v>0</v>
      </c>
      <c r="AC336" s="365">
        <v>0</v>
      </c>
      <c r="AD336" s="365">
        <v>0</v>
      </c>
      <c r="AE336" s="365">
        <v>0</v>
      </c>
      <c r="AF336" s="365">
        <v>0</v>
      </c>
      <c r="AG336" s="365">
        <v>0</v>
      </c>
      <c r="AH336" s="365">
        <v>0</v>
      </c>
      <c r="AI336" s="365">
        <v>0</v>
      </c>
    </row>
    <row r="337" spans="1:92">
      <c r="A337" s="458" t="str">
        <f t="shared" si="5"/>
        <v>0902402262013000</v>
      </c>
      <c r="B337" s="364" t="s">
        <v>1616</v>
      </c>
      <c r="C337" s="364" t="s">
        <v>553</v>
      </c>
      <c r="D337" s="364" t="s">
        <v>567</v>
      </c>
      <c r="E337" s="364" t="s">
        <v>555</v>
      </c>
      <c r="F337" s="364" t="s">
        <v>584</v>
      </c>
      <c r="G337" s="364" t="s">
        <v>463</v>
      </c>
      <c r="H337" s="364" t="s">
        <v>556</v>
      </c>
      <c r="J337" s="364" t="s">
        <v>560</v>
      </c>
      <c r="K337" s="364" t="s">
        <v>561</v>
      </c>
      <c r="L337" s="364" t="s">
        <v>555</v>
      </c>
      <c r="M337" s="364" t="s">
        <v>738</v>
      </c>
      <c r="N337" s="364" t="s">
        <v>739</v>
      </c>
      <c r="O337" s="364" t="s">
        <v>555</v>
      </c>
      <c r="P337" s="364" t="s">
        <v>740</v>
      </c>
      <c r="Q337" s="364" t="s">
        <v>555</v>
      </c>
      <c r="R337" s="364" t="s">
        <v>555</v>
      </c>
      <c r="S337" s="364" t="s">
        <v>555</v>
      </c>
      <c r="T337" s="365">
        <v>0</v>
      </c>
      <c r="U337" s="365">
        <v>0</v>
      </c>
      <c r="V337" s="365">
        <v>0</v>
      </c>
      <c r="W337" s="365">
        <v>0</v>
      </c>
      <c r="X337" s="365">
        <v>0</v>
      </c>
      <c r="Y337" s="365">
        <v>0</v>
      </c>
      <c r="Z337" s="365">
        <v>0</v>
      </c>
      <c r="AA337" s="365">
        <v>0</v>
      </c>
      <c r="AB337" s="365">
        <v>0</v>
      </c>
      <c r="AC337" s="365">
        <v>0</v>
      </c>
      <c r="AD337" s="365">
        <v>0</v>
      </c>
      <c r="AE337" s="365">
        <v>0</v>
      </c>
      <c r="AF337" s="365">
        <v>0</v>
      </c>
      <c r="AG337" s="365">
        <v>0</v>
      </c>
      <c r="AH337" s="365">
        <v>0</v>
      </c>
      <c r="AI337" s="365">
        <v>0</v>
      </c>
    </row>
    <row r="338" spans="1:92">
      <c r="A338" s="458" t="str">
        <f t="shared" si="5"/>
        <v>0902403262013000</v>
      </c>
      <c r="B338" s="364" t="s">
        <v>1616</v>
      </c>
      <c r="C338" s="364" t="s">
        <v>553</v>
      </c>
      <c r="D338" s="364" t="s">
        <v>567</v>
      </c>
      <c r="E338" s="364" t="s">
        <v>555</v>
      </c>
      <c r="F338" s="364" t="s">
        <v>584</v>
      </c>
      <c r="G338" s="364" t="s">
        <v>463</v>
      </c>
      <c r="H338" s="364" t="s">
        <v>556</v>
      </c>
      <c r="J338" s="364" t="s">
        <v>560</v>
      </c>
      <c r="K338" s="364" t="s">
        <v>562</v>
      </c>
      <c r="L338" s="364" t="s">
        <v>555</v>
      </c>
      <c r="M338" s="364" t="s">
        <v>738</v>
      </c>
      <c r="N338" s="364" t="s">
        <v>739</v>
      </c>
      <c r="O338" s="364" t="s">
        <v>555</v>
      </c>
      <c r="P338" s="364" t="s">
        <v>740</v>
      </c>
      <c r="Q338" s="364" t="s">
        <v>555</v>
      </c>
      <c r="R338" s="364" t="s">
        <v>555</v>
      </c>
      <c r="S338" s="364" t="s">
        <v>555</v>
      </c>
      <c r="T338" s="365">
        <v>0</v>
      </c>
      <c r="U338" s="365">
        <v>0</v>
      </c>
      <c r="V338" s="365">
        <v>0</v>
      </c>
      <c r="W338" s="365">
        <v>0</v>
      </c>
      <c r="X338" s="365">
        <v>0</v>
      </c>
      <c r="Y338" s="365">
        <v>0</v>
      </c>
      <c r="Z338" s="365">
        <v>0</v>
      </c>
      <c r="AA338" s="365">
        <v>0</v>
      </c>
      <c r="AB338" s="365">
        <v>0</v>
      </c>
      <c r="AC338" s="365">
        <v>0</v>
      </c>
      <c r="AD338" s="365">
        <v>0</v>
      </c>
      <c r="AE338" s="365">
        <v>0</v>
      </c>
      <c r="AF338" s="365">
        <v>0</v>
      </c>
      <c r="AG338" s="365">
        <v>0</v>
      </c>
      <c r="AH338" s="365">
        <v>0</v>
      </c>
      <c r="AI338" s="365">
        <v>0</v>
      </c>
    </row>
    <row r="339" spans="1:92">
      <c r="A339" s="458" t="str">
        <f t="shared" si="5"/>
        <v>0902404262013000</v>
      </c>
      <c r="B339" s="364" t="s">
        <v>1616</v>
      </c>
      <c r="C339" s="364" t="s">
        <v>553</v>
      </c>
      <c r="D339" s="364" t="s">
        <v>567</v>
      </c>
      <c r="E339" s="364" t="s">
        <v>555</v>
      </c>
      <c r="F339" s="364" t="s">
        <v>584</v>
      </c>
      <c r="G339" s="364" t="s">
        <v>463</v>
      </c>
      <c r="H339" s="364" t="s">
        <v>556</v>
      </c>
      <c r="J339" s="364" t="s">
        <v>560</v>
      </c>
      <c r="K339" s="364" t="s">
        <v>563</v>
      </c>
      <c r="L339" s="364" t="s">
        <v>555</v>
      </c>
      <c r="M339" s="364" t="s">
        <v>738</v>
      </c>
      <c r="N339" s="364" t="s">
        <v>739</v>
      </c>
      <c r="O339" s="364" t="s">
        <v>555</v>
      </c>
      <c r="P339" s="364" t="s">
        <v>740</v>
      </c>
      <c r="Q339" s="364" t="s">
        <v>555</v>
      </c>
      <c r="R339" s="364" t="s">
        <v>555</v>
      </c>
      <c r="S339" s="364" t="s">
        <v>555</v>
      </c>
      <c r="T339" s="365">
        <v>0</v>
      </c>
      <c r="U339" s="365">
        <v>0</v>
      </c>
      <c r="V339" s="365">
        <v>0</v>
      </c>
      <c r="W339" s="365">
        <v>0</v>
      </c>
      <c r="X339" s="365">
        <v>0</v>
      </c>
      <c r="Y339" s="365">
        <v>0</v>
      </c>
      <c r="Z339" s="365">
        <v>0</v>
      </c>
      <c r="AA339" s="365">
        <v>0</v>
      </c>
      <c r="AB339" s="365">
        <v>0</v>
      </c>
      <c r="AC339" s="365">
        <v>0</v>
      </c>
      <c r="AD339" s="365">
        <v>0</v>
      </c>
      <c r="AE339" s="365">
        <v>0</v>
      </c>
      <c r="AF339" s="365">
        <v>0</v>
      </c>
      <c r="AG339" s="365">
        <v>0</v>
      </c>
      <c r="AH339" s="365">
        <v>0</v>
      </c>
      <c r="AI339" s="365">
        <v>0</v>
      </c>
    </row>
    <row r="340" spans="1:92">
      <c r="A340" s="458" t="str">
        <f t="shared" si="5"/>
        <v>0902405262013000</v>
      </c>
      <c r="B340" s="364" t="s">
        <v>1616</v>
      </c>
      <c r="C340" s="364" t="s">
        <v>553</v>
      </c>
      <c r="D340" s="364" t="s">
        <v>567</v>
      </c>
      <c r="E340" s="364" t="s">
        <v>555</v>
      </c>
      <c r="F340" s="364" t="s">
        <v>584</v>
      </c>
      <c r="G340" s="364" t="s">
        <v>463</v>
      </c>
      <c r="H340" s="364" t="s">
        <v>556</v>
      </c>
      <c r="J340" s="364" t="s">
        <v>560</v>
      </c>
      <c r="K340" s="364" t="s">
        <v>564</v>
      </c>
      <c r="L340" s="364" t="s">
        <v>555</v>
      </c>
      <c r="M340" s="364" t="s">
        <v>738</v>
      </c>
      <c r="N340" s="364" t="s">
        <v>739</v>
      </c>
      <c r="O340" s="364" t="s">
        <v>555</v>
      </c>
      <c r="P340" s="364" t="s">
        <v>740</v>
      </c>
      <c r="Q340" s="364" t="s">
        <v>555</v>
      </c>
      <c r="R340" s="364" t="s">
        <v>555</v>
      </c>
      <c r="S340" s="364" t="s">
        <v>555</v>
      </c>
      <c r="T340" s="365">
        <v>0</v>
      </c>
      <c r="U340" s="365">
        <v>0</v>
      </c>
      <c r="V340" s="365">
        <v>0</v>
      </c>
      <c r="W340" s="365">
        <v>0</v>
      </c>
      <c r="X340" s="365">
        <v>0</v>
      </c>
      <c r="Y340" s="365">
        <v>0</v>
      </c>
      <c r="Z340" s="365">
        <v>0</v>
      </c>
      <c r="AA340" s="365">
        <v>0</v>
      </c>
      <c r="AB340" s="365">
        <v>0</v>
      </c>
      <c r="AC340" s="365">
        <v>0</v>
      </c>
      <c r="AD340" s="365">
        <v>0</v>
      </c>
      <c r="AE340" s="365">
        <v>0</v>
      </c>
      <c r="AF340" s="365">
        <v>0</v>
      </c>
      <c r="AG340" s="365">
        <v>0</v>
      </c>
      <c r="AH340" s="365">
        <v>0</v>
      </c>
      <c r="AI340" s="365">
        <v>0</v>
      </c>
    </row>
    <row r="341" spans="1:92">
      <c r="A341" s="458" t="str">
        <f t="shared" si="5"/>
        <v>0902406262013000</v>
      </c>
      <c r="B341" s="364" t="s">
        <v>1616</v>
      </c>
      <c r="C341" s="364" t="s">
        <v>553</v>
      </c>
      <c r="D341" s="364" t="s">
        <v>567</v>
      </c>
      <c r="E341" s="364" t="s">
        <v>555</v>
      </c>
      <c r="F341" s="364" t="s">
        <v>584</v>
      </c>
      <c r="G341" s="364" t="s">
        <v>463</v>
      </c>
      <c r="H341" s="364" t="s">
        <v>556</v>
      </c>
      <c r="J341" s="364" t="s">
        <v>560</v>
      </c>
      <c r="K341" s="364" t="s">
        <v>565</v>
      </c>
      <c r="L341" s="364" t="s">
        <v>555</v>
      </c>
      <c r="M341" s="364" t="s">
        <v>738</v>
      </c>
      <c r="N341" s="364" t="s">
        <v>739</v>
      </c>
      <c r="O341" s="364" t="s">
        <v>555</v>
      </c>
      <c r="P341" s="364" t="s">
        <v>740</v>
      </c>
      <c r="Q341" s="364" t="s">
        <v>555</v>
      </c>
      <c r="R341" s="364" t="s">
        <v>555</v>
      </c>
      <c r="S341" s="364" t="s">
        <v>555</v>
      </c>
      <c r="T341" s="365">
        <v>0</v>
      </c>
      <c r="U341" s="365">
        <v>0</v>
      </c>
      <c r="V341" s="365">
        <v>0</v>
      </c>
      <c r="W341" s="365">
        <v>0</v>
      </c>
      <c r="X341" s="365">
        <v>0</v>
      </c>
      <c r="Y341" s="365">
        <v>0</v>
      </c>
      <c r="Z341" s="365">
        <v>0</v>
      </c>
      <c r="AA341" s="365">
        <v>0</v>
      </c>
      <c r="AB341" s="365">
        <v>0</v>
      </c>
      <c r="AC341" s="365">
        <v>0</v>
      </c>
      <c r="AD341" s="365">
        <v>0</v>
      </c>
      <c r="AE341" s="365">
        <v>0</v>
      </c>
      <c r="AF341" s="365">
        <v>0</v>
      </c>
      <c r="AG341" s="365">
        <v>0</v>
      </c>
      <c r="AH341" s="365">
        <v>0</v>
      </c>
      <c r="AI341" s="365">
        <v>0</v>
      </c>
    </row>
    <row r="342" spans="1:92">
      <c r="A342" s="458" t="str">
        <f t="shared" si="5"/>
        <v>0902407262013000</v>
      </c>
      <c r="B342" s="364" t="s">
        <v>1616</v>
      </c>
      <c r="C342" s="364" t="s">
        <v>553</v>
      </c>
      <c r="D342" s="364" t="s">
        <v>567</v>
      </c>
      <c r="E342" s="364" t="s">
        <v>555</v>
      </c>
      <c r="F342" s="364" t="s">
        <v>584</v>
      </c>
      <c r="G342" s="364" t="s">
        <v>463</v>
      </c>
      <c r="H342" s="364" t="s">
        <v>556</v>
      </c>
      <c r="J342" s="364" t="s">
        <v>560</v>
      </c>
      <c r="K342" s="364" t="s">
        <v>566</v>
      </c>
      <c r="L342" s="364" t="s">
        <v>555</v>
      </c>
      <c r="M342" s="364" t="s">
        <v>738</v>
      </c>
      <c r="N342" s="364" t="s">
        <v>739</v>
      </c>
      <c r="O342" s="364" t="s">
        <v>555</v>
      </c>
      <c r="P342" s="364" t="s">
        <v>740</v>
      </c>
      <c r="Q342" s="364" t="s">
        <v>555</v>
      </c>
      <c r="R342" s="364" t="s">
        <v>555</v>
      </c>
      <c r="S342" s="364" t="s">
        <v>555</v>
      </c>
      <c r="T342" s="365">
        <v>0</v>
      </c>
      <c r="U342" s="365">
        <v>0</v>
      </c>
      <c r="V342" s="365">
        <v>0</v>
      </c>
      <c r="W342" s="365">
        <v>0</v>
      </c>
      <c r="X342" s="365">
        <v>0</v>
      </c>
      <c r="Y342" s="365">
        <v>0</v>
      </c>
      <c r="Z342" s="365">
        <v>0</v>
      </c>
      <c r="AA342" s="365">
        <v>0</v>
      </c>
      <c r="AB342" s="365">
        <v>0</v>
      </c>
      <c r="AC342" s="365">
        <v>0</v>
      </c>
      <c r="AD342" s="365">
        <v>0</v>
      </c>
      <c r="AE342" s="365">
        <v>0</v>
      </c>
      <c r="AF342" s="365">
        <v>0</v>
      </c>
      <c r="AG342" s="365">
        <v>0</v>
      </c>
      <c r="AH342" s="365">
        <v>0</v>
      </c>
      <c r="AI342" s="365">
        <v>0</v>
      </c>
    </row>
    <row r="343" spans="1:92">
      <c r="A343" s="458" t="str">
        <f t="shared" si="5"/>
        <v>0902408262013000</v>
      </c>
      <c r="B343" s="364" t="s">
        <v>1616</v>
      </c>
      <c r="C343" s="364" t="s">
        <v>553</v>
      </c>
      <c r="D343" s="364" t="s">
        <v>567</v>
      </c>
      <c r="E343" s="364" t="s">
        <v>555</v>
      </c>
      <c r="F343" s="364" t="s">
        <v>584</v>
      </c>
      <c r="G343" s="364" t="s">
        <v>463</v>
      </c>
      <c r="H343" s="364" t="s">
        <v>556</v>
      </c>
      <c r="J343" s="364" t="s">
        <v>560</v>
      </c>
      <c r="K343" s="364" t="s">
        <v>554</v>
      </c>
      <c r="L343" s="364" t="s">
        <v>555</v>
      </c>
      <c r="M343" s="364" t="s">
        <v>738</v>
      </c>
      <c r="N343" s="364" t="s">
        <v>739</v>
      </c>
      <c r="O343" s="364" t="s">
        <v>555</v>
      </c>
      <c r="P343" s="364" t="s">
        <v>740</v>
      </c>
      <c r="Q343" s="364" t="s">
        <v>555</v>
      </c>
      <c r="R343" s="364" t="s">
        <v>555</v>
      </c>
      <c r="S343" s="364" t="s">
        <v>555</v>
      </c>
      <c r="T343" s="365">
        <v>0</v>
      </c>
      <c r="U343" s="365">
        <v>0</v>
      </c>
      <c r="V343" s="365">
        <v>0</v>
      </c>
      <c r="W343" s="365">
        <v>0</v>
      </c>
      <c r="X343" s="365">
        <v>0</v>
      </c>
      <c r="Y343" s="365">
        <v>0</v>
      </c>
      <c r="Z343" s="365">
        <v>0</v>
      </c>
      <c r="AA343" s="365">
        <v>0</v>
      </c>
      <c r="AB343" s="365">
        <v>0</v>
      </c>
      <c r="AC343" s="365">
        <v>0</v>
      </c>
      <c r="AD343" s="365">
        <v>0</v>
      </c>
      <c r="AE343" s="365">
        <v>0</v>
      </c>
      <c r="AF343" s="365">
        <v>0</v>
      </c>
      <c r="AG343" s="365">
        <v>0</v>
      </c>
      <c r="AH343" s="365">
        <v>0</v>
      </c>
      <c r="AI343" s="365">
        <v>0</v>
      </c>
    </row>
    <row r="344" spans="1:92">
      <c r="A344" s="458" t="str">
        <f t="shared" si="5"/>
        <v>0902409262013000</v>
      </c>
      <c r="B344" s="364" t="s">
        <v>1616</v>
      </c>
      <c r="C344" s="364" t="s">
        <v>553</v>
      </c>
      <c r="D344" s="364" t="s">
        <v>567</v>
      </c>
      <c r="E344" s="364" t="s">
        <v>555</v>
      </c>
      <c r="F344" s="364" t="s">
        <v>584</v>
      </c>
      <c r="G344" s="364" t="s">
        <v>463</v>
      </c>
      <c r="H344" s="364" t="s">
        <v>556</v>
      </c>
      <c r="J344" s="364" t="s">
        <v>560</v>
      </c>
      <c r="K344" s="364" t="s">
        <v>567</v>
      </c>
      <c r="L344" s="364" t="s">
        <v>555</v>
      </c>
      <c r="M344" s="364" t="s">
        <v>738</v>
      </c>
      <c r="N344" s="364" t="s">
        <v>739</v>
      </c>
      <c r="O344" s="364" t="s">
        <v>555</v>
      </c>
      <c r="P344" s="364" t="s">
        <v>740</v>
      </c>
      <c r="Q344" s="364" t="s">
        <v>555</v>
      </c>
      <c r="R344" s="364" t="s">
        <v>555</v>
      </c>
      <c r="S344" s="364" t="s">
        <v>555</v>
      </c>
      <c r="T344" s="365">
        <v>0</v>
      </c>
      <c r="U344" s="365">
        <v>0</v>
      </c>
      <c r="V344" s="365">
        <v>0</v>
      </c>
      <c r="W344" s="365">
        <v>0</v>
      </c>
      <c r="X344" s="365">
        <v>0</v>
      </c>
      <c r="Y344" s="365">
        <v>0</v>
      </c>
      <c r="Z344" s="365">
        <v>0</v>
      </c>
      <c r="AA344" s="365">
        <v>0</v>
      </c>
      <c r="AB344" s="365">
        <v>0</v>
      </c>
      <c r="AC344" s="365">
        <v>0</v>
      </c>
      <c r="AD344" s="365">
        <v>0</v>
      </c>
      <c r="AE344" s="365">
        <v>0</v>
      </c>
      <c r="AF344" s="365">
        <v>0</v>
      </c>
      <c r="AG344" s="365">
        <v>0</v>
      </c>
      <c r="AH344" s="365">
        <v>0</v>
      </c>
      <c r="AI344" s="365">
        <v>0</v>
      </c>
    </row>
    <row r="345" spans="1:92">
      <c r="A345" s="458" t="str">
        <f t="shared" si="5"/>
        <v>0902410262013000</v>
      </c>
      <c r="B345" s="364" t="s">
        <v>1616</v>
      </c>
      <c r="C345" s="364" t="s">
        <v>553</v>
      </c>
      <c r="D345" s="364" t="s">
        <v>567</v>
      </c>
      <c r="E345" s="364" t="s">
        <v>555</v>
      </c>
      <c r="F345" s="364" t="s">
        <v>584</v>
      </c>
      <c r="G345" s="364" t="s">
        <v>463</v>
      </c>
      <c r="H345" s="364" t="s">
        <v>556</v>
      </c>
      <c r="J345" s="364" t="s">
        <v>560</v>
      </c>
      <c r="K345" s="364" t="s">
        <v>568</v>
      </c>
      <c r="L345" s="364" t="s">
        <v>555</v>
      </c>
      <c r="M345" s="364" t="s">
        <v>738</v>
      </c>
      <c r="N345" s="364" t="s">
        <v>739</v>
      </c>
      <c r="O345" s="364" t="s">
        <v>555</v>
      </c>
      <c r="P345" s="364" t="s">
        <v>740</v>
      </c>
      <c r="Q345" s="364" t="s">
        <v>555</v>
      </c>
      <c r="R345" s="364" t="s">
        <v>555</v>
      </c>
      <c r="S345" s="364" t="s">
        <v>555</v>
      </c>
      <c r="T345" s="365">
        <v>0</v>
      </c>
      <c r="U345" s="365">
        <v>0</v>
      </c>
      <c r="V345" s="365">
        <v>0</v>
      </c>
      <c r="W345" s="365">
        <v>0</v>
      </c>
      <c r="X345" s="365">
        <v>0</v>
      </c>
      <c r="Y345" s="365">
        <v>0</v>
      </c>
      <c r="Z345" s="365">
        <v>0</v>
      </c>
      <c r="AA345" s="365">
        <v>0</v>
      </c>
      <c r="AB345" s="365">
        <v>0</v>
      </c>
      <c r="AC345" s="365">
        <v>0</v>
      </c>
      <c r="AD345" s="365">
        <v>0</v>
      </c>
      <c r="AE345" s="365">
        <v>0</v>
      </c>
      <c r="AF345" s="365">
        <v>0</v>
      </c>
      <c r="AG345" s="365">
        <v>0</v>
      </c>
      <c r="AH345" s="365">
        <v>0</v>
      </c>
      <c r="AI345" s="365">
        <v>0</v>
      </c>
    </row>
    <row r="346" spans="1:92">
      <c r="A346" s="458" t="str">
        <f t="shared" si="5"/>
        <v>0902411262013000</v>
      </c>
      <c r="B346" s="364" t="s">
        <v>1616</v>
      </c>
      <c r="C346" s="364" t="s">
        <v>553</v>
      </c>
      <c r="D346" s="364" t="s">
        <v>567</v>
      </c>
      <c r="E346" s="364" t="s">
        <v>555</v>
      </c>
      <c r="F346" s="364" t="s">
        <v>584</v>
      </c>
      <c r="G346" s="364" t="s">
        <v>463</v>
      </c>
      <c r="H346" s="364" t="s">
        <v>556</v>
      </c>
      <c r="J346" s="364" t="s">
        <v>560</v>
      </c>
      <c r="K346" s="364" t="s">
        <v>569</v>
      </c>
      <c r="L346" s="364" t="s">
        <v>555</v>
      </c>
      <c r="M346" s="364" t="s">
        <v>738</v>
      </c>
      <c r="N346" s="364" t="s">
        <v>739</v>
      </c>
      <c r="O346" s="364" t="s">
        <v>555</v>
      </c>
      <c r="P346" s="364" t="s">
        <v>740</v>
      </c>
      <c r="Q346" s="364" t="s">
        <v>555</v>
      </c>
      <c r="R346" s="364" t="s">
        <v>555</v>
      </c>
      <c r="S346" s="364" t="s">
        <v>555</v>
      </c>
      <c r="T346" s="365">
        <v>0</v>
      </c>
      <c r="U346" s="365">
        <v>0</v>
      </c>
      <c r="V346" s="365">
        <v>0</v>
      </c>
      <c r="W346" s="365">
        <v>0</v>
      </c>
      <c r="X346" s="365">
        <v>0</v>
      </c>
      <c r="Y346" s="365">
        <v>0</v>
      </c>
      <c r="Z346" s="365">
        <v>0</v>
      </c>
      <c r="AA346" s="365">
        <v>0</v>
      </c>
      <c r="AB346" s="365">
        <v>0</v>
      </c>
      <c r="AC346" s="365">
        <v>0</v>
      </c>
      <c r="AD346" s="365">
        <v>0</v>
      </c>
      <c r="AE346" s="365">
        <v>0</v>
      </c>
      <c r="AF346" s="365">
        <v>0</v>
      </c>
      <c r="AG346" s="365">
        <v>0</v>
      </c>
      <c r="AH346" s="365">
        <v>0</v>
      </c>
      <c r="AI346" s="365">
        <v>0</v>
      </c>
    </row>
    <row r="347" spans="1:92">
      <c r="A347" s="458" t="str">
        <f t="shared" si="5"/>
        <v>0902412262013000</v>
      </c>
      <c r="B347" s="364" t="s">
        <v>1616</v>
      </c>
      <c r="C347" s="364" t="s">
        <v>553</v>
      </c>
      <c r="D347" s="364" t="s">
        <v>567</v>
      </c>
      <c r="E347" s="364" t="s">
        <v>555</v>
      </c>
      <c r="F347" s="364" t="s">
        <v>584</v>
      </c>
      <c r="G347" s="364" t="s">
        <v>463</v>
      </c>
      <c r="H347" s="364" t="s">
        <v>556</v>
      </c>
      <c r="J347" s="364" t="s">
        <v>560</v>
      </c>
      <c r="K347" s="364" t="s">
        <v>557</v>
      </c>
      <c r="L347" s="364" t="s">
        <v>555</v>
      </c>
      <c r="M347" s="364" t="s">
        <v>738</v>
      </c>
      <c r="N347" s="364" t="s">
        <v>739</v>
      </c>
      <c r="O347" s="364" t="s">
        <v>555</v>
      </c>
      <c r="P347" s="364" t="s">
        <v>740</v>
      </c>
      <c r="Q347" s="364" t="s">
        <v>555</v>
      </c>
      <c r="R347" s="364" t="s">
        <v>555</v>
      </c>
      <c r="S347" s="364" t="s">
        <v>555</v>
      </c>
      <c r="T347" s="365">
        <v>0</v>
      </c>
      <c r="U347" s="365">
        <v>0</v>
      </c>
      <c r="V347" s="365">
        <v>0</v>
      </c>
      <c r="W347" s="365">
        <v>0</v>
      </c>
      <c r="X347" s="365">
        <v>0</v>
      </c>
      <c r="Y347" s="365">
        <v>0</v>
      </c>
      <c r="Z347" s="365">
        <v>0</v>
      </c>
      <c r="AA347" s="365">
        <v>0</v>
      </c>
      <c r="AB347" s="365">
        <v>0</v>
      </c>
      <c r="AC347" s="365">
        <v>0</v>
      </c>
      <c r="AD347" s="365">
        <v>0</v>
      </c>
      <c r="AE347" s="365">
        <v>0</v>
      </c>
      <c r="AF347" s="365">
        <v>0</v>
      </c>
      <c r="AG347" s="365">
        <v>0</v>
      </c>
      <c r="AH347" s="365">
        <v>0</v>
      </c>
      <c r="AI347" s="365">
        <v>0</v>
      </c>
    </row>
    <row r="348" spans="1:92">
      <c r="A348" s="458" t="str">
        <f t="shared" si="5"/>
        <v>0902601262013000</v>
      </c>
      <c r="B348" s="364" t="s">
        <v>1616</v>
      </c>
      <c r="C348" s="364" t="s">
        <v>553</v>
      </c>
      <c r="D348" s="364" t="s">
        <v>567</v>
      </c>
      <c r="E348" s="364" t="s">
        <v>555</v>
      </c>
      <c r="F348" s="364" t="s">
        <v>584</v>
      </c>
      <c r="G348" s="364" t="s">
        <v>463</v>
      </c>
      <c r="H348" s="364" t="s">
        <v>556</v>
      </c>
      <c r="J348" s="364" t="s">
        <v>570</v>
      </c>
      <c r="K348" s="364" t="s">
        <v>558</v>
      </c>
      <c r="L348" s="364" t="s">
        <v>555</v>
      </c>
      <c r="M348" s="364" t="s">
        <v>738</v>
      </c>
      <c r="N348" s="364" t="s">
        <v>739</v>
      </c>
      <c r="O348" s="364" t="s">
        <v>555</v>
      </c>
      <c r="P348" s="364" t="s">
        <v>740</v>
      </c>
      <c r="Q348" s="364" t="s">
        <v>555</v>
      </c>
      <c r="R348" s="364" t="s">
        <v>555</v>
      </c>
      <c r="S348" s="364" t="s">
        <v>555</v>
      </c>
      <c r="T348" s="365">
        <v>6947</v>
      </c>
      <c r="U348" s="365">
        <v>0</v>
      </c>
      <c r="V348" s="365">
        <v>0</v>
      </c>
      <c r="W348" s="365">
        <v>0</v>
      </c>
      <c r="X348" s="365">
        <v>0</v>
      </c>
      <c r="Y348" s="365">
        <v>0</v>
      </c>
      <c r="Z348" s="365">
        <v>6947</v>
      </c>
      <c r="AA348" s="365">
        <v>0</v>
      </c>
      <c r="AB348" s="365">
        <v>0</v>
      </c>
      <c r="AC348" s="365">
        <v>6947</v>
      </c>
      <c r="AD348" s="365">
        <v>0</v>
      </c>
      <c r="AE348" s="365">
        <v>6947</v>
      </c>
      <c r="AF348" s="365">
        <v>6383</v>
      </c>
      <c r="AG348" s="365">
        <v>0</v>
      </c>
      <c r="AH348" s="365">
        <v>0</v>
      </c>
      <c r="AI348" s="365">
        <v>6383</v>
      </c>
      <c r="AJ348" s="365">
        <v>564</v>
      </c>
      <c r="AK348" s="365">
        <v>0</v>
      </c>
      <c r="AL348" s="365">
        <v>0</v>
      </c>
      <c r="AM348" s="365">
        <v>0</v>
      </c>
      <c r="AN348" s="365">
        <v>564</v>
      </c>
      <c r="AO348" s="365">
        <v>0</v>
      </c>
      <c r="AP348" s="365">
        <v>0</v>
      </c>
      <c r="AQ348" s="365">
        <v>0</v>
      </c>
      <c r="AR348" s="365">
        <v>0</v>
      </c>
      <c r="AS348" s="365">
        <v>0</v>
      </c>
      <c r="AT348" s="365">
        <v>0</v>
      </c>
      <c r="AU348" s="365">
        <v>0</v>
      </c>
      <c r="AV348" s="365">
        <v>0</v>
      </c>
      <c r="AW348" s="365">
        <v>0</v>
      </c>
      <c r="AX348" s="365">
        <v>0</v>
      </c>
      <c r="AY348" s="365">
        <v>0</v>
      </c>
      <c r="AZ348" s="365">
        <v>0</v>
      </c>
      <c r="BA348" s="365">
        <v>0</v>
      </c>
      <c r="BB348" s="365">
        <v>0</v>
      </c>
      <c r="BC348" s="365">
        <v>0</v>
      </c>
      <c r="BD348" s="365">
        <v>0</v>
      </c>
      <c r="BE348" s="365">
        <v>0</v>
      </c>
      <c r="BF348" s="365">
        <v>0</v>
      </c>
      <c r="BG348" s="365">
        <v>0</v>
      </c>
      <c r="BH348" s="365">
        <v>0</v>
      </c>
      <c r="BI348" s="365">
        <v>0</v>
      </c>
      <c r="BJ348" s="365">
        <v>0</v>
      </c>
      <c r="BK348" s="365">
        <v>0</v>
      </c>
      <c r="BL348" s="365">
        <v>0</v>
      </c>
      <c r="BM348" s="365">
        <v>0</v>
      </c>
      <c r="BN348" s="365">
        <v>0</v>
      </c>
      <c r="BO348" s="365">
        <v>0</v>
      </c>
      <c r="BP348" s="365">
        <v>0</v>
      </c>
      <c r="BQ348" s="365">
        <v>0</v>
      </c>
      <c r="BR348" s="365">
        <v>0</v>
      </c>
      <c r="BS348" s="365">
        <v>0</v>
      </c>
      <c r="BT348" s="365">
        <v>0</v>
      </c>
      <c r="BU348" s="365">
        <v>0</v>
      </c>
      <c r="BV348" s="365">
        <v>0</v>
      </c>
      <c r="BW348" s="365">
        <v>0</v>
      </c>
      <c r="BX348" s="365">
        <v>0</v>
      </c>
      <c r="BY348" s="365">
        <v>0</v>
      </c>
      <c r="BZ348" s="365">
        <v>0</v>
      </c>
      <c r="CA348" s="365">
        <v>0</v>
      </c>
    </row>
    <row r="349" spans="1:92">
      <c r="A349" s="458" t="str">
        <f t="shared" si="5"/>
        <v>0902602262013000</v>
      </c>
      <c r="B349" s="364" t="s">
        <v>1616</v>
      </c>
      <c r="C349" s="364" t="s">
        <v>553</v>
      </c>
      <c r="D349" s="364" t="s">
        <v>567</v>
      </c>
      <c r="E349" s="364" t="s">
        <v>555</v>
      </c>
      <c r="F349" s="364" t="s">
        <v>584</v>
      </c>
      <c r="G349" s="364" t="s">
        <v>463</v>
      </c>
      <c r="H349" s="364" t="s">
        <v>556</v>
      </c>
      <c r="J349" s="364" t="s">
        <v>570</v>
      </c>
      <c r="K349" s="364" t="s">
        <v>561</v>
      </c>
      <c r="L349" s="364" t="s">
        <v>555</v>
      </c>
      <c r="M349" s="364" t="s">
        <v>738</v>
      </c>
      <c r="N349" s="364" t="s">
        <v>739</v>
      </c>
      <c r="O349" s="364" t="s">
        <v>555</v>
      </c>
      <c r="P349" s="364" t="s">
        <v>740</v>
      </c>
      <c r="Q349" s="364" t="s">
        <v>555</v>
      </c>
      <c r="R349" s="364" t="s">
        <v>555</v>
      </c>
      <c r="S349" s="364" t="s">
        <v>555</v>
      </c>
      <c r="T349" s="365">
        <v>0</v>
      </c>
      <c r="U349" s="365">
        <v>0</v>
      </c>
      <c r="V349" s="365">
        <v>0</v>
      </c>
      <c r="W349" s="365">
        <v>0</v>
      </c>
      <c r="X349" s="365">
        <v>0</v>
      </c>
      <c r="Y349" s="365">
        <v>0</v>
      </c>
      <c r="Z349" s="365">
        <v>0</v>
      </c>
      <c r="AA349" s="365">
        <v>0</v>
      </c>
      <c r="AB349" s="365">
        <v>0</v>
      </c>
      <c r="AC349" s="365">
        <v>1553</v>
      </c>
      <c r="AD349" s="365">
        <v>0</v>
      </c>
      <c r="AE349" s="365">
        <v>0</v>
      </c>
      <c r="AF349" s="365">
        <v>1553</v>
      </c>
      <c r="AG349" s="365">
        <v>0</v>
      </c>
      <c r="AH349" s="365">
        <v>0</v>
      </c>
      <c r="AI349" s="365">
        <v>0</v>
      </c>
      <c r="AJ349" s="365">
        <v>0</v>
      </c>
      <c r="AK349" s="365">
        <v>0</v>
      </c>
      <c r="AL349" s="365">
        <v>0</v>
      </c>
      <c r="AM349" s="365">
        <v>0</v>
      </c>
      <c r="AN349" s="365">
        <v>0</v>
      </c>
      <c r="AO349" s="365">
        <v>0</v>
      </c>
      <c r="AU349" s="365">
        <v>0</v>
      </c>
      <c r="AV349" s="365">
        <v>0</v>
      </c>
      <c r="AW349" s="365">
        <v>0</v>
      </c>
      <c r="AX349" s="365">
        <v>0</v>
      </c>
      <c r="AY349" s="365">
        <v>0</v>
      </c>
      <c r="AZ349" s="365">
        <v>0</v>
      </c>
      <c r="BA349" s="365">
        <v>0</v>
      </c>
      <c r="BB349" s="365">
        <v>0</v>
      </c>
      <c r="BC349" s="365">
        <v>0</v>
      </c>
      <c r="BD349" s="365">
        <v>0</v>
      </c>
      <c r="BE349" s="365">
        <v>0</v>
      </c>
      <c r="BF349" s="365">
        <v>0</v>
      </c>
      <c r="BG349" s="365">
        <v>0</v>
      </c>
      <c r="BH349" s="365">
        <v>0</v>
      </c>
      <c r="BI349" s="365">
        <v>0</v>
      </c>
      <c r="BJ349" s="365">
        <v>0</v>
      </c>
      <c r="BK349" s="365">
        <v>0</v>
      </c>
      <c r="BL349" s="365">
        <v>0</v>
      </c>
      <c r="BM349" s="365">
        <v>0</v>
      </c>
      <c r="BN349" s="365">
        <v>0</v>
      </c>
      <c r="BO349" s="365">
        <v>0</v>
      </c>
      <c r="BP349" s="365">
        <v>0</v>
      </c>
      <c r="BQ349" s="365">
        <v>0</v>
      </c>
      <c r="BR349" s="365">
        <v>1915</v>
      </c>
      <c r="BS349" s="365">
        <v>5032</v>
      </c>
      <c r="BT349" s="365">
        <v>0</v>
      </c>
      <c r="BU349" s="365">
        <v>0</v>
      </c>
      <c r="BV349" s="365">
        <v>0</v>
      </c>
      <c r="BW349" s="365">
        <v>0</v>
      </c>
      <c r="BX349" s="365">
        <v>0</v>
      </c>
      <c r="BY349" s="365">
        <v>0</v>
      </c>
      <c r="BZ349" s="365">
        <v>0</v>
      </c>
      <c r="CA349" s="365">
        <v>0</v>
      </c>
      <c r="CB349" s="365">
        <v>0</v>
      </c>
      <c r="CC349" s="365">
        <v>0</v>
      </c>
      <c r="CD349" s="365">
        <v>0</v>
      </c>
      <c r="CE349" s="365">
        <v>0</v>
      </c>
      <c r="CF349" s="365">
        <v>0</v>
      </c>
      <c r="CG349" s="365">
        <v>0</v>
      </c>
      <c r="CH349" s="365">
        <v>0</v>
      </c>
      <c r="CI349" s="365">
        <v>0</v>
      </c>
      <c r="CJ349" s="365">
        <v>0</v>
      </c>
      <c r="CK349" s="365">
        <v>0</v>
      </c>
      <c r="CL349" s="365">
        <v>0</v>
      </c>
      <c r="CM349" s="365">
        <v>0</v>
      </c>
      <c r="CN349" s="365">
        <v>0</v>
      </c>
    </row>
    <row r="350" spans="1:92">
      <c r="A350" s="458" t="str">
        <f t="shared" si="5"/>
        <v>0904001262013000</v>
      </c>
      <c r="B350" s="364" t="s">
        <v>1616</v>
      </c>
      <c r="C350" s="364" t="s">
        <v>553</v>
      </c>
      <c r="D350" s="364" t="s">
        <v>567</v>
      </c>
      <c r="E350" s="364" t="s">
        <v>555</v>
      </c>
      <c r="F350" s="364" t="s">
        <v>584</v>
      </c>
      <c r="G350" s="364" t="s">
        <v>463</v>
      </c>
      <c r="H350" s="364" t="s">
        <v>556</v>
      </c>
      <c r="J350" s="364" t="s">
        <v>582</v>
      </c>
      <c r="K350" s="364" t="s">
        <v>558</v>
      </c>
      <c r="L350" s="364" t="s">
        <v>555</v>
      </c>
      <c r="M350" s="364" t="s">
        <v>738</v>
      </c>
      <c r="N350" s="364" t="s">
        <v>739</v>
      </c>
      <c r="O350" s="364" t="s">
        <v>555</v>
      </c>
      <c r="P350" s="364" t="s">
        <v>740</v>
      </c>
      <c r="Q350" s="364" t="s">
        <v>555</v>
      </c>
      <c r="R350" s="364" t="s">
        <v>555</v>
      </c>
      <c r="S350" s="364" t="s">
        <v>555</v>
      </c>
      <c r="T350" s="365">
        <v>0</v>
      </c>
      <c r="U350" s="365">
        <v>0</v>
      </c>
      <c r="V350" s="365">
        <v>1915</v>
      </c>
      <c r="W350" s="365">
        <v>6947</v>
      </c>
      <c r="X350" s="365">
        <v>1915</v>
      </c>
      <c r="Y350" s="365">
        <v>6947</v>
      </c>
      <c r="Z350" s="365">
        <v>0</v>
      </c>
      <c r="AA350" s="365">
        <v>0</v>
      </c>
      <c r="AB350" s="365">
        <v>0</v>
      </c>
      <c r="AC350" s="365">
        <v>0</v>
      </c>
      <c r="AD350" s="365">
        <v>0</v>
      </c>
      <c r="AE350" s="365">
        <v>0</v>
      </c>
      <c r="AF350" s="365">
        <v>0</v>
      </c>
      <c r="AG350" s="365">
        <v>0</v>
      </c>
      <c r="AH350" s="365">
        <v>0</v>
      </c>
      <c r="AI350" s="365">
        <v>0</v>
      </c>
      <c r="AJ350" s="365">
        <v>0</v>
      </c>
      <c r="AK350" s="365">
        <v>0</v>
      </c>
      <c r="AL350" s="365">
        <v>0</v>
      </c>
      <c r="AM350" s="365">
        <v>0</v>
      </c>
      <c r="AN350" s="365">
        <v>0</v>
      </c>
      <c r="AO350" s="365">
        <v>0</v>
      </c>
      <c r="AP350" s="365">
        <v>0</v>
      </c>
      <c r="AQ350" s="365">
        <v>0</v>
      </c>
      <c r="AR350" s="365">
        <v>0</v>
      </c>
      <c r="AS350" s="365">
        <v>0</v>
      </c>
      <c r="AT350" s="365">
        <v>0</v>
      </c>
      <c r="AU350" s="365">
        <v>0</v>
      </c>
      <c r="AV350" s="365">
        <v>0</v>
      </c>
      <c r="AW350" s="365">
        <v>0</v>
      </c>
      <c r="AX350" s="365">
        <v>0</v>
      </c>
      <c r="AY350" s="365">
        <v>0</v>
      </c>
      <c r="AZ350" s="365">
        <v>0</v>
      </c>
      <c r="BA350" s="365">
        <v>0</v>
      </c>
      <c r="BB350" s="365">
        <v>0</v>
      </c>
      <c r="BC350" s="365">
        <v>1915</v>
      </c>
      <c r="BD350" s="365">
        <v>6947</v>
      </c>
      <c r="BE350" s="365">
        <v>0</v>
      </c>
      <c r="BF350" s="365">
        <v>5032</v>
      </c>
      <c r="BG350" s="365">
        <v>0</v>
      </c>
      <c r="BH350" s="365">
        <v>0</v>
      </c>
      <c r="BI350" s="365">
        <v>5032</v>
      </c>
      <c r="BJ350" s="365">
        <v>0</v>
      </c>
      <c r="BK350" s="365">
        <v>0</v>
      </c>
      <c r="BL350" s="365">
        <v>0</v>
      </c>
      <c r="BM350" s="365">
        <v>0</v>
      </c>
      <c r="BN350" s="365">
        <v>5032</v>
      </c>
    </row>
    <row r="351" spans="1:92">
      <c r="A351" s="458" t="str">
        <f t="shared" si="5"/>
        <v>0904501262013000</v>
      </c>
      <c r="B351" s="364" t="s">
        <v>1616</v>
      </c>
      <c r="C351" s="364" t="s">
        <v>553</v>
      </c>
      <c r="D351" s="364" t="s">
        <v>567</v>
      </c>
      <c r="E351" s="364" t="s">
        <v>555</v>
      </c>
      <c r="F351" s="364" t="s">
        <v>584</v>
      </c>
      <c r="G351" s="364" t="s">
        <v>463</v>
      </c>
      <c r="H351" s="364" t="s">
        <v>556</v>
      </c>
      <c r="J351" s="364" t="s">
        <v>571</v>
      </c>
      <c r="K351" s="364" t="s">
        <v>558</v>
      </c>
      <c r="L351" s="364" t="s">
        <v>555</v>
      </c>
      <c r="M351" s="364" t="s">
        <v>738</v>
      </c>
      <c r="N351" s="364" t="s">
        <v>739</v>
      </c>
      <c r="O351" s="364" t="s">
        <v>555</v>
      </c>
      <c r="P351" s="364" t="s">
        <v>740</v>
      </c>
      <c r="Q351" s="364" t="s">
        <v>555</v>
      </c>
      <c r="R351" s="364" t="s">
        <v>555</v>
      </c>
      <c r="S351" s="364" t="s">
        <v>555</v>
      </c>
      <c r="T351" s="365">
        <v>0</v>
      </c>
      <c r="U351" s="365">
        <v>0</v>
      </c>
      <c r="V351" s="365">
        <v>0</v>
      </c>
      <c r="W351" s="365">
        <v>0</v>
      </c>
      <c r="X351" s="365">
        <v>0</v>
      </c>
      <c r="Y351" s="365">
        <v>0</v>
      </c>
      <c r="Z351" s="365">
        <v>0</v>
      </c>
      <c r="AA351" s="365">
        <v>0</v>
      </c>
      <c r="AB351" s="365">
        <v>0</v>
      </c>
      <c r="AC351" s="365">
        <v>0</v>
      </c>
      <c r="AD351" s="365">
        <v>0</v>
      </c>
      <c r="AE351" s="365">
        <v>0</v>
      </c>
      <c r="AF351" s="365">
        <v>0</v>
      </c>
      <c r="AG351" s="365">
        <v>0</v>
      </c>
      <c r="AH351" s="365">
        <v>0</v>
      </c>
      <c r="AI351" s="365">
        <v>0</v>
      </c>
    </row>
    <row r="352" spans="1:92">
      <c r="A352" s="458" t="str">
        <f t="shared" si="5"/>
        <v>0904502262013000</v>
      </c>
      <c r="B352" s="364" t="s">
        <v>1616</v>
      </c>
      <c r="C352" s="364" t="s">
        <v>553</v>
      </c>
      <c r="D352" s="364" t="s">
        <v>567</v>
      </c>
      <c r="E352" s="364" t="s">
        <v>555</v>
      </c>
      <c r="F352" s="364" t="s">
        <v>584</v>
      </c>
      <c r="G352" s="364" t="s">
        <v>463</v>
      </c>
      <c r="H352" s="364" t="s">
        <v>556</v>
      </c>
      <c r="J352" s="364" t="s">
        <v>571</v>
      </c>
      <c r="K352" s="364" t="s">
        <v>561</v>
      </c>
      <c r="L352" s="364" t="s">
        <v>555</v>
      </c>
      <c r="M352" s="364" t="s">
        <v>738</v>
      </c>
      <c r="N352" s="364" t="s">
        <v>739</v>
      </c>
      <c r="O352" s="364" t="s">
        <v>555</v>
      </c>
      <c r="P352" s="364" t="s">
        <v>740</v>
      </c>
      <c r="Q352" s="364" t="s">
        <v>555</v>
      </c>
      <c r="R352" s="364" t="s">
        <v>555</v>
      </c>
      <c r="S352" s="364" t="s">
        <v>555</v>
      </c>
      <c r="T352" s="365">
        <v>0</v>
      </c>
      <c r="U352" s="365">
        <v>0</v>
      </c>
      <c r="V352" s="365">
        <v>0</v>
      </c>
      <c r="W352" s="365">
        <v>0</v>
      </c>
      <c r="X352" s="365">
        <v>0</v>
      </c>
      <c r="Y352" s="365">
        <v>0</v>
      </c>
      <c r="Z352" s="365">
        <v>0</v>
      </c>
      <c r="AA352" s="365">
        <v>0</v>
      </c>
      <c r="AB352" s="365">
        <v>0</v>
      </c>
      <c r="AC352" s="365">
        <v>0</v>
      </c>
      <c r="AD352" s="365">
        <v>0</v>
      </c>
      <c r="AE352" s="365">
        <v>0</v>
      </c>
      <c r="AF352" s="365">
        <v>0</v>
      </c>
      <c r="AG352" s="365">
        <v>0</v>
      </c>
      <c r="AH352" s="365">
        <v>0</v>
      </c>
      <c r="AI352" s="365">
        <v>0</v>
      </c>
    </row>
    <row r="353" spans="1:35">
      <c r="A353" s="458" t="str">
        <f t="shared" si="5"/>
        <v>0904503262013000</v>
      </c>
      <c r="B353" s="364" t="s">
        <v>1616</v>
      </c>
      <c r="C353" s="364" t="s">
        <v>553</v>
      </c>
      <c r="D353" s="364" t="s">
        <v>567</v>
      </c>
      <c r="E353" s="364" t="s">
        <v>555</v>
      </c>
      <c r="F353" s="364" t="s">
        <v>584</v>
      </c>
      <c r="G353" s="364" t="s">
        <v>463</v>
      </c>
      <c r="H353" s="364" t="s">
        <v>556</v>
      </c>
      <c r="J353" s="364" t="s">
        <v>571</v>
      </c>
      <c r="K353" s="364" t="s">
        <v>562</v>
      </c>
      <c r="L353" s="364" t="s">
        <v>555</v>
      </c>
      <c r="M353" s="364" t="s">
        <v>738</v>
      </c>
      <c r="N353" s="364" t="s">
        <v>739</v>
      </c>
      <c r="O353" s="364" t="s">
        <v>555</v>
      </c>
      <c r="P353" s="364" t="s">
        <v>740</v>
      </c>
      <c r="Q353" s="364" t="s">
        <v>555</v>
      </c>
      <c r="R353" s="364" t="s">
        <v>555</v>
      </c>
      <c r="S353" s="364" t="s">
        <v>555</v>
      </c>
      <c r="T353" s="365">
        <v>0</v>
      </c>
      <c r="U353" s="365">
        <v>0</v>
      </c>
      <c r="V353" s="365">
        <v>0</v>
      </c>
      <c r="W353" s="365">
        <v>0</v>
      </c>
      <c r="X353" s="365">
        <v>0</v>
      </c>
      <c r="Y353" s="365">
        <v>0</v>
      </c>
      <c r="Z353" s="365">
        <v>0</v>
      </c>
      <c r="AA353" s="365">
        <v>0</v>
      </c>
      <c r="AB353" s="365">
        <v>0</v>
      </c>
      <c r="AC353" s="365">
        <v>0</v>
      </c>
      <c r="AD353" s="365">
        <v>0</v>
      </c>
      <c r="AE353" s="365">
        <v>0</v>
      </c>
      <c r="AF353" s="365">
        <v>0</v>
      </c>
      <c r="AG353" s="365">
        <v>0</v>
      </c>
      <c r="AH353" s="365">
        <v>0</v>
      </c>
      <c r="AI353" s="365">
        <v>0</v>
      </c>
    </row>
    <row r="354" spans="1:35">
      <c r="A354" s="458" t="str">
        <f t="shared" si="5"/>
        <v>0904504262013000</v>
      </c>
      <c r="B354" s="364" t="s">
        <v>1616</v>
      </c>
      <c r="C354" s="364" t="s">
        <v>553</v>
      </c>
      <c r="D354" s="364" t="s">
        <v>567</v>
      </c>
      <c r="E354" s="364" t="s">
        <v>555</v>
      </c>
      <c r="F354" s="364" t="s">
        <v>584</v>
      </c>
      <c r="G354" s="364" t="s">
        <v>463</v>
      </c>
      <c r="H354" s="364" t="s">
        <v>556</v>
      </c>
      <c r="J354" s="364" t="s">
        <v>571</v>
      </c>
      <c r="K354" s="364" t="s">
        <v>563</v>
      </c>
      <c r="L354" s="364" t="s">
        <v>555</v>
      </c>
      <c r="M354" s="364" t="s">
        <v>738</v>
      </c>
      <c r="N354" s="364" t="s">
        <v>739</v>
      </c>
      <c r="O354" s="364" t="s">
        <v>555</v>
      </c>
      <c r="P354" s="364" t="s">
        <v>740</v>
      </c>
      <c r="Q354" s="364" t="s">
        <v>555</v>
      </c>
      <c r="R354" s="364" t="s">
        <v>555</v>
      </c>
      <c r="S354" s="364" t="s">
        <v>555</v>
      </c>
      <c r="T354" s="365">
        <v>0</v>
      </c>
      <c r="U354" s="365">
        <v>0</v>
      </c>
      <c r="V354" s="365">
        <v>0</v>
      </c>
      <c r="W354" s="365">
        <v>0</v>
      </c>
      <c r="X354" s="365">
        <v>0</v>
      </c>
      <c r="Y354" s="365">
        <v>0</v>
      </c>
      <c r="Z354" s="365">
        <v>0</v>
      </c>
      <c r="AA354" s="365">
        <v>0</v>
      </c>
      <c r="AB354" s="365">
        <v>0</v>
      </c>
      <c r="AC354" s="365">
        <v>0</v>
      </c>
      <c r="AD354" s="365">
        <v>0</v>
      </c>
      <c r="AE354" s="365">
        <v>0</v>
      </c>
      <c r="AF354" s="365">
        <v>0</v>
      </c>
      <c r="AG354" s="365">
        <v>0</v>
      </c>
      <c r="AH354" s="365">
        <v>0</v>
      </c>
      <c r="AI354" s="365">
        <v>0</v>
      </c>
    </row>
    <row r="355" spans="1:35">
      <c r="A355" s="458" t="str">
        <f t="shared" si="5"/>
        <v>0904505262013000</v>
      </c>
      <c r="B355" s="364" t="s">
        <v>1616</v>
      </c>
      <c r="C355" s="364" t="s">
        <v>553</v>
      </c>
      <c r="D355" s="364" t="s">
        <v>567</v>
      </c>
      <c r="E355" s="364" t="s">
        <v>555</v>
      </c>
      <c r="F355" s="364" t="s">
        <v>584</v>
      </c>
      <c r="G355" s="364" t="s">
        <v>463</v>
      </c>
      <c r="H355" s="364" t="s">
        <v>556</v>
      </c>
      <c r="J355" s="364" t="s">
        <v>571</v>
      </c>
      <c r="K355" s="364" t="s">
        <v>564</v>
      </c>
      <c r="L355" s="364" t="s">
        <v>555</v>
      </c>
      <c r="M355" s="364" t="s">
        <v>738</v>
      </c>
      <c r="N355" s="364" t="s">
        <v>739</v>
      </c>
      <c r="O355" s="364" t="s">
        <v>555</v>
      </c>
      <c r="P355" s="364" t="s">
        <v>740</v>
      </c>
      <c r="Q355" s="364" t="s">
        <v>555</v>
      </c>
      <c r="R355" s="364" t="s">
        <v>555</v>
      </c>
      <c r="S355" s="364" t="s">
        <v>555</v>
      </c>
      <c r="T355" s="365">
        <v>0</v>
      </c>
      <c r="U355" s="365">
        <v>0</v>
      </c>
      <c r="V355" s="365">
        <v>0</v>
      </c>
      <c r="W355" s="365">
        <v>0</v>
      </c>
      <c r="X355" s="365">
        <v>0</v>
      </c>
      <c r="Y355" s="365">
        <v>0</v>
      </c>
      <c r="Z355" s="365">
        <v>0</v>
      </c>
      <c r="AA355" s="365">
        <v>0</v>
      </c>
      <c r="AB355" s="365">
        <v>0</v>
      </c>
      <c r="AC355" s="365">
        <v>0</v>
      </c>
      <c r="AD355" s="365">
        <v>0</v>
      </c>
      <c r="AE355" s="365">
        <v>0</v>
      </c>
      <c r="AF355" s="365">
        <v>0</v>
      </c>
      <c r="AG355" s="365">
        <v>0</v>
      </c>
      <c r="AH355" s="365">
        <v>0</v>
      </c>
      <c r="AI355" s="365">
        <v>0</v>
      </c>
    </row>
    <row r="356" spans="1:35">
      <c r="A356" s="458" t="str">
        <f t="shared" si="5"/>
        <v>0904506262013000</v>
      </c>
      <c r="B356" s="364" t="s">
        <v>1616</v>
      </c>
      <c r="C356" s="364" t="s">
        <v>553</v>
      </c>
      <c r="D356" s="364" t="s">
        <v>567</v>
      </c>
      <c r="E356" s="364" t="s">
        <v>555</v>
      </c>
      <c r="F356" s="364" t="s">
        <v>584</v>
      </c>
      <c r="G356" s="364" t="s">
        <v>463</v>
      </c>
      <c r="H356" s="364" t="s">
        <v>556</v>
      </c>
      <c r="J356" s="364" t="s">
        <v>571</v>
      </c>
      <c r="K356" s="364" t="s">
        <v>565</v>
      </c>
      <c r="L356" s="364" t="s">
        <v>555</v>
      </c>
      <c r="M356" s="364" t="s">
        <v>738</v>
      </c>
      <c r="N356" s="364" t="s">
        <v>739</v>
      </c>
      <c r="O356" s="364" t="s">
        <v>555</v>
      </c>
      <c r="P356" s="364" t="s">
        <v>740</v>
      </c>
      <c r="Q356" s="364" t="s">
        <v>555</v>
      </c>
      <c r="R356" s="364" t="s">
        <v>555</v>
      </c>
      <c r="S356" s="364" t="s">
        <v>555</v>
      </c>
      <c r="T356" s="365">
        <v>0</v>
      </c>
      <c r="U356" s="365">
        <v>0</v>
      </c>
      <c r="V356" s="365">
        <v>0</v>
      </c>
      <c r="W356" s="365">
        <v>0</v>
      </c>
      <c r="X356" s="365">
        <v>0</v>
      </c>
      <c r="Y356" s="365">
        <v>0</v>
      </c>
      <c r="Z356" s="365">
        <v>0</v>
      </c>
      <c r="AA356" s="365">
        <v>0</v>
      </c>
      <c r="AB356" s="365">
        <v>0</v>
      </c>
      <c r="AC356" s="365">
        <v>0</v>
      </c>
      <c r="AD356" s="365">
        <v>0</v>
      </c>
      <c r="AE356" s="365">
        <v>0</v>
      </c>
      <c r="AF356" s="365">
        <v>0</v>
      </c>
      <c r="AG356" s="365">
        <v>0</v>
      </c>
      <c r="AH356" s="365">
        <v>0</v>
      </c>
      <c r="AI356" s="365">
        <v>0</v>
      </c>
    </row>
    <row r="357" spans="1:35">
      <c r="A357" s="458" t="str">
        <f t="shared" si="5"/>
        <v>0904507262013000</v>
      </c>
      <c r="B357" s="364" t="s">
        <v>1616</v>
      </c>
      <c r="C357" s="364" t="s">
        <v>553</v>
      </c>
      <c r="D357" s="364" t="s">
        <v>567</v>
      </c>
      <c r="E357" s="364" t="s">
        <v>555</v>
      </c>
      <c r="F357" s="364" t="s">
        <v>584</v>
      </c>
      <c r="G357" s="364" t="s">
        <v>463</v>
      </c>
      <c r="H357" s="364" t="s">
        <v>556</v>
      </c>
      <c r="J357" s="364" t="s">
        <v>571</v>
      </c>
      <c r="K357" s="364" t="s">
        <v>566</v>
      </c>
      <c r="L357" s="364" t="s">
        <v>555</v>
      </c>
      <c r="M357" s="364" t="s">
        <v>738</v>
      </c>
      <c r="N357" s="364" t="s">
        <v>739</v>
      </c>
      <c r="O357" s="364" t="s">
        <v>555</v>
      </c>
      <c r="P357" s="364" t="s">
        <v>740</v>
      </c>
      <c r="Q357" s="364" t="s">
        <v>555</v>
      </c>
      <c r="R357" s="364" t="s">
        <v>555</v>
      </c>
      <c r="S357" s="364" t="s">
        <v>555</v>
      </c>
      <c r="T357" s="365">
        <v>0</v>
      </c>
      <c r="U357" s="365">
        <v>0</v>
      </c>
      <c r="V357" s="365">
        <v>0</v>
      </c>
      <c r="W357" s="365">
        <v>0</v>
      </c>
      <c r="X357" s="365">
        <v>0</v>
      </c>
      <c r="Y357" s="365">
        <v>0</v>
      </c>
      <c r="Z357" s="365">
        <v>0</v>
      </c>
      <c r="AA357" s="365">
        <v>0</v>
      </c>
      <c r="AB357" s="365">
        <v>0</v>
      </c>
      <c r="AC357" s="365">
        <v>0</v>
      </c>
      <c r="AD357" s="365">
        <v>0</v>
      </c>
      <c r="AE357" s="365">
        <v>0</v>
      </c>
      <c r="AF357" s="365">
        <v>0</v>
      </c>
      <c r="AG357" s="365">
        <v>0</v>
      </c>
      <c r="AH357" s="365">
        <v>0</v>
      </c>
      <c r="AI357" s="365">
        <v>0</v>
      </c>
    </row>
    <row r="358" spans="1:35">
      <c r="A358" s="458" t="str">
        <f t="shared" si="5"/>
        <v>0904508262013000</v>
      </c>
      <c r="B358" s="364" t="s">
        <v>1616</v>
      </c>
      <c r="C358" s="364" t="s">
        <v>553</v>
      </c>
      <c r="D358" s="364" t="s">
        <v>567</v>
      </c>
      <c r="E358" s="364" t="s">
        <v>555</v>
      </c>
      <c r="F358" s="364" t="s">
        <v>584</v>
      </c>
      <c r="G358" s="364" t="s">
        <v>463</v>
      </c>
      <c r="H358" s="364" t="s">
        <v>556</v>
      </c>
      <c r="J358" s="364" t="s">
        <v>571</v>
      </c>
      <c r="K358" s="364" t="s">
        <v>554</v>
      </c>
      <c r="L358" s="364" t="s">
        <v>555</v>
      </c>
      <c r="M358" s="364" t="s">
        <v>738</v>
      </c>
      <c r="N358" s="364" t="s">
        <v>739</v>
      </c>
      <c r="O358" s="364" t="s">
        <v>555</v>
      </c>
      <c r="P358" s="364" t="s">
        <v>740</v>
      </c>
      <c r="Q358" s="364" t="s">
        <v>555</v>
      </c>
      <c r="R358" s="364" t="s">
        <v>555</v>
      </c>
      <c r="S358" s="364" t="s">
        <v>555</v>
      </c>
      <c r="T358" s="365">
        <v>0</v>
      </c>
      <c r="U358" s="365">
        <v>0</v>
      </c>
      <c r="V358" s="365">
        <v>0</v>
      </c>
      <c r="W358" s="365">
        <v>0</v>
      </c>
      <c r="X358" s="365">
        <v>0</v>
      </c>
      <c r="Y358" s="365">
        <v>0</v>
      </c>
      <c r="Z358" s="365">
        <v>0</v>
      </c>
      <c r="AA358" s="365">
        <v>0</v>
      </c>
      <c r="AB358" s="365">
        <v>0</v>
      </c>
      <c r="AC358" s="365">
        <v>0</v>
      </c>
      <c r="AD358" s="365">
        <v>0</v>
      </c>
      <c r="AE358" s="365">
        <v>0</v>
      </c>
      <c r="AF358" s="365">
        <v>0</v>
      </c>
      <c r="AG358" s="365">
        <v>0</v>
      </c>
      <c r="AH358" s="365">
        <v>0</v>
      </c>
      <c r="AI358" s="365">
        <v>0</v>
      </c>
    </row>
    <row r="359" spans="1:35">
      <c r="A359" s="458" t="str">
        <f t="shared" si="5"/>
        <v>0904509262013000</v>
      </c>
      <c r="B359" s="364" t="s">
        <v>1616</v>
      </c>
      <c r="C359" s="364" t="s">
        <v>553</v>
      </c>
      <c r="D359" s="364" t="s">
        <v>567</v>
      </c>
      <c r="E359" s="364" t="s">
        <v>555</v>
      </c>
      <c r="F359" s="364" t="s">
        <v>584</v>
      </c>
      <c r="G359" s="364" t="s">
        <v>463</v>
      </c>
      <c r="H359" s="364" t="s">
        <v>556</v>
      </c>
      <c r="J359" s="364" t="s">
        <v>571</v>
      </c>
      <c r="K359" s="364" t="s">
        <v>567</v>
      </c>
      <c r="L359" s="364" t="s">
        <v>555</v>
      </c>
      <c r="M359" s="364" t="s">
        <v>738</v>
      </c>
      <c r="N359" s="364" t="s">
        <v>739</v>
      </c>
      <c r="O359" s="364" t="s">
        <v>555</v>
      </c>
      <c r="P359" s="364" t="s">
        <v>740</v>
      </c>
      <c r="Q359" s="364" t="s">
        <v>555</v>
      </c>
      <c r="R359" s="364" t="s">
        <v>555</v>
      </c>
      <c r="S359" s="364" t="s">
        <v>555</v>
      </c>
      <c r="T359" s="365">
        <v>0</v>
      </c>
      <c r="U359" s="365">
        <v>0</v>
      </c>
      <c r="V359" s="365">
        <v>0</v>
      </c>
      <c r="W359" s="365">
        <v>0</v>
      </c>
      <c r="X359" s="365">
        <v>0</v>
      </c>
      <c r="Y359" s="365">
        <v>0</v>
      </c>
      <c r="Z359" s="365">
        <v>0</v>
      </c>
      <c r="AA359" s="365">
        <v>0</v>
      </c>
      <c r="AB359" s="365">
        <v>0</v>
      </c>
      <c r="AC359" s="365">
        <v>0</v>
      </c>
      <c r="AD359" s="365">
        <v>0</v>
      </c>
      <c r="AE359" s="365">
        <v>0</v>
      </c>
      <c r="AF359" s="365">
        <v>0</v>
      </c>
      <c r="AG359" s="365">
        <v>0</v>
      </c>
      <c r="AH359" s="365">
        <v>0</v>
      </c>
      <c r="AI359" s="365">
        <v>0</v>
      </c>
    </row>
    <row r="360" spans="1:35">
      <c r="A360" s="458" t="str">
        <f t="shared" si="5"/>
        <v>0904510262013000</v>
      </c>
      <c r="B360" s="364" t="s">
        <v>1616</v>
      </c>
      <c r="C360" s="364" t="s">
        <v>553</v>
      </c>
      <c r="D360" s="364" t="s">
        <v>567</v>
      </c>
      <c r="E360" s="364" t="s">
        <v>555</v>
      </c>
      <c r="F360" s="364" t="s">
        <v>584</v>
      </c>
      <c r="G360" s="364" t="s">
        <v>463</v>
      </c>
      <c r="H360" s="364" t="s">
        <v>556</v>
      </c>
      <c r="J360" s="364" t="s">
        <v>571</v>
      </c>
      <c r="K360" s="364" t="s">
        <v>568</v>
      </c>
      <c r="L360" s="364" t="s">
        <v>555</v>
      </c>
      <c r="M360" s="364" t="s">
        <v>738</v>
      </c>
      <c r="N360" s="364" t="s">
        <v>739</v>
      </c>
      <c r="O360" s="364" t="s">
        <v>555</v>
      </c>
      <c r="P360" s="364" t="s">
        <v>740</v>
      </c>
      <c r="Q360" s="364" t="s">
        <v>555</v>
      </c>
      <c r="R360" s="364" t="s">
        <v>555</v>
      </c>
      <c r="S360" s="364" t="s">
        <v>555</v>
      </c>
      <c r="T360" s="365">
        <v>0</v>
      </c>
      <c r="U360" s="365">
        <v>0</v>
      </c>
      <c r="V360" s="365">
        <v>0</v>
      </c>
      <c r="W360" s="365">
        <v>0</v>
      </c>
      <c r="X360" s="365">
        <v>0</v>
      </c>
      <c r="Y360" s="365">
        <v>0</v>
      </c>
      <c r="Z360" s="365">
        <v>0</v>
      </c>
      <c r="AA360" s="365">
        <v>0</v>
      </c>
      <c r="AB360" s="365">
        <v>0</v>
      </c>
      <c r="AC360" s="365">
        <v>0</v>
      </c>
      <c r="AD360" s="365">
        <v>0</v>
      </c>
      <c r="AE360" s="365">
        <v>0</v>
      </c>
      <c r="AF360" s="365">
        <v>0</v>
      </c>
      <c r="AG360" s="365">
        <v>0</v>
      </c>
      <c r="AH360" s="365">
        <v>0</v>
      </c>
      <c r="AI360" s="365">
        <v>0</v>
      </c>
    </row>
    <row r="361" spans="1:35">
      <c r="A361" s="458" t="str">
        <f t="shared" si="5"/>
        <v>0904511262013000</v>
      </c>
      <c r="B361" s="364" t="s">
        <v>1616</v>
      </c>
      <c r="C361" s="364" t="s">
        <v>553</v>
      </c>
      <c r="D361" s="364" t="s">
        <v>567</v>
      </c>
      <c r="E361" s="364" t="s">
        <v>555</v>
      </c>
      <c r="F361" s="364" t="s">
        <v>584</v>
      </c>
      <c r="G361" s="364" t="s">
        <v>463</v>
      </c>
      <c r="H361" s="364" t="s">
        <v>556</v>
      </c>
      <c r="J361" s="364" t="s">
        <v>571</v>
      </c>
      <c r="K361" s="364" t="s">
        <v>569</v>
      </c>
      <c r="L361" s="364" t="s">
        <v>555</v>
      </c>
      <c r="M361" s="364" t="s">
        <v>738</v>
      </c>
      <c r="N361" s="364" t="s">
        <v>739</v>
      </c>
      <c r="O361" s="364" t="s">
        <v>555</v>
      </c>
      <c r="P361" s="364" t="s">
        <v>740</v>
      </c>
      <c r="Q361" s="364" t="s">
        <v>555</v>
      </c>
      <c r="R361" s="364" t="s">
        <v>555</v>
      </c>
      <c r="S361" s="364" t="s">
        <v>555</v>
      </c>
      <c r="T361" s="365">
        <v>0</v>
      </c>
      <c r="U361" s="365">
        <v>0</v>
      </c>
      <c r="V361" s="365">
        <v>0</v>
      </c>
      <c r="W361" s="365">
        <v>0</v>
      </c>
      <c r="X361" s="365">
        <v>0</v>
      </c>
      <c r="Y361" s="365">
        <v>0</v>
      </c>
      <c r="Z361" s="365">
        <v>0</v>
      </c>
      <c r="AA361" s="365">
        <v>0</v>
      </c>
      <c r="AB361" s="365">
        <v>0</v>
      </c>
      <c r="AC361" s="365">
        <v>0</v>
      </c>
      <c r="AD361" s="365">
        <v>0</v>
      </c>
      <c r="AE361" s="365">
        <v>0</v>
      </c>
      <c r="AF361" s="365">
        <v>0</v>
      </c>
      <c r="AG361" s="365">
        <v>0</v>
      </c>
      <c r="AH361" s="365">
        <v>0</v>
      </c>
      <c r="AI361" s="365">
        <v>0</v>
      </c>
    </row>
    <row r="362" spans="1:35">
      <c r="A362" s="458" t="str">
        <f t="shared" si="5"/>
        <v>0904512262013000</v>
      </c>
      <c r="B362" s="364" t="s">
        <v>1616</v>
      </c>
      <c r="C362" s="364" t="s">
        <v>553</v>
      </c>
      <c r="D362" s="364" t="s">
        <v>567</v>
      </c>
      <c r="E362" s="364" t="s">
        <v>555</v>
      </c>
      <c r="F362" s="364" t="s">
        <v>584</v>
      </c>
      <c r="G362" s="364" t="s">
        <v>463</v>
      </c>
      <c r="H362" s="364" t="s">
        <v>556</v>
      </c>
      <c r="J362" s="364" t="s">
        <v>571</v>
      </c>
      <c r="K362" s="364" t="s">
        <v>557</v>
      </c>
      <c r="L362" s="364" t="s">
        <v>555</v>
      </c>
      <c r="M362" s="364" t="s">
        <v>738</v>
      </c>
      <c r="N362" s="364" t="s">
        <v>739</v>
      </c>
      <c r="O362" s="364" t="s">
        <v>555</v>
      </c>
      <c r="P362" s="364" t="s">
        <v>740</v>
      </c>
      <c r="Q362" s="364" t="s">
        <v>555</v>
      </c>
      <c r="R362" s="364" t="s">
        <v>555</v>
      </c>
      <c r="S362" s="364" t="s">
        <v>555</v>
      </c>
      <c r="T362" s="365">
        <v>0</v>
      </c>
      <c r="U362" s="365">
        <v>0</v>
      </c>
      <c r="V362" s="365">
        <v>0</v>
      </c>
      <c r="W362" s="365">
        <v>0</v>
      </c>
      <c r="X362" s="365">
        <v>0</v>
      </c>
      <c r="Y362" s="365">
        <v>0</v>
      </c>
      <c r="Z362" s="365">
        <v>0</v>
      </c>
      <c r="AA362" s="365">
        <v>0</v>
      </c>
      <c r="AB362" s="365">
        <v>0</v>
      </c>
      <c r="AC362" s="365">
        <v>0</v>
      </c>
      <c r="AD362" s="365">
        <v>0</v>
      </c>
      <c r="AE362" s="365">
        <v>0</v>
      </c>
      <c r="AF362" s="365">
        <v>0</v>
      </c>
      <c r="AG362" s="365">
        <v>0</v>
      </c>
      <c r="AH362" s="365">
        <v>0</v>
      </c>
      <c r="AI362" s="365">
        <v>0</v>
      </c>
    </row>
    <row r="363" spans="1:35">
      <c r="A363" s="458" t="str">
        <f t="shared" si="5"/>
        <v>0904513262013000</v>
      </c>
      <c r="B363" s="364" t="s">
        <v>1616</v>
      </c>
      <c r="C363" s="364" t="s">
        <v>553</v>
      </c>
      <c r="D363" s="364" t="s">
        <v>567</v>
      </c>
      <c r="E363" s="364" t="s">
        <v>555</v>
      </c>
      <c r="F363" s="364" t="s">
        <v>584</v>
      </c>
      <c r="G363" s="364" t="s">
        <v>463</v>
      </c>
      <c r="H363" s="364" t="s">
        <v>556</v>
      </c>
      <c r="J363" s="364" t="s">
        <v>571</v>
      </c>
      <c r="K363" s="364" t="s">
        <v>572</v>
      </c>
      <c r="L363" s="364" t="s">
        <v>555</v>
      </c>
      <c r="M363" s="364" t="s">
        <v>738</v>
      </c>
      <c r="N363" s="364" t="s">
        <v>739</v>
      </c>
      <c r="O363" s="364" t="s">
        <v>555</v>
      </c>
      <c r="P363" s="364" t="s">
        <v>740</v>
      </c>
      <c r="Q363" s="364" t="s">
        <v>555</v>
      </c>
      <c r="R363" s="364" t="s">
        <v>555</v>
      </c>
      <c r="S363" s="364" t="s">
        <v>555</v>
      </c>
      <c r="T363" s="365">
        <v>0</v>
      </c>
      <c r="U363" s="365">
        <v>0</v>
      </c>
      <c r="V363" s="365">
        <v>0</v>
      </c>
      <c r="W363" s="365">
        <v>0</v>
      </c>
      <c r="X363" s="365">
        <v>0</v>
      </c>
      <c r="Y363" s="365">
        <v>0</v>
      </c>
      <c r="Z363" s="365">
        <v>0</v>
      </c>
      <c r="AA363" s="365">
        <v>0</v>
      </c>
      <c r="AB363" s="365">
        <v>0</v>
      </c>
      <c r="AC363" s="365">
        <v>0</v>
      </c>
      <c r="AD363" s="365">
        <v>0</v>
      </c>
      <c r="AE363" s="365">
        <v>0</v>
      </c>
      <c r="AF363" s="365">
        <v>0</v>
      </c>
      <c r="AG363" s="365">
        <v>0</v>
      </c>
      <c r="AH363" s="365">
        <v>0</v>
      </c>
      <c r="AI363" s="365">
        <v>0</v>
      </c>
    </row>
    <row r="364" spans="1:35">
      <c r="A364" s="458" t="str">
        <f t="shared" si="5"/>
        <v>0904514262013000</v>
      </c>
      <c r="B364" s="364" t="s">
        <v>1616</v>
      </c>
      <c r="C364" s="364" t="s">
        <v>553</v>
      </c>
      <c r="D364" s="364" t="s">
        <v>567</v>
      </c>
      <c r="E364" s="364" t="s">
        <v>555</v>
      </c>
      <c r="F364" s="364" t="s">
        <v>584</v>
      </c>
      <c r="G364" s="364" t="s">
        <v>463</v>
      </c>
      <c r="H364" s="364" t="s">
        <v>556</v>
      </c>
      <c r="J364" s="364" t="s">
        <v>571</v>
      </c>
      <c r="K364" s="364" t="s">
        <v>573</v>
      </c>
      <c r="L364" s="364" t="s">
        <v>555</v>
      </c>
      <c r="M364" s="364" t="s">
        <v>738</v>
      </c>
      <c r="N364" s="364" t="s">
        <v>739</v>
      </c>
      <c r="O364" s="364" t="s">
        <v>555</v>
      </c>
      <c r="P364" s="364" t="s">
        <v>740</v>
      </c>
      <c r="Q364" s="364" t="s">
        <v>555</v>
      </c>
      <c r="R364" s="364" t="s">
        <v>555</v>
      </c>
      <c r="S364" s="364" t="s">
        <v>555</v>
      </c>
      <c r="T364" s="365">
        <v>0</v>
      </c>
      <c r="U364" s="365">
        <v>0</v>
      </c>
      <c r="V364" s="365">
        <v>0</v>
      </c>
      <c r="W364" s="365">
        <v>0</v>
      </c>
      <c r="X364" s="365">
        <v>0</v>
      </c>
      <c r="Y364" s="365">
        <v>0</v>
      </c>
      <c r="Z364" s="365">
        <v>0</v>
      </c>
      <c r="AA364" s="365">
        <v>0</v>
      </c>
      <c r="AB364" s="365">
        <v>0</v>
      </c>
      <c r="AC364" s="365">
        <v>0</v>
      </c>
      <c r="AD364" s="365">
        <v>0</v>
      </c>
      <c r="AE364" s="365">
        <v>0</v>
      </c>
      <c r="AF364" s="365">
        <v>0</v>
      </c>
      <c r="AG364" s="365">
        <v>0</v>
      </c>
      <c r="AH364" s="365">
        <v>0</v>
      </c>
      <c r="AI364" s="365">
        <v>0</v>
      </c>
    </row>
    <row r="365" spans="1:35">
      <c r="A365" s="458" t="str">
        <f t="shared" si="5"/>
        <v>0904515262013000</v>
      </c>
      <c r="B365" s="364" t="s">
        <v>1616</v>
      </c>
      <c r="C365" s="364" t="s">
        <v>553</v>
      </c>
      <c r="D365" s="364" t="s">
        <v>567</v>
      </c>
      <c r="E365" s="364" t="s">
        <v>555</v>
      </c>
      <c r="F365" s="364" t="s">
        <v>584</v>
      </c>
      <c r="G365" s="364" t="s">
        <v>463</v>
      </c>
      <c r="H365" s="364" t="s">
        <v>556</v>
      </c>
      <c r="J365" s="364" t="s">
        <v>571</v>
      </c>
      <c r="K365" s="364" t="s">
        <v>574</v>
      </c>
      <c r="L365" s="364" t="s">
        <v>555</v>
      </c>
      <c r="M365" s="364" t="s">
        <v>738</v>
      </c>
      <c r="N365" s="364" t="s">
        <v>739</v>
      </c>
      <c r="O365" s="364" t="s">
        <v>555</v>
      </c>
      <c r="P365" s="364" t="s">
        <v>740</v>
      </c>
      <c r="Q365" s="364" t="s">
        <v>555</v>
      </c>
      <c r="R365" s="364" t="s">
        <v>555</v>
      </c>
      <c r="S365" s="364" t="s">
        <v>555</v>
      </c>
      <c r="T365" s="365">
        <v>0</v>
      </c>
      <c r="U365" s="365">
        <v>0</v>
      </c>
      <c r="V365" s="365">
        <v>0</v>
      </c>
      <c r="W365" s="365">
        <v>0</v>
      </c>
      <c r="X365" s="365">
        <v>0</v>
      </c>
      <c r="Y365" s="365">
        <v>0</v>
      </c>
      <c r="Z365" s="365">
        <v>0</v>
      </c>
      <c r="AA365" s="365">
        <v>0</v>
      </c>
      <c r="AB365" s="365">
        <v>0</v>
      </c>
      <c r="AC365" s="365">
        <v>0</v>
      </c>
      <c r="AD365" s="365">
        <v>0</v>
      </c>
      <c r="AE365" s="365">
        <v>0</v>
      </c>
      <c r="AF365" s="365">
        <v>0</v>
      </c>
      <c r="AG365" s="365">
        <v>0</v>
      </c>
      <c r="AH365" s="365">
        <v>0</v>
      </c>
      <c r="AI365" s="365">
        <v>0</v>
      </c>
    </row>
    <row r="366" spans="1:35">
      <c r="A366" s="458" t="str">
        <f t="shared" si="5"/>
        <v>0904516262013000</v>
      </c>
      <c r="B366" s="364" t="s">
        <v>1616</v>
      </c>
      <c r="C366" s="364" t="s">
        <v>553</v>
      </c>
      <c r="D366" s="364" t="s">
        <v>567</v>
      </c>
      <c r="E366" s="364" t="s">
        <v>555</v>
      </c>
      <c r="F366" s="364" t="s">
        <v>584</v>
      </c>
      <c r="G366" s="364" t="s">
        <v>463</v>
      </c>
      <c r="H366" s="364" t="s">
        <v>556</v>
      </c>
      <c r="J366" s="364" t="s">
        <v>571</v>
      </c>
      <c r="K366" s="364" t="s">
        <v>575</v>
      </c>
      <c r="L366" s="364" t="s">
        <v>555</v>
      </c>
      <c r="M366" s="364" t="s">
        <v>738</v>
      </c>
      <c r="N366" s="364" t="s">
        <v>739</v>
      </c>
      <c r="O366" s="364" t="s">
        <v>555</v>
      </c>
      <c r="P366" s="364" t="s">
        <v>740</v>
      </c>
      <c r="Q366" s="364" t="s">
        <v>555</v>
      </c>
      <c r="R366" s="364" t="s">
        <v>555</v>
      </c>
      <c r="S366" s="364" t="s">
        <v>555</v>
      </c>
      <c r="T366" s="365">
        <v>0</v>
      </c>
      <c r="U366" s="365">
        <v>0</v>
      </c>
      <c r="V366" s="365">
        <v>0</v>
      </c>
      <c r="W366" s="365">
        <v>0</v>
      </c>
      <c r="X366" s="365">
        <v>0</v>
      </c>
      <c r="Y366" s="365">
        <v>0</v>
      </c>
      <c r="Z366" s="365">
        <v>0</v>
      </c>
      <c r="AA366" s="365">
        <v>0</v>
      </c>
      <c r="AB366" s="365">
        <v>0</v>
      </c>
      <c r="AC366" s="365">
        <v>0</v>
      </c>
      <c r="AD366" s="365">
        <v>0</v>
      </c>
      <c r="AE366" s="365">
        <v>0</v>
      </c>
      <c r="AF366" s="365">
        <v>0</v>
      </c>
      <c r="AG366" s="365">
        <v>0</v>
      </c>
      <c r="AH366" s="365">
        <v>0</v>
      </c>
      <c r="AI366" s="365">
        <v>0</v>
      </c>
    </row>
    <row r="367" spans="1:35">
      <c r="A367" s="458" t="str">
        <f t="shared" si="5"/>
        <v>0904517262013000</v>
      </c>
      <c r="B367" s="364" t="s">
        <v>1616</v>
      </c>
      <c r="C367" s="364" t="s">
        <v>553</v>
      </c>
      <c r="D367" s="364" t="s">
        <v>567</v>
      </c>
      <c r="E367" s="364" t="s">
        <v>555</v>
      </c>
      <c r="F367" s="364" t="s">
        <v>584</v>
      </c>
      <c r="G367" s="364" t="s">
        <v>463</v>
      </c>
      <c r="H367" s="364" t="s">
        <v>556</v>
      </c>
      <c r="J367" s="364" t="s">
        <v>571</v>
      </c>
      <c r="K367" s="364" t="s">
        <v>576</v>
      </c>
      <c r="L367" s="364" t="s">
        <v>555</v>
      </c>
      <c r="M367" s="364" t="s">
        <v>738</v>
      </c>
      <c r="N367" s="364" t="s">
        <v>739</v>
      </c>
      <c r="O367" s="364" t="s">
        <v>555</v>
      </c>
      <c r="P367" s="364" t="s">
        <v>740</v>
      </c>
      <c r="Q367" s="364" t="s">
        <v>555</v>
      </c>
      <c r="R367" s="364" t="s">
        <v>555</v>
      </c>
      <c r="S367" s="364" t="s">
        <v>555</v>
      </c>
      <c r="T367" s="365">
        <v>0</v>
      </c>
      <c r="U367" s="365">
        <v>0</v>
      </c>
      <c r="V367" s="365">
        <v>0</v>
      </c>
      <c r="W367" s="365">
        <v>0</v>
      </c>
      <c r="X367" s="365">
        <v>0</v>
      </c>
      <c r="Y367" s="365">
        <v>0</v>
      </c>
      <c r="Z367" s="365">
        <v>0</v>
      </c>
      <c r="AA367" s="365">
        <v>0</v>
      </c>
      <c r="AB367" s="365">
        <v>0</v>
      </c>
      <c r="AC367" s="365">
        <v>0</v>
      </c>
      <c r="AD367" s="365">
        <v>0</v>
      </c>
      <c r="AE367" s="365">
        <v>0</v>
      </c>
      <c r="AF367" s="365">
        <v>0</v>
      </c>
      <c r="AG367" s="365">
        <v>0</v>
      </c>
      <c r="AH367" s="365">
        <v>0</v>
      </c>
      <c r="AI367" s="365">
        <v>0</v>
      </c>
    </row>
    <row r="368" spans="1:35">
      <c r="A368" s="458" t="str">
        <f t="shared" si="5"/>
        <v>0904518262013000</v>
      </c>
      <c r="B368" s="364" t="s">
        <v>1616</v>
      </c>
      <c r="C368" s="364" t="s">
        <v>553</v>
      </c>
      <c r="D368" s="364" t="s">
        <v>567</v>
      </c>
      <c r="E368" s="364" t="s">
        <v>555</v>
      </c>
      <c r="F368" s="364" t="s">
        <v>584</v>
      </c>
      <c r="G368" s="364" t="s">
        <v>463</v>
      </c>
      <c r="H368" s="364" t="s">
        <v>556</v>
      </c>
      <c r="J368" s="364" t="s">
        <v>571</v>
      </c>
      <c r="K368" s="364" t="s">
        <v>577</v>
      </c>
      <c r="L368" s="364" t="s">
        <v>555</v>
      </c>
      <c r="M368" s="364" t="s">
        <v>738</v>
      </c>
      <c r="N368" s="364" t="s">
        <v>739</v>
      </c>
      <c r="O368" s="364" t="s">
        <v>555</v>
      </c>
      <c r="P368" s="364" t="s">
        <v>740</v>
      </c>
      <c r="Q368" s="364" t="s">
        <v>555</v>
      </c>
      <c r="R368" s="364" t="s">
        <v>555</v>
      </c>
      <c r="S368" s="364" t="s">
        <v>555</v>
      </c>
      <c r="T368" s="365">
        <v>0</v>
      </c>
      <c r="U368" s="365">
        <v>0</v>
      </c>
      <c r="V368" s="365">
        <v>0</v>
      </c>
      <c r="W368" s="365">
        <v>0</v>
      </c>
      <c r="X368" s="365">
        <v>0</v>
      </c>
      <c r="Y368" s="365">
        <v>0</v>
      </c>
      <c r="Z368" s="365">
        <v>0</v>
      </c>
      <c r="AA368" s="365">
        <v>0</v>
      </c>
      <c r="AB368" s="365">
        <v>0</v>
      </c>
      <c r="AC368" s="365">
        <v>0</v>
      </c>
      <c r="AD368" s="365">
        <v>0</v>
      </c>
      <c r="AE368" s="365">
        <v>0</v>
      </c>
      <c r="AF368" s="365">
        <v>0</v>
      </c>
      <c r="AG368" s="365">
        <v>0</v>
      </c>
      <c r="AH368" s="365">
        <v>0</v>
      </c>
      <c r="AI368" s="365">
        <v>0</v>
      </c>
    </row>
    <row r="369" spans="1:87">
      <c r="A369" s="458" t="str">
        <f t="shared" si="5"/>
        <v>0904519262013000</v>
      </c>
      <c r="B369" s="364" t="s">
        <v>1616</v>
      </c>
      <c r="C369" s="364" t="s">
        <v>553</v>
      </c>
      <c r="D369" s="364" t="s">
        <v>567</v>
      </c>
      <c r="E369" s="364" t="s">
        <v>555</v>
      </c>
      <c r="F369" s="364" t="s">
        <v>584</v>
      </c>
      <c r="G369" s="364" t="s">
        <v>463</v>
      </c>
      <c r="H369" s="364" t="s">
        <v>556</v>
      </c>
      <c r="J369" s="364" t="s">
        <v>571</v>
      </c>
      <c r="K369" s="364" t="s">
        <v>578</v>
      </c>
      <c r="L369" s="364" t="s">
        <v>555</v>
      </c>
      <c r="M369" s="364" t="s">
        <v>738</v>
      </c>
      <c r="N369" s="364" t="s">
        <v>739</v>
      </c>
      <c r="O369" s="364" t="s">
        <v>555</v>
      </c>
      <c r="P369" s="364" t="s">
        <v>740</v>
      </c>
      <c r="Q369" s="364" t="s">
        <v>555</v>
      </c>
      <c r="R369" s="364" t="s">
        <v>555</v>
      </c>
      <c r="S369" s="364" t="s">
        <v>555</v>
      </c>
      <c r="T369" s="365">
        <v>0</v>
      </c>
      <c r="U369" s="365">
        <v>0</v>
      </c>
      <c r="V369" s="365">
        <v>0</v>
      </c>
      <c r="W369" s="365">
        <v>0</v>
      </c>
      <c r="X369" s="365">
        <v>0</v>
      </c>
      <c r="Y369" s="365">
        <v>0</v>
      </c>
      <c r="Z369" s="365">
        <v>0</v>
      </c>
      <c r="AA369" s="365">
        <v>0</v>
      </c>
      <c r="AB369" s="365">
        <v>0</v>
      </c>
      <c r="AC369" s="365">
        <v>0</v>
      </c>
      <c r="AD369" s="365">
        <v>0</v>
      </c>
      <c r="AE369" s="365">
        <v>0</v>
      </c>
      <c r="AF369" s="365">
        <v>0</v>
      </c>
      <c r="AG369" s="365">
        <v>0</v>
      </c>
      <c r="AH369" s="365">
        <v>0</v>
      </c>
      <c r="AI369" s="365">
        <v>0</v>
      </c>
    </row>
    <row r="370" spans="1:87">
      <c r="A370" s="458" t="str">
        <f t="shared" si="5"/>
        <v>0904520262013000</v>
      </c>
      <c r="B370" s="364" t="s">
        <v>1616</v>
      </c>
      <c r="C370" s="364" t="s">
        <v>553</v>
      </c>
      <c r="D370" s="364" t="s">
        <v>567</v>
      </c>
      <c r="E370" s="364" t="s">
        <v>555</v>
      </c>
      <c r="F370" s="364" t="s">
        <v>584</v>
      </c>
      <c r="G370" s="364" t="s">
        <v>463</v>
      </c>
      <c r="H370" s="364" t="s">
        <v>556</v>
      </c>
      <c r="J370" s="364" t="s">
        <v>571</v>
      </c>
      <c r="K370" s="364" t="s">
        <v>579</v>
      </c>
      <c r="L370" s="364" t="s">
        <v>555</v>
      </c>
      <c r="M370" s="364" t="s">
        <v>738</v>
      </c>
      <c r="N370" s="364" t="s">
        <v>739</v>
      </c>
      <c r="O370" s="364" t="s">
        <v>555</v>
      </c>
      <c r="P370" s="364" t="s">
        <v>740</v>
      </c>
      <c r="Q370" s="364" t="s">
        <v>555</v>
      </c>
      <c r="R370" s="364" t="s">
        <v>555</v>
      </c>
      <c r="S370" s="364" t="s">
        <v>555</v>
      </c>
      <c r="T370" s="365">
        <v>0</v>
      </c>
      <c r="U370" s="365">
        <v>0</v>
      </c>
      <c r="V370" s="365">
        <v>0</v>
      </c>
      <c r="W370" s="365">
        <v>0</v>
      </c>
      <c r="X370" s="365">
        <v>0</v>
      </c>
      <c r="Y370" s="365">
        <v>0</v>
      </c>
      <c r="Z370" s="365">
        <v>0</v>
      </c>
      <c r="AA370" s="365">
        <v>0</v>
      </c>
      <c r="AB370" s="365">
        <v>0</v>
      </c>
      <c r="AC370" s="365">
        <v>0</v>
      </c>
      <c r="AD370" s="365">
        <v>0</v>
      </c>
      <c r="AE370" s="365">
        <v>0</v>
      </c>
      <c r="AF370" s="365">
        <v>0</v>
      </c>
      <c r="AG370" s="365">
        <v>0</v>
      </c>
      <c r="AH370" s="365">
        <v>0</v>
      </c>
      <c r="AI370" s="365">
        <v>0</v>
      </c>
    </row>
    <row r="371" spans="1:87">
      <c r="A371" s="458" t="str">
        <f t="shared" si="5"/>
        <v>0904521262013000</v>
      </c>
      <c r="B371" s="364" t="s">
        <v>1616</v>
      </c>
      <c r="C371" s="364" t="s">
        <v>553</v>
      </c>
      <c r="D371" s="364" t="s">
        <v>567</v>
      </c>
      <c r="E371" s="364" t="s">
        <v>555</v>
      </c>
      <c r="F371" s="364" t="s">
        <v>584</v>
      </c>
      <c r="G371" s="364" t="s">
        <v>463</v>
      </c>
      <c r="H371" s="364" t="s">
        <v>556</v>
      </c>
      <c r="J371" s="364" t="s">
        <v>571</v>
      </c>
      <c r="K371" s="364" t="s">
        <v>559</v>
      </c>
      <c r="L371" s="364" t="s">
        <v>555</v>
      </c>
      <c r="M371" s="364" t="s">
        <v>738</v>
      </c>
      <c r="N371" s="364" t="s">
        <v>739</v>
      </c>
      <c r="O371" s="364" t="s">
        <v>555</v>
      </c>
      <c r="P371" s="364" t="s">
        <v>740</v>
      </c>
      <c r="Q371" s="364" t="s">
        <v>555</v>
      </c>
      <c r="R371" s="364" t="s">
        <v>555</v>
      </c>
      <c r="S371" s="364" t="s">
        <v>555</v>
      </c>
      <c r="T371" s="365">
        <v>0</v>
      </c>
      <c r="U371" s="365">
        <v>0</v>
      </c>
      <c r="V371" s="365">
        <v>0</v>
      </c>
      <c r="W371" s="365">
        <v>0</v>
      </c>
      <c r="X371" s="365">
        <v>0</v>
      </c>
      <c r="Y371" s="365">
        <v>0</v>
      </c>
      <c r="Z371" s="365">
        <v>0</v>
      </c>
      <c r="AA371" s="365">
        <v>0</v>
      </c>
      <c r="AB371" s="365">
        <v>0</v>
      </c>
      <c r="AC371" s="365">
        <v>0</v>
      </c>
      <c r="AD371" s="365">
        <v>0</v>
      </c>
      <c r="AE371" s="365">
        <v>0</v>
      </c>
      <c r="AF371" s="365">
        <v>0</v>
      </c>
      <c r="AG371" s="365">
        <v>0</v>
      </c>
      <c r="AH371" s="365">
        <v>0</v>
      </c>
      <c r="AI371" s="365">
        <v>0</v>
      </c>
    </row>
    <row r="372" spans="1:87">
      <c r="A372" s="458" t="str">
        <f t="shared" si="5"/>
        <v>0904522262013000</v>
      </c>
      <c r="B372" s="364" t="s">
        <v>1616</v>
      </c>
      <c r="C372" s="364" t="s">
        <v>553</v>
      </c>
      <c r="D372" s="364" t="s">
        <v>567</v>
      </c>
      <c r="E372" s="364" t="s">
        <v>555</v>
      </c>
      <c r="F372" s="364" t="s">
        <v>584</v>
      </c>
      <c r="G372" s="364" t="s">
        <v>463</v>
      </c>
      <c r="H372" s="364" t="s">
        <v>556</v>
      </c>
      <c r="J372" s="364" t="s">
        <v>571</v>
      </c>
      <c r="K372" s="364" t="s">
        <v>580</v>
      </c>
      <c r="L372" s="364" t="s">
        <v>555</v>
      </c>
      <c r="M372" s="364" t="s">
        <v>738</v>
      </c>
      <c r="N372" s="364" t="s">
        <v>739</v>
      </c>
      <c r="O372" s="364" t="s">
        <v>555</v>
      </c>
      <c r="P372" s="364" t="s">
        <v>740</v>
      </c>
      <c r="Q372" s="364" t="s">
        <v>555</v>
      </c>
      <c r="R372" s="364" t="s">
        <v>555</v>
      </c>
      <c r="S372" s="364" t="s">
        <v>555</v>
      </c>
      <c r="T372" s="365">
        <v>0</v>
      </c>
      <c r="U372" s="365">
        <v>0</v>
      </c>
      <c r="V372" s="365">
        <v>0</v>
      </c>
      <c r="W372" s="365">
        <v>0</v>
      </c>
      <c r="X372" s="365">
        <v>0</v>
      </c>
      <c r="Y372" s="365">
        <v>0</v>
      </c>
      <c r="Z372" s="365">
        <v>0</v>
      </c>
      <c r="AA372" s="365">
        <v>0</v>
      </c>
      <c r="AB372" s="365">
        <v>0</v>
      </c>
      <c r="AC372" s="365">
        <v>0</v>
      </c>
      <c r="AD372" s="365">
        <v>0</v>
      </c>
      <c r="AE372" s="365">
        <v>0</v>
      </c>
      <c r="AF372" s="365">
        <v>0</v>
      </c>
      <c r="AG372" s="365">
        <v>0</v>
      </c>
      <c r="AH372" s="365">
        <v>0</v>
      </c>
      <c r="AI372" s="365">
        <v>0</v>
      </c>
    </row>
    <row r="373" spans="1:87">
      <c r="A373" s="458" t="str">
        <f t="shared" si="5"/>
        <v>0904523262013000</v>
      </c>
      <c r="B373" s="364" t="s">
        <v>1616</v>
      </c>
      <c r="C373" s="364" t="s">
        <v>553</v>
      </c>
      <c r="D373" s="364" t="s">
        <v>567</v>
      </c>
      <c r="E373" s="364" t="s">
        <v>555</v>
      </c>
      <c r="F373" s="364" t="s">
        <v>584</v>
      </c>
      <c r="G373" s="364" t="s">
        <v>463</v>
      </c>
      <c r="H373" s="364" t="s">
        <v>556</v>
      </c>
      <c r="J373" s="364" t="s">
        <v>571</v>
      </c>
      <c r="K373" s="364" t="s">
        <v>581</v>
      </c>
      <c r="L373" s="364" t="s">
        <v>555</v>
      </c>
      <c r="M373" s="364" t="s">
        <v>738</v>
      </c>
      <c r="N373" s="364" t="s">
        <v>739</v>
      </c>
      <c r="O373" s="364" t="s">
        <v>555</v>
      </c>
      <c r="P373" s="364" t="s">
        <v>740</v>
      </c>
      <c r="Q373" s="364" t="s">
        <v>555</v>
      </c>
      <c r="R373" s="364" t="s">
        <v>555</v>
      </c>
      <c r="S373" s="364" t="s">
        <v>555</v>
      </c>
      <c r="T373" s="365">
        <v>0</v>
      </c>
      <c r="U373" s="365">
        <v>0</v>
      </c>
      <c r="V373" s="365">
        <v>0</v>
      </c>
      <c r="W373" s="365">
        <v>0</v>
      </c>
      <c r="X373" s="365">
        <v>0</v>
      </c>
      <c r="Y373" s="365">
        <v>0</v>
      </c>
      <c r="Z373" s="365">
        <v>0</v>
      </c>
      <c r="AA373" s="365">
        <v>0</v>
      </c>
      <c r="AB373" s="365">
        <v>0</v>
      </c>
      <c r="AC373" s="365">
        <v>0</v>
      </c>
      <c r="AD373" s="365">
        <v>0</v>
      </c>
      <c r="AE373" s="365">
        <v>0</v>
      </c>
      <c r="AF373" s="365">
        <v>0</v>
      </c>
      <c r="AG373" s="365">
        <v>0</v>
      </c>
      <c r="AH373" s="365">
        <v>0</v>
      </c>
      <c r="AI373" s="365">
        <v>0</v>
      </c>
    </row>
    <row r="374" spans="1:87">
      <c r="A374" s="458" t="str">
        <f t="shared" si="5"/>
        <v>0904524262013000</v>
      </c>
      <c r="B374" s="364" t="s">
        <v>1616</v>
      </c>
      <c r="C374" s="364" t="s">
        <v>553</v>
      </c>
      <c r="D374" s="364" t="s">
        <v>567</v>
      </c>
      <c r="E374" s="364" t="s">
        <v>555</v>
      </c>
      <c r="F374" s="364" t="s">
        <v>584</v>
      </c>
      <c r="G374" s="364" t="s">
        <v>463</v>
      </c>
      <c r="H374" s="364" t="s">
        <v>556</v>
      </c>
      <c r="J374" s="364" t="s">
        <v>571</v>
      </c>
      <c r="K374" s="364" t="s">
        <v>560</v>
      </c>
      <c r="L374" s="364" t="s">
        <v>555</v>
      </c>
      <c r="M374" s="364" t="s">
        <v>738</v>
      </c>
      <c r="N374" s="364" t="s">
        <v>739</v>
      </c>
      <c r="O374" s="364" t="s">
        <v>555</v>
      </c>
      <c r="P374" s="364" t="s">
        <v>740</v>
      </c>
      <c r="Q374" s="364" t="s">
        <v>555</v>
      </c>
      <c r="R374" s="364" t="s">
        <v>555</v>
      </c>
      <c r="S374" s="364" t="s">
        <v>555</v>
      </c>
      <c r="T374" s="365">
        <v>0</v>
      </c>
      <c r="U374" s="365">
        <v>0</v>
      </c>
      <c r="V374" s="365">
        <v>0</v>
      </c>
      <c r="W374" s="365">
        <v>0</v>
      </c>
      <c r="X374" s="365">
        <v>0</v>
      </c>
      <c r="Y374" s="365">
        <v>0</v>
      </c>
      <c r="Z374" s="365">
        <v>0</v>
      </c>
      <c r="AA374" s="365">
        <v>0</v>
      </c>
      <c r="AB374" s="365">
        <v>0</v>
      </c>
      <c r="AC374" s="365">
        <v>0</v>
      </c>
      <c r="AD374" s="365">
        <v>0</v>
      </c>
      <c r="AE374" s="365">
        <v>0</v>
      </c>
      <c r="AF374" s="365">
        <v>0</v>
      </c>
      <c r="AG374" s="365">
        <v>0</v>
      </c>
      <c r="AH374" s="365">
        <v>0</v>
      </c>
      <c r="AI374" s="365">
        <v>0</v>
      </c>
    </row>
    <row r="375" spans="1:87">
      <c r="A375" s="458" t="str">
        <f t="shared" si="5"/>
        <v>0901301262013001</v>
      </c>
      <c r="B375" s="364" t="s">
        <v>1616</v>
      </c>
      <c r="C375" s="364" t="s">
        <v>553</v>
      </c>
      <c r="D375" s="364" t="s">
        <v>567</v>
      </c>
      <c r="E375" s="364" t="s">
        <v>555</v>
      </c>
      <c r="F375" s="364" t="s">
        <v>584</v>
      </c>
      <c r="G375" s="364" t="s">
        <v>463</v>
      </c>
      <c r="H375" s="364" t="s">
        <v>753</v>
      </c>
      <c r="I375" s="364" t="s">
        <v>785</v>
      </c>
      <c r="J375" s="364" t="s">
        <v>572</v>
      </c>
      <c r="K375" s="364" t="s">
        <v>558</v>
      </c>
      <c r="L375" s="364" t="s">
        <v>555</v>
      </c>
      <c r="M375" s="364" t="s">
        <v>738</v>
      </c>
      <c r="N375" s="364" t="s">
        <v>739</v>
      </c>
      <c r="O375" s="364" t="s">
        <v>555</v>
      </c>
      <c r="P375" s="364" t="s">
        <v>740</v>
      </c>
      <c r="Q375" s="364" t="s">
        <v>555</v>
      </c>
      <c r="R375" s="364" t="s">
        <v>555</v>
      </c>
      <c r="S375" s="364" t="s">
        <v>555</v>
      </c>
      <c r="T375" s="365">
        <v>3560601</v>
      </c>
      <c r="U375" s="365">
        <v>0</v>
      </c>
      <c r="V375" s="365">
        <v>0</v>
      </c>
      <c r="W375" s="365">
        <v>0</v>
      </c>
      <c r="X375" s="365">
        <v>0</v>
      </c>
      <c r="Y375" s="365">
        <v>9033</v>
      </c>
      <c r="Z375" s="365">
        <v>2771</v>
      </c>
      <c r="AA375" s="365">
        <v>0</v>
      </c>
      <c r="AB375" s="365">
        <v>0</v>
      </c>
      <c r="AC375" s="365">
        <v>169</v>
      </c>
      <c r="AD375" s="365">
        <v>532</v>
      </c>
      <c r="AE375" s="365">
        <v>0</v>
      </c>
      <c r="AF375" s="365">
        <v>322</v>
      </c>
      <c r="AG375" s="365">
        <v>0</v>
      </c>
      <c r="AH375" s="365">
        <v>0</v>
      </c>
      <c r="AI375" s="365">
        <v>406</v>
      </c>
      <c r="AJ375" s="365">
        <v>21</v>
      </c>
      <c r="AK375" s="365">
        <v>0</v>
      </c>
      <c r="AL375" s="365">
        <v>1060</v>
      </c>
      <c r="AM375" s="365">
        <v>1449</v>
      </c>
      <c r="AN375" s="365">
        <v>382</v>
      </c>
      <c r="AO375" s="365">
        <v>852</v>
      </c>
      <c r="AP375" s="365">
        <v>327</v>
      </c>
      <c r="AQ375" s="365">
        <v>0</v>
      </c>
      <c r="AR375" s="365">
        <v>0</v>
      </c>
      <c r="AS375" s="365">
        <v>0</v>
      </c>
      <c r="AT375" s="365">
        <v>0</v>
      </c>
      <c r="AU375" s="365">
        <v>57</v>
      </c>
      <c r="AV375" s="365">
        <v>31</v>
      </c>
      <c r="AW375" s="365">
        <v>0</v>
      </c>
      <c r="AX375" s="365">
        <v>5011001</v>
      </c>
      <c r="AY375" s="365">
        <v>5011001</v>
      </c>
      <c r="AZ375" s="365">
        <v>30</v>
      </c>
      <c r="BA375" s="365">
        <v>0</v>
      </c>
      <c r="BB375" s="365">
        <v>0</v>
      </c>
      <c r="BC375" s="365">
        <v>165</v>
      </c>
      <c r="BD375" s="365">
        <v>0</v>
      </c>
      <c r="BE375" s="365">
        <v>0</v>
      </c>
      <c r="BF375" s="365">
        <v>330</v>
      </c>
      <c r="BG375" s="365">
        <v>1375</v>
      </c>
      <c r="BH375" s="365">
        <v>1375</v>
      </c>
      <c r="BI375" s="365">
        <v>1210</v>
      </c>
      <c r="BJ375" s="365">
        <v>715</v>
      </c>
      <c r="BK375" s="365">
        <v>0</v>
      </c>
      <c r="BL375" s="365">
        <v>0</v>
      </c>
      <c r="BM375" s="365">
        <v>1</v>
      </c>
      <c r="BN375" s="365">
        <v>0</v>
      </c>
      <c r="BO375" s="365">
        <v>0</v>
      </c>
      <c r="BP375" s="365">
        <v>0</v>
      </c>
      <c r="BQ375" s="365">
        <v>0</v>
      </c>
      <c r="BR375" s="365">
        <v>0</v>
      </c>
      <c r="BS375" s="365">
        <v>57</v>
      </c>
      <c r="BT375" s="365">
        <v>0</v>
      </c>
      <c r="BU375" s="365">
        <v>0</v>
      </c>
      <c r="BV375" s="365">
        <v>7</v>
      </c>
      <c r="BW375" s="365">
        <v>1</v>
      </c>
      <c r="BX375" s="365">
        <v>0</v>
      </c>
      <c r="BY375" s="365">
        <v>0</v>
      </c>
      <c r="BZ375" s="365">
        <v>0</v>
      </c>
      <c r="CA375" s="365">
        <v>0</v>
      </c>
      <c r="CB375" s="365">
        <v>2</v>
      </c>
      <c r="CC375" s="365">
        <v>0</v>
      </c>
      <c r="CD375" s="365">
        <v>0</v>
      </c>
      <c r="CE375" s="365">
        <v>0</v>
      </c>
      <c r="CF375" s="365">
        <v>0</v>
      </c>
      <c r="CG375" s="365">
        <v>0</v>
      </c>
      <c r="CH375" s="365">
        <v>0</v>
      </c>
      <c r="CI375" s="365" t="s">
        <v>1569</v>
      </c>
    </row>
    <row r="376" spans="1:87">
      <c r="A376" s="458" t="str">
        <f t="shared" si="5"/>
        <v>1002101262013000</v>
      </c>
      <c r="B376" s="364" t="s">
        <v>1616</v>
      </c>
      <c r="C376" s="364" t="s">
        <v>553</v>
      </c>
      <c r="D376" s="364" t="s">
        <v>568</v>
      </c>
      <c r="E376" s="364" t="s">
        <v>555</v>
      </c>
      <c r="F376" s="364" t="s">
        <v>584</v>
      </c>
      <c r="G376" s="364" t="s">
        <v>463</v>
      </c>
      <c r="H376" s="364" t="s">
        <v>556</v>
      </c>
      <c r="J376" s="364" t="s">
        <v>559</v>
      </c>
      <c r="K376" s="364" t="s">
        <v>558</v>
      </c>
      <c r="L376" s="364" t="s">
        <v>555</v>
      </c>
      <c r="M376" s="364" t="s">
        <v>738</v>
      </c>
      <c r="N376" s="364" t="s">
        <v>739</v>
      </c>
      <c r="O376" s="364" t="s">
        <v>555</v>
      </c>
      <c r="P376" s="364" t="s">
        <v>555</v>
      </c>
      <c r="Q376" s="364" t="s">
        <v>555</v>
      </c>
      <c r="R376" s="364" t="s">
        <v>555</v>
      </c>
      <c r="S376" s="364" t="s">
        <v>555</v>
      </c>
      <c r="T376" s="365">
        <v>0</v>
      </c>
      <c r="U376" s="365">
        <v>0</v>
      </c>
      <c r="V376" s="365">
        <v>0</v>
      </c>
      <c r="W376" s="365">
        <v>0</v>
      </c>
      <c r="X376" s="365">
        <v>0</v>
      </c>
      <c r="Y376" s="365">
        <v>0</v>
      </c>
      <c r="Z376" s="365">
        <v>0</v>
      </c>
      <c r="AA376" s="365">
        <v>0</v>
      </c>
      <c r="AB376" s="365">
        <v>0</v>
      </c>
      <c r="AC376" s="365">
        <v>0</v>
      </c>
      <c r="AD376" s="365">
        <v>4248</v>
      </c>
      <c r="AE376" s="365">
        <v>149</v>
      </c>
      <c r="AF376" s="365">
        <v>1117</v>
      </c>
      <c r="AG376" s="365">
        <v>13873</v>
      </c>
      <c r="AH376" s="365">
        <v>3822</v>
      </c>
      <c r="AI376" s="365">
        <v>23209</v>
      </c>
      <c r="AJ376" s="365">
        <v>0</v>
      </c>
      <c r="AK376" s="365">
        <v>0</v>
      </c>
      <c r="AL376" s="365">
        <v>0</v>
      </c>
      <c r="AM376" s="365">
        <v>0</v>
      </c>
      <c r="AN376" s="365">
        <v>0</v>
      </c>
      <c r="AO376" s="365">
        <v>0</v>
      </c>
      <c r="AP376" s="365">
        <v>0</v>
      </c>
      <c r="AQ376" s="365">
        <v>0</v>
      </c>
      <c r="AR376" s="365">
        <v>0</v>
      </c>
      <c r="AS376" s="365">
        <v>0</v>
      </c>
      <c r="AT376" s="365">
        <v>0</v>
      </c>
      <c r="AU376" s="365">
        <v>0</v>
      </c>
      <c r="AV376" s="365">
        <v>0</v>
      </c>
      <c r="AW376" s="365">
        <v>0</v>
      </c>
      <c r="AX376" s="365">
        <v>0</v>
      </c>
      <c r="AY376" s="365">
        <v>23209</v>
      </c>
    </row>
    <row r="377" spans="1:87">
      <c r="A377" s="458" t="str">
        <f t="shared" si="5"/>
        <v>1002102262013000</v>
      </c>
      <c r="B377" s="364" t="s">
        <v>1616</v>
      </c>
      <c r="C377" s="364" t="s">
        <v>553</v>
      </c>
      <c r="D377" s="364" t="s">
        <v>568</v>
      </c>
      <c r="E377" s="364" t="s">
        <v>555</v>
      </c>
      <c r="F377" s="364" t="s">
        <v>584</v>
      </c>
      <c r="G377" s="364" t="s">
        <v>463</v>
      </c>
      <c r="H377" s="364" t="s">
        <v>556</v>
      </c>
      <c r="J377" s="364" t="s">
        <v>559</v>
      </c>
      <c r="K377" s="364" t="s">
        <v>561</v>
      </c>
      <c r="L377" s="364" t="s">
        <v>555</v>
      </c>
      <c r="M377" s="364" t="s">
        <v>738</v>
      </c>
      <c r="N377" s="364" t="s">
        <v>739</v>
      </c>
      <c r="O377" s="364" t="s">
        <v>555</v>
      </c>
      <c r="P377" s="364" t="s">
        <v>555</v>
      </c>
      <c r="Q377" s="364" t="s">
        <v>555</v>
      </c>
      <c r="R377" s="364" t="s">
        <v>555</v>
      </c>
      <c r="S377" s="364" t="s">
        <v>555</v>
      </c>
      <c r="T377" s="365">
        <v>0</v>
      </c>
      <c r="U377" s="365">
        <v>0</v>
      </c>
      <c r="V377" s="365">
        <v>0</v>
      </c>
      <c r="W377" s="365">
        <v>0</v>
      </c>
      <c r="X377" s="365">
        <v>0</v>
      </c>
      <c r="Y377" s="365">
        <v>0</v>
      </c>
      <c r="Z377" s="365">
        <v>0</v>
      </c>
      <c r="AA377" s="365">
        <v>0</v>
      </c>
      <c r="AB377" s="365">
        <v>0</v>
      </c>
      <c r="AC377" s="365">
        <v>0</v>
      </c>
      <c r="AD377" s="365">
        <v>0</v>
      </c>
    </row>
    <row r="378" spans="1:87">
      <c r="A378" s="458" t="str">
        <f t="shared" si="5"/>
        <v>1002401262013000</v>
      </c>
      <c r="B378" s="364" t="s">
        <v>1616</v>
      </c>
      <c r="C378" s="364" t="s">
        <v>553</v>
      </c>
      <c r="D378" s="364" t="s">
        <v>568</v>
      </c>
      <c r="E378" s="364" t="s">
        <v>555</v>
      </c>
      <c r="F378" s="364" t="s">
        <v>584</v>
      </c>
      <c r="G378" s="364" t="s">
        <v>463</v>
      </c>
      <c r="H378" s="364" t="s">
        <v>556</v>
      </c>
      <c r="J378" s="364" t="s">
        <v>560</v>
      </c>
      <c r="K378" s="364" t="s">
        <v>558</v>
      </c>
      <c r="L378" s="364" t="s">
        <v>555</v>
      </c>
      <c r="M378" s="364" t="s">
        <v>738</v>
      </c>
      <c r="N378" s="364" t="s">
        <v>739</v>
      </c>
      <c r="O378" s="364" t="s">
        <v>555</v>
      </c>
      <c r="P378" s="364" t="s">
        <v>555</v>
      </c>
      <c r="Q378" s="364" t="s">
        <v>555</v>
      </c>
      <c r="R378" s="364" t="s">
        <v>555</v>
      </c>
      <c r="S378" s="364" t="s">
        <v>555</v>
      </c>
      <c r="T378" s="365">
        <v>0</v>
      </c>
      <c r="U378" s="365">
        <v>0</v>
      </c>
      <c r="V378" s="365">
        <v>0</v>
      </c>
      <c r="W378" s="365">
        <v>0</v>
      </c>
      <c r="X378" s="365">
        <v>0</v>
      </c>
      <c r="Y378" s="365">
        <v>0</v>
      </c>
      <c r="Z378" s="365">
        <v>0</v>
      </c>
      <c r="AA378" s="365">
        <v>0</v>
      </c>
      <c r="AB378" s="365">
        <v>0</v>
      </c>
      <c r="AC378" s="365">
        <v>0</v>
      </c>
      <c r="AD378" s="365">
        <v>0</v>
      </c>
      <c r="AE378" s="365">
        <v>0</v>
      </c>
      <c r="AF378" s="365">
        <v>0</v>
      </c>
      <c r="AG378" s="365">
        <v>0</v>
      </c>
      <c r="AH378" s="365">
        <v>0</v>
      </c>
      <c r="AI378" s="365">
        <v>0</v>
      </c>
    </row>
    <row r="379" spans="1:87">
      <c r="A379" s="458" t="str">
        <f t="shared" si="5"/>
        <v>1002402262013000</v>
      </c>
      <c r="B379" s="364" t="s">
        <v>1616</v>
      </c>
      <c r="C379" s="364" t="s">
        <v>553</v>
      </c>
      <c r="D379" s="364" t="s">
        <v>568</v>
      </c>
      <c r="E379" s="364" t="s">
        <v>555</v>
      </c>
      <c r="F379" s="364" t="s">
        <v>584</v>
      </c>
      <c r="G379" s="364" t="s">
        <v>463</v>
      </c>
      <c r="H379" s="364" t="s">
        <v>556</v>
      </c>
      <c r="J379" s="364" t="s">
        <v>560</v>
      </c>
      <c r="K379" s="364" t="s">
        <v>561</v>
      </c>
      <c r="L379" s="364" t="s">
        <v>555</v>
      </c>
      <c r="M379" s="364" t="s">
        <v>738</v>
      </c>
      <c r="N379" s="364" t="s">
        <v>739</v>
      </c>
      <c r="O379" s="364" t="s">
        <v>555</v>
      </c>
      <c r="P379" s="364" t="s">
        <v>555</v>
      </c>
      <c r="Q379" s="364" t="s">
        <v>555</v>
      </c>
      <c r="R379" s="364" t="s">
        <v>555</v>
      </c>
      <c r="S379" s="364" t="s">
        <v>555</v>
      </c>
      <c r="T379" s="365">
        <v>0</v>
      </c>
      <c r="U379" s="365">
        <v>0</v>
      </c>
      <c r="V379" s="365">
        <v>0</v>
      </c>
      <c r="W379" s="365">
        <v>0</v>
      </c>
      <c r="X379" s="365">
        <v>0</v>
      </c>
      <c r="Y379" s="365">
        <v>0</v>
      </c>
      <c r="Z379" s="365">
        <v>0</v>
      </c>
      <c r="AA379" s="365">
        <v>0</v>
      </c>
      <c r="AB379" s="365">
        <v>0</v>
      </c>
      <c r="AC379" s="365">
        <v>0</v>
      </c>
      <c r="AD379" s="365">
        <v>0</v>
      </c>
      <c r="AE379" s="365">
        <v>0</v>
      </c>
      <c r="AF379" s="365">
        <v>0</v>
      </c>
      <c r="AG379" s="365">
        <v>0</v>
      </c>
      <c r="AH379" s="365">
        <v>0</v>
      </c>
      <c r="AI379" s="365">
        <v>0</v>
      </c>
    </row>
    <row r="380" spans="1:87">
      <c r="A380" s="458" t="str">
        <f t="shared" si="5"/>
        <v>1002403262013000</v>
      </c>
      <c r="B380" s="364" t="s">
        <v>1616</v>
      </c>
      <c r="C380" s="364" t="s">
        <v>553</v>
      </c>
      <c r="D380" s="364" t="s">
        <v>568</v>
      </c>
      <c r="E380" s="364" t="s">
        <v>555</v>
      </c>
      <c r="F380" s="364" t="s">
        <v>584</v>
      </c>
      <c r="G380" s="364" t="s">
        <v>463</v>
      </c>
      <c r="H380" s="364" t="s">
        <v>556</v>
      </c>
      <c r="J380" s="364" t="s">
        <v>560</v>
      </c>
      <c r="K380" s="364" t="s">
        <v>562</v>
      </c>
      <c r="L380" s="364" t="s">
        <v>555</v>
      </c>
      <c r="M380" s="364" t="s">
        <v>738</v>
      </c>
      <c r="N380" s="364" t="s">
        <v>739</v>
      </c>
      <c r="O380" s="364" t="s">
        <v>555</v>
      </c>
      <c r="P380" s="364" t="s">
        <v>555</v>
      </c>
      <c r="Q380" s="364" t="s">
        <v>555</v>
      </c>
      <c r="R380" s="364" t="s">
        <v>555</v>
      </c>
      <c r="S380" s="364" t="s">
        <v>555</v>
      </c>
      <c r="T380" s="365">
        <v>0</v>
      </c>
      <c r="U380" s="365">
        <v>0</v>
      </c>
      <c r="V380" s="365">
        <v>0</v>
      </c>
      <c r="W380" s="365">
        <v>0</v>
      </c>
      <c r="X380" s="365">
        <v>0</v>
      </c>
      <c r="Y380" s="365">
        <v>0</v>
      </c>
      <c r="Z380" s="365">
        <v>0</v>
      </c>
      <c r="AA380" s="365">
        <v>0</v>
      </c>
      <c r="AB380" s="365">
        <v>0</v>
      </c>
      <c r="AC380" s="365">
        <v>0</v>
      </c>
      <c r="AD380" s="365">
        <v>0</v>
      </c>
      <c r="AE380" s="365">
        <v>0</v>
      </c>
      <c r="AF380" s="365">
        <v>0</v>
      </c>
      <c r="AG380" s="365">
        <v>0</v>
      </c>
      <c r="AH380" s="365">
        <v>0</v>
      </c>
      <c r="AI380" s="365">
        <v>0</v>
      </c>
    </row>
    <row r="381" spans="1:87">
      <c r="A381" s="458" t="str">
        <f t="shared" si="5"/>
        <v>1002404262013000</v>
      </c>
      <c r="B381" s="364" t="s">
        <v>1616</v>
      </c>
      <c r="C381" s="364" t="s">
        <v>553</v>
      </c>
      <c r="D381" s="364" t="s">
        <v>568</v>
      </c>
      <c r="E381" s="364" t="s">
        <v>555</v>
      </c>
      <c r="F381" s="364" t="s">
        <v>584</v>
      </c>
      <c r="G381" s="364" t="s">
        <v>463</v>
      </c>
      <c r="H381" s="364" t="s">
        <v>556</v>
      </c>
      <c r="J381" s="364" t="s">
        <v>560</v>
      </c>
      <c r="K381" s="364" t="s">
        <v>563</v>
      </c>
      <c r="L381" s="364" t="s">
        <v>555</v>
      </c>
      <c r="M381" s="364" t="s">
        <v>738</v>
      </c>
      <c r="N381" s="364" t="s">
        <v>739</v>
      </c>
      <c r="O381" s="364" t="s">
        <v>555</v>
      </c>
      <c r="P381" s="364" t="s">
        <v>555</v>
      </c>
      <c r="Q381" s="364" t="s">
        <v>555</v>
      </c>
      <c r="R381" s="364" t="s">
        <v>555</v>
      </c>
      <c r="S381" s="364" t="s">
        <v>555</v>
      </c>
      <c r="T381" s="365">
        <v>0</v>
      </c>
      <c r="U381" s="365">
        <v>0</v>
      </c>
      <c r="V381" s="365">
        <v>0</v>
      </c>
      <c r="W381" s="365">
        <v>0</v>
      </c>
      <c r="X381" s="365">
        <v>0</v>
      </c>
      <c r="Y381" s="365">
        <v>0</v>
      </c>
      <c r="Z381" s="365">
        <v>0</v>
      </c>
      <c r="AA381" s="365">
        <v>0</v>
      </c>
      <c r="AB381" s="365">
        <v>0</v>
      </c>
      <c r="AC381" s="365">
        <v>0</v>
      </c>
      <c r="AD381" s="365">
        <v>0</v>
      </c>
      <c r="AE381" s="365">
        <v>0</v>
      </c>
      <c r="AF381" s="365">
        <v>0</v>
      </c>
      <c r="AG381" s="365">
        <v>0</v>
      </c>
      <c r="AH381" s="365">
        <v>0</v>
      </c>
      <c r="AI381" s="365">
        <v>0</v>
      </c>
    </row>
    <row r="382" spans="1:87">
      <c r="A382" s="458" t="str">
        <f t="shared" si="5"/>
        <v>1002405262013000</v>
      </c>
      <c r="B382" s="364" t="s">
        <v>1616</v>
      </c>
      <c r="C382" s="364" t="s">
        <v>553</v>
      </c>
      <c r="D382" s="364" t="s">
        <v>568</v>
      </c>
      <c r="E382" s="364" t="s">
        <v>555</v>
      </c>
      <c r="F382" s="364" t="s">
        <v>584</v>
      </c>
      <c r="G382" s="364" t="s">
        <v>463</v>
      </c>
      <c r="H382" s="364" t="s">
        <v>556</v>
      </c>
      <c r="J382" s="364" t="s">
        <v>560</v>
      </c>
      <c r="K382" s="364" t="s">
        <v>564</v>
      </c>
      <c r="L382" s="364" t="s">
        <v>555</v>
      </c>
      <c r="M382" s="364" t="s">
        <v>738</v>
      </c>
      <c r="N382" s="364" t="s">
        <v>739</v>
      </c>
      <c r="O382" s="364" t="s">
        <v>555</v>
      </c>
      <c r="P382" s="364" t="s">
        <v>555</v>
      </c>
      <c r="Q382" s="364" t="s">
        <v>555</v>
      </c>
      <c r="R382" s="364" t="s">
        <v>555</v>
      </c>
      <c r="S382" s="364" t="s">
        <v>555</v>
      </c>
      <c r="T382" s="365">
        <v>0</v>
      </c>
      <c r="U382" s="365">
        <v>0</v>
      </c>
      <c r="V382" s="365">
        <v>0</v>
      </c>
      <c r="W382" s="365">
        <v>0</v>
      </c>
      <c r="X382" s="365">
        <v>0</v>
      </c>
      <c r="Y382" s="365">
        <v>0</v>
      </c>
      <c r="Z382" s="365">
        <v>0</v>
      </c>
      <c r="AA382" s="365">
        <v>0</v>
      </c>
      <c r="AB382" s="365">
        <v>0</v>
      </c>
      <c r="AC382" s="365">
        <v>0</v>
      </c>
      <c r="AD382" s="365">
        <v>0</v>
      </c>
      <c r="AE382" s="365">
        <v>0</v>
      </c>
      <c r="AF382" s="365">
        <v>0</v>
      </c>
      <c r="AG382" s="365">
        <v>0</v>
      </c>
      <c r="AH382" s="365">
        <v>0</v>
      </c>
      <c r="AI382" s="365">
        <v>0</v>
      </c>
    </row>
    <row r="383" spans="1:87">
      <c r="A383" s="458" t="str">
        <f t="shared" si="5"/>
        <v>1002406262013000</v>
      </c>
      <c r="B383" s="364" t="s">
        <v>1616</v>
      </c>
      <c r="C383" s="364" t="s">
        <v>553</v>
      </c>
      <c r="D383" s="364" t="s">
        <v>568</v>
      </c>
      <c r="E383" s="364" t="s">
        <v>555</v>
      </c>
      <c r="F383" s="364" t="s">
        <v>584</v>
      </c>
      <c r="G383" s="364" t="s">
        <v>463</v>
      </c>
      <c r="H383" s="364" t="s">
        <v>556</v>
      </c>
      <c r="J383" s="364" t="s">
        <v>560</v>
      </c>
      <c r="K383" s="364" t="s">
        <v>565</v>
      </c>
      <c r="L383" s="364" t="s">
        <v>555</v>
      </c>
      <c r="M383" s="364" t="s">
        <v>738</v>
      </c>
      <c r="N383" s="364" t="s">
        <v>739</v>
      </c>
      <c r="O383" s="364" t="s">
        <v>555</v>
      </c>
      <c r="P383" s="364" t="s">
        <v>555</v>
      </c>
      <c r="Q383" s="364" t="s">
        <v>555</v>
      </c>
      <c r="R383" s="364" t="s">
        <v>555</v>
      </c>
      <c r="S383" s="364" t="s">
        <v>555</v>
      </c>
      <c r="T383" s="365">
        <v>0</v>
      </c>
      <c r="U383" s="365">
        <v>0</v>
      </c>
      <c r="V383" s="365">
        <v>0</v>
      </c>
      <c r="W383" s="365">
        <v>0</v>
      </c>
      <c r="X383" s="365">
        <v>0</v>
      </c>
      <c r="Y383" s="365">
        <v>0</v>
      </c>
      <c r="Z383" s="365">
        <v>0</v>
      </c>
      <c r="AA383" s="365">
        <v>0</v>
      </c>
      <c r="AB383" s="365">
        <v>0</v>
      </c>
      <c r="AC383" s="365">
        <v>0</v>
      </c>
      <c r="AD383" s="365">
        <v>0</v>
      </c>
      <c r="AE383" s="365">
        <v>0</v>
      </c>
      <c r="AF383" s="365">
        <v>0</v>
      </c>
      <c r="AG383" s="365">
        <v>0</v>
      </c>
      <c r="AH383" s="365">
        <v>0</v>
      </c>
      <c r="AI383" s="365">
        <v>0</v>
      </c>
    </row>
    <row r="384" spans="1:87">
      <c r="A384" s="458" t="str">
        <f t="shared" si="5"/>
        <v>1002407262013000</v>
      </c>
      <c r="B384" s="364" t="s">
        <v>1616</v>
      </c>
      <c r="C384" s="364" t="s">
        <v>553</v>
      </c>
      <c r="D384" s="364" t="s">
        <v>568</v>
      </c>
      <c r="E384" s="364" t="s">
        <v>555</v>
      </c>
      <c r="F384" s="364" t="s">
        <v>584</v>
      </c>
      <c r="G384" s="364" t="s">
        <v>463</v>
      </c>
      <c r="H384" s="364" t="s">
        <v>556</v>
      </c>
      <c r="J384" s="364" t="s">
        <v>560</v>
      </c>
      <c r="K384" s="364" t="s">
        <v>566</v>
      </c>
      <c r="L384" s="364" t="s">
        <v>555</v>
      </c>
      <c r="M384" s="364" t="s">
        <v>738</v>
      </c>
      <c r="N384" s="364" t="s">
        <v>739</v>
      </c>
      <c r="O384" s="364" t="s">
        <v>555</v>
      </c>
      <c r="P384" s="364" t="s">
        <v>555</v>
      </c>
      <c r="Q384" s="364" t="s">
        <v>555</v>
      </c>
      <c r="R384" s="364" t="s">
        <v>555</v>
      </c>
      <c r="S384" s="364" t="s">
        <v>555</v>
      </c>
      <c r="T384" s="365">
        <v>0</v>
      </c>
      <c r="U384" s="365">
        <v>0</v>
      </c>
      <c r="V384" s="365">
        <v>0</v>
      </c>
      <c r="W384" s="365">
        <v>0</v>
      </c>
      <c r="X384" s="365">
        <v>0</v>
      </c>
      <c r="Y384" s="365">
        <v>0</v>
      </c>
      <c r="Z384" s="365">
        <v>0</v>
      </c>
      <c r="AA384" s="365">
        <v>0</v>
      </c>
      <c r="AB384" s="365">
        <v>0</v>
      </c>
      <c r="AC384" s="365">
        <v>0</v>
      </c>
      <c r="AD384" s="365">
        <v>0</v>
      </c>
      <c r="AE384" s="365">
        <v>0</v>
      </c>
      <c r="AF384" s="365">
        <v>0</v>
      </c>
      <c r="AG384" s="365">
        <v>0</v>
      </c>
      <c r="AH384" s="365">
        <v>0</v>
      </c>
      <c r="AI384" s="365">
        <v>0</v>
      </c>
    </row>
    <row r="385" spans="1:90">
      <c r="A385" s="458" t="str">
        <f t="shared" si="5"/>
        <v>1002408262013000</v>
      </c>
      <c r="B385" s="364" t="s">
        <v>1616</v>
      </c>
      <c r="C385" s="364" t="s">
        <v>553</v>
      </c>
      <c r="D385" s="364" t="s">
        <v>568</v>
      </c>
      <c r="E385" s="364" t="s">
        <v>555</v>
      </c>
      <c r="F385" s="364" t="s">
        <v>584</v>
      </c>
      <c r="G385" s="364" t="s">
        <v>463</v>
      </c>
      <c r="H385" s="364" t="s">
        <v>556</v>
      </c>
      <c r="J385" s="364" t="s">
        <v>560</v>
      </c>
      <c r="K385" s="364" t="s">
        <v>554</v>
      </c>
      <c r="L385" s="364" t="s">
        <v>555</v>
      </c>
      <c r="M385" s="364" t="s">
        <v>738</v>
      </c>
      <c r="N385" s="364" t="s">
        <v>739</v>
      </c>
      <c r="O385" s="364" t="s">
        <v>555</v>
      </c>
      <c r="P385" s="364" t="s">
        <v>555</v>
      </c>
      <c r="Q385" s="364" t="s">
        <v>555</v>
      </c>
      <c r="R385" s="364" t="s">
        <v>555</v>
      </c>
      <c r="S385" s="364" t="s">
        <v>555</v>
      </c>
      <c r="T385" s="365">
        <v>0</v>
      </c>
      <c r="U385" s="365">
        <v>0</v>
      </c>
      <c r="V385" s="365">
        <v>0</v>
      </c>
      <c r="W385" s="365">
        <v>0</v>
      </c>
      <c r="X385" s="365">
        <v>0</v>
      </c>
      <c r="Y385" s="365">
        <v>0</v>
      </c>
      <c r="Z385" s="365">
        <v>0</v>
      </c>
      <c r="AA385" s="365">
        <v>0</v>
      </c>
      <c r="AB385" s="365">
        <v>0</v>
      </c>
      <c r="AC385" s="365">
        <v>0</v>
      </c>
      <c r="AD385" s="365">
        <v>0</v>
      </c>
      <c r="AE385" s="365">
        <v>0</v>
      </c>
      <c r="AF385" s="365">
        <v>0</v>
      </c>
      <c r="AG385" s="365">
        <v>0</v>
      </c>
      <c r="AH385" s="365">
        <v>0</v>
      </c>
      <c r="AI385" s="365">
        <v>0</v>
      </c>
    </row>
    <row r="386" spans="1:90">
      <c r="A386" s="458" t="str">
        <f t="shared" si="5"/>
        <v>1002409262013000</v>
      </c>
      <c r="B386" s="364" t="s">
        <v>1616</v>
      </c>
      <c r="C386" s="364" t="s">
        <v>553</v>
      </c>
      <c r="D386" s="364" t="s">
        <v>568</v>
      </c>
      <c r="E386" s="364" t="s">
        <v>555</v>
      </c>
      <c r="F386" s="364" t="s">
        <v>584</v>
      </c>
      <c r="G386" s="364" t="s">
        <v>463</v>
      </c>
      <c r="H386" s="364" t="s">
        <v>556</v>
      </c>
      <c r="J386" s="364" t="s">
        <v>560</v>
      </c>
      <c r="K386" s="364" t="s">
        <v>567</v>
      </c>
      <c r="L386" s="364" t="s">
        <v>555</v>
      </c>
      <c r="M386" s="364" t="s">
        <v>738</v>
      </c>
      <c r="N386" s="364" t="s">
        <v>739</v>
      </c>
      <c r="O386" s="364" t="s">
        <v>555</v>
      </c>
      <c r="P386" s="364" t="s">
        <v>555</v>
      </c>
      <c r="Q386" s="364" t="s">
        <v>555</v>
      </c>
      <c r="R386" s="364" t="s">
        <v>555</v>
      </c>
      <c r="S386" s="364" t="s">
        <v>555</v>
      </c>
      <c r="T386" s="365">
        <v>0</v>
      </c>
      <c r="U386" s="365">
        <v>0</v>
      </c>
      <c r="V386" s="365">
        <v>0</v>
      </c>
      <c r="W386" s="365">
        <v>0</v>
      </c>
      <c r="X386" s="365">
        <v>0</v>
      </c>
      <c r="Y386" s="365">
        <v>0</v>
      </c>
      <c r="Z386" s="365">
        <v>0</v>
      </c>
      <c r="AA386" s="365">
        <v>0</v>
      </c>
      <c r="AB386" s="365">
        <v>0</v>
      </c>
      <c r="AC386" s="365">
        <v>0</v>
      </c>
      <c r="AD386" s="365">
        <v>0</v>
      </c>
      <c r="AE386" s="365">
        <v>0</v>
      </c>
      <c r="AF386" s="365">
        <v>0</v>
      </c>
      <c r="AG386" s="365">
        <v>0</v>
      </c>
      <c r="AH386" s="365">
        <v>0</v>
      </c>
      <c r="AI386" s="365">
        <v>0</v>
      </c>
    </row>
    <row r="387" spans="1:90">
      <c r="A387" s="458" t="str">
        <f t="shared" ref="A387:A450" si="6">+D387&amp;E387&amp;J387&amp;K387&amp;F387&amp;H387</f>
        <v>1002410262013000</v>
      </c>
      <c r="B387" s="364" t="s">
        <v>1616</v>
      </c>
      <c r="C387" s="364" t="s">
        <v>553</v>
      </c>
      <c r="D387" s="364" t="s">
        <v>568</v>
      </c>
      <c r="E387" s="364" t="s">
        <v>555</v>
      </c>
      <c r="F387" s="364" t="s">
        <v>584</v>
      </c>
      <c r="G387" s="364" t="s">
        <v>463</v>
      </c>
      <c r="H387" s="364" t="s">
        <v>556</v>
      </c>
      <c r="J387" s="364" t="s">
        <v>560</v>
      </c>
      <c r="K387" s="364" t="s">
        <v>568</v>
      </c>
      <c r="L387" s="364" t="s">
        <v>555</v>
      </c>
      <c r="M387" s="364" t="s">
        <v>738</v>
      </c>
      <c r="N387" s="364" t="s">
        <v>739</v>
      </c>
      <c r="O387" s="364" t="s">
        <v>555</v>
      </c>
      <c r="P387" s="364" t="s">
        <v>555</v>
      </c>
      <c r="Q387" s="364" t="s">
        <v>555</v>
      </c>
      <c r="R387" s="364" t="s">
        <v>555</v>
      </c>
      <c r="S387" s="364" t="s">
        <v>555</v>
      </c>
      <c r="T387" s="365">
        <v>0</v>
      </c>
      <c r="U387" s="365">
        <v>0</v>
      </c>
      <c r="V387" s="365">
        <v>0</v>
      </c>
      <c r="W387" s="365">
        <v>0</v>
      </c>
      <c r="X387" s="365">
        <v>0</v>
      </c>
      <c r="Y387" s="365">
        <v>0</v>
      </c>
      <c r="Z387" s="365">
        <v>0</v>
      </c>
      <c r="AA387" s="365">
        <v>0</v>
      </c>
      <c r="AB387" s="365">
        <v>0</v>
      </c>
      <c r="AC387" s="365">
        <v>0</v>
      </c>
      <c r="AD387" s="365">
        <v>0</v>
      </c>
      <c r="AE387" s="365">
        <v>0</v>
      </c>
      <c r="AF387" s="365">
        <v>0</v>
      </c>
      <c r="AG387" s="365">
        <v>0</v>
      </c>
      <c r="AH387" s="365">
        <v>0</v>
      </c>
      <c r="AI387" s="365">
        <v>0</v>
      </c>
    </row>
    <row r="388" spans="1:90">
      <c r="A388" s="458" t="str">
        <f t="shared" si="6"/>
        <v>1002411262013000</v>
      </c>
      <c r="B388" s="364" t="s">
        <v>1616</v>
      </c>
      <c r="C388" s="364" t="s">
        <v>553</v>
      </c>
      <c r="D388" s="364" t="s">
        <v>568</v>
      </c>
      <c r="E388" s="364" t="s">
        <v>555</v>
      </c>
      <c r="F388" s="364" t="s">
        <v>584</v>
      </c>
      <c r="G388" s="364" t="s">
        <v>463</v>
      </c>
      <c r="H388" s="364" t="s">
        <v>556</v>
      </c>
      <c r="J388" s="364" t="s">
        <v>560</v>
      </c>
      <c r="K388" s="364" t="s">
        <v>569</v>
      </c>
      <c r="L388" s="364" t="s">
        <v>555</v>
      </c>
      <c r="M388" s="364" t="s">
        <v>738</v>
      </c>
      <c r="N388" s="364" t="s">
        <v>739</v>
      </c>
      <c r="O388" s="364" t="s">
        <v>555</v>
      </c>
      <c r="P388" s="364" t="s">
        <v>555</v>
      </c>
      <c r="Q388" s="364" t="s">
        <v>555</v>
      </c>
      <c r="R388" s="364" t="s">
        <v>555</v>
      </c>
      <c r="S388" s="364" t="s">
        <v>555</v>
      </c>
      <c r="T388" s="365">
        <v>0</v>
      </c>
      <c r="U388" s="365">
        <v>0</v>
      </c>
      <c r="V388" s="365">
        <v>0</v>
      </c>
      <c r="W388" s="365">
        <v>0</v>
      </c>
      <c r="X388" s="365">
        <v>0</v>
      </c>
      <c r="Y388" s="365">
        <v>0</v>
      </c>
      <c r="Z388" s="365">
        <v>0</v>
      </c>
      <c r="AA388" s="365">
        <v>0</v>
      </c>
      <c r="AB388" s="365">
        <v>0</v>
      </c>
      <c r="AC388" s="365">
        <v>0</v>
      </c>
      <c r="AD388" s="365">
        <v>0</v>
      </c>
      <c r="AE388" s="365">
        <v>0</v>
      </c>
      <c r="AF388" s="365">
        <v>0</v>
      </c>
      <c r="AG388" s="365">
        <v>0</v>
      </c>
      <c r="AH388" s="365">
        <v>0</v>
      </c>
      <c r="AI388" s="365">
        <v>0</v>
      </c>
    </row>
    <row r="389" spans="1:90">
      <c r="A389" s="458" t="str">
        <f t="shared" si="6"/>
        <v>1002412262013000</v>
      </c>
      <c r="B389" s="364" t="s">
        <v>1616</v>
      </c>
      <c r="C389" s="364" t="s">
        <v>553</v>
      </c>
      <c r="D389" s="364" t="s">
        <v>568</v>
      </c>
      <c r="E389" s="364" t="s">
        <v>555</v>
      </c>
      <c r="F389" s="364" t="s">
        <v>584</v>
      </c>
      <c r="G389" s="364" t="s">
        <v>463</v>
      </c>
      <c r="H389" s="364" t="s">
        <v>556</v>
      </c>
      <c r="J389" s="364" t="s">
        <v>560</v>
      </c>
      <c r="K389" s="364" t="s">
        <v>557</v>
      </c>
      <c r="L389" s="364" t="s">
        <v>555</v>
      </c>
      <c r="M389" s="364" t="s">
        <v>738</v>
      </c>
      <c r="N389" s="364" t="s">
        <v>739</v>
      </c>
      <c r="O389" s="364" t="s">
        <v>555</v>
      </c>
      <c r="P389" s="364" t="s">
        <v>555</v>
      </c>
      <c r="Q389" s="364" t="s">
        <v>555</v>
      </c>
      <c r="R389" s="364" t="s">
        <v>555</v>
      </c>
      <c r="S389" s="364" t="s">
        <v>555</v>
      </c>
      <c r="T389" s="365">
        <v>0</v>
      </c>
      <c r="U389" s="365">
        <v>0</v>
      </c>
      <c r="V389" s="365">
        <v>0</v>
      </c>
      <c r="W389" s="365">
        <v>0</v>
      </c>
      <c r="X389" s="365">
        <v>0</v>
      </c>
      <c r="Y389" s="365">
        <v>0</v>
      </c>
      <c r="Z389" s="365">
        <v>0</v>
      </c>
      <c r="AA389" s="365">
        <v>0</v>
      </c>
      <c r="AB389" s="365">
        <v>0</v>
      </c>
      <c r="AC389" s="365">
        <v>0</v>
      </c>
      <c r="AD389" s="365">
        <v>0</v>
      </c>
      <c r="AE389" s="365">
        <v>0</v>
      </c>
      <c r="AF389" s="365">
        <v>0</v>
      </c>
      <c r="AG389" s="365">
        <v>0</v>
      </c>
      <c r="AH389" s="365">
        <v>0</v>
      </c>
      <c r="AI389" s="365">
        <v>0</v>
      </c>
    </row>
    <row r="390" spans="1:90">
      <c r="A390" s="458" t="str">
        <f t="shared" si="6"/>
        <v>1002601262013000</v>
      </c>
      <c r="B390" s="364" t="s">
        <v>1616</v>
      </c>
      <c r="C390" s="364" t="s">
        <v>553</v>
      </c>
      <c r="D390" s="364" t="s">
        <v>568</v>
      </c>
      <c r="E390" s="364" t="s">
        <v>555</v>
      </c>
      <c r="F390" s="364" t="s">
        <v>584</v>
      </c>
      <c r="G390" s="364" t="s">
        <v>463</v>
      </c>
      <c r="H390" s="364" t="s">
        <v>556</v>
      </c>
      <c r="J390" s="364" t="s">
        <v>570</v>
      </c>
      <c r="K390" s="364" t="s">
        <v>558</v>
      </c>
      <c r="L390" s="364" t="s">
        <v>555</v>
      </c>
      <c r="M390" s="364" t="s">
        <v>738</v>
      </c>
      <c r="N390" s="364" t="s">
        <v>739</v>
      </c>
      <c r="O390" s="364" t="s">
        <v>555</v>
      </c>
      <c r="P390" s="364" t="s">
        <v>555</v>
      </c>
      <c r="Q390" s="364" t="s">
        <v>555</v>
      </c>
      <c r="R390" s="364" t="s">
        <v>555</v>
      </c>
      <c r="S390" s="364" t="s">
        <v>555</v>
      </c>
      <c r="T390" s="365">
        <v>23209</v>
      </c>
      <c r="U390" s="365">
        <v>1140</v>
      </c>
      <c r="V390" s="365">
        <v>1140</v>
      </c>
      <c r="W390" s="365">
        <v>0</v>
      </c>
      <c r="X390" s="365">
        <v>0</v>
      </c>
      <c r="Y390" s="365">
        <v>0</v>
      </c>
      <c r="Z390" s="365">
        <v>22069</v>
      </c>
      <c r="AA390" s="365">
        <v>0</v>
      </c>
      <c r="AB390" s="365">
        <v>0</v>
      </c>
      <c r="AC390" s="365">
        <v>2087</v>
      </c>
      <c r="AD390" s="365">
        <v>19982</v>
      </c>
      <c r="AE390" s="365">
        <v>23209</v>
      </c>
      <c r="AF390" s="365">
        <v>23209</v>
      </c>
      <c r="AG390" s="365">
        <v>0</v>
      </c>
      <c r="AH390" s="365">
        <v>0</v>
      </c>
      <c r="AI390" s="365">
        <v>23209</v>
      </c>
      <c r="AJ390" s="365">
        <v>0</v>
      </c>
      <c r="AK390" s="365">
        <v>0</v>
      </c>
      <c r="AL390" s="365">
        <v>0</v>
      </c>
      <c r="AM390" s="365">
        <v>0</v>
      </c>
      <c r="AN390" s="365">
        <v>0</v>
      </c>
      <c r="AO390" s="365">
        <v>0</v>
      </c>
      <c r="AP390" s="365">
        <v>0</v>
      </c>
      <c r="AQ390" s="365">
        <v>0</v>
      </c>
      <c r="AR390" s="365">
        <v>0</v>
      </c>
      <c r="AS390" s="365">
        <v>0</v>
      </c>
      <c r="AT390" s="365">
        <v>0</v>
      </c>
      <c r="AU390" s="365">
        <v>0</v>
      </c>
      <c r="AV390" s="365">
        <v>0</v>
      </c>
      <c r="AW390" s="365">
        <v>0</v>
      </c>
      <c r="AX390" s="365">
        <v>0</v>
      </c>
      <c r="AY390" s="365">
        <v>0</v>
      </c>
      <c r="AZ390" s="365">
        <v>0</v>
      </c>
      <c r="BA390" s="365">
        <v>0</v>
      </c>
      <c r="BB390" s="365">
        <v>0</v>
      </c>
      <c r="BC390" s="365">
        <v>0</v>
      </c>
      <c r="BD390" s="365">
        <v>0</v>
      </c>
      <c r="BE390" s="365">
        <v>0</v>
      </c>
      <c r="BF390" s="365">
        <v>0</v>
      </c>
      <c r="BG390" s="365">
        <v>0</v>
      </c>
      <c r="BH390" s="365">
        <v>0</v>
      </c>
      <c r="BI390" s="365">
        <v>0</v>
      </c>
      <c r="BJ390" s="365">
        <v>0</v>
      </c>
      <c r="BK390" s="365">
        <v>0</v>
      </c>
      <c r="BL390" s="365">
        <v>0</v>
      </c>
      <c r="BM390" s="365">
        <v>0</v>
      </c>
      <c r="BN390" s="365">
        <v>0</v>
      </c>
      <c r="BO390" s="365">
        <v>0</v>
      </c>
      <c r="BP390" s="365">
        <v>0</v>
      </c>
      <c r="BQ390" s="365">
        <v>0</v>
      </c>
      <c r="BR390" s="365">
        <v>0</v>
      </c>
      <c r="BS390" s="365">
        <v>0</v>
      </c>
      <c r="BT390" s="365">
        <v>0</v>
      </c>
      <c r="BU390" s="365">
        <v>0</v>
      </c>
      <c r="BV390" s="365">
        <v>0</v>
      </c>
      <c r="BW390" s="365">
        <v>0</v>
      </c>
      <c r="BX390" s="365">
        <v>0</v>
      </c>
      <c r="BY390" s="365">
        <v>0</v>
      </c>
      <c r="BZ390" s="365">
        <v>0</v>
      </c>
      <c r="CA390" s="365">
        <v>0</v>
      </c>
    </row>
    <row r="391" spans="1:90">
      <c r="A391" s="458" t="str">
        <f t="shared" si="6"/>
        <v>1002602262013000</v>
      </c>
      <c r="B391" s="364" t="s">
        <v>1616</v>
      </c>
      <c r="C391" s="364" t="s">
        <v>553</v>
      </c>
      <c r="D391" s="364" t="s">
        <v>568</v>
      </c>
      <c r="E391" s="364" t="s">
        <v>555</v>
      </c>
      <c r="F391" s="364" t="s">
        <v>584</v>
      </c>
      <c r="G391" s="364" t="s">
        <v>463</v>
      </c>
      <c r="H391" s="364" t="s">
        <v>556</v>
      </c>
      <c r="J391" s="364" t="s">
        <v>570</v>
      </c>
      <c r="K391" s="364" t="s">
        <v>561</v>
      </c>
      <c r="L391" s="364" t="s">
        <v>555</v>
      </c>
      <c r="M391" s="364" t="s">
        <v>738</v>
      </c>
      <c r="N391" s="364" t="s">
        <v>739</v>
      </c>
      <c r="O391" s="364" t="s">
        <v>555</v>
      </c>
      <c r="P391" s="364" t="s">
        <v>555</v>
      </c>
      <c r="Q391" s="364" t="s">
        <v>555</v>
      </c>
      <c r="R391" s="364" t="s">
        <v>555</v>
      </c>
      <c r="S391" s="364" t="s">
        <v>555</v>
      </c>
      <c r="T391" s="365">
        <v>0</v>
      </c>
      <c r="U391" s="365">
        <v>0</v>
      </c>
      <c r="V391" s="365">
        <v>0</v>
      </c>
      <c r="W391" s="365">
        <v>0</v>
      </c>
      <c r="X391" s="365">
        <v>0</v>
      </c>
      <c r="Y391" s="365">
        <v>0</v>
      </c>
      <c r="Z391" s="365">
        <v>0</v>
      </c>
      <c r="AA391" s="365">
        <v>0</v>
      </c>
      <c r="AB391" s="365">
        <v>0</v>
      </c>
      <c r="AC391" s="365">
        <v>1117</v>
      </c>
      <c r="AD391" s="365">
        <v>0</v>
      </c>
      <c r="AE391" s="365">
        <v>0</v>
      </c>
      <c r="AF391" s="365">
        <v>1117</v>
      </c>
      <c r="AG391" s="365">
        <v>0</v>
      </c>
      <c r="AH391" s="365">
        <v>0</v>
      </c>
      <c r="AI391" s="365">
        <v>0</v>
      </c>
      <c r="AJ391" s="365">
        <v>0</v>
      </c>
      <c r="AK391" s="365">
        <v>0</v>
      </c>
      <c r="AL391" s="365">
        <v>0</v>
      </c>
      <c r="AM391" s="365">
        <v>0</v>
      </c>
      <c r="AN391" s="365">
        <v>0</v>
      </c>
      <c r="AO391" s="365">
        <v>0</v>
      </c>
      <c r="AU391" s="365">
        <v>0</v>
      </c>
      <c r="AV391" s="365">
        <v>0</v>
      </c>
      <c r="AW391" s="365">
        <v>0</v>
      </c>
      <c r="AX391" s="365">
        <v>0</v>
      </c>
      <c r="AY391" s="365">
        <v>0</v>
      </c>
      <c r="AZ391" s="365">
        <v>0</v>
      </c>
      <c r="BA391" s="365">
        <v>0</v>
      </c>
      <c r="BB391" s="365">
        <v>0</v>
      </c>
      <c r="BC391" s="365">
        <v>0</v>
      </c>
      <c r="BD391" s="365">
        <v>0</v>
      </c>
      <c r="BE391" s="365">
        <v>0</v>
      </c>
      <c r="BF391" s="365">
        <v>0</v>
      </c>
      <c r="BG391" s="365">
        <v>0</v>
      </c>
      <c r="BH391" s="365">
        <v>0</v>
      </c>
      <c r="BI391" s="365">
        <v>0</v>
      </c>
      <c r="BJ391" s="365">
        <v>0</v>
      </c>
      <c r="BK391" s="365">
        <v>0</v>
      </c>
      <c r="BL391" s="365">
        <v>0</v>
      </c>
      <c r="BM391" s="365">
        <v>0</v>
      </c>
      <c r="BN391" s="365">
        <v>0</v>
      </c>
      <c r="BO391" s="365">
        <v>0</v>
      </c>
      <c r="BP391" s="365">
        <v>0</v>
      </c>
      <c r="BQ391" s="365">
        <v>0</v>
      </c>
      <c r="BR391" s="365">
        <v>0</v>
      </c>
      <c r="BS391" s="365">
        <v>2087</v>
      </c>
      <c r="BT391" s="365">
        <v>0</v>
      </c>
      <c r="BU391" s="365">
        <v>0</v>
      </c>
      <c r="BV391" s="365">
        <v>0</v>
      </c>
      <c r="BW391" s="365">
        <v>0</v>
      </c>
      <c r="BX391" s="365">
        <v>0</v>
      </c>
      <c r="BY391" s="365">
        <v>0</v>
      </c>
      <c r="BZ391" s="365">
        <v>0</v>
      </c>
      <c r="CA391" s="365">
        <v>0</v>
      </c>
      <c r="CB391" s="365">
        <v>0</v>
      </c>
      <c r="CC391" s="365">
        <v>0</v>
      </c>
      <c r="CD391" s="365">
        <v>0</v>
      </c>
      <c r="CE391" s="365">
        <v>0</v>
      </c>
      <c r="CF391" s="365">
        <v>0</v>
      </c>
      <c r="CG391" s="365">
        <v>0</v>
      </c>
      <c r="CH391" s="365">
        <v>0</v>
      </c>
      <c r="CI391" s="365">
        <v>0</v>
      </c>
      <c r="CJ391" s="365">
        <v>0</v>
      </c>
      <c r="CK391" s="365">
        <v>0</v>
      </c>
      <c r="CL391" s="365">
        <v>0</v>
      </c>
    </row>
    <row r="392" spans="1:90">
      <c r="A392" s="458" t="str">
        <f t="shared" si="6"/>
        <v>1004501262013000</v>
      </c>
      <c r="B392" s="364" t="s">
        <v>1616</v>
      </c>
      <c r="C392" s="364" t="s">
        <v>553</v>
      </c>
      <c r="D392" s="364" t="s">
        <v>568</v>
      </c>
      <c r="E392" s="364" t="s">
        <v>555</v>
      </c>
      <c r="F392" s="364" t="s">
        <v>584</v>
      </c>
      <c r="G392" s="364" t="s">
        <v>463</v>
      </c>
      <c r="H392" s="364" t="s">
        <v>556</v>
      </c>
      <c r="J392" s="364" t="s">
        <v>571</v>
      </c>
      <c r="K392" s="364" t="s">
        <v>558</v>
      </c>
      <c r="L392" s="364" t="s">
        <v>555</v>
      </c>
      <c r="M392" s="364" t="s">
        <v>738</v>
      </c>
      <c r="N392" s="364" t="s">
        <v>739</v>
      </c>
      <c r="O392" s="364" t="s">
        <v>555</v>
      </c>
      <c r="P392" s="364" t="s">
        <v>555</v>
      </c>
      <c r="Q392" s="364" t="s">
        <v>555</v>
      </c>
      <c r="R392" s="364" t="s">
        <v>555</v>
      </c>
      <c r="S392" s="364" t="s">
        <v>555</v>
      </c>
      <c r="T392" s="365">
        <v>0</v>
      </c>
      <c r="U392" s="365">
        <v>0</v>
      </c>
      <c r="V392" s="365">
        <v>0</v>
      </c>
      <c r="W392" s="365">
        <v>0</v>
      </c>
      <c r="X392" s="365">
        <v>0</v>
      </c>
      <c r="Y392" s="365">
        <v>0</v>
      </c>
      <c r="Z392" s="365">
        <v>0</v>
      </c>
      <c r="AA392" s="365">
        <v>0</v>
      </c>
      <c r="AB392" s="365">
        <v>0</v>
      </c>
      <c r="AC392" s="365">
        <v>0</v>
      </c>
      <c r="AD392" s="365">
        <v>0</v>
      </c>
      <c r="AE392" s="365">
        <v>0</v>
      </c>
    </row>
    <row r="393" spans="1:90">
      <c r="A393" s="458" t="str">
        <f t="shared" si="6"/>
        <v>1004502262013000</v>
      </c>
      <c r="B393" s="364" t="s">
        <v>1616</v>
      </c>
      <c r="C393" s="364" t="s">
        <v>553</v>
      </c>
      <c r="D393" s="364" t="s">
        <v>568</v>
      </c>
      <c r="E393" s="364" t="s">
        <v>555</v>
      </c>
      <c r="F393" s="364" t="s">
        <v>584</v>
      </c>
      <c r="G393" s="364" t="s">
        <v>463</v>
      </c>
      <c r="H393" s="364" t="s">
        <v>556</v>
      </c>
      <c r="J393" s="364" t="s">
        <v>571</v>
      </c>
      <c r="K393" s="364" t="s">
        <v>561</v>
      </c>
      <c r="L393" s="364" t="s">
        <v>555</v>
      </c>
      <c r="M393" s="364" t="s">
        <v>738</v>
      </c>
      <c r="N393" s="364" t="s">
        <v>739</v>
      </c>
      <c r="O393" s="364" t="s">
        <v>555</v>
      </c>
      <c r="P393" s="364" t="s">
        <v>555</v>
      </c>
      <c r="Q393" s="364" t="s">
        <v>555</v>
      </c>
      <c r="R393" s="364" t="s">
        <v>555</v>
      </c>
      <c r="S393" s="364" t="s">
        <v>555</v>
      </c>
      <c r="T393" s="365">
        <v>0</v>
      </c>
      <c r="U393" s="365">
        <v>0</v>
      </c>
      <c r="V393" s="365">
        <v>0</v>
      </c>
      <c r="W393" s="365">
        <v>0</v>
      </c>
      <c r="X393" s="365">
        <v>0</v>
      </c>
      <c r="Y393" s="365">
        <v>0</v>
      </c>
      <c r="Z393" s="365">
        <v>0</v>
      </c>
      <c r="AA393" s="365">
        <v>0</v>
      </c>
      <c r="AB393" s="365">
        <v>0</v>
      </c>
      <c r="AC393" s="365">
        <v>0</v>
      </c>
      <c r="AD393" s="365">
        <v>0</v>
      </c>
      <c r="AE393" s="365">
        <v>0</v>
      </c>
    </row>
    <row r="394" spans="1:90">
      <c r="A394" s="458" t="str">
        <f t="shared" si="6"/>
        <v>1004503262013000</v>
      </c>
      <c r="B394" s="364" t="s">
        <v>1616</v>
      </c>
      <c r="C394" s="364" t="s">
        <v>553</v>
      </c>
      <c r="D394" s="364" t="s">
        <v>568</v>
      </c>
      <c r="E394" s="364" t="s">
        <v>555</v>
      </c>
      <c r="F394" s="364" t="s">
        <v>584</v>
      </c>
      <c r="G394" s="364" t="s">
        <v>463</v>
      </c>
      <c r="H394" s="364" t="s">
        <v>556</v>
      </c>
      <c r="J394" s="364" t="s">
        <v>571</v>
      </c>
      <c r="K394" s="364" t="s">
        <v>562</v>
      </c>
      <c r="L394" s="364" t="s">
        <v>555</v>
      </c>
      <c r="M394" s="364" t="s">
        <v>738</v>
      </c>
      <c r="N394" s="364" t="s">
        <v>739</v>
      </c>
      <c r="O394" s="364" t="s">
        <v>555</v>
      </c>
      <c r="P394" s="364" t="s">
        <v>555</v>
      </c>
      <c r="Q394" s="364" t="s">
        <v>555</v>
      </c>
      <c r="R394" s="364" t="s">
        <v>555</v>
      </c>
      <c r="S394" s="364" t="s">
        <v>555</v>
      </c>
      <c r="T394" s="365">
        <v>0</v>
      </c>
      <c r="U394" s="365">
        <v>0</v>
      </c>
      <c r="V394" s="365">
        <v>0</v>
      </c>
      <c r="W394" s="365">
        <v>0</v>
      </c>
      <c r="X394" s="365">
        <v>0</v>
      </c>
      <c r="Y394" s="365">
        <v>0</v>
      </c>
      <c r="Z394" s="365">
        <v>0</v>
      </c>
      <c r="AA394" s="365">
        <v>0</v>
      </c>
      <c r="AB394" s="365">
        <v>0</v>
      </c>
      <c r="AC394" s="365">
        <v>0</v>
      </c>
      <c r="AD394" s="365">
        <v>0</v>
      </c>
      <c r="AE394" s="365">
        <v>0</v>
      </c>
    </row>
    <row r="395" spans="1:90">
      <c r="A395" s="458" t="str">
        <f t="shared" si="6"/>
        <v>1004504262013000</v>
      </c>
      <c r="B395" s="364" t="s">
        <v>1616</v>
      </c>
      <c r="C395" s="364" t="s">
        <v>553</v>
      </c>
      <c r="D395" s="364" t="s">
        <v>568</v>
      </c>
      <c r="E395" s="364" t="s">
        <v>555</v>
      </c>
      <c r="F395" s="364" t="s">
        <v>584</v>
      </c>
      <c r="G395" s="364" t="s">
        <v>463</v>
      </c>
      <c r="H395" s="364" t="s">
        <v>556</v>
      </c>
      <c r="J395" s="364" t="s">
        <v>571</v>
      </c>
      <c r="K395" s="364" t="s">
        <v>563</v>
      </c>
      <c r="L395" s="364" t="s">
        <v>555</v>
      </c>
      <c r="M395" s="364" t="s">
        <v>738</v>
      </c>
      <c r="N395" s="364" t="s">
        <v>739</v>
      </c>
      <c r="O395" s="364" t="s">
        <v>555</v>
      </c>
      <c r="P395" s="364" t="s">
        <v>555</v>
      </c>
      <c r="Q395" s="364" t="s">
        <v>555</v>
      </c>
      <c r="R395" s="364" t="s">
        <v>555</v>
      </c>
      <c r="S395" s="364" t="s">
        <v>555</v>
      </c>
      <c r="T395" s="365">
        <v>0</v>
      </c>
      <c r="U395" s="365">
        <v>0</v>
      </c>
      <c r="V395" s="365">
        <v>0</v>
      </c>
      <c r="W395" s="365">
        <v>0</v>
      </c>
      <c r="X395" s="365">
        <v>0</v>
      </c>
      <c r="Y395" s="365">
        <v>0</v>
      </c>
      <c r="Z395" s="365">
        <v>0</v>
      </c>
      <c r="AA395" s="365">
        <v>0</v>
      </c>
      <c r="AB395" s="365">
        <v>0</v>
      </c>
      <c r="AC395" s="365">
        <v>0</v>
      </c>
      <c r="AD395" s="365">
        <v>0</v>
      </c>
      <c r="AE395" s="365">
        <v>0</v>
      </c>
    </row>
    <row r="396" spans="1:90">
      <c r="A396" s="458" t="str">
        <f t="shared" si="6"/>
        <v>1004505262013000</v>
      </c>
      <c r="B396" s="364" t="s">
        <v>1616</v>
      </c>
      <c r="C396" s="364" t="s">
        <v>553</v>
      </c>
      <c r="D396" s="364" t="s">
        <v>568</v>
      </c>
      <c r="E396" s="364" t="s">
        <v>555</v>
      </c>
      <c r="F396" s="364" t="s">
        <v>584</v>
      </c>
      <c r="G396" s="364" t="s">
        <v>463</v>
      </c>
      <c r="H396" s="364" t="s">
        <v>556</v>
      </c>
      <c r="J396" s="364" t="s">
        <v>571</v>
      </c>
      <c r="K396" s="364" t="s">
        <v>564</v>
      </c>
      <c r="L396" s="364" t="s">
        <v>555</v>
      </c>
      <c r="M396" s="364" t="s">
        <v>738</v>
      </c>
      <c r="N396" s="364" t="s">
        <v>739</v>
      </c>
      <c r="O396" s="364" t="s">
        <v>555</v>
      </c>
      <c r="P396" s="364" t="s">
        <v>555</v>
      </c>
      <c r="Q396" s="364" t="s">
        <v>555</v>
      </c>
      <c r="R396" s="364" t="s">
        <v>555</v>
      </c>
      <c r="S396" s="364" t="s">
        <v>555</v>
      </c>
      <c r="T396" s="365">
        <v>0</v>
      </c>
      <c r="U396" s="365">
        <v>0</v>
      </c>
      <c r="V396" s="365">
        <v>0</v>
      </c>
      <c r="W396" s="365">
        <v>0</v>
      </c>
      <c r="X396" s="365">
        <v>0</v>
      </c>
      <c r="Y396" s="365">
        <v>0</v>
      </c>
      <c r="Z396" s="365">
        <v>0</v>
      </c>
      <c r="AA396" s="365">
        <v>0</v>
      </c>
      <c r="AB396" s="365">
        <v>0</v>
      </c>
      <c r="AC396" s="365">
        <v>0</v>
      </c>
      <c r="AD396" s="365">
        <v>0</v>
      </c>
      <c r="AE396" s="365">
        <v>0</v>
      </c>
    </row>
    <row r="397" spans="1:90">
      <c r="A397" s="458" t="str">
        <f t="shared" si="6"/>
        <v>1004506262013000</v>
      </c>
      <c r="B397" s="364" t="s">
        <v>1616</v>
      </c>
      <c r="C397" s="364" t="s">
        <v>553</v>
      </c>
      <c r="D397" s="364" t="s">
        <v>568</v>
      </c>
      <c r="E397" s="364" t="s">
        <v>555</v>
      </c>
      <c r="F397" s="364" t="s">
        <v>584</v>
      </c>
      <c r="G397" s="364" t="s">
        <v>463</v>
      </c>
      <c r="H397" s="364" t="s">
        <v>556</v>
      </c>
      <c r="J397" s="364" t="s">
        <v>571</v>
      </c>
      <c r="K397" s="364" t="s">
        <v>565</v>
      </c>
      <c r="L397" s="364" t="s">
        <v>555</v>
      </c>
      <c r="M397" s="364" t="s">
        <v>738</v>
      </c>
      <c r="N397" s="364" t="s">
        <v>739</v>
      </c>
      <c r="O397" s="364" t="s">
        <v>555</v>
      </c>
      <c r="P397" s="364" t="s">
        <v>555</v>
      </c>
      <c r="Q397" s="364" t="s">
        <v>555</v>
      </c>
      <c r="R397" s="364" t="s">
        <v>555</v>
      </c>
      <c r="S397" s="364" t="s">
        <v>555</v>
      </c>
      <c r="T397" s="365">
        <v>0</v>
      </c>
      <c r="U397" s="365">
        <v>0</v>
      </c>
      <c r="V397" s="365">
        <v>0</v>
      </c>
      <c r="W397" s="365">
        <v>0</v>
      </c>
      <c r="X397" s="365">
        <v>0</v>
      </c>
      <c r="Y397" s="365">
        <v>0</v>
      </c>
      <c r="Z397" s="365">
        <v>0</v>
      </c>
      <c r="AA397" s="365">
        <v>0</v>
      </c>
      <c r="AB397" s="365">
        <v>0</v>
      </c>
      <c r="AC397" s="365">
        <v>0</v>
      </c>
      <c r="AD397" s="365">
        <v>0</v>
      </c>
      <c r="AE397" s="365">
        <v>0</v>
      </c>
    </row>
    <row r="398" spans="1:90">
      <c r="A398" s="458" t="str">
        <f t="shared" si="6"/>
        <v>1004507262013000</v>
      </c>
      <c r="B398" s="364" t="s">
        <v>1616</v>
      </c>
      <c r="C398" s="364" t="s">
        <v>553</v>
      </c>
      <c r="D398" s="364" t="s">
        <v>568</v>
      </c>
      <c r="E398" s="364" t="s">
        <v>555</v>
      </c>
      <c r="F398" s="364" t="s">
        <v>584</v>
      </c>
      <c r="G398" s="364" t="s">
        <v>463</v>
      </c>
      <c r="H398" s="364" t="s">
        <v>556</v>
      </c>
      <c r="J398" s="364" t="s">
        <v>571</v>
      </c>
      <c r="K398" s="364" t="s">
        <v>566</v>
      </c>
      <c r="L398" s="364" t="s">
        <v>555</v>
      </c>
      <c r="M398" s="364" t="s">
        <v>738</v>
      </c>
      <c r="N398" s="364" t="s">
        <v>739</v>
      </c>
      <c r="O398" s="364" t="s">
        <v>555</v>
      </c>
      <c r="P398" s="364" t="s">
        <v>555</v>
      </c>
      <c r="Q398" s="364" t="s">
        <v>555</v>
      </c>
      <c r="R398" s="364" t="s">
        <v>555</v>
      </c>
      <c r="S398" s="364" t="s">
        <v>555</v>
      </c>
      <c r="T398" s="365">
        <v>0</v>
      </c>
      <c r="U398" s="365">
        <v>0</v>
      </c>
      <c r="V398" s="365">
        <v>0</v>
      </c>
      <c r="W398" s="365">
        <v>0</v>
      </c>
      <c r="X398" s="365">
        <v>0</v>
      </c>
      <c r="Y398" s="365">
        <v>0</v>
      </c>
      <c r="Z398" s="365">
        <v>0</v>
      </c>
      <c r="AA398" s="365">
        <v>0</v>
      </c>
      <c r="AB398" s="365">
        <v>0</v>
      </c>
      <c r="AC398" s="365">
        <v>0</v>
      </c>
      <c r="AD398" s="365">
        <v>0</v>
      </c>
      <c r="AE398" s="365">
        <v>0</v>
      </c>
    </row>
    <row r="399" spans="1:90">
      <c r="A399" s="458" t="str">
        <f t="shared" si="6"/>
        <v>1004508262013000</v>
      </c>
      <c r="B399" s="364" t="s">
        <v>1616</v>
      </c>
      <c r="C399" s="364" t="s">
        <v>553</v>
      </c>
      <c r="D399" s="364" t="s">
        <v>568</v>
      </c>
      <c r="E399" s="364" t="s">
        <v>555</v>
      </c>
      <c r="F399" s="364" t="s">
        <v>584</v>
      </c>
      <c r="G399" s="364" t="s">
        <v>463</v>
      </c>
      <c r="H399" s="364" t="s">
        <v>556</v>
      </c>
      <c r="J399" s="364" t="s">
        <v>571</v>
      </c>
      <c r="K399" s="364" t="s">
        <v>554</v>
      </c>
      <c r="L399" s="364" t="s">
        <v>555</v>
      </c>
      <c r="M399" s="364" t="s">
        <v>738</v>
      </c>
      <c r="N399" s="364" t="s">
        <v>739</v>
      </c>
      <c r="O399" s="364" t="s">
        <v>555</v>
      </c>
      <c r="P399" s="364" t="s">
        <v>555</v>
      </c>
      <c r="Q399" s="364" t="s">
        <v>555</v>
      </c>
      <c r="R399" s="364" t="s">
        <v>555</v>
      </c>
      <c r="S399" s="364" t="s">
        <v>555</v>
      </c>
      <c r="T399" s="365">
        <v>0</v>
      </c>
      <c r="U399" s="365">
        <v>0</v>
      </c>
      <c r="V399" s="365">
        <v>0</v>
      </c>
      <c r="W399" s="365">
        <v>0</v>
      </c>
      <c r="X399" s="365">
        <v>0</v>
      </c>
      <c r="Y399" s="365">
        <v>0</v>
      </c>
      <c r="Z399" s="365">
        <v>0</v>
      </c>
      <c r="AA399" s="365">
        <v>0</v>
      </c>
      <c r="AB399" s="365">
        <v>0</v>
      </c>
      <c r="AC399" s="365">
        <v>0</v>
      </c>
      <c r="AD399" s="365">
        <v>0</v>
      </c>
      <c r="AE399" s="365">
        <v>0</v>
      </c>
    </row>
    <row r="400" spans="1:90">
      <c r="A400" s="458" t="str">
        <f t="shared" si="6"/>
        <v>1004509262013000</v>
      </c>
      <c r="B400" s="364" t="s">
        <v>1616</v>
      </c>
      <c r="C400" s="364" t="s">
        <v>553</v>
      </c>
      <c r="D400" s="364" t="s">
        <v>568</v>
      </c>
      <c r="E400" s="364" t="s">
        <v>555</v>
      </c>
      <c r="F400" s="364" t="s">
        <v>584</v>
      </c>
      <c r="G400" s="364" t="s">
        <v>463</v>
      </c>
      <c r="H400" s="364" t="s">
        <v>556</v>
      </c>
      <c r="J400" s="364" t="s">
        <v>571</v>
      </c>
      <c r="K400" s="364" t="s">
        <v>567</v>
      </c>
      <c r="L400" s="364" t="s">
        <v>555</v>
      </c>
      <c r="M400" s="364" t="s">
        <v>738</v>
      </c>
      <c r="N400" s="364" t="s">
        <v>739</v>
      </c>
      <c r="O400" s="364" t="s">
        <v>555</v>
      </c>
      <c r="P400" s="364" t="s">
        <v>555</v>
      </c>
      <c r="Q400" s="364" t="s">
        <v>555</v>
      </c>
      <c r="R400" s="364" t="s">
        <v>555</v>
      </c>
      <c r="S400" s="364" t="s">
        <v>555</v>
      </c>
      <c r="T400" s="365">
        <v>0</v>
      </c>
      <c r="U400" s="365">
        <v>0</v>
      </c>
      <c r="V400" s="365">
        <v>0</v>
      </c>
      <c r="W400" s="365">
        <v>0</v>
      </c>
      <c r="X400" s="365">
        <v>0</v>
      </c>
      <c r="Y400" s="365">
        <v>0</v>
      </c>
      <c r="Z400" s="365">
        <v>0</v>
      </c>
      <c r="AA400" s="365">
        <v>0</v>
      </c>
      <c r="AB400" s="365">
        <v>0</v>
      </c>
      <c r="AC400" s="365">
        <v>0</v>
      </c>
      <c r="AD400" s="365">
        <v>0</v>
      </c>
      <c r="AE400" s="365">
        <v>0</v>
      </c>
    </row>
    <row r="401" spans="1:60">
      <c r="A401" s="458" t="str">
        <f t="shared" si="6"/>
        <v>1004510262013000</v>
      </c>
      <c r="B401" s="364" t="s">
        <v>1616</v>
      </c>
      <c r="C401" s="364" t="s">
        <v>553</v>
      </c>
      <c r="D401" s="364" t="s">
        <v>568</v>
      </c>
      <c r="E401" s="364" t="s">
        <v>555</v>
      </c>
      <c r="F401" s="364" t="s">
        <v>584</v>
      </c>
      <c r="G401" s="364" t="s">
        <v>463</v>
      </c>
      <c r="H401" s="364" t="s">
        <v>556</v>
      </c>
      <c r="J401" s="364" t="s">
        <v>571</v>
      </c>
      <c r="K401" s="364" t="s">
        <v>568</v>
      </c>
      <c r="L401" s="364" t="s">
        <v>555</v>
      </c>
      <c r="M401" s="364" t="s">
        <v>738</v>
      </c>
      <c r="N401" s="364" t="s">
        <v>739</v>
      </c>
      <c r="O401" s="364" t="s">
        <v>555</v>
      </c>
      <c r="P401" s="364" t="s">
        <v>555</v>
      </c>
      <c r="Q401" s="364" t="s">
        <v>555</v>
      </c>
      <c r="R401" s="364" t="s">
        <v>555</v>
      </c>
      <c r="S401" s="364" t="s">
        <v>555</v>
      </c>
      <c r="T401" s="365">
        <v>0</v>
      </c>
      <c r="U401" s="365">
        <v>0</v>
      </c>
      <c r="V401" s="365">
        <v>0</v>
      </c>
      <c r="W401" s="365">
        <v>0</v>
      </c>
      <c r="X401" s="365">
        <v>0</v>
      </c>
      <c r="Y401" s="365">
        <v>0</v>
      </c>
      <c r="Z401" s="365">
        <v>0</v>
      </c>
      <c r="AA401" s="365">
        <v>0</v>
      </c>
      <c r="AB401" s="365">
        <v>0</v>
      </c>
      <c r="AC401" s="365">
        <v>0</v>
      </c>
      <c r="AD401" s="365">
        <v>0</v>
      </c>
      <c r="AE401" s="365">
        <v>0</v>
      </c>
    </row>
    <row r="402" spans="1:60">
      <c r="A402" s="458" t="str">
        <f t="shared" si="6"/>
        <v>1004511262013000</v>
      </c>
      <c r="B402" s="364" t="s">
        <v>1616</v>
      </c>
      <c r="C402" s="364" t="s">
        <v>553</v>
      </c>
      <c r="D402" s="364" t="s">
        <v>568</v>
      </c>
      <c r="E402" s="364" t="s">
        <v>555</v>
      </c>
      <c r="F402" s="364" t="s">
        <v>584</v>
      </c>
      <c r="G402" s="364" t="s">
        <v>463</v>
      </c>
      <c r="H402" s="364" t="s">
        <v>556</v>
      </c>
      <c r="J402" s="364" t="s">
        <v>571</v>
      </c>
      <c r="K402" s="364" t="s">
        <v>569</v>
      </c>
      <c r="L402" s="364" t="s">
        <v>555</v>
      </c>
      <c r="M402" s="364" t="s">
        <v>738</v>
      </c>
      <c r="N402" s="364" t="s">
        <v>739</v>
      </c>
      <c r="O402" s="364" t="s">
        <v>555</v>
      </c>
      <c r="P402" s="364" t="s">
        <v>555</v>
      </c>
      <c r="Q402" s="364" t="s">
        <v>555</v>
      </c>
      <c r="R402" s="364" t="s">
        <v>555</v>
      </c>
      <c r="S402" s="364" t="s">
        <v>555</v>
      </c>
      <c r="T402" s="365">
        <v>0</v>
      </c>
      <c r="U402" s="365">
        <v>0</v>
      </c>
      <c r="V402" s="365">
        <v>0</v>
      </c>
      <c r="W402" s="365">
        <v>0</v>
      </c>
      <c r="X402" s="365">
        <v>0</v>
      </c>
      <c r="Y402" s="365">
        <v>0</v>
      </c>
      <c r="Z402" s="365">
        <v>0</v>
      </c>
      <c r="AA402" s="365">
        <v>0</v>
      </c>
      <c r="AB402" s="365">
        <v>0</v>
      </c>
      <c r="AC402" s="365">
        <v>0</v>
      </c>
      <c r="AD402" s="365">
        <v>0</v>
      </c>
      <c r="AE402" s="365">
        <v>0</v>
      </c>
    </row>
    <row r="403" spans="1:60">
      <c r="A403" s="458" t="str">
        <f t="shared" si="6"/>
        <v>1004512262013000</v>
      </c>
      <c r="B403" s="364" t="s">
        <v>1616</v>
      </c>
      <c r="C403" s="364" t="s">
        <v>553</v>
      </c>
      <c r="D403" s="364" t="s">
        <v>568</v>
      </c>
      <c r="E403" s="364" t="s">
        <v>555</v>
      </c>
      <c r="F403" s="364" t="s">
        <v>584</v>
      </c>
      <c r="G403" s="364" t="s">
        <v>463</v>
      </c>
      <c r="H403" s="364" t="s">
        <v>556</v>
      </c>
      <c r="J403" s="364" t="s">
        <v>571</v>
      </c>
      <c r="K403" s="364" t="s">
        <v>557</v>
      </c>
      <c r="L403" s="364" t="s">
        <v>555</v>
      </c>
      <c r="M403" s="364" t="s">
        <v>738</v>
      </c>
      <c r="N403" s="364" t="s">
        <v>739</v>
      </c>
      <c r="O403" s="364" t="s">
        <v>555</v>
      </c>
      <c r="P403" s="364" t="s">
        <v>555</v>
      </c>
      <c r="Q403" s="364" t="s">
        <v>555</v>
      </c>
      <c r="R403" s="364" t="s">
        <v>555</v>
      </c>
      <c r="S403" s="364" t="s">
        <v>555</v>
      </c>
      <c r="T403" s="365">
        <v>0</v>
      </c>
      <c r="U403" s="365">
        <v>0</v>
      </c>
      <c r="V403" s="365">
        <v>0</v>
      </c>
      <c r="W403" s="365">
        <v>0</v>
      </c>
      <c r="X403" s="365">
        <v>0</v>
      </c>
      <c r="Y403" s="365">
        <v>0</v>
      </c>
      <c r="Z403" s="365">
        <v>0</v>
      </c>
      <c r="AA403" s="365">
        <v>0</v>
      </c>
      <c r="AB403" s="365">
        <v>0</v>
      </c>
      <c r="AC403" s="365">
        <v>0</v>
      </c>
      <c r="AD403" s="365">
        <v>0</v>
      </c>
      <c r="AE403" s="365">
        <v>0</v>
      </c>
    </row>
    <row r="404" spans="1:60">
      <c r="A404" s="458" t="str">
        <f t="shared" si="6"/>
        <v>1004513262013000</v>
      </c>
      <c r="B404" s="364" t="s">
        <v>1616</v>
      </c>
      <c r="C404" s="364" t="s">
        <v>553</v>
      </c>
      <c r="D404" s="364" t="s">
        <v>568</v>
      </c>
      <c r="E404" s="364" t="s">
        <v>555</v>
      </c>
      <c r="F404" s="364" t="s">
        <v>584</v>
      </c>
      <c r="G404" s="364" t="s">
        <v>463</v>
      </c>
      <c r="H404" s="364" t="s">
        <v>556</v>
      </c>
      <c r="J404" s="364" t="s">
        <v>571</v>
      </c>
      <c r="K404" s="364" t="s">
        <v>572</v>
      </c>
      <c r="L404" s="364" t="s">
        <v>555</v>
      </c>
      <c r="M404" s="364" t="s">
        <v>738</v>
      </c>
      <c r="N404" s="364" t="s">
        <v>739</v>
      </c>
      <c r="O404" s="364" t="s">
        <v>555</v>
      </c>
      <c r="P404" s="364" t="s">
        <v>555</v>
      </c>
      <c r="Q404" s="364" t="s">
        <v>555</v>
      </c>
      <c r="R404" s="364" t="s">
        <v>555</v>
      </c>
      <c r="S404" s="364" t="s">
        <v>555</v>
      </c>
      <c r="T404" s="365">
        <v>0</v>
      </c>
      <c r="U404" s="365">
        <v>0</v>
      </c>
      <c r="V404" s="365">
        <v>0</v>
      </c>
      <c r="W404" s="365">
        <v>0</v>
      </c>
      <c r="X404" s="365">
        <v>0</v>
      </c>
      <c r="Y404" s="365">
        <v>0</v>
      </c>
      <c r="Z404" s="365">
        <v>0</v>
      </c>
      <c r="AA404" s="365">
        <v>0</v>
      </c>
      <c r="AB404" s="365">
        <v>0</v>
      </c>
      <c r="AC404" s="365">
        <v>0</v>
      </c>
      <c r="AD404" s="365">
        <v>0</v>
      </c>
      <c r="AE404" s="365">
        <v>0</v>
      </c>
    </row>
    <row r="405" spans="1:60">
      <c r="A405" s="458" t="str">
        <f t="shared" si="6"/>
        <v>1004514262013000</v>
      </c>
      <c r="B405" s="364" t="s">
        <v>1616</v>
      </c>
      <c r="C405" s="364" t="s">
        <v>553</v>
      </c>
      <c r="D405" s="364" t="s">
        <v>568</v>
      </c>
      <c r="E405" s="364" t="s">
        <v>555</v>
      </c>
      <c r="F405" s="364" t="s">
        <v>584</v>
      </c>
      <c r="G405" s="364" t="s">
        <v>463</v>
      </c>
      <c r="H405" s="364" t="s">
        <v>556</v>
      </c>
      <c r="J405" s="364" t="s">
        <v>571</v>
      </c>
      <c r="K405" s="364" t="s">
        <v>573</v>
      </c>
      <c r="L405" s="364" t="s">
        <v>555</v>
      </c>
      <c r="M405" s="364" t="s">
        <v>738</v>
      </c>
      <c r="N405" s="364" t="s">
        <v>739</v>
      </c>
      <c r="O405" s="364" t="s">
        <v>555</v>
      </c>
      <c r="P405" s="364" t="s">
        <v>555</v>
      </c>
      <c r="Q405" s="364" t="s">
        <v>555</v>
      </c>
      <c r="R405" s="364" t="s">
        <v>555</v>
      </c>
      <c r="S405" s="364" t="s">
        <v>555</v>
      </c>
      <c r="T405" s="365">
        <v>0</v>
      </c>
      <c r="U405" s="365">
        <v>0</v>
      </c>
      <c r="V405" s="365">
        <v>0</v>
      </c>
      <c r="W405" s="365">
        <v>0</v>
      </c>
      <c r="X405" s="365">
        <v>0</v>
      </c>
      <c r="Y405" s="365">
        <v>0</v>
      </c>
      <c r="Z405" s="365">
        <v>0</v>
      </c>
      <c r="AA405" s="365">
        <v>0</v>
      </c>
      <c r="AB405" s="365">
        <v>0</v>
      </c>
      <c r="AC405" s="365">
        <v>0</v>
      </c>
      <c r="AD405" s="365">
        <v>0</v>
      </c>
      <c r="AE405" s="365">
        <v>0</v>
      </c>
    </row>
    <row r="406" spans="1:60">
      <c r="A406" s="458" t="str">
        <f t="shared" si="6"/>
        <v>1004515262013000</v>
      </c>
      <c r="B406" s="364" t="s">
        <v>1616</v>
      </c>
      <c r="C406" s="364" t="s">
        <v>553</v>
      </c>
      <c r="D406" s="364" t="s">
        <v>568</v>
      </c>
      <c r="E406" s="364" t="s">
        <v>555</v>
      </c>
      <c r="F406" s="364" t="s">
        <v>584</v>
      </c>
      <c r="G406" s="364" t="s">
        <v>463</v>
      </c>
      <c r="H406" s="364" t="s">
        <v>556</v>
      </c>
      <c r="J406" s="364" t="s">
        <v>571</v>
      </c>
      <c r="K406" s="364" t="s">
        <v>574</v>
      </c>
      <c r="L406" s="364" t="s">
        <v>555</v>
      </c>
      <c r="M406" s="364" t="s">
        <v>738</v>
      </c>
      <c r="N406" s="364" t="s">
        <v>739</v>
      </c>
      <c r="O406" s="364" t="s">
        <v>555</v>
      </c>
      <c r="P406" s="364" t="s">
        <v>555</v>
      </c>
      <c r="Q406" s="364" t="s">
        <v>555</v>
      </c>
      <c r="R406" s="364" t="s">
        <v>555</v>
      </c>
      <c r="S406" s="364" t="s">
        <v>555</v>
      </c>
      <c r="T406" s="365">
        <v>0</v>
      </c>
      <c r="U406" s="365">
        <v>0</v>
      </c>
      <c r="V406" s="365">
        <v>0</v>
      </c>
      <c r="W406" s="365">
        <v>0</v>
      </c>
      <c r="X406" s="365">
        <v>0</v>
      </c>
      <c r="Y406" s="365">
        <v>0</v>
      </c>
      <c r="Z406" s="365">
        <v>0</v>
      </c>
      <c r="AA406" s="365">
        <v>0</v>
      </c>
      <c r="AB406" s="365">
        <v>0</v>
      </c>
      <c r="AC406" s="365">
        <v>0</v>
      </c>
      <c r="AD406" s="365">
        <v>0</v>
      </c>
      <c r="AE406" s="365">
        <v>0</v>
      </c>
    </row>
    <row r="407" spans="1:60">
      <c r="A407" s="458" t="str">
        <f t="shared" si="6"/>
        <v>1004516262013000</v>
      </c>
      <c r="B407" s="364" t="s">
        <v>1616</v>
      </c>
      <c r="C407" s="364" t="s">
        <v>553</v>
      </c>
      <c r="D407" s="364" t="s">
        <v>568</v>
      </c>
      <c r="E407" s="364" t="s">
        <v>555</v>
      </c>
      <c r="F407" s="364" t="s">
        <v>584</v>
      </c>
      <c r="G407" s="364" t="s">
        <v>463</v>
      </c>
      <c r="H407" s="364" t="s">
        <v>556</v>
      </c>
      <c r="J407" s="364" t="s">
        <v>571</v>
      </c>
      <c r="K407" s="364" t="s">
        <v>575</v>
      </c>
      <c r="L407" s="364" t="s">
        <v>555</v>
      </c>
      <c r="M407" s="364" t="s">
        <v>738</v>
      </c>
      <c r="N407" s="364" t="s">
        <v>739</v>
      </c>
      <c r="O407" s="364" t="s">
        <v>555</v>
      </c>
      <c r="P407" s="364" t="s">
        <v>555</v>
      </c>
      <c r="Q407" s="364" t="s">
        <v>555</v>
      </c>
      <c r="R407" s="364" t="s">
        <v>555</v>
      </c>
      <c r="S407" s="364" t="s">
        <v>555</v>
      </c>
      <c r="T407" s="365">
        <v>0</v>
      </c>
      <c r="U407" s="365">
        <v>0</v>
      </c>
      <c r="V407" s="365">
        <v>0</v>
      </c>
      <c r="W407" s="365">
        <v>0</v>
      </c>
      <c r="X407" s="365">
        <v>0</v>
      </c>
      <c r="Y407" s="365">
        <v>0</v>
      </c>
      <c r="Z407" s="365">
        <v>0</v>
      </c>
      <c r="AA407" s="365">
        <v>0</v>
      </c>
      <c r="AB407" s="365">
        <v>0</v>
      </c>
      <c r="AC407" s="365">
        <v>0</v>
      </c>
      <c r="AD407" s="365">
        <v>0</v>
      </c>
      <c r="AE407" s="365">
        <v>0</v>
      </c>
    </row>
    <row r="408" spans="1:60">
      <c r="A408" s="458" t="str">
        <f t="shared" si="6"/>
        <v>1004517262013000</v>
      </c>
      <c r="B408" s="364" t="s">
        <v>1616</v>
      </c>
      <c r="C408" s="364" t="s">
        <v>553</v>
      </c>
      <c r="D408" s="364" t="s">
        <v>568</v>
      </c>
      <c r="E408" s="364" t="s">
        <v>555</v>
      </c>
      <c r="F408" s="364" t="s">
        <v>584</v>
      </c>
      <c r="G408" s="364" t="s">
        <v>463</v>
      </c>
      <c r="H408" s="364" t="s">
        <v>556</v>
      </c>
      <c r="J408" s="364" t="s">
        <v>571</v>
      </c>
      <c r="K408" s="364" t="s">
        <v>576</v>
      </c>
      <c r="L408" s="364" t="s">
        <v>555</v>
      </c>
      <c r="M408" s="364" t="s">
        <v>738</v>
      </c>
      <c r="N408" s="364" t="s">
        <v>739</v>
      </c>
      <c r="O408" s="364" t="s">
        <v>555</v>
      </c>
      <c r="P408" s="364" t="s">
        <v>555</v>
      </c>
      <c r="Q408" s="364" t="s">
        <v>555</v>
      </c>
      <c r="R408" s="364" t="s">
        <v>555</v>
      </c>
      <c r="S408" s="364" t="s">
        <v>555</v>
      </c>
      <c r="T408" s="365">
        <v>0</v>
      </c>
      <c r="U408" s="365">
        <v>0</v>
      </c>
      <c r="V408" s="365">
        <v>0</v>
      </c>
      <c r="W408" s="365">
        <v>0</v>
      </c>
      <c r="X408" s="365">
        <v>0</v>
      </c>
      <c r="Y408" s="365">
        <v>0</v>
      </c>
      <c r="Z408" s="365">
        <v>0</v>
      </c>
      <c r="AA408" s="365">
        <v>0</v>
      </c>
      <c r="AB408" s="365">
        <v>0</v>
      </c>
      <c r="AC408" s="365">
        <v>0</v>
      </c>
      <c r="AD408" s="365">
        <v>0</v>
      </c>
      <c r="AE408" s="365">
        <v>0</v>
      </c>
    </row>
    <row r="409" spans="1:60">
      <c r="A409" s="458" t="str">
        <f t="shared" si="6"/>
        <v>1004518262013000</v>
      </c>
      <c r="B409" s="364" t="s">
        <v>1616</v>
      </c>
      <c r="C409" s="364" t="s">
        <v>553</v>
      </c>
      <c r="D409" s="364" t="s">
        <v>568</v>
      </c>
      <c r="E409" s="364" t="s">
        <v>555</v>
      </c>
      <c r="F409" s="364" t="s">
        <v>584</v>
      </c>
      <c r="G409" s="364" t="s">
        <v>463</v>
      </c>
      <c r="H409" s="364" t="s">
        <v>556</v>
      </c>
      <c r="J409" s="364" t="s">
        <v>571</v>
      </c>
      <c r="K409" s="364" t="s">
        <v>577</v>
      </c>
      <c r="L409" s="364" t="s">
        <v>555</v>
      </c>
      <c r="M409" s="364" t="s">
        <v>738</v>
      </c>
      <c r="N409" s="364" t="s">
        <v>739</v>
      </c>
      <c r="O409" s="364" t="s">
        <v>555</v>
      </c>
      <c r="P409" s="364" t="s">
        <v>555</v>
      </c>
      <c r="Q409" s="364" t="s">
        <v>555</v>
      </c>
      <c r="R409" s="364" t="s">
        <v>555</v>
      </c>
      <c r="S409" s="364" t="s">
        <v>555</v>
      </c>
      <c r="T409" s="365">
        <v>0</v>
      </c>
      <c r="U409" s="365">
        <v>0</v>
      </c>
      <c r="V409" s="365">
        <v>0</v>
      </c>
      <c r="W409" s="365">
        <v>0</v>
      </c>
      <c r="X409" s="365">
        <v>0</v>
      </c>
      <c r="Y409" s="365">
        <v>0</v>
      </c>
      <c r="Z409" s="365">
        <v>0</v>
      </c>
      <c r="AA409" s="365">
        <v>0</v>
      </c>
      <c r="AB409" s="365">
        <v>0</v>
      </c>
      <c r="AC409" s="365">
        <v>0</v>
      </c>
      <c r="AD409" s="365">
        <v>0</v>
      </c>
      <c r="AE409" s="365">
        <v>0</v>
      </c>
    </row>
    <row r="410" spans="1:60">
      <c r="A410" s="458" t="str">
        <f t="shared" si="6"/>
        <v>1004519262013000</v>
      </c>
      <c r="B410" s="364" t="s">
        <v>1616</v>
      </c>
      <c r="C410" s="364" t="s">
        <v>553</v>
      </c>
      <c r="D410" s="364" t="s">
        <v>568</v>
      </c>
      <c r="E410" s="364" t="s">
        <v>555</v>
      </c>
      <c r="F410" s="364" t="s">
        <v>584</v>
      </c>
      <c r="G410" s="364" t="s">
        <v>463</v>
      </c>
      <c r="H410" s="364" t="s">
        <v>556</v>
      </c>
      <c r="J410" s="364" t="s">
        <v>571</v>
      </c>
      <c r="K410" s="364" t="s">
        <v>578</v>
      </c>
      <c r="L410" s="364" t="s">
        <v>555</v>
      </c>
      <c r="M410" s="364" t="s">
        <v>738</v>
      </c>
      <c r="N410" s="364" t="s">
        <v>739</v>
      </c>
      <c r="O410" s="364" t="s">
        <v>555</v>
      </c>
      <c r="P410" s="364" t="s">
        <v>555</v>
      </c>
      <c r="Q410" s="364" t="s">
        <v>555</v>
      </c>
      <c r="R410" s="364" t="s">
        <v>555</v>
      </c>
      <c r="S410" s="364" t="s">
        <v>555</v>
      </c>
      <c r="T410" s="365">
        <v>0</v>
      </c>
      <c r="U410" s="365">
        <v>0</v>
      </c>
      <c r="V410" s="365">
        <v>0</v>
      </c>
      <c r="W410" s="365">
        <v>0</v>
      </c>
      <c r="X410" s="365">
        <v>0</v>
      </c>
      <c r="Y410" s="365">
        <v>0</v>
      </c>
      <c r="Z410" s="365">
        <v>0</v>
      </c>
      <c r="AA410" s="365">
        <v>0</v>
      </c>
      <c r="AB410" s="365">
        <v>0</v>
      </c>
      <c r="AC410" s="365">
        <v>0</v>
      </c>
      <c r="AD410" s="365">
        <v>0</v>
      </c>
      <c r="AE410" s="365">
        <v>0</v>
      </c>
    </row>
    <row r="411" spans="1:60">
      <c r="A411" s="458" t="str">
        <f t="shared" si="6"/>
        <v>1004520262013000</v>
      </c>
      <c r="B411" s="364" t="s">
        <v>1616</v>
      </c>
      <c r="C411" s="364" t="s">
        <v>553</v>
      </c>
      <c r="D411" s="364" t="s">
        <v>568</v>
      </c>
      <c r="E411" s="364" t="s">
        <v>555</v>
      </c>
      <c r="F411" s="364" t="s">
        <v>584</v>
      </c>
      <c r="G411" s="364" t="s">
        <v>463</v>
      </c>
      <c r="H411" s="364" t="s">
        <v>556</v>
      </c>
      <c r="J411" s="364" t="s">
        <v>571</v>
      </c>
      <c r="K411" s="364" t="s">
        <v>579</v>
      </c>
      <c r="L411" s="364" t="s">
        <v>555</v>
      </c>
      <c r="M411" s="364" t="s">
        <v>738</v>
      </c>
      <c r="N411" s="364" t="s">
        <v>739</v>
      </c>
      <c r="O411" s="364" t="s">
        <v>555</v>
      </c>
      <c r="P411" s="364" t="s">
        <v>555</v>
      </c>
      <c r="Q411" s="364" t="s">
        <v>555</v>
      </c>
      <c r="R411" s="364" t="s">
        <v>555</v>
      </c>
      <c r="S411" s="364" t="s">
        <v>555</v>
      </c>
      <c r="T411" s="365">
        <v>0</v>
      </c>
      <c r="U411" s="365">
        <v>0</v>
      </c>
      <c r="V411" s="365">
        <v>0</v>
      </c>
      <c r="W411" s="365">
        <v>0</v>
      </c>
      <c r="X411" s="365">
        <v>0</v>
      </c>
      <c r="Y411" s="365">
        <v>0</v>
      </c>
      <c r="Z411" s="365">
        <v>0</v>
      </c>
      <c r="AA411" s="365">
        <v>0</v>
      </c>
      <c r="AB411" s="365">
        <v>0</v>
      </c>
      <c r="AC411" s="365">
        <v>0</v>
      </c>
      <c r="AD411" s="365">
        <v>0</v>
      </c>
      <c r="AE411" s="365">
        <v>0</v>
      </c>
    </row>
    <row r="412" spans="1:60">
      <c r="A412" s="458" t="str">
        <f t="shared" si="6"/>
        <v>1004521262013000</v>
      </c>
      <c r="B412" s="364" t="s">
        <v>1616</v>
      </c>
      <c r="C412" s="364" t="s">
        <v>553</v>
      </c>
      <c r="D412" s="364" t="s">
        <v>568</v>
      </c>
      <c r="E412" s="364" t="s">
        <v>555</v>
      </c>
      <c r="F412" s="364" t="s">
        <v>584</v>
      </c>
      <c r="G412" s="364" t="s">
        <v>463</v>
      </c>
      <c r="H412" s="364" t="s">
        <v>556</v>
      </c>
      <c r="J412" s="364" t="s">
        <v>571</v>
      </c>
      <c r="K412" s="364" t="s">
        <v>559</v>
      </c>
      <c r="L412" s="364" t="s">
        <v>555</v>
      </c>
      <c r="M412" s="364" t="s">
        <v>738</v>
      </c>
      <c r="N412" s="364" t="s">
        <v>739</v>
      </c>
      <c r="O412" s="364" t="s">
        <v>555</v>
      </c>
      <c r="P412" s="364" t="s">
        <v>555</v>
      </c>
      <c r="Q412" s="364" t="s">
        <v>555</v>
      </c>
      <c r="R412" s="364" t="s">
        <v>555</v>
      </c>
      <c r="S412" s="364" t="s">
        <v>555</v>
      </c>
      <c r="T412" s="365">
        <v>0</v>
      </c>
      <c r="U412" s="365">
        <v>0</v>
      </c>
      <c r="V412" s="365">
        <v>0</v>
      </c>
      <c r="W412" s="365">
        <v>0</v>
      </c>
      <c r="X412" s="365">
        <v>0</v>
      </c>
      <c r="Y412" s="365">
        <v>0</v>
      </c>
      <c r="Z412" s="365">
        <v>0</v>
      </c>
      <c r="AA412" s="365">
        <v>0</v>
      </c>
      <c r="AB412" s="365">
        <v>0</v>
      </c>
      <c r="AC412" s="365">
        <v>0</v>
      </c>
      <c r="AD412" s="365">
        <v>0</v>
      </c>
      <c r="AE412" s="365">
        <v>0</v>
      </c>
    </row>
    <row r="413" spans="1:60">
      <c r="A413" s="458" t="str">
        <f t="shared" si="6"/>
        <v>1004522262013000</v>
      </c>
      <c r="B413" s="364" t="s">
        <v>1616</v>
      </c>
      <c r="C413" s="364" t="s">
        <v>553</v>
      </c>
      <c r="D413" s="364" t="s">
        <v>568</v>
      </c>
      <c r="E413" s="364" t="s">
        <v>555</v>
      </c>
      <c r="F413" s="364" t="s">
        <v>584</v>
      </c>
      <c r="G413" s="364" t="s">
        <v>463</v>
      </c>
      <c r="H413" s="364" t="s">
        <v>556</v>
      </c>
      <c r="J413" s="364" t="s">
        <v>571</v>
      </c>
      <c r="K413" s="364" t="s">
        <v>580</v>
      </c>
      <c r="L413" s="364" t="s">
        <v>555</v>
      </c>
      <c r="M413" s="364" t="s">
        <v>738</v>
      </c>
      <c r="N413" s="364" t="s">
        <v>739</v>
      </c>
      <c r="O413" s="364" t="s">
        <v>555</v>
      </c>
      <c r="P413" s="364" t="s">
        <v>555</v>
      </c>
      <c r="Q413" s="364" t="s">
        <v>555</v>
      </c>
      <c r="R413" s="364" t="s">
        <v>555</v>
      </c>
      <c r="S413" s="364" t="s">
        <v>555</v>
      </c>
      <c r="T413" s="365">
        <v>0</v>
      </c>
      <c r="U413" s="365">
        <v>0</v>
      </c>
      <c r="V413" s="365">
        <v>0</v>
      </c>
      <c r="W413" s="365">
        <v>0</v>
      </c>
      <c r="X413" s="365">
        <v>0</v>
      </c>
      <c r="Y413" s="365">
        <v>0</v>
      </c>
      <c r="Z413" s="365">
        <v>0</v>
      </c>
      <c r="AA413" s="365">
        <v>0</v>
      </c>
      <c r="AB413" s="365">
        <v>0</v>
      </c>
      <c r="AC413" s="365">
        <v>0</v>
      </c>
      <c r="AD413" s="365">
        <v>0</v>
      </c>
      <c r="AE413" s="365">
        <v>0</v>
      </c>
    </row>
    <row r="414" spans="1:60">
      <c r="A414" s="458" t="str">
        <f t="shared" si="6"/>
        <v>1004523262013000</v>
      </c>
      <c r="B414" s="364" t="s">
        <v>1616</v>
      </c>
      <c r="C414" s="364" t="s">
        <v>553</v>
      </c>
      <c r="D414" s="364" t="s">
        <v>568</v>
      </c>
      <c r="E414" s="364" t="s">
        <v>555</v>
      </c>
      <c r="F414" s="364" t="s">
        <v>584</v>
      </c>
      <c r="G414" s="364" t="s">
        <v>463</v>
      </c>
      <c r="H414" s="364" t="s">
        <v>556</v>
      </c>
      <c r="J414" s="364" t="s">
        <v>571</v>
      </c>
      <c r="K414" s="364" t="s">
        <v>581</v>
      </c>
      <c r="L414" s="364" t="s">
        <v>555</v>
      </c>
      <c r="M414" s="364" t="s">
        <v>738</v>
      </c>
      <c r="N414" s="364" t="s">
        <v>739</v>
      </c>
      <c r="O414" s="364" t="s">
        <v>555</v>
      </c>
      <c r="P414" s="364" t="s">
        <v>555</v>
      </c>
      <c r="Q414" s="364" t="s">
        <v>555</v>
      </c>
      <c r="R414" s="364" t="s">
        <v>555</v>
      </c>
      <c r="S414" s="364" t="s">
        <v>555</v>
      </c>
      <c r="T414" s="365">
        <v>0</v>
      </c>
      <c r="U414" s="365">
        <v>0</v>
      </c>
      <c r="V414" s="365">
        <v>0</v>
      </c>
      <c r="W414" s="365">
        <v>0</v>
      </c>
      <c r="X414" s="365">
        <v>0</v>
      </c>
      <c r="Y414" s="365">
        <v>0</v>
      </c>
      <c r="Z414" s="365">
        <v>0</v>
      </c>
      <c r="AA414" s="365">
        <v>0</v>
      </c>
      <c r="AB414" s="365">
        <v>0</v>
      </c>
      <c r="AC414" s="365">
        <v>0</v>
      </c>
      <c r="AD414" s="365">
        <v>0</v>
      </c>
      <c r="AE414" s="365">
        <v>0</v>
      </c>
    </row>
    <row r="415" spans="1:60">
      <c r="A415" s="458" t="str">
        <f t="shared" si="6"/>
        <v>1004524262013000</v>
      </c>
      <c r="B415" s="364" t="s">
        <v>1616</v>
      </c>
      <c r="C415" s="364" t="s">
        <v>553</v>
      </c>
      <c r="D415" s="364" t="s">
        <v>568</v>
      </c>
      <c r="E415" s="364" t="s">
        <v>555</v>
      </c>
      <c r="F415" s="364" t="s">
        <v>584</v>
      </c>
      <c r="G415" s="364" t="s">
        <v>463</v>
      </c>
      <c r="H415" s="364" t="s">
        <v>556</v>
      </c>
      <c r="J415" s="364" t="s">
        <v>571</v>
      </c>
      <c r="K415" s="364" t="s">
        <v>560</v>
      </c>
      <c r="L415" s="364" t="s">
        <v>555</v>
      </c>
      <c r="M415" s="364" t="s">
        <v>738</v>
      </c>
      <c r="N415" s="364" t="s">
        <v>739</v>
      </c>
      <c r="O415" s="364" t="s">
        <v>555</v>
      </c>
      <c r="P415" s="364" t="s">
        <v>555</v>
      </c>
      <c r="Q415" s="364" t="s">
        <v>555</v>
      </c>
      <c r="R415" s="364" t="s">
        <v>555</v>
      </c>
      <c r="S415" s="364" t="s">
        <v>555</v>
      </c>
      <c r="T415" s="365">
        <v>0</v>
      </c>
      <c r="U415" s="365">
        <v>0</v>
      </c>
      <c r="V415" s="365">
        <v>0</v>
      </c>
      <c r="W415" s="365">
        <v>0</v>
      </c>
      <c r="X415" s="365">
        <v>0</v>
      </c>
      <c r="Y415" s="365">
        <v>0</v>
      </c>
      <c r="Z415" s="365">
        <v>0</v>
      </c>
      <c r="AA415" s="365">
        <v>0</v>
      </c>
      <c r="AB415" s="365">
        <v>0</v>
      </c>
      <c r="AC415" s="365">
        <v>0</v>
      </c>
      <c r="AD415" s="365">
        <v>0</v>
      </c>
      <c r="AE415" s="365">
        <v>0</v>
      </c>
    </row>
    <row r="416" spans="1:60">
      <c r="A416" s="458" t="str">
        <f t="shared" si="6"/>
        <v>1001401262013001</v>
      </c>
      <c r="B416" s="364" t="s">
        <v>1616</v>
      </c>
      <c r="C416" s="364" t="s">
        <v>553</v>
      </c>
      <c r="D416" s="364" t="s">
        <v>568</v>
      </c>
      <c r="E416" s="364" t="s">
        <v>555</v>
      </c>
      <c r="F416" s="364" t="s">
        <v>584</v>
      </c>
      <c r="G416" s="364" t="s">
        <v>463</v>
      </c>
      <c r="H416" s="364" t="s">
        <v>753</v>
      </c>
      <c r="I416" s="364" t="s">
        <v>1555</v>
      </c>
      <c r="J416" s="364" t="s">
        <v>573</v>
      </c>
      <c r="K416" s="364" t="s">
        <v>558</v>
      </c>
      <c r="L416" s="364" t="s">
        <v>555</v>
      </c>
      <c r="M416" s="364" t="s">
        <v>738</v>
      </c>
      <c r="N416" s="364" t="s">
        <v>739</v>
      </c>
      <c r="O416" s="364" t="s">
        <v>555</v>
      </c>
      <c r="P416" s="364" t="s">
        <v>555</v>
      </c>
      <c r="Q416" s="364" t="s">
        <v>555</v>
      </c>
      <c r="R416" s="364" t="s">
        <v>555</v>
      </c>
      <c r="S416" s="364" t="s">
        <v>555</v>
      </c>
      <c r="T416" s="365">
        <v>2140506</v>
      </c>
      <c r="U416" s="365">
        <v>0</v>
      </c>
      <c r="V416" s="365">
        <v>0</v>
      </c>
      <c r="W416" s="365">
        <v>0</v>
      </c>
      <c r="X416" s="365">
        <v>0</v>
      </c>
      <c r="Y416" s="365">
        <v>13891</v>
      </c>
      <c r="Z416" s="365">
        <v>154</v>
      </c>
      <c r="AA416" s="365">
        <v>0</v>
      </c>
      <c r="AB416" s="365">
        <v>4</v>
      </c>
      <c r="AC416" s="365">
        <v>3</v>
      </c>
      <c r="AD416" s="365">
        <v>1</v>
      </c>
      <c r="AE416" s="365">
        <v>162</v>
      </c>
      <c r="AF416" s="365">
        <v>2</v>
      </c>
      <c r="AG416" s="365">
        <v>6270</v>
      </c>
      <c r="AH416" s="365">
        <v>6270</v>
      </c>
      <c r="AI416" s="365">
        <v>3630</v>
      </c>
      <c r="AJ416" s="365">
        <v>3630</v>
      </c>
      <c r="AK416" s="365">
        <v>1050</v>
      </c>
      <c r="AL416" s="365">
        <v>0</v>
      </c>
      <c r="AM416" s="365">
        <v>0</v>
      </c>
      <c r="AN416" s="365">
        <v>0</v>
      </c>
      <c r="AO416" s="365">
        <v>0</v>
      </c>
      <c r="AP416" s="365">
        <v>0</v>
      </c>
      <c r="AQ416" s="365">
        <v>0</v>
      </c>
      <c r="AR416" s="365">
        <v>0</v>
      </c>
      <c r="AS416" s="365">
        <v>1050</v>
      </c>
      <c r="AT416" s="365">
        <v>1050</v>
      </c>
      <c r="AU416" s="365">
        <v>1050</v>
      </c>
      <c r="AV416" s="365">
        <v>1050</v>
      </c>
      <c r="AW416" s="365">
        <v>1050</v>
      </c>
      <c r="AX416" s="365">
        <v>0</v>
      </c>
      <c r="AY416" s="365">
        <v>0</v>
      </c>
      <c r="AZ416" s="365">
        <v>0</v>
      </c>
      <c r="BA416" s="365">
        <v>0</v>
      </c>
      <c r="BB416" s="365">
        <v>3</v>
      </c>
      <c r="BC416" s="365">
        <v>0</v>
      </c>
      <c r="BD416" s="365">
        <v>0</v>
      </c>
      <c r="BE416" s="365">
        <v>0</v>
      </c>
      <c r="BF416" s="365">
        <v>0</v>
      </c>
      <c r="BG416" s="365">
        <v>0</v>
      </c>
      <c r="BH416" s="365">
        <v>0</v>
      </c>
    </row>
    <row r="417" spans="1:87">
      <c r="A417" s="458" t="str">
        <f t="shared" si="6"/>
        <v>1221801262013000</v>
      </c>
      <c r="B417" s="364" t="s">
        <v>1616</v>
      </c>
      <c r="C417" s="364" t="s">
        <v>553</v>
      </c>
      <c r="D417" s="364" t="s">
        <v>557</v>
      </c>
      <c r="E417" s="364" t="s">
        <v>740</v>
      </c>
      <c r="F417" s="364" t="s">
        <v>584</v>
      </c>
      <c r="G417" s="364" t="s">
        <v>463</v>
      </c>
      <c r="H417" s="364" t="s">
        <v>556</v>
      </c>
      <c r="J417" s="364" t="s">
        <v>577</v>
      </c>
      <c r="K417" s="364" t="s">
        <v>558</v>
      </c>
      <c r="L417" s="364" t="s">
        <v>555</v>
      </c>
      <c r="M417" s="364" t="s">
        <v>738</v>
      </c>
      <c r="N417" s="364" t="s">
        <v>739</v>
      </c>
      <c r="O417" s="364" t="s">
        <v>555</v>
      </c>
      <c r="P417" s="364" t="s">
        <v>555</v>
      </c>
      <c r="Q417" s="364" t="s">
        <v>555</v>
      </c>
      <c r="R417" s="364" t="s">
        <v>555</v>
      </c>
      <c r="S417" s="364" t="s">
        <v>555</v>
      </c>
      <c r="T417" s="365">
        <v>4050112</v>
      </c>
      <c r="U417" s="365">
        <v>0</v>
      </c>
      <c r="V417" s="365">
        <v>0</v>
      </c>
      <c r="W417" s="365">
        <v>0</v>
      </c>
      <c r="X417" s="365">
        <v>0</v>
      </c>
      <c r="Y417" s="365">
        <v>3228311</v>
      </c>
      <c r="Z417" s="365">
        <v>463496</v>
      </c>
      <c r="AA417" s="365">
        <v>0</v>
      </c>
      <c r="AB417" s="365">
        <v>6965</v>
      </c>
      <c r="AC417" s="365">
        <v>3014703</v>
      </c>
      <c r="AD417" s="365">
        <v>432828</v>
      </c>
      <c r="AE417" s="365">
        <v>2414</v>
      </c>
      <c r="AF417" s="365">
        <v>140</v>
      </c>
      <c r="AG417" s="365">
        <v>213608</v>
      </c>
      <c r="AH417" s="365">
        <v>30668</v>
      </c>
      <c r="AI417" s="365">
        <v>298</v>
      </c>
      <c r="AJ417" s="365">
        <v>7827</v>
      </c>
      <c r="AK417" s="365">
        <v>26265</v>
      </c>
      <c r="AL417" s="365">
        <v>0</v>
      </c>
      <c r="AM417" s="365">
        <v>20</v>
      </c>
      <c r="AN417" s="365">
        <v>393995</v>
      </c>
      <c r="AO417" s="365">
        <v>25067</v>
      </c>
      <c r="AP417" s="365">
        <v>13766</v>
      </c>
      <c r="AQ417" s="365">
        <v>0</v>
      </c>
      <c r="AR417" s="365">
        <v>0</v>
      </c>
      <c r="AS417" s="365">
        <v>0</v>
      </c>
      <c r="AT417" s="365">
        <v>4141107</v>
      </c>
      <c r="AU417" s="365">
        <v>0</v>
      </c>
      <c r="AV417" s="365">
        <v>0</v>
      </c>
      <c r="AW417" s="365">
        <v>0</v>
      </c>
      <c r="AX417" s="365">
        <v>0</v>
      </c>
      <c r="AY417" s="365">
        <v>1465358</v>
      </c>
      <c r="AZ417" s="365">
        <v>128351</v>
      </c>
      <c r="BA417" s="365">
        <v>11417</v>
      </c>
      <c r="BB417" s="365">
        <v>40450</v>
      </c>
      <c r="BC417" s="365">
        <v>28306</v>
      </c>
      <c r="BD417" s="365">
        <v>0</v>
      </c>
      <c r="BE417" s="365">
        <v>1465358</v>
      </c>
      <c r="BF417" s="365">
        <v>128351</v>
      </c>
      <c r="BG417" s="365">
        <v>0</v>
      </c>
      <c r="BH417" s="365">
        <v>0</v>
      </c>
      <c r="BI417" s="365">
        <v>0</v>
      </c>
      <c r="BJ417" s="365">
        <v>0</v>
      </c>
      <c r="BK417" s="365">
        <v>0</v>
      </c>
      <c r="BL417" s="365">
        <v>0</v>
      </c>
      <c r="BM417" s="365">
        <v>0</v>
      </c>
      <c r="BN417" s="365">
        <v>0</v>
      </c>
      <c r="BO417" s="365">
        <v>0</v>
      </c>
      <c r="BP417" s="365">
        <v>87901</v>
      </c>
      <c r="BQ417" s="365">
        <v>36444</v>
      </c>
      <c r="BR417" s="365">
        <v>4006</v>
      </c>
      <c r="BS417" s="365">
        <v>0</v>
      </c>
      <c r="BT417" s="365">
        <v>0</v>
      </c>
      <c r="BU417" s="365">
        <v>0</v>
      </c>
      <c r="BV417" s="365">
        <v>0</v>
      </c>
      <c r="BW417" s="365">
        <v>0</v>
      </c>
      <c r="BX417" s="365">
        <v>0</v>
      </c>
      <c r="BY417" s="365">
        <v>0</v>
      </c>
      <c r="BZ417" s="365">
        <v>0</v>
      </c>
      <c r="CA417" s="365">
        <v>0</v>
      </c>
      <c r="CB417" s="365">
        <v>0</v>
      </c>
      <c r="CC417" s="365">
        <v>0</v>
      </c>
      <c r="CD417" s="365">
        <v>0</v>
      </c>
      <c r="CE417" s="365">
        <v>0</v>
      </c>
      <c r="CF417" s="365">
        <v>0</v>
      </c>
      <c r="CG417" s="365">
        <v>0</v>
      </c>
      <c r="CH417" s="365">
        <v>0</v>
      </c>
      <c r="CI417" s="365">
        <v>0</v>
      </c>
    </row>
    <row r="418" spans="1:87">
      <c r="A418" s="458" t="str">
        <f t="shared" si="6"/>
        <v>1221802262013000</v>
      </c>
      <c r="B418" s="364" t="s">
        <v>1616</v>
      </c>
      <c r="C418" s="364" t="s">
        <v>553</v>
      </c>
      <c r="D418" s="364" t="s">
        <v>557</v>
      </c>
      <c r="E418" s="364" t="s">
        <v>740</v>
      </c>
      <c r="F418" s="364" t="s">
        <v>584</v>
      </c>
      <c r="G418" s="364" t="s">
        <v>463</v>
      </c>
      <c r="H418" s="364" t="s">
        <v>556</v>
      </c>
      <c r="J418" s="364" t="s">
        <v>577</v>
      </c>
      <c r="K418" s="364" t="s">
        <v>561</v>
      </c>
      <c r="L418" s="364" t="s">
        <v>555</v>
      </c>
      <c r="M418" s="364" t="s">
        <v>738</v>
      </c>
      <c r="N418" s="364" t="s">
        <v>739</v>
      </c>
      <c r="O418" s="364" t="s">
        <v>555</v>
      </c>
      <c r="P418" s="364" t="s">
        <v>555</v>
      </c>
      <c r="Q418" s="364" t="s">
        <v>555</v>
      </c>
      <c r="R418" s="364" t="s">
        <v>555</v>
      </c>
      <c r="S418" s="364" t="s">
        <v>555</v>
      </c>
      <c r="T418" s="365">
        <v>0</v>
      </c>
      <c r="U418" s="365">
        <v>0</v>
      </c>
      <c r="V418" s="365">
        <v>0</v>
      </c>
      <c r="W418" s="365">
        <v>0</v>
      </c>
      <c r="X418" s="365">
        <v>0</v>
      </c>
      <c r="Y418" s="365">
        <v>0</v>
      </c>
      <c r="Z418" s="365">
        <v>0</v>
      </c>
      <c r="AA418" s="365">
        <v>0</v>
      </c>
      <c r="AB418" s="365">
        <v>0</v>
      </c>
      <c r="AC418" s="365">
        <v>0</v>
      </c>
      <c r="AD418" s="365">
        <v>0</v>
      </c>
      <c r="AE418" s="365">
        <v>0</v>
      </c>
      <c r="AF418" s="365">
        <v>0</v>
      </c>
      <c r="AG418" s="365">
        <v>0</v>
      </c>
      <c r="AH418" s="365">
        <v>0</v>
      </c>
      <c r="AI418" s="365">
        <v>0</v>
      </c>
      <c r="AJ418" s="365">
        <v>0</v>
      </c>
      <c r="AK418" s="365">
        <v>0</v>
      </c>
      <c r="AL418" s="365">
        <v>0</v>
      </c>
      <c r="AM418" s="365">
        <v>0</v>
      </c>
      <c r="AN418" s="365">
        <v>0</v>
      </c>
      <c r="AO418" s="365">
        <v>0</v>
      </c>
      <c r="AP418" s="365">
        <v>0</v>
      </c>
      <c r="AQ418" s="365">
        <v>0</v>
      </c>
      <c r="AR418" s="365">
        <v>0</v>
      </c>
      <c r="AS418" s="365">
        <v>0</v>
      </c>
      <c r="AT418" s="365">
        <v>0</v>
      </c>
      <c r="AU418" s="365">
        <v>0</v>
      </c>
      <c r="AV418" s="365">
        <v>0</v>
      </c>
      <c r="AW418" s="365">
        <v>0</v>
      </c>
      <c r="AX418" s="365">
        <v>0</v>
      </c>
      <c r="AY418" s="365">
        <v>0</v>
      </c>
    </row>
    <row r="419" spans="1:87">
      <c r="A419" s="458" t="str">
        <f t="shared" si="6"/>
        <v>1222101262013000</v>
      </c>
      <c r="B419" s="364" t="s">
        <v>1616</v>
      </c>
      <c r="C419" s="364" t="s">
        <v>553</v>
      </c>
      <c r="D419" s="364" t="s">
        <v>557</v>
      </c>
      <c r="E419" s="364" t="s">
        <v>740</v>
      </c>
      <c r="F419" s="364" t="s">
        <v>584</v>
      </c>
      <c r="G419" s="364" t="s">
        <v>463</v>
      </c>
      <c r="H419" s="364" t="s">
        <v>556</v>
      </c>
      <c r="J419" s="364" t="s">
        <v>559</v>
      </c>
      <c r="K419" s="364" t="s">
        <v>558</v>
      </c>
      <c r="L419" s="364" t="s">
        <v>555</v>
      </c>
      <c r="M419" s="364" t="s">
        <v>738</v>
      </c>
      <c r="N419" s="364" t="s">
        <v>739</v>
      </c>
      <c r="O419" s="364" t="s">
        <v>555</v>
      </c>
      <c r="P419" s="364" t="s">
        <v>555</v>
      </c>
      <c r="Q419" s="364" t="s">
        <v>555</v>
      </c>
      <c r="R419" s="364" t="s">
        <v>555</v>
      </c>
      <c r="S419" s="364" t="s">
        <v>555</v>
      </c>
      <c r="T419" s="365">
        <v>0</v>
      </c>
      <c r="U419" s="365">
        <v>0</v>
      </c>
      <c r="V419" s="365">
        <v>0</v>
      </c>
      <c r="W419" s="365">
        <v>0</v>
      </c>
      <c r="X419" s="365">
        <v>0</v>
      </c>
      <c r="Y419" s="365">
        <v>0</v>
      </c>
      <c r="Z419" s="365">
        <v>0</v>
      </c>
      <c r="AA419" s="365">
        <v>0</v>
      </c>
      <c r="AB419" s="365">
        <v>0</v>
      </c>
      <c r="AC419" s="365">
        <v>0</v>
      </c>
      <c r="AD419" s="365">
        <v>417</v>
      </c>
      <c r="AE419" s="365">
        <v>0</v>
      </c>
      <c r="AF419" s="365">
        <v>149</v>
      </c>
      <c r="AG419" s="365">
        <v>2057</v>
      </c>
      <c r="AH419" s="365">
        <v>770</v>
      </c>
      <c r="AI419" s="365">
        <v>3393</v>
      </c>
      <c r="AJ419" s="365">
        <v>0</v>
      </c>
      <c r="AK419" s="365">
        <v>0</v>
      </c>
      <c r="AL419" s="365">
        <v>0</v>
      </c>
      <c r="AM419" s="365">
        <v>0</v>
      </c>
      <c r="AN419" s="365">
        <v>0</v>
      </c>
      <c r="AO419" s="365">
        <v>0</v>
      </c>
      <c r="AP419" s="365">
        <v>0</v>
      </c>
      <c r="AQ419" s="365">
        <v>0</v>
      </c>
      <c r="AR419" s="365">
        <v>0</v>
      </c>
      <c r="AS419" s="365">
        <v>0</v>
      </c>
      <c r="AT419" s="365">
        <v>0</v>
      </c>
      <c r="AU419" s="365">
        <v>0</v>
      </c>
      <c r="AV419" s="365">
        <v>0</v>
      </c>
      <c r="AW419" s="365">
        <v>0</v>
      </c>
      <c r="AX419" s="365">
        <v>0</v>
      </c>
      <c r="AY419" s="365">
        <v>3393</v>
      </c>
    </row>
    <row r="420" spans="1:87">
      <c r="A420" s="458" t="str">
        <f t="shared" si="6"/>
        <v>1222102262013000</v>
      </c>
      <c r="B420" s="364" t="s">
        <v>1616</v>
      </c>
      <c r="C420" s="364" t="s">
        <v>553</v>
      </c>
      <c r="D420" s="364" t="s">
        <v>557</v>
      </c>
      <c r="E420" s="364" t="s">
        <v>740</v>
      </c>
      <c r="F420" s="364" t="s">
        <v>584</v>
      </c>
      <c r="G420" s="364" t="s">
        <v>463</v>
      </c>
      <c r="H420" s="364" t="s">
        <v>556</v>
      </c>
      <c r="J420" s="364" t="s">
        <v>559</v>
      </c>
      <c r="K420" s="364" t="s">
        <v>561</v>
      </c>
      <c r="L420" s="364" t="s">
        <v>555</v>
      </c>
      <c r="M420" s="364" t="s">
        <v>738</v>
      </c>
      <c r="N420" s="364" t="s">
        <v>739</v>
      </c>
      <c r="O420" s="364" t="s">
        <v>555</v>
      </c>
      <c r="P420" s="364" t="s">
        <v>555</v>
      </c>
      <c r="Q420" s="364" t="s">
        <v>555</v>
      </c>
      <c r="R420" s="364" t="s">
        <v>555</v>
      </c>
      <c r="S420" s="364" t="s">
        <v>555</v>
      </c>
      <c r="T420" s="365">
        <v>0</v>
      </c>
      <c r="U420" s="365">
        <v>0</v>
      </c>
      <c r="V420" s="365">
        <v>0</v>
      </c>
      <c r="W420" s="365">
        <v>0</v>
      </c>
      <c r="X420" s="365">
        <v>0</v>
      </c>
      <c r="Y420" s="365">
        <v>0</v>
      </c>
      <c r="Z420" s="365">
        <v>0</v>
      </c>
      <c r="AA420" s="365">
        <v>0</v>
      </c>
      <c r="AB420" s="365">
        <v>0</v>
      </c>
      <c r="AC420" s="365">
        <v>0</v>
      </c>
      <c r="AD420" s="365">
        <v>0</v>
      </c>
    </row>
    <row r="421" spans="1:87">
      <c r="A421" s="458" t="str">
        <f t="shared" si="6"/>
        <v>1222401262013000</v>
      </c>
      <c r="B421" s="364" t="s">
        <v>1616</v>
      </c>
      <c r="C421" s="364" t="s">
        <v>553</v>
      </c>
      <c r="D421" s="364" t="s">
        <v>557</v>
      </c>
      <c r="E421" s="364" t="s">
        <v>740</v>
      </c>
      <c r="F421" s="364" t="s">
        <v>584</v>
      </c>
      <c r="G421" s="364" t="s">
        <v>463</v>
      </c>
      <c r="H421" s="364" t="s">
        <v>556</v>
      </c>
      <c r="J421" s="364" t="s">
        <v>560</v>
      </c>
      <c r="K421" s="364" t="s">
        <v>558</v>
      </c>
      <c r="L421" s="364" t="s">
        <v>555</v>
      </c>
      <c r="M421" s="364" t="s">
        <v>738</v>
      </c>
      <c r="N421" s="364" t="s">
        <v>739</v>
      </c>
      <c r="O421" s="364" t="s">
        <v>555</v>
      </c>
      <c r="P421" s="364" t="s">
        <v>555</v>
      </c>
      <c r="Q421" s="364" t="s">
        <v>555</v>
      </c>
      <c r="R421" s="364" t="s">
        <v>555</v>
      </c>
      <c r="S421" s="364" t="s">
        <v>555</v>
      </c>
      <c r="T421" s="365">
        <v>0</v>
      </c>
      <c r="U421" s="365">
        <v>0</v>
      </c>
      <c r="V421" s="365">
        <v>0</v>
      </c>
      <c r="W421" s="365">
        <v>0</v>
      </c>
      <c r="X421" s="365">
        <v>0</v>
      </c>
      <c r="Y421" s="365">
        <v>0</v>
      </c>
      <c r="Z421" s="365">
        <v>0</v>
      </c>
      <c r="AA421" s="365">
        <v>0</v>
      </c>
      <c r="AB421" s="365">
        <v>0</v>
      </c>
      <c r="AC421" s="365">
        <v>0</v>
      </c>
      <c r="AD421" s="365">
        <v>0</v>
      </c>
      <c r="AE421" s="365">
        <v>0</v>
      </c>
      <c r="AF421" s="365">
        <v>0</v>
      </c>
      <c r="AG421" s="365">
        <v>0</v>
      </c>
      <c r="AH421" s="365">
        <v>0</v>
      </c>
      <c r="AI421" s="365">
        <v>0</v>
      </c>
    </row>
    <row r="422" spans="1:87">
      <c r="A422" s="458" t="str">
        <f t="shared" si="6"/>
        <v>1222402262013000</v>
      </c>
      <c r="B422" s="364" t="s">
        <v>1616</v>
      </c>
      <c r="C422" s="364" t="s">
        <v>553</v>
      </c>
      <c r="D422" s="364" t="s">
        <v>557</v>
      </c>
      <c r="E422" s="364" t="s">
        <v>740</v>
      </c>
      <c r="F422" s="364" t="s">
        <v>584</v>
      </c>
      <c r="G422" s="364" t="s">
        <v>463</v>
      </c>
      <c r="H422" s="364" t="s">
        <v>556</v>
      </c>
      <c r="J422" s="364" t="s">
        <v>560</v>
      </c>
      <c r="K422" s="364" t="s">
        <v>561</v>
      </c>
      <c r="L422" s="364" t="s">
        <v>555</v>
      </c>
      <c r="M422" s="364" t="s">
        <v>738</v>
      </c>
      <c r="N422" s="364" t="s">
        <v>739</v>
      </c>
      <c r="O422" s="364" t="s">
        <v>555</v>
      </c>
      <c r="P422" s="364" t="s">
        <v>555</v>
      </c>
      <c r="Q422" s="364" t="s">
        <v>555</v>
      </c>
      <c r="R422" s="364" t="s">
        <v>555</v>
      </c>
      <c r="S422" s="364" t="s">
        <v>555</v>
      </c>
      <c r="T422" s="365">
        <v>0</v>
      </c>
      <c r="U422" s="365">
        <v>0</v>
      </c>
      <c r="V422" s="365">
        <v>0</v>
      </c>
      <c r="W422" s="365">
        <v>0</v>
      </c>
      <c r="X422" s="365">
        <v>0</v>
      </c>
      <c r="Y422" s="365">
        <v>0</v>
      </c>
      <c r="Z422" s="365">
        <v>0</v>
      </c>
      <c r="AA422" s="365">
        <v>0</v>
      </c>
      <c r="AB422" s="365">
        <v>0</v>
      </c>
      <c r="AC422" s="365">
        <v>0</v>
      </c>
      <c r="AD422" s="365">
        <v>0</v>
      </c>
      <c r="AE422" s="365">
        <v>0</v>
      </c>
      <c r="AF422" s="365">
        <v>0</v>
      </c>
      <c r="AG422" s="365">
        <v>0</v>
      </c>
      <c r="AH422" s="365">
        <v>0</v>
      </c>
      <c r="AI422" s="365">
        <v>0</v>
      </c>
    </row>
    <row r="423" spans="1:87">
      <c r="A423" s="458" t="str">
        <f t="shared" si="6"/>
        <v>1222403262013000</v>
      </c>
      <c r="B423" s="364" t="s">
        <v>1616</v>
      </c>
      <c r="C423" s="364" t="s">
        <v>553</v>
      </c>
      <c r="D423" s="364" t="s">
        <v>557</v>
      </c>
      <c r="E423" s="364" t="s">
        <v>740</v>
      </c>
      <c r="F423" s="364" t="s">
        <v>584</v>
      </c>
      <c r="G423" s="364" t="s">
        <v>463</v>
      </c>
      <c r="H423" s="364" t="s">
        <v>556</v>
      </c>
      <c r="J423" s="364" t="s">
        <v>560</v>
      </c>
      <c r="K423" s="364" t="s">
        <v>562</v>
      </c>
      <c r="L423" s="364" t="s">
        <v>555</v>
      </c>
      <c r="M423" s="364" t="s">
        <v>738</v>
      </c>
      <c r="N423" s="364" t="s">
        <v>739</v>
      </c>
      <c r="O423" s="364" t="s">
        <v>555</v>
      </c>
      <c r="P423" s="364" t="s">
        <v>555</v>
      </c>
      <c r="Q423" s="364" t="s">
        <v>555</v>
      </c>
      <c r="R423" s="364" t="s">
        <v>555</v>
      </c>
      <c r="S423" s="364" t="s">
        <v>555</v>
      </c>
      <c r="T423" s="365">
        <v>0</v>
      </c>
      <c r="U423" s="365">
        <v>0</v>
      </c>
      <c r="V423" s="365">
        <v>0</v>
      </c>
      <c r="W423" s="365">
        <v>0</v>
      </c>
      <c r="X423" s="365">
        <v>0</v>
      </c>
      <c r="Y423" s="365">
        <v>0</v>
      </c>
      <c r="Z423" s="365">
        <v>0</v>
      </c>
      <c r="AA423" s="365">
        <v>0</v>
      </c>
      <c r="AB423" s="365">
        <v>0</v>
      </c>
      <c r="AC423" s="365">
        <v>0</v>
      </c>
      <c r="AD423" s="365">
        <v>0</v>
      </c>
      <c r="AE423" s="365">
        <v>0</v>
      </c>
      <c r="AF423" s="365">
        <v>0</v>
      </c>
      <c r="AG423" s="365">
        <v>0</v>
      </c>
      <c r="AH423" s="365">
        <v>0</v>
      </c>
      <c r="AI423" s="365">
        <v>0</v>
      </c>
    </row>
    <row r="424" spans="1:87">
      <c r="A424" s="458" t="str">
        <f t="shared" si="6"/>
        <v>1222404262013000</v>
      </c>
      <c r="B424" s="364" t="s">
        <v>1616</v>
      </c>
      <c r="C424" s="364" t="s">
        <v>553</v>
      </c>
      <c r="D424" s="364" t="s">
        <v>557</v>
      </c>
      <c r="E424" s="364" t="s">
        <v>740</v>
      </c>
      <c r="F424" s="364" t="s">
        <v>584</v>
      </c>
      <c r="G424" s="364" t="s">
        <v>463</v>
      </c>
      <c r="H424" s="364" t="s">
        <v>556</v>
      </c>
      <c r="J424" s="364" t="s">
        <v>560</v>
      </c>
      <c r="K424" s="364" t="s">
        <v>563</v>
      </c>
      <c r="L424" s="364" t="s">
        <v>555</v>
      </c>
      <c r="M424" s="364" t="s">
        <v>738</v>
      </c>
      <c r="N424" s="364" t="s">
        <v>739</v>
      </c>
      <c r="O424" s="364" t="s">
        <v>555</v>
      </c>
      <c r="P424" s="364" t="s">
        <v>555</v>
      </c>
      <c r="Q424" s="364" t="s">
        <v>555</v>
      </c>
      <c r="R424" s="364" t="s">
        <v>555</v>
      </c>
      <c r="S424" s="364" t="s">
        <v>555</v>
      </c>
      <c r="T424" s="365">
        <v>0</v>
      </c>
      <c r="U424" s="365">
        <v>0</v>
      </c>
      <c r="V424" s="365">
        <v>0</v>
      </c>
      <c r="W424" s="365">
        <v>0</v>
      </c>
      <c r="X424" s="365">
        <v>0</v>
      </c>
      <c r="Y424" s="365">
        <v>0</v>
      </c>
      <c r="Z424" s="365">
        <v>0</v>
      </c>
      <c r="AA424" s="365">
        <v>0</v>
      </c>
      <c r="AB424" s="365">
        <v>0</v>
      </c>
      <c r="AC424" s="365">
        <v>0</v>
      </c>
      <c r="AD424" s="365">
        <v>0</v>
      </c>
      <c r="AE424" s="365">
        <v>0</v>
      </c>
      <c r="AF424" s="365">
        <v>0</v>
      </c>
      <c r="AG424" s="365">
        <v>0</v>
      </c>
      <c r="AH424" s="365">
        <v>0</v>
      </c>
      <c r="AI424" s="365">
        <v>0</v>
      </c>
    </row>
    <row r="425" spans="1:87">
      <c r="A425" s="458" t="str">
        <f t="shared" si="6"/>
        <v>1222405262013000</v>
      </c>
      <c r="B425" s="364" t="s">
        <v>1616</v>
      </c>
      <c r="C425" s="364" t="s">
        <v>553</v>
      </c>
      <c r="D425" s="364" t="s">
        <v>557</v>
      </c>
      <c r="E425" s="364" t="s">
        <v>740</v>
      </c>
      <c r="F425" s="364" t="s">
        <v>584</v>
      </c>
      <c r="G425" s="364" t="s">
        <v>463</v>
      </c>
      <c r="H425" s="364" t="s">
        <v>556</v>
      </c>
      <c r="J425" s="364" t="s">
        <v>560</v>
      </c>
      <c r="K425" s="364" t="s">
        <v>564</v>
      </c>
      <c r="L425" s="364" t="s">
        <v>555</v>
      </c>
      <c r="M425" s="364" t="s">
        <v>738</v>
      </c>
      <c r="N425" s="364" t="s">
        <v>739</v>
      </c>
      <c r="O425" s="364" t="s">
        <v>555</v>
      </c>
      <c r="P425" s="364" t="s">
        <v>555</v>
      </c>
      <c r="Q425" s="364" t="s">
        <v>555</v>
      </c>
      <c r="R425" s="364" t="s">
        <v>555</v>
      </c>
      <c r="S425" s="364" t="s">
        <v>555</v>
      </c>
      <c r="T425" s="365">
        <v>0</v>
      </c>
      <c r="U425" s="365">
        <v>0</v>
      </c>
      <c r="V425" s="365">
        <v>0</v>
      </c>
      <c r="W425" s="365">
        <v>0</v>
      </c>
      <c r="X425" s="365">
        <v>0</v>
      </c>
      <c r="Y425" s="365">
        <v>0</v>
      </c>
      <c r="Z425" s="365">
        <v>0</v>
      </c>
      <c r="AA425" s="365">
        <v>0</v>
      </c>
      <c r="AB425" s="365">
        <v>0</v>
      </c>
      <c r="AC425" s="365">
        <v>0</v>
      </c>
      <c r="AD425" s="365">
        <v>0</v>
      </c>
      <c r="AE425" s="365">
        <v>0</v>
      </c>
      <c r="AF425" s="365">
        <v>0</v>
      </c>
      <c r="AG425" s="365">
        <v>0</v>
      </c>
      <c r="AH425" s="365">
        <v>0</v>
      </c>
      <c r="AI425" s="365">
        <v>0</v>
      </c>
    </row>
    <row r="426" spans="1:87">
      <c r="A426" s="458" t="str">
        <f t="shared" si="6"/>
        <v>1222406262013000</v>
      </c>
      <c r="B426" s="364" t="s">
        <v>1616</v>
      </c>
      <c r="C426" s="364" t="s">
        <v>553</v>
      </c>
      <c r="D426" s="364" t="s">
        <v>557</v>
      </c>
      <c r="E426" s="364" t="s">
        <v>740</v>
      </c>
      <c r="F426" s="364" t="s">
        <v>584</v>
      </c>
      <c r="G426" s="364" t="s">
        <v>463</v>
      </c>
      <c r="H426" s="364" t="s">
        <v>556</v>
      </c>
      <c r="J426" s="364" t="s">
        <v>560</v>
      </c>
      <c r="K426" s="364" t="s">
        <v>565</v>
      </c>
      <c r="L426" s="364" t="s">
        <v>555</v>
      </c>
      <c r="M426" s="364" t="s">
        <v>738</v>
      </c>
      <c r="N426" s="364" t="s">
        <v>739</v>
      </c>
      <c r="O426" s="364" t="s">
        <v>555</v>
      </c>
      <c r="P426" s="364" t="s">
        <v>555</v>
      </c>
      <c r="Q426" s="364" t="s">
        <v>555</v>
      </c>
      <c r="R426" s="364" t="s">
        <v>555</v>
      </c>
      <c r="S426" s="364" t="s">
        <v>555</v>
      </c>
      <c r="T426" s="365">
        <v>0</v>
      </c>
      <c r="U426" s="365">
        <v>0</v>
      </c>
      <c r="V426" s="365">
        <v>0</v>
      </c>
      <c r="W426" s="365">
        <v>0</v>
      </c>
      <c r="X426" s="365">
        <v>0</v>
      </c>
      <c r="Y426" s="365">
        <v>0</v>
      </c>
      <c r="Z426" s="365">
        <v>0</v>
      </c>
      <c r="AA426" s="365">
        <v>0</v>
      </c>
      <c r="AB426" s="365">
        <v>0</v>
      </c>
      <c r="AC426" s="365">
        <v>0</v>
      </c>
      <c r="AD426" s="365">
        <v>0</v>
      </c>
      <c r="AE426" s="365">
        <v>0</v>
      </c>
      <c r="AF426" s="365">
        <v>0</v>
      </c>
      <c r="AG426" s="365">
        <v>0</v>
      </c>
      <c r="AH426" s="365">
        <v>0</v>
      </c>
      <c r="AI426" s="365">
        <v>0</v>
      </c>
    </row>
    <row r="427" spans="1:87">
      <c r="A427" s="458" t="str">
        <f t="shared" si="6"/>
        <v>1222407262013000</v>
      </c>
      <c r="B427" s="364" t="s">
        <v>1616</v>
      </c>
      <c r="C427" s="364" t="s">
        <v>553</v>
      </c>
      <c r="D427" s="364" t="s">
        <v>557</v>
      </c>
      <c r="E427" s="364" t="s">
        <v>740</v>
      </c>
      <c r="F427" s="364" t="s">
        <v>584</v>
      </c>
      <c r="G427" s="364" t="s">
        <v>463</v>
      </c>
      <c r="H427" s="364" t="s">
        <v>556</v>
      </c>
      <c r="J427" s="364" t="s">
        <v>560</v>
      </c>
      <c r="K427" s="364" t="s">
        <v>566</v>
      </c>
      <c r="L427" s="364" t="s">
        <v>555</v>
      </c>
      <c r="M427" s="364" t="s">
        <v>738</v>
      </c>
      <c r="N427" s="364" t="s">
        <v>739</v>
      </c>
      <c r="O427" s="364" t="s">
        <v>555</v>
      </c>
      <c r="P427" s="364" t="s">
        <v>555</v>
      </c>
      <c r="Q427" s="364" t="s">
        <v>555</v>
      </c>
      <c r="R427" s="364" t="s">
        <v>555</v>
      </c>
      <c r="S427" s="364" t="s">
        <v>555</v>
      </c>
      <c r="T427" s="365">
        <v>0</v>
      </c>
      <c r="U427" s="365">
        <v>0</v>
      </c>
      <c r="V427" s="365">
        <v>0</v>
      </c>
      <c r="W427" s="365">
        <v>0</v>
      </c>
      <c r="X427" s="365">
        <v>0</v>
      </c>
      <c r="Y427" s="365">
        <v>0</v>
      </c>
      <c r="Z427" s="365">
        <v>0</v>
      </c>
      <c r="AA427" s="365">
        <v>0</v>
      </c>
      <c r="AB427" s="365">
        <v>0</v>
      </c>
      <c r="AC427" s="365">
        <v>0</v>
      </c>
      <c r="AD427" s="365">
        <v>0</v>
      </c>
      <c r="AE427" s="365">
        <v>0</v>
      </c>
      <c r="AF427" s="365">
        <v>0</v>
      </c>
      <c r="AG427" s="365">
        <v>0</v>
      </c>
      <c r="AH427" s="365">
        <v>0</v>
      </c>
      <c r="AI427" s="365">
        <v>0</v>
      </c>
    </row>
    <row r="428" spans="1:87">
      <c r="A428" s="458" t="str">
        <f t="shared" si="6"/>
        <v>1222408262013000</v>
      </c>
      <c r="B428" s="364" t="s">
        <v>1616</v>
      </c>
      <c r="C428" s="364" t="s">
        <v>553</v>
      </c>
      <c r="D428" s="364" t="s">
        <v>557</v>
      </c>
      <c r="E428" s="364" t="s">
        <v>740</v>
      </c>
      <c r="F428" s="364" t="s">
        <v>584</v>
      </c>
      <c r="G428" s="364" t="s">
        <v>463</v>
      </c>
      <c r="H428" s="364" t="s">
        <v>556</v>
      </c>
      <c r="J428" s="364" t="s">
        <v>560</v>
      </c>
      <c r="K428" s="364" t="s">
        <v>554</v>
      </c>
      <c r="L428" s="364" t="s">
        <v>555</v>
      </c>
      <c r="M428" s="364" t="s">
        <v>738</v>
      </c>
      <c r="N428" s="364" t="s">
        <v>739</v>
      </c>
      <c r="O428" s="364" t="s">
        <v>555</v>
      </c>
      <c r="P428" s="364" t="s">
        <v>555</v>
      </c>
      <c r="Q428" s="364" t="s">
        <v>555</v>
      </c>
      <c r="R428" s="364" t="s">
        <v>555</v>
      </c>
      <c r="S428" s="364" t="s">
        <v>555</v>
      </c>
      <c r="T428" s="365">
        <v>0</v>
      </c>
      <c r="U428" s="365">
        <v>0</v>
      </c>
      <c r="V428" s="365">
        <v>0</v>
      </c>
      <c r="W428" s="365">
        <v>0</v>
      </c>
      <c r="X428" s="365">
        <v>0</v>
      </c>
      <c r="Y428" s="365">
        <v>0</v>
      </c>
      <c r="Z428" s="365">
        <v>0</v>
      </c>
      <c r="AA428" s="365">
        <v>0</v>
      </c>
      <c r="AB428" s="365">
        <v>0</v>
      </c>
      <c r="AC428" s="365">
        <v>0</v>
      </c>
      <c r="AD428" s="365">
        <v>0</v>
      </c>
      <c r="AE428" s="365">
        <v>0</v>
      </c>
      <c r="AF428" s="365">
        <v>0</v>
      </c>
      <c r="AG428" s="365">
        <v>0</v>
      </c>
      <c r="AH428" s="365">
        <v>0</v>
      </c>
      <c r="AI428" s="365">
        <v>0</v>
      </c>
    </row>
    <row r="429" spans="1:87">
      <c r="A429" s="458" t="str">
        <f t="shared" si="6"/>
        <v>1222409262013000</v>
      </c>
      <c r="B429" s="364" t="s">
        <v>1616</v>
      </c>
      <c r="C429" s="364" t="s">
        <v>553</v>
      </c>
      <c r="D429" s="364" t="s">
        <v>557</v>
      </c>
      <c r="E429" s="364" t="s">
        <v>740</v>
      </c>
      <c r="F429" s="364" t="s">
        <v>584</v>
      </c>
      <c r="G429" s="364" t="s">
        <v>463</v>
      </c>
      <c r="H429" s="364" t="s">
        <v>556</v>
      </c>
      <c r="J429" s="364" t="s">
        <v>560</v>
      </c>
      <c r="K429" s="364" t="s">
        <v>567</v>
      </c>
      <c r="L429" s="364" t="s">
        <v>555</v>
      </c>
      <c r="M429" s="364" t="s">
        <v>738</v>
      </c>
      <c r="N429" s="364" t="s">
        <v>739</v>
      </c>
      <c r="O429" s="364" t="s">
        <v>555</v>
      </c>
      <c r="P429" s="364" t="s">
        <v>555</v>
      </c>
      <c r="Q429" s="364" t="s">
        <v>555</v>
      </c>
      <c r="R429" s="364" t="s">
        <v>555</v>
      </c>
      <c r="S429" s="364" t="s">
        <v>555</v>
      </c>
      <c r="T429" s="365">
        <v>0</v>
      </c>
      <c r="U429" s="365">
        <v>0</v>
      </c>
      <c r="V429" s="365">
        <v>0</v>
      </c>
      <c r="W429" s="365">
        <v>0</v>
      </c>
      <c r="X429" s="365">
        <v>0</v>
      </c>
      <c r="Y429" s="365">
        <v>0</v>
      </c>
      <c r="Z429" s="365">
        <v>0</v>
      </c>
      <c r="AA429" s="365">
        <v>0</v>
      </c>
      <c r="AB429" s="365">
        <v>0</v>
      </c>
      <c r="AC429" s="365">
        <v>0</v>
      </c>
      <c r="AD429" s="365">
        <v>0</v>
      </c>
      <c r="AE429" s="365">
        <v>0</v>
      </c>
      <c r="AF429" s="365">
        <v>0</v>
      </c>
      <c r="AG429" s="365">
        <v>0</v>
      </c>
      <c r="AH429" s="365">
        <v>0</v>
      </c>
      <c r="AI429" s="365">
        <v>0</v>
      </c>
    </row>
    <row r="430" spans="1:87">
      <c r="A430" s="458" t="str">
        <f t="shared" si="6"/>
        <v>1222410262013000</v>
      </c>
      <c r="B430" s="364" t="s">
        <v>1616</v>
      </c>
      <c r="C430" s="364" t="s">
        <v>553</v>
      </c>
      <c r="D430" s="364" t="s">
        <v>557</v>
      </c>
      <c r="E430" s="364" t="s">
        <v>740</v>
      </c>
      <c r="F430" s="364" t="s">
        <v>584</v>
      </c>
      <c r="G430" s="364" t="s">
        <v>463</v>
      </c>
      <c r="H430" s="364" t="s">
        <v>556</v>
      </c>
      <c r="J430" s="364" t="s">
        <v>560</v>
      </c>
      <c r="K430" s="364" t="s">
        <v>568</v>
      </c>
      <c r="L430" s="364" t="s">
        <v>555</v>
      </c>
      <c r="M430" s="364" t="s">
        <v>738</v>
      </c>
      <c r="N430" s="364" t="s">
        <v>739</v>
      </c>
      <c r="O430" s="364" t="s">
        <v>555</v>
      </c>
      <c r="P430" s="364" t="s">
        <v>555</v>
      </c>
      <c r="Q430" s="364" t="s">
        <v>555</v>
      </c>
      <c r="R430" s="364" t="s">
        <v>555</v>
      </c>
      <c r="S430" s="364" t="s">
        <v>555</v>
      </c>
      <c r="T430" s="365">
        <v>0</v>
      </c>
      <c r="U430" s="365">
        <v>0</v>
      </c>
      <c r="V430" s="365">
        <v>0</v>
      </c>
      <c r="W430" s="365">
        <v>0</v>
      </c>
      <c r="X430" s="365">
        <v>0</v>
      </c>
      <c r="Y430" s="365">
        <v>0</v>
      </c>
      <c r="Z430" s="365">
        <v>0</v>
      </c>
      <c r="AA430" s="365">
        <v>0</v>
      </c>
      <c r="AB430" s="365">
        <v>0</v>
      </c>
      <c r="AC430" s="365">
        <v>0</v>
      </c>
      <c r="AD430" s="365">
        <v>0</v>
      </c>
      <c r="AE430" s="365">
        <v>0</v>
      </c>
      <c r="AF430" s="365">
        <v>0</v>
      </c>
      <c r="AG430" s="365">
        <v>0</v>
      </c>
      <c r="AH430" s="365">
        <v>0</v>
      </c>
      <c r="AI430" s="365">
        <v>0</v>
      </c>
    </row>
    <row r="431" spans="1:87">
      <c r="A431" s="458" t="str">
        <f t="shared" si="6"/>
        <v>1222411262013000</v>
      </c>
      <c r="B431" s="364" t="s">
        <v>1616</v>
      </c>
      <c r="C431" s="364" t="s">
        <v>553</v>
      </c>
      <c r="D431" s="364" t="s">
        <v>557</v>
      </c>
      <c r="E431" s="364" t="s">
        <v>740</v>
      </c>
      <c r="F431" s="364" t="s">
        <v>584</v>
      </c>
      <c r="G431" s="364" t="s">
        <v>463</v>
      </c>
      <c r="H431" s="364" t="s">
        <v>556</v>
      </c>
      <c r="J431" s="364" t="s">
        <v>560</v>
      </c>
      <c r="K431" s="364" t="s">
        <v>569</v>
      </c>
      <c r="L431" s="364" t="s">
        <v>555</v>
      </c>
      <c r="M431" s="364" t="s">
        <v>738</v>
      </c>
      <c r="N431" s="364" t="s">
        <v>739</v>
      </c>
      <c r="O431" s="364" t="s">
        <v>555</v>
      </c>
      <c r="P431" s="364" t="s">
        <v>555</v>
      </c>
      <c r="Q431" s="364" t="s">
        <v>555</v>
      </c>
      <c r="R431" s="364" t="s">
        <v>555</v>
      </c>
      <c r="S431" s="364" t="s">
        <v>555</v>
      </c>
      <c r="T431" s="365">
        <v>0</v>
      </c>
      <c r="U431" s="365">
        <v>0</v>
      </c>
      <c r="V431" s="365">
        <v>0</v>
      </c>
      <c r="W431" s="365">
        <v>0</v>
      </c>
      <c r="X431" s="365">
        <v>0</v>
      </c>
      <c r="Y431" s="365">
        <v>0</v>
      </c>
      <c r="Z431" s="365">
        <v>0</v>
      </c>
      <c r="AA431" s="365">
        <v>0</v>
      </c>
      <c r="AB431" s="365">
        <v>0</v>
      </c>
      <c r="AC431" s="365">
        <v>0</v>
      </c>
      <c r="AD431" s="365">
        <v>0</v>
      </c>
      <c r="AE431" s="365">
        <v>0</v>
      </c>
      <c r="AF431" s="365">
        <v>0</v>
      </c>
      <c r="AG431" s="365">
        <v>0</v>
      </c>
      <c r="AH431" s="365">
        <v>0</v>
      </c>
      <c r="AI431" s="365">
        <v>0</v>
      </c>
    </row>
    <row r="432" spans="1:87">
      <c r="A432" s="458" t="str">
        <f t="shared" si="6"/>
        <v>1222412262013000</v>
      </c>
      <c r="B432" s="364" t="s">
        <v>1616</v>
      </c>
      <c r="C432" s="364" t="s">
        <v>553</v>
      </c>
      <c r="D432" s="364" t="s">
        <v>557</v>
      </c>
      <c r="E432" s="364" t="s">
        <v>740</v>
      </c>
      <c r="F432" s="364" t="s">
        <v>584</v>
      </c>
      <c r="G432" s="364" t="s">
        <v>463</v>
      </c>
      <c r="H432" s="364" t="s">
        <v>556</v>
      </c>
      <c r="J432" s="364" t="s">
        <v>560</v>
      </c>
      <c r="K432" s="364" t="s">
        <v>557</v>
      </c>
      <c r="L432" s="364" t="s">
        <v>555</v>
      </c>
      <c r="M432" s="364" t="s">
        <v>738</v>
      </c>
      <c r="N432" s="364" t="s">
        <v>739</v>
      </c>
      <c r="O432" s="364" t="s">
        <v>555</v>
      </c>
      <c r="P432" s="364" t="s">
        <v>555</v>
      </c>
      <c r="Q432" s="364" t="s">
        <v>555</v>
      </c>
      <c r="R432" s="364" t="s">
        <v>555</v>
      </c>
      <c r="S432" s="364" t="s">
        <v>555</v>
      </c>
      <c r="T432" s="365">
        <v>0</v>
      </c>
      <c r="U432" s="365">
        <v>0</v>
      </c>
      <c r="V432" s="365">
        <v>0</v>
      </c>
      <c r="W432" s="365">
        <v>0</v>
      </c>
      <c r="X432" s="365">
        <v>0</v>
      </c>
      <c r="Y432" s="365">
        <v>0</v>
      </c>
      <c r="Z432" s="365">
        <v>0</v>
      </c>
      <c r="AA432" s="365">
        <v>0</v>
      </c>
      <c r="AB432" s="365">
        <v>0</v>
      </c>
      <c r="AC432" s="365">
        <v>0</v>
      </c>
      <c r="AD432" s="365">
        <v>0</v>
      </c>
      <c r="AE432" s="365">
        <v>0</v>
      </c>
      <c r="AF432" s="365">
        <v>0</v>
      </c>
      <c r="AG432" s="365">
        <v>0</v>
      </c>
      <c r="AH432" s="365">
        <v>0</v>
      </c>
      <c r="AI432" s="365">
        <v>0</v>
      </c>
    </row>
    <row r="433" spans="1:90">
      <c r="A433" s="458" t="str">
        <f t="shared" si="6"/>
        <v>1222601262013000</v>
      </c>
      <c r="B433" s="364" t="s">
        <v>1616</v>
      </c>
      <c r="C433" s="364" t="s">
        <v>553</v>
      </c>
      <c r="D433" s="364" t="s">
        <v>557</v>
      </c>
      <c r="E433" s="364" t="s">
        <v>740</v>
      </c>
      <c r="F433" s="364" t="s">
        <v>584</v>
      </c>
      <c r="G433" s="364" t="s">
        <v>463</v>
      </c>
      <c r="H433" s="364" t="s">
        <v>556</v>
      </c>
      <c r="J433" s="364" t="s">
        <v>570</v>
      </c>
      <c r="K433" s="364" t="s">
        <v>558</v>
      </c>
      <c r="L433" s="364" t="s">
        <v>555</v>
      </c>
      <c r="M433" s="364" t="s">
        <v>738</v>
      </c>
      <c r="N433" s="364" t="s">
        <v>739</v>
      </c>
      <c r="O433" s="364" t="s">
        <v>555</v>
      </c>
      <c r="P433" s="364" t="s">
        <v>555</v>
      </c>
      <c r="Q433" s="364" t="s">
        <v>555</v>
      </c>
      <c r="R433" s="364" t="s">
        <v>555</v>
      </c>
      <c r="S433" s="364" t="s">
        <v>555</v>
      </c>
      <c r="T433" s="365">
        <v>9985</v>
      </c>
      <c r="U433" s="365">
        <v>9985</v>
      </c>
      <c r="V433" s="365">
        <v>7827</v>
      </c>
      <c r="W433" s="365">
        <v>0</v>
      </c>
      <c r="X433" s="365">
        <v>0</v>
      </c>
      <c r="Y433" s="365">
        <v>2158</v>
      </c>
      <c r="Z433" s="365">
        <v>0</v>
      </c>
      <c r="AA433" s="365">
        <v>0</v>
      </c>
      <c r="AB433" s="365">
        <v>0</v>
      </c>
      <c r="AC433" s="365">
        <v>0</v>
      </c>
      <c r="AD433" s="365">
        <v>0</v>
      </c>
      <c r="AE433" s="365">
        <v>3393</v>
      </c>
      <c r="AF433" s="365">
        <v>3393</v>
      </c>
      <c r="AG433" s="365">
        <v>0</v>
      </c>
      <c r="AH433" s="365">
        <v>0</v>
      </c>
      <c r="AI433" s="365">
        <v>3393</v>
      </c>
      <c r="AJ433" s="365">
        <v>0</v>
      </c>
      <c r="AK433" s="365">
        <v>0</v>
      </c>
      <c r="AL433" s="365">
        <v>0</v>
      </c>
      <c r="AM433" s="365">
        <v>0</v>
      </c>
      <c r="AN433" s="365">
        <v>0</v>
      </c>
      <c r="AO433" s="365">
        <v>6592</v>
      </c>
      <c r="AP433" s="365">
        <v>0</v>
      </c>
      <c r="AQ433" s="365">
        <v>0</v>
      </c>
      <c r="AR433" s="365">
        <v>0</v>
      </c>
      <c r="AS433" s="365">
        <v>0</v>
      </c>
      <c r="AT433" s="365">
        <v>0</v>
      </c>
      <c r="AU433" s="365">
        <v>0</v>
      </c>
      <c r="AV433" s="365">
        <v>0</v>
      </c>
      <c r="AW433" s="365">
        <v>0</v>
      </c>
      <c r="AX433" s="365">
        <v>0</v>
      </c>
      <c r="AY433" s="365">
        <v>0</v>
      </c>
      <c r="AZ433" s="365">
        <v>0</v>
      </c>
      <c r="BA433" s="365">
        <v>0</v>
      </c>
      <c r="BB433" s="365">
        <v>0</v>
      </c>
      <c r="BC433" s="365">
        <v>0</v>
      </c>
      <c r="BD433" s="365">
        <v>0</v>
      </c>
      <c r="BE433" s="365">
        <v>0</v>
      </c>
      <c r="BF433" s="365">
        <v>0</v>
      </c>
      <c r="BG433" s="365">
        <v>0</v>
      </c>
      <c r="BH433" s="365">
        <v>0</v>
      </c>
      <c r="BI433" s="365">
        <v>0</v>
      </c>
      <c r="BJ433" s="365">
        <v>0</v>
      </c>
      <c r="BK433" s="365">
        <v>0</v>
      </c>
      <c r="BL433" s="365">
        <v>0</v>
      </c>
      <c r="BM433" s="365">
        <v>0</v>
      </c>
      <c r="BN433" s="365">
        <v>0</v>
      </c>
      <c r="BO433" s="365">
        <v>0</v>
      </c>
      <c r="BP433" s="365">
        <v>0</v>
      </c>
      <c r="BQ433" s="365">
        <v>0</v>
      </c>
      <c r="BR433" s="365">
        <v>0</v>
      </c>
      <c r="BS433" s="365">
        <v>0</v>
      </c>
      <c r="BT433" s="365">
        <v>0</v>
      </c>
      <c r="BU433" s="365">
        <v>0</v>
      </c>
      <c r="BV433" s="365">
        <v>0</v>
      </c>
      <c r="BW433" s="365">
        <v>0</v>
      </c>
      <c r="BX433" s="365">
        <v>6592</v>
      </c>
      <c r="BY433" s="365">
        <v>0</v>
      </c>
      <c r="BZ433" s="365">
        <v>0</v>
      </c>
      <c r="CA433" s="365">
        <v>0</v>
      </c>
    </row>
    <row r="434" spans="1:90">
      <c r="A434" s="458" t="str">
        <f t="shared" si="6"/>
        <v>1222602262013000</v>
      </c>
      <c r="B434" s="364" t="s">
        <v>1616</v>
      </c>
      <c r="C434" s="364" t="s">
        <v>553</v>
      </c>
      <c r="D434" s="364" t="s">
        <v>557</v>
      </c>
      <c r="E434" s="364" t="s">
        <v>740</v>
      </c>
      <c r="F434" s="364" t="s">
        <v>584</v>
      </c>
      <c r="G434" s="364" t="s">
        <v>463</v>
      </c>
      <c r="H434" s="364" t="s">
        <v>556</v>
      </c>
      <c r="J434" s="364" t="s">
        <v>570</v>
      </c>
      <c r="K434" s="364" t="s">
        <v>561</v>
      </c>
      <c r="L434" s="364" t="s">
        <v>555</v>
      </c>
      <c r="M434" s="364" t="s">
        <v>738</v>
      </c>
      <c r="N434" s="364" t="s">
        <v>739</v>
      </c>
      <c r="O434" s="364" t="s">
        <v>555</v>
      </c>
      <c r="P434" s="364" t="s">
        <v>555</v>
      </c>
      <c r="Q434" s="364" t="s">
        <v>555</v>
      </c>
      <c r="R434" s="364" t="s">
        <v>555</v>
      </c>
      <c r="S434" s="364" t="s">
        <v>555</v>
      </c>
      <c r="T434" s="365">
        <v>485785</v>
      </c>
      <c r="U434" s="365">
        <v>-479193</v>
      </c>
      <c r="V434" s="365">
        <v>0</v>
      </c>
      <c r="W434" s="365">
        <v>0</v>
      </c>
      <c r="X434" s="365">
        <v>0</v>
      </c>
      <c r="Y434" s="365">
        <v>0</v>
      </c>
      <c r="Z434" s="365">
        <v>0</v>
      </c>
      <c r="AA434" s="365">
        <v>0</v>
      </c>
      <c r="AB434" s="365">
        <v>479193</v>
      </c>
      <c r="AC434" s="365">
        <v>149</v>
      </c>
      <c r="AD434" s="365">
        <v>0</v>
      </c>
      <c r="AE434" s="365">
        <v>0</v>
      </c>
      <c r="AF434" s="365">
        <v>149</v>
      </c>
      <c r="AG434" s="365">
        <v>0</v>
      </c>
      <c r="AH434" s="365">
        <v>0</v>
      </c>
      <c r="AI434" s="365">
        <v>0</v>
      </c>
      <c r="AJ434" s="365">
        <v>0</v>
      </c>
      <c r="AK434" s="365">
        <v>0</v>
      </c>
      <c r="AL434" s="365">
        <v>0</v>
      </c>
      <c r="AM434" s="365">
        <v>0</v>
      </c>
      <c r="AN434" s="365">
        <v>0</v>
      </c>
      <c r="AO434" s="365">
        <v>0</v>
      </c>
      <c r="AU434" s="365">
        <v>0</v>
      </c>
      <c r="AV434" s="365">
        <v>0</v>
      </c>
      <c r="AW434" s="365">
        <v>0</v>
      </c>
      <c r="AX434" s="365">
        <v>0</v>
      </c>
      <c r="AY434" s="365">
        <v>0</v>
      </c>
      <c r="AZ434" s="365">
        <v>0</v>
      </c>
      <c r="BA434" s="365">
        <v>0</v>
      </c>
      <c r="BB434" s="365">
        <v>0</v>
      </c>
      <c r="BC434" s="365">
        <v>0</v>
      </c>
      <c r="BD434" s="365">
        <v>0</v>
      </c>
      <c r="BE434" s="365">
        <v>0</v>
      </c>
      <c r="BF434" s="365">
        <v>0</v>
      </c>
      <c r="BG434" s="365">
        <v>0</v>
      </c>
      <c r="BH434" s="365">
        <v>0</v>
      </c>
      <c r="BI434" s="365">
        <v>0</v>
      </c>
      <c r="BJ434" s="365">
        <v>0</v>
      </c>
      <c r="BK434" s="365">
        <v>0</v>
      </c>
      <c r="BL434" s="365">
        <v>0</v>
      </c>
      <c r="BM434" s="365">
        <v>0</v>
      </c>
      <c r="BN434" s="365">
        <v>0</v>
      </c>
      <c r="BO434" s="365">
        <v>0</v>
      </c>
      <c r="BP434" s="365">
        <v>0</v>
      </c>
      <c r="BQ434" s="365">
        <v>0</v>
      </c>
      <c r="BR434" s="365">
        <v>0</v>
      </c>
      <c r="BS434" s="365">
        <v>0</v>
      </c>
      <c r="BT434" s="365">
        <v>0</v>
      </c>
      <c r="BU434" s="365">
        <v>0</v>
      </c>
      <c r="BV434" s="365">
        <v>0</v>
      </c>
      <c r="BW434" s="365">
        <v>0</v>
      </c>
      <c r="BX434" s="365">
        <v>0</v>
      </c>
      <c r="BY434" s="365">
        <v>0</v>
      </c>
      <c r="BZ434" s="365">
        <v>0</v>
      </c>
      <c r="CA434" s="365">
        <v>0</v>
      </c>
      <c r="CB434" s="365">
        <v>479193</v>
      </c>
      <c r="CC434" s="365">
        <v>0</v>
      </c>
      <c r="CD434" s="365">
        <v>0</v>
      </c>
      <c r="CE434" s="365">
        <v>0</v>
      </c>
      <c r="CF434" s="365">
        <v>0</v>
      </c>
      <c r="CG434" s="365">
        <v>0</v>
      </c>
      <c r="CH434" s="365">
        <v>0</v>
      </c>
      <c r="CI434" s="365">
        <v>0</v>
      </c>
      <c r="CJ434" s="365">
        <v>0</v>
      </c>
      <c r="CK434" s="365">
        <v>0</v>
      </c>
      <c r="CL434" s="365">
        <v>0</v>
      </c>
    </row>
    <row r="435" spans="1:90">
      <c r="A435" s="458" t="str">
        <f t="shared" si="6"/>
        <v>1224501262013000</v>
      </c>
      <c r="B435" s="364" t="s">
        <v>1616</v>
      </c>
      <c r="C435" s="364" t="s">
        <v>553</v>
      </c>
      <c r="D435" s="364" t="s">
        <v>557</v>
      </c>
      <c r="E435" s="364" t="s">
        <v>740</v>
      </c>
      <c r="F435" s="364" t="s">
        <v>584</v>
      </c>
      <c r="G435" s="364" t="s">
        <v>463</v>
      </c>
      <c r="H435" s="364" t="s">
        <v>556</v>
      </c>
      <c r="J435" s="364" t="s">
        <v>571</v>
      </c>
      <c r="K435" s="364" t="s">
        <v>558</v>
      </c>
      <c r="L435" s="364" t="s">
        <v>555</v>
      </c>
      <c r="M435" s="364" t="s">
        <v>738</v>
      </c>
      <c r="N435" s="364" t="s">
        <v>739</v>
      </c>
      <c r="O435" s="364" t="s">
        <v>555</v>
      </c>
      <c r="P435" s="364" t="s">
        <v>555</v>
      </c>
      <c r="Q435" s="364" t="s">
        <v>555</v>
      </c>
      <c r="R435" s="364" t="s">
        <v>555</v>
      </c>
      <c r="S435" s="364" t="s">
        <v>555</v>
      </c>
      <c r="T435" s="365">
        <v>0</v>
      </c>
      <c r="U435" s="365">
        <v>0</v>
      </c>
      <c r="V435" s="365">
        <v>0</v>
      </c>
      <c r="W435" s="365">
        <v>0</v>
      </c>
      <c r="X435" s="365">
        <v>0</v>
      </c>
      <c r="Y435" s="365">
        <v>0</v>
      </c>
      <c r="Z435" s="365">
        <v>0</v>
      </c>
      <c r="AA435" s="365">
        <v>0</v>
      </c>
      <c r="AB435" s="365">
        <v>0</v>
      </c>
      <c r="AC435" s="365">
        <v>0</v>
      </c>
      <c r="AD435" s="365">
        <v>0</v>
      </c>
      <c r="AE435" s="365">
        <v>0</v>
      </c>
      <c r="AF435" s="365">
        <v>0</v>
      </c>
      <c r="AG435" s="365">
        <v>0</v>
      </c>
      <c r="AH435" s="365">
        <v>0</v>
      </c>
      <c r="AI435" s="365">
        <v>0</v>
      </c>
    </row>
    <row r="436" spans="1:90">
      <c r="A436" s="458" t="str">
        <f t="shared" si="6"/>
        <v>1224502262013000</v>
      </c>
      <c r="B436" s="364" t="s">
        <v>1616</v>
      </c>
      <c r="C436" s="364" t="s">
        <v>553</v>
      </c>
      <c r="D436" s="364" t="s">
        <v>557</v>
      </c>
      <c r="E436" s="364" t="s">
        <v>740</v>
      </c>
      <c r="F436" s="364" t="s">
        <v>584</v>
      </c>
      <c r="G436" s="364" t="s">
        <v>463</v>
      </c>
      <c r="H436" s="364" t="s">
        <v>556</v>
      </c>
      <c r="J436" s="364" t="s">
        <v>571</v>
      </c>
      <c r="K436" s="364" t="s">
        <v>561</v>
      </c>
      <c r="L436" s="364" t="s">
        <v>555</v>
      </c>
      <c r="M436" s="364" t="s">
        <v>738</v>
      </c>
      <c r="N436" s="364" t="s">
        <v>739</v>
      </c>
      <c r="O436" s="364" t="s">
        <v>555</v>
      </c>
      <c r="P436" s="364" t="s">
        <v>555</v>
      </c>
      <c r="Q436" s="364" t="s">
        <v>555</v>
      </c>
      <c r="R436" s="364" t="s">
        <v>555</v>
      </c>
      <c r="S436" s="364" t="s">
        <v>555</v>
      </c>
      <c r="T436" s="365">
        <v>0</v>
      </c>
      <c r="U436" s="365">
        <v>0</v>
      </c>
      <c r="V436" s="365">
        <v>0</v>
      </c>
      <c r="W436" s="365">
        <v>0</v>
      </c>
      <c r="X436" s="365">
        <v>0</v>
      </c>
      <c r="Y436" s="365">
        <v>0</v>
      </c>
      <c r="Z436" s="365">
        <v>0</v>
      </c>
      <c r="AA436" s="365">
        <v>0</v>
      </c>
      <c r="AB436" s="365">
        <v>0</v>
      </c>
      <c r="AC436" s="365">
        <v>0</v>
      </c>
      <c r="AD436" s="365">
        <v>0</v>
      </c>
      <c r="AE436" s="365">
        <v>0</v>
      </c>
      <c r="AF436" s="365">
        <v>0</v>
      </c>
      <c r="AG436" s="365">
        <v>0</v>
      </c>
      <c r="AH436" s="365">
        <v>0</v>
      </c>
      <c r="AI436" s="365">
        <v>0</v>
      </c>
    </row>
    <row r="437" spans="1:90">
      <c r="A437" s="458" t="str">
        <f t="shared" si="6"/>
        <v>1224503262013000</v>
      </c>
      <c r="B437" s="364" t="s">
        <v>1616</v>
      </c>
      <c r="C437" s="364" t="s">
        <v>553</v>
      </c>
      <c r="D437" s="364" t="s">
        <v>557</v>
      </c>
      <c r="E437" s="364" t="s">
        <v>740</v>
      </c>
      <c r="F437" s="364" t="s">
        <v>584</v>
      </c>
      <c r="G437" s="364" t="s">
        <v>463</v>
      </c>
      <c r="H437" s="364" t="s">
        <v>556</v>
      </c>
      <c r="J437" s="364" t="s">
        <v>571</v>
      </c>
      <c r="K437" s="364" t="s">
        <v>562</v>
      </c>
      <c r="L437" s="364" t="s">
        <v>555</v>
      </c>
      <c r="M437" s="364" t="s">
        <v>738</v>
      </c>
      <c r="N437" s="364" t="s">
        <v>739</v>
      </c>
      <c r="O437" s="364" t="s">
        <v>555</v>
      </c>
      <c r="P437" s="364" t="s">
        <v>555</v>
      </c>
      <c r="Q437" s="364" t="s">
        <v>555</v>
      </c>
      <c r="R437" s="364" t="s">
        <v>555</v>
      </c>
      <c r="S437" s="364" t="s">
        <v>555</v>
      </c>
      <c r="T437" s="365">
        <v>0</v>
      </c>
      <c r="U437" s="365">
        <v>0</v>
      </c>
      <c r="V437" s="365">
        <v>0</v>
      </c>
      <c r="W437" s="365">
        <v>0</v>
      </c>
      <c r="X437" s="365">
        <v>0</v>
      </c>
      <c r="Y437" s="365">
        <v>0</v>
      </c>
      <c r="Z437" s="365">
        <v>0</v>
      </c>
      <c r="AA437" s="365">
        <v>0</v>
      </c>
      <c r="AB437" s="365">
        <v>0</v>
      </c>
      <c r="AC437" s="365">
        <v>0</v>
      </c>
      <c r="AD437" s="365">
        <v>0</v>
      </c>
      <c r="AE437" s="365">
        <v>0</v>
      </c>
      <c r="AF437" s="365">
        <v>0</v>
      </c>
      <c r="AG437" s="365">
        <v>0</v>
      </c>
      <c r="AH437" s="365">
        <v>0</v>
      </c>
      <c r="AI437" s="365">
        <v>0</v>
      </c>
    </row>
    <row r="438" spans="1:90">
      <c r="A438" s="458" t="str">
        <f t="shared" si="6"/>
        <v>1224504262013000</v>
      </c>
      <c r="B438" s="364" t="s">
        <v>1616</v>
      </c>
      <c r="C438" s="364" t="s">
        <v>553</v>
      </c>
      <c r="D438" s="364" t="s">
        <v>557</v>
      </c>
      <c r="E438" s="364" t="s">
        <v>740</v>
      </c>
      <c r="F438" s="364" t="s">
        <v>584</v>
      </c>
      <c r="G438" s="364" t="s">
        <v>463</v>
      </c>
      <c r="H438" s="364" t="s">
        <v>556</v>
      </c>
      <c r="J438" s="364" t="s">
        <v>571</v>
      </c>
      <c r="K438" s="364" t="s">
        <v>563</v>
      </c>
      <c r="L438" s="364" t="s">
        <v>555</v>
      </c>
      <c r="M438" s="364" t="s">
        <v>738</v>
      </c>
      <c r="N438" s="364" t="s">
        <v>739</v>
      </c>
      <c r="O438" s="364" t="s">
        <v>555</v>
      </c>
      <c r="P438" s="364" t="s">
        <v>555</v>
      </c>
      <c r="Q438" s="364" t="s">
        <v>555</v>
      </c>
      <c r="R438" s="364" t="s">
        <v>555</v>
      </c>
      <c r="S438" s="364" t="s">
        <v>555</v>
      </c>
      <c r="T438" s="365">
        <v>0</v>
      </c>
      <c r="U438" s="365">
        <v>0</v>
      </c>
      <c r="V438" s="365">
        <v>0</v>
      </c>
      <c r="W438" s="365">
        <v>0</v>
      </c>
      <c r="X438" s="365">
        <v>0</v>
      </c>
      <c r="Y438" s="365">
        <v>0</v>
      </c>
      <c r="Z438" s="365">
        <v>0</v>
      </c>
      <c r="AA438" s="365">
        <v>0</v>
      </c>
      <c r="AB438" s="365">
        <v>0</v>
      </c>
      <c r="AC438" s="365">
        <v>0</v>
      </c>
      <c r="AD438" s="365">
        <v>0</v>
      </c>
      <c r="AE438" s="365">
        <v>0</v>
      </c>
      <c r="AF438" s="365">
        <v>0</v>
      </c>
      <c r="AG438" s="365">
        <v>0</v>
      </c>
      <c r="AH438" s="365">
        <v>0</v>
      </c>
      <c r="AI438" s="365">
        <v>0</v>
      </c>
    </row>
    <row r="439" spans="1:90">
      <c r="A439" s="458" t="str">
        <f t="shared" si="6"/>
        <v>1224505262013000</v>
      </c>
      <c r="B439" s="364" t="s">
        <v>1616</v>
      </c>
      <c r="C439" s="364" t="s">
        <v>553</v>
      </c>
      <c r="D439" s="364" t="s">
        <v>557</v>
      </c>
      <c r="E439" s="364" t="s">
        <v>740</v>
      </c>
      <c r="F439" s="364" t="s">
        <v>584</v>
      </c>
      <c r="G439" s="364" t="s">
        <v>463</v>
      </c>
      <c r="H439" s="364" t="s">
        <v>556</v>
      </c>
      <c r="J439" s="364" t="s">
        <v>571</v>
      </c>
      <c r="K439" s="364" t="s">
        <v>564</v>
      </c>
      <c r="L439" s="364" t="s">
        <v>555</v>
      </c>
      <c r="M439" s="364" t="s">
        <v>738</v>
      </c>
      <c r="N439" s="364" t="s">
        <v>739</v>
      </c>
      <c r="O439" s="364" t="s">
        <v>555</v>
      </c>
      <c r="P439" s="364" t="s">
        <v>555</v>
      </c>
      <c r="Q439" s="364" t="s">
        <v>555</v>
      </c>
      <c r="R439" s="364" t="s">
        <v>555</v>
      </c>
      <c r="S439" s="364" t="s">
        <v>555</v>
      </c>
      <c r="T439" s="365">
        <v>0</v>
      </c>
      <c r="U439" s="365">
        <v>0</v>
      </c>
      <c r="V439" s="365">
        <v>0</v>
      </c>
      <c r="W439" s="365">
        <v>0</v>
      </c>
      <c r="X439" s="365">
        <v>0</v>
      </c>
      <c r="Y439" s="365">
        <v>0</v>
      </c>
      <c r="Z439" s="365">
        <v>0</v>
      </c>
      <c r="AA439" s="365">
        <v>0</v>
      </c>
      <c r="AB439" s="365">
        <v>0</v>
      </c>
      <c r="AC439" s="365">
        <v>0</v>
      </c>
      <c r="AD439" s="365">
        <v>0</v>
      </c>
      <c r="AE439" s="365">
        <v>0</v>
      </c>
      <c r="AF439" s="365">
        <v>0</v>
      </c>
      <c r="AG439" s="365">
        <v>0</v>
      </c>
      <c r="AH439" s="365">
        <v>0</v>
      </c>
      <c r="AI439" s="365">
        <v>0</v>
      </c>
    </row>
    <row r="440" spans="1:90">
      <c r="A440" s="458" t="str">
        <f t="shared" si="6"/>
        <v>1224506262013000</v>
      </c>
      <c r="B440" s="364" t="s">
        <v>1616</v>
      </c>
      <c r="C440" s="364" t="s">
        <v>553</v>
      </c>
      <c r="D440" s="364" t="s">
        <v>557</v>
      </c>
      <c r="E440" s="364" t="s">
        <v>740</v>
      </c>
      <c r="F440" s="364" t="s">
        <v>584</v>
      </c>
      <c r="G440" s="364" t="s">
        <v>463</v>
      </c>
      <c r="H440" s="364" t="s">
        <v>556</v>
      </c>
      <c r="J440" s="364" t="s">
        <v>571</v>
      </c>
      <c r="K440" s="364" t="s">
        <v>565</v>
      </c>
      <c r="L440" s="364" t="s">
        <v>555</v>
      </c>
      <c r="M440" s="364" t="s">
        <v>738</v>
      </c>
      <c r="N440" s="364" t="s">
        <v>739</v>
      </c>
      <c r="O440" s="364" t="s">
        <v>555</v>
      </c>
      <c r="P440" s="364" t="s">
        <v>555</v>
      </c>
      <c r="Q440" s="364" t="s">
        <v>555</v>
      </c>
      <c r="R440" s="364" t="s">
        <v>555</v>
      </c>
      <c r="S440" s="364" t="s">
        <v>555</v>
      </c>
      <c r="T440" s="365">
        <v>0</v>
      </c>
      <c r="U440" s="365">
        <v>0</v>
      </c>
      <c r="V440" s="365">
        <v>0</v>
      </c>
      <c r="W440" s="365">
        <v>0</v>
      </c>
      <c r="X440" s="365">
        <v>0</v>
      </c>
      <c r="Y440" s="365">
        <v>0</v>
      </c>
      <c r="Z440" s="365">
        <v>0</v>
      </c>
      <c r="AA440" s="365">
        <v>0</v>
      </c>
      <c r="AB440" s="365">
        <v>0</v>
      </c>
      <c r="AC440" s="365">
        <v>0</v>
      </c>
      <c r="AD440" s="365">
        <v>0</v>
      </c>
      <c r="AE440" s="365">
        <v>0</v>
      </c>
      <c r="AF440" s="365">
        <v>0</v>
      </c>
      <c r="AG440" s="365">
        <v>0</v>
      </c>
      <c r="AH440" s="365">
        <v>0</v>
      </c>
      <c r="AI440" s="365">
        <v>0</v>
      </c>
    </row>
    <row r="441" spans="1:90">
      <c r="A441" s="458" t="str">
        <f t="shared" si="6"/>
        <v>1224507262013000</v>
      </c>
      <c r="B441" s="364" t="s">
        <v>1616</v>
      </c>
      <c r="C441" s="364" t="s">
        <v>553</v>
      </c>
      <c r="D441" s="364" t="s">
        <v>557</v>
      </c>
      <c r="E441" s="364" t="s">
        <v>740</v>
      </c>
      <c r="F441" s="364" t="s">
        <v>584</v>
      </c>
      <c r="G441" s="364" t="s">
        <v>463</v>
      </c>
      <c r="H441" s="364" t="s">
        <v>556</v>
      </c>
      <c r="J441" s="364" t="s">
        <v>571</v>
      </c>
      <c r="K441" s="364" t="s">
        <v>566</v>
      </c>
      <c r="L441" s="364" t="s">
        <v>555</v>
      </c>
      <c r="M441" s="364" t="s">
        <v>738</v>
      </c>
      <c r="N441" s="364" t="s">
        <v>739</v>
      </c>
      <c r="O441" s="364" t="s">
        <v>555</v>
      </c>
      <c r="P441" s="364" t="s">
        <v>555</v>
      </c>
      <c r="Q441" s="364" t="s">
        <v>555</v>
      </c>
      <c r="R441" s="364" t="s">
        <v>555</v>
      </c>
      <c r="S441" s="364" t="s">
        <v>555</v>
      </c>
      <c r="T441" s="365">
        <v>0</v>
      </c>
      <c r="U441" s="365">
        <v>0</v>
      </c>
      <c r="V441" s="365">
        <v>0</v>
      </c>
      <c r="W441" s="365">
        <v>0</v>
      </c>
      <c r="X441" s="365">
        <v>0</v>
      </c>
      <c r="Y441" s="365">
        <v>0</v>
      </c>
      <c r="Z441" s="365">
        <v>0</v>
      </c>
      <c r="AA441" s="365">
        <v>0</v>
      </c>
      <c r="AB441" s="365">
        <v>0</v>
      </c>
      <c r="AC441" s="365">
        <v>0</v>
      </c>
      <c r="AD441" s="365">
        <v>0</v>
      </c>
      <c r="AE441" s="365">
        <v>0</v>
      </c>
      <c r="AF441" s="365">
        <v>0</v>
      </c>
      <c r="AG441" s="365">
        <v>0</v>
      </c>
      <c r="AH441" s="365">
        <v>0</v>
      </c>
      <c r="AI441" s="365">
        <v>0</v>
      </c>
    </row>
    <row r="442" spans="1:90">
      <c r="A442" s="458" t="str">
        <f t="shared" si="6"/>
        <v>1224508262013000</v>
      </c>
      <c r="B442" s="364" t="s">
        <v>1616</v>
      </c>
      <c r="C442" s="364" t="s">
        <v>553</v>
      </c>
      <c r="D442" s="364" t="s">
        <v>557</v>
      </c>
      <c r="E442" s="364" t="s">
        <v>740</v>
      </c>
      <c r="F442" s="364" t="s">
        <v>584</v>
      </c>
      <c r="G442" s="364" t="s">
        <v>463</v>
      </c>
      <c r="H442" s="364" t="s">
        <v>556</v>
      </c>
      <c r="J442" s="364" t="s">
        <v>571</v>
      </c>
      <c r="K442" s="364" t="s">
        <v>554</v>
      </c>
      <c r="L442" s="364" t="s">
        <v>555</v>
      </c>
      <c r="M442" s="364" t="s">
        <v>738</v>
      </c>
      <c r="N442" s="364" t="s">
        <v>739</v>
      </c>
      <c r="O442" s="364" t="s">
        <v>555</v>
      </c>
      <c r="P442" s="364" t="s">
        <v>555</v>
      </c>
      <c r="Q442" s="364" t="s">
        <v>555</v>
      </c>
      <c r="R442" s="364" t="s">
        <v>555</v>
      </c>
      <c r="S442" s="364" t="s">
        <v>555</v>
      </c>
      <c r="T442" s="365">
        <v>0</v>
      </c>
      <c r="U442" s="365">
        <v>0</v>
      </c>
      <c r="V442" s="365">
        <v>0</v>
      </c>
      <c r="W442" s="365">
        <v>0</v>
      </c>
      <c r="X442" s="365">
        <v>0</v>
      </c>
      <c r="Y442" s="365">
        <v>0</v>
      </c>
      <c r="Z442" s="365">
        <v>0</v>
      </c>
      <c r="AA442" s="365">
        <v>0</v>
      </c>
      <c r="AB442" s="365">
        <v>0</v>
      </c>
      <c r="AC442" s="365">
        <v>0</v>
      </c>
      <c r="AD442" s="365">
        <v>0</v>
      </c>
      <c r="AE442" s="365">
        <v>0</v>
      </c>
      <c r="AF442" s="365">
        <v>0</v>
      </c>
      <c r="AG442" s="365">
        <v>0</v>
      </c>
      <c r="AH442" s="365">
        <v>0</v>
      </c>
      <c r="AI442" s="365">
        <v>0</v>
      </c>
    </row>
    <row r="443" spans="1:90">
      <c r="A443" s="458" t="str">
        <f t="shared" si="6"/>
        <v>1224509262013000</v>
      </c>
      <c r="B443" s="364" t="s">
        <v>1616</v>
      </c>
      <c r="C443" s="364" t="s">
        <v>553</v>
      </c>
      <c r="D443" s="364" t="s">
        <v>557</v>
      </c>
      <c r="E443" s="364" t="s">
        <v>740</v>
      </c>
      <c r="F443" s="364" t="s">
        <v>584</v>
      </c>
      <c r="G443" s="364" t="s">
        <v>463</v>
      </c>
      <c r="H443" s="364" t="s">
        <v>556</v>
      </c>
      <c r="J443" s="364" t="s">
        <v>571</v>
      </c>
      <c r="K443" s="364" t="s">
        <v>567</v>
      </c>
      <c r="L443" s="364" t="s">
        <v>555</v>
      </c>
      <c r="M443" s="364" t="s">
        <v>738</v>
      </c>
      <c r="N443" s="364" t="s">
        <v>739</v>
      </c>
      <c r="O443" s="364" t="s">
        <v>555</v>
      </c>
      <c r="P443" s="364" t="s">
        <v>555</v>
      </c>
      <c r="Q443" s="364" t="s">
        <v>555</v>
      </c>
      <c r="R443" s="364" t="s">
        <v>555</v>
      </c>
      <c r="S443" s="364" t="s">
        <v>555</v>
      </c>
      <c r="T443" s="365">
        <v>0</v>
      </c>
      <c r="U443" s="365">
        <v>0</v>
      </c>
      <c r="V443" s="365">
        <v>0</v>
      </c>
      <c r="W443" s="365">
        <v>0</v>
      </c>
      <c r="X443" s="365">
        <v>0</v>
      </c>
      <c r="Y443" s="365">
        <v>0</v>
      </c>
      <c r="Z443" s="365">
        <v>0</v>
      </c>
      <c r="AA443" s="365">
        <v>0</v>
      </c>
      <c r="AB443" s="365">
        <v>0</v>
      </c>
      <c r="AC443" s="365">
        <v>0</v>
      </c>
      <c r="AD443" s="365">
        <v>0</v>
      </c>
      <c r="AE443" s="365">
        <v>0</v>
      </c>
      <c r="AF443" s="365">
        <v>0</v>
      </c>
      <c r="AG443" s="365">
        <v>0</v>
      </c>
      <c r="AH443" s="365">
        <v>0</v>
      </c>
      <c r="AI443" s="365">
        <v>0</v>
      </c>
    </row>
    <row r="444" spans="1:90">
      <c r="A444" s="458" t="str">
        <f t="shared" si="6"/>
        <v>1224510262013000</v>
      </c>
      <c r="B444" s="364" t="s">
        <v>1616</v>
      </c>
      <c r="C444" s="364" t="s">
        <v>553</v>
      </c>
      <c r="D444" s="364" t="s">
        <v>557</v>
      </c>
      <c r="E444" s="364" t="s">
        <v>740</v>
      </c>
      <c r="F444" s="364" t="s">
        <v>584</v>
      </c>
      <c r="G444" s="364" t="s">
        <v>463</v>
      </c>
      <c r="H444" s="364" t="s">
        <v>556</v>
      </c>
      <c r="J444" s="364" t="s">
        <v>571</v>
      </c>
      <c r="K444" s="364" t="s">
        <v>568</v>
      </c>
      <c r="L444" s="364" t="s">
        <v>555</v>
      </c>
      <c r="M444" s="364" t="s">
        <v>738</v>
      </c>
      <c r="N444" s="364" t="s">
        <v>739</v>
      </c>
      <c r="O444" s="364" t="s">
        <v>555</v>
      </c>
      <c r="P444" s="364" t="s">
        <v>555</v>
      </c>
      <c r="Q444" s="364" t="s">
        <v>555</v>
      </c>
      <c r="R444" s="364" t="s">
        <v>555</v>
      </c>
      <c r="S444" s="364" t="s">
        <v>555</v>
      </c>
      <c r="T444" s="365">
        <v>0</v>
      </c>
      <c r="U444" s="365">
        <v>0</v>
      </c>
      <c r="V444" s="365">
        <v>0</v>
      </c>
      <c r="W444" s="365">
        <v>0</v>
      </c>
      <c r="X444" s="365">
        <v>0</v>
      </c>
      <c r="Y444" s="365">
        <v>0</v>
      </c>
      <c r="Z444" s="365">
        <v>0</v>
      </c>
      <c r="AA444" s="365">
        <v>0</v>
      </c>
      <c r="AB444" s="365">
        <v>0</v>
      </c>
      <c r="AC444" s="365">
        <v>0</v>
      </c>
      <c r="AD444" s="365">
        <v>0</v>
      </c>
      <c r="AE444" s="365">
        <v>0</v>
      </c>
      <c r="AF444" s="365">
        <v>0</v>
      </c>
      <c r="AG444" s="365">
        <v>0</v>
      </c>
      <c r="AH444" s="365">
        <v>0</v>
      </c>
      <c r="AI444" s="365">
        <v>0</v>
      </c>
    </row>
    <row r="445" spans="1:90">
      <c r="A445" s="458" t="str">
        <f t="shared" si="6"/>
        <v>1224511262013000</v>
      </c>
      <c r="B445" s="364" t="s">
        <v>1616</v>
      </c>
      <c r="C445" s="364" t="s">
        <v>553</v>
      </c>
      <c r="D445" s="364" t="s">
        <v>557</v>
      </c>
      <c r="E445" s="364" t="s">
        <v>740</v>
      </c>
      <c r="F445" s="364" t="s">
        <v>584</v>
      </c>
      <c r="G445" s="364" t="s">
        <v>463</v>
      </c>
      <c r="H445" s="364" t="s">
        <v>556</v>
      </c>
      <c r="J445" s="364" t="s">
        <v>571</v>
      </c>
      <c r="K445" s="364" t="s">
        <v>569</v>
      </c>
      <c r="L445" s="364" t="s">
        <v>555</v>
      </c>
      <c r="M445" s="364" t="s">
        <v>738</v>
      </c>
      <c r="N445" s="364" t="s">
        <v>739</v>
      </c>
      <c r="O445" s="364" t="s">
        <v>555</v>
      </c>
      <c r="P445" s="364" t="s">
        <v>555</v>
      </c>
      <c r="Q445" s="364" t="s">
        <v>555</v>
      </c>
      <c r="R445" s="364" t="s">
        <v>555</v>
      </c>
      <c r="S445" s="364" t="s">
        <v>555</v>
      </c>
      <c r="T445" s="365">
        <v>0</v>
      </c>
      <c r="U445" s="365">
        <v>0</v>
      </c>
      <c r="V445" s="365">
        <v>0</v>
      </c>
      <c r="W445" s="365">
        <v>0</v>
      </c>
      <c r="X445" s="365">
        <v>0</v>
      </c>
      <c r="Y445" s="365">
        <v>0</v>
      </c>
      <c r="Z445" s="365">
        <v>0</v>
      </c>
      <c r="AA445" s="365">
        <v>0</v>
      </c>
      <c r="AB445" s="365">
        <v>0</v>
      </c>
      <c r="AC445" s="365">
        <v>0</v>
      </c>
      <c r="AD445" s="365">
        <v>0</v>
      </c>
      <c r="AE445" s="365">
        <v>0</v>
      </c>
      <c r="AF445" s="365">
        <v>0</v>
      </c>
      <c r="AG445" s="365">
        <v>0</v>
      </c>
      <c r="AH445" s="365">
        <v>0</v>
      </c>
      <c r="AI445" s="365">
        <v>0</v>
      </c>
    </row>
    <row r="446" spans="1:90">
      <c r="A446" s="458" t="str">
        <f t="shared" si="6"/>
        <v>1224512262013000</v>
      </c>
      <c r="B446" s="364" t="s">
        <v>1616</v>
      </c>
      <c r="C446" s="364" t="s">
        <v>553</v>
      </c>
      <c r="D446" s="364" t="s">
        <v>557</v>
      </c>
      <c r="E446" s="364" t="s">
        <v>740</v>
      </c>
      <c r="F446" s="364" t="s">
        <v>584</v>
      </c>
      <c r="G446" s="364" t="s">
        <v>463</v>
      </c>
      <c r="H446" s="364" t="s">
        <v>556</v>
      </c>
      <c r="J446" s="364" t="s">
        <v>571</v>
      </c>
      <c r="K446" s="364" t="s">
        <v>557</v>
      </c>
      <c r="L446" s="364" t="s">
        <v>555</v>
      </c>
      <c r="M446" s="364" t="s">
        <v>738</v>
      </c>
      <c r="N446" s="364" t="s">
        <v>739</v>
      </c>
      <c r="O446" s="364" t="s">
        <v>555</v>
      </c>
      <c r="P446" s="364" t="s">
        <v>555</v>
      </c>
      <c r="Q446" s="364" t="s">
        <v>555</v>
      </c>
      <c r="R446" s="364" t="s">
        <v>555</v>
      </c>
      <c r="S446" s="364" t="s">
        <v>555</v>
      </c>
      <c r="T446" s="365">
        <v>0</v>
      </c>
      <c r="U446" s="365">
        <v>0</v>
      </c>
      <c r="V446" s="365">
        <v>0</v>
      </c>
      <c r="W446" s="365">
        <v>0</v>
      </c>
      <c r="X446" s="365">
        <v>0</v>
      </c>
      <c r="Y446" s="365">
        <v>0</v>
      </c>
      <c r="Z446" s="365">
        <v>0</v>
      </c>
      <c r="AA446" s="365">
        <v>0</v>
      </c>
      <c r="AB446" s="365">
        <v>0</v>
      </c>
      <c r="AC446" s="365">
        <v>0</v>
      </c>
      <c r="AD446" s="365">
        <v>0</v>
      </c>
      <c r="AE446" s="365">
        <v>0</v>
      </c>
      <c r="AF446" s="365">
        <v>0</v>
      </c>
      <c r="AG446" s="365">
        <v>0</v>
      </c>
      <c r="AH446" s="365">
        <v>0</v>
      </c>
      <c r="AI446" s="365">
        <v>0</v>
      </c>
    </row>
    <row r="447" spans="1:90">
      <c r="A447" s="458" t="str">
        <f t="shared" si="6"/>
        <v>1224513262013000</v>
      </c>
      <c r="B447" s="364" t="s">
        <v>1616</v>
      </c>
      <c r="C447" s="364" t="s">
        <v>553</v>
      </c>
      <c r="D447" s="364" t="s">
        <v>557</v>
      </c>
      <c r="E447" s="364" t="s">
        <v>740</v>
      </c>
      <c r="F447" s="364" t="s">
        <v>584</v>
      </c>
      <c r="G447" s="364" t="s">
        <v>463</v>
      </c>
      <c r="H447" s="364" t="s">
        <v>556</v>
      </c>
      <c r="J447" s="364" t="s">
        <v>571</v>
      </c>
      <c r="K447" s="364" t="s">
        <v>572</v>
      </c>
      <c r="L447" s="364" t="s">
        <v>555</v>
      </c>
      <c r="M447" s="364" t="s">
        <v>738</v>
      </c>
      <c r="N447" s="364" t="s">
        <v>739</v>
      </c>
      <c r="O447" s="364" t="s">
        <v>555</v>
      </c>
      <c r="P447" s="364" t="s">
        <v>555</v>
      </c>
      <c r="Q447" s="364" t="s">
        <v>555</v>
      </c>
      <c r="R447" s="364" t="s">
        <v>555</v>
      </c>
      <c r="S447" s="364" t="s">
        <v>555</v>
      </c>
      <c r="T447" s="365">
        <v>0</v>
      </c>
      <c r="U447" s="365">
        <v>0</v>
      </c>
      <c r="V447" s="365">
        <v>0</v>
      </c>
      <c r="W447" s="365">
        <v>0</v>
      </c>
      <c r="X447" s="365">
        <v>0</v>
      </c>
      <c r="Y447" s="365">
        <v>0</v>
      </c>
      <c r="Z447" s="365">
        <v>0</v>
      </c>
      <c r="AA447" s="365">
        <v>0</v>
      </c>
      <c r="AB447" s="365">
        <v>0</v>
      </c>
      <c r="AC447" s="365">
        <v>0</v>
      </c>
      <c r="AD447" s="365">
        <v>0</v>
      </c>
      <c r="AE447" s="365">
        <v>0</v>
      </c>
      <c r="AF447" s="365">
        <v>0</v>
      </c>
      <c r="AG447" s="365">
        <v>0</v>
      </c>
      <c r="AH447" s="365">
        <v>0</v>
      </c>
      <c r="AI447" s="365">
        <v>0</v>
      </c>
    </row>
    <row r="448" spans="1:90">
      <c r="A448" s="458" t="str">
        <f t="shared" si="6"/>
        <v>1224514262013000</v>
      </c>
      <c r="B448" s="364" t="s">
        <v>1616</v>
      </c>
      <c r="C448" s="364" t="s">
        <v>553</v>
      </c>
      <c r="D448" s="364" t="s">
        <v>557</v>
      </c>
      <c r="E448" s="364" t="s">
        <v>740</v>
      </c>
      <c r="F448" s="364" t="s">
        <v>584</v>
      </c>
      <c r="G448" s="364" t="s">
        <v>463</v>
      </c>
      <c r="H448" s="364" t="s">
        <v>556</v>
      </c>
      <c r="J448" s="364" t="s">
        <v>571</v>
      </c>
      <c r="K448" s="364" t="s">
        <v>573</v>
      </c>
      <c r="L448" s="364" t="s">
        <v>555</v>
      </c>
      <c r="M448" s="364" t="s">
        <v>738</v>
      </c>
      <c r="N448" s="364" t="s">
        <v>739</v>
      </c>
      <c r="O448" s="364" t="s">
        <v>555</v>
      </c>
      <c r="P448" s="364" t="s">
        <v>555</v>
      </c>
      <c r="Q448" s="364" t="s">
        <v>555</v>
      </c>
      <c r="R448" s="364" t="s">
        <v>555</v>
      </c>
      <c r="S448" s="364" t="s">
        <v>555</v>
      </c>
      <c r="T448" s="365">
        <v>0</v>
      </c>
      <c r="U448" s="365">
        <v>0</v>
      </c>
      <c r="V448" s="365">
        <v>0</v>
      </c>
      <c r="W448" s="365">
        <v>0</v>
      </c>
      <c r="X448" s="365">
        <v>0</v>
      </c>
      <c r="Y448" s="365">
        <v>0</v>
      </c>
      <c r="Z448" s="365">
        <v>0</v>
      </c>
      <c r="AA448" s="365">
        <v>0</v>
      </c>
      <c r="AB448" s="365">
        <v>0</v>
      </c>
      <c r="AC448" s="365">
        <v>0</v>
      </c>
      <c r="AD448" s="365">
        <v>0</v>
      </c>
      <c r="AE448" s="365">
        <v>0</v>
      </c>
      <c r="AF448" s="365">
        <v>0</v>
      </c>
      <c r="AG448" s="365">
        <v>0</v>
      </c>
      <c r="AH448" s="365">
        <v>0</v>
      </c>
      <c r="AI448" s="365">
        <v>0</v>
      </c>
    </row>
    <row r="449" spans="1:89">
      <c r="A449" s="458" t="str">
        <f t="shared" si="6"/>
        <v>1224515262013000</v>
      </c>
      <c r="B449" s="364" t="s">
        <v>1616</v>
      </c>
      <c r="C449" s="364" t="s">
        <v>553</v>
      </c>
      <c r="D449" s="364" t="s">
        <v>557</v>
      </c>
      <c r="E449" s="364" t="s">
        <v>740</v>
      </c>
      <c r="F449" s="364" t="s">
        <v>584</v>
      </c>
      <c r="G449" s="364" t="s">
        <v>463</v>
      </c>
      <c r="H449" s="364" t="s">
        <v>556</v>
      </c>
      <c r="J449" s="364" t="s">
        <v>571</v>
      </c>
      <c r="K449" s="364" t="s">
        <v>574</v>
      </c>
      <c r="L449" s="364" t="s">
        <v>555</v>
      </c>
      <c r="M449" s="364" t="s">
        <v>738</v>
      </c>
      <c r="N449" s="364" t="s">
        <v>739</v>
      </c>
      <c r="O449" s="364" t="s">
        <v>555</v>
      </c>
      <c r="P449" s="364" t="s">
        <v>555</v>
      </c>
      <c r="Q449" s="364" t="s">
        <v>555</v>
      </c>
      <c r="R449" s="364" t="s">
        <v>555</v>
      </c>
      <c r="S449" s="364" t="s">
        <v>555</v>
      </c>
      <c r="T449" s="365">
        <v>0</v>
      </c>
      <c r="U449" s="365">
        <v>0</v>
      </c>
      <c r="V449" s="365">
        <v>0</v>
      </c>
      <c r="W449" s="365">
        <v>0</v>
      </c>
      <c r="X449" s="365">
        <v>0</v>
      </c>
      <c r="Y449" s="365">
        <v>0</v>
      </c>
      <c r="Z449" s="365">
        <v>0</v>
      </c>
      <c r="AA449" s="365">
        <v>0</v>
      </c>
      <c r="AB449" s="365">
        <v>0</v>
      </c>
      <c r="AC449" s="365">
        <v>0</v>
      </c>
      <c r="AD449" s="365">
        <v>0</v>
      </c>
      <c r="AE449" s="365">
        <v>0</v>
      </c>
      <c r="AF449" s="365">
        <v>0</v>
      </c>
      <c r="AG449" s="365">
        <v>0</v>
      </c>
      <c r="AH449" s="365">
        <v>0</v>
      </c>
      <c r="AI449" s="365">
        <v>0</v>
      </c>
    </row>
    <row r="450" spans="1:89">
      <c r="A450" s="458" t="str">
        <f t="shared" si="6"/>
        <v>1224516262013000</v>
      </c>
      <c r="B450" s="364" t="s">
        <v>1616</v>
      </c>
      <c r="C450" s="364" t="s">
        <v>553</v>
      </c>
      <c r="D450" s="364" t="s">
        <v>557</v>
      </c>
      <c r="E450" s="364" t="s">
        <v>740</v>
      </c>
      <c r="F450" s="364" t="s">
        <v>584</v>
      </c>
      <c r="G450" s="364" t="s">
        <v>463</v>
      </c>
      <c r="H450" s="364" t="s">
        <v>556</v>
      </c>
      <c r="J450" s="364" t="s">
        <v>571</v>
      </c>
      <c r="K450" s="364" t="s">
        <v>575</v>
      </c>
      <c r="L450" s="364" t="s">
        <v>555</v>
      </c>
      <c r="M450" s="364" t="s">
        <v>738</v>
      </c>
      <c r="N450" s="364" t="s">
        <v>739</v>
      </c>
      <c r="O450" s="364" t="s">
        <v>555</v>
      </c>
      <c r="P450" s="364" t="s">
        <v>555</v>
      </c>
      <c r="Q450" s="364" t="s">
        <v>555</v>
      </c>
      <c r="R450" s="364" t="s">
        <v>555</v>
      </c>
      <c r="S450" s="364" t="s">
        <v>555</v>
      </c>
      <c r="T450" s="365">
        <v>0</v>
      </c>
      <c r="U450" s="365">
        <v>0</v>
      </c>
      <c r="V450" s="365">
        <v>0</v>
      </c>
      <c r="W450" s="365">
        <v>0</v>
      </c>
      <c r="X450" s="365">
        <v>0</v>
      </c>
      <c r="Y450" s="365">
        <v>0</v>
      </c>
      <c r="Z450" s="365">
        <v>0</v>
      </c>
      <c r="AA450" s="365">
        <v>0</v>
      </c>
      <c r="AB450" s="365">
        <v>0</v>
      </c>
      <c r="AC450" s="365">
        <v>0</v>
      </c>
      <c r="AD450" s="365">
        <v>0</v>
      </c>
      <c r="AE450" s="365">
        <v>0</v>
      </c>
      <c r="AF450" s="365">
        <v>0</v>
      </c>
      <c r="AG450" s="365">
        <v>0</v>
      </c>
      <c r="AH450" s="365">
        <v>0</v>
      </c>
      <c r="AI450" s="365">
        <v>0</v>
      </c>
    </row>
    <row r="451" spans="1:89">
      <c r="A451" s="458" t="str">
        <f t="shared" ref="A451:A514" si="7">+D451&amp;E451&amp;J451&amp;K451&amp;F451&amp;H451</f>
        <v>1224517262013000</v>
      </c>
      <c r="B451" s="364" t="s">
        <v>1616</v>
      </c>
      <c r="C451" s="364" t="s">
        <v>553</v>
      </c>
      <c r="D451" s="364" t="s">
        <v>557</v>
      </c>
      <c r="E451" s="364" t="s">
        <v>740</v>
      </c>
      <c r="F451" s="364" t="s">
        <v>584</v>
      </c>
      <c r="G451" s="364" t="s">
        <v>463</v>
      </c>
      <c r="H451" s="364" t="s">
        <v>556</v>
      </c>
      <c r="J451" s="364" t="s">
        <v>571</v>
      </c>
      <c r="K451" s="364" t="s">
        <v>576</v>
      </c>
      <c r="L451" s="364" t="s">
        <v>555</v>
      </c>
      <c r="M451" s="364" t="s">
        <v>738</v>
      </c>
      <c r="N451" s="364" t="s">
        <v>739</v>
      </c>
      <c r="O451" s="364" t="s">
        <v>555</v>
      </c>
      <c r="P451" s="364" t="s">
        <v>555</v>
      </c>
      <c r="Q451" s="364" t="s">
        <v>555</v>
      </c>
      <c r="R451" s="364" t="s">
        <v>555</v>
      </c>
      <c r="S451" s="364" t="s">
        <v>555</v>
      </c>
      <c r="T451" s="365">
        <v>0</v>
      </c>
      <c r="U451" s="365">
        <v>0</v>
      </c>
      <c r="V451" s="365">
        <v>0</v>
      </c>
      <c r="W451" s="365">
        <v>0</v>
      </c>
      <c r="X451" s="365">
        <v>0</v>
      </c>
      <c r="Y451" s="365">
        <v>0</v>
      </c>
      <c r="Z451" s="365">
        <v>0</v>
      </c>
      <c r="AA451" s="365">
        <v>0</v>
      </c>
      <c r="AB451" s="365">
        <v>0</v>
      </c>
      <c r="AC451" s="365">
        <v>0</v>
      </c>
      <c r="AD451" s="365">
        <v>0</v>
      </c>
      <c r="AE451" s="365">
        <v>0</v>
      </c>
      <c r="AF451" s="365">
        <v>0</v>
      </c>
      <c r="AG451" s="365">
        <v>0</v>
      </c>
      <c r="AH451" s="365">
        <v>0</v>
      </c>
      <c r="AI451" s="365">
        <v>0</v>
      </c>
    </row>
    <row r="452" spans="1:89">
      <c r="A452" s="458" t="str">
        <f t="shared" si="7"/>
        <v>1224518262013000</v>
      </c>
      <c r="B452" s="364" t="s">
        <v>1616</v>
      </c>
      <c r="C452" s="364" t="s">
        <v>553</v>
      </c>
      <c r="D452" s="364" t="s">
        <v>557</v>
      </c>
      <c r="E452" s="364" t="s">
        <v>740</v>
      </c>
      <c r="F452" s="364" t="s">
        <v>584</v>
      </c>
      <c r="G452" s="364" t="s">
        <v>463</v>
      </c>
      <c r="H452" s="364" t="s">
        <v>556</v>
      </c>
      <c r="J452" s="364" t="s">
        <v>571</v>
      </c>
      <c r="K452" s="364" t="s">
        <v>577</v>
      </c>
      <c r="L452" s="364" t="s">
        <v>555</v>
      </c>
      <c r="M452" s="364" t="s">
        <v>738</v>
      </c>
      <c r="N452" s="364" t="s">
        <v>739</v>
      </c>
      <c r="O452" s="364" t="s">
        <v>555</v>
      </c>
      <c r="P452" s="364" t="s">
        <v>555</v>
      </c>
      <c r="Q452" s="364" t="s">
        <v>555</v>
      </c>
      <c r="R452" s="364" t="s">
        <v>555</v>
      </c>
      <c r="S452" s="364" t="s">
        <v>555</v>
      </c>
      <c r="T452" s="365">
        <v>0</v>
      </c>
      <c r="U452" s="365">
        <v>0</v>
      </c>
      <c r="V452" s="365">
        <v>0</v>
      </c>
      <c r="W452" s="365">
        <v>0</v>
      </c>
      <c r="X452" s="365">
        <v>0</v>
      </c>
      <c r="Y452" s="365">
        <v>0</v>
      </c>
      <c r="Z452" s="365">
        <v>0</v>
      </c>
      <c r="AA452" s="365">
        <v>0</v>
      </c>
      <c r="AB452" s="365">
        <v>0</v>
      </c>
      <c r="AC452" s="365">
        <v>0</v>
      </c>
      <c r="AD452" s="365">
        <v>0</v>
      </c>
      <c r="AE452" s="365">
        <v>0</v>
      </c>
      <c r="AF452" s="365">
        <v>0</v>
      </c>
      <c r="AG452" s="365">
        <v>0</v>
      </c>
      <c r="AH452" s="365">
        <v>0</v>
      </c>
      <c r="AI452" s="365">
        <v>0</v>
      </c>
    </row>
    <row r="453" spans="1:89">
      <c r="A453" s="458" t="str">
        <f t="shared" si="7"/>
        <v>1224519262013000</v>
      </c>
      <c r="B453" s="364" t="s">
        <v>1616</v>
      </c>
      <c r="C453" s="364" t="s">
        <v>553</v>
      </c>
      <c r="D453" s="364" t="s">
        <v>557</v>
      </c>
      <c r="E453" s="364" t="s">
        <v>740</v>
      </c>
      <c r="F453" s="364" t="s">
        <v>584</v>
      </c>
      <c r="G453" s="364" t="s">
        <v>463</v>
      </c>
      <c r="H453" s="364" t="s">
        <v>556</v>
      </c>
      <c r="J453" s="364" t="s">
        <v>571</v>
      </c>
      <c r="K453" s="364" t="s">
        <v>578</v>
      </c>
      <c r="L453" s="364" t="s">
        <v>555</v>
      </c>
      <c r="M453" s="364" t="s">
        <v>738</v>
      </c>
      <c r="N453" s="364" t="s">
        <v>739</v>
      </c>
      <c r="O453" s="364" t="s">
        <v>555</v>
      </c>
      <c r="P453" s="364" t="s">
        <v>555</v>
      </c>
      <c r="Q453" s="364" t="s">
        <v>555</v>
      </c>
      <c r="R453" s="364" t="s">
        <v>555</v>
      </c>
      <c r="S453" s="364" t="s">
        <v>555</v>
      </c>
      <c r="T453" s="365">
        <v>0</v>
      </c>
      <c r="U453" s="365">
        <v>0</v>
      </c>
      <c r="V453" s="365">
        <v>0</v>
      </c>
      <c r="W453" s="365">
        <v>0</v>
      </c>
      <c r="X453" s="365">
        <v>0</v>
      </c>
      <c r="Y453" s="365">
        <v>0</v>
      </c>
      <c r="Z453" s="365">
        <v>0</v>
      </c>
      <c r="AA453" s="365">
        <v>0</v>
      </c>
      <c r="AB453" s="365">
        <v>0</v>
      </c>
      <c r="AC453" s="365">
        <v>0</v>
      </c>
      <c r="AD453" s="365">
        <v>0</v>
      </c>
      <c r="AE453" s="365">
        <v>0</v>
      </c>
      <c r="AF453" s="365">
        <v>0</v>
      </c>
      <c r="AG453" s="365">
        <v>0</v>
      </c>
      <c r="AH453" s="365">
        <v>0</v>
      </c>
      <c r="AI453" s="365">
        <v>0</v>
      </c>
    </row>
    <row r="454" spans="1:89">
      <c r="A454" s="458" t="str">
        <f t="shared" si="7"/>
        <v>1224520262013000</v>
      </c>
      <c r="B454" s="364" t="s">
        <v>1616</v>
      </c>
      <c r="C454" s="364" t="s">
        <v>553</v>
      </c>
      <c r="D454" s="364" t="s">
        <v>557</v>
      </c>
      <c r="E454" s="364" t="s">
        <v>740</v>
      </c>
      <c r="F454" s="364" t="s">
        <v>584</v>
      </c>
      <c r="G454" s="364" t="s">
        <v>463</v>
      </c>
      <c r="H454" s="364" t="s">
        <v>556</v>
      </c>
      <c r="J454" s="364" t="s">
        <v>571</v>
      </c>
      <c r="K454" s="364" t="s">
        <v>579</v>
      </c>
      <c r="L454" s="364" t="s">
        <v>555</v>
      </c>
      <c r="M454" s="364" t="s">
        <v>738</v>
      </c>
      <c r="N454" s="364" t="s">
        <v>739</v>
      </c>
      <c r="O454" s="364" t="s">
        <v>555</v>
      </c>
      <c r="P454" s="364" t="s">
        <v>555</v>
      </c>
      <c r="Q454" s="364" t="s">
        <v>555</v>
      </c>
      <c r="R454" s="364" t="s">
        <v>555</v>
      </c>
      <c r="S454" s="364" t="s">
        <v>555</v>
      </c>
      <c r="T454" s="365">
        <v>0</v>
      </c>
      <c r="U454" s="365">
        <v>0</v>
      </c>
      <c r="V454" s="365">
        <v>0</v>
      </c>
      <c r="W454" s="365">
        <v>0</v>
      </c>
      <c r="X454" s="365">
        <v>0</v>
      </c>
      <c r="Y454" s="365">
        <v>0</v>
      </c>
      <c r="Z454" s="365">
        <v>0</v>
      </c>
      <c r="AA454" s="365">
        <v>0</v>
      </c>
      <c r="AB454" s="365">
        <v>0</v>
      </c>
      <c r="AC454" s="365">
        <v>0</v>
      </c>
      <c r="AD454" s="365">
        <v>0</v>
      </c>
      <c r="AE454" s="365">
        <v>0</v>
      </c>
      <c r="AF454" s="365">
        <v>0</v>
      </c>
      <c r="AG454" s="365">
        <v>0</v>
      </c>
      <c r="AH454" s="365">
        <v>0</v>
      </c>
      <c r="AI454" s="365">
        <v>0</v>
      </c>
    </row>
    <row r="455" spans="1:89">
      <c r="A455" s="458" t="str">
        <f t="shared" si="7"/>
        <v>1224521262013000</v>
      </c>
      <c r="B455" s="364" t="s">
        <v>1616</v>
      </c>
      <c r="C455" s="364" t="s">
        <v>553</v>
      </c>
      <c r="D455" s="364" t="s">
        <v>557</v>
      </c>
      <c r="E455" s="364" t="s">
        <v>740</v>
      </c>
      <c r="F455" s="364" t="s">
        <v>584</v>
      </c>
      <c r="G455" s="364" t="s">
        <v>463</v>
      </c>
      <c r="H455" s="364" t="s">
        <v>556</v>
      </c>
      <c r="J455" s="364" t="s">
        <v>571</v>
      </c>
      <c r="K455" s="364" t="s">
        <v>559</v>
      </c>
      <c r="L455" s="364" t="s">
        <v>555</v>
      </c>
      <c r="M455" s="364" t="s">
        <v>738</v>
      </c>
      <c r="N455" s="364" t="s">
        <v>739</v>
      </c>
      <c r="O455" s="364" t="s">
        <v>555</v>
      </c>
      <c r="P455" s="364" t="s">
        <v>555</v>
      </c>
      <c r="Q455" s="364" t="s">
        <v>555</v>
      </c>
      <c r="R455" s="364" t="s">
        <v>555</v>
      </c>
      <c r="S455" s="364" t="s">
        <v>555</v>
      </c>
      <c r="T455" s="365">
        <v>0</v>
      </c>
      <c r="U455" s="365">
        <v>0</v>
      </c>
      <c r="V455" s="365">
        <v>0</v>
      </c>
      <c r="W455" s="365">
        <v>0</v>
      </c>
      <c r="X455" s="365">
        <v>0</v>
      </c>
      <c r="Y455" s="365">
        <v>0</v>
      </c>
      <c r="Z455" s="365">
        <v>0</v>
      </c>
      <c r="AA455" s="365">
        <v>0</v>
      </c>
      <c r="AB455" s="365">
        <v>0</v>
      </c>
      <c r="AC455" s="365">
        <v>0</v>
      </c>
      <c r="AD455" s="365">
        <v>0</v>
      </c>
      <c r="AE455" s="365">
        <v>0</v>
      </c>
      <c r="AF455" s="365">
        <v>0</v>
      </c>
      <c r="AG455" s="365">
        <v>0</v>
      </c>
      <c r="AH455" s="365">
        <v>0</v>
      </c>
      <c r="AI455" s="365">
        <v>0</v>
      </c>
    </row>
    <row r="456" spans="1:89">
      <c r="A456" s="458" t="str">
        <f t="shared" si="7"/>
        <v>1224522262013000</v>
      </c>
      <c r="B456" s="364" t="s">
        <v>1616</v>
      </c>
      <c r="C456" s="364" t="s">
        <v>553</v>
      </c>
      <c r="D456" s="364" t="s">
        <v>557</v>
      </c>
      <c r="E456" s="364" t="s">
        <v>740</v>
      </c>
      <c r="F456" s="364" t="s">
        <v>584</v>
      </c>
      <c r="G456" s="364" t="s">
        <v>463</v>
      </c>
      <c r="H456" s="364" t="s">
        <v>556</v>
      </c>
      <c r="J456" s="364" t="s">
        <v>571</v>
      </c>
      <c r="K456" s="364" t="s">
        <v>580</v>
      </c>
      <c r="L456" s="364" t="s">
        <v>555</v>
      </c>
      <c r="M456" s="364" t="s">
        <v>738</v>
      </c>
      <c r="N456" s="364" t="s">
        <v>739</v>
      </c>
      <c r="O456" s="364" t="s">
        <v>555</v>
      </c>
      <c r="P456" s="364" t="s">
        <v>555</v>
      </c>
      <c r="Q456" s="364" t="s">
        <v>555</v>
      </c>
      <c r="R456" s="364" t="s">
        <v>555</v>
      </c>
      <c r="S456" s="364" t="s">
        <v>555</v>
      </c>
      <c r="T456" s="365">
        <v>0</v>
      </c>
      <c r="U456" s="365">
        <v>0</v>
      </c>
      <c r="V456" s="365">
        <v>0</v>
      </c>
      <c r="W456" s="365">
        <v>0</v>
      </c>
      <c r="X456" s="365">
        <v>0</v>
      </c>
      <c r="Y456" s="365">
        <v>0</v>
      </c>
      <c r="Z456" s="365">
        <v>0</v>
      </c>
      <c r="AA456" s="365">
        <v>0</v>
      </c>
      <c r="AB456" s="365">
        <v>0</v>
      </c>
      <c r="AC456" s="365">
        <v>0</v>
      </c>
      <c r="AD456" s="365">
        <v>0</v>
      </c>
      <c r="AE456" s="365">
        <v>0</v>
      </c>
      <c r="AF456" s="365">
        <v>0</v>
      </c>
      <c r="AG456" s="365">
        <v>0</v>
      </c>
      <c r="AH456" s="365">
        <v>0</v>
      </c>
      <c r="AI456" s="365">
        <v>0</v>
      </c>
    </row>
    <row r="457" spans="1:89">
      <c r="A457" s="458" t="str">
        <f t="shared" si="7"/>
        <v>1224523262013000</v>
      </c>
      <c r="B457" s="364" t="s">
        <v>1616</v>
      </c>
      <c r="C457" s="364" t="s">
        <v>553</v>
      </c>
      <c r="D457" s="364" t="s">
        <v>557</v>
      </c>
      <c r="E457" s="364" t="s">
        <v>740</v>
      </c>
      <c r="F457" s="364" t="s">
        <v>584</v>
      </c>
      <c r="G457" s="364" t="s">
        <v>463</v>
      </c>
      <c r="H457" s="364" t="s">
        <v>556</v>
      </c>
      <c r="J457" s="364" t="s">
        <v>571</v>
      </c>
      <c r="K457" s="364" t="s">
        <v>581</v>
      </c>
      <c r="L457" s="364" t="s">
        <v>555</v>
      </c>
      <c r="M457" s="364" t="s">
        <v>738</v>
      </c>
      <c r="N457" s="364" t="s">
        <v>739</v>
      </c>
      <c r="O457" s="364" t="s">
        <v>555</v>
      </c>
      <c r="P457" s="364" t="s">
        <v>555</v>
      </c>
      <c r="Q457" s="364" t="s">
        <v>555</v>
      </c>
      <c r="R457" s="364" t="s">
        <v>555</v>
      </c>
      <c r="S457" s="364" t="s">
        <v>555</v>
      </c>
      <c r="T457" s="365">
        <v>0</v>
      </c>
      <c r="U457" s="365">
        <v>0</v>
      </c>
      <c r="V457" s="365">
        <v>0</v>
      </c>
      <c r="W457" s="365">
        <v>0</v>
      </c>
      <c r="X457" s="365">
        <v>0</v>
      </c>
      <c r="Y457" s="365">
        <v>0</v>
      </c>
      <c r="Z457" s="365">
        <v>0</v>
      </c>
      <c r="AA457" s="365">
        <v>0</v>
      </c>
      <c r="AB457" s="365">
        <v>0</v>
      </c>
      <c r="AC457" s="365">
        <v>0</v>
      </c>
      <c r="AD457" s="365">
        <v>0</v>
      </c>
      <c r="AE457" s="365">
        <v>0</v>
      </c>
      <c r="AF457" s="365">
        <v>0</v>
      </c>
      <c r="AG457" s="365">
        <v>0</v>
      </c>
      <c r="AH457" s="365">
        <v>0</v>
      </c>
      <c r="AI457" s="365">
        <v>0</v>
      </c>
    </row>
    <row r="458" spans="1:89">
      <c r="A458" s="458" t="str">
        <f t="shared" si="7"/>
        <v>1224524262013000</v>
      </c>
      <c r="B458" s="364" t="s">
        <v>1616</v>
      </c>
      <c r="C458" s="364" t="s">
        <v>553</v>
      </c>
      <c r="D458" s="364" t="s">
        <v>557</v>
      </c>
      <c r="E458" s="364" t="s">
        <v>740</v>
      </c>
      <c r="F458" s="364" t="s">
        <v>584</v>
      </c>
      <c r="G458" s="364" t="s">
        <v>463</v>
      </c>
      <c r="H458" s="364" t="s">
        <v>556</v>
      </c>
      <c r="J458" s="364" t="s">
        <v>571</v>
      </c>
      <c r="K458" s="364" t="s">
        <v>560</v>
      </c>
      <c r="L458" s="364" t="s">
        <v>555</v>
      </c>
      <c r="M458" s="364" t="s">
        <v>738</v>
      </c>
      <c r="N458" s="364" t="s">
        <v>739</v>
      </c>
      <c r="O458" s="364" t="s">
        <v>555</v>
      </c>
      <c r="P458" s="364" t="s">
        <v>555</v>
      </c>
      <c r="Q458" s="364" t="s">
        <v>555</v>
      </c>
      <c r="R458" s="364" t="s">
        <v>555</v>
      </c>
      <c r="S458" s="364" t="s">
        <v>555</v>
      </c>
      <c r="T458" s="365">
        <v>0</v>
      </c>
      <c r="U458" s="365">
        <v>0</v>
      </c>
      <c r="V458" s="365">
        <v>0</v>
      </c>
      <c r="W458" s="365">
        <v>0</v>
      </c>
      <c r="X458" s="365">
        <v>0</v>
      </c>
      <c r="Y458" s="365">
        <v>0</v>
      </c>
      <c r="Z458" s="365">
        <v>0</v>
      </c>
      <c r="AA458" s="365">
        <v>0</v>
      </c>
      <c r="AB458" s="365">
        <v>0</v>
      </c>
      <c r="AC458" s="365">
        <v>0</v>
      </c>
      <c r="AD458" s="365">
        <v>0</v>
      </c>
      <c r="AE458" s="365">
        <v>0</v>
      </c>
      <c r="AF458" s="365">
        <v>0</v>
      </c>
      <c r="AG458" s="365">
        <v>0</v>
      </c>
      <c r="AH458" s="365">
        <v>0</v>
      </c>
      <c r="AI458" s="365">
        <v>0</v>
      </c>
    </row>
    <row r="459" spans="1:89">
      <c r="A459" s="458" t="str">
        <f t="shared" si="7"/>
        <v>1223401262013001</v>
      </c>
      <c r="B459" s="364" t="s">
        <v>1616</v>
      </c>
      <c r="C459" s="364" t="s">
        <v>553</v>
      </c>
      <c r="D459" s="364" t="s">
        <v>557</v>
      </c>
      <c r="E459" s="364" t="s">
        <v>740</v>
      </c>
      <c r="F459" s="364" t="s">
        <v>584</v>
      </c>
      <c r="G459" s="364" t="s">
        <v>463</v>
      </c>
      <c r="H459" s="364" t="s">
        <v>753</v>
      </c>
      <c r="I459" s="364" t="s">
        <v>784</v>
      </c>
      <c r="J459" s="364" t="s">
        <v>748</v>
      </c>
      <c r="K459" s="364" t="s">
        <v>558</v>
      </c>
      <c r="L459" s="364" t="s">
        <v>555</v>
      </c>
      <c r="M459" s="364" t="s">
        <v>738</v>
      </c>
      <c r="N459" s="364" t="s">
        <v>739</v>
      </c>
      <c r="O459" s="364" t="s">
        <v>555</v>
      </c>
      <c r="P459" s="364" t="s">
        <v>555</v>
      </c>
      <c r="Q459" s="364" t="s">
        <v>743</v>
      </c>
      <c r="R459" s="364" t="s">
        <v>555</v>
      </c>
      <c r="S459" s="364" t="s">
        <v>555</v>
      </c>
      <c r="T459" s="365">
        <v>0</v>
      </c>
      <c r="U459" s="365">
        <v>0</v>
      </c>
      <c r="V459" s="365">
        <v>0</v>
      </c>
      <c r="W459" s="365">
        <v>0</v>
      </c>
      <c r="X459" s="365">
        <v>0</v>
      </c>
      <c r="Y459" s="365">
        <v>0</v>
      </c>
      <c r="Z459" s="365">
        <v>0</v>
      </c>
      <c r="AA459" s="365">
        <v>0</v>
      </c>
      <c r="AB459" s="365">
        <v>0</v>
      </c>
      <c r="AC459" s="365">
        <v>0</v>
      </c>
      <c r="AD459" s="365">
        <v>0</v>
      </c>
      <c r="AE459" s="365">
        <v>0</v>
      </c>
      <c r="AF459" s="365">
        <v>0</v>
      </c>
      <c r="AG459" s="365">
        <v>0</v>
      </c>
      <c r="AH459" s="365">
        <v>0</v>
      </c>
      <c r="AI459" s="365">
        <v>0</v>
      </c>
      <c r="AJ459" s="365">
        <v>0</v>
      </c>
      <c r="AK459" s="365">
        <v>0</v>
      </c>
      <c r="AL459" s="365">
        <v>0</v>
      </c>
      <c r="AM459" s="365">
        <v>0</v>
      </c>
      <c r="AN459" s="365">
        <v>0</v>
      </c>
      <c r="AO459" s="365">
        <v>0</v>
      </c>
      <c r="AP459" s="365">
        <v>0</v>
      </c>
      <c r="AQ459" s="365">
        <v>0</v>
      </c>
      <c r="AR459" s="365">
        <v>0</v>
      </c>
      <c r="AS459" s="365">
        <v>0</v>
      </c>
      <c r="AT459" s="365">
        <v>0</v>
      </c>
      <c r="AU459" s="365">
        <v>4141107</v>
      </c>
      <c r="AV459" s="365">
        <v>1465358</v>
      </c>
      <c r="AW459" s="365">
        <v>128351</v>
      </c>
      <c r="AX459" s="365">
        <v>11417</v>
      </c>
      <c r="AY459" s="365">
        <v>40450</v>
      </c>
      <c r="AZ459" s="365">
        <v>28306</v>
      </c>
      <c r="BA459" s="365">
        <v>0</v>
      </c>
      <c r="BB459" s="365">
        <v>1465358</v>
      </c>
      <c r="BC459" s="365">
        <v>128351</v>
      </c>
      <c r="BD459" s="365">
        <v>0</v>
      </c>
      <c r="BE459" s="365">
        <v>0</v>
      </c>
      <c r="BF459" s="365">
        <v>1465358</v>
      </c>
      <c r="BG459" s="365">
        <v>117608</v>
      </c>
      <c r="BH459" s="365">
        <v>117608</v>
      </c>
      <c r="BI459" s="365">
        <v>117608</v>
      </c>
      <c r="BJ459" s="365">
        <v>36444</v>
      </c>
      <c r="BK459" s="365">
        <v>4006</v>
      </c>
      <c r="BL459" s="365">
        <v>0</v>
      </c>
      <c r="BM459" s="365">
        <v>0</v>
      </c>
      <c r="BN459" s="365">
        <v>0</v>
      </c>
      <c r="BO459" s="365">
        <v>0</v>
      </c>
      <c r="BP459" s="365">
        <v>0</v>
      </c>
      <c r="BQ459" s="365">
        <v>87901</v>
      </c>
      <c r="BR459" s="365">
        <v>36444</v>
      </c>
      <c r="BS459" s="365">
        <v>4006</v>
      </c>
      <c r="BT459" s="365">
        <v>4006</v>
      </c>
      <c r="BU459" s="365">
        <v>4006</v>
      </c>
      <c r="BV459" s="365">
        <v>0</v>
      </c>
      <c r="BW459" s="365">
        <v>0</v>
      </c>
      <c r="BX459" s="365">
        <v>0</v>
      </c>
      <c r="BY459" s="365">
        <v>0</v>
      </c>
      <c r="BZ459" s="365">
        <v>0</v>
      </c>
      <c r="CA459" s="365">
        <v>0</v>
      </c>
      <c r="CB459" s="365">
        <v>0</v>
      </c>
      <c r="CC459" s="365">
        <v>0</v>
      </c>
      <c r="CD459" s="365">
        <v>0</v>
      </c>
      <c r="CE459" s="365">
        <v>0</v>
      </c>
      <c r="CF459" s="365">
        <v>0</v>
      </c>
      <c r="CG459" s="365">
        <v>0</v>
      </c>
      <c r="CH459" s="365">
        <v>0</v>
      </c>
      <c r="CI459" s="365">
        <v>0</v>
      </c>
      <c r="CJ459" s="365">
        <v>0</v>
      </c>
      <c r="CK459" s="365">
        <v>0</v>
      </c>
    </row>
    <row r="460" spans="1:89">
      <c r="A460" s="458" t="str">
        <f t="shared" si="7"/>
        <v>1223402262013001</v>
      </c>
      <c r="B460" s="364" t="s">
        <v>1616</v>
      </c>
      <c r="C460" s="364" t="s">
        <v>553</v>
      </c>
      <c r="D460" s="364" t="s">
        <v>557</v>
      </c>
      <c r="E460" s="364" t="s">
        <v>740</v>
      </c>
      <c r="F460" s="364" t="s">
        <v>584</v>
      </c>
      <c r="G460" s="364" t="s">
        <v>463</v>
      </c>
      <c r="H460" s="364" t="s">
        <v>753</v>
      </c>
      <c r="I460" s="364" t="s">
        <v>784</v>
      </c>
      <c r="J460" s="364" t="s">
        <v>748</v>
      </c>
      <c r="K460" s="364" t="s">
        <v>561</v>
      </c>
      <c r="L460" s="364" t="s">
        <v>555</v>
      </c>
      <c r="M460" s="364" t="s">
        <v>738</v>
      </c>
      <c r="N460" s="364" t="s">
        <v>739</v>
      </c>
      <c r="O460" s="364" t="s">
        <v>555</v>
      </c>
      <c r="P460" s="364" t="s">
        <v>555</v>
      </c>
      <c r="Q460" s="364" t="s">
        <v>743</v>
      </c>
      <c r="R460" s="364" t="s">
        <v>555</v>
      </c>
      <c r="S460" s="364" t="s">
        <v>555</v>
      </c>
      <c r="T460" s="365">
        <v>0</v>
      </c>
      <c r="U460" s="365">
        <v>0</v>
      </c>
      <c r="V460" s="365">
        <v>0</v>
      </c>
      <c r="W460" s="365">
        <v>0</v>
      </c>
      <c r="X460" s="365">
        <v>0</v>
      </c>
      <c r="Y460" s="365">
        <v>0</v>
      </c>
      <c r="Z460" s="365">
        <v>0</v>
      </c>
      <c r="AA460" s="365">
        <v>0</v>
      </c>
      <c r="AB460" s="365">
        <v>0</v>
      </c>
      <c r="AC460" s="365">
        <v>0</v>
      </c>
      <c r="AD460" s="365">
        <v>0</v>
      </c>
      <c r="AE460" s="365">
        <v>0</v>
      </c>
      <c r="AF460" s="365">
        <v>0</v>
      </c>
      <c r="AG460" s="365">
        <v>0</v>
      </c>
      <c r="AH460" s="365">
        <v>0</v>
      </c>
      <c r="AI460" s="365">
        <v>0</v>
      </c>
      <c r="AJ460" s="365">
        <v>0</v>
      </c>
      <c r="AK460" s="365">
        <v>20338</v>
      </c>
      <c r="AL460" s="365">
        <v>5</v>
      </c>
      <c r="AM460" s="365" t="s">
        <v>1556</v>
      </c>
    </row>
    <row r="461" spans="1:89">
      <c r="A461" s="458" t="str">
        <f t="shared" si="7"/>
        <v>1223401262013003</v>
      </c>
      <c r="B461" s="364" t="s">
        <v>1616</v>
      </c>
      <c r="C461" s="364" t="s">
        <v>553</v>
      </c>
      <c r="D461" s="364" t="s">
        <v>557</v>
      </c>
      <c r="E461" s="364" t="s">
        <v>740</v>
      </c>
      <c r="F461" s="364" t="s">
        <v>584</v>
      </c>
      <c r="G461" s="364" t="s">
        <v>463</v>
      </c>
      <c r="H461" s="364" t="s">
        <v>751</v>
      </c>
      <c r="I461" s="364" t="s">
        <v>783</v>
      </c>
      <c r="J461" s="364" t="s">
        <v>748</v>
      </c>
      <c r="K461" s="364" t="s">
        <v>558</v>
      </c>
      <c r="L461" s="364" t="s">
        <v>555</v>
      </c>
      <c r="M461" s="364" t="s">
        <v>738</v>
      </c>
      <c r="N461" s="364" t="s">
        <v>739</v>
      </c>
      <c r="O461" s="364" t="s">
        <v>555</v>
      </c>
      <c r="P461" s="364" t="s">
        <v>555</v>
      </c>
      <c r="Q461" s="364" t="s">
        <v>738</v>
      </c>
      <c r="R461" s="364" t="s">
        <v>555</v>
      </c>
      <c r="S461" s="364" t="s">
        <v>555</v>
      </c>
      <c r="T461" s="365">
        <v>4050112</v>
      </c>
      <c r="U461" s="365">
        <v>3228311</v>
      </c>
      <c r="V461" s="365">
        <v>463496</v>
      </c>
      <c r="W461" s="365">
        <v>6965</v>
      </c>
      <c r="X461" s="365">
        <v>38833</v>
      </c>
      <c r="Y461" s="365">
        <v>45264</v>
      </c>
      <c r="Z461" s="365">
        <v>0</v>
      </c>
      <c r="AA461" s="365">
        <v>3014703</v>
      </c>
      <c r="AB461" s="365">
        <v>432828</v>
      </c>
      <c r="AC461" s="365">
        <v>2414</v>
      </c>
      <c r="AD461" s="365">
        <v>140</v>
      </c>
      <c r="AE461" s="365">
        <v>3014703</v>
      </c>
      <c r="AF461" s="365">
        <v>95882</v>
      </c>
      <c r="AG461" s="365">
        <v>95882</v>
      </c>
      <c r="AH461" s="365">
        <v>95882</v>
      </c>
      <c r="AI461" s="365">
        <v>38833</v>
      </c>
      <c r="AJ461" s="365">
        <v>298</v>
      </c>
      <c r="AK461" s="365">
        <v>298</v>
      </c>
      <c r="AL461" s="365">
        <v>7827</v>
      </c>
      <c r="AM461" s="365">
        <v>26265</v>
      </c>
      <c r="AN461" s="365">
        <v>0</v>
      </c>
      <c r="AO461" s="365">
        <v>20</v>
      </c>
      <c r="AP461" s="365">
        <v>393995</v>
      </c>
      <c r="AQ461" s="365">
        <v>25067</v>
      </c>
      <c r="AR461" s="365">
        <v>13766</v>
      </c>
      <c r="AS461" s="365">
        <v>13766</v>
      </c>
      <c r="AT461" s="365">
        <v>13766</v>
      </c>
      <c r="AU461" s="365">
        <v>0</v>
      </c>
      <c r="AV461" s="365">
        <v>0</v>
      </c>
      <c r="AW461" s="365">
        <v>0</v>
      </c>
      <c r="AX461" s="365">
        <v>0</v>
      </c>
      <c r="AY461" s="365">
        <v>0</v>
      </c>
      <c r="AZ461" s="365">
        <v>0</v>
      </c>
      <c r="BA461" s="365">
        <v>0</v>
      </c>
      <c r="BB461" s="365">
        <v>0</v>
      </c>
      <c r="BC461" s="365">
        <v>0</v>
      </c>
      <c r="BD461" s="365">
        <v>0</v>
      </c>
      <c r="BE461" s="365">
        <v>0</v>
      </c>
      <c r="BF461" s="365">
        <v>0</v>
      </c>
      <c r="BG461" s="365">
        <v>0</v>
      </c>
      <c r="BH461" s="365">
        <v>0</v>
      </c>
      <c r="BI461" s="365">
        <v>0</v>
      </c>
      <c r="BJ461" s="365">
        <v>0</v>
      </c>
      <c r="BK461" s="365">
        <v>0</v>
      </c>
      <c r="BL461" s="365">
        <v>0</v>
      </c>
      <c r="BM461" s="365">
        <v>0</v>
      </c>
      <c r="BN461" s="365">
        <v>0</v>
      </c>
      <c r="BO461" s="365">
        <v>0</v>
      </c>
      <c r="BP461" s="365">
        <v>0</v>
      </c>
      <c r="BQ461" s="365">
        <v>0</v>
      </c>
      <c r="BR461" s="365">
        <v>0</v>
      </c>
      <c r="BS461" s="365">
        <v>0</v>
      </c>
      <c r="BT461" s="365">
        <v>0</v>
      </c>
      <c r="BU461" s="365">
        <v>0</v>
      </c>
      <c r="BV461" s="365">
        <v>0</v>
      </c>
      <c r="BW461" s="365">
        <v>0</v>
      </c>
      <c r="BX461" s="365">
        <v>0</v>
      </c>
      <c r="BY461" s="365">
        <v>0</v>
      </c>
      <c r="BZ461" s="365">
        <v>0</v>
      </c>
      <c r="CA461" s="365">
        <v>0</v>
      </c>
      <c r="CB461" s="365">
        <v>0</v>
      </c>
      <c r="CC461" s="365">
        <v>0</v>
      </c>
      <c r="CD461" s="365">
        <v>0</v>
      </c>
      <c r="CE461" s="365">
        <v>0</v>
      </c>
      <c r="CF461" s="365">
        <v>0</v>
      </c>
      <c r="CG461" s="365">
        <v>0</v>
      </c>
      <c r="CH461" s="365">
        <v>0</v>
      </c>
      <c r="CI461" s="365">
        <v>0</v>
      </c>
      <c r="CJ461" s="365">
        <v>0</v>
      </c>
      <c r="CK461" s="365">
        <v>0</v>
      </c>
    </row>
    <row r="462" spans="1:89">
      <c r="A462" s="458" t="str">
        <f t="shared" si="7"/>
        <v>1223402262013003</v>
      </c>
      <c r="B462" s="364" t="s">
        <v>1616</v>
      </c>
      <c r="C462" s="364" t="s">
        <v>553</v>
      </c>
      <c r="D462" s="364" t="s">
        <v>557</v>
      </c>
      <c r="E462" s="364" t="s">
        <v>740</v>
      </c>
      <c r="F462" s="364" t="s">
        <v>584</v>
      </c>
      <c r="G462" s="364" t="s">
        <v>463</v>
      </c>
      <c r="H462" s="364" t="s">
        <v>751</v>
      </c>
      <c r="I462" s="364" t="s">
        <v>783</v>
      </c>
      <c r="J462" s="364" t="s">
        <v>748</v>
      </c>
      <c r="K462" s="364" t="s">
        <v>561</v>
      </c>
      <c r="L462" s="364" t="s">
        <v>555</v>
      </c>
      <c r="M462" s="364" t="s">
        <v>738</v>
      </c>
      <c r="N462" s="364" t="s">
        <v>739</v>
      </c>
      <c r="O462" s="364" t="s">
        <v>555</v>
      </c>
      <c r="P462" s="364" t="s">
        <v>555</v>
      </c>
      <c r="Q462" s="364" t="s">
        <v>738</v>
      </c>
      <c r="R462" s="364" t="s">
        <v>555</v>
      </c>
      <c r="S462" s="364" t="s">
        <v>555</v>
      </c>
      <c r="T462" s="365">
        <v>0</v>
      </c>
      <c r="U462" s="365">
        <v>0</v>
      </c>
      <c r="V462" s="365">
        <v>0</v>
      </c>
      <c r="W462" s="365">
        <v>0</v>
      </c>
      <c r="X462" s="365">
        <v>0</v>
      </c>
      <c r="Y462" s="365">
        <v>0</v>
      </c>
      <c r="Z462" s="365">
        <v>0</v>
      </c>
      <c r="AA462" s="365">
        <v>0</v>
      </c>
      <c r="AB462" s="365">
        <v>0</v>
      </c>
      <c r="AC462" s="365">
        <v>0</v>
      </c>
      <c r="AD462" s="365">
        <v>0</v>
      </c>
      <c r="AE462" s="365">
        <v>0</v>
      </c>
      <c r="AF462" s="365">
        <v>0</v>
      </c>
      <c r="AG462" s="365">
        <v>1224251</v>
      </c>
      <c r="AH462" s="365">
        <v>0</v>
      </c>
      <c r="AI462" s="365">
        <v>0</v>
      </c>
      <c r="AJ462" s="365">
        <v>0</v>
      </c>
      <c r="AK462" s="365">
        <v>47400</v>
      </c>
      <c r="AL462" s="365">
        <v>3</v>
      </c>
      <c r="AM462" s="365" t="s">
        <v>1617</v>
      </c>
    </row>
    <row r="463" spans="1:89">
      <c r="A463" s="458" t="str">
        <f t="shared" si="7"/>
        <v>1751001262013000</v>
      </c>
      <c r="B463" s="364" t="s">
        <v>1616</v>
      </c>
      <c r="C463" s="364" t="s">
        <v>553</v>
      </c>
      <c r="D463" s="364" t="s">
        <v>576</v>
      </c>
      <c r="E463" s="364" t="s">
        <v>743</v>
      </c>
      <c r="F463" s="364" t="s">
        <v>584</v>
      </c>
      <c r="G463" s="364" t="s">
        <v>463</v>
      </c>
      <c r="H463" s="364" t="s">
        <v>556</v>
      </c>
      <c r="J463" s="364" t="s">
        <v>568</v>
      </c>
      <c r="K463" s="364" t="s">
        <v>558</v>
      </c>
      <c r="L463" s="364" t="s">
        <v>743</v>
      </c>
      <c r="M463" s="364" t="s">
        <v>738</v>
      </c>
      <c r="N463" s="364" t="s">
        <v>740</v>
      </c>
      <c r="O463" s="364" t="s">
        <v>738</v>
      </c>
      <c r="P463" s="364" t="s">
        <v>744</v>
      </c>
      <c r="Q463" s="364" t="s">
        <v>740</v>
      </c>
      <c r="R463" s="364" t="s">
        <v>741</v>
      </c>
      <c r="S463" s="364" t="s">
        <v>740</v>
      </c>
      <c r="T463" s="365">
        <v>3550218</v>
      </c>
      <c r="U463" s="365">
        <v>3580601</v>
      </c>
      <c r="V463" s="365">
        <v>3610401</v>
      </c>
      <c r="W463" s="365">
        <v>22</v>
      </c>
      <c r="X463" s="365">
        <v>0</v>
      </c>
      <c r="Y463" s="365">
        <v>0</v>
      </c>
      <c r="Z463" s="365">
        <v>76584</v>
      </c>
      <c r="AA463" s="365">
        <v>32035</v>
      </c>
      <c r="AB463" s="365">
        <v>16400</v>
      </c>
      <c r="AC463" s="365">
        <v>8366</v>
      </c>
      <c r="AD463" s="365">
        <v>8366</v>
      </c>
      <c r="AE463" s="365">
        <v>8035</v>
      </c>
      <c r="AF463" s="365">
        <v>55257</v>
      </c>
      <c r="AG463" s="365">
        <v>1226</v>
      </c>
      <c r="AH463" s="365">
        <v>697</v>
      </c>
      <c r="AI463" s="365">
        <v>697</v>
      </c>
      <c r="AJ463" s="365">
        <v>697</v>
      </c>
      <c r="AK463" s="365">
        <v>10949602</v>
      </c>
      <c r="AL463" s="365">
        <v>23676704</v>
      </c>
      <c r="AM463" s="365">
        <v>7871228</v>
      </c>
      <c r="AN463" s="365">
        <v>10038021</v>
      </c>
      <c r="AO463" s="365">
        <v>1567519</v>
      </c>
      <c r="AP463" s="365">
        <v>0</v>
      </c>
      <c r="AQ463" s="365">
        <v>4199936</v>
      </c>
      <c r="AR463" s="365">
        <v>17101752</v>
      </c>
      <c r="AS463" s="365">
        <v>561780</v>
      </c>
      <c r="AT463" s="365">
        <v>5880905</v>
      </c>
      <c r="AU463" s="365">
        <v>0</v>
      </c>
      <c r="AV463" s="365">
        <v>132267</v>
      </c>
      <c r="AW463" s="365">
        <v>16876337</v>
      </c>
      <c r="AX463" s="365">
        <v>217</v>
      </c>
      <c r="AY463" s="365">
        <v>217</v>
      </c>
      <c r="AZ463" s="365">
        <v>0</v>
      </c>
      <c r="BA463" s="365">
        <v>0</v>
      </c>
      <c r="BB463" s="365">
        <v>0</v>
      </c>
      <c r="BC463" s="365">
        <v>0</v>
      </c>
      <c r="BD463" s="365">
        <v>0</v>
      </c>
      <c r="BE463" s="365">
        <v>18</v>
      </c>
      <c r="BF463" s="365">
        <v>0</v>
      </c>
      <c r="BG463" s="365">
        <v>18</v>
      </c>
      <c r="BH463" s="365">
        <v>0</v>
      </c>
      <c r="BI463" s="365">
        <v>0</v>
      </c>
      <c r="BJ463" s="365">
        <v>5262</v>
      </c>
      <c r="BK463" s="365">
        <v>5262</v>
      </c>
      <c r="BL463" s="365">
        <v>0</v>
      </c>
      <c r="BM463" s="365">
        <v>4762</v>
      </c>
      <c r="BN463" s="365">
        <v>0</v>
      </c>
      <c r="BO463" s="365">
        <v>2808</v>
      </c>
      <c r="BP463" s="365">
        <v>1098768</v>
      </c>
      <c r="BQ463" s="365">
        <v>1098768</v>
      </c>
      <c r="BR463" s="365">
        <v>0</v>
      </c>
      <c r="BS463" s="365">
        <v>845021</v>
      </c>
      <c r="BT463" s="365">
        <v>1</v>
      </c>
      <c r="BU463" s="365">
        <v>99</v>
      </c>
      <c r="BV463" s="365">
        <v>2893</v>
      </c>
      <c r="BW463" s="365">
        <v>0</v>
      </c>
      <c r="BX463" s="365">
        <v>0</v>
      </c>
      <c r="BY463" s="365">
        <v>0</v>
      </c>
      <c r="BZ463" s="365">
        <v>4</v>
      </c>
      <c r="CA463" s="365">
        <v>1</v>
      </c>
    </row>
    <row r="464" spans="1:89">
      <c r="A464" s="458" t="str">
        <f t="shared" si="7"/>
        <v>1751002262013000</v>
      </c>
      <c r="B464" s="364" t="s">
        <v>1616</v>
      </c>
      <c r="C464" s="364" t="s">
        <v>553</v>
      </c>
      <c r="D464" s="364" t="s">
        <v>576</v>
      </c>
      <c r="E464" s="364" t="s">
        <v>743</v>
      </c>
      <c r="F464" s="364" t="s">
        <v>584</v>
      </c>
      <c r="G464" s="364" t="s">
        <v>463</v>
      </c>
      <c r="H464" s="364" t="s">
        <v>556</v>
      </c>
      <c r="J464" s="364" t="s">
        <v>568</v>
      </c>
      <c r="K464" s="364" t="s">
        <v>561</v>
      </c>
      <c r="L464" s="364" t="s">
        <v>743</v>
      </c>
      <c r="M464" s="364" t="s">
        <v>738</v>
      </c>
      <c r="N464" s="364" t="s">
        <v>740</v>
      </c>
      <c r="O464" s="364" t="s">
        <v>738</v>
      </c>
      <c r="P464" s="364" t="s">
        <v>744</v>
      </c>
      <c r="Q464" s="364" t="s">
        <v>740</v>
      </c>
      <c r="R464" s="364" t="s">
        <v>741</v>
      </c>
      <c r="S464" s="364" t="s">
        <v>740</v>
      </c>
      <c r="T464" s="365">
        <v>0</v>
      </c>
      <c r="U464" s="365">
        <v>3</v>
      </c>
      <c r="V464" s="365">
        <v>0</v>
      </c>
      <c r="W464" s="365">
        <v>0</v>
      </c>
      <c r="X464" s="365">
        <v>4</v>
      </c>
      <c r="Y464" s="365">
        <v>0</v>
      </c>
      <c r="Z464" s="365">
        <v>120</v>
      </c>
      <c r="AA464" s="365">
        <v>0</v>
      </c>
      <c r="AB464" s="365">
        <v>0</v>
      </c>
      <c r="AC464" s="365">
        <v>21</v>
      </c>
      <c r="AD464" s="365">
        <v>0</v>
      </c>
      <c r="AE464" s="365">
        <v>21</v>
      </c>
      <c r="AF464" s="365">
        <v>4</v>
      </c>
      <c r="AG464" s="365">
        <v>0</v>
      </c>
      <c r="AH464" s="365">
        <v>0</v>
      </c>
      <c r="AI464" s="365">
        <v>0</v>
      </c>
      <c r="AJ464" s="365">
        <v>0</v>
      </c>
      <c r="AK464" s="365">
        <v>0</v>
      </c>
    </row>
    <row r="465" spans="1:109">
      <c r="A465" s="458" t="str">
        <f t="shared" si="7"/>
        <v>1752101262013000</v>
      </c>
      <c r="B465" s="364" t="s">
        <v>1616</v>
      </c>
      <c r="C465" s="364" t="s">
        <v>553</v>
      </c>
      <c r="D465" s="364" t="s">
        <v>576</v>
      </c>
      <c r="E465" s="364" t="s">
        <v>743</v>
      </c>
      <c r="F465" s="364" t="s">
        <v>584</v>
      </c>
      <c r="G465" s="364" t="s">
        <v>463</v>
      </c>
      <c r="H465" s="364" t="s">
        <v>556</v>
      </c>
      <c r="J465" s="364" t="s">
        <v>559</v>
      </c>
      <c r="K465" s="364" t="s">
        <v>558</v>
      </c>
      <c r="L465" s="364" t="s">
        <v>743</v>
      </c>
      <c r="M465" s="364" t="s">
        <v>738</v>
      </c>
      <c r="N465" s="364" t="s">
        <v>740</v>
      </c>
      <c r="O465" s="364" t="s">
        <v>738</v>
      </c>
      <c r="P465" s="364" t="s">
        <v>744</v>
      </c>
      <c r="Q465" s="364" t="s">
        <v>740</v>
      </c>
      <c r="R465" s="364" t="s">
        <v>741</v>
      </c>
      <c r="S465" s="364" t="s">
        <v>740</v>
      </c>
      <c r="T465" s="365">
        <v>16828</v>
      </c>
      <c r="U465" s="365">
        <v>9426</v>
      </c>
      <c r="V465" s="365">
        <v>0</v>
      </c>
      <c r="W465" s="365">
        <v>0</v>
      </c>
      <c r="X465" s="365">
        <v>5583</v>
      </c>
      <c r="Y465" s="365">
        <v>31837</v>
      </c>
      <c r="Z465" s="365">
        <v>71528</v>
      </c>
      <c r="AA465" s="365">
        <v>71528</v>
      </c>
      <c r="AB465" s="365">
        <v>0</v>
      </c>
      <c r="AC465" s="365">
        <v>0</v>
      </c>
      <c r="AD465" s="365">
        <v>0</v>
      </c>
      <c r="AE465" s="365">
        <v>47516</v>
      </c>
      <c r="AF465" s="365">
        <v>975</v>
      </c>
      <c r="AG465" s="365">
        <v>2825</v>
      </c>
      <c r="AH465" s="365">
        <v>3246</v>
      </c>
      <c r="AI465" s="365">
        <v>829</v>
      </c>
      <c r="AJ465" s="365">
        <v>0</v>
      </c>
      <c r="AK465" s="365">
        <v>0</v>
      </c>
      <c r="AL465" s="365">
        <v>226561</v>
      </c>
      <c r="AM465" s="365">
        <v>0</v>
      </c>
      <c r="AN465" s="365">
        <v>0</v>
      </c>
      <c r="AO465" s="365">
        <v>0</v>
      </c>
      <c r="AP465" s="365">
        <v>0</v>
      </c>
      <c r="AQ465" s="365">
        <v>0</v>
      </c>
      <c r="AR465" s="365">
        <v>0</v>
      </c>
      <c r="AS465" s="365">
        <v>0</v>
      </c>
      <c r="AT465" s="365">
        <v>0</v>
      </c>
      <c r="AU465" s="365">
        <v>32575</v>
      </c>
      <c r="AV465" s="365">
        <v>417892</v>
      </c>
      <c r="AW465" s="365">
        <v>0</v>
      </c>
      <c r="AX465" s="365">
        <v>0</v>
      </c>
      <c r="AY465" s="365">
        <v>417892</v>
      </c>
    </row>
    <row r="466" spans="1:109">
      <c r="A466" s="458" t="str">
        <f t="shared" si="7"/>
        <v>1752102262013000</v>
      </c>
      <c r="B466" s="364" t="s">
        <v>1616</v>
      </c>
      <c r="C466" s="364" t="s">
        <v>553</v>
      </c>
      <c r="D466" s="364" t="s">
        <v>576</v>
      </c>
      <c r="E466" s="364" t="s">
        <v>743</v>
      </c>
      <c r="F466" s="364" t="s">
        <v>584</v>
      </c>
      <c r="G466" s="364" t="s">
        <v>463</v>
      </c>
      <c r="H466" s="364" t="s">
        <v>556</v>
      </c>
      <c r="J466" s="364" t="s">
        <v>559</v>
      </c>
      <c r="K466" s="364" t="s">
        <v>561</v>
      </c>
      <c r="L466" s="364" t="s">
        <v>743</v>
      </c>
      <c r="M466" s="364" t="s">
        <v>738</v>
      </c>
      <c r="N466" s="364" t="s">
        <v>740</v>
      </c>
      <c r="O466" s="364" t="s">
        <v>738</v>
      </c>
      <c r="P466" s="364" t="s">
        <v>744</v>
      </c>
      <c r="Q466" s="364" t="s">
        <v>740</v>
      </c>
      <c r="R466" s="364" t="s">
        <v>741</v>
      </c>
      <c r="S466" s="364" t="s">
        <v>740</v>
      </c>
      <c r="T466" s="365">
        <v>16828</v>
      </c>
      <c r="U466" s="365">
        <v>0</v>
      </c>
      <c r="V466" s="365">
        <v>9426</v>
      </c>
      <c r="W466" s="365">
        <v>0</v>
      </c>
      <c r="X466" s="365">
        <v>0</v>
      </c>
      <c r="Y466" s="365">
        <v>0</v>
      </c>
      <c r="Z466" s="365">
        <v>0</v>
      </c>
      <c r="AA466" s="365">
        <v>0</v>
      </c>
      <c r="AB466" s="365">
        <v>5583</v>
      </c>
      <c r="AC466" s="365">
        <v>0</v>
      </c>
      <c r="AD466" s="365">
        <v>0</v>
      </c>
      <c r="AE466" s="365">
        <v>31837</v>
      </c>
      <c r="AF466" s="365">
        <v>0</v>
      </c>
      <c r="AG466" s="365">
        <v>0</v>
      </c>
    </row>
    <row r="467" spans="1:109">
      <c r="A467" s="458" t="str">
        <f t="shared" si="7"/>
        <v>1752401262013000</v>
      </c>
      <c r="B467" s="364" t="s">
        <v>1616</v>
      </c>
      <c r="C467" s="364" t="s">
        <v>553</v>
      </c>
      <c r="D467" s="364" t="s">
        <v>576</v>
      </c>
      <c r="E467" s="364" t="s">
        <v>743</v>
      </c>
      <c r="F467" s="364" t="s">
        <v>584</v>
      </c>
      <c r="G467" s="364" t="s">
        <v>463</v>
      </c>
      <c r="H467" s="364" t="s">
        <v>556</v>
      </c>
      <c r="J467" s="364" t="s">
        <v>560</v>
      </c>
      <c r="K467" s="364" t="s">
        <v>558</v>
      </c>
      <c r="L467" s="364" t="s">
        <v>743</v>
      </c>
      <c r="M467" s="364" t="s">
        <v>738</v>
      </c>
      <c r="N467" s="364" t="s">
        <v>740</v>
      </c>
      <c r="O467" s="364" t="s">
        <v>738</v>
      </c>
      <c r="P467" s="364" t="s">
        <v>744</v>
      </c>
      <c r="Q467" s="364" t="s">
        <v>740</v>
      </c>
      <c r="R467" s="364" t="s">
        <v>741</v>
      </c>
      <c r="S467" s="364" t="s">
        <v>740</v>
      </c>
      <c r="T467" s="365">
        <v>0</v>
      </c>
      <c r="U467" s="365">
        <v>1075495</v>
      </c>
      <c r="V467" s="365">
        <v>1131423</v>
      </c>
      <c r="W467" s="365">
        <v>1705615</v>
      </c>
      <c r="X467" s="365">
        <v>150687</v>
      </c>
      <c r="Y467" s="365">
        <v>94980</v>
      </c>
      <c r="Z467" s="365">
        <v>0</v>
      </c>
      <c r="AA467" s="365">
        <v>0</v>
      </c>
      <c r="AB467" s="365">
        <v>0</v>
      </c>
      <c r="AC467" s="365">
        <v>0</v>
      </c>
      <c r="AD467" s="365">
        <v>0</v>
      </c>
      <c r="AE467" s="365">
        <v>4158200</v>
      </c>
      <c r="AF467" s="365">
        <v>0</v>
      </c>
      <c r="AG467" s="365">
        <v>4158200</v>
      </c>
      <c r="AH467" s="365">
        <v>0</v>
      </c>
      <c r="AI467" s="365">
        <v>4101300</v>
      </c>
    </row>
    <row r="468" spans="1:109">
      <c r="A468" s="458" t="str">
        <f t="shared" si="7"/>
        <v>1752402262013000</v>
      </c>
      <c r="B468" s="364" t="s">
        <v>1616</v>
      </c>
      <c r="C468" s="364" t="s">
        <v>553</v>
      </c>
      <c r="D468" s="364" t="s">
        <v>576</v>
      </c>
      <c r="E468" s="364" t="s">
        <v>743</v>
      </c>
      <c r="F468" s="364" t="s">
        <v>584</v>
      </c>
      <c r="G468" s="364" t="s">
        <v>463</v>
      </c>
      <c r="H468" s="364" t="s">
        <v>556</v>
      </c>
      <c r="J468" s="364" t="s">
        <v>560</v>
      </c>
      <c r="K468" s="364" t="s">
        <v>561</v>
      </c>
      <c r="L468" s="364" t="s">
        <v>743</v>
      </c>
      <c r="M468" s="364" t="s">
        <v>738</v>
      </c>
      <c r="N468" s="364" t="s">
        <v>740</v>
      </c>
      <c r="O468" s="364" t="s">
        <v>738</v>
      </c>
      <c r="P468" s="364" t="s">
        <v>744</v>
      </c>
      <c r="Q468" s="364" t="s">
        <v>740</v>
      </c>
      <c r="R468" s="364" t="s">
        <v>741</v>
      </c>
      <c r="S468" s="364" t="s">
        <v>740</v>
      </c>
      <c r="T468" s="365">
        <v>0</v>
      </c>
      <c r="U468" s="365">
        <v>221067</v>
      </c>
      <c r="V468" s="365">
        <v>410210</v>
      </c>
      <c r="W468" s="365">
        <v>1162772</v>
      </c>
      <c r="X468" s="365">
        <v>106052</v>
      </c>
      <c r="Y468" s="365">
        <v>85164</v>
      </c>
      <c r="Z468" s="365">
        <v>0</v>
      </c>
      <c r="AA468" s="365">
        <v>0</v>
      </c>
      <c r="AB468" s="365">
        <v>0</v>
      </c>
      <c r="AC468" s="365">
        <v>0</v>
      </c>
      <c r="AD468" s="365">
        <v>0</v>
      </c>
      <c r="AE468" s="365">
        <v>1985265</v>
      </c>
      <c r="AF468" s="365">
        <v>0</v>
      </c>
      <c r="AG468" s="365">
        <v>1985265</v>
      </c>
      <c r="AH468" s="365">
        <v>0</v>
      </c>
      <c r="AI468" s="365">
        <v>0</v>
      </c>
    </row>
    <row r="469" spans="1:109">
      <c r="A469" s="458" t="str">
        <f t="shared" si="7"/>
        <v>1752403262013000</v>
      </c>
      <c r="B469" s="364" t="s">
        <v>1616</v>
      </c>
      <c r="C469" s="364" t="s">
        <v>553</v>
      </c>
      <c r="D469" s="364" t="s">
        <v>576</v>
      </c>
      <c r="E469" s="364" t="s">
        <v>743</v>
      </c>
      <c r="F469" s="364" t="s">
        <v>584</v>
      </c>
      <c r="G469" s="364" t="s">
        <v>463</v>
      </c>
      <c r="H469" s="364" t="s">
        <v>556</v>
      </c>
      <c r="J469" s="364" t="s">
        <v>560</v>
      </c>
      <c r="K469" s="364" t="s">
        <v>562</v>
      </c>
      <c r="L469" s="364" t="s">
        <v>743</v>
      </c>
      <c r="M469" s="364" t="s">
        <v>738</v>
      </c>
      <c r="N469" s="364" t="s">
        <v>740</v>
      </c>
      <c r="O469" s="364" t="s">
        <v>738</v>
      </c>
      <c r="P469" s="364" t="s">
        <v>744</v>
      </c>
      <c r="Q469" s="364" t="s">
        <v>740</v>
      </c>
      <c r="R469" s="364" t="s">
        <v>741</v>
      </c>
      <c r="S469" s="364" t="s">
        <v>740</v>
      </c>
      <c r="T469" s="365">
        <v>0</v>
      </c>
      <c r="U469" s="365">
        <v>0</v>
      </c>
      <c r="V469" s="365">
        <v>0</v>
      </c>
      <c r="W469" s="365">
        <v>0</v>
      </c>
      <c r="X469" s="365">
        <v>0</v>
      </c>
      <c r="Y469" s="365">
        <v>0</v>
      </c>
      <c r="Z469" s="365">
        <v>0</v>
      </c>
      <c r="AA469" s="365">
        <v>0</v>
      </c>
      <c r="AB469" s="365">
        <v>0</v>
      </c>
      <c r="AC469" s="365">
        <v>0</v>
      </c>
      <c r="AD469" s="365">
        <v>0</v>
      </c>
      <c r="AE469" s="365">
        <v>0</v>
      </c>
      <c r="AF469" s="365">
        <v>0</v>
      </c>
      <c r="AG469" s="365">
        <v>0</v>
      </c>
      <c r="AH469" s="365">
        <v>0</v>
      </c>
      <c r="AI469" s="365">
        <v>0</v>
      </c>
    </row>
    <row r="470" spans="1:109">
      <c r="A470" s="458" t="str">
        <f t="shared" si="7"/>
        <v>1752404262013000</v>
      </c>
      <c r="B470" s="364" t="s">
        <v>1616</v>
      </c>
      <c r="C470" s="364" t="s">
        <v>553</v>
      </c>
      <c r="D470" s="364" t="s">
        <v>576</v>
      </c>
      <c r="E470" s="364" t="s">
        <v>743</v>
      </c>
      <c r="F470" s="364" t="s">
        <v>584</v>
      </c>
      <c r="G470" s="364" t="s">
        <v>463</v>
      </c>
      <c r="H470" s="364" t="s">
        <v>556</v>
      </c>
      <c r="J470" s="364" t="s">
        <v>560</v>
      </c>
      <c r="K470" s="364" t="s">
        <v>563</v>
      </c>
      <c r="L470" s="364" t="s">
        <v>743</v>
      </c>
      <c r="M470" s="364" t="s">
        <v>738</v>
      </c>
      <c r="N470" s="364" t="s">
        <v>740</v>
      </c>
      <c r="O470" s="364" t="s">
        <v>738</v>
      </c>
      <c r="P470" s="364" t="s">
        <v>744</v>
      </c>
      <c r="Q470" s="364" t="s">
        <v>740</v>
      </c>
      <c r="R470" s="364" t="s">
        <v>741</v>
      </c>
      <c r="S470" s="364" t="s">
        <v>740</v>
      </c>
      <c r="T470" s="365">
        <v>0</v>
      </c>
      <c r="U470" s="365">
        <v>0</v>
      </c>
      <c r="V470" s="365">
        <v>0</v>
      </c>
      <c r="W470" s="365">
        <v>0</v>
      </c>
      <c r="X470" s="365">
        <v>0</v>
      </c>
      <c r="Y470" s="365">
        <v>0</v>
      </c>
      <c r="Z470" s="365">
        <v>0</v>
      </c>
      <c r="AA470" s="365">
        <v>0</v>
      </c>
      <c r="AB470" s="365">
        <v>0</v>
      </c>
      <c r="AC470" s="365">
        <v>0</v>
      </c>
      <c r="AD470" s="365">
        <v>0</v>
      </c>
      <c r="AE470" s="365">
        <v>0</v>
      </c>
      <c r="AF470" s="365">
        <v>0</v>
      </c>
      <c r="AG470" s="365">
        <v>0</v>
      </c>
      <c r="AH470" s="365">
        <v>0</v>
      </c>
      <c r="AI470" s="365">
        <v>0</v>
      </c>
    </row>
    <row r="471" spans="1:109">
      <c r="A471" s="458" t="str">
        <f t="shared" si="7"/>
        <v>1752405262013000</v>
      </c>
      <c r="B471" s="364" t="s">
        <v>1616</v>
      </c>
      <c r="C471" s="364" t="s">
        <v>553</v>
      </c>
      <c r="D471" s="364" t="s">
        <v>576</v>
      </c>
      <c r="E471" s="364" t="s">
        <v>743</v>
      </c>
      <c r="F471" s="364" t="s">
        <v>584</v>
      </c>
      <c r="G471" s="364" t="s">
        <v>463</v>
      </c>
      <c r="H471" s="364" t="s">
        <v>556</v>
      </c>
      <c r="J471" s="364" t="s">
        <v>560</v>
      </c>
      <c r="K471" s="364" t="s">
        <v>564</v>
      </c>
      <c r="L471" s="364" t="s">
        <v>743</v>
      </c>
      <c r="M471" s="364" t="s">
        <v>738</v>
      </c>
      <c r="N471" s="364" t="s">
        <v>740</v>
      </c>
      <c r="O471" s="364" t="s">
        <v>738</v>
      </c>
      <c r="P471" s="364" t="s">
        <v>744</v>
      </c>
      <c r="Q471" s="364" t="s">
        <v>740</v>
      </c>
      <c r="R471" s="364" t="s">
        <v>741</v>
      </c>
      <c r="S471" s="364" t="s">
        <v>740</v>
      </c>
      <c r="T471" s="365">
        <v>0</v>
      </c>
      <c r="U471" s="365">
        <v>420317</v>
      </c>
      <c r="V471" s="365">
        <v>543450</v>
      </c>
      <c r="W471" s="365">
        <v>468673</v>
      </c>
      <c r="X471" s="365">
        <v>44635</v>
      </c>
      <c r="Y471" s="365">
        <v>9816</v>
      </c>
      <c r="Z471" s="365">
        <v>0</v>
      </c>
      <c r="AA471" s="365">
        <v>0</v>
      </c>
      <c r="AB471" s="365">
        <v>0</v>
      </c>
      <c r="AC471" s="365">
        <v>0</v>
      </c>
      <c r="AD471" s="365">
        <v>0</v>
      </c>
      <c r="AE471" s="365">
        <v>1486891</v>
      </c>
      <c r="AF471" s="365">
        <v>0</v>
      </c>
      <c r="AG471" s="365">
        <v>1486891</v>
      </c>
      <c r="AH471" s="365">
        <v>0</v>
      </c>
      <c r="AI471" s="365">
        <v>0</v>
      </c>
    </row>
    <row r="472" spans="1:109">
      <c r="A472" s="458" t="str">
        <f t="shared" si="7"/>
        <v>1752406262013000</v>
      </c>
      <c r="B472" s="364" t="s">
        <v>1616</v>
      </c>
      <c r="C472" s="364" t="s">
        <v>553</v>
      </c>
      <c r="D472" s="364" t="s">
        <v>576</v>
      </c>
      <c r="E472" s="364" t="s">
        <v>743</v>
      </c>
      <c r="F472" s="364" t="s">
        <v>584</v>
      </c>
      <c r="G472" s="364" t="s">
        <v>463</v>
      </c>
      <c r="H472" s="364" t="s">
        <v>556</v>
      </c>
      <c r="J472" s="364" t="s">
        <v>560</v>
      </c>
      <c r="K472" s="364" t="s">
        <v>565</v>
      </c>
      <c r="L472" s="364" t="s">
        <v>743</v>
      </c>
      <c r="M472" s="364" t="s">
        <v>738</v>
      </c>
      <c r="N472" s="364" t="s">
        <v>740</v>
      </c>
      <c r="O472" s="364" t="s">
        <v>738</v>
      </c>
      <c r="P472" s="364" t="s">
        <v>744</v>
      </c>
      <c r="Q472" s="364" t="s">
        <v>740</v>
      </c>
      <c r="R472" s="364" t="s">
        <v>741</v>
      </c>
      <c r="S472" s="364" t="s">
        <v>740</v>
      </c>
      <c r="T472" s="365">
        <v>0</v>
      </c>
      <c r="U472" s="365">
        <v>109581</v>
      </c>
      <c r="V472" s="365">
        <v>77965</v>
      </c>
      <c r="W472" s="365">
        <v>0</v>
      </c>
      <c r="X472" s="365">
        <v>0</v>
      </c>
      <c r="Y472" s="365">
        <v>0</v>
      </c>
      <c r="Z472" s="365">
        <v>0</v>
      </c>
      <c r="AA472" s="365">
        <v>0</v>
      </c>
      <c r="AB472" s="365">
        <v>0</v>
      </c>
      <c r="AC472" s="365">
        <v>0</v>
      </c>
      <c r="AD472" s="365">
        <v>0</v>
      </c>
      <c r="AE472" s="365">
        <v>187546</v>
      </c>
      <c r="AF472" s="365">
        <v>0</v>
      </c>
      <c r="AG472" s="365">
        <v>187546</v>
      </c>
      <c r="AH472" s="365">
        <v>0</v>
      </c>
      <c r="AI472" s="365">
        <v>0</v>
      </c>
    </row>
    <row r="473" spans="1:109">
      <c r="A473" s="458" t="str">
        <f t="shared" si="7"/>
        <v>1752407262013000</v>
      </c>
      <c r="B473" s="364" t="s">
        <v>1616</v>
      </c>
      <c r="C473" s="364" t="s">
        <v>553</v>
      </c>
      <c r="D473" s="364" t="s">
        <v>576</v>
      </c>
      <c r="E473" s="364" t="s">
        <v>743</v>
      </c>
      <c r="F473" s="364" t="s">
        <v>584</v>
      </c>
      <c r="G473" s="364" t="s">
        <v>463</v>
      </c>
      <c r="H473" s="364" t="s">
        <v>556</v>
      </c>
      <c r="J473" s="364" t="s">
        <v>560</v>
      </c>
      <c r="K473" s="364" t="s">
        <v>566</v>
      </c>
      <c r="L473" s="364" t="s">
        <v>743</v>
      </c>
      <c r="M473" s="364" t="s">
        <v>738</v>
      </c>
      <c r="N473" s="364" t="s">
        <v>740</v>
      </c>
      <c r="O473" s="364" t="s">
        <v>738</v>
      </c>
      <c r="P473" s="364" t="s">
        <v>744</v>
      </c>
      <c r="Q473" s="364" t="s">
        <v>740</v>
      </c>
      <c r="R473" s="364" t="s">
        <v>741</v>
      </c>
      <c r="S473" s="364" t="s">
        <v>740</v>
      </c>
      <c r="T473" s="365">
        <v>0</v>
      </c>
      <c r="U473" s="365">
        <v>324530</v>
      </c>
      <c r="V473" s="365">
        <v>99798</v>
      </c>
      <c r="W473" s="365">
        <v>74170</v>
      </c>
      <c r="X473" s="365">
        <v>0</v>
      </c>
      <c r="Y473" s="365">
        <v>0</v>
      </c>
      <c r="Z473" s="365">
        <v>0</v>
      </c>
      <c r="AA473" s="365">
        <v>0</v>
      </c>
      <c r="AB473" s="365">
        <v>0</v>
      </c>
      <c r="AC473" s="365">
        <v>0</v>
      </c>
      <c r="AD473" s="365">
        <v>0</v>
      </c>
      <c r="AE473" s="365">
        <v>498498</v>
      </c>
      <c r="AF473" s="365">
        <v>0</v>
      </c>
      <c r="AG473" s="365">
        <v>498498</v>
      </c>
      <c r="AH473" s="365">
        <v>0</v>
      </c>
      <c r="AI473" s="365">
        <v>0</v>
      </c>
    </row>
    <row r="474" spans="1:109">
      <c r="A474" s="458" t="str">
        <f t="shared" si="7"/>
        <v>1752408262013000</v>
      </c>
      <c r="B474" s="364" t="s">
        <v>1616</v>
      </c>
      <c r="C474" s="364" t="s">
        <v>553</v>
      </c>
      <c r="D474" s="364" t="s">
        <v>576</v>
      </c>
      <c r="E474" s="364" t="s">
        <v>743</v>
      </c>
      <c r="F474" s="364" t="s">
        <v>584</v>
      </c>
      <c r="G474" s="364" t="s">
        <v>463</v>
      </c>
      <c r="H474" s="364" t="s">
        <v>556</v>
      </c>
      <c r="J474" s="364" t="s">
        <v>560</v>
      </c>
      <c r="K474" s="364" t="s">
        <v>554</v>
      </c>
      <c r="L474" s="364" t="s">
        <v>743</v>
      </c>
      <c r="M474" s="364" t="s">
        <v>738</v>
      </c>
      <c r="N474" s="364" t="s">
        <v>740</v>
      </c>
      <c r="O474" s="364" t="s">
        <v>738</v>
      </c>
      <c r="P474" s="364" t="s">
        <v>744</v>
      </c>
      <c r="Q474" s="364" t="s">
        <v>740</v>
      </c>
      <c r="R474" s="364" t="s">
        <v>741</v>
      </c>
      <c r="S474" s="364" t="s">
        <v>740</v>
      </c>
      <c r="T474" s="365">
        <v>0</v>
      </c>
      <c r="U474" s="365">
        <v>0</v>
      </c>
      <c r="V474" s="365">
        <v>0</v>
      </c>
      <c r="W474" s="365">
        <v>0</v>
      </c>
      <c r="X474" s="365">
        <v>0</v>
      </c>
      <c r="Y474" s="365">
        <v>0</v>
      </c>
      <c r="Z474" s="365">
        <v>0</v>
      </c>
      <c r="AA474" s="365">
        <v>0</v>
      </c>
      <c r="AB474" s="365">
        <v>0</v>
      </c>
      <c r="AC474" s="365">
        <v>0</v>
      </c>
      <c r="AD474" s="365">
        <v>0</v>
      </c>
      <c r="AE474" s="365">
        <v>0</v>
      </c>
      <c r="AF474" s="365">
        <v>0</v>
      </c>
      <c r="AG474" s="365">
        <v>0</v>
      </c>
      <c r="AH474" s="365">
        <v>0</v>
      </c>
      <c r="AI474" s="365">
        <v>0</v>
      </c>
    </row>
    <row r="475" spans="1:109">
      <c r="A475" s="458" t="str">
        <f t="shared" si="7"/>
        <v>1752409262013000</v>
      </c>
      <c r="B475" s="364" t="s">
        <v>1616</v>
      </c>
      <c r="C475" s="364" t="s">
        <v>553</v>
      </c>
      <c r="D475" s="364" t="s">
        <v>576</v>
      </c>
      <c r="E475" s="364" t="s">
        <v>743</v>
      </c>
      <c r="F475" s="364" t="s">
        <v>584</v>
      </c>
      <c r="G475" s="364" t="s">
        <v>463</v>
      </c>
      <c r="H475" s="364" t="s">
        <v>556</v>
      </c>
      <c r="J475" s="364" t="s">
        <v>560</v>
      </c>
      <c r="K475" s="364" t="s">
        <v>567</v>
      </c>
      <c r="L475" s="364" t="s">
        <v>743</v>
      </c>
      <c r="M475" s="364" t="s">
        <v>738</v>
      </c>
      <c r="N475" s="364" t="s">
        <v>740</v>
      </c>
      <c r="O475" s="364" t="s">
        <v>738</v>
      </c>
      <c r="P475" s="364" t="s">
        <v>744</v>
      </c>
      <c r="Q475" s="364" t="s">
        <v>740</v>
      </c>
      <c r="R475" s="364" t="s">
        <v>741</v>
      </c>
      <c r="S475" s="364" t="s">
        <v>740</v>
      </c>
      <c r="T475" s="365">
        <v>0</v>
      </c>
      <c r="U475" s="365">
        <v>0</v>
      </c>
      <c r="V475" s="365">
        <v>0</v>
      </c>
      <c r="W475" s="365">
        <v>0</v>
      </c>
      <c r="X475" s="365">
        <v>0</v>
      </c>
      <c r="Y475" s="365">
        <v>0</v>
      </c>
      <c r="Z475" s="365">
        <v>0</v>
      </c>
      <c r="AA475" s="365">
        <v>0</v>
      </c>
      <c r="AB475" s="365">
        <v>0</v>
      </c>
      <c r="AC475" s="365">
        <v>0</v>
      </c>
      <c r="AD475" s="365">
        <v>0</v>
      </c>
      <c r="AE475" s="365">
        <v>0</v>
      </c>
      <c r="AF475" s="365">
        <v>0</v>
      </c>
      <c r="AG475" s="365">
        <v>0</v>
      </c>
      <c r="AH475" s="365">
        <v>0</v>
      </c>
      <c r="AI475" s="365">
        <v>0</v>
      </c>
    </row>
    <row r="476" spans="1:109">
      <c r="A476" s="458" t="str">
        <f t="shared" si="7"/>
        <v>1752410262013000</v>
      </c>
      <c r="B476" s="364" t="s">
        <v>1616</v>
      </c>
      <c r="C476" s="364" t="s">
        <v>553</v>
      </c>
      <c r="D476" s="364" t="s">
        <v>576</v>
      </c>
      <c r="E476" s="364" t="s">
        <v>743</v>
      </c>
      <c r="F476" s="364" t="s">
        <v>584</v>
      </c>
      <c r="G476" s="364" t="s">
        <v>463</v>
      </c>
      <c r="H476" s="364" t="s">
        <v>556</v>
      </c>
      <c r="J476" s="364" t="s">
        <v>560</v>
      </c>
      <c r="K476" s="364" t="s">
        <v>568</v>
      </c>
      <c r="L476" s="364" t="s">
        <v>743</v>
      </c>
      <c r="M476" s="364" t="s">
        <v>738</v>
      </c>
      <c r="N476" s="364" t="s">
        <v>740</v>
      </c>
      <c r="O476" s="364" t="s">
        <v>738</v>
      </c>
      <c r="P476" s="364" t="s">
        <v>744</v>
      </c>
      <c r="Q476" s="364" t="s">
        <v>740</v>
      </c>
      <c r="R476" s="364" t="s">
        <v>741</v>
      </c>
      <c r="S476" s="364" t="s">
        <v>740</v>
      </c>
      <c r="T476" s="365">
        <v>0</v>
      </c>
      <c r="U476" s="365">
        <v>0</v>
      </c>
      <c r="V476" s="365">
        <v>0</v>
      </c>
      <c r="W476" s="365">
        <v>0</v>
      </c>
      <c r="X476" s="365">
        <v>0</v>
      </c>
      <c r="Y476" s="365">
        <v>0</v>
      </c>
      <c r="Z476" s="365">
        <v>0</v>
      </c>
      <c r="AA476" s="365">
        <v>0</v>
      </c>
      <c r="AB476" s="365">
        <v>0</v>
      </c>
      <c r="AC476" s="365">
        <v>0</v>
      </c>
      <c r="AD476" s="365">
        <v>0</v>
      </c>
      <c r="AE476" s="365">
        <v>0</v>
      </c>
      <c r="AF476" s="365">
        <v>0</v>
      </c>
      <c r="AG476" s="365">
        <v>0</v>
      </c>
      <c r="AH476" s="365">
        <v>0</v>
      </c>
      <c r="AI476" s="365">
        <v>0</v>
      </c>
    </row>
    <row r="477" spans="1:109">
      <c r="A477" s="458" t="str">
        <f t="shared" si="7"/>
        <v>1752411262013000</v>
      </c>
      <c r="B477" s="364" t="s">
        <v>1616</v>
      </c>
      <c r="C477" s="364" t="s">
        <v>553</v>
      </c>
      <c r="D477" s="364" t="s">
        <v>576</v>
      </c>
      <c r="E477" s="364" t="s">
        <v>743</v>
      </c>
      <c r="F477" s="364" t="s">
        <v>584</v>
      </c>
      <c r="G477" s="364" t="s">
        <v>463</v>
      </c>
      <c r="H477" s="364" t="s">
        <v>556</v>
      </c>
      <c r="J477" s="364" t="s">
        <v>560</v>
      </c>
      <c r="K477" s="364" t="s">
        <v>569</v>
      </c>
      <c r="L477" s="364" t="s">
        <v>743</v>
      </c>
      <c r="M477" s="364" t="s">
        <v>738</v>
      </c>
      <c r="N477" s="364" t="s">
        <v>740</v>
      </c>
      <c r="O477" s="364" t="s">
        <v>738</v>
      </c>
      <c r="P477" s="364" t="s">
        <v>744</v>
      </c>
      <c r="Q477" s="364" t="s">
        <v>740</v>
      </c>
      <c r="R477" s="364" t="s">
        <v>741</v>
      </c>
      <c r="S477" s="364" t="s">
        <v>740</v>
      </c>
      <c r="T477" s="365">
        <v>0</v>
      </c>
      <c r="U477" s="365">
        <v>0</v>
      </c>
      <c r="V477" s="365">
        <v>0</v>
      </c>
      <c r="W477" s="365">
        <v>0</v>
      </c>
      <c r="X477" s="365">
        <v>0</v>
      </c>
      <c r="Y477" s="365">
        <v>0</v>
      </c>
      <c r="Z477" s="365">
        <v>0</v>
      </c>
      <c r="AA477" s="365">
        <v>0</v>
      </c>
      <c r="AB477" s="365">
        <v>0</v>
      </c>
      <c r="AC477" s="365">
        <v>0</v>
      </c>
      <c r="AD477" s="365">
        <v>0</v>
      </c>
      <c r="AE477" s="365">
        <v>0</v>
      </c>
      <c r="AF477" s="365">
        <v>0</v>
      </c>
      <c r="AG477" s="365">
        <v>0</v>
      </c>
      <c r="AH477" s="365">
        <v>0</v>
      </c>
      <c r="AI477" s="365">
        <v>0</v>
      </c>
    </row>
    <row r="478" spans="1:109">
      <c r="A478" s="458" t="str">
        <f t="shared" si="7"/>
        <v>1752412262013000</v>
      </c>
      <c r="B478" s="364" t="s">
        <v>1616</v>
      </c>
      <c r="C478" s="364" t="s">
        <v>553</v>
      </c>
      <c r="D478" s="364" t="s">
        <v>576</v>
      </c>
      <c r="E478" s="364" t="s">
        <v>743</v>
      </c>
      <c r="F478" s="364" t="s">
        <v>584</v>
      </c>
      <c r="G478" s="364" t="s">
        <v>463</v>
      </c>
      <c r="H478" s="364" t="s">
        <v>556</v>
      </c>
      <c r="J478" s="364" t="s">
        <v>560</v>
      </c>
      <c r="K478" s="364" t="s">
        <v>557</v>
      </c>
      <c r="L478" s="364" t="s">
        <v>743</v>
      </c>
      <c r="M478" s="364" t="s">
        <v>738</v>
      </c>
      <c r="N478" s="364" t="s">
        <v>740</v>
      </c>
      <c r="O478" s="364" t="s">
        <v>738</v>
      </c>
      <c r="P478" s="364" t="s">
        <v>744</v>
      </c>
      <c r="Q478" s="364" t="s">
        <v>740</v>
      </c>
      <c r="R478" s="364" t="s">
        <v>741</v>
      </c>
      <c r="S478" s="364" t="s">
        <v>740</v>
      </c>
      <c r="T478" s="365">
        <v>0</v>
      </c>
      <c r="U478" s="365">
        <v>0</v>
      </c>
      <c r="V478" s="365">
        <v>0</v>
      </c>
      <c r="W478" s="365">
        <v>0</v>
      </c>
      <c r="X478" s="365">
        <v>0</v>
      </c>
      <c r="Y478" s="365">
        <v>0</v>
      </c>
      <c r="Z478" s="365">
        <v>0</v>
      </c>
      <c r="AA478" s="365">
        <v>0</v>
      </c>
      <c r="AB478" s="365">
        <v>0</v>
      </c>
      <c r="AC478" s="365">
        <v>0</v>
      </c>
      <c r="AD478" s="365">
        <v>0</v>
      </c>
      <c r="AE478" s="365">
        <v>0</v>
      </c>
      <c r="AF478" s="365">
        <v>0</v>
      </c>
      <c r="AG478" s="365">
        <v>0</v>
      </c>
      <c r="AH478" s="365">
        <v>0</v>
      </c>
      <c r="AI478" s="365">
        <v>0</v>
      </c>
    </row>
    <row r="479" spans="1:109">
      <c r="A479" s="458" t="str">
        <f t="shared" si="7"/>
        <v>1752601262013000</v>
      </c>
      <c r="B479" s="364" t="s">
        <v>1616</v>
      </c>
      <c r="C479" s="364" t="s">
        <v>553</v>
      </c>
      <c r="D479" s="364" t="s">
        <v>576</v>
      </c>
      <c r="E479" s="364" t="s">
        <v>743</v>
      </c>
      <c r="F479" s="364" t="s">
        <v>584</v>
      </c>
      <c r="G479" s="364" t="s">
        <v>463</v>
      </c>
      <c r="H479" s="364" t="s">
        <v>556</v>
      </c>
      <c r="J479" s="364" t="s">
        <v>570</v>
      </c>
      <c r="K479" s="364" t="s">
        <v>558</v>
      </c>
      <c r="L479" s="364" t="s">
        <v>743</v>
      </c>
      <c r="M479" s="364" t="s">
        <v>738</v>
      </c>
      <c r="N479" s="364" t="s">
        <v>740</v>
      </c>
      <c r="O479" s="364" t="s">
        <v>738</v>
      </c>
      <c r="P479" s="364" t="s">
        <v>744</v>
      </c>
      <c r="Q479" s="364" t="s">
        <v>740</v>
      </c>
      <c r="R479" s="364" t="s">
        <v>741</v>
      </c>
      <c r="S479" s="364" t="s">
        <v>740</v>
      </c>
      <c r="T479" s="365">
        <v>416831</v>
      </c>
      <c r="U479" s="365">
        <v>193292</v>
      </c>
      <c r="V479" s="365">
        <v>193195</v>
      </c>
      <c r="W479" s="365">
        <v>0</v>
      </c>
      <c r="X479" s="365">
        <v>0</v>
      </c>
      <c r="Y479" s="365">
        <v>97</v>
      </c>
      <c r="Z479" s="365">
        <v>223539</v>
      </c>
      <c r="AA479" s="365">
        <v>0</v>
      </c>
      <c r="AB479" s="365">
        <v>0</v>
      </c>
      <c r="AC479" s="365">
        <v>223291</v>
      </c>
      <c r="AD479" s="365">
        <v>248</v>
      </c>
      <c r="AE479" s="365">
        <v>417892</v>
      </c>
      <c r="AF479" s="365">
        <v>346364</v>
      </c>
      <c r="AG479" s="365">
        <v>31837</v>
      </c>
      <c r="AH479" s="365">
        <v>0</v>
      </c>
      <c r="AI479" s="365">
        <v>314527</v>
      </c>
      <c r="AJ479" s="365">
        <v>71528</v>
      </c>
      <c r="AK479" s="365">
        <v>71528</v>
      </c>
      <c r="AL479" s="365">
        <v>71528</v>
      </c>
      <c r="AM479" s="365">
        <v>0</v>
      </c>
      <c r="AN479" s="365">
        <v>0</v>
      </c>
      <c r="AO479" s="365">
        <v>-1061</v>
      </c>
      <c r="AP479" s="365">
        <v>456492</v>
      </c>
      <c r="AQ479" s="365">
        <v>125300</v>
      </c>
      <c r="AR479" s="365">
        <v>0</v>
      </c>
      <c r="AS479" s="365">
        <v>316638</v>
      </c>
      <c r="AT479" s="365">
        <v>0</v>
      </c>
      <c r="AU479" s="365">
        <v>0</v>
      </c>
      <c r="AV479" s="365">
        <v>0</v>
      </c>
      <c r="AW479" s="365">
        <v>10589</v>
      </c>
      <c r="AX479" s="365">
        <v>2624</v>
      </c>
      <c r="AY479" s="365">
        <v>1341</v>
      </c>
      <c r="AZ479" s="365">
        <v>453587</v>
      </c>
      <c r="BA479" s="365">
        <v>15608</v>
      </c>
      <c r="BB479" s="365">
        <v>0</v>
      </c>
      <c r="BC479" s="365">
        <v>0</v>
      </c>
      <c r="BD479" s="365">
        <v>12220</v>
      </c>
      <c r="BE479" s="365">
        <v>5900</v>
      </c>
      <c r="BF479" s="365">
        <v>3388</v>
      </c>
      <c r="BG479" s="365">
        <v>3200</v>
      </c>
      <c r="BH479" s="365">
        <v>0</v>
      </c>
      <c r="BI479" s="365">
        <v>9100</v>
      </c>
      <c r="BJ479" s="365">
        <v>0</v>
      </c>
      <c r="BK479" s="365">
        <v>0</v>
      </c>
      <c r="BL479" s="365">
        <v>6110</v>
      </c>
      <c r="BM479" s="365">
        <v>0</v>
      </c>
      <c r="BN479" s="365">
        <v>0</v>
      </c>
      <c r="BO479" s="365">
        <v>398</v>
      </c>
      <c r="BP479" s="365">
        <v>437979</v>
      </c>
      <c r="BQ479" s="365">
        <v>0</v>
      </c>
      <c r="BR479" s="365">
        <v>0</v>
      </c>
      <c r="BS479" s="365">
        <v>0</v>
      </c>
      <c r="BT479" s="365">
        <v>0</v>
      </c>
      <c r="BU479" s="365">
        <v>0</v>
      </c>
      <c r="BV479" s="365">
        <v>0</v>
      </c>
      <c r="BW479" s="365">
        <v>2905</v>
      </c>
      <c r="BX479" s="365">
        <v>1844</v>
      </c>
      <c r="BY479" s="365">
        <v>300</v>
      </c>
      <c r="BZ479" s="365">
        <v>38115</v>
      </c>
      <c r="CA479" s="365">
        <v>0</v>
      </c>
    </row>
    <row r="480" spans="1:109">
      <c r="A480" s="458" t="str">
        <f t="shared" si="7"/>
        <v>1752602262013000</v>
      </c>
      <c r="B480" s="364" t="s">
        <v>1616</v>
      </c>
      <c r="C480" s="364" t="s">
        <v>553</v>
      </c>
      <c r="D480" s="364" t="s">
        <v>576</v>
      </c>
      <c r="E480" s="364" t="s">
        <v>743</v>
      </c>
      <c r="F480" s="364" t="s">
        <v>584</v>
      </c>
      <c r="G480" s="364" t="s">
        <v>463</v>
      </c>
      <c r="H480" s="364" t="s">
        <v>556</v>
      </c>
      <c r="J480" s="364" t="s">
        <v>570</v>
      </c>
      <c r="K480" s="364" t="s">
        <v>561</v>
      </c>
      <c r="L480" s="364" t="s">
        <v>743</v>
      </c>
      <c r="M480" s="364" t="s">
        <v>738</v>
      </c>
      <c r="N480" s="364" t="s">
        <v>740</v>
      </c>
      <c r="O480" s="364" t="s">
        <v>738</v>
      </c>
      <c r="P480" s="364" t="s">
        <v>744</v>
      </c>
      <c r="Q480" s="364" t="s">
        <v>740</v>
      </c>
      <c r="R480" s="364" t="s">
        <v>741</v>
      </c>
      <c r="S480" s="364" t="s">
        <v>740</v>
      </c>
      <c r="T480" s="365">
        <v>0</v>
      </c>
      <c r="U480" s="365">
        <v>39659</v>
      </c>
      <c r="V480" s="365">
        <v>5490</v>
      </c>
      <c r="W480" s="365">
        <v>1390</v>
      </c>
      <c r="X480" s="365">
        <v>4100</v>
      </c>
      <c r="Y480" s="365">
        <v>0</v>
      </c>
      <c r="Z480" s="365">
        <v>185</v>
      </c>
      <c r="AA480" s="365">
        <v>39474</v>
      </c>
      <c r="AB480" s="365">
        <v>0</v>
      </c>
      <c r="AC480" s="365">
        <v>18854</v>
      </c>
      <c r="AD480" s="365">
        <v>0</v>
      </c>
      <c r="AE480" s="365">
        <v>6110</v>
      </c>
      <c r="AF480" s="365">
        <v>12744</v>
      </c>
      <c r="AG480" s="365">
        <v>0</v>
      </c>
      <c r="AH480" s="365">
        <v>0</v>
      </c>
      <c r="AI480" s="365">
        <v>0</v>
      </c>
      <c r="AJ480" s="365">
        <v>0</v>
      </c>
      <c r="AK480" s="365">
        <v>0</v>
      </c>
      <c r="AL480" s="365">
        <v>0</v>
      </c>
      <c r="AM480" s="365">
        <v>16220</v>
      </c>
      <c r="AN480" s="365">
        <v>0</v>
      </c>
      <c r="AO480" s="365">
        <v>0</v>
      </c>
      <c r="AP480" s="365">
        <v>3222</v>
      </c>
      <c r="AQ480" s="365">
        <v>0</v>
      </c>
      <c r="AR480" s="365">
        <v>12386</v>
      </c>
      <c r="AS480" s="365">
        <v>0</v>
      </c>
      <c r="AT480" s="365">
        <v>0</v>
      </c>
      <c r="AU480" s="365">
        <v>0</v>
      </c>
      <c r="AV480" s="365">
        <v>0</v>
      </c>
      <c r="AW480" s="365">
        <v>0</v>
      </c>
      <c r="AX480" s="365">
        <v>0</v>
      </c>
      <c r="AY480" s="365">
        <v>0</v>
      </c>
      <c r="AZ480" s="365">
        <v>0</v>
      </c>
      <c r="BA480" s="365">
        <v>0</v>
      </c>
      <c r="BB480" s="365">
        <v>0</v>
      </c>
      <c r="BC480" s="365">
        <v>0</v>
      </c>
      <c r="BD480" s="365">
        <v>5675</v>
      </c>
      <c r="BE480" s="365">
        <v>2780</v>
      </c>
      <c r="BF480" s="365">
        <v>2895</v>
      </c>
      <c r="BG480" s="365">
        <v>0</v>
      </c>
      <c r="BH480" s="365">
        <v>5675</v>
      </c>
      <c r="BI480" s="365">
        <v>0</v>
      </c>
      <c r="BJ480" s="365">
        <v>0</v>
      </c>
      <c r="BK480" s="365">
        <v>0</v>
      </c>
      <c r="BL480" s="365">
        <v>116200</v>
      </c>
      <c r="BM480" s="365">
        <v>332495</v>
      </c>
      <c r="BN480" s="365">
        <v>105484</v>
      </c>
      <c r="BO480" s="365">
        <v>0</v>
      </c>
      <c r="BP480" s="365">
        <v>0</v>
      </c>
      <c r="BQ480" s="365">
        <v>15608</v>
      </c>
      <c r="BR480" s="365">
        <v>223099</v>
      </c>
      <c r="BS480" s="365">
        <v>192</v>
      </c>
      <c r="BT480" s="365">
        <v>315629</v>
      </c>
      <c r="BU480" s="365">
        <v>1009</v>
      </c>
      <c r="BV480" s="365">
        <v>60631</v>
      </c>
      <c r="BW480" s="365">
        <v>60631</v>
      </c>
      <c r="BX480" s="365">
        <v>11722</v>
      </c>
      <c r="BY480" s="365">
        <v>11722</v>
      </c>
      <c r="BZ480" s="365">
        <v>72353</v>
      </c>
      <c r="CA480" s="365">
        <v>72353</v>
      </c>
      <c r="CB480" s="365">
        <v>0</v>
      </c>
      <c r="CC480" s="365">
        <v>0</v>
      </c>
      <c r="CD480" s="365">
        <v>0</v>
      </c>
      <c r="CE480" s="365">
        <v>0</v>
      </c>
      <c r="CF480" s="365">
        <v>0</v>
      </c>
      <c r="CG480" s="365">
        <v>0</v>
      </c>
      <c r="CH480" s="365">
        <v>0</v>
      </c>
      <c r="CI480" s="365">
        <v>0</v>
      </c>
      <c r="CJ480" s="365">
        <v>175632</v>
      </c>
      <c r="CK480" s="365">
        <v>193195</v>
      </c>
      <c r="CL480" s="365">
        <v>0</v>
      </c>
      <c r="CM480" s="365">
        <v>0</v>
      </c>
      <c r="CN480" s="365">
        <v>0</v>
      </c>
      <c r="CO480" s="365">
        <v>0</v>
      </c>
      <c r="CP480" s="365">
        <v>0</v>
      </c>
      <c r="CQ480" s="365">
        <v>0</v>
      </c>
      <c r="CR480" s="365">
        <v>0</v>
      </c>
      <c r="CS480" s="365">
        <v>3222</v>
      </c>
      <c r="CT480" s="365">
        <v>0</v>
      </c>
      <c r="CU480" s="365">
        <v>12386</v>
      </c>
      <c r="CV480" s="365">
        <v>0</v>
      </c>
      <c r="CW480" s="365">
        <v>0</v>
      </c>
      <c r="CX480" s="365">
        <v>0</v>
      </c>
      <c r="CY480" s="365">
        <v>0</v>
      </c>
      <c r="CZ480" s="365">
        <v>0</v>
      </c>
      <c r="DA480" s="365">
        <v>0</v>
      </c>
      <c r="DB480" s="365">
        <v>0</v>
      </c>
      <c r="DC480" s="365">
        <v>0</v>
      </c>
      <c r="DD480" s="365">
        <v>0</v>
      </c>
      <c r="DE480" s="365">
        <v>0</v>
      </c>
    </row>
    <row r="481" spans="1:81">
      <c r="A481" s="458" t="str">
        <f t="shared" si="7"/>
        <v>1753201262013000</v>
      </c>
      <c r="B481" s="364" t="s">
        <v>1616</v>
      </c>
      <c r="C481" s="364" t="s">
        <v>553</v>
      </c>
      <c r="D481" s="364" t="s">
        <v>576</v>
      </c>
      <c r="E481" s="364" t="s">
        <v>743</v>
      </c>
      <c r="F481" s="364" t="s">
        <v>584</v>
      </c>
      <c r="G481" s="364" t="s">
        <v>463</v>
      </c>
      <c r="H481" s="364" t="s">
        <v>556</v>
      </c>
      <c r="J481" s="364" t="s">
        <v>750</v>
      </c>
      <c r="K481" s="364" t="s">
        <v>558</v>
      </c>
      <c r="L481" s="364" t="s">
        <v>743</v>
      </c>
      <c r="M481" s="364" t="s">
        <v>738</v>
      </c>
      <c r="N481" s="364" t="s">
        <v>740</v>
      </c>
      <c r="O481" s="364" t="s">
        <v>738</v>
      </c>
      <c r="P481" s="364" t="s">
        <v>744</v>
      </c>
      <c r="Q481" s="364" t="s">
        <v>740</v>
      </c>
      <c r="R481" s="364" t="s">
        <v>741</v>
      </c>
      <c r="S481" s="364" t="s">
        <v>740</v>
      </c>
      <c r="T481" s="365">
        <v>3417</v>
      </c>
      <c r="U481" s="365">
        <v>3229</v>
      </c>
      <c r="V481" s="365">
        <v>829</v>
      </c>
      <c r="W481" s="365">
        <v>0</v>
      </c>
      <c r="X481" s="365">
        <v>29527</v>
      </c>
      <c r="Y481" s="365">
        <v>173</v>
      </c>
      <c r="Z481" s="365">
        <v>37175</v>
      </c>
      <c r="AA481" s="365">
        <v>37175</v>
      </c>
      <c r="AB481" s="365">
        <v>0</v>
      </c>
      <c r="AC481" s="365">
        <v>0</v>
      </c>
      <c r="AD481" s="365">
        <v>0</v>
      </c>
      <c r="AE481" s="365">
        <v>0</v>
      </c>
      <c r="AF481" s="365">
        <v>0</v>
      </c>
      <c r="AG481" s="365">
        <v>0</v>
      </c>
      <c r="AH481" s="365">
        <v>0</v>
      </c>
      <c r="AI481" s="365">
        <v>0</v>
      </c>
      <c r="AJ481" s="365">
        <v>0</v>
      </c>
      <c r="AK481" s="365">
        <v>0</v>
      </c>
      <c r="AL481" s="365">
        <v>0</v>
      </c>
      <c r="AM481" s="365">
        <v>0</v>
      </c>
      <c r="AN481" s="365">
        <v>0</v>
      </c>
      <c r="AO481" s="365">
        <v>0</v>
      </c>
      <c r="AP481" s="365">
        <v>25775</v>
      </c>
      <c r="AQ481" s="365">
        <v>47516</v>
      </c>
      <c r="AR481" s="365">
        <v>47516</v>
      </c>
      <c r="AS481" s="365">
        <v>17</v>
      </c>
      <c r="AT481" s="365">
        <v>0</v>
      </c>
      <c r="AU481" s="365">
        <v>0</v>
      </c>
      <c r="AV481" s="365">
        <v>191627</v>
      </c>
      <c r="AW481" s="365">
        <v>15474</v>
      </c>
      <c r="AX481" s="365">
        <v>280409</v>
      </c>
      <c r="AY481" s="365">
        <v>243695</v>
      </c>
      <c r="AZ481" s="365">
        <v>0</v>
      </c>
      <c r="BA481" s="365">
        <v>36714</v>
      </c>
      <c r="BB481" s="365">
        <v>2645</v>
      </c>
      <c r="BC481" s="365">
        <v>0</v>
      </c>
      <c r="BD481" s="365">
        <v>5407</v>
      </c>
      <c r="BE481" s="365">
        <v>20728</v>
      </c>
      <c r="BF481" s="365">
        <v>28780</v>
      </c>
      <c r="BG481" s="365">
        <v>28780</v>
      </c>
      <c r="BH481" s="365">
        <v>0</v>
      </c>
      <c r="BI481" s="365">
        <v>0</v>
      </c>
      <c r="BJ481" s="365">
        <v>346364</v>
      </c>
      <c r="BK481" s="365">
        <v>309650</v>
      </c>
      <c r="BL481" s="365">
        <v>0</v>
      </c>
      <c r="BM481" s="365">
        <v>0</v>
      </c>
      <c r="BN481" s="365">
        <v>0</v>
      </c>
      <c r="BO481" s="365">
        <v>36714</v>
      </c>
      <c r="BP481" s="365">
        <v>0</v>
      </c>
      <c r="BQ481" s="365">
        <v>0</v>
      </c>
      <c r="BR481" s="365">
        <v>71528</v>
      </c>
      <c r="BS481" s="365">
        <v>84</v>
      </c>
      <c r="BT481" s="365">
        <v>0</v>
      </c>
      <c r="BU481" s="365">
        <v>0</v>
      </c>
      <c r="BV481" s="365">
        <v>16016</v>
      </c>
      <c r="BW481" s="365">
        <v>43706</v>
      </c>
      <c r="BX481" s="365">
        <v>11722</v>
      </c>
      <c r="BY481" s="365">
        <v>437979</v>
      </c>
      <c r="BZ481" s="365">
        <v>7410</v>
      </c>
      <c r="CA481" s="365">
        <v>0</v>
      </c>
    </row>
    <row r="482" spans="1:81">
      <c r="A482" s="458" t="str">
        <f t="shared" si="7"/>
        <v>1753202262013000</v>
      </c>
      <c r="B482" s="364" t="s">
        <v>1616</v>
      </c>
      <c r="C482" s="364" t="s">
        <v>553</v>
      </c>
      <c r="D482" s="364" t="s">
        <v>576</v>
      </c>
      <c r="E482" s="364" t="s">
        <v>743</v>
      </c>
      <c r="F482" s="364" t="s">
        <v>584</v>
      </c>
      <c r="G482" s="364" t="s">
        <v>463</v>
      </c>
      <c r="H482" s="364" t="s">
        <v>556</v>
      </c>
      <c r="J482" s="364" t="s">
        <v>750</v>
      </c>
      <c r="K482" s="364" t="s">
        <v>561</v>
      </c>
      <c r="L482" s="364" t="s">
        <v>743</v>
      </c>
      <c r="M482" s="364" t="s">
        <v>738</v>
      </c>
      <c r="N482" s="364" t="s">
        <v>740</v>
      </c>
      <c r="O482" s="364" t="s">
        <v>738</v>
      </c>
      <c r="P482" s="364" t="s">
        <v>744</v>
      </c>
      <c r="Q482" s="364" t="s">
        <v>740</v>
      </c>
      <c r="R482" s="364" t="s">
        <v>741</v>
      </c>
      <c r="S482" s="364" t="s">
        <v>740</v>
      </c>
      <c r="T482" s="365">
        <v>0</v>
      </c>
      <c r="U482" s="365">
        <v>99211</v>
      </c>
      <c r="V482" s="365">
        <v>270727</v>
      </c>
      <c r="W482" s="365">
        <v>60631</v>
      </c>
      <c r="X482" s="365">
        <v>0</v>
      </c>
      <c r="Y482" s="365">
        <v>0</v>
      </c>
      <c r="Z482" s="365">
        <v>509507</v>
      </c>
      <c r="AA482" s="365">
        <v>7494</v>
      </c>
      <c r="AB482" s="365">
        <v>0</v>
      </c>
      <c r="AC482" s="365">
        <v>0</v>
      </c>
      <c r="AD482" s="365">
        <v>115227</v>
      </c>
      <c r="AE482" s="365">
        <v>314433</v>
      </c>
      <c r="AF482" s="365">
        <v>72353</v>
      </c>
      <c r="AG482" s="365">
        <v>0</v>
      </c>
      <c r="AH482" s="365">
        <v>855871</v>
      </c>
      <c r="AI482" s="365">
        <v>317144</v>
      </c>
      <c r="AJ482" s="365">
        <v>0</v>
      </c>
      <c r="AK482" s="365">
        <v>538727</v>
      </c>
      <c r="AL482" s="365">
        <v>0</v>
      </c>
      <c r="AM482" s="365">
        <v>0</v>
      </c>
      <c r="AN482" s="365">
        <v>0</v>
      </c>
      <c r="AO482" s="365">
        <v>0</v>
      </c>
      <c r="AP482" s="365">
        <v>0</v>
      </c>
      <c r="AQ482" s="365">
        <v>193195</v>
      </c>
    </row>
    <row r="483" spans="1:81">
      <c r="A483" s="458" t="str">
        <f t="shared" si="7"/>
        <v>1753301262013000</v>
      </c>
      <c r="B483" s="364" t="s">
        <v>1616</v>
      </c>
      <c r="C483" s="364" t="s">
        <v>553</v>
      </c>
      <c r="D483" s="364" t="s">
        <v>576</v>
      </c>
      <c r="E483" s="364" t="s">
        <v>743</v>
      </c>
      <c r="F483" s="364" t="s">
        <v>584</v>
      </c>
      <c r="G483" s="364" t="s">
        <v>463</v>
      </c>
      <c r="H483" s="364" t="s">
        <v>556</v>
      </c>
      <c r="J483" s="364" t="s">
        <v>749</v>
      </c>
      <c r="K483" s="364" t="s">
        <v>558</v>
      </c>
      <c r="L483" s="364" t="s">
        <v>743</v>
      </c>
      <c r="M483" s="364" t="s">
        <v>738</v>
      </c>
      <c r="N483" s="364" t="s">
        <v>740</v>
      </c>
      <c r="O483" s="364" t="s">
        <v>738</v>
      </c>
      <c r="P483" s="364" t="s">
        <v>744</v>
      </c>
      <c r="Q483" s="364" t="s">
        <v>740</v>
      </c>
      <c r="R483" s="364" t="s">
        <v>741</v>
      </c>
      <c r="S483" s="364" t="s">
        <v>740</v>
      </c>
      <c r="T483" s="365">
        <v>4</v>
      </c>
      <c r="U483" s="365">
        <v>610</v>
      </c>
      <c r="V483" s="365">
        <v>23000</v>
      </c>
      <c r="W483" s="365">
        <v>3</v>
      </c>
      <c r="X483" s="365">
        <v>127</v>
      </c>
      <c r="Y483" s="365">
        <v>264</v>
      </c>
      <c r="Z483" s="365">
        <v>20</v>
      </c>
      <c r="AA483" s="365">
        <v>100</v>
      </c>
      <c r="AB483" s="365">
        <v>23400</v>
      </c>
      <c r="AC483" s="365">
        <v>4</v>
      </c>
      <c r="AD483" s="365">
        <v>4180101</v>
      </c>
      <c r="AE483" s="365">
        <v>4130401</v>
      </c>
      <c r="AF483" s="365">
        <v>3718</v>
      </c>
      <c r="AG483" s="365">
        <v>24068</v>
      </c>
      <c r="AH483" s="365">
        <v>129668</v>
      </c>
      <c r="AI483" s="365">
        <v>261668</v>
      </c>
      <c r="AJ483" s="365">
        <v>1317668</v>
      </c>
      <c r="AK483" s="365">
        <v>2637668</v>
      </c>
      <c r="AL483" s="365">
        <v>254290</v>
      </c>
      <c r="AM483" s="365">
        <v>506070</v>
      </c>
      <c r="AN483" s="365">
        <v>10388</v>
      </c>
      <c r="AO483" s="365">
        <v>31920</v>
      </c>
      <c r="AP483" s="365">
        <v>11663</v>
      </c>
      <c r="AQ483" s="365">
        <v>30690</v>
      </c>
      <c r="AR483" s="365">
        <v>0</v>
      </c>
      <c r="AS483" s="365">
        <v>0</v>
      </c>
      <c r="AT483" s="365">
        <v>0</v>
      </c>
      <c r="AU483" s="365">
        <v>0</v>
      </c>
      <c r="AV483" s="365">
        <v>0</v>
      </c>
      <c r="AW483" s="365">
        <v>0</v>
      </c>
      <c r="AX483" s="365">
        <v>0</v>
      </c>
      <c r="AY483" s="365">
        <v>0</v>
      </c>
      <c r="AZ483" s="365">
        <v>0</v>
      </c>
      <c r="BA483" s="365">
        <v>0</v>
      </c>
      <c r="BB483" s="365">
        <v>1</v>
      </c>
      <c r="BC483" s="365">
        <v>0</v>
      </c>
      <c r="BD483" s="365">
        <v>0</v>
      </c>
      <c r="BE483" s="365">
        <v>0</v>
      </c>
      <c r="BF483" s="365">
        <v>0</v>
      </c>
      <c r="BG483" s="365">
        <v>0</v>
      </c>
      <c r="BH483" s="365">
        <v>0</v>
      </c>
      <c r="BI483" s="365">
        <v>0</v>
      </c>
      <c r="BJ483" s="365">
        <v>3581220</v>
      </c>
      <c r="BK483" s="365">
        <v>0</v>
      </c>
      <c r="BL483" s="365">
        <v>95</v>
      </c>
      <c r="BM483" s="365">
        <v>3</v>
      </c>
      <c r="BN483" s="365">
        <v>330</v>
      </c>
      <c r="BO483" s="365">
        <v>0</v>
      </c>
      <c r="BP483" s="365">
        <v>3581220</v>
      </c>
      <c r="BQ483" s="365">
        <v>2624</v>
      </c>
      <c r="BR483" s="365">
        <v>0</v>
      </c>
      <c r="BS483" s="365">
        <v>0</v>
      </c>
      <c r="BT483" s="365">
        <v>0</v>
      </c>
      <c r="BU483" s="365">
        <v>2624</v>
      </c>
      <c r="BV483" s="365">
        <v>0</v>
      </c>
      <c r="BW483" s="365">
        <v>0</v>
      </c>
      <c r="BX483" s="365">
        <v>0</v>
      </c>
      <c r="BY483" s="365">
        <v>0</v>
      </c>
      <c r="BZ483" s="365">
        <v>0</v>
      </c>
      <c r="CA483" s="365">
        <v>0</v>
      </c>
    </row>
    <row r="484" spans="1:81">
      <c r="A484" s="458" t="str">
        <f t="shared" si="7"/>
        <v>1753302262013000</v>
      </c>
      <c r="B484" s="364" t="s">
        <v>1616</v>
      </c>
      <c r="C484" s="364" t="s">
        <v>553</v>
      </c>
      <c r="D484" s="364" t="s">
        <v>576</v>
      </c>
      <c r="E484" s="364" t="s">
        <v>743</v>
      </c>
      <c r="F484" s="364" t="s">
        <v>584</v>
      </c>
      <c r="G484" s="364" t="s">
        <v>463</v>
      </c>
      <c r="H484" s="364" t="s">
        <v>556</v>
      </c>
      <c r="J484" s="364" t="s">
        <v>749</v>
      </c>
      <c r="K484" s="364" t="s">
        <v>561</v>
      </c>
      <c r="L484" s="364" t="s">
        <v>743</v>
      </c>
      <c r="M484" s="364" t="s">
        <v>738</v>
      </c>
      <c r="N484" s="364" t="s">
        <v>740</v>
      </c>
      <c r="O484" s="364" t="s">
        <v>738</v>
      </c>
      <c r="P484" s="364" t="s">
        <v>744</v>
      </c>
      <c r="Q484" s="364" t="s">
        <v>740</v>
      </c>
      <c r="R484" s="364" t="s">
        <v>741</v>
      </c>
      <c r="S484" s="364" t="s">
        <v>740</v>
      </c>
      <c r="T484" s="365">
        <v>0</v>
      </c>
      <c r="U484" s="365">
        <v>0</v>
      </c>
      <c r="V484" s="365">
        <v>0</v>
      </c>
      <c r="W484" s="365">
        <v>0</v>
      </c>
      <c r="X484" s="365">
        <v>0</v>
      </c>
    </row>
    <row r="485" spans="1:81">
      <c r="A485" s="458" t="str">
        <f t="shared" si="7"/>
        <v>1754001262013000</v>
      </c>
      <c r="B485" s="364" t="s">
        <v>1616</v>
      </c>
      <c r="C485" s="364" t="s">
        <v>553</v>
      </c>
      <c r="D485" s="364" t="s">
        <v>576</v>
      </c>
      <c r="E485" s="364" t="s">
        <v>743</v>
      </c>
      <c r="F485" s="364" t="s">
        <v>584</v>
      </c>
      <c r="G485" s="364" t="s">
        <v>463</v>
      </c>
      <c r="H485" s="364" t="s">
        <v>556</v>
      </c>
      <c r="J485" s="364" t="s">
        <v>582</v>
      </c>
      <c r="K485" s="364" t="s">
        <v>558</v>
      </c>
      <c r="L485" s="364" t="s">
        <v>743</v>
      </c>
      <c r="M485" s="364" t="s">
        <v>738</v>
      </c>
      <c r="N485" s="364" t="s">
        <v>740</v>
      </c>
      <c r="O485" s="364" t="s">
        <v>738</v>
      </c>
      <c r="P485" s="364" t="s">
        <v>744</v>
      </c>
      <c r="Q485" s="364" t="s">
        <v>740</v>
      </c>
      <c r="R485" s="364" t="s">
        <v>741</v>
      </c>
      <c r="S485" s="364" t="s">
        <v>740</v>
      </c>
      <c r="T485" s="365">
        <v>0</v>
      </c>
      <c r="U485" s="365">
        <v>0</v>
      </c>
      <c r="V485" s="365">
        <v>223099</v>
      </c>
      <c r="W485" s="365">
        <v>223291</v>
      </c>
      <c r="X485" s="365">
        <v>0</v>
      </c>
      <c r="Y485" s="365">
        <v>0</v>
      </c>
      <c r="Z485" s="365">
        <v>0</v>
      </c>
      <c r="AA485" s="365">
        <v>0</v>
      </c>
      <c r="AB485" s="365">
        <v>36714</v>
      </c>
      <c r="AC485" s="365">
        <v>36714</v>
      </c>
      <c r="AD485" s="365">
        <v>0</v>
      </c>
      <c r="AE485" s="365">
        <v>0</v>
      </c>
      <c r="AF485" s="365">
        <v>115228</v>
      </c>
      <c r="AG485" s="365">
        <v>115228</v>
      </c>
      <c r="AH485" s="365">
        <v>28</v>
      </c>
      <c r="AI485" s="365">
        <v>28</v>
      </c>
      <c r="AJ485" s="365">
        <v>298</v>
      </c>
      <c r="AK485" s="365">
        <v>298</v>
      </c>
      <c r="AL485" s="365">
        <v>0</v>
      </c>
      <c r="AM485" s="365">
        <v>0</v>
      </c>
      <c r="AN485" s="365">
        <v>11396</v>
      </c>
      <c r="AO485" s="365">
        <v>11396</v>
      </c>
      <c r="AP485" s="365">
        <v>59435</v>
      </c>
      <c r="AQ485" s="365">
        <v>59435</v>
      </c>
      <c r="AR485" s="365">
        <v>0</v>
      </c>
      <c r="AS485" s="365">
        <v>0</v>
      </c>
      <c r="AT485" s="365">
        <v>0</v>
      </c>
      <c r="AU485" s="365">
        <v>192</v>
      </c>
      <c r="AV485" s="365">
        <v>0</v>
      </c>
      <c r="AW485" s="365">
        <v>0</v>
      </c>
      <c r="AX485" s="365">
        <v>315629</v>
      </c>
      <c r="AY485" s="365">
        <v>316638</v>
      </c>
      <c r="AZ485" s="365">
        <v>0</v>
      </c>
      <c r="BA485" s="365">
        <v>0</v>
      </c>
      <c r="BB485" s="365">
        <v>310698</v>
      </c>
      <c r="BC485" s="365">
        <v>310698</v>
      </c>
      <c r="BD485" s="365">
        <v>1678</v>
      </c>
      <c r="BE485" s="365">
        <v>1678</v>
      </c>
      <c r="BF485" s="365">
        <v>3253</v>
      </c>
      <c r="BG485" s="365">
        <v>3253</v>
      </c>
      <c r="BH485" s="365">
        <v>1009</v>
      </c>
      <c r="BI485" s="365">
        <v>538728</v>
      </c>
      <c r="BJ485" s="365">
        <v>539929</v>
      </c>
      <c r="BK485" s="365">
        <v>0</v>
      </c>
      <c r="BL485" s="365">
        <v>192</v>
      </c>
      <c r="BM485" s="365">
        <v>0</v>
      </c>
      <c r="BN485" s="365">
        <v>1009</v>
      </c>
      <c r="BO485" s="365">
        <v>1201</v>
      </c>
      <c r="BP485" s="365">
        <v>0</v>
      </c>
      <c r="BQ485" s="365">
        <v>0</v>
      </c>
      <c r="BR485" s="365">
        <v>0</v>
      </c>
      <c r="BS485" s="365">
        <v>0</v>
      </c>
      <c r="BT485" s="365">
        <v>1201</v>
      </c>
      <c r="BU485" s="365">
        <v>0</v>
      </c>
      <c r="BV485" s="365">
        <v>0</v>
      </c>
      <c r="BW485" s="365">
        <v>0</v>
      </c>
      <c r="BX485" s="365">
        <v>0</v>
      </c>
      <c r="BY485" s="365">
        <v>0</v>
      </c>
      <c r="BZ485" s="365">
        <v>0</v>
      </c>
      <c r="CA485" s="365">
        <v>0</v>
      </c>
      <c r="CB485" s="365">
        <v>0</v>
      </c>
      <c r="CC485" s="365">
        <v>0</v>
      </c>
    </row>
    <row r="486" spans="1:81">
      <c r="A486" s="458" t="str">
        <f t="shared" si="7"/>
        <v>1754002262013000</v>
      </c>
      <c r="B486" s="364" t="s">
        <v>1616</v>
      </c>
      <c r="C486" s="364" t="s">
        <v>553</v>
      </c>
      <c r="D486" s="364" t="s">
        <v>576</v>
      </c>
      <c r="E486" s="364" t="s">
        <v>743</v>
      </c>
      <c r="F486" s="364" t="s">
        <v>584</v>
      </c>
      <c r="G486" s="364" t="s">
        <v>463</v>
      </c>
      <c r="H486" s="364" t="s">
        <v>556</v>
      </c>
      <c r="J486" s="364" t="s">
        <v>582</v>
      </c>
      <c r="K486" s="364" t="s">
        <v>561</v>
      </c>
      <c r="L486" s="364" t="s">
        <v>743</v>
      </c>
      <c r="M486" s="364" t="s">
        <v>738</v>
      </c>
      <c r="N486" s="364" t="s">
        <v>740</v>
      </c>
      <c r="O486" s="364" t="s">
        <v>738</v>
      </c>
      <c r="P486" s="364" t="s">
        <v>744</v>
      </c>
      <c r="Q486" s="364" t="s">
        <v>740</v>
      </c>
      <c r="R486" s="364" t="s">
        <v>741</v>
      </c>
      <c r="S486" s="364" t="s">
        <v>740</v>
      </c>
      <c r="T486" s="365">
        <v>0</v>
      </c>
      <c r="U486" s="365">
        <v>0</v>
      </c>
      <c r="V486" s="365">
        <v>0</v>
      </c>
      <c r="W486" s="365">
        <v>0</v>
      </c>
      <c r="X486" s="365">
        <v>0</v>
      </c>
      <c r="Y486" s="365">
        <v>0</v>
      </c>
      <c r="Z486" s="365">
        <v>0</v>
      </c>
      <c r="AA486" s="365">
        <v>0</v>
      </c>
      <c r="AB486" s="365">
        <v>0</v>
      </c>
      <c r="AC486" s="365">
        <v>0</v>
      </c>
      <c r="AD486" s="365">
        <v>55700</v>
      </c>
      <c r="AE486" s="365">
        <v>55700</v>
      </c>
      <c r="AF486" s="365">
        <v>0</v>
      </c>
      <c r="AG486" s="365">
        <v>0</v>
      </c>
      <c r="AH486" s="365">
        <v>0</v>
      </c>
      <c r="AI486" s="365">
        <v>0</v>
      </c>
      <c r="AJ486" s="365">
        <v>254998</v>
      </c>
      <c r="AK486" s="365">
        <v>254998</v>
      </c>
      <c r="AL486" s="365">
        <v>0</v>
      </c>
      <c r="AM486" s="365">
        <v>0</v>
      </c>
      <c r="AN486" s="365">
        <v>0</v>
      </c>
      <c r="AO486" s="365">
        <v>0</v>
      </c>
      <c r="AP486" s="365">
        <v>0</v>
      </c>
      <c r="AQ486" s="365">
        <v>0</v>
      </c>
      <c r="AR486" s="365">
        <v>0</v>
      </c>
      <c r="AS486" s="365">
        <v>0</v>
      </c>
      <c r="AT486" s="365">
        <v>0</v>
      </c>
      <c r="AU486" s="365">
        <v>0</v>
      </c>
      <c r="AV486" s="365">
        <v>0</v>
      </c>
      <c r="AW486" s="365">
        <v>0</v>
      </c>
      <c r="AX486" s="365">
        <v>0</v>
      </c>
      <c r="AY486" s="365">
        <v>0</v>
      </c>
      <c r="AZ486" s="365">
        <v>0</v>
      </c>
      <c r="BA486" s="365">
        <v>0</v>
      </c>
      <c r="BB486" s="365">
        <v>0</v>
      </c>
      <c r="BC486" s="365">
        <v>0</v>
      </c>
      <c r="BD486" s="365">
        <v>0</v>
      </c>
      <c r="BE486" s="365">
        <v>0</v>
      </c>
      <c r="BF486" s="365">
        <v>0</v>
      </c>
      <c r="BG486" s="365">
        <v>0</v>
      </c>
      <c r="BH486" s="365">
        <v>0</v>
      </c>
      <c r="BI486" s="365">
        <v>192</v>
      </c>
    </row>
    <row r="487" spans="1:81">
      <c r="A487" s="458" t="str">
        <f t="shared" si="7"/>
        <v>1754501262013000</v>
      </c>
      <c r="B487" s="364" t="s">
        <v>1616</v>
      </c>
      <c r="C487" s="364" t="s">
        <v>553</v>
      </c>
      <c r="D487" s="364" t="s">
        <v>576</v>
      </c>
      <c r="E487" s="364" t="s">
        <v>743</v>
      </c>
      <c r="F487" s="364" t="s">
        <v>584</v>
      </c>
      <c r="G487" s="364" t="s">
        <v>463</v>
      </c>
      <c r="H487" s="364" t="s">
        <v>556</v>
      </c>
      <c r="J487" s="364" t="s">
        <v>571</v>
      </c>
      <c r="K487" s="364" t="s">
        <v>558</v>
      </c>
      <c r="L487" s="364" t="s">
        <v>743</v>
      </c>
      <c r="M487" s="364" t="s">
        <v>738</v>
      </c>
      <c r="N487" s="364" t="s">
        <v>740</v>
      </c>
      <c r="O487" s="364" t="s">
        <v>738</v>
      </c>
      <c r="P487" s="364" t="s">
        <v>744</v>
      </c>
      <c r="Q487" s="364" t="s">
        <v>740</v>
      </c>
      <c r="R487" s="364" t="s">
        <v>741</v>
      </c>
      <c r="S487" s="364" t="s">
        <v>740</v>
      </c>
      <c r="T487" s="365">
        <v>219406</v>
      </c>
      <c r="U487" s="365">
        <v>0</v>
      </c>
      <c r="V487" s="365">
        <v>0</v>
      </c>
      <c r="W487" s="365">
        <v>158630</v>
      </c>
      <c r="X487" s="365">
        <v>18225</v>
      </c>
      <c r="Y487" s="365">
        <v>57101</v>
      </c>
      <c r="Z487" s="365">
        <v>0</v>
      </c>
      <c r="AA487" s="365">
        <v>0</v>
      </c>
      <c r="AB487" s="365">
        <v>0</v>
      </c>
      <c r="AC487" s="365">
        <v>0</v>
      </c>
      <c r="AD487" s="365">
        <v>0</v>
      </c>
      <c r="AE487" s="365">
        <v>453362</v>
      </c>
      <c r="AF487" s="365">
        <v>0</v>
      </c>
      <c r="AG487" s="365">
        <v>0</v>
      </c>
      <c r="AH487" s="365">
        <v>0</v>
      </c>
      <c r="AI487" s="365">
        <v>114233</v>
      </c>
      <c r="AJ487" s="365">
        <v>0</v>
      </c>
      <c r="AK487" s="365">
        <v>131078</v>
      </c>
    </row>
    <row r="488" spans="1:81">
      <c r="A488" s="458" t="str">
        <f t="shared" si="7"/>
        <v>1754502262013000</v>
      </c>
      <c r="B488" s="364" t="s">
        <v>1616</v>
      </c>
      <c r="C488" s="364" t="s">
        <v>553</v>
      </c>
      <c r="D488" s="364" t="s">
        <v>576</v>
      </c>
      <c r="E488" s="364" t="s">
        <v>743</v>
      </c>
      <c r="F488" s="364" t="s">
        <v>584</v>
      </c>
      <c r="G488" s="364" t="s">
        <v>463</v>
      </c>
      <c r="H488" s="364" t="s">
        <v>556</v>
      </c>
      <c r="J488" s="364" t="s">
        <v>571</v>
      </c>
      <c r="K488" s="364" t="s">
        <v>561</v>
      </c>
      <c r="L488" s="364" t="s">
        <v>743</v>
      </c>
      <c r="M488" s="364" t="s">
        <v>738</v>
      </c>
      <c r="N488" s="364" t="s">
        <v>740</v>
      </c>
      <c r="O488" s="364" t="s">
        <v>738</v>
      </c>
      <c r="P488" s="364" t="s">
        <v>744</v>
      </c>
      <c r="Q488" s="364" t="s">
        <v>740</v>
      </c>
      <c r="R488" s="364" t="s">
        <v>741</v>
      </c>
      <c r="S488" s="364" t="s">
        <v>740</v>
      </c>
      <c r="T488" s="365">
        <v>37872</v>
      </c>
      <c r="U488" s="365">
        <v>0</v>
      </c>
      <c r="V488" s="365">
        <v>0</v>
      </c>
      <c r="W488" s="365">
        <v>19388</v>
      </c>
      <c r="X488" s="365">
        <v>1588</v>
      </c>
      <c r="Y488" s="365">
        <v>4227</v>
      </c>
      <c r="Z488" s="365">
        <v>0</v>
      </c>
      <c r="AA488" s="365">
        <v>0</v>
      </c>
      <c r="AB488" s="365">
        <v>0</v>
      </c>
      <c r="AC488" s="365">
        <v>0</v>
      </c>
      <c r="AD488" s="365">
        <v>0</v>
      </c>
      <c r="AE488" s="365">
        <v>63075</v>
      </c>
      <c r="AF488" s="365">
        <v>0</v>
      </c>
      <c r="AG488" s="365">
        <v>0</v>
      </c>
      <c r="AH488" s="365">
        <v>0</v>
      </c>
      <c r="AI488" s="365">
        <v>9507</v>
      </c>
      <c r="AJ488" s="365">
        <v>0</v>
      </c>
      <c r="AK488" s="365">
        <v>11851</v>
      </c>
    </row>
    <row r="489" spans="1:81">
      <c r="A489" s="458" t="str">
        <f t="shared" si="7"/>
        <v>1754503262013000</v>
      </c>
      <c r="B489" s="364" t="s">
        <v>1616</v>
      </c>
      <c r="C489" s="364" t="s">
        <v>553</v>
      </c>
      <c r="D489" s="364" t="s">
        <v>576</v>
      </c>
      <c r="E489" s="364" t="s">
        <v>743</v>
      </c>
      <c r="F489" s="364" t="s">
        <v>584</v>
      </c>
      <c r="G489" s="364" t="s">
        <v>463</v>
      </c>
      <c r="H489" s="364" t="s">
        <v>556</v>
      </c>
      <c r="J489" s="364" t="s">
        <v>571</v>
      </c>
      <c r="K489" s="364" t="s">
        <v>562</v>
      </c>
      <c r="L489" s="364" t="s">
        <v>743</v>
      </c>
      <c r="M489" s="364" t="s">
        <v>738</v>
      </c>
      <c r="N489" s="364" t="s">
        <v>740</v>
      </c>
      <c r="O489" s="364" t="s">
        <v>738</v>
      </c>
      <c r="P489" s="364" t="s">
        <v>744</v>
      </c>
      <c r="Q489" s="364" t="s">
        <v>740</v>
      </c>
      <c r="R489" s="364" t="s">
        <v>741</v>
      </c>
      <c r="S489" s="364" t="s">
        <v>740</v>
      </c>
      <c r="T489" s="365">
        <v>224919</v>
      </c>
      <c r="U489" s="365">
        <v>0</v>
      </c>
      <c r="V489" s="365">
        <v>0</v>
      </c>
      <c r="W489" s="365">
        <v>162803</v>
      </c>
      <c r="X489" s="365">
        <v>18371</v>
      </c>
      <c r="Y489" s="365">
        <v>52577</v>
      </c>
      <c r="Z489" s="365">
        <v>0</v>
      </c>
      <c r="AA489" s="365">
        <v>0</v>
      </c>
      <c r="AB489" s="365">
        <v>0</v>
      </c>
      <c r="AC489" s="365">
        <v>0</v>
      </c>
      <c r="AD489" s="365">
        <v>0</v>
      </c>
      <c r="AE489" s="365">
        <v>458670</v>
      </c>
      <c r="AF489" s="365">
        <v>0</v>
      </c>
      <c r="AG489" s="365">
        <v>0</v>
      </c>
      <c r="AH489" s="365">
        <v>0</v>
      </c>
      <c r="AI489" s="365">
        <v>123364</v>
      </c>
      <c r="AJ489" s="365">
        <v>0</v>
      </c>
      <c r="AK489" s="365">
        <v>136271</v>
      </c>
    </row>
    <row r="490" spans="1:81">
      <c r="A490" s="458" t="str">
        <f t="shared" si="7"/>
        <v>1754504262013000</v>
      </c>
      <c r="B490" s="364" t="s">
        <v>1616</v>
      </c>
      <c r="C490" s="364" t="s">
        <v>553</v>
      </c>
      <c r="D490" s="364" t="s">
        <v>576</v>
      </c>
      <c r="E490" s="364" t="s">
        <v>743</v>
      </c>
      <c r="F490" s="364" t="s">
        <v>584</v>
      </c>
      <c r="G490" s="364" t="s">
        <v>463</v>
      </c>
      <c r="H490" s="364" t="s">
        <v>556</v>
      </c>
      <c r="J490" s="364" t="s">
        <v>571</v>
      </c>
      <c r="K490" s="364" t="s">
        <v>563</v>
      </c>
      <c r="L490" s="364" t="s">
        <v>743</v>
      </c>
      <c r="M490" s="364" t="s">
        <v>738</v>
      </c>
      <c r="N490" s="364" t="s">
        <v>740</v>
      </c>
      <c r="O490" s="364" t="s">
        <v>738</v>
      </c>
      <c r="P490" s="364" t="s">
        <v>744</v>
      </c>
      <c r="Q490" s="364" t="s">
        <v>740</v>
      </c>
      <c r="R490" s="364" t="s">
        <v>741</v>
      </c>
      <c r="S490" s="364" t="s">
        <v>740</v>
      </c>
      <c r="T490" s="365">
        <v>32858</v>
      </c>
      <c r="U490" s="365">
        <v>0</v>
      </c>
      <c r="V490" s="365">
        <v>0</v>
      </c>
      <c r="W490" s="365">
        <v>16515</v>
      </c>
      <c r="X490" s="365">
        <v>1430</v>
      </c>
      <c r="Y490" s="365">
        <v>3644</v>
      </c>
      <c r="Z490" s="365">
        <v>0</v>
      </c>
      <c r="AA490" s="365">
        <v>0</v>
      </c>
      <c r="AB490" s="365">
        <v>0</v>
      </c>
      <c r="AC490" s="365">
        <v>0</v>
      </c>
      <c r="AD490" s="365">
        <v>0</v>
      </c>
      <c r="AE490" s="365">
        <v>54447</v>
      </c>
      <c r="AF490" s="365">
        <v>0</v>
      </c>
      <c r="AG490" s="365">
        <v>0</v>
      </c>
      <c r="AH490" s="365">
        <v>0</v>
      </c>
      <c r="AI490" s="365">
        <v>8559</v>
      </c>
      <c r="AJ490" s="365">
        <v>0</v>
      </c>
      <c r="AK490" s="365">
        <v>10839</v>
      </c>
    </row>
    <row r="491" spans="1:81">
      <c r="A491" s="458" t="str">
        <f t="shared" si="7"/>
        <v>1754505262013000</v>
      </c>
      <c r="B491" s="364" t="s">
        <v>1616</v>
      </c>
      <c r="C491" s="364" t="s">
        <v>553</v>
      </c>
      <c r="D491" s="364" t="s">
        <v>576</v>
      </c>
      <c r="E491" s="364" t="s">
        <v>743</v>
      </c>
      <c r="F491" s="364" t="s">
        <v>584</v>
      </c>
      <c r="G491" s="364" t="s">
        <v>463</v>
      </c>
      <c r="H491" s="364" t="s">
        <v>556</v>
      </c>
      <c r="J491" s="364" t="s">
        <v>571</v>
      </c>
      <c r="K491" s="364" t="s">
        <v>564</v>
      </c>
      <c r="L491" s="364" t="s">
        <v>743</v>
      </c>
      <c r="M491" s="364" t="s">
        <v>738</v>
      </c>
      <c r="N491" s="364" t="s">
        <v>740</v>
      </c>
      <c r="O491" s="364" t="s">
        <v>738</v>
      </c>
      <c r="P491" s="364" t="s">
        <v>744</v>
      </c>
      <c r="Q491" s="364" t="s">
        <v>740</v>
      </c>
      <c r="R491" s="364" t="s">
        <v>741</v>
      </c>
      <c r="S491" s="364" t="s">
        <v>740</v>
      </c>
      <c r="T491" s="365">
        <v>221074</v>
      </c>
      <c r="U491" s="365">
        <v>0</v>
      </c>
      <c r="V491" s="365">
        <v>0</v>
      </c>
      <c r="W491" s="365">
        <v>156803</v>
      </c>
      <c r="X491" s="365">
        <v>18520</v>
      </c>
      <c r="Y491" s="365">
        <v>53092</v>
      </c>
      <c r="Z491" s="365">
        <v>0</v>
      </c>
      <c r="AA491" s="365">
        <v>0</v>
      </c>
      <c r="AB491" s="365">
        <v>0</v>
      </c>
      <c r="AC491" s="365">
        <v>0</v>
      </c>
      <c r="AD491" s="365">
        <v>0</v>
      </c>
      <c r="AE491" s="365">
        <v>449489</v>
      </c>
      <c r="AF491" s="365">
        <v>0</v>
      </c>
      <c r="AG491" s="365">
        <v>0</v>
      </c>
      <c r="AH491" s="365">
        <v>0</v>
      </c>
      <c r="AI491" s="365">
        <v>124332</v>
      </c>
      <c r="AJ491" s="365">
        <v>0</v>
      </c>
      <c r="AK491" s="365">
        <v>138002</v>
      </c>
    </row>
    <row r="492" spans="1:81">
      <c r="A492" s="458" t="str">
        <f t="shared" si="7"/>
        <v>1754506262013000</v>
      </c>
      <c r="B492" s="364" t="s">
        <v>1616</v>
      </c>
      <c r="C492" s="364" t="s">
        <v>553</v>
      </c>
      <c r="D492" s="364" t="s">
        <v>576</v>
      </c>
      <c r="E492" s="364" t="s">
        <v>743</v>
      </c>
      <c r="F492" s="364" t="s">
        <v>584</v>
      </c>
      <c r="G492" s="364" t="s">
        <v>463</v>
      </c>
      <c r="H492" s="364" t="s">
        <v>556</v>
      </c>
      <c r="J492" s="364" t="s">
        <v>571</v>
      </c>
      <c r="K492" s="364" t="s">
        <v>565</v>
      </c>
      <c r="L492" s="364" t="s">
        <v>743</v>
      </c>
      <c r="M492" s="364" t="s">
        <v>738</v>
      </c>
      <c r="N492" s="364" t="s">
        <v>740</v>
      </c>
      <c r="O492" s="364" t="s">
        <v>738</v>
      </c>
      <c r="P492" s="364" t="s">
        <v>744</v>
      </c>
      <c r="Q492" s="364" t="s">
        <v>740</v>
      </c>
      <c r="R492" s="364" t="s">
        <v>741</v>
      </c>
      <c r="S492" s="364" t="s">
        <v>740</v>
      </c>
      <c r="T492" s="365">
        <v>27718</v>
      </c>
      <c r="U492" s="365">
        <v>0</v>
      </c>
      <c r="V492" s="365">
        <v>0</v>
      </c>
      <c r="W492" s="365">
        <v>13870</v>
      </c>
      <c r="X492" s="365">
        <v>1270</v>
      </c>
      <c r="Y492" s="365">
        <v>3095</v>
      </c>
      <c r="Z492" s="365">
        <v>0</v>
      </c>
      <c r="AA492" s="365">
        <v>0</v>
      </c>
      <c r="AB492" s="365">
        <v>0</v>
      </c>
      <c r="AC492" s="365">
        <v>0</v>
      </c>
      <c r="AD492" s="365">
        <v>0</v>
      </c>
      <c r="AE492" s="365">
        <v>45953</v>
      </c>
      <c r="AF492" s="365">
        <v>0</v>
      </c>
      <c r="AG492" s="365">
        <v>0</v>
      </c>
      <c r="AH492" s="365">
        <v>0</v>
      </c>
      <c r="AI492" s="365">
        <v>7545</v>
      </c>
      <c r="AJ492" s="365">
        <v>0</v>
      </c>
      <c r="AK492" s="365">
        <v>9800</v>
      </c>
    </row>
    <row r="493" spans="1:81">
      <c r="A493" s="458" t="str">
        <f t="shared" si="7"/>
        <v>1754507262013000</v>
      </c>
      <c r="B493" s="364" t="s">
        <v>1616</v>
      </c>
      <c r="C493" s="364" t="s">
        <v>553</v>
      </c>
      <c r="D493" s="364" t="s">
        <v>576</v>
      </c>
      <c r="E493" s="364" t="s">
        <v>743</v>
      </c>
      <c r="F493" s="364" t="s">
        <v>584</v>
      </c>
      <c r="G493" s="364" t="s">
        <v>463</v>
      </c>
      <c r="H493" s="364" t="s">
        <v>556</v>
      </c>
      <c r="J493" s="364" t="s">
        <v>571</v>
      </c>
      <c r="K493" s="364" t="s">
        <v>566</v>
      </c>
      <c r="L493" s="364" t="s">
        <v>743</v>
      </c>
      <c r="M493" s="364" t="s">
        <v>738</v>
      </c>
      <c r="N493" s="364" t="s">
        <v>740</v>
      </c>
      <c r="O493" s="364" t="s">
        <v>738</v>
      </c>
      <c r="P493" s="364" t="s">
        <v>744</v>
      </c>
      <c r="Q493" s="364" t="s">
        <v>740</v>
      </c>
      <c r="R493" s="364" t="s">
        <v>741</v>
      </c>
      <c r="S493" s="364" t="s">
        <v>740</v>
      </c>
      <c r="T493" s="365">
        <v>211457</v>
      </c>
      <c r="U493" s="365">
        <v>0</v>
      </c>
      <c r="V493" s="365">
        <v>0</v>
      </c>
      <c r="W493" s="365">
        <v>148736</v>
      </c>
      <c r="X493" s="365">
        <v>18470</v>
      </c>
      <c r="Y493" s="365">
        <v>53604</v>
      </c>
      <c r="Z493" s="365">
        <v>0</v>
      </c>
      <c r="AA493" s="365">
        <v>0</v>
      </c>
      <c r="AB493" s="365">
        <v>0</v>
      </c>
      <c r="AC493" s="365">
        <v>0</v>
      </c>
      <c r="AD493" s="365">
        <v>0</v>
      </c>
      <c r="AE493" s="365">
        <v>432267</v>
      </c>
      <c r="AF493" s="365">
        <v>0</v>
      </c>
      <c r="AG493" s="365">
        <v>0</v>
      </c>
      <c r="AH493" s="365">
        <v>0</v>
      </c>
      <c r="AI493" s="365">
        <v>125104</v>
      </c>
      <c r="AJ493" s="365">
        <v>0</v>
      </c>
      <c r="AK493" s="365">
        <v>137453</v>
      </c>
    </row>
    <row r="494" spans="1:81">
      <c r="A494" s="458" t="str">
        <f t="shared" si="7"/>
        <v>1754508262013000</v>
      </c>
      <c r="B494" s="364" t="s">
        <v>1616</v>
      </c>
      <c r="C494" s="364" t="s">
        <v>553</v>
      </c>
      <c r="D494" s="364" t="s">
        <v>576</v>
      </c>
      <c r="E494" s="364" t="s">
        <v>743</v>
      </c>
      <c r="F494" s="364" t="s">
        <v>584</v>
      </c>
      <c r="G494" s="364" t="s">
        <v>463</v>
      </c>
      <c r="H494" s="364" t="s">
        <v>556</v>
      </c>
      <c r="J494" s="364" t="s">
        <v>571</v>
      </c>
      <c r="K494" s="364" t="s">
        <v>554</v>
      </c>
      <c r="L494" s="364" t="s">
        <v>743</v>
      </c>
      <c r="M494" s="364" t="s">
        <v>738</v>
      </c>
      <c r="N494" s="364" t="s">
        <v>740</v>
      </c>
      <c r="O494" s="364" t="s">
        <v>738</v>
      </c>
      <c r="P494" s="364" t="s">
        <v>744</v>
      </c>
      <c r="Q494" s="364" t="s">
        <v>740</v>
      </c>
      <c r="R494" s="364" t="s">
        <v>741</v>
      </c>
      <c r="S494" s="364" t="s">
        <v>740</v>
      </c>
      <c r="T494" s="365">
        <v>22949</v>
      </c>
      <c r="U494" s="365">
        <v>0</v>
      </c>
      <c r="V494" s="365">
        <v>0</v>
      </c>
      <c r="W494" s="365">
        <v>11525</v>
      </c>
      <c r="X494" s="365">
        <v>1107</v>
      </c>
      <c r="Y494" s="365">
        <v>2538</v>
      </c>
      <c r="Z494" s="365">
        <v>0</v>
      </c>
      <c r="AA494" s="365">
        <v>0</v>
      </c>
      <c r="AB494" s="365">
        <v>0</v>
      </c>
      <c r="AC494" s="365">
        <v>0</v>
      </c>
      <c r="AD494" s="365">
        <v>0</v>
      </c>
      <c r="AE494" s="365">
        <v>38119</v>
      </c>
      <c r="AF494" s="365">
        <v>0</v>
      </c>
      <c r="AG494" s="365">
        <v>0</v>
      </c>
      <c r="AH494" s="365">
        <v>0</v>
      </c>
      <c r="AI494" s="365">
        <v>6516</v>
      </c>
      <c r="AJ494" s="365">
        <v>0</v>
      </c>
      <c r="AK494" s="365">
        <v>8746</v>
      </c>
    </row>
    <row r="495" spans="1:81">
      <c r="A495" s="458" t="str">
        <f t="shared" si="7"/>
        <v>1754509262013000</v>
      </c>
      <c r="B495" s="364" t="s">
        <v>1616</v>
      </c>
      <c r="C495" s="364" t="s">
        <v>553</v>
      </c>
      <c r="D495" s="364" t="s">
        <v>576</v>
      </c>
      <c r="E495" s="364" t="s">
        <v>743</v>
      </c>
      <c r="F495" s="364" t="s">
        <v>584</v>
      </c>
      <c r="G495" s="364" t="s">
        <v>463</v>
      </c>
      <c r="H495" s="364" t="s">
        <v>556</v>
      </c>
      <c r="J495" s="364" t="s">
        <v>571</v>
      </c>
      <c r="K495" s="364" t="s">
        <v>567</v>
      </c>
      <c r="L495" s="364" t="s">
        <v>743</v>
      </c>
      <c r="M495" s="364" t="s">
        <v>738</v>
      </c>
      <c r="N495" s="364" t="s">
        <v>740</v>
      </c>
      <c r="O495" s="364" t="s">
        <v>738</v>
      </c>
      <c r="P495" s="364" t="s">
        <v>744</v>
      </c>
      <c r="Q495" s="364" t="s">
        <v>740</v>
      </c>
      <c r="R495" s="364" t="s">
        <v>741</v>
      </c>
      <c r="S495" s="364" t="s">
        <v>740</v>
      </c>
      <c r="T495" s="365">
        <v>196268</v>
      </c>
      <c r="U495" s="365">
        <v>0</v>
      </c>
      <c r="V495" s="365">
        <v>0</v>
      </c>
      <c r="W495" s="365">
        <v>146005</v>
      </c>
      <c r="X495" s="365">
        <v>17023</v>
      </c>
      <c r="Y495" s="365">
        <v>51616</v>
      </c>
      <c r="Z495" s="365">
        <v>0</v>
      </c>
      <c r="AA495" s="365">
        <v>0</v>
      </c>
      <c r="AB495" s="365">
        <v>0</v>
      </c>
      <c r="AC495" s="365">
        <v>0</v>
      </c>
      <c r="AD495" s="365">
        <v>0</v>
      </c>
      <c r="AE495" s="365">
        <v>410912</v>
      </c>
      <c r="AF495" s="365">
        <v>0</v>
      </c>
      <c r="AG495" s="365">
        <v>0</v>
      </c>
      <c r="AH495" s="365">
        <v>0</v>
      </c>
      <c r="AI495" s="365">
        <v>121981</v>
      </c>
      <c r="AJ495" s="365">
        <v>0</v>
      </c>
      <c r="AK495" s="365">
        <v>138517</v>
      </c>
    </row>
    <row r="496" spans="1:81">
      <c r="A496" s="458" t="str">
        <f t="shared" si="7"/>
        <v>1754510262013000</v>
      </c>
      <c r="B496" s="364" t="s">
        <v>1616</v>
      </c>
      <c r="C496" s="364" t="s">
        <v>553</v>
      </c>
      <c r="D496" s="364" t="s">
        <v>576</v>
      </c>
      <c r="E496" s="364" t="s">
        <v>743</v>
      </c>
      <c r="F496" s="364" t="s">
        <v>584</v>
      </c>
      <c r="G496" s="364" t="s">
        <v>463</v>
      </c>
      <c r="H496" s="364" t="s">
        <v>556</v>
      </c>
      <c r="J496" s="364" t="s">
        <v>571</v>
      </c>
      <c r="K496" s="364" t="s">
        <v>568</v>
      </c>
      <c r="L496" s="364" t="s">
        <v>743</v>
      </c>
      <c r="M496" s="364" t="s">
        <v>738</v>
      </c>
      <c r="N496" s="364" t="s">
        <v>740</v>
      </c>
      <c r="O496" s="364" t="s">
        <v>738</v>
      </c>
      <c r="P496" s="364" t="s">
        <v>744</v>
      </c>
      <c r="Q496" s="364" t="s">
        <v>740</v>
      </c>
      <c r="R496" s="364" t="s">
        <v>741</v>
      </c>
      <c r="S496" s="364" t="s">
        <v>740</v>
      </c>
      <c r="T496" s="365">
        <v>18719</v>
      </c>
      <c r="U496" s="365">
        <v>0</v>
      </c>
      <c r="V496" s="365">
        <v>0</v>
      </c>
      <c r="W496" s="365">
        <v>9436</v>
      </c>
      <c r="X496" s="365">
        <v>947</v>
      </c>
      <c r="Y496" s="365">
        <v>1981</v>
      </c>
      <c r="Z496" s="365">
        <v>0</v>
      </c>
      <c r="AA496" s="365">
        <v>0</v>
      </c>
      <c r="AB496" s="365">
        <v>0</v>
      </c>
      <c r="AC496" s="365">
        <v>0</v>
      </c>
      <c r="AD496" s="365">
        <v>0</v>
      </c>
      <c r="AE496" s="365">
        <v>31083</v>
      </c>
      <c r="AF496" s="365">
        <v>0</v>
      </c>
      <c r="AG496" s="365">
        <v>0</v>
      </c>
      <c r="AH496" s="365">
        <v>0</v>
      </c>
      <c r="AI496" s="365">
        <v>5487</v>
      </c>
      <c r="AJ496" s="365">
        <v>0</v>
      </c>
      <c r="AK496" s="365">
        <v>7682</v>
      </c>
    </row>
    <row r="497" spans="1:69">
      <c r="A497" s="458" t="str">
        <f t="shared" si="7"/>
        <v>1754511262013000</v>
      </c>
      <c r="B497" s="364" t="s">
        <v>1616</v>
      </c>
      <c r="C497" s="364" t="s">
        <v>553</v>
      </c>
      <c r="D497" s="364" t="s">
        <v>576</v>
      </c>
      <c r="E497" s="364" t="s">
        <v>743</v>
      </c>
      <c r="F497" s="364" t="s">
        <v>584</v>
      </c>
      <c r="G497" s="364" t="s">
        <v>463</v>
      </c>
      <c r="H497" s="364" t="s">
        <v>556</v>
      </c>
      <c r="J497" s="364" t="s">
        <v>571</v>
      </c>
      <c r="K497" s="364" t="s">
        <v>569</v>
      </c>
      <c r="L497" s="364" t="s">
        <v>743</v>
      </c>
      <c r="M497" s="364" t="s">
        <v>738</v>
      </c>
      <c r="N497" s="364" t="s">
        <v>740</v>
      </c>
      <c r="O497" s="364" t="s">
        <v>738</v>
      </c>
      <c r="P497" s="364" t="s">
        <v>744</v>
      </c>
      <c r="Q497" s="364" t="s">
        <v>740</v>
      </c>
      <c r="R497" s="364" t="s">
        <v>741</v>
      </c>
      <c r="S497" s="364" t="s">
        <v>740</v>
      </c>
      <c r="T497" s="365">
        <v>182717</v>
      </c>
      <c r="U497" s="365">
        <v>0</v>
      </c>
      <c r="V497" s="365">
        <v>0</v>
      </c>
      <c r="W497" s="365">
        <v>133090</v>
      </c>
      <c r="X497" s="365">
        <v>17177</v>
      </c>
      <c r="Y497" s="365">
        <v>47199</v>
      </c>
      <c r="Z497" s="365">
        <v>0</v>
      </c>
      <c r="AA497" s="365">
        <v>0</v>
      </c>
      <c r="AB497" s="365">
        <v>0</v>
      </c>
      <c r="AC497" s="365">
        <v>0</v>
      </c>
      <c r="AD497" s="365">
        <v>0</v>
      </c>
      <c r="AE497" s="365">
        <v>380183</v>
      </c>
      <c r="AF497" s="365">
        <v>0</v>
      </c>
      <c r="AG497" s="365">
        <v>0</v>
      </c>
      <c r="AH497" s="365">
        <v>0</v>
      </c>
      <c r="AI497" s="365">
        <v>118033</v>
      </c>
      <c r="AJ497" s="365">
        <v>0</v>
      </c>
      <c r="AK497" s="365">
        <v>139597</v>
      </c>
    </row>
    <row r="498" spans="1:69">
      <c r="A498" s="458" t="str">
        <f t="shared" si="7"/>
        <v>1754512262013000</v>
      </c>
      <c r="B498" s="364" t="s">
        <v>1616</v>
      </c>
      <c r="C498" s="364" t="s">
        <v>553</v>
      </c>
      <c r="D498" s="364" t="s">
        <v>576</v>
      </c>
      <c r="E498" s="364" t="s">
        <v>743</v>
      </c>
      <c r="F498" s="364" t="s">
        <v>584</v>
      </c>
      <c r="G498" s="364" t="s">
        <v>463</v>
      </c>
      <c r="H498" s="364" t="s">
        <v>556</v>
      </c>
      <c r="J498" s="364" t="s">
        <v>571</v>
      </c>
      <c r="K498" s="364" t="s">
        <v>557</v>
      </c>
      <c r="L498" s="364" t="s">
        <v>743</v>
      </c>
      <c r="M498" s="364" t="s">
        <v>738</v>
      </c>
      <c r="N498" s="364" t="s">
        <v>740</v>
      </c>
      <c r="O498" s="364" t="s">
        <v>738</v>
      </c>
      <c r="P498" s="364" t="s">
        <v>744</v>
      </c>
      <c r="Q498" s="364" t="s">
        <v>740</v>
      </c>
      <c r="R498" s="364" t="s">
        <v>741</v>
      </c>
      <c r="S498" s="364" t="s">
        <v>740</v>
      </c>
      <c r="T498" s="365">
        <v>15093</v>
      </c>
      <c r="U498" s="365">
        <v>0</v>
      </c>
      <c r="V498" s="365">
        <v>0</v>
      </c>
      <c r="W498" s="365">
        <v>7486</v>
      </c>
      <c r="X498" s="365">
        <v>792</v>
      </c>
      <c r="Y498" s="365">
        <v>1465</v>
      </c>
      <c r="Z498" s="365">
        <v>0</v>
      </c>
      <c r="AA498" s="365">
        <v>0</v>
      </c>
      <c r="AB498" s="365">
        <v>0</v>
      </c>
      <c r="AC498" s="365">
        <v>0</v>
      </c>
      <c r="AD498" s="365">
        <v>0</v>
      </c>
      <c r="AE498" s="365">
        <v>24836</v>
      </c>
      <c r="AF498" s="365">
        <v>0</v>
      </c>
      <c r="AG498" s="365">
        <v>0</v>
      </c>
      <c r="AH498" s="365">
        <v>0</v>
      </c>
      <c r="AI498" s="365">
        <v>4501</v>
      </c>
      <c r="AJ498" s="365">
        <v>0</v>
      </c>
      <c r="AK498" s="365">
        <v>6603</v>
      </c>
    </row>
    <row r="499" spans="1:69">
      <c r="A499" s="458" t="str">
        <f t="shared" si="7"/>
        <v>1754513262013000</v>
      </c>
      <c r="B499" s="364" t="s">
        <v>1616</v>
      </c>
      <c r="C499" s="364" t="s">
        <v>553</v>
      </c>
      <c r="D499" s="364" t="s">
        <v>576</v>
      </c>
      <c r="E499" s="364" t="s">
        <v>743</v>
      </c>
      <c r="F499" s="364" t="s">
        <v>584</v>
      </c>
      <c r="G499" s="364" t="s">
        <v>463</v>
      </c>
      <c r="H499" s="364" t="s">
        <v>556</v>
      </c>
      <c r="J499" s="364" t="s">
        <v>571</v>
      </c>
      <c r="K499" s="364" t="s">
        <v>572</v>
      </c>
      <c r="L499" s="364" t="s">
        <v>743</v>
      </c>
      <c r="M499" s="364" t="s">
        <v>738</v>
      </c>
      <c r="N499" s="364" t="s">
        <v>740</v>
      </c>
      <c r="O499" s="364" t="s">
        <v>738</v>
      </c>
      <c r="P499" s="364" t="s">
        <v>744</v>
      </c>
      <c r="Q499" s="364" t="s">
        <v>740</v>
      </c>
      <c r="R499" s="364" t="s">
        <v>741</v>
      </c>
      <c r="S499" s="364" t="s">
        <v>740</v>
      </c>
      <c r="T499" s="365">
        <v>178066</v>
      </c>
      <c r="U499" s="365">
        <v>0</v>
      </c>
      <c r="V499" s="365">
        <v>0</v>
      </c>
      <c r="W499" s="365">
        <v>118614</v>
      </c>
      <c r="X499" s="365">
        <v>17334</v>
      </c>
      <c r="Y499" s="365">
        <v>43655</v>
      </c>
      <c r="Z499" s="365">
        <v>0</v>
      </c>
      <c r="AA499" s="365">
        <v>0</v>
      </c>
      <c r="AB499" s="365">
        <v>0</v>
      </c>
      <c r="AC499" s="365">
        <v>0</v>
      </c>
      <c r="AD499" s="365">
        <v>0</v>
      </c>
      <c r="AE499" s="365">
        <v>357669</v>
      </c>
      <c r="AF499" s="365">
        <v>0</v>
      </c>
      <c r="AG499" s="365">
        <v>0</v>
      </c>
      <c r="AH499" s="365">
        <v>0</v>
      </c>
      <c r="AI499" s="365">
        <v>114964</v>
      </c>
      <c r="AJ499" s="365">
        <v>0</v>
      </c>
      <c r="AK499" s="365">
        <v>135046</v>
      </c>
    </row>
    <row r="500" spans="1:69">
      <c r="A500" s="458" t="str">
        <f t="shared" si="7"/>
        <v>1754514262013000</v>
      </c>
      <c r="B500" s="364" t="s">
        <v>1616</v>
      </c>
      <c r="C500" s="364" t="s">
        <v>553</v>
      </c>
      <c r="D500" s="364" t="s">
        <v>576</v>
      </c>
      <c r="E500" s="364" t="s">
        <v>743</v>
      </c>
      <c r="F500" s="364" t="s">
        <v>584</v>
      </c>
      <c r="G500" s="364" t="s">
        <v>463</v>
      </c>
      <c r="H500" s="364" t="s">
        <v>556</v>
      </c>
      <c r="J500" s="364" t="s">
        <v>571</v>
      </c>
      <c r="K500" s="364" t="s">
        <v>573</v>
      </c>
      <c r="L500" s="364" t="s">
        <v>743</v>
      </c>
      <c r="M500" s="364" t="s">
        <v>738</v>
      </c>
      <c r="N500" s="364" t="s">
        <v>740</v>
      </c>
      <c r="O500" s="364" t="s">
        <v>738</v>
      </c>
      <c r="P500" s="364" t="s">
        <v>744</v>
      </c>
      <c r="Q500" s="364" t="s">
        <v>740</v>
      </c>
      <c r="R500" s="364" t="s">
        <v>741</v>
      </c>
      <c r="S500" s="364" t="s">
        <v>740</v>
      </c>
      <c r="T500" s="365">
        <v>11884</v>
      </c>
      <c r="U500" s="365">
        <v>0</v>
      </c>
      <c r="V500" s="365">
        <v>0</v>
      </c>
      <c r="W500" s="365">
        <v>5813</v>
      </c>
      <c r="X500" s="365">
        <v>635</v>
      </c>
      <c r="Y500" s="365">
        <v>1034</v>
      </c>
      <c r="Z500" s="365">
        <v>0</v>
      </c>
      <c r="AA500" s="365">
        <v>0</v>
      </c>
      <c r="AB500" s="365">
        <v>0</v>
      </c>
      <c r="AC500" s="365">
        <v>0</v>
      </c>
      <c r="AD500" s="365">
        <v>0</v>
      </c>
      <c r="AE500" s="365">
        <v>19366</v>
      </c>
      <c r="AF500" s="365">
        <v>0</v>
      </c>
      <c r="AG500" s="365">
        <v>0</v>
      </c>
      <c r="AH500" s="365">
        <v>0</v>
      </c>
      <c r="AI500" s="365">
        <v>3596</v>
      </c>
      <c r="AJ500" s="365">
        <v>0</v>
      </c>
      <c r="AK500" s="365">
        <v>5529</v>
      </c>
    </row>
    <row r="501" spans="1:69">
      <c r="A501" s="458" t="str">
        <f t="shared" si="7"/>
        <v>1754515262013000</v>
      </c>
      <c r="B501" s="364" t="s">
        <v>1616</v>
      </c>
      <c r="C501" s="364" t="s">
        <v>553</v>
      </c>
      <c r="D501" s="364" t="s">
        <v>576</v>
      </c>
      <c r="E501" s="364" t="s">
        <v>743</v>
      </c>
      <c r="F501" s="364" t="s">
        <v>584</v>
      </c>
      <c r="G501" s="364" t="s">
        <v>463</v>
      </c>
      <c r="H501" s="364" t="s">
        <v>556</v>
      </c>
      <c r="J501" s="364" t="s">
        <v>571</v>
      </c>
      <c r="K501" s="364" t="s">
        <v>574</v>
      </c>
      <c r="L501" s="364" t="s">
        <v>743</v>
      </c>
      <c r="M501" s="364" t="s">
        <v>738</v>
      </c>
      <c r="N501" s="364" t="s">
        <v>740</v>
      </c>
      <c r="O501" s="364" t="s">
        <v>738</v>
      </c>
      <c r="P501" s="364" t="s">
        <v>744</v>
      </c>
      <c r="Q501" s="364" t="s">
        <v>740</v>
      </c>
      <c r="R501" s="364" t="s">
        <v>741</v>
      </c>
      <c r="S501" s="364" t="s">
        <v>740</v>
      </c>
      <c r="T501" s="365">
        <v>142343</v>
      </c>
      <c r="U501" s="365">
        <v>0</v>
      </c>
      <c r="V501" s="365">
        <v>0</v>
      </c>
      <c r="W501" s="365">
        <v>105583</v>
      </c>
      <c r="X501" s="365">
        <v>17493</v>
      </c>
      <c r="Y501" s="365">
        <v>44029</v>
      </c>
      <c r="Z501" s="365">
        <v>0</v>
      </c>
      <c r="AA501" s="365">
        <v>0</v>
      </c>
      <c r="AB501" s="365">
        <v>0</v>
      </c>
      <c r="AC501" s="365">
        <v>0</v>
      </c>
      <c r="AD501" s="365">
        <v>0</v>
      </c>
      <c r="AE501" s="365">
        <v>309448</v>
      </c>
      <c r="AF501" s="365">
        <v>0</v>
      </c>
      <c r="AG501" s="365">
        <v>0</v>
      </c>
      <c r="AH501" s="365">
        <v>0</v>
      </c>
      <c r="AI501" s="365">
        <v>115818</v>
      </c>
      <c r="AJ501" s="365">
        <v>0</v>
      </c>
      <c r="AK501" s="365">
        <v>133034</v>
      </c>
    </row>
    <row r="502" spans="1:69">
      <c r="A502" s="458" t="str">
        <f t="shared" si="7"/>
        <v>1754516262013000</v>
      </c>
      <c r="B502" s="364" t="s">
        <v>1616</v>
      </c>
      <c r="C502" s="364" t="s">
        <v>553</v>
      </c>
      <c r="D502" s="364" t="s">
        <v>576</v>
      </c>
      <c r="E502" s="364" t="s">
        <v>743</v>
      </c>
      <c r="F502" s="364" t="s">
        <v>584</v>
      </c>
      <c r="G502" s="364" t="s">
        <v>463</v>
      </c>
      <c r="H502" s="364" t="s">
        <v>556</v>
      </c>
      <c r="J502" s="364" t="s">
        <v>571</v>
      </c>
      <c r="K502" s="364" t="s">
        <v>575</v>
      </c>
      <c r="L502" s="364" t="s">
        <v>743</v>
      </c>
      <c r="M502" s="364" t="s">
        <v>738</v>
      </c>
      <c r="N502" s="364" t="s">
        <v>740</v>
      </c>
      <c r="O502" s="364" t="s">
        <v>738</v>
      </c>
      <c r="P502" s="364" t="s">
        <v>744</v>
      </c>
      <c r="Q502" s="364" t="s">
        <v>740</v>
      </c>
      <c r="R502" s="364" t="s">
        <v>741</v>
      </c>
      <c r="S502" s="364" t="s">
        <v>740</v>
      </c>
      <c r="T502" s="365">
        <v>8899</v>
      </c>
      <c r="U502" s="365">
        <v>0</v>
      </c>
      <c r="V502" s="365">
        <v>0</v>
      </c>
      <c r="W502" s="365">
        <v>4403</v>
      </c>
      <c r="X502" s="365">
        <v>476</v>
      </c>
      <c r="Y502" s="365">
        <v>660</v>
      </c>
      <c r="Z502" s="365">
        <v>0</v>
      </c>
      <c r="AA502" s="365">
        <v>0</v>
      </c>
      <c r="AB502" s="365">
        <v>0</v>
      </c>
      <c r="AC502" s="365">
        <v>0</v>
      </c>
      <c r="AD502" s="365">
        <v>0</v>
      </c>
      <c r="AE502" s="365">
        <v>14438</v>
      </c>
      <c r="AF502" s="365">
        <v>0</v>
      </c>
      <c r="AG502" s="365">
        <v>0</v>
      </c>
      <c r="AH502" s="365">
        <v>0</v>
      </c>
      <c r="AI502" s="365">
        <v>2741</v>
      </c>
      <c r="AJ502" s="365">
        <v>0</v>
      </c>
      <c r="AK502" s="365">
        <v>4502</v>
      </c>
    </row>
    <row r="503" spans="1:69">
      <c r="A503" s="458" t="str">
        <f t="shared" si="7"/>
        <v>1754517262013000</v>
      </c>
      <c r="B503" s="364" t="s">
        <v>1616</v>
      </c>
      <c r="C503" s="364" t="s">
        <v>553</v>
      </c>
      <c r="D503" s="364" t="s">
        <v>576</v>
      </c>
      <c r="E503" s="364" t="s">
        <v>743</v>
      </c>
      <c r="F503" s="364" t="s">
        <v>584</v>
      </c>
      <c r="G503" s="364" t="s">
        <v>463</v>
      </c>
      <c r="H503" s="364" t="s">
        <v>556</v>
      </c>
      <c r="J503" s="364" t="s">
        <v>571</v>
      </c>
      <c r="K503" s="364" t="s">
        <v>576</v>
      </c>
      <c r="L503" s="364" t="s">
        <v>743</v>
      </c>
      <c r="M503" s="364" t="s">
        <v>738</v>
      </c>
      <c r="N503" s="364" t="s">
        <v>740</v>
      </c>
      <c r="O503" s="364" t="s">
        <v>738</v>
      </c>
      <c r="P503" s="364" t="s">
        <v>744</v>
      </c>
      <c r="Q503" s="364" t="s">
        <v>740</v>
      </c>
      <c r="R503" s="364" t="s">
        <v>741</v>
      </c>
      <c r="S503" s="364" t="s">
        <v>740</v>
      </c>
      <c r="T503" s="365">
        <v>110806</v>
      </c>
      <c r="U503" s="365">
        <v>0</v>
      </c>
      <c r="V503" s="365">
        <v>0</v>
      </c>
      <c r="W503" s="365">
        <v>99176</v>
      </c>
      <c r="X503" s="365">
        <v>17655</v>
      </c>
      <c r="Y503" s="365">
        <v>36076</v>
      </c>
      <c r="Z503" s="365">
        <v>0</v>
      </c>
      <c r="AA503" s="365">
        <v>0</v>
      </c>
      <c r="AB503" s="365">
        <v>0</v>
      </c>
      <c r="AC503" s="365">
        <v>0</v>
      </c>
      <c r="AD503" s="365">
        <v>0</v>
      </c>
      <c r="AE503" s="365">
        <v>263713</v>
      </c>
      <c r="AF503" s="365">
        <v>0</v>
      </c>
      <c r="AG503" s="365">
        <v>0</v>
      </c>
      <c r="AH503" s="365">
        <v>0</v>
      </c>
      <c r="AI503" s="365">
        <v>108351</v>
      </c>
      <c r="AJ503" s="365">
        <v>0</v>
      </c>
      <c r="AK503" s="365">
        <v>119802</v>
      </c>
    </row>
    <row r="504" spans="1:69">
      <c r="A504" s="458" t="str">
        <f t="shared" si="7"/>
        <v>1754518262013000</v>
      </c>
      <c r="B504" s="364" t="s">
        <v>1616</v>
      </c>
      <c r="C504" s="364" t="s">
        <v>553</v>
      </c>
      <c r="D504" s="364" t="s">
        <v>576</v>
      </c>
      <c r="E504" s="364" t="s">
        <v>743</v>
      </c>
      <c r="F504" s="364" t="s">
        <v>584</v>
      </c>
      <c r="G504" s="364" t="s">
        <v>463</v>
      </c>
      <c r="H504" s="364" t="s">
        <v>556</v>
      </c>
      <c r="J504" s="364" t="s">
        <v>571</v>
      </c>
      <c r="K504" s="364" t="s">
        <v>577</v>
      </c>
      <c r="L504" s="364" t="s">
        <v>743</v>
      </c>
      <c r="M504" s="364" t="s">
        <v>738</v>
      </c>
      <c r="N504" s="364" t="s">
        <v>740</v>
      </c>
      <c r="O504" s="364" t="s">
        <v>738</v>
      </c>
      <c r="P504" s="364" t="s">
        <v>744</v>
      </c>
      <c r="Q504" s="364" t="s">
        <v>740</v>
      </c>
      <c r="R504" s="364" t="s">
        <v>741</v>
      </c>
      <c r="S504" s="364" t="s">
        <v>740</v>
      </c>
      <c r="T504" s="365">
        <v>6523</v>
      </c>
      <c r="U504" s="365">
        <v>0</v>
      </c>
      <c r="V504" s="365">
        <v>0</v>
      </c>
      <c r="W504" s="365">
        <v>3215</v>
      </c>
      <c r="X504" s="365">
        <v>315</v>
      </c>
      <c r="Y504" s="365">
        <v>319</v>
      </c>
      <c r="Z504" s="365">
        <v>0</v>
      </c>
      <c r="AA504" s="365">
        <v>0</v>
      </c>
      <c r="AB504" s="365">
        <v>0</v>
      </c>
      <c r="AC504" s="365">
        <v>0</v>
      </c>
      <c r="AD504" s="365">
        <v>0</v>
      </c>
      <c r="AE504" s="365">
        <v>10372</v>
      </c>
      <c r="AF504" s="365">
        <v>0</v>
      </c>
      <c r="AG504" s="365">
        <v>0</v>
      </c>
      <c r="AH504" s="365">
        <v>0</v>
      </c>
      <c r="AI504" s="365">
        <v>1915</v>
      </c>
      <c r="AJ504" s="365">
        <v>0</v>
      </c>
      <c r="AK504" s="365">
        <v>3500</v>
      </c>
    </row>
    <row r="505" spans="1:69">
      <c r="A505" s="458" t="str">
        <f t="shared" si="7"/>
        <v>1754519262013000</v>
      </c>
      <c r="B505" s="364" t="s">
        <v>1616</v>
      </c>
      <c r="C505" s="364" t="s">
        <v>553</v>
      </c>
      <c r="D505" s="364" t="s">
        <v>576</v>
      </c>
      <c r="E505" s="364" t="s">
        <v>743</v>
      </c>
      <c r="F505" s="364" t="s">
        <v>584</v>
      </c>
      <c r="G505" s="364" t="s">
        <v>463</v>
      </c>
      <c r="H505" s="364" t="s">
        <v>556</v>
      </c>
      <c r="J505" s="364" t="s">
        <v>571</v>
      </c>
      <c r="K505" s="364" t="s">
        <v>578</v>
      </c>
      <c r="L505" s="364" t="s">
        <v>743</v>
      </c>
      <c r="M505" s="364" t="s">
        <v>738</v>
      </c>
      <c r="N505" s="364" t="s">
        <v>740</v>
      </c>
      <c r="O505" s="364" t="s">
        <v>738</v>
      </c>
      <c r="P505" s="364" t="s">
        <v>744</v>
      </c>
      <c r="Q505" s="364" t="s">
        <v>740</v>
      </c>
      <c r="R505" s="364" t="s">
        <v>741</v>
      </c>
      <c r="S505" s="364" t="s">
        <v>740</v>
      </c>
      <c r="T505" s="365">
        <v>87684</v>
      </c>
      <c r="U505" s="365">
        <v>0</v>
      </c>
      <c r="V505" s="365">
        <v>0</v>
      </c>
      <c r="W505" s="365">
        <v>83249</v>
      </c>
      <c r="X505" s="365">
        <v>17818</v>
      </c>
      <c r="Y505" s="365">
        <v>17011</v>
      </c>
      <c r="Z505" s="365">
        <v>0</v>
      </c>
      <c r="AA505" s="365">
        <v>0</v>
      </c>
      <c r="AB505" s="365">
        <v>0</v>
      </c>
      <c r="AC505" s="365">
        <v>0</v>
      </c>
      <c r="AD505" s="365">
        <v>0</v>
      </c>
      <c r="AE505" s="365">
        <v>205762</v>
      </c>
      <c r="AF505" s="365">
        <v>0</v>
      </c>
      <c r="AG505" s="365">
        <v>0</v>
      </c>
      <c r="AH505" s="365">
        <v>0</v>
      </c>
      <c r="AI505" s="365">
        <v>89776</v>
      </c>
      <c r="AJ505" s="365">
        <v>0</v>
      </c>
      <c r="AK505" s="365">
        <v>100881</v>
      </c>
    </row>
    <row r="506" spans="1:69">
      <c r="A506" s="458" t="str">
        <f t="shared" si="7"/>
        <v>1754520262013000</v>
      </c>
      <c r="B506" s="364" t="s">
        <v>1616</v>
      </c>
      <c r="C506" s="364" t="s">
        <v>553</v>
      </c>
      <c r="D506" s="364" t="s">
        <v>576</v>
      </c>
      <c r="E506" s="364" t="s">
        <v>743</v>
      </c>
      <c r="F506" s="364" t="s">
        <v>584</v>
      </c>
      <c r="G506" s="364" t="s">
        <v>463</v>
      </c>
      <c r="H506" s="364" t="s">
        <v>556</v>
      </c>
      <c r="J506" s="364" t="s">
        <v>571</v>
      </c>
      <c r="K506" s="364" t="s">
        <v>579</v>
      </c>
      <c r="L506" s="364" t="s">
        <v>743</v>
      </c>
      <c r="M506" s="364" t="s">
        <v>738</v>
      </c>
      <c r="N506" s="364" t="s">
        <v>740</v>
      </c>
      <c r="O506" s="364" t="s">
        <v>738</v>
      </c>
      <c r="P506" s="364" t="s">
        <v>744</v>
      </c>
      <c r="Q506" s="364" t="s">
        <v>740</v>
      </c>
      <c r="R506" s="364" t="s">
        <v>741</v>
      </c>
      <c r="S506" s="364" t="s">
        <v>740</v>
      </c>
      <c r="T506" s="365">
        <v>4636</v>
      </c>
      <c r="U506" s="365">
        <v>0</v>
      </c>
      <c r="V506" s="365">
        <v>0</v>
      </c>
      <c r="W506" s="365">
        <v>2170</v>
      </c>
      <c r="X506" s="365">
        <v>151</v>
      </c>
      <c r="Y506" s="365">
        <v>139</v>
      </c>
      <c r="Z506" s="365">
        <v>0</v>
      </c>
      <c r="AA506" s="365">
        <v>0</v>
      </c>
      <c r="AB506" s="365">
        <v>0</v>
      </c>
      <c r="AC506" s="365">
        <v>0</v>
      </c>
      <c r="AD506" s="365">
        <v>0</v>
      </c>
      <c r="AE506" s="365">
        <v>7096</v>
      </c>
      <c r="AF506" s="365">
        <v>0</v>
      </c>
      <c r="AG506" s="365">
        <v>0</v>
      </c>
      <c r="AH506" s="365">
        <v>0</v>
      </c>
      <c r="AI506" s="365">
        <v>1244</v>
      </c>
      <c r="AJ506" s="365">
        <v>0</v>
      </c>
      <c r="AK506" s="365">
        <v>2650</v>
      </c>
    </row>
    <row r="507" spans="1:69">
      <c r="A507" s="458" t="str">
        <f t="shared" si="7"/>
        <v>1754521262013000</v>
      </c>
      <c r="B507" s="364" t="s">
        <v>1616</v>
      </c>
      <c r="C507" s="364" t="s">
        <v>553</v>
      </c>
      <c r="D507" s="364" t="s">
        <v>576</v>
      </c>
      <c r="E507" s="364" t="s">
        <v>743</v>
      </c>
      <c r="F507" s="364" t="s">
        <v>584</v>
      </c>
      <c r="G507" s="364" t="s">
        <v>463</v>
      </c>
      <c r="H507" s="364" t="s">
        <v>556</v>
      </c>
      <c r="J507" s="364" t="s">
        <v>571</v>
      </c>
      <c r="K507" s="364" t="s">
        <v>559</v>
      </c>
      <c r="L507" s="364" t="s">
        <v>743</v>
      </c>
      <c r="M507" s="364" t="s">
        <v>738</v>
      </c>
      <c r="N507" s="364" t="s">
        <v>740</v>
      </c>
      <c r="O507" s="364" t="s">
        <v>738</v>
      </c>
      <c r="P507" s="364" t="s">
        <v>744</v>
      </c>
      <c r="Q507" s="364" t="s">
        <v>740</v>
      </c>
      <c r="R507" s="364" t="s">
        <v>741</v>
      </c>
      <c r="S507" s="364" t="s">
        <v>740</v>
      </c>
      <c r="T507" s="365">
        <v>210525</v>
      </c>
      <c r="U507" s="365">
        <v>0</v>
      </c>
      <c r="V507" s="365">
        <v>0</v>
      </c>
      <c r="W507" s="365">
        <v>174202</v>
      </c>
      <c r="X507" s="365">
        <v>9460</v>
      </c>
      <c r="Y507" s="365">
        <v>42538</v>
      </c>
      <c r="Z507" s="365">
        <v>0</v>
      </c>
      <c r="AA507" s="365">
        <v>0</v>
      </c>
      <c r="AB507" s="365">
        <v>0</v>
      </c>
      <c r="AC507" s="365">
        <v>0</v>
      </c>
      <c r="AD507" s="365">
        <v>0</v>
      </c>
      <c r="AE507" s="365">
        <v>436725</v>
      </c>
      <c r="AF507" s="365">
        <v>0</v>
      </c>
      <c r="AG507" s="365">
        <v>0</v>
      </c>
      <c r="AH507" s="365">
        <v>0</v>
      </c>
      <c r="AI507" s="365">
        <v>183694</v>
      </c>
      <c r="AJ507" s="365">
        <v>0</v>
      </c>
      <c r="AK507" s="365">
        <v>273776</v>
      </c>
    </row>
    <row r="508" spans="1:69">
      <c r="A508" s="458" t="str">
        <f t="shared" si="7"/>
        <v>1754522262013000</v>
      </c>
      <c r="B508" s="364" t="s">
        <v>1616</v>
      </c>
      <c r="C508" s="364" t="s">
        <v>553</v>
      </c>
      <c r="D508" s="364" t="s">
        <v>576</v>
      </c>
      <c r="E508" s="364" t="s">
        <v>743</v>
      </c>
      <c r="F508" s="364" t="s">
        <v>584</v>
      </c>
      <c r="G508" s="364" t="s">
        <v>463</v>
      </c>
      <c r="H508" s="364" t="s">
        <v>556</v>
      </c>
      <c r="J508" s="364" t="s">
        <v>571</v>
      </c>
      <c r="K508" s="364" t="s">
        <v>580</v>
      </c>
      <c r="L508" s="364" t="s">
        <v>743</v>
      </c>
      <c r="M508" s="364" t="s">
        <v>738</v>
      </c>
      <c r="N508" s="364" t="s">
        <v>740</v>
      </c>
      <c r="O508" s="364" t="s">
        <v>738</v>
      </c>
      <c r="P508" s="364" t="s">
        <v>744</v>
      </c>
      <c r="Q508" s="364" t="s">
        <v>740</v>
      </c>
      <c r="R508" s="364" t="s">
        <v>741</v>
      </c>
      <c r="S508" s="364" t="s">
        <v>740</v>
      </c>
      <c r="T508" s="365">
        <v>9157</v>
      </c>
      <c r="U508" s="365">
        <v>0</v>
      </c>
      <c r="V508" s="365">
        <v>0</v>
      </c>
      <c r="W508" s="365">
        <v>2483</v>
      </c>
      <c r="X508" s="365">
        <v>20</v>
      </c>
      <c r="Y508" s="365">
        <v>161</v>
      </c>
      <c r="Z508" s="365">
        <v>0</v>
      </c>
      <c r="AA508" s="365">
        <v>0</v>
      </c>
      <c r="AB508" s="365">
        <v>0</v>
      </c>
      <c r="AC508" s="365">
        <v>0</v>
      </c>
      <c r="AD508" s="365">
        <v>0</v>
      </c>
      <c r="AE508" s="365">
        <v>11821</v>
      </c>
      <c r="AF508" s="365">
        <v>0</v>
      </c>
      <c r="AG508" s="365">
        <v>0</v>
      </c>
      <c r="AH508" s="365">
        <v>0</v>
      </c>
      <c r="AI508" s="365">
        <v>1315</v>
      </c>
      <c r="AJ508" s="365">
        <v>0</v>
      </c>
      <c r="AK508" s="365">
        <v>6413</v>
      </c>
    </row>
    <row r="509" spans="1:69">
      <c r="A509" s="458" t="str">
        <f t="shared" si="7"/>
        <v>1754523262013000</v>
      </c>
      <c r="B509" s="364" t="s">
        <v>1616</v>
      </c>
      <c r="C509" s="364" t="s">
        <v>553</v>
      </c>
      <c r="D509" s="364" t="s">
        <v>576</v>
      </c>
      <c r="E509" s="364" t="s">
        <v>743</v>
      </c>
      <c r="F509" s="364" t="s">
        <v>584</v>
      </c>
      <c r="G509" s="364" t="s">
        <v>463</v>
      </c>
      <c r="H509" s="364" t="s">
        <v>556</v>
      </c>
      <c r="J509" s="364" t="s">
        <v>571</v>
      </c>
      <c r="K509" s="364" t="s">
        <v>581</v>
      </c>
      <c r="L509" s="364" t="s">
        <v>743</v>
      </c>
      <c r="M509" s="364" t="s">
        <v>738</v>
      </c>
      <c r="N509" s="364" t="s">
        <v>740</v>
      </c>
      <c r="O509" s="364" t="s">
        <v>738</v>
      </c>
      <c r="P509" s="364" t="s">
        <v>744</v>
      </c>
      <c r="Q509" s="364" t="s">
        <v>740</v>
      </c>
      <c r="R509" s="364" t="s">
        <v>741</v>
      </c>
      <c r="S509" s="364" t="s">
        <v>740</v>
      </c>
      <c r="T509" s="365">
        <v>0</v>
      </c>
      <c r="U509" s="365">
        <v>0</v>
      </c>
      <c r="V509" s="365">
        <v>0</v>
      </c>
      <c r="W509" s="365">
        <v>0</v>
      </c>
      <c r="X509" s="365">
        <v>0</v>
      </c>
      <c r="Y509" s="365">
        <v>0</v>
      </c>
      <c r="Z509" s="365">
        <v>0</v>
      </c>
      <c r="AA509" s="365">
        <v>0</v>
      </c>
      <c r="AB509" s="365">
        <v>0</v>
      </c>
      <c r="AC509" s="365">
        <v>0</v>
      </c>
      <c r="AD509" s="365">
        <v>0</v>
      </c>
      <c r="AE509" s="365">
        <v>0</v>
      </c>
      <c r="AF509" s="365">
        <v>0</v>
      </c>
      <c r="AG509" s="365">
        <v>0</v>
      </c>
      <c r="AH509" s="365">
        <v>0</v>
      </c>
      <c r="AI509" s="365">
        <v>0</v>
      </c>
      <c r="AJ509" s="365">
        <v>0</v>
      </c>
      <c r="AK509" s="365">
        <v>0</v>
      </c>
    </row>
    <row r="510" spans="1:69">
      <c r="A510" s="458" t="str">
        <f t="shared" si="7"/>
        <v>1754524262013000</v>
      </c>
      <c r="B510" s="364" t="s">
        <v>1616</v>
      </c>
      <c r="C510" s="364" t="s">
        <v>553</v>
      </c>
      <c r="D510" s="364" t="s">
        <v>576</v>
      </c>
      <c r="E510" s="364" t="s">
        <v>743</v>
      </c>
      <c r="F510" s="364" t="s">
        <v>584</v>
      </c>
      <c r="G510" s="364" t="s">
        <v>463</v>
      </c>
      <c r="H510" s="364" t="s">
        <v>556</v>
      </c>
      <c r="J510" s="364" t="s">
        <v>571</v>
      </c>
      <c r="K510" s="364" t="s">
        <v>560</v>
      </c>
      <c r="L510" s="364" t="s">
        <v>743</v>
      </c>
      <c r="M510" s="364" t="s">
        <v>738</v>
      </c>
      <c r="N510" s="364" t="s">
        <v>740</v>
      </c>
      <c r="O510" s="364" t="s">
        <v>738</v>
      </c>
      <c r="P510" s="364" t="s">
        <v>744</v>
      </c>
      <c r="Q510" s="364" t="s">
        <v>740</v>
      </c>
      <c r="R510" s="364" t="s">
        <v>741</v>
      </c>
      <c r="S510" s="364" t="s">
        <v>740</v>
      </c>
      <c r="T510" s="365">
        <v>1985265</v>
      </c>
      <c r="U510" s="365">
        <v>0</v>
      </c>
      <c r="V510" s="365">
        <v>0</v>
      </c>
      <c r="W510" s="365">
        <v>1486891</v>
      </c>
      <c r="X510" s="365">
        <v>187546</v>
      </c>
      <c r="Y510" s="365">
        <v>498498</v>
      </c>
      <c r="Z510" s="365">
        <v>0</v>
      </c>
      <c r="AA510" s="365">
        <v>0</v>
      </c>
      <c r="AB510" s="365">
        <v>0</v>
      </c>
      <c r="AC510" s="365">
        <v>0</v>
      </c>
      <c r="AD510" s="365">
        <v>0</v>
      </c>
      <c r="AE510" s="365">
        <v>4158200</v>
      </c>
      <c r="AF510" s="365">
        <v>0</v>
      </c>
      <c r="AG510" s="365">
        <v>0</v>
      </c>
      <c r="AH510" s="365">
        <v>0</v>
      </c>
      <c r="AI510" s="365">
        <v>1339650</v>
      </c>
      <c r="AJ510" s="365">
        <v>0</v>
      </c>
      <c r="AK510" s="365">
        <v>1583457</v>
      </c>
    </row>
    <row r="511" spans="1:69">
      <c r="A511" s="458" t="str">
        <f t="shared" si="7"/>
        <v>1755201262013000</v>
      </c>
      <c r="B511" s="364" t="s">
        <v>1616</v>
      </c>
      <c r="C511" s="364" t="s">
        <v>553</v>
      </c>
      <c r="D511" s="364" t="s">
        <v>576</v>
      </c>
      <c r="E511" s="364" t="s">
        <v>743</v>
      </c>
      <c r="F511" s="364" t="s">
        <v>584</v>
      </c>
      <c r="G511" s="364" t="s">
        <v>463</v>
      </c>
      <c r="H511" s="364" t="s">
        <v>556</v>
      </c>
      <c r="J511" s="364" t="s">
        <v>746</v>
      </c>
      <c r="K511" s="364" t="s">
        <v>558</v>
      </c>
      <c r="L511" s="364" t="s">
        <v>743</v>
      </c>
      <c r="M511" s="364" t="s">
        <v>738</v>
      </c>
      <c r="N511" s="364" t="s">
        <v>740</v>
      </c>
      <c r="O511" s="364" t="s">
        <v>738</v>
      </c>
      <c r="P511" s="364" t="s">
        <v>744</v>
      </c>
      <c r="Q511" s="364" t="s">
        <v>740</v>
      </c>
      <c r="R511" s="364" t="s">
        <v>741</v>
      </c>
      <c r="S511" s="364" t="s">
        <v>740</v>
      </c>
      <c r="T511" s="365">
        <v>437979</v>
      </c>
      <c r="U511" s="365">
        <v>0</v>
      </c>
      <c r="V511" s="365">
        <v>0</v>
      </c>
      <c r="W511" s="365">
        <v>0</v>
      </c>
      <c r="X511" s="365">
        <v>55700</v>
      </c>
      <c r="Y511" s="365">
        <v>0</v>
      </c>
      <c r="Z511" s="365">
        <v>0</v>
      </c>
      <c r="AA511" s="365">
        <v>3253</v>
      </c>
      <c r="AB511" s="365">
        <v>0</v>
      </c>
      <c r="AC511" s="365">
        <v>105484</v>
      </c>
      <c r="AD511" s="365">
        <v>0</v>
      </c>
      <c r="AE511" s="365">
        <v>0</v>
      </c>
      <c r="AF511" s="365">
        <v>0</v>
      </c>
      <c r="AG511" s="365">
        <v>0</v>
      </c>
      <c r="AH511" s="365">
        <v>71528</v>
      </c>
      <c r="AI511" s="365">
        <v>0</v>
      </c>
      <c r="AJ511" s="365">
        <v>0</v>
      </c>
      <c r="AK511" s="365">
        <v>0</v>
      </c>
      <c r="AL511" s="365">
        <v>11396</v>
      </c>
      <c r="AM511" s="365">
        <v>0</v>
      </c>
      <c r="AN511" s="365">
        <v>298</v>
      </c>
      <c r="AO511" s="365">
        <v>0</v>
      </c>
      <c r="AP511" s="365">
        <v>10269</v>
      </c>
      <c r="AQ511" s="365">
        <v>0</v>
      </c>
      <c r="AR511" s="365">
        <v>0</v>
      </c>
      <c r="AS511" s="365">
        <v>273542</v>
      </c>
      <c r="AT511" s="365">
        <v>49565</v>
      </c>
      <c r="AU511" s="365">
        <v>0</v>
      </c>
      <c r="AV511" s="365">
        <v>0</v>
      </c>
      <c r="AW511" s="365">
        <v>116200</v>
      </c>
      <c r="AX511" s="365">
        <v>0</v>
      </c>
      <c r="AY511" s="365">
        <v>0</v>
      </c>
      <c r="AZ511" s="365">
        <v>437979</v>
      </c>
      <c r="BA511" s="365">
        <v>55700</v>
      </c>
      <c r="BB511" s="365">
        <v>116200</v>
      </c>
      <c r="BC511" s="365">
        <v>0</v>
      </c>
      <c r="BD511" s="365">
        <v>0</v>
      </c>
      <c r="BE511" s="365">
        <v>3253</v>
      </c>
      <c r="BF511" s="365">
        <v>0</v>
      </c>
      <c r="BG511" s="365">
        <v>0</v>
      </c>
      <c r="BH511" s="365">
        <v>71528</v>
      </c>
      <c r="BI511" s="365">
        <v>11396</v>
      </c>
      <c r="BJ511" s="365">
        <v>0</v>
      </c>
      <c r="BK511" s="365">
        <v>0</v>
      </c>
      <c r="BL511" s="365">
        <v>298</v>
      </c>
      <c r="BM511" s="365">
        <v>0</v>
      </c>
      <c r="BN511" s="365">
        <v>0</v>
      </c>
      <c r="BO511" s="365">
        <v>0</v>
      </c>
      <c r="BP511" s="365">
        <v>0</v>
      </c>
      <c r="BQ511" s="365">
        <v>0</v>
      </c>
    </row>
    <row r="512" spans="1:69">
      <c r="A512" s="458" t="str">
        <f t="shared" si="7"/>
        <v>1755202262013000</v>
      </c>
      <c r="B512" s="364" t="s">
        <v>1616</v>
      </c>
      <c r="C512" s="364" t="s">
        <v>553</v>
      </c>
      <c r="D512" s="364" t="s">
        <v>576</v>
      </c>
      <c r="E512" s="364" t="s">
        <v>743</v>
      </c>
      <c r="F512" s="364" t="s">
        <v>584</v>
      </c>
      <c r="G512" s="364" t="s">
        <v>463</v>
      </c>
      <c r="H512" s="364" t="s">
        <v>556</v>
      </c>
      <c r="J512" s="364" t="s">
        <v>746</v>
      </c>
      <c r="K512" s="364" t="s">
        <v>561</v>
      </c>
      <c r="L512" s="364" t="s">
        <v>743</v>
      </c>
      <c r="M512" s="364" t="s">
        <v>738</v>
      </c>
      <c r="N512" s="364" t="s">
        <v>740</v>
      </c>
      <c r="O512" s="364" t="s">
        <v>738</v>
      </c>
      <c r="P512" s="364" t="s">
        <v>744</v>
      </c>
      <c r="Q512" s="364" t="s">
        <v>740</v>
      </c>
      <c r="R512" s="364" t="s">
        <v>741</v>
      </c>
      <c r="S512" s="364" t="s">
        <v>740</v>
      </c>
      <c r="T512" s="365">
        <v>437979</v>
      </c>
      <c r="U512" s="365">
        <v>0</v>
      </c>
      <c r="V512" s="365">
        <v>0</v>
      </c>
      <c r="W512" s="365">
        <v>0</v>
      </c>
      <c r="X512" s="365">
        <v>55700</v>
      </c>
      <c r="Y512" s="365">
        <v>0</v>
      </c>
      <c r="Z512" s="365">
        <v>0</v>
      </c>
      <c r="AA512" s="365">
        <v>3253</v>
      </c>
      <c r="AB512" s="365">
        <v>0</v>
      </c>
      <c r="AC512" s="365">
        <v>105484</v>
      </c>
      <c r="AD512" s="365">
        <v>0</v>
      </c>
      <c r="AE512" s="365">
        <v>0</v>
      </c>
      <c r="AF512" s="365">
        <v>0</v>
      </c>
      <c r="AG512" s="365">
        <v>0</v>
      </c>
      <c r="AH512" s="365">
        <v>71528</v>
      </c>
      <c r="AI512" s="365">
        <v>0</v>
      </c>
      <c r="AJ512" s="365">
        <v>0</v>
      </c>
      <c r="AK512" s="365">
        <v>0</v>
      </c>
      <c r="AL512" s="365">
        <v>11396</v>
      </c>
      <c r="AM512" s="365">
        <v>0</v>
      </c>
      <c r="AN512" s="365">
        <v>298</v>
      </c>
      <c r="AO512" s="365">
        <v>0</v>
      </c>
      <c r="AP512" s="365">
        <v>10269</v>
      </c>
      <c r="AQ512" s="365">
        <v>0</v>
      </c>
      <c r="AR512" s="365">
        <v>0</v>
      </c>
      <c r="AS512" s="365">
        <v>273542</v>
      </c>
      <c r="AT512" s="365">
        <v>49565</v>
      </c>
      <c r="AU512" s="365">
        <v>0</v>
      </c>
      <c r="AV512" s="365">
        <v>0</v>
      </c>
      <c r="AW512" s="365">
        <v>116200</v>
      </c>
      <c r="AX512" s="365">
        <v>0</v>
      </c>
      <c r="AY512" s="365">
        <v>0</v>
      </c>
      <c r="AZ512" s="365">
        <v>437979</v>
      </c>
      <c r="BA512" s="365">
        <v>55700</v>
      </c>
      <c r="BB512" s="365">
        <v>116200</v>
      </c>
      <c r="BC512" s="365">
        <v>0</v>
      </c>
      <c r="BD512" s="365">
        <v>0</v>
      </c>
      <c r="BE512" s="365">
        <v>3253</v>
      </c>
      <c r="BF512" s="365">
        <v>0</v>
      </c>
      <c r="BG512" s="365">
        <v>0</v>
      </c>
      <c r="BH512" s="365">
        <v>71528</v>
      </c>
      <c r="BI512" s="365">
        <v>11396</v>
      </c>
      <c r="BJ512" s="365">
        <v>0</v>
      </c>
      <c r="BK512" s="365">
        <v>0</v>
      </c>
      <c r="BL512" s="365">
        <v>298</v>
      </c>
      <c r="BM512" s="365">
        <v>0</v>
      </c>
      <c r="BN512" s="365">
        <v>0</v>
      </c>
      <c r="BO512" s="365">
        <v>0</v>
      </c>
      <c r="BP512" s="365">
        <v>0</v>
      </c>
      <c r="BQ512" s="365">
        <v>0</v>
      </c>
    </row>
    <row r="513" spans="1:79">
      <c r="A513" s="458" t="str">
        <f t="shared" si="7"/>
        <v>1781001262013000</v>
      </c>
      <c r="B513" s="364" t="s">
        <v>1616</v>
      </c>
      <c r="C513" s="364" t="s">
        <v>553</v>
      </c>
      <c r="D513" s="364" t="s">
        <v>576</v>
      </c>
      <c r="E513" s="364" t="s">
        <v>754</v>
      </c>
      <c r="F513" s="364" t="s">
        <v>584</v>
      </c>
      <c r="G513" s="364" t="s">
        <v>463</v>
      </c>
      <c r="H513" s="364" t="s">
        <v>556</v>
      </c>
      <c r="J513" s="364" t="s">
        <v>568</v>
      </c>
      <c r="K513" s="364" t="s">
        <v>558</v>
      </c>
      <c r="L513" s="364" t="s">
        <v>743</v>
      </c>
      <c r="M513" s="364" t="s">
        <v>738</v>
      </c>
      <c r="N513" s="364" t="s">
        <v>739</v>
      </c>
      <c r="O513" s="364" t="s">
        <v>756</v>
      </c>
      <c r="P513" s="364" t="s">
        <v>739</v>
      </c>
      <c r="Q513" s="364" t="s">
        <v>740</v>
      </c>
      <c r="R513" s="364" t="s">
        <v>742</v>
      </c>
      <c r="S513" s="364" t="s">
        <v>740</v>
      </c>
      <c r="T513" s="365">
        <v>4070324</v>
      </c>
      <c r="U513" s="365">
        <v>4080415</v>
      </c>
      <c r="V513" s="365">
        <v>4060401</v>
      </c>
      <c r="W513" s="365">
        <v>22</v>
      </c>
      <c r="X513" s="365">
        <v>0</v>
      </c>
      <c r="Y513" s="365">
        <v>0</v>
      </c>
      <c r="Z513" s="365">
        <v>76584</v>
      </c>
      <c r="AA513" s="365">
        <v>32035</v>
      </c>
      <c r="AB513" s="365">
        <v>100</v>
      </c>
      <c r="AC513" s="365">
        <v>31</v>
      </c>
      <c r="AD513" s="365">
        <v>31</v>
      </c>
      <c r="AE513" s="365">
        <v>31</v>
      </c>
      <c r="AF513" s="365">
        <v>55257</v>
      </c>
      <c r="AG513" s="365">
        <v>1226</v>
      </c>
      <c r="AH513" s="365">
        <v>5</v>
      </c>
      <c r="AI513" s="365">
        <v>5</v>
      </c>
      <c r="AJ513" s="365">
        <v>5</v>
      </c>
      <c r="AK513" s="365">
        <v>12376472</v>
      </c>
      <c r="AL513" s="365">
        <v>130721</v>
      </c>
      <c r="AM513" s="365">
        <v>62894</v>
      </c>
      <c r="AN513" s="365">
        <v>0</v>
      </c>
      <c r="AO513" s="365">
        <v>8500</v>
      </c>
      <c r="AP513" s="365">
        <v>0</v>
      </c>
      <c r="AQ513" s="365">
        <v>59327</v>
      </c>
      <c r="AR513" s="365">
        <v>89023</v>
      </c>
      <c r="AS513" s="365">
        <v>0</v>
      </c>
      <c r="AT513" s="365">
        <v>41698</v>
      </c>
      <c r="AU513" s="365">
        <v>0</v>
      </c>
      <c r="AV513" s="365">
        <v>0</v>
      </c>
      <c r="AW513" s="365">
        <v>125810</v>
      </c>
      <c r="AX513" s="365">
        <v>1</v>
      </c>
      <c r="AY513" s="365">
        <v>1</v>
      </c>
      <c r="AZ513" s="365">
        <v>0</v>
      </c>
      <c r="BA513" s="365">
        <v>0</v>
      </c>
      <c r="BB513" s="365">
        <v>0</v>
      </c>
      <c r="BC513" s="365">
        <v>0</v>
      </c>
      <c r="BD513" s="365">
        <v>0</v>
      </c>
      <c r="BE513" s="365">
        <v>1</v>
      </c>
      <c r="BF513" s="365">
        <v>0</v>
      </c>
      <c r="BG513" s="365">
        <v>0</v>
      </c>
      <c r="BH513" s="365">
        <v>1</v>
      </c>
      <c r="BI513" s="365">
        <v>0</v>
      </c>
      <c r="BJ513" s="365">
        <v>30</v>
      </c>
      <c r="BK513" s="365">
        <v>30</v>
      </c>
      <c r="BL513" s="365">
        <v>0</v>
      </c>
      <c r="BM513" s="365">
        <v>12</v>
      </c>
      <c r="BN513" s="365">
        <v>0</v>
      </c>
      <c r="BO513" s="365">
        <v>6</v>
      </c>
      <c r="BP513" s="365">
        <v>3683</v>
      </c>
      <c r="BQ513" s="365">
        <v>3683</v>
      </c>
      <c r="BR513" s="365">
        <v>0</v>
      </c>
      <c r="BS513" s="365">
        <v>3683</v>
      </c>
      <c r="BT513" s="365">
        <v>1</v>
      </c>
      <c r="BU513" s="365">
        <v>98</v>
      </c>
      <c r="BV513" s="365">
        <v>40</v>
      </c>
      <c r="BW513" s="365">
        <v>0</v>
      </c>
      <c r="BX513" s="365">
        <v>0</v>
      </c>
      <c r="BY513" s="365">
        <v>0</v>
      </c>
      <c r="BZ513" s="365">
        <v>0</v>
      </c>
      <c r="CA513" s="365">
        <v>0</v>
      </c>
    </row>
    <row r="514" spans="1:79">
      <c r="A514" s="458" t="str">
        <f t="shared" si="7"/>
        <v>1781002262013000</v>
      </c>
      <c r="B514" s="364" t="s">
        <v>1616</v>
      </c>
      <c r="C514" s="364" t="s">
        <v>553</v>
      </c>
      <c r="D514" s="364" t="s">
        <v>576</v>
      </c>
      <c r="E514" s="364" t="s">
        <v>754</v>
      </c>
      <c r="F514" s="364" t="s">
        <v>584</v>
      </c>
      <c r="G514" s="364" t="s">
        <v>463</v>
      </c>
      <c r="H514" s="364" t="s">
        <v>556</v>
      </c>
      <c r="J514" s="364" t="s">
        <v>568</v>
      </c>
      <c r="K514" s="364" t="s">
        <v>561</v>
      </c>
      <c r="L514" s="364" t="s">
        <v>743</v>
      </c>
      <c r="M514" s="364" t="s">
        <v>738</v>
      </c>
      <c r="N514" s="364" t="s">
        <v>739</v>
      </c>
      <c r="O514" s="364" t="s">
        <v>756</v>
      </c>
      <c r="P514" s="364" t="s">
        <v>739</v>
      </c>
      <c r="Q514" s="364" t="s">
        <v>740</v>
      </c>
      <c r="R514" s="364" t="s">
        <v>742</v>
      </c>
      <c r="S514" s="364" t="s">
        <v>740</v>
      </c>
      <c r="T514" s="365">
        <v>0</v>
      </c>
      <c r="U514" s="365">
        <v>0</v>
      </c>
      <c r="V514" s="365">
        <v>0</v>
      </c>
      <c r="W514" s="365">
        <v>0</v>
      </c>
      <c r="X514" s="365">
        <v>0</v>
      </c>
      <c r="Y514" s="365">
        <v>0</v>
      </c>
      <c r="Z514" s="365">
        <v>62</v>
      </c>
      <c r="AA514" s="365">
        <v>0</v>
      </c>
      <c r="AB514" s="365">
        <v>0</v>
      </c>
      <c r="AC514" s="365">
        <v>0</v>
      </c>
      <c r="AD514" s="365">
        <v>0</v>
      </c>
      <c r="AE514" s="365">
        <v>0</v>
      </c>
      <c r="AF514" s="365">
        <v>0</v>
      </c>
      <c r="AG514" s="365">
        <v>0</v>
      </c>
      <c r="AH514" s="365">
        <v>0</v>
      </c>
      <c r="AI514" s="365">
        <v>0</v>
      </c>
      <c r="AJ514" s="365">
        <v>0</v>
      </c>
      <c r="AK514" s="365">
        <v>0</v>
      </c>
    </row>
    <row r="515" spans="1:79">
      <c r="A515" s="458" t="str">
        <f t="shared" ref="A515:A578" si="8">+D515&amp;E515&amp;J515&amp;K515&amp;F515&amp;H515</f>
        <v>1782101262013000</v>
      </c>
      <c r="B515" s="364" t="s">
        <v>1616</v>
      </c>
      <c r="C515" s="364" t="s">
        <v>553</v>
      </c>
      <c r="D515" s="364" t="s">
        <v>576</v>
      </c>
      <c r="E515" s="364" t="s">
        <v>754</v>
      </c>
      <c r="F515" s="364" t="s">
        <v>584</v>
      </c>
      <c r="G515" s="364" t="s">
        <v>463</v>
      </c>
      <c r="H515" s="364" t="s">
        <v>556</v>
      </c>
      <c r="J515" s="364" t="s">
        <v>559</v>
      </c>
      <c r="K515" s="364" t="s">
        <v>558</v>
      </c>
      <c r="L515" s="364" t="s">
        <v>743</v>
      </c>
      <c r="M515" s="364" t="s">
        <v>738</v>
      </c>
      <c r="N515" s="364" t="s">
        <v>739</v>
      </c>
      <c r="O515" s="364" t="s">
        <v>756</v>
      </c>
      <c r="P515" s="364" t="s">
        <v>739</v>
      </c>
      <c r="Q515" s="364" t="s">
        <v>740</v>
      </c>
      <c r="R515" s="364" t="s">
        <v>742</v>
      </c>
      <c r="S515" s="364" t="s">
        <v>740</v>
      </c>
      <c r="T515" s="365">
        <v>0</v>
      </c>
      <c r="U515" s="365">
        <v>0</v>
      </c>
      <c r="V515" s="365">
        <v>0</v>
      </c>
      <c r="W515" s="365">
        <v>0</v>
      </c>
      <c r="X515" s="365">
        <v>0</v>
      </c>
      <c r="Y515" s="365">
        <v>0</v>
      </c>
      <c r="Z515" s="365">
        <v>0</v>
      </c>
      <c r="AA515" s="365">
        <v>0</v>
      </c>
      <c r="AB515" s="365">
        <v>0</v>
      </c>
      <c r="AC515" s="365">
        <v>0</v>
      </c>
      <c r="AD515" s="365">
        <v>0</v>
      </c>
      <c r="AE515" s="365">
        <v>325</v>
      </c>
      <c r="AF515" s="365">
        <v>13</v>
      </c>
      <c r="AG515" s="365">
        <v>62</v>
      </c>
      <c r="AH515" s="365">
        <v>0</v>
      </c>
      <c r="AI515" s="365">
        <v>0</v>
      </c>
      <c r="AJ515" s="365">
        <v>0</v>
      </c>
      <c r="AK515" s="365">
        <v>0</v>
      </c>
      <c r="AL515" s="365">
        <v>1683</v>
      </c>
      <c r="AM515" s="365">
        <v>0</v>
      </c>
      <c r="AN515" s="365">
        <v>0</v>
      </c>
      <c r="AO515" s="365">
        <v>0</v>
      </c>
      <c r="AP515" s="365">
        <v>0</v>
      </c>
      <c r="AQ515" s="365">
        <v>0</v>
      </c>
      <c r="AR515" s="365">
        <v>0</v>
      </c>
      <c r="AS515" s="365">
        <v>0</v>
      </c>
      <c r="AT515" s="365">
        <v>0</v>
      </c>
      <c r="AU515" s="365">
        <v>154</v>
      </c>
      <c r="AV515" s="365">
        <v>2237</v>
      </c>
      <c r="AW515" s="365">
        <v>0</v>
      </c>
      <c r="AX515" s="365">
        <v>0</v>
      </c>
      <c r="AY515" s="365">
        <v>2237</v>
      </c>
    </row>
    <row r="516" spans="1:79">
      <c r="A516" s="458" t="str">
        <f t="shared" si="8"/>
        <v>1782102262013000</v>
      </c>
      <c r="B516" s="364" t="s">
        <v>1616</v>
      </c>
      <c r="C516" s="364" t="s">
        <v>553</v>
      </c>
      <c r="D516" s="364" t="s">
        <v>576</v>
      </c>
      <c r="E516" s="364" t="s">
        <v>754</v>
      </c>
      <c r="F516" s="364" t="s">
        <v>584</v>
      </c>
      <c r="G516" s="364" t="s">
        <v>463</v>
      </c>
      <c r="H516" s="364" t="s">
        <v>556</v>
      </c>
      <c r="J516" s="364" t="s">
        <v>559</v>
      </c>
      <c r="K516" s="364" t="s">
        <v>561</v>
      </c>
      <c r="L516" s="364" t="s">
        <v>743</v>
      </c>
      <c r="M516" s="364" t="s">
        <v>738</v>
      </c>
      <c r="N516" s="364" t="s">
        <v>739</v>
      </c>
      <c r="O516" s="364" t="s">
        <v>756</v>
      </c>
      <c r="P516" s="364" t="s">
        <v>739</v>
      </c>
      <c r="Q516" s="364" t="s">
        <v>740</v>
      </c>
      <c r="R516" s="364" t="s">
        <v>742</v>
      </c>
      <c r="S516" s="364" t="s">
        <v>740</v>
      </c>
      <c r="T516" s="365">
        <v>0</v>
      </c>
      <c r="U516" s="365">
        <v>0</v>
      </c>
      <c r="V516" s="365">
        <v>0</v>
      </c>
      <c r="W516" s="365">
        <v>0</v>
      </c>
      <c r="X516" s="365">
        <v>0</v>
      </c>
      <c r="Y516" s="365">
        <v>0</v>
      </c>
      <c r="Z516" s="365">
        <v>0</v>
      </c>
      <c r="AA516" s="365">
        <v>0</v>
      </c>
      <c r="AB516" s="365">
        <v>0</v>
      </c>
      <c r="AC516" s="365">
        <v>0</v>
      </c>
      <c r="AD516" s="365">
        <v>0</v>
      </c>
      <c r="AE516" s="365">
        <v>0</v>
      </c>
      <c r="AF516" s="365">
        <v>0</v>
      </c>
      <c r="AG516" s="365">
        <v>0</v>
      </c>
    </row>
    <row r="517" spans="1:79">
      <c r="A517" s="458" t="str">
        <f t="shared" si="8"/>
        <v>1782401262013000</v>
      </c>
      <c r="B517" s="364" t="s">
        <v>1616</v>
      </c>
      <c r="C517" s="364" t="s">
        <v>553</v>
      </c>
      <c r="D517" s="364" t="s">
        <v>576</v>
      </c>
      <c r="E517" s="364" t="s">
        <v>754</v>
      </c>
      <c r="F517" s="364" t="s">
        <v>584</v>
      </c>
      <c r="G517" s="364" t="s">
        <v>463</v>
      </c>
      <c r="H517" s="364" t="s">
        <v>556</v>
      </c>
      <c r="J517" s="364" t="s">
        <v>560</v>
      </c>
      <c r="K517" s="364" t="s">
        <v>558</v>
      </c>
      <c r="L517" s="364" t="s">
        <v>743</v>
      </c>
      <c r="M517" s="364" t="s">
        <v>738</v>
      </c>
      <c r="N517" s="364" t="s">
        <v>739</v>
      </c>
      <c r="O517" s="364" t="s">
        <v>756</v>
      </c>
      <c r="P517" s="364" t="s">
        <v>739</v>
      </c>
      <c r="Q517" s="364" t="s">
        <v>740</v>
      </c>
      <c r="R517" s="364" t="s">
        <v>742</v>
      </c>
      <c r="S517" s="364" t="s">
        <v>740</v>
      </c>
      <c r="T517" s="365">
        <v>0</v>
      </c>
      <c r="U517" s="365">
        <v>0</v>
      </c>
      <c r="V517" s="365">
        <v>0</v>
      </c>
      <c r="W517" s="365">
        <v>0</v>
      </c>
      <c r="X517" s="365">
        <v>0</v>
      </c>
      <c r="Y517" s="365">
        <v>0</v>
      </c>
      <c r="Z517" s="365">
        <v>0</v>
      </c>
      <c r="AA517" s="365">
        <v>0</v>
      </c>
      <c r="AB517" s="365">
        <v>0</v>
      </c>
      <c r="AC517" s="365">
        <v>0</v>
      </c>
      <c r="AD517" s="365">
        <v>0</v>
      </c>
      <c r="AE517" s="365">
        <v>0</v>
      </c>
      <c r="AF517" s="365">
        <v>0</v>
      </c>
      <c r="AG517" s="365">
        <v>0</v>
      </c>
      <c r="AH517" s="365">
        <v>0</v>
      </c>
      <c r="AI517" s="365">
        <v>0</v>
      </c>
    </row>
    <row r="518" spans="1:79">
      <c r="A518" s="458" t="str">
        <f t="shared" si="8"/>
        <v>1782402262013000</v>
      </c>
      <c r="B518" s="364" t="s">
        <v>1616</v>
      </c>
      <c r="C518" s="364" t="s">
        <v>553</v>
      </c>
      <c r="D518" s="364" t="s">
        <v>576</v>
      </c>
      <c r="E518" s="364" t="s">
        <v>754</v>
      </c>
      <c r="F518" s="364" t="s">
        <v>584</v>
      </c>
      <c r="G518" s="364" t="s">
        <v>463</v>
      </c>
      <c r="H518" s="364" t="s">
        <v>556</v>
      </c>
      <c r="J518" s="364" t="s">
        <v>560</v>
      </c>
      <c r="K518" s="364" t="s">
        <v>561</v>
      </c>
      <c r="L518" s="364" t="s">
        <v>743</v>
      </c>
      <c r="M518" s="364" t="s">
        <v>738</v>
      </c>
      <c r="N518" s="364" t="s">
        <v>739</v>
      </c>
      <c r="O518" s="364" t="s">
        <v>756</v>
      </c>
      <c r="P518" s="364" t="s">
        <v>739</v>
      </c>
      <c r="Q518" s="364" t="s">
        <v>740</v>
      </c>
      <c r="R518" s="364" t="s">
        <v>742</v>
      </c>
      <c r="S518" s="364" t="s">
        <v>740</v>
      </c>
      <c r="T518" s="365">
        <v>0</v>
      </c>
      <c r="U518" s="365">
        <v>0</v>
      </c>
      <c r="V518" s="365">
        <v>0</v>
      </c>
      <c r="W518" s="365">
        <v>0</v>
      </c>
      <c r="X518" s="365">
        <v>0</v>
      </c>
      <c r="Y518" s="365">
        <v>0</v>
      </c>
      <c r="Z518" s="365">
        <v>0</v>
      </c>
      <c r="AA518" s="365">
        <v>0</v>
      </c>
      <c r="AB518" s="365">
        <v>0</v>
      </c>
      <c r="AC518" s="365">
        <v>0</v>
      </c>
      <c r="AD518" s="365">
        <v>0</v>
      </c>
      <c r="AE518" s="365">
        <v>0</v>
      </c>
      <c r="AF518" s="365">
        <v>0</v>
      </c>
      <c r="AG518" s="365">
        <v>0</v>
      </c>
      <c r="AH518" s="365">
        <v>0</v>
      </c>
      <c r="AI518" s="365">
        <v>0</v>
      </c>
    </row>
    <row r="519" spans="1:79">
      <c r="A519" s="458" t="str">
        <f t="shared" si="8"/>
        <v>1782403262013000</v>
      </c>
      <c r="B519" s="364" t="s">
        <v>1616</v>
      </c>
      <c r="C519" s="364" t="s">
        <v>553</v>
      </c>
      <c r="D519" s="364" t="s">
        <v>576</v>
      </c>
      <c r="E519" s="364" t="s">
        <v>754</v>
      </c>
      <c r="F519" s="364" t="s">
        <v>584</v>
      </c>
      <c r="G519" s="364" t="s">
        <v>463</v>
      </c>
      <c r="H519" s="364" t="s">
        <v>556</v>
      </c>
      <c r="J519" s="364" t="s">
        <v>560</v>
      </c>
      <c r="K519" s="364" t="s">
        <v>562</v>
      </c>
      <c r="L519" s="364" t="s">
        <v>743</v>
      </c>
      <c r="M519" s="364" t="s">
        <v>738</v>
      </c>
      <c r="N519" s="364" t="s">
        <v>739</v>
      </c>
      <c r="O519" s="364" t="s">
        <v>756</v>
      </c>
      <c r="P519" s="364" t="s">
        <v>739</v>
      </c>
      <c r="Q519" s="364" t="s">
        <v>740</v>
      </c>
      <c r="R519" s="364" t="s">
        <v>742</v>
      </c>
      <c r="S519" s="364" t="s">
        <v>740</v>
      </c>
      <c r="T519" s="365">
        <v>0</v>
      </c>
      <c r="U519" s="365">
        <v>0</v>
      </c>
      <c r="V519" s="365">
        <v>0</v>
      </c>
      <c r="W519" s="365">
        <v>0</v>
      </c>
      <c r="X519" s="365">
        <v>0</v>
      </c>
      <c r="Y519" s="365">
        <v>0</v>
      </c>
      <c r="Z519" s="365">
        <v>0</v>
      </c>
      <c r="AA519" s="365">
        <v>0</v>
      </c>
      <c r="AB519" s="365">
        <v>0</v>
      </c>
      <c r="AC519" s="365">
        <v>0</v>
      </c>
      <c r="AD519" s="365">
        <v>0</v>
      </c>
      <c r="AE519" s="365">
        <v>0</v>
      </c>
      <c r="AF519" s="365">
        <v>0</v>
      </c>
      <c r="AG519" s="365">
        <v>0</v>
      </c>
      <c r="AH519" s="365">
        <v>0</v>
      </c>
      <c r="AI519" s="365">
        <v>0</v>
      </c>
    </row>
    <row r="520" spans="1:79">
      <c r="A520" s="458" t="str">
        <f t="shared" si="8"/>
        <v>1782404262013000</v>
      </c>
      <c r="B520" s="364" t="s">
        <v>1616</v>
      </c>
      <c r="C520" s="364" t="s">
        <v>553</v>
      </c>
      <c r="D520" s="364" t="s">
        <v>576</v>
      </c>
      <c r="E520" s="364" t="s">
        <v>754</v>
      </c>
      <c r="F520" s="364" t="s">
        <v>584</v>
      </c>
      <c r="G520" s="364" t="s">
        <v>463</v>
      </c>
      <c r="H520" s="364" t="s">
        <v>556</v>
      </c>
      <c r="J520" s="364" t="s">
        <v>560</v>
      </c>
      <c r="K520" s="364" t="s">
        <v>563</v>
      </c>
      <c r="L520" s="364" t="s">
        <v>743</v>
      </c>
      <c r="M520" s="364" t="s">
        <v>738</v>
      </c>
      <c r="N520" s="364" t="s">
        <v>739</v>
      </c>
      <c r="O520" s="364" t="s">
        <v>756</v>
      </c>
      <c r="P520" s="364" t="s">
        <v>739</v>
      </c>
      <c r="Q520" s="364" t="s">
        <v>740</v>
      </c>
      <c r="R520" s="364" t="s">
        <v>742</v>
      </c>
      <c r="S520" s="364" t="s">
        <v>740</v>
      </c>
      <c r="T520" s="365">
        <v>0</v>
      </c>
      <c r="U520" s="365">
        <v>0</v>
      </c>
      <c r="V520" s="365">
        <v>0</v>
      </c>
      <c r="W520" s="365">
        <v>0</v>
      </c>
      <c r="X520" s="365">
        <v>0</v>
      </c>
      <c r="Y520" s="365">
        <v>0</v>
      </c>
      <c r="Z520" s="365">
        <v>0</v>
      </c>
      <c r="AA520" s="365">
        <v>0</v>
      </c>
      <c r="AB520" s="365">
        <v>0</v>
      </c>
      <c r="AC520" s="365">
        <v>0</v>
      </c>
      <c r="AD520" s="365">
        <v>0</v>
      </c>
      <c r="AE520" s="365">
        <v>0</v>
      </c>
      <c r="AF520" s="365">
        <v>0</v>
      </c>
      <c r="AG520" s="365">
        <v>0</v>
      </c>
      <c r="AH520" s="365">
        <v>0</v>
      </c>
      <c r="AI520" s="365">
        <v>0</v>
      </c>
    </row>
    <row r="521" spans="1:79">
      <c r="A521" s="458" t="str">
        <f t="shared" si="8"/>
        <v>1782405262013000</v>
      </c>
      <c r="B521" s="364" t="s">
        <v>1616</v>
      </c>
      <c r="C521" s="364" t="s">
        <v>553</v>
      </c>
      <c r="D521" s="364" t="s">
        <v>576</v>
      </c>
      <c r="E521" s="364" t="s">
        <v>754</v>
      </c>
      <c r="F521" s="364" t="s">
        <v>584</v>
      </c>
      <c r="G521" s="364" t="s">
        <v>463</v>
      </c>
      <c r="H521" s="364" t="s">
        <v>556</v>
      </c>
      <c r="J521" s="364" t="s">
        <v>560</v>
      </c>
      <c r="K521" s="364" t="s">
        <v>564</v>
      </c>
      <c r="L521" s="364" t="s">
        <v>743</v>
      </c>
      <c r="M521" s="364" t="s">
        <v>738</v>
      </c>
      <c r="N521" s="364" t="s">
        <v>739</v>
      </c>
      <c r="O521" s="364" t="s">
        <v>756</v>
      </c>
      <c r="P521" s="364" t="s">
        <v>739</v>
      </c>
      <c r="Q521" s="364" t="s">
        <v>740</v>
      </c>
      <c r="R521" s="364" t="s">
        <v>742</v>
      </c>
      <c r="S521" s="364" t="s">
        <v>740</v>
      </c>
      <c r="T521" s="365">
        <v>0</v>
      </c>
      <c r="U521" s="365">
        <v>0</v>
      </c>
      <c r="V521" s="365">
        <v>0</v>
      </c>
      <c r="W521" s="365">
        <v>0</v>
      </c>
      <c r="X521" s="365">
        <v>0</v>
      </c>
      <c r="Y521" s="365">
        <v>0</v>
      </c>
      <c r="Z521" s="365">
        <v>0</v>
      </c>
      <c r="AA521" s="365">
        <v>0</v>
      </c>
      <c r="AB521" s="365">
        <v>0</v>
      </c>
      <c r="AC521" s="365">
        <v>0</v>
      </c>
      <c r="AD521" s="365">
        <v>0</v>
      </c>
      <c r="AE521" s="365">
        <v>0</v>
      </c>
      <c r="AF521" s="365">
        <v>0</v>
      </c>
      <c r="AG521" s="365">
        <v>0</v>
      </c>
      <c r="AH521" s="365">
        <v>0</v>
      </c>
      <c r="AI521" s="365">
        <v>0</v>
      </c>
    </row>
    <row r="522" spans="1:79">
      <c r="A522" s="458" t="str">
        <f t="shared" si="8"/>
        <v>1782406262013000</v>
      </c>
      <c r="B522" s="364" t="s">
        <v>1616</v>
      </c>
      <c r="C522" s="364" t="s">
        <v>553</v>
      </c>
      <c r="D522" s="364" t="s">
        <v>576</v>
      </c>
      <c r="E522" s="364" t="s">
        <v>754</v>
      </c>
      <c r="F522" s="364" t="s">
        <v>584</v>
      </c>
      <c r="G522" s="364" t="s">
        <v>463</v>
      </c>
      <c r="H522" s="364" t="s">
        <v>556</v>
      </c>
      <c r="J522" s="364" t="s">
        <v>560</v>
      </c>
      <c r="K522" s="364" t="s">
        <v>565</v>
      </c>
      <c r="L522" s="364" t="s">
        <v>743</v>
      </c>
      <c r="M522" s="364" t="s">
        <v>738</v>
      </c>
      <c r="N522" s="364" t="s">
        <v>739</v>
      </c>
      <c r="O522" s="364" t="s">
        <v>756</v>
      </c>
      <c r="P522" s="364" t="s">
        <v>739</v>
      </c>
      <c r="Q522" s="364" t="s">
        <v>740</v>
      </c>
      <c r="R522" s="364" t="s">
        <v>742</v>
      </c>
      <c r="S522" s="364" t="s">
        <v>740</v>
      </c>
      <c r="T522" s="365">
        <v>0</v>
      </c>
      <c r="U522" s="365">
        <v>0</v>
      </c>
      <c r="V522" s="365">
        <v>0</v>
      </c>
      <c r="W522" s="365">
        <v>0</v>
      </c>
      <c r="X522" s="365">
        <v>0</v>
      </c>
      <c r="Y522" s="365">
        <v>0</v>
      </c>
      <c r="Z522" s="365">
        <v>0</v>
      </c>
      <c r="AA522" s="365">
        <v>0</v>
      </c>
      <c r="AB522" s="365">
        <v>0</v>
      </c>
      <c r="AC522" s="365">
        <v>0</v>
      </c>
      <c r="AD522" s="365">
        <v>0</v>
      </c>
      <c r="AE522" s="365">
        <v>0</v>
      </c>
      <c r="AF522" s="365">
        <v>0</v>
      </c>
      <c r="AG522" s="365">
        <v>0</v>
      </c>
      <c r="AH522" s="365">
        <v>0</v>
      </c>
      <c r="AI522" s="365">
        <v>0</v>
      </c>
    </row>
    <row r="523" spans="1:79">
      <c r="A523" s="458" t="str">
        <f t="shared" si="8"/>
        <v>1782407262013000</v>
      </c>
      <c r="B523" s="364" t="s">
        <v>1616</v>
      </c>
      <c r="C523" s="364" t="s">
        <v>553</v>
      </c>
      <c r="D523" s="364" t="s">
        <v>576</v>
      </c>
      <c r="E523" s="364" t="s">
        <v>754</v>
      </c>
      <c r="F523" s="364" t="s">
        <v>584</v>
      </c>
      <c r="G523" s="364" t="s">
        <v>463</v>
      </c>
      <c r="H523" s="364" t="s">
        <v>556</v>
      </c>
      <c r="J523" s="364" t="s">
        <v>560</v>
      </c>
      <c r="K523" s="364" t="s">
        <v>566</v>
      </c>
      <c r="L523" s="364" t="s">
        <v>743</v>
      </c>
      <c r="M523" s="364" t="s">
        <v>738</v>
      </c>
      <c r="N523" s="364" t="s">
        <v>739</v>
      </c>
      <c r="O523" s="364" t="s">
        <v>756</v>
      </c>
      <c r="P523" s="364" t="s">
        <v>739</v>
      </c>
      <c r="Q523" s="364" t="s">
        <v>740</v>
      </c>
      <c r="R523" s="364" t="s">
        <v>742</v>
      </c>
      <c r="S523" s="364" t="s">
        <v>740</v>
      </c>
      <c r="T523" s="365">
        <v>0</v>
      </c>
      <c r="U523" s="365">
        <v>0</v>
      </c>
      <c r="V523" s="365">
        <v>0</v>
      </c>
      <c r="W523" s="365">
        <v>0</v>
      </c>
      <c r="X523" s="365">
        <v>0</v>
      </c>
      <c r="Y523" s="365">
        <v>0</v>
      </c>
      <c r="Z523" s="365">
        <v>0</v>
      </c>
      <c r="AA523" s="365">
        <v>0</v>
      </c>
      <c r="AB523" s="365">
        <v>0</v>
      </c>
      <c r="AC523" s="365">
        <v>0</v>
      </c>
      <c r="AD523" s="365">
        <v>0</v>
      </c>
      <c r="AE523" s="365">
        <v>0</v>
      </c>
      <c r="AF523" s="365">
        <v>0</v>
      </c>
      <c r="AG523" s="365">
        <v>0</v>
      </c>
      <c r="AH523" s="365">
        <v>0</v>
      </c>
      <c r="AI523" s="365">
        <v>0</v>
      </c>
    </row>
    <row r="524" spans="1:79">
      <c r="A524" s="458" t="str">
        <f t="shared" si="8"/>
        <v>1782408262013000</v>
      </c>
      <c r="B524" s="364" t="s">
        <v>1616</v>
      </c>
      <c r="C524" s="364" t="s">
        <v>553</v>
      </c>
      <c r="D524" s="364" t="s">
        <v>576</v>
      </c>
      <c r="E524" s="364" t="s">
        <v>754</v>
      </c>
      <c r="F524" s="364" t="s">
        <v>584</v>
      </c>
      <c r="G524" s="364" t="s">
        <v>463</v>
      </c>
      <c r="H524" s="364" t="s">
        <v>556</v>
      </c>
      <c r="J524" s="364" t="s">
        <v>560</v>
      </c>
      <c r="K524" s="364" t="s">
        <v>554</v>
      </c>
      <c r="L524" s="364" t="s">
        <v>743</v>
      </c>
      <c r="M524" s="364" t="s">
        <v>738</v>
      </c>
      <c r="N524" s="364" t="s">
        <v>739</v>
      </c>
      <c r="O524" s="364" t="s">
        <v>756</v>
      </c>
      <c r="P524" s="364" t="s">
        <v>739</v>
      </c>
      <c r="Q524" s="364" t="s">
        <v>740</v>
      </c>
      <c r="R524" s="364" t="s">
        <v>742</v>
      </c>
      <c r="S524" s="364" t="s">
        <v>740</v>
      </c>
      <c r="T524" s="365">
        <v>0</v>
      </c>
      <c r="U524" s="365">
        <v>0</v>
      </c>
      <c r="V524" s="365">
        <v>0</v>
      </c>
      <c r="W524" s="365">
        <v>0</v>
      </c>
      <c r="X524" s="365">
        <v>0</v>
      </c>
      <c r="Y524" s="365">
        <v>0</v>
      </c>
      <c r="Z524" s="365">
        <v>0</v>
      </c>
      <c r="AA524" s="365">
        <v>0</v>
      </c>
      <c r="AB524" s="365">
        <v>0</v>
      </c>
      <c r="AC524" s="365">
        <v>0</v>
      </c>
      <c r="AD524" s="365">
        <v>0</v>
      </c>
      <c r="AE524" s="365">
        <v>0</v>
      </c>
      <c r="AF524" s="365">
        <v>0</v>
      </c>
      <c r="AG524" s="365">
        <v>0</v>
      </c>
      <c r="AH524" s="365">
        <v>0</v>
      </c>
      <c r="AI524" s="365">
        <v>0</v>
      </c>
    </row>
    <row r="525" spans="1:79">
      <c r="A525" s="458" t="str">
        <f t="shared" si="8"/>
        <v>1782409262013000</v>
      </c>
      <c r="B525" s="364" t="s">
        <v>1616</v>
      </c>
      <c r="C525" s="364" t="s">
        <v>553</v>
      </c>
      <c r="D525" s="364" t="s">
        <v>576</v>
      </c>
      <c r="E525" s="364" t="s">
        <v>754</v>
      </c>
      <c r="F525" s="364" t="s">
        <v>584</v>
      </c>
      <c r="G525" s="364" t="s">
        <v>463</v>
      </c>
      <c r="H525" s="364" t="s">
        <v>556</v>
      </c>
      <c r="J525" s="364" t="s">
        <v>560</v>
      </c>
      <c r="K525" s="364" t="s">
        <v>567</v>
      </c>
      <c r="L525" s="364" t="s">
        <v>743</v>
      </c>
      <c r="M525" s="364" t="s">
        <v>738</v>
      </c>
      <c r="N525" s="364" t="s">
        <v>739</v>
      </c>
      <c r="O525" s="364" t="s">
        <v>756</v>
      </c>
      <c r="P525" s="364" t="s">
        <v>739</v>
      </c>
      <c r="Q525" s="364" t="s">
        <v>740</v>
      </c>
      <c r="R525" s="364" t="s">
        <v>742</v>
      </c>
      <c r="S525" s="364" t="s">
        <v>740</v>
      </c>
      <c r="T525" s="365">
        <v>0</v>
      </c>
      <c r="U525" s="365">
        <v>0</v>
      </c>
      <c r="V525" s="365">
        <v>0</v>
      </c>
      <c r="W525" s="365">
        <v>0</v>
      </c>
      <c r="X525" s="365">
        <v>0</v>
      </c>
      <c r="Y525" s="365">
        <v>0</v>
      </c>
      <c r="Z525" s="365">
        <v>0</v>
      </c>
      <c r="AA525" s="365">
        <v>0</v>
      </c>
      <c r="AB525" s="365">
        <v>0</v>
      </c>
      <c r="AC525" s="365">
        <v>0</v>
      </c>
      <c r="AD525" s="365">
        <v>0</v>
      </c>
      <c r="AE525" s="365">
        <v>0</v>
      </c>
      <c r="AF525" s="365">
        <v>0</v>
      </c>
      <c r="AG525" s="365">
        <v>0</v>
      </c>
      <c r="AH525" s="365">
        <v>0</v>
      </c>
      <c r="AI525" s="365">
        <v>0</v>
      </c>
    </row>
    <row r="526" spans="1:79">
      <c r="A526" s="458" t="str">
        <f t="shared" si="8"/>
        <v>1782410262013000</v>
      </c>
      <c r="B526" s="364" t="s">
        <v>1616</v>
      </c>
      <c r="C526" s="364" t="s">
        <v>553</v>
      </c>
      <c r="D526" s="364" t="s">
        <v>576</v>
      </c>
      <c r="E526" s="364" t="s">
        <v>754</v>
      </c>
      <c r="F526" s="364" t="s">
        <v>584</v>
      </c>
      <c r="G526" s="364" t="s">
        <v>463</v>
      </c>
      <c r="H526" s="364" t="s">
        <v>556</v>
      </c>
      <c r="J526" s="364" t="s">
        <v>560</v>
      </c>
      <c r="K526" s="364" t="s">
        <v>568</v>
      </c>
      <c r="L526" s="364" t="s">
        <v>743</v>
      </c>
      <c r="M526" s="364" t="s">
        <v>738</v>
      </c>
      <c r="N526" s="364" t="s">
        <v>739</v>
      </c>
      <c r="O526" s="364" t="s">
        <v>756</v>
      </c>
      <c r="P526" s="364" t="s">
        <v>739</v>
      </c>
      <c r="Q526" s="364" t="s">
        <v>740</v>
      </c>
      <c r="R526" s="364" t="s">
        <v>742</v>
      </c>
      <c r="S526" s="364" t="s">
        <v>740</v>
      </c>
      <c r="T526" s="365">
        <v>0</v>
      </c>
      <c r="U526" s="365">
        <v>0</v>
      </c>
      <c r="V526" s="365">
        <v>0</v>
      </c>
      <c r="W526" s="365">
        <v>0</v>
      </c>
      <c r="X526" s="365">
        <v>0</v>
      </c>
      <c r="Y526" s="365">
        <v>0</v>
      </c>
      <c r="Z526" s="365">
        <v>0</v>
      </c>
      <c r="AA526" s="365">
        <v>0</v>
      </c>
      <c r="AB526" s="365">
        <v>0</v>
      </c>
      <c r="AC526" s="365">
        <v>0</v>
      </c>
      <c r="AD526" s="365">
        <v>0</v>
      </c>
      <c r="AE526" s="365">
        <v>0</v>
      </c>
      <c r="AF526" s="365">
        <v>0</v>
      </c>
      <c r="AG526" s="365">
        <v>0</v>
      </c>
      <c r="AH526" s="365">
        <v>0</v>
      </c>
      <c r="AI526" s="365">
        <v>0</v>
      </c>
    </row>
    <row r="527" spans="1:79">
      <c r="A527" s="458" t="str">
        <f t="shared" si="8"/>
        <v>1782411262013000</v>
      </c>
      <c r="B527" s="364" t="s">
        <v>1616</v>
      </c>
      <c r="C527" s="364" t="s">
        <v>553</v>
      </c>
      <c r="D527" s="364" t="s">
        <v>576</v>
      </c>
      <c r="E527" s="364" t="s">
        <v>754</v>
      </c>
      <c r="F527" s="364" t="s">
        <v>584</v>
      </c>
      <c r="G527" s="364" t="s">
        <v>463</v>
      </c>
      <c r="H527" s="364" t="s">
        <v>556</v>
      </c>
      <c r="J527" s="364" t="s">
        <v>560</v>
      </c>
      <c r="K527" s="364" t="s">
        <v>569</v>
      </c>
      <c r="L527" s="364" t="s">
        <v>743</v>
      </c>
      <c r="M527" s="364" t="s">
        <v>738</v>
      </c>
      <c r="N527" s="364" t="s">
        <v>739</v>
      </c>
      <c r="O527" s="364" t="s">
        <v>756</v>
      </c>
      <c r="P527" s="364" t="s">
        <v>739</v>
      </c>
      <c r="Q527" s="364" t="s">
        <v>740</v>
      </c>
      <c r="R527" s="364" t="s">
        <v>742</v>
      </c>
      <c r="S527" s="364" t="s">
        <v>740</v>
      </c>
      <c r="T527" s="365">
        <v>0</v>
      </c>
      <c r="U527" s="365">
        <v>0</v>
      </c>
      <c r="V527" s="365">
        <v>0</v>
      </c>
      <c r="W527" s="365">
        <v>0</v>
      </c>
      <c r="X527" s="365">
        <v>0</v>
      </c>
      <c r="Y527" s="365">
        <v>0</v>
      </c>
      <c r="Z527" s="365">
        <v>0</v>
      </c>
      <c r="AA527" s="365">
        <v>0</v>
      </c>
      <c r="AB527" s="365">
        <v>0</v>
      </c>
      <c r="AC527" s="365">
        <v>0</v>
      </c>
      <c r="AD527" s="365">
        <v>0</v>
      </c>
      <c r="AE527" s="365">
        <v>0</v>
      </c>
      <c r="AF527" s="365">
        <v>0</v>
      </c>
      <c r="AG527" s="365">
        <v>0</v>
      </c>
      <c r="AH527" s="365">
        <v>0</v>
      </c>
      <c r="AI527" s="365">
        <v>0</v>
      </c>
    </row>
    <row r="528" spans="1:79">
      <c r="A528" s="458" t="str">
        <f t="shared" si="8"/>
        <v>1782412262013000</v>
      </c>
      <c r="B528" s="364" t="s">
        <v>1616</v>
      </c>
      <c r="C528" s="364" t="s">
        <v>553</v>
      </c>
      <c r="D528" s="364" t="s">
        <v>576</v>
      </c>
      <c r="E528" s="364" t="s">
        <v>754</v>
      </c>
      <c r="F528" s="364" t="s">
        <v>584</v>
      </c>
      <c r="G528" s="364" t="s">
        <v>463</v>
      </c>
      <c r="H528" s="364" t="s">
        <v>556</v>
      </c>
      <c r="J528" s="364" t="s">
        <v>560</v>
      </c>
      <c r="K528" s="364" t="s">
        <v>557</v>
      </c>
      <c r="L528" s="364" t="s">
        <v>743</v>
      </c>
      <c r="M528" s="364" t="s">
        <v>738</v>
      </c>
      <c r="N528" s="364" t="s">
        <v>739</v>
      </c>
      <c r="O528" s="364" t="s">
        <v>756</v>
      </c>
      <c r="P528" s="364" t="s">
        <v>739</v>
      </c>
      <c r="Q528" s="364" t="s">
        <v>740</v>
      </c>
      <c r="R528" s="364" t="s">
        <v>742</v>
      </c>
      <c r="S528" s="364" t="s">
        <v>740</v>
      </c>
      <c r="T528" s="365">
        <v>0</v>
      </c>
      <c r="U528" s="365">
        <v>0</v>
      </c>
      <c r="V528" s="365">
        <v>0</v>
      </c>
      <c r="W528" s="365">
        <v>0</v>
      </c>
      <c r="X528" s="365">
        <v>0</v>
      </c>
      <c r="Y528" s="365">
        <v>0</v>
      </c>
      <c r="Z528" s="365">
        <v>0</v>
      </c>
      <c r="AA528" s="365">
        <v>0</v>
      </c>
      <c r="AB528" s="365">
        <v>0</v>
      </c>
      <c r="AC528" s="365">
        <v>0</v>
      </c>
      <c r="AD528" s="365">
        <v>0</v>
      </c>
      <c r="AE528" s="365">
        <v>0</v>
      </c>
      <c r="AF528" s="365">
        <v>0</v>
      </c>
      <c r="AG528" s="365">
        <v>0</v>
      </c>
      <c r="AH528" s="365">
        <v>0</v>
      </c>
      <c r="AI528" s="365">
        <v>0</v>
      </c>
    </row>
    <row r="529" spans="1:109">
      <c r="A529" s="458" t="str">
        <f t="shared" si="8"/>
        <v>1782601262013000</v>
      </c>
      <c r="B529" s="364" t="s">
        <v>1616</v>
      </c>
      <c r="C529" s="364" t="s">
        <v>553</v>
      </c>
      <c r="D529" s="364" t="s">
        <v>576</v>
      </c>
      <c r="E529" s="364" t="s">
        <v>754</v>
      </c>
      <c r="F529" s="364" t="s">
        <v>584</v>
      </c>
      <c r="G529" s="364" t="s">
        <v>463</v>
      </c>
      <c r="H529" s="364" t="s">
        <v>556</v>
      </c>
      <c r="J529" s="364" t="s">
        <v>570</v>
      </c>
      <c r="K529" s="364" t="s">
        <v>558</v>
      </c>
      <c r="L529" s="364" t="s">
        <v>743</v>
      </c>
      <c r="M529" s="364" t="s">
        <v>738</v>
      </c>
      <c r="N529" s="364" t="s">
        <v>739</v>
      </c>
      <c r="O529" s="364" t="s">
        <v>756</v>
      </c>
      <c r="P529" s="364" t="s">
        <v>739</v>
      </c>
      <c r="Q529" s="364" t="s">
        <v>740</v>
      </c>
      <c r="R529" s="364" t="s">
        <v>742</v>
      </c>
      <c r="S529" s="364" t="s">
        <v>740</v>
      </c>
      <c r="T529" s="365">
        <v>2237</v>
      </c>
      <c r="U529" s="365">
        <v>829</v>
      </c>
      <c r="V529" s="365">
        <v>829</v>
      </c>
      <c r="W529" s="365">
        <v>0</v>
      </c>
      <c r="X529" s="365">
        <v>0</v>
      </c>
      <c r="Y529" s="365">
        <v>0</v>
      </c>
      <c r="Z529" s="365">
        <v>1408</v>
      </c>
      <c r="AA529" s="365">
        <v>0</v>
      </c>
      <c r="AB529" s="365">
        <v>0</v>
      </c>
      <c r="AC529" s="365">
        <v>1408</v>
      </c>
      <c r="AD529" s="365">
        <v>0</v>
      </c>
      <c r="AE529" s="365">
        <v>2237</v>
      </c>
      <c r="AF529" s="365">
        <v>2237</v>
      </c>
      <c r="AG529" s="365">
        <v>0</v>
      </c>
      <c r="AH529" s="365">
        <v>0</v>
      </c>
      <c r="AI529" s="365">
        <v>2237</v>
      </c>
      <c r="AJ529" s="365">
        <v>0</v>
      </c>
      <c r="AK529" s="365">
        <v>0</v>
      </c>
      <c r="AL529" s="365">
        <v>0</v>
      </c>
      <c r="AM529" s="365">
        <v>0</v>
      </c>
      <c r="AN529" s="365">
        <v>0</v>
      </c>
      <c r="AO529" s="365">
        <v>0</v>
      </c>
      <c r="AP529" s="365">
        <v>0</v>
      </c>
      <c r="AQ529" s="365">
        <v>0</v>
      </c>
      <c r="AR529" s="365">
        <v>0</v>
      </c>
      <c r="AS529" s="365">
        <v>0</v>
      </c>
      <c r="AT529" s="365">
        <v>0</v>
      </c>
      <c r="AU529" s="365">
        <v>0</v>
      </c>
      <c r="AV529" s="365">
        <v>0</v>
      </c>
      <c r="AW529" s="365">
        <v>0</v>
      </c>
      <c r="AX529" s="365">
        <v>0</v>
      </c>
      <c r="AY529" s="365">
        <v>0</v>
      </c>
      <c r="AZ529" s="365">
        <v>0</v>
      </c>
      <c r="BA529" s="365">
        <v>0</v>
      </c>
      <c r="BB529" s="365">
        <v>0</v>
      </c>
      <c r="BC529" s="365">
        <v>0</v>
      </c>
      <c r="BD529" s="365">
        <v>0</v>
      </c>
      <c r="BE529" s="365">
        <v>0</v>
      </c>
      <c r="BF529" s="365">
        <v>0</v>
      </c>
      <c r="BG529" s="365">
        <v>0</v>
      </c>
      <c r="BH529" s="365">
        <v>0</v>
      </c>
      <c r="BI529" s="365">
        <v>0</v>
      </c>
      <c r="BJ529" s="365">
        <v>0</v>
      </c>
      <c r="BK529" s="365">
        <v>0</v>
      </c>
      <c r="BL529" s="365">
        <v>0</v>
      </c>
      <c r="BM529" s="365">
        <v>0</v>
      </c>
      <c r="BN529" s="365">
        <v>0</v>
      </c>
      <c r="BO529" s="365">
        <v>0</v>
      </c>
      <c r="BP529" s="365">
        <v>0</v>
      </c>
      <c r="BQ529" s="365">
        <v>0</v>
      </c>
      <c r="BR529" s="365">
        <v>0</v>
      </c>
      <c r="BS529" s="365">
        <v>0</v>
      </c>
      <c r="BT529" s="365">
        <v>0</v>
      </c>
      <c r="BU529" s="365">
        <v>0</v>
      </c>
      <c r="BV529" s="365">
        <v>0</v>
      </c>
      <c r="BW529" s="365">
        <v>0</v>
      </c>
      <c r="BX529" s="365">
        <v>0</v>
      </c>
      <c r="BY529" s="365">
        <v>0</v>
      </c>
      <c r="BZ529" s="365">
        <v>0</v>
      </c>
      <c r="CA529" s="365">
        <v>0</v>
      </c>
    </row>
    <row r="530" spans="1:109">
      <c r="A530" s="458" t="str">
        <f t="shared" si="8"/>
        <v>1782602262013000</v>
      </c>
      <c r="B530" s="364" t="s">
        <v>1616</v>
      </c>
      <c r="C530" s="364" t="s">
        <v>553</v>
      </c>
      <c r="D530" s="364" t="s">
        <v>576</v>
      </c>
      <c r="E530" s="364" t="s">
        <v>754</v>
      </c>
      <c r="F530" s="364" t="s">
        <v>584</v>
      </c>
      <c r="G530" s="364" t="s">
        <v>463</v>
      </c>
      <c r="H530" s="364" t="s">
        <v>556</v>
      </c>
      <c r="J530" s="364" t="s">
        <v>570</v>
      </c>
      <c r="K530" s="364" t="s">
        <v>561</v>
      </c>
      <c r="L530" s="364" t="s">
        <v>743</v>
      </c>
      <c r="M530" s="364" t="s">
        <v>738</v>
      </c>
      <c r="N530" s="364" t="s">
        <v>739</v>
      </c>
      <c r="O530" s="364" t="s">
        <v>756</v>
      </c>
      <c r="P530" s="364" t="s">
        <v>739</v>
      </c>
      <c r="Q530" s="364" t="s">
        <v>740</v>
      </c>
      <c r="R530" s="364" t="s">
        <v>742</v>
      </c>
      <c r="S530" s="364" t="s">
        <v>740</v>
      </c>
      <c r="T530" s="365">
        <v>0</v>
      </c>
      <c r="U530" s="365">
        <v>0</v>
      </c>
      <c r="V530" s="365">
        <v>0</v>
      </c>
      <c r="W530" s="365">
        <v>0</v>
      </c>
      <c r="X530" s="365">
        <v>0</v>
      </c>
      <c r="Y530" s="365">
        <v>0</v>
      </c>
      <c r="Z530" s="365">
        <v>0</v>
      </c>
      <c r="AA530" s="365">
        <v>0</v>
      </c>
      <c r="AB530" s="365">
        <v>0</v>
      </c>
      <c r="AC530" s="365">
        <v>0</v>
      </c>
      <c r="AD530" s="365">
        <v>0</v>
      </c>
      <c r="AE530" s="365">
        <v>0</v>
      </c>
      <c r="AF530" s="365">
        <v>0</v>
      </c>
      <c r="AG530" s="365">
        <v>0</v>
      </c>
      <c r="AH530" s="365">
        <v>0</v>
      </c>
      <c r="AI530" s="365">
        <v>0</v>
      </c>
      <c r="AJ530" s="365">
        <v>0</v>
      </c>
      <c r="AK530" s="365">
        <v>0</v>
      </c>
      <c r="AL530" s="365">
        <v>0</v>
      </c>
      <c r="AM530" s="365">
        <v>0</v>
      </c>
      <c r="AN530" s="365">
        <v>0</v>
      </c>
      <c r="AO530" s="365">
        <v>0</v>
      </c>
      <c r="AP530" s="365">
        <v>0</v>
      </c>
      <c r="AQ530" s="365">
        <v>0</v>
      </c>
      <c r="AR530" s="365">
        <v>0</v>
      </c>
      <c r="AS530" s="365">
        <v>0</v>
      </c>
      <c r="AT530" s="365">
        <v>0</v>
      </c>
      <c r="AU530" s="365">
        <v>0</v>
      </c>
      <c r="AV530" s="365">
        <v>0</v>
      </c>
      <c r="AW530" s="365">
        <v>0</v>
      </c>
      <c r="AX530" s="365">
        <v>0</v>
      </c>
      <c r="AY530" s="365">
        <v>0</v>
      </c>
      <c r="AZ530" s="365">
        <v>0</v>
      </c>
      <c r="BA530" s="365">
        <v>0</v>
      </c>
      <c r="BB530" s="365">
        <v>0</v>
      </c>
      <c r="BC530" s="365">
        <v>0</v>
      </c>
      <c r="BD530" s="365">
        <v>0</v>
      </c>
      <c r="BE530" s="365">
        <v>0</v>
      </c>
      <c r="BF530" s="365">
        <v>0</v>
      </c>
      <c r="BG530" s="365">
        <v>0</v>
      </c>
      <c r="BH530" s="365">
        <v>0</v>
      </c>
      <c r="BI530" s="365">
        <v>0</v>
      </c>
      <c r="BJ530" s="365">
        <v>0</v>
      </c>
      <c r="BK530" s="365">
        <v>0</v>
      </c>
      <c r="BL530" s="365">
        <v>0</v>
      </c>
      <c r="BM530" s="365">
        <v>0</v>
      </c>
      <c r="BN530" s="365">
        <v>0</v>
      </c>
      <c r="BO530" s="365">
        <v>0</v>
      </c>
      <c r="BP530" s="365">
        <v>0</v>
      </c>
      <c r="BQ530" s="365">
        <v>0</v>
      </c>
      <c r="BR530" s="365">
        <v>0</v>
      </c>
      <c r="BS530" s="365">
        <v>1408</v>
      </c>
      <c r="BT530" s="365">
        <v>0</v>
      </c>
      <c r="BU530" s="365">
        <v>0</v>
      </c>
      <c r="BV530" s="365">
        <v>0</v>
      </c>
      <c r="BW530" s="365">
        <v>0</v>
      </c>
      <c r="BX530" s="365">
        <v>0</v>
      </c>
      <c r="BY530" s="365">
        <v>0</v>
      </c>
      <c r="BZ530" s="365">
        <v>0</v>
      </c>
      <c r="CA530" s="365">
        <v>0</v>
      </c>
      <c r="CB530" s="365">
        <v>0</v>
      </c>
      <c r="CC530" s="365">
        <v>0</v>
      </c>
      <c r="CD530" s="365">
        <v>0</v>
      </c>
      <c r="CE530" s="365">
        <v>0</v>
      </c>
      <c r="CF530" s="365">
        <v>0</v>
      </c>
      <c r="CG530" s="365">
        <v>0</v>
      </c>
      <c r="CH530" s="365">
        <v>0</v>
      </c>
      <c r="CI530" s="365">
        <v>0</v>
      </c>
      <c r="CJ530" s="365">
        <v>754</v>
      </c>
      <c r="CK530" s="365">
        <v>829</v>
      </c>
      <c r="CL530" s="365">
        <v>0</v>
      </c>
      <c r="CM530" s="365">
        <v>0</v>
      </c>
      <c r="CN530" s="365">
        <v>0</v>
      </c>
      <c r="CO530" s="365">
        <v>0</v>
      </c>
      <c r="CP530" s="365">
        <v>0</v>
      </c>
      <c r="CQ530" s="365">
        <v>0</v>
      </c>
      <c r="CR530" s="365">
        <v>0</v>
      </c>
      <c r="CS530" s="365">
        <v>0</v>
      </c>
      <c r="CT530" s="365">
        <v>0</v>
      </c>
      <c r="CU530" s="365">
        <v>0</v>
      </c>
      <c r="CV530" s="365">
        <v>0</v>
      </c>
      <c r="CW530" s="365">
        <v>0</v>
      </c>
      <c r="CX530" s="365">
        <v>0</v>
      </c>
      <c r="CY530" s="365">
        <v>0</v>
      </c>
      <c r="CZ530" s="365">
        <v>0</v>
      </c>
      <c r="DA530" s="365">
        <v>0</v>
      </c>
      <c r="DB530" s="365">
        <v>0</v>
      </c>
      <c r="DC530" s="365">
        <v>0</v>
      </c>
      <c r="DD530" s="365">
        <v>0</v>
      </c>
      <c r="DE530" s="365">
        <v>0</v>
      </c>
    </row>
    <row r="531" spans="1:109">
      <c r="A531" s="458" t="str">
        <f t="shared" si="8"/>
        <v>1783201262013000</v>
      </c>
      <c r="B531" s="364" t="s">
        <v>1616</v>
      </c>
      <c r="C531" s="364" t="s">
        <v>553</v>
      </c>
      <c r="D531" s="364" t="s">
        <v>576</v>
      </c>
      <c r="E531" s="364" t="s">
        <v>754</v>
      </c>
      <c r="F531" s="364" t="s">
        <v>584</v>
      </c>
      <c r="G531" s="364" t="s">
        <v>463</v>
      </c>
      <c r="H531" s="364" t="s">
        <v>556</v>
      </c>
      <c r="J531" s="364" t="s">
        <v>750</v>
      </c>
      <c r="K531" s="364" t="s">
        <v>558</v>
      </c>
      <c r="L531" s="364" t="s">
        <v>743</v>
      </c>
      <c r="M531" s="364" t="s">
        <v>738</v>
      </c>
      <c r="N531" s="364" t="s">
        <v>739</v>
      </c>
      <c r="O531" s="364" t="s">
        <v>756</v>
      </c>
      <c r="P531" s="364" t="s">
        <v>739</v>
      </c>
      <c r="Q531" s="364" t="s">
        <v>740</v>
      </c>
      <c r="R531" s="364" t="s">
        <v>742</v>
      </c>
      <c r="S531" s="364" t="s">
        <v>740</v>
      </c>
      <c r="T531" s="365">
        <v>0</v>
      </c>
      <c r="U531" s="365">
        <v>0</v>
      </c>
      <c r="V531" s="365">
        <v>0</v>
      </c>
      <c r="W531" s="365">
        <v>0</v>
      </c>
      <c r="X531" s="365">
        <v>109</v>
      </c>
      <c r="Y531" s="365">
        <v>0</v>
      </c>
      <c r="Z531" s="365">
        <v>109</v>
      </c>
      <c r="AA531" s="365">
        <v>109</v>
      </c>
      <c r="AB531" s="365">
        <v>0</v>
      </c>
      <c r="AC531" s="365">
        <v>0</v>
      </c>
      <c r="AD531" s="365">
        <v>0</v>
      </c>
      <c r="AE531" s="365">
        <v>0</v>
      </c>
      <c r="AF531" s="365">
        <v>0</v>
      </c>
      <c r="AG531" s="365">
        <v>0</v>
      </c>
      <c r="AH531" s="365">
        <v>0</v>
      </c>
      <c r="AI531" s="365">
        <v>0</v>
      </c>
      <c r="AJ531" s="365">
        <v>0</v>
      </c>
      <c r="AK531" s="365">
        <v>0</v>
      </c>
      <c r="AL531" s="365">
        <v>0</v>
      </c>
      <c r="AM531" s="365">
        <v>0</v>
      </c>
      <c r="AN531" s="365">
        <v>0</v>
      </c>
      <c r="AO531" s="365">
        <v>0</v>
      </c>
      <c r="AP531" s="365">
        <v>0</v>
      </c>
      <c r="AQ531" s="365">
        <v>325</v>
      </c>
      <c r="AR531" s="365">
        <v>325</v>
      </c>
      <c r="AS531" s="365">
        <v>0</v>
      </c>
      <c r="AT531" s="365">
        <v>0</v>
      </c>
      <c r="AU531" s="365">
        <v>0</v>
      </c>
      <c r="AV531" s="365">
        <v>1574</v>
      </c>
      <c r="AW531" s="365">
        <v>227</v>
      </c>
      <c r="AX531" s="365">
        <v>2126</v>
      </c>
      <c r="AY531" s="365">
        <v>2126</v>
      </c>
      <c r="AZ531" s="365">
        <v>0</v>
      </c>
      <c r="BA531" s="365">
        <v>0</v>
      </c>
      <c r="BB531" s="365">
        <v>0</v>
      </c>
      <c r="BC531" s="365">
        <v>0</v>
      </c>
      <c r="BD531" s="365">
        <v>0</v>
      </c>
      <c r="BE531" s="365">
        <v>2</v>
      </c>
      <c r="BF531" s="365">
        <v>2</v>
      </c>
      <c r="BG531" s="365">
        <v>2</v>
      </c>
      <c r="BH531" s="365">
        <v>0</v>
      </c>
      <c r="BI531" s="365">
        <v>0</v>
      </c>
      <c r="BJ531" s="365">
        <v>2237</v>
      </c>
      <c r="BK531" s="365">
        <v>2237</v>
      </c>
      <c r="BL531" s="365">
        <v>0</v>
      </c>
      <c r="BM531" s="365">
        <v>0</v>
      </c>
      <c r="BN531" s="365">
        <v>0</v>
      </c>
      <c r="BO531" s="365">
        <v>0</v>
      </c>
      <c r="BP531" s="365">
        <v>0</v>
      </c>
      <c r="BQ531" s="365">
        <v>0</v>
      </c>
      <c r="BR531" s="365">
        <v>0</v>
      </c>
      <c r="BS531" s="365">
        <v>0</v>
      </c>
      <c r="BT531" s="365">
        <v>0</v>
      </c>
      <c r="BU531" s="365">
        <v>0</v>
      </c>
      <c r="BV531" s="365">
        <v>0</v>
      </c>
      <c r="BW531" s="365">
        <v>0</v>
      </c>
      <c r="BX531" s="365">
        <v>0</v>
      </c>
      <c r="BY531" s="365">
        <v>0</v>
      </c>
      <c r="BZ531" s="365">
        <v>0</v>
      </c>
      <c r="CA531" s="365">
        <v>0</v>
      </c>
    </row>
    <row r="532" spans="1:109">
      <c r="A532" s="458" t="str">
        <f t="shared" si="8"/>
        <v>1783202262013000</v>
      </c>
      <c r="B532" s="364" t="s">
        <v>1616</v>
      </c>
      <c r="C532" s="364" t="s">
        <v>553</v>
      </c>
      <c r="D532" s="364" t="s">
        <v>576</v>
      </c>
      <c r="E532" s="364" t="s">
        <v>754</v>
      </c>
      <c r="F532" s="364" t="s">
        <v>584</v>
      </c>
      <c r="G532" s="364" t="s">
        <v>463</v>
      </c>
      <c r="H532" s="364" t="s">
        <v>556</v>
      </c>
      <c r="J532" s="364" t="s">
        <v>750</v>
      </c>
      <c r="K532" s="364" t="s">
        <v>561</v>
      </c>
      <c r="L532" s="364" t="s">
        <v>743</v>
      </c>
      <c r="M532" s="364" t="s">
        <v>738</v>
      </c>
      <c r="N532" s="364" t="s">
        <v>739</v>
      </c>
      <c r="O532" s="364" t="s">
        <v>756</v>
      </c>
      <c r="P532" s="364" t="s">
        <v>739</v>
      </c>
      <c r="Q532" s="364" t="s">
        <v>740</v>
      </c>
      <c r="R532" s="364" t="s">
        <v>742</v>
      </c>
      <c r="S532" s="364" t="s">
        <v>740</v>
      </c>
      <c r="T532" s="365">
        <v>0</v>
      </c>
      <c r="U532" s="365">
        <v>0</v>
      </c>
      <c r="V532" s="365">
        <v>0</v>
      </c>
      <c r="W532" s="365">
        <v>0</v>
      </c>
      <c r="X532" s="365">
        <v>0</v>
      </c>
      <c r="Y532" s="365">
        <v>0</v>
      </c>
      <c r="Z532" s="365">
        <v>0</v>
      </c>
      <c r="AA532" s="365">
        <v>0</v>
      </c>
      <c r="AB532" s="365">
        <v>0</v>
      </c>
      <c r="AC532" s="365">
        <v>0</v>
      </c>
      <c r="AD532" s="365">
        <v>0</v>
      </c>
      <c r="AE532" s="365">
        <v>0</v>
      </c>
      <c r="AF532" s="365">
        <v>0</v>
      </c>
      <c r="AG532" s="365">
        <v>0</v>
      </c>
      <c r="AH532" s="365">
        <v>2237</v>
      </c>
      <c r="AI532" s="365">
        <v>2237</v>
      </c>
      <c r="AJ532" s="365">
        <v>0</v>
      </c>
      <c r="AK532" s="365">
        <v>0</v>
      </c>
      <c r="AL532" s="365">
        <v>0</v>
      </c>
      <c r="AM532" s="365">
        <v>0</v>
      </c>
      <c r="AN532" s="365">
        <v>0</v>
      </c>
      <c r="AO532" s="365">
        <v>0</v>
      </c>
      <c r="AP532" s="365">
        <v>0</v>
      </c>
      <c r="AQ532" s="365">
        <v>829</v>
      </c>
    </row>
    <row r="533" spans="1:109">
      <c r="A533" s="458" t="str">
        <f t="shared" si="8"/>
        <v>1783301262013000</v>
      </c>
      <c r="B533" s="364" t="s">
        <v>1616</v>
      </c>
      <c r="C533" s="364" t="s">
        <v>553</v>
      </c>
      <c r="D533" s="364" t="s">
        <v>576</v>
      </c>
      <c r="E533" s="364" t="s">
        <v>754</v>
      </c>
      <c r="F533" s="364" t="s">
        <v>584</v>
      </c>
      <c r="G533" s="364" t="s">
        <v>463</v>
      </c>
      <c r="H533" s="364" t="s">
        <v>556</v>
      </c>
      <c r="J533" s="364" t="s">
        <v>749</v>
      </c>
      <c r="K533" s="364" t="s">
        <v>558</v>
      </c>
      <c r="L533" s="364" t="s">
        <v>743</v>
      </c>
      <c r="M533" s="364" t="s">
        <v>738</v>
      </c>
      <c r="N533" s="364" t="s">
        <v>739</v>
      </c>
      <c r="O533" s="364" t="s">
        <v>756</v>
      </c>
      <c r="P533" s="364" t="s">
        <v>739</v>
      </c>
      <c r="Q533" s="364" t="s">
        <v>740</v>
      </c>
      <c r="R533" s="364" t="s">
        <v>742</v>
      </c>
      <c r="S533" s="364" t="s">
        <v>740</v>
      </c>
      <c r="T533" s="365">
        <v>4</v>
      </c>
      <c r="U533" s="365">
        <v>387</v>
      </c>
      <c r="V533" s="365">
        <v>23000</v>
      </c>
      <c r="W533" s="365">
        <v>3</v>
      </c>
      <c r="X533" s="365">
        <v>127</v>
      </c>
      <c r="Y533" s="365">
        <v>264</v>
      </c>
      <c r="Z533" s="365">
        <v>20</v>
      </c>
      <c r="AA533" s="365">
        <v>100</v>
      </c>
      <c r="AB533" s="365">
        <v>23400</v>
      </c>
      <c r="AC533" s="365">
        <v>4</v>
      </c>
      <c r="AD533" s="365">
        <v>4180101</v>
      </c>
      <c r="AE533" s="365">
        <v>4070308</v>
      </c>
      <c r="AF533" s="365">
        <v>3718</v>
      </c>
      <c r="AG533" s="365">
        <v>24068</v>
      </c>
      <c r="AH533" s="365">
        <v>129668</v>
      </c>
      <c r="AI533" s="365">
        <v>261668</v>
      </c>
      <c r="AJ533" s="365">
        <v>1317668</v>
      </c>
      <c r="AK533" s="365">
        <v>2637668</v>
      </c>
      <c r="AL533" s="365">
        <v>1319</v>
      </c>
      <c r="AM533" s="365">
        <v>2364</v>
      </c>
      <c r="AN533" s="365">
        <v>0</v>
      </c>
      <c r="AO533" s="365">
        <v>0</v>
      </c>
      <c r="AP533" s="365">
        <v>0</v>
      </c>
      <c r="AQ533" s="365">
        <v>0</v>
      </c>
      <c r="AR533" s="365">
        <v>0</v>
      </c>
      <c r="AS533" s="365">
        <v>0</v>
      </c>
      <c r="AT533" s="365">
        <v>0</v>
      </c>
      <c r="AU533" s="365">
        <v>0</v>
      </c>
      <c r="AV533" s="365">
        <v>0</v>
      </c>
      <c r="AW533" s="365">
        <v>0</v>
      </c>
      <c r="AX533" s="365">
        <v>0</v>
      </c>
      <c r="AY533" s="365">
        <v>0</v>
      </c>
      <c r="AZ533" s="365">
        <v>0</v>
      </c>
      <c r="BA533" s="365">
        <v>0</v>
      </c>
      <c r="BB533" s="365">
        <v>1</v>
      </c>
      <c r="BC533" s="365">
        <v>0</v>
      </c>
      <c r="BD533" s="365">
        <v>0</v>
      </c>
      <c r="BE533" s="365">
        <v>0</v>
      </c>
      <c r="BF533" s="365">
        <v>0</v>
      </c>
      <c r="BG533" s="365">
        <v>0</v>
      </c>
      <c r="BH533" s="365">
        <v>0</v>
      </c>
      <c r="BI533" s="365">
        <v>0</v>
      </c>
      <c r="BJ533" s="365">
        <v>4070308</v>
      </c>
      <c r="BK533" s="365">
        <v>0</v>
      </c>
      <c r="BL533" s="365">
        <v>0</v>
      </c>
      <c r="BM533" s="365">
        <v>0</v>
      </c>
      <c r="BN533" s="365">
        <v>0</v>
      </c>
      <c r="BO533" s="365">
        <v>500000</v>
      </c>
      <c r="BP533" s="365">
        <v>4070308</v>
      </c>
      <c r="BQ533" s="365">
        <v>0</v>
      </c>
      <c r="BR533" s="365">
        <v>0</v>
      </c>
      <c r="BS533" s="365">
        <v>0</v>
      </c>
      <c r="BT533" s="365">
        <v>0</v>
      </c>
      <c r="BU533" s="365">
        <v>0</v>
      </c>
      <c r="BV533" s="365">
        <v>0</v>
      </c>
      <c r="BW533" s="365">
        <v>0</v>
      </c>
      <c r="BX533" s="365">
        <v>0</v>
      </c>
      <c r="BY533" s="365">
        <v>0</v>
      </c>
      <c r="BZ533" s="365">
        <v>0</v>
      </c>
      <c r="CA533" s="365">
        <v>0</v>
      </c>
    </row>
    <row r="534" spans="1:109">
      <c r="A534" s="458" t="str">
        <f t="shared" si="8"/>
        <v>1783302262013000</v>
      </c>
      <c r="B534" s="364" t="s">
        <v>1616</v>
      </c>
      <c r="C534" s="364" t="s">
        <v>553</v>
      </c>
      <c r="D534" s="364" t="s">
        <v>576</v>
      </c>
      <c r="E534" s="364" t="s">
        <v>754</v>
      </c>
      <c r="F534" s="364" t="s">
        <v>584</v>
      </c>
      <c r="G534" s="364" t="s">
        <v>463</v>
      </c>
      <c r="H534" s="364" t="s">
        <v>556</v>
      </c>
      <c r="J534" s="364" t="s">
        <v>749</v>
      </c>
      <c r="K534" s="364" t="s">
        <v>561</v>
      </c>
      <c r="L534" s="364" t="s">
        <v>743</v>
      </c>
      <c r="M534" s="364" t="s">
        <v>738</v>
      </c>
      <c r="N534" s="364" t="s">
        <v>739</v>
      </c>
      <c r="O534" s="364" t="s">
        <v>756</v>
      </c>
      <c r="P534" s="364" t="s">
        <v>739</v>
      </c>
      <c r="Q534" s="364" t="s">
        <v>740</v>
      </c>
      <c r="R534" s="364" t="s">
        <v>742</v>
      </c>
      <c r="S534" s="364" t="s">
        <v>740</v>
      </c>
      <c r="T534" s="365">
        <v>0</v>
      </c>
      <c r="U534" s="365">
        <v>0</v>
      </c>
      <c r="V534" s="365">
        <v>0</v>
      </c>
      <c r="W534" s="365">
        <v>0</v>
      </c>
      <c r="X534" s="365">
        <v>0</v>
      </c>
    </row>
    <row r="535" spans="1:109">
      <c r="A535" s="458" t="str">
        <f t="shared" si="8"/>
        <v>1784001262013000</v>
      </c>
      <c r="B535" s="364" t="s">
        <v>1616</v>
      </c>
      <c r="C535" s="364" t="s">
        <v>553</v>
      </c>
      <c r="D535" s="364" t="s">
        <v>576</v>
      </c>
      <c r="E535" s="364" t="s">
        <v>754</v>
      </c>
      <c r="F535" s="364" t="s">
        <v>584</v>
      </c>
      <c r="G535" s="364" t="s">
        <v>463</v>
      </c>
      <c r="H535" s="364" t="s">
        <v>556</v>
      </c>
      <c r="J535" s="364" t="s">
        <v>582</v>
      </c>
      <c r="K535" s="364" t="s">
        <v>558</v>
      </c>
      <c r="L535" s="364" t="s">
        <v>743</v>
      </c>
      <c r="M535" s="364" t="s">
        <v>738</v>
      </c>
      <c r="N535" s="364" t="s">
        <v>739</v>
      </c>
      <c r="O535" s="364" t="s">
        <v>756</v>
      </c>
      <c r="P535" s="364" t="s">
        <v>739</v>
      </c>
      <c r="Q535" s="364" t="s">
        <v>740</v>
      </c>
      <c r="R535" s="364" t="s">
        <v>742</v>
      </c>
      <c r="S535" s="364" t="s">
        <v>740</v>
      </c>
      <c r="T535" s="365">
        <v>0</v>
      </c>
      <c r="U535" s="365">
        <v>0</v>
      </c>
      <c r="V535" s="365">
        <v>0</v>
      </c>
      <c r="W535" s="365">
        <v>1408</v>
      </c>
      <c r="X535" s="365">
        <v>0</v>
      </c>
      <c r="Y535" s="365">
        <v>0</v>
      </c>
      <c r="Z535" s="365">
        <v>0</v>
      </c>
      <c r="AA535" s="365">
        <v>0</v>
      </c>
      <c r="AB535" s="365">
        <v>0</v>
      </c>
      <c r="AC535" s="365">
        <v>0</v>
      </c>
      <c r="AD535" s="365">
        <v>0</v>
      </c>
      <c r="AE535" s="365">
        <v>0</v>
      </c>
      <c r="AF535" s="365">
        <v>0</v>
      </c>
      <c r="AG535" s="365">
        <v>0</v>
      </c>
      <c r="AH535" s="365">
        <v>0</v>
      </c>
      <c r="AI535" s="365">
        <v>0</v>
      </c>
      <c r="AJ535" s="365">
        <v>0</v>
      </c>
      <c r="AK535" s="365">
        <v>0</v>
      </c>
      <c r="AL535" s="365">
        <v>0</v>
      </c>
      <c r="AM535" s="365">
        <v>0</v>
      </c>
      <c r="AN535" s="365">
        <v>0</v>
      </c>
      <c r="AO535" s="365">
        <v>0</v>
      </c>
      <c r="AP535" s="365">
        <v>0</v>
      </c>
      <c r="AQ535" s="365">
        <v>0</v>
      </c>
      <c r="AR535" s="365">
        <v>0</v>
      </c>
      <c r="AS535" s="365">
        <v>0</v>
      </c>
      <c r="AT535" s="365">
        <v>0</v>
      </c>
      <c r="AU535" s="365">
        <v>1408</v>
      </c>
      <c r="AV535" s="365">
        <v>0</v>
      </c>
      <c r="AW535" s="365">
        <v>0</v>
      </c>
      <c r="AX535" s="365">
        <v>0</v>
      </c>
      <c r="AY535" s="365">
        <v>0</v>
      </c>
      <c r="AZ535" s="365">
        <v>0</v>
      </c>
      <c r="BA535" s="365">
        <v>0</v>
      </c>
      <c r="BB535" s="365">
        <v>0</v>
      </c>
      <c r="BC535" s="365">
        <v>0</v>
      </c>
      <c r="BD535" s="365">
        <v>0</v>
      </c>
      <c r="BE535" s="365">
        <v>0</v>
      </c>
      <c r="BF535" s="365">
        <v>0</v>
      </c>
      <c r="BG535" s="365">
        <v>0</v>
      </c>
      <c r="BH535" s="365">
        <v>0</v>
      </c>
      <c r="BI535" s="365">
        <v>0</v>
      </c>
      <c r="BJ535" s="365">
        <v>1408</v>
      </c>
      <c r="BK535" s="365">
        <v>0</v>
      </c>
      <c r="BL535" s="365">
        <v>1408</v>
      </c>
      <c r="BM535" s="365">
        <v>0</v>
      </c>
      <c r="BN535" s="365">
        <v>0</v>
      </c>
      <c r="BO535" s="365">
        <v>1408</v>
      </c>
      <c r="BP535" s="365">
        <v>0</v>
      </c>
      <c r="BQ535" s="365">
        <v>0</v>
      </c>
      <c r="BR535" s="365">
        <v>0</v>
      </c>
      <c r="BS535" s="365">
        <v>0</v>
      </c>
      <c r="BT535" s="365">
        <v>1408</v>
      </c>
      <c r="BU535" s="365">
        <v>0</v>
      </c>
      <c r="BV535" s="365">
        <v>0</v>
      </c>
      <c r="BW535" s="365">
        <v>0</v>
      </c>
      <c r="BX535" s="365">
        <v>0</v>
      </c>
      <c r="BY535" s="365">
        <v>0</v>
      </c>
      <c r="BZ535" s="365">
        <v>0</v>
      </c>
      <c r="CA535" s="365">
        <v>0</v>
      </c>
      <c r="CB535" s="365">
        <v>0</v>
      </c>
      <c r="CC535" s="365">
        <v>0</v>
      </c>
    </row>
    <row r="536" spans="1:109">
      <c r="A536" s="458" t="str">
        <f t="shared" si="8"/>
        <v>1784002262013000</v>
      </c>
      <c r="B536" s="364" t="s">
        <v>1616</v>
      </c>
      <c r="C536" s="364" t="s">
        <v>553</v>
      </c>
      <c r="D536" s="364" t="s">
        <v>576</v>
      </c>
      <c r="E536" s="364" t="s">
        <v>754</v>
      </c>
      <c r="F536" s="364" t="s">
        <v>584</v>
      </c>
      <c r="G536" s="364" t="s">
        <v>463</v>
      </c>
      <c r="H536" s="364" t="s">
        <v>556</v>
      </c>
      <c r="J536" s="364" t="s">
        <v>582</v>
      </c>
      <c r="K536" s="364" t="s">
        <v>561</v>
      </c>
      <c r="L536" s="364" t="s">
        <v>743</v>
      </c>
      <c r="M536" s="364" t="s">
        <v>738</v>
      </c>
      <c r="N536" s="364" t="s">
        <v>739</v>
      </c>
      <c r="O536" s="364" t="s">
        <v>756</v>
      </c>
      <c r="P536" s="364" t="s">
        <v>739</v>
      </c>
      <c r="Q536" s="364" t="s">
        <v>740</v>
      </c>
      <c r="R536" s="364" t="s">
        <v>742</v>
      </c>
      <c r="S536" s="364" t="s">
        <v>740</v>
      </c>
      <c r="T536" s="365">
        <v>0</v>
      </c>
      <c r="U536" s="365">
        <v>0</v>
      </c>
      <c r="V536" s="365">
        <v>0</v>
      </c>
      <c r="W536" s="365">
        <v>0</v>
      </c>
      <c r="X536" s="365">
        <v>0</v>
      </c>
      <c r="Y536" s="365">
        <v>0</v>
      </c>
      <c r="Z536" s="365">
        <v>0</v>
      </c>
      <c r="AA536" s="365">
        <v>0</v>
      </c>
      <c r="AB536" s="365">
        <v>0</v>
      </c>
      <c r="AC536" s="365">
        <v>0</v>
      </c>
      <c r="AD536" s="365">
        <v>0</v>
      </c>
      <c r="AE536" s="365">
        <v>0</v>
      </c>
      <c r="AF536" s="365">
        <v>0</v>
      </c>
      <c r="AG536" s="365">
        <v>0</v>
      </c>
      <c r="AH536" s="365">
        <v>0</v>
      </c>
      <c r="AI536" s="365">
        <v>0</v>
      </c>
      <c r="AJ536" s="365">
        <v>0</v>
      </c>
      <c r="AK536" s="365">
        <v>0</v>
      </c>
      <c r="AL536" s="365">
        <v>0</v>
      </c>
      <c r="AM536" s="365">
        <v>0</v>
      </c>
      <c r="AN536" s="365">
        <v>0</v>
      </c>
      <c r="AO536" s="365">
        <v>0</v>
      </c>
      <c r="AP536" s="365">
        <v>0</v>
      </c>
      <c r="AQ536" s="365">
        <v>0</v>
      </c>
      <c r="AR536" s="365">
        <v>0</v>
      </c>
      <c r="AS536" s="365">
        <v>0</v>
      </c>
      <c r="AT536" s="365">
        <v>0</v>
      </c>
      <c r="AU536" s="365">
        <v>0</v>
      </c>
      <c r="AV536" s="365">
        <v>0</v>
      </c>
      <c r="AW536" s="365">
        <v>0</v>
      </c>
      <c r="AX536" s="365">
        <v>0</v>
      </c>
      <c r="AY536" s="365">
        <v>0</v>
      </c>
      <c r="AZ536" s="365">
        <v>0</v>
      </c>
      <c r="BA536" s="365">
        <v>0</v>
      </c>
      <c r="BB536" s="365">
        <v>0</v>
      </c>
      <c r="BC536" s="365">
        <v>0</v>
      </c>
      <c r="BD536" s="365">
        <v>0</v>
      </c>
      <c r="BE536" s="365">
        <v>0</v>
      </c>
      <c r="BF536" s="365">
        <v>0</v>
      </c>
      <c r="BG536" s="365">
        <v>0</v>
      </c>
      <c r="BH536" s="365">
        <v>0</v>
      </c>
      <c r="BI536" s="365">
        <v>1408</v>
      </c>
    </row>
    <row r="537" spans="1:109">
      <c r="A537" s="458" t="str">
        <f t="shared" si="8"/>
        <v>1784501262013000</v>
      </c>
      <c r="B537" s="364" t="s">
        <v>1616</v>
      </c>
      <c r="C537" s="364" t="s">
        <v>553</v>
      </c>
      <c r="D537" s="364" t="s">
        <v>576</v>
      </c>
      <c r="E537" s="364" t="s">
        <v>754</v>
      </c>
      <c r="F537" s="364" t="s">
        <v>584</v>
      </c>
      <c r="G537" s="364" t="s">
        <v>463</v>
      </c>
      <c r="H537" s="364" t="s">
        <v>556</v>
      </c>
      <c r="J537" s="364" t="s">
        <v>571</v>
      </c>
      <c r="K537" s="364" t="s">
        <v>558</v>
      </c>
      <c r="L537" s="364" t="s">
        <v>743</v>
      </c>
      <c r="M537" s="364" t="s">
        <v>738</v>
      </c>
      <c r="N537" s="364" t="s">
        <v>739</v>
      </c>
      <c r="O537" s="364" t="s">
        <v>756</v>
      </c>
      <c r="P537" s="364" t="s">
        <v>739</v>
      </c>
      <c r="Q537" s="364" t="s">
        <v>740</v>
      </c>
      <c r="R537" s="364" t="s">
        <v>742</v>
      </c>
      <c r="S537" s="364" t="s">
        <v>740</v>
      </c>
      <c r="T537" s="365">
        <v>0</v>
      </c>
      <c r="U537" s="365">
        <v>0</v>
      </c>
      <c r="V537" s="365">
        <v>0</v>
      </c>
      <c r="W537" s="365">
        <v>0</v>
      </c>
      <c r="X537" s="365">
        <v>0</v>
      </c>
      <c r="Y537" s="365">
        <v>0</v>
      </c>
      <c r="Z537" s="365">
        <v>0</v>
      </c>
      <c r="AA537" s="365">
        <v>0</v>
      </c>
      <c r="AB537" s="365">
        <v>0</v>
      </c>
      <c r="AC537" s="365">
        <v>0</v>
      </c>
      <c r="AD537" s="365">
        <v>0</v>
      </c>
      <c r="AE537" s="365">
        <v>0</v>
      </c>
      <c r="AF537" s="365">
        <v>0</v>
      </c>
      <c r="AG537" s="365">
        <v>0</v>
      </c>
      <c r="AH537" s="365">
        <v>0</v>
      </c>
      <c r="AI537" s="365">
        <v>0</v>
      </c>
      <c r="AJ537" s="365">
        <v>0</v>
      </c>
      <c r="AK537" s="365">
        <v>0</v>
      </c>
    </row>
    <row r="538" spans="1:109">
      <c r="A538" s="458" t="str">
        <f t="shared" si="8"/>
        <v>1784502262013000</v>
      </c>
      <c r="B538" s="364" t="s">
        <v>1616</v>
      </c>
      <c r="C538" s="364" t="s">
        <v>553</v>
      </c>
      <c r="D538" s="364" t="s">
        <v>576</v>
      </c>
      <c r="E538" s="364" t="s">
        <v>754</v>
      </c>
      <c r="F538" s="364" t="s">
        <v>584</v>
      </c>
      <c r="G538" s="364" t="s">
        <v>463</v>
      </c>
      <c r="H538" s="364" t="s">
        <v>556</v>
      </c>
      <c r="J538" s="364" t="s">
        <v>571</v>
      </c>
      <c r="K538" s="364" t="s">
        <v>561</v>
      </c>
      <c r="L538" s="364" t="s">
        <v>743</v>
      </c>
      <c r="M538" s="364" t="s">
        <v>738</v>
      </c>
      <c r="N538" s="364" t="s">
        <v>739</v>
      </c>
      <c r="O538" s="364" t="s">
        <v>756</v>
      </c>
      <c r="P538" s="364" t="s">
        <v>739</v>
      </c>
      <c r="Q538" s="364" t="s">
        <v>740</v>
      </c>
      <c r="R538" s="364" t="s">
        <v>742</v>
      </c>
      <c r="S538" s="364" t="s">
        <v>740</v>
      </c>
      <c r="T538" s="365">
        <v>0</v>
      </c>
      <c r="U538" s="365">
        <v>0</v>
      </c>
      <c r="V538" s="365">
        <v>0</v>
      </c>
      <c r="W538" s="365">
        <v>0</v>
      </c>
      <c r="X538" s="365">
        <v>0</v>
      </c>
      <c r="Y538" s="365">
        <v>0</v>
      </c>
      <c r="Z538" s="365">
        <v>0</v>
      </c>
      <c r="AA538" s="365">
        <v>0</v>
      </c>
      <c r="AB538" s="365">
        <v>0</v>
      </c>
      <c r="AC538" s="365">
        <v>0</v>
      </c>
      <c r="AD538" s="365">
        <v>0</v>
      </c>
      <c r="AE538" s="365">
        <v>0</v>
      </c>
      <c r="AF538" s="365">
        <v>0</v>
      </c>
      <c r="AG538" s="365">
        <v>0</v>
      </c>
      <c r="AH538" s="365">
        <v>0</v>
      </c>
      <c r="AI538" s="365">
        <v>0</v>
      </c>
      <c r="AJ538" s="365">
        <v>0</v>
      </c>
      <c r="AK538" s="365">
        <v>0</v>
      </c>
    </row>
    <row r="539" spans="1:109">
      <c r="A539" s="458" t="str">
        <f t="shared" si="8"/>
        <v>1784503262013000</v>
      </c>
      <c r="B539" s="364" t="s">
        <v>1616</v>
      </c>
      <c r="C539" s="364" t="s">
        <v>553</v>
      </c>
      <c r="D539" s="364" t="s">
        <v>576</v>
      </c>
      <c r="E539" s="364" t="s">
        <v>754</v>
      </c>
      <c r="F539" s="364" t="s">
        <v>584</v>
      </c>
      <c r="G539" s="364" t="s">
        <v>463</v>
      </c>
      <c r="H539" s="364" t="s">
        <v>556</v>
      </c>
      <c r="J539" s="364" t="s">
        <v>571</v>
      </c>
      <c r="K539" s="364" t="s">
        <v>562</v>
      </c>
      <c r="L539" s="364" t="s">
        <v>743</v>
      </c>
      <c r="M539" s="364" t="s">
        <v>738</v>
      </c>
      <c r="N539" s="364" t="s">
        <v>739</v>
      </c>
      <c r="O539" s="364" t="s">
        <v>756</v>
      </c>
      <c r="P539" s="364" t="s">
        <v>739</v>
      </c>
      <c r="Q539" s="364" t="s">
        <v>740</v>
      </c>
      <c r="R539" s="364" t="s">
        <v>742</v>
      </c>
      <c r="S539" s="364" t="s">
        <v>740</v>
      </c>
      <c r="T539" s="365">
        <v>0</v>
      </c>
      <c r="U539" s="365">
        <v>0</v>
      </c>
      <c r="V539" s="365">
        <v>0</v>
      </c>
      <c r="W539" s="365">
        <v>0</v>
      </c>
      <c r="X539" s="365">
        <v>0</v>
      </c>
      <c r="Y539" s="365">
        <v>0</v>
      </c>
      <c r="Z539" s="365">
        <v>0</v>
      </c>
      <c r="AA539" s="365">
        <v>0</v>
      </c>
      <c r="AB539" s="365">
        <v>0</v>
      </c>
      <c r="AC539" s="365">
        <v>0</v>
      </c>
      <c r="AD539" s="365">
        <v>0</v>
      </c>
      <c r="AE539" s="365">
        <v>0</v>
      </c>
      <c r="AF539" s="365">
        <v>0</v>
      </c>
      <c r="AG539" s="365">
        <v>0</v>
      </c>
      <c r="AH539" s="365">
        <v>0</v>
      </c>
      <c r="AI539" s="365">
        <v>0</v>
      </c>
      <c r="AJ539" s="365">
        <v>0</v>
      </c>
      <c r="AK539" s="365">
        <v>0</v>
      </c>
    </row>
    <row r="540" spans="1:109">
      <c r="A540" s="458" t="str">
        <f t="shared" si="8"/>
        <v>1784504262013000</v>
      </c>
      <c r="B540" s="364" t="s">
        <v>1616</v>
      </c>
      <c r="C540" s="364" t="s">
        <v>553</v>
      </c>
      <c r="D540" s="364" t="s">
        <v>576</v>
      </c>
      <c r="E540" s="364" t="s">
        <v>754</v>
      </c>
      <c r="F540" s="364" t="s">
        <v>584</v>
      </c>
      <c r="G540" s="364" t="s">
        <v>463</v>
      </c>
      <c r="H540" s="364" t="s">
        <v>556</v>
      </c>
      <c r="J540" s="364" t="s">
        <v>571</v>
      </c>
      <c r="K540" s="364" t="s">
        <v>563</v>
      </c>
      <c r="L540" s="364" t="s">
        <v>743</v>
      </c>
      <c r="M540" s="364" t="s">
        <v>738</v>
      </c>
      <c r="N540" s="364" t="s">
        <v>739</v>
      </c>
      <c r="O540" s="364" t="s">
        <v>756</v>
      </c>
      <c r="P540" s="364" t="s">
        <v>739</v>
      </c>
      <c r="Q540" s="364" t="s">
        <v>740</v>
      </c>
      <c r="R540" s="364" t="s">
        <v>742</v>
      </c>
      <c r="S540" s="364" t="s">
        <v>740</v>
      </c>
      <c r="T540" s="365">
        <v>0</v>
      </c>
      <c r="U540" s="365">
        <v>0</v>
      </c>
      <c r="V540" s="365">
        <v>0</v>
      </c>
      <c r="W540" s="365">
        <v>0</v>
      </c>
      <c r="X540" s="365">
        <v>0</v>
      </c>
      <c r="Y540" s="365">
        <v>0</v>
      </c>
      <c r="Z540" s="365">
        <v>0</v>
      </c>
      <c r="AA540" s="365">
        <v>0</v>
      </c>
      <c r="AB540" s="365">
        <v>0</v>
      </c>
      <c r="AC540" s="365">
        <v>0</v>
      </c>
      <c r="AD540" s="365">
        <v>0</v>
      </c>
      <c r="AE540" s="365">
        <v>0</v>
      </c>
      <c r="AF540" s="365">
        <v>0</v>
      </c>
      <c r="AG540" s="365">
        <v>0</v>
      </c>
      <c r="AH540" s="365">
        <v>0</v>
      </c>
      <c r="AI540" s="365">
        <v>0</v>
      </c>
      <c r="AJ540" s="365">
        <v>0</v>
      </c>
      <c r="AK540" s="365">
        <v>0</v>
      </c>
    </row>
    <row r="541" spans="1:109">
      <c r="A541" s="458" t="str">
        <f t="shared" si="8"/>
        <v>1784505262013000</v>
      </c>
      <c r="B541" s="364" t="s">
        <v>1616</v>
      </c>
      <c r="C541" s="364" t="s">
        <v>553</v>
      </c>
      <c r="D541" s="364" t="s">
        <v>576</v>
      </c>
      <c r="E541" s="364" t="s">
        <v>754</v>
      </c>
      <c r="F541" s="364" t="s">
        <v>584</v>
      </c>
      <c r="G541" s="364" t="s">
        <v>463</v>
      </c>
      <c r="H541" s="364" t="s">
        <v>556</v>
      </c>
      <c r="J541" s="364" t="s">
        <v>571</v>
      </c>
      <c r="K541" s="364" t="s">
        <v>564</v>
      </c>
      <c r="L541" s="364" t="s">
        <v>743</v>
      </c>
      <c r="M541" s="364" t="s">
        <v>738</v>
      </c>
      <c r="N541" s="364" t="s">
        <v>739</v>
      </c>
      <c r="O541" s="364" t="s">
        <v>756</v>
      </c>
      <c r="P541" s="364" t="s">
        <v>739</v>
      </c>
      <c r="Q541" s="364" t="s">
        <v>740</v>
      </c>
      <c r="R541" s="364" t="s">
        <v>742</v>
      </c>
      <c r="S541" s="364" t="s">
        <v>740</v>
      </c>
      <c r="T541" s="365">
        <v>0</v>
      </c>
      <c r="U541" s="365">
        <v>0</v>
      </c>
      <c r="V541" s="365">
        <v>0</v>
      </c>
      <c r="W541" s="365">
        <v>0</v>
      </c>
      <c r="X541" s="365">
        <v>0</v>
      </c>
      <c r="Y541" s="365">
        <v>0</v>
      </c>
      <c r="Z541" s="365">
        <v>0</v>
      </c>
      <c r="AA541" s="365">
        <v>0</v>
      </c>
      <c r="AB541" s="365">
        <v>0</v>
      </c>
      <c r="AC541" s="365">
        <v>0</v>
      </c>
      <c r="AD541" s="365">
        <v>0</v>
      </c>
      <c r="AE541" s="365">
        <v>0</v>
      </c>
      <c r="AF541" s="365">
        <v>0</v>
      </c>
      <c r="AG541" s="365">
        <v>0</v>
      </c>
      <c r="AH541" s="365">
        <v>0</v>
      </c>
      <c r="AI541" s="365">
        <v>0</v>
      </c>
      <c r="AJ541" s="365">
        <v>0</v>
      </c>
      <c r="AK541" s="365">
        <v>0</v>
      </c>
    </row>
    <row r="542" spans="1:109">
      <c r="A542" s="458" t="str">
        <f t="shared" si="8"/>
        <v>1784506262013000</v>
      </c>
      <c r="B542" s="364" t="s">
        <v>1616</v>
      </c>
      <c r="C542" s="364" t="s">
        <v>553</v>
      </c>
      <c r="D542" s="364" t="s">
        <v>576</v>
      </c>
      <c r="E542" s="364" t="s">
        <v>754</v>
      </c>
      <c r="F542" s="364" t="s">
        <v>584</v>
      </c>
      <c r="G542" s="364" t="s">
        <v>463</v>
      </c>
      <c r="H542" s="364" t="s">
        <v>556</v>
      </c>
      <c r="J542" s="364" t="s">
        <v>571</v>
      </c>
      <c r="K542" s="364" t="s">
        <v>565</v>
      </c>
      <c r="L542" s="364" t="s">
        <v>743</v>
      </c>
      <c r="M542" s="364" t="s">
        <v>738</v>
      </c>
      <c r="N542" s="364" t="s">
        <v>739</v>
      </c>
      <c r="O542" s="364" t="s">
        <v>756</v>
      </c>
      <c r="P542" s="364" t="s">
        <v>739</v>
      </c>
      <c r="Q542" s="364" t="s">
        <v>740</v>
      </c>
      <c r="R542" s="364" t="s">
        <v>742</v>
      </c>
      <c r="S542" s="364" t="s">
        <v>740</v>
      </c>
      <c r="T542" s="365">
        <v>0</v>
      </c>
      <c r="U542" s="365">
        <v>0</v>
      </c>
      <c r="V542" s="365">
        <v>0</v>
      </c>
      <c r="W542" s="365">
        <v>0</v>
      </c>
      <c r="X542" s="365">
        <v>0</v>
      </c>
      <c r="Y542" s="365">
        <v>0</v>
      </c>
      <c r="Z542" s="365">
        <v>0</v>
      </c>
      <c r="AA542" s="365">
        <v>0</v>
      </c>
      <c r="AB542" s="365">
        <v>0</v>
      </c>
      <c r="AC542" s="365">
        <v>0</v>
      </c>
      <c r="AD542" s="365">
        <v>0</v>
      </c>
      <c r="AE542" s="365">
        <v>0</v>
      </c>
      <c r="AF542" s="365">
        <v>0</v>
      </c>
      <c r="AG542" s="365">
        <v>0</v>
      </c>
      <c r="AH542" s="365">
        <v>0</v>
      </c>
      <c r="AI542" s="365">
        <v>0</v>
      </c>
      <c r="AJ542" s="365">
        <v>0</v>
      </c>
      <c r="AK542" s="365">
        <v>0</v>
      </c>
    </row>
    <row r="543" spans="1:109">
      <c r="A543" s="458" t="str">
        <f t="shared" si="8"/>
        <v>1784507262013000</v>
      </c>
      <c r="B543" s="364" t="s">
        <v>1616</v>
      </c>
      <c r="C543" s="364" t="s">
        <v>553</v>
      </c>
      <c r="D543" s="364" t="s">
        <v>576</v>
      </c>
      <c r="E543" s="364" t="s">
        <v>754</v>
      </c>
      <c r="F543" s="364" t="s">
        <v>584</v>
      </c>
      <c r="G543" s="364" t="s">
        <v>463</v>
      </c>
      <c r="H543" s="364" t="s">
        <v>556</v>
      </c>
      <c r="J543" s="364" t="s">
        <v>571</v>
      </c>
      <c r="K543" s="364" t="s">
        <v>566</v>
      </c>
      <c r="L543" s="364" t="s">
        <v>743</v>
      </c>
      <c r="M543" s="364" t="s">
        <v>738</v>
      </c>
      <c r="N543" s="364" t="s">
        <v>739</v>
      </c>
      <c r="O543" s="364" t="s">
        <v>756</v>
      </c>
      <c r="P543" s="364" t="s">
        <v>739</v>
      </c>
      <c r="Q543" s="364" t="s">
        <v>740</v>
      </c>
      <c r="R543" s="364" t="s">
        <v>742</v>
      </c>
      <c r="S543" s="364" t="s">
        <v>740</v>
      </c>
      <c r="T543" s="365">
        <v>0</v>
      </c>
      <c r="U543" s="365">
        <v>0</v>
      </c>
      <c r="V543" s="365">
        <v>0</v>
      </c>
      <c r="W543" s="365">
        <v>0</v>
      </c>
      <c r="X543" s="365">
        <v>0</v>
      </c>
      <c r="Y543" s="365">
        <v>0</v>
      </c>
      <c r="Z543" s="365">
        <v>0</v>
      </c>
      <c r="AA543" s="365">
        <v>0</v>
      </c>
      <c r="AB543" s="365">
        <v>0</v>
      </c>
      <c r="AC543" s="365">
        <v>0</v>
      </c>
      <c r="AD543" s="365">
        <v>0</v>
      </c>
      <c r="AE543" s="365">
        <v>0</v>
      </c>
      <c r="AF543" s="365">
        <v>0</v>
      </c>
      <c r="AG543" s="365">
        <v>0</v>
      </c>
      <c r="AH543" s="365">
        <v>0</v>
      </c>
      <c r="AI543" s="365">
        <v>0</v>
      </c>
      <c r="AJ543" s="365">
        <v>0</v>
      </c>
      <c r="AK543" s="365">
        <v>0</v>
      </c>
    </row>
    <row r="544" spans="1:109">
      <c r="A544" s="458" t="str">
        <f t="shared" si="8"/>
        <v>1784508262013000</v>
      </c>
      <c r="B544" s="364" t="s">
        <v>1616</v>
      </c>
      <c r="C544" s="364" t="s">
        <v>553</v>
      </c>
      <c r="D544" s="364" t="s">
        <v>576</v>
      </c>
      <c r="E544" s="364" t="s">
        <v>754</v>
      </c>
      <c r="F544" s="364" t="s">
        <v>584</v>
      </c>
      <c r="G544" s="364" t="s">
        <v>463</v>
      </c>
      <c r="H544" s="364" t="s">
        <v>556</v>
      </c>
      <c r="J544" s="364" t="s">
        <v>571</v>
      </c>
      <c r="K544" s="364" t="s">
        <v>554</v>
      </c>
      <c r="L544" s="364" t="s">
        <v>743</v>
      </c>
      <c r="M544" s="364" t="s">
        <v>738</v>
      </c>
      <c r="N544" s="364" t="s">
        <v>739</v>
      </c>
      <c r="O544" s="364" t="s">
        <v>756</v>
      </c>
      <c r="P544" s="364" t="s">
        <v>739</v>
      </c>
      <c r="Q544" s="364" t="s">
        <v>740</v>
      </c>
      <c r="R544" s="364" t="s">
        <v>742</v>
      </c>
      <c r="S544" s="364" t="s">
        <v>740</v>
      </c>
      <c r="T544" s="365">
        <v>0</v>
      </c>
      <c r="U544" s="365">
        <v>0</v>
      </c>
      <c r="V544" s="365">
        <v>0</v>
      </c>
      <c r="W544" s="365">
        <v>0</v>
      </c>
      <c r="X544" s="365">
        <v>0</v>
      </c>
      <c r="Y544" s="365">
        <v>0</v>
      </c>
      <c r="Z544" s="365">
        <v>0</v>
      </c>
      <c r="AA544" s="365">
        <v>0</v>
      </c>
      <c r="AB544" s="365">
        <v>0</v>
      </c>
      <c r="AC544" s="365">
        <v>0</v>
      </c>
      <c r="AD544" s="365">
        <v>0</v>
      </c>
      <c r="AE544" s="365">
        <v>0</v>
      </c>
      <c r="AF544" s="365">
        <v>0</v>
      </c>
      <c r="AG544" s="365">
        <v>0</v>
      </c>
      <c r="AH544" s="365">
        <v>0</v>
      </c>
      <c r="AI544" s="365">
        <v>0</v>
      </c>
      <c r="AJ544" s="365">
        <v>0</v>
      </c>
      <c r="AK544" s="365">
        <v>0</v>
      </c>
    </row>
    <row r="545" spans="1:37">
      <c r="A545" s="458" t="str">
        <f t="shared" si="8"/>
        <v>1784509262013000</v>
      </c>
      <c r="B545" s="364" t="s">
        <v>1616</v>
      </c>
      <c r="C545" s="364" t="s">
        <v>553</v>
      </c>
      <c r="D545" s="364" t="s">
        <v>576</v>
      </c>
      <c r="E545" s="364" t="s">
        <v>754</v>
      </c>
      <c r="F545" s="364" t="s">
        <v>584</v>
      </c>
      <c r="G545" s="364" t="s">
        <v>463</v>
      </c>
      <c r="H545" s="364" t="s">
        <v>556</v>
      </c>
      <c r="J545" s="364" t="s">
        <v>571</v>
      </c>
      <c r="K545" s="364" t="s">
        <v>567</v>
      </c>
      <c r="L545" s="364" t="s">
        <v>743</v>
      </c>
      <c r="M545" s="364" t="s">
        <v>738</v>
      </c>
      <c r="N545" s="364" t="s">
        <v>739</v>
      </c>
      <c r="O545" s="364" t="s">
        <v>756</v>
      </c>
      <c r="P545" s="364" t="s">
        <v>739</v>
      </c>
      <c r="Q545" s="364" t="s">
        <v>740</v>
      </c>
      <c r="R545" s="364" t="s">
        <v>742</v>
      </c>
      <c r="S545" s="364" t="s">
        <v>740</v>
      </c>
      <c r="T545" s="365">
        <v>0</v>
      </c>
      <c r="U545" s="365">
        <v>0</v>
      </c>
      <c r="V545" s="365">
        <v>0</v>
      </c>
      <c r="W545" s="365">
        <v>0</v>
      </c>
      <c r="X545" s="365">
        <v>0</v>
      </c>
      <c r="Y545" s="365">
        <v>0</v>
      </c>
      <c r="Z545" s="365">
        <v>0</v>
      </c>
      <c r="AA545" s="365">
        <v>0</v>
      </c>
      <c r="AB545" s="365">
        <v>0</v>
      </c>
      <c r="AC545" s="365">
        <v>0</v>
      </c>
      <c r="AD545" s="365">
        <v>0</v>
      </c>
      <c r="AE545" s="365">
        <v>0</v>
      </c>
      <c r="AF545" s="365">
        <v>0</v>
      </c>
      <c r="AG545" s="365">
        <v>0</v>
      </c>
      <c r="AH545" s="365">
        <v>0</v>
      </c>
      <c r="AI545" s="365">
        <v>0</v>
      </c>
      <c r="AJ545" s="365">
        <v>0</v>
      </c>
      <c r="AK545" s="365">
        <v>0</v>
      </c>
    </row>
    <row r="546" spans="1:37">
      <c r="A546" s="458" t="str">
        <f t="shared" si="8"/>
        <v>1784510262013000</v>
      </c>
      <c r="B546" s="364" t="s">
        <v>1616</v>
      </c>
      <c r="C546" s="364" t="s">
        <v>553</v>
      </c>
      <c r="D546" s="364" t="s">
        <v>576</v>
      </c>
      <c r="E546" s="364" t="s">
        <v>754</v>
      </c>
      <c r="F546" s="364" t="s">
        <v>584</v>
      </c>
      <c r="G546" s="364" t="s">
        <v>463</v>
      </c>
      <c r="H546" s="364" t="s">
        <v>556</v>
      </c>
      <c r="J546" s="364" t="s">
        <v>571</v>
      </c>
      <c r="K546" s="364" t="s">
        <v>568</v>
      </c>
      <c r="L546" s="364" t="s">
        <v>743</v>
      </c>
      <c r="M546" s="364" t="s">
        <v>738</v>
      </c>
      <c r="N546" s="364" t="s">
        <v>739</v>
      </c>
      <c r="O546" s="364" t="s">
        <v>756</v>
      </c>
      <c r="P546" s="364" t="s">
        <v>739</v>
      </c>
      <c r="Q546" s="364" t="s">
        <v>740</v>
      </c>
      <c r="R546" s="364" t="s">
        <v>742</v>
      </c>
      <c r="S546" s="364" t="s">
        <v>740</v>
      </c>
      <c r="T546" s="365">
        <v>0</v>
      </c>
      <c r="U546" s="365">
        <v>0</v>
      </c>
      <c r="V546" s="365">
        <v>0</v>
      </c>
      <c r="W546" s="365">
        <v>0</v>
      </c>
      <c r="X546" s="365">
        <v>0</v>
      </c>
      <c r="Y546" s="365">
        <v>0</v>
      </c>
      <c r="Z546" s="365">
        <v>0</v>
      </c>
      <c r="AA546" s="365">
        <v>0</v>
      </c>
      <c r="AB546" s="365">
        <v>0</v>
      </c>
      <c r="AC546" s="365">
        <v>0</v>
      </c>
      <c r="AD546" s="365">
        <v>0</v>
      </c>
      <c r="AE546" s="365">
        <v>0</v>
      </c>
      <c r="AF546" s="365">
        <v>0</v>
      </c>
      <c r="AG546" s="365">
        <v>0</v>
      </c>
      <c r="AH546" s="365">
        <v>0</v>
      </c>
      <c r="AI546" s="365">
        <v>0</v>
      </c>
      <c r="AJ546" s="365">
        <v>0</v>
      </c>
      <c r="AK546" s="365">
        <v>0</v>
      </c>
    </row>
    <row r="547" spans="1:37">
      <c r="A547" s="458" t="str">
        <f t="shared" si="8"/>
        <v>1784511262013000</v>
      </c>
      <c r="B547" s="364" t="s">
        <v>1616</v>
      </c>
      <c r="C547" s="364" t="s">
        <v>553</v>
      </c>
      <c r="D547" s="364" t="s">
        <v>576</v>
      </c>
      <c r="E547" s="364" t="s">
        <v>754</v>
      </c>
      <c r="F547" s="364" t="s">
        <v>584</v>
      </c>
      <c r="G547" s="364" t="s">
        <v>463</v>
      </c>
      <c r="H547" s="364" t="s">
        <v>556</v>
      </c>
      <c r="J547" s="364" t="s">
        <v>571</v>
      </c>
      <c r="K547" s="364" t="s">
        <v>569</v>
      </c>
      <c r="L547" s="364" t="s">
        <v>743</v>
      </c>
      <c r="M547" s="364" t="s">
        <v>738</v>
      </c>
      <c r="N547" s="364" t="s">
        <v>739</v>
      </c>
      <c r="O547" s="364" t="s">
        <v>756</v>
      </c>
      <c r="P547" s="364" t="s">
        <v>739</v>
      </c>
      <c r="Q547" s="364" t="s">
        <v>740</v>
      </c>
      <c r="R547" s="364" t="s">
        <v>742</v>
      </c>
      <c r="S547" s="364" t="s">
        <v>740</v>
      </c>
      <c r="T547" s="365">
        <v>0</v>
      </c>
      <c r="U547" s="365">
        <v>0</v>
      </c>
      <c r="V547" s="365">
        <v>0</v>
      </c>
      <c r="W547" s="365">
        <v>0</v>
      </c>
      <c r="X547" s="365">
        <v>0</v>
      </c>
      <c r="Y547" s="365">
        <v>0</v>
      </c>
      <c r="Z547" s="365">
        <v>0</v>
      </c>
      <c r="AA547" s="365">
        <v>0</v>
      </c>
      <c r="AB547" s="365">
        <v>0</v>
      </c>
      <c r="AC547" s="365">
        <v>0</v>
      </c>
      <c r="AD547" s="365">
        <v>0</v>
      </c>
      <c r="AE547" s="365">
        <v>0</v>
      </c>
      <c r="AF547" s="365">
        <v>0</v>
      </c>
      <c r="AG547" s="365">
        <v>0</v>
      </c>
      <c r="AH547" s="365">
        <v>0</v>
      </c>
      <c r="AI547" s="365">
        <v>0</v>
      </c>
      <c r="AJ547" s="365">
        <v>0</v>
      </c>
      <c r="AK547" s="365">
        <v>0</v>
      </c>
    </row>
    <row r="548" spans="1:37">
      <c r="A548" s="458" t="str">
        <f t="shared" si="8"/>
        <v>1784512262013000</v>
      </c>
      <c r="B548" s="364" t="s">
        <v>1616</v>
      </c>
      <c r="C548" s="364" t="s">
        <v>553</v>
      </c>
      <c r="D548" s="364" t="s">
        <v>576</v>
      </c>
      <c r="E548" s="364" t="s">
        <v>754</v>
      </c>
      <c r="F548" s="364" t="s">
        <v>584</v>
      </c>
      <c r="G548" s="364" t="s">
        <v>463</v>
      </c>
      <c r="H548" s="364" t="s">
        <v>556</v>
      </c>
      <c r="J548" s="364" t="s">
        <v>571</v>
      </c>
      <c r="K548" s="364" t="s">
        <v>557</v>
      </c>
      <c r="L548" s="364" t="s">
        <v>743</v>
      </c>
      <c r="M548" s="364" t="s">
        <v>738</v>
      </c>
      <c r="N548" s="364" t="s">
        <v>739</v>
      </c>
      <c r="O548" s="364" t="s">
        <v>756</v>
      </c>
      <c r="P548" s="364" t="s">
        <v>739</v>
      </c>
      <c r="Q548" s="364" t="s">
        <v>740</v>
      </c>
      <c r="R548" s="364" t="s">
        <v>742</v>
      </c>
      <c r="S548" s="364" t="s">
        <v>740</v>
      </c>
      <c r="T548" s="365">
        <v>0</v>
      </c>
      <c r="U548" s="365">
        <v>0</v>
      </c>
      <c r="V548" s="365">
        <v>0</v>
      </c>
      <c r="W548" s="365">
        <v>0</v>
      </c>
      <c r="X548" s="365">
        <v>0</v>
      </c>
      <c r="Y548" s="365">
        <v>0</v>
      </c>
      <c r="Z548" s="365">
        <v>0</v>
      </c>
      <c r="AA548" s="365">
        <v>0</v>
      </c>
      <c r="AB548" s="365">
        <v>0</v>
      </c>
      <c r="AC548" s="365">
        <v>0</v>
      </c>
      <c r="AD548" s="365">
        <v>0</v>
      </c>
      <c r="AE548" s="365">
        <v>0</v>
      </c>
      <c r="AF548" s="365">
        <v>0</v>
      </c>
      <c r="AG548" s="365">
        <v>0</v>
      </c>
      <c r="AH548" s="365">
        <v>0</v>
      </c>
      <c r="AI548" s="365">
        <v>0</v>
      </c>
      <c r="AJ548" s="365">
        <v>0</v>
      </c>
      <c r="AK548" s="365">
        <v>0</v>
      </c>
    </row>
    <row r="549" spans="1:37">
      <c r="A549" s="458" t="str">
        <f t="shared" si="8"/>
        <v>1784513262013000</v>
      </c>
      <c r="B549" s="364" t="s">
        <v>1616</v>
      </c>
      <c r="C549" s="364" t="s">
        <v>553</v>
      </c>
      <c r="D549" s="364" t="s">
        <v>576</v>
      </c>
      <c r="E549" s="364" t="s">
        <v>754</v>
      </c>
      <c r="F549" s="364" t="s">
        <v>584</v>
      </c>
      <c r="G549" s="364" t="s">
        <v>463</v>
      </c>
      <c r="H549" s="364" t="s">
        <v>556</v>
      </c>
      <c r="J549" s="364" t="s">
        <v>571</v>
      </c>
      <c r="K549" s="364" t="s">
        <v>572</v>
      </c>
      <c r="L549" s="364" t="s">
        <v>743</v>
      </c>
      <c r="M549" s="364" t="s">
        <v>738</v>
      </c>
      <c r="N549" s="364" t="s">
        <v>739</v>
      </c>
      <c r="O549" s="364" t="s">
        <v>756</v>
      </c>
      <c r="P549" s="364" t="s">
        <v>739</v>
      </c>
      <c r="Q549" s="364" t="s">
        <v>740</v>
      </c>
      <c r="R549" s="364" t="s">
        <v>742</v>
      </c>
      <c r="S549" s="364" t="s">
        <v>740</v>
      </c>
      <c r="T549" s="365">
        <v>0</v>
      </c>
      <c r="U549" s="365">
        <v>0</v>
      </c>
      <c r="V549" s="365">
        <v>0</v>
      </c>
      <c r="W549" s="365">
        <v>0</v>
      </c>
      <c r="X549" s="365">
        <v>0</v>
      </c>
      <c r="Y549" s="365">
        <v>0</v>
      </c>
      <c r="Z549" s="365">
        <v>0</v>
      </c>
      <c r="AA549" s="365">
        <v>0</v>
      </c>
      <c r="AB549" s="365">
        <v>0</v>
      </c>
      <c r="AC549" s="365">
        <v>0</v>
      </c>
      <c r="AD549" s="365">
        <v>0</v>
      </c>
      <c r="AE549" s="365">
        <v>0</v>
      </c>
      <c r="AF549" s="365">
        <v>0</v>
      </c>
      <c r="AG549" s="365">
        <v>0</v>
      </c>
      <c r="AH549" s="365">
        <v>0</v>
      </c>
      <c r="AI549" s="365">
        <v>0</v>
      </c>
      <c r="AJ549" s="365">
        <v>0</v>
      </c>
      <c r="AK549" s="365">
        <v>0</v>
      </c>
    </row>
    <row r="550" spans="1:37">
      <c r="A550" s="458" t="str">
        <f t="shared" si="8"/>
        <v>1784514262013000</v>
      </c>
      <c r="B550" s="364" t="s">
        <v>1616</v>
      </c>
      <c r="C550" s="364" t="s">
        <v>553</v>
      </c>
      <c r="D550" s="364" t="s">
        <v>576</v>
      </c>
      <c r="E550" s="364" t="s">
        <v>754</v>
      </c>
      <c r="F550" s="364" t="s">
        <v>584</v>
      </c>
      <c r="G550" s="364" t="s">
        <v>463</v>
      </c>
      <c r="H550" s="364" t="s">
        <v>556</v>
      </c>
      <c r="J550" s="364" t="s">
        <v>571</v>
      </c>
      <c r="K550" s="364" t="s">
        <v>573</v>
      </c>
      <c r="L550" s="364" t="s">
        <v>743</v>
      </c>
      <c r="M550" s="364" t="s">
        <v>738</v>
      </c>
      <c r="N550" s="364" t="s">
        <v>739</v>
      </c>
      <c r="O550" s="364" t="s">
        <v>756</v>
      </c>
      <c r="P550" s="364" t="s">
        <v>739</v>
      </c>
      <c r="Q550" s="364" t="s">
        <v>740</v>
      </c>
      <c r="R550" s="364" t="s">
        <v>742</v>
      </c>
      <c r="S550" s="364" t="s">
        <v>740</v>
      </c>
      <c r="T550" s="365">
        <v>0</v>
      </c>
      <c r="U550" s="365">
        <v>0</v>
      </c>
      <c r="V550" s="365">
        <v>0</v>
      </c>
      <c r="W550" s="365">
        <v>0</v>
      </c>
      <c r="X550" s="365">
        <v>0</v>
      </c>
      <c r="Y550" s="365">
        <v>0</v>
      </c>
      <c r="Z550" s="365">
        <v>0</v>
      </c>
      <c r="AA550" s="365">
        <v>0</v>
      </c>
      <c r="AB550" s="365">
        <v>0</v>
      </c>
      <c r="AC550" s="365">
        <v>0</v>
      </c>
      <c r="AD550" s="365">
        <v>0</v>
      </c>
      <c r="AE550" s="365">
        <v>0</v>
      </c>
      <c r="AF550" s="365">
        <v>0</v>
      </c>
      <c r="AG550" s="365">
        <v>0</v>
      </c>
      <c r="AH550" s="365">
        <v>0</v>
      </c>
      <c r="AI550" s="365">
        <v>0</v>
      </c>
      <c r="AJ550" s="365">
        <v>0</v>
      </c>
      <c r="AK550" s="365">
        <v>0</v>
      </c>
    </row>
    <row r="551" spans="1:37">
      <c r="A551" s="458" t="str">
        <f t="shared" si="8"/>
        <v>1784515262013000</v>
      </c>
      <c r="B551" s="364" t="s">
        <v>1616</v>
      </c>
      <c r="C551" s="364" t="s">
        <v>553</v>
      </c>
      <c r="D551" s="364" t="s">
        <v>576</v>
      </c>
      <c r="E551" s="364" t="s">
        <v>754</v>
      </c>
      <c r="F551" s="364" t="s">
        <v>584</v>
      </c>
      <c r="G551" s="364" t="s">
        <v>463</v>
      </c>
      <c r="H551" s="364" t="s">
        <v>556</v>
      </c>
      <c r="J551" s="364" t="s">
        <v>571</v>
      </c>
      <c r="K551" s="364" t="s">
        <v>574</v>
      </c>
      <c r="L551" s="364" t="s">
        <v>743</v>
      </c>
      <c r="M551" s="364" t="s">
        <v>738</v>
      </c>
      <c r="N551" s="364" t="s">
        <v>739</v>
      </c>
      <c r="O551" s="364" t="s">
        <v>756</v>
      </c>
      <c r="P551" s="364" t="s">
        <v>739</v>
      </c>
      <c r="Q551" s="364" t="s">
        <v>740</v>
      </c>
      <c r="R551" s="364" t="s">
        <v>742</v>
      </c>
      <c r="S551" s="364" t="s">
        <v>740</v>
      </c>
      <c r="T551" s="365">
        <v>0</v>
      </c>
      <c r="U551" s="365">
        <v>0</v>
      </c>
      <c r="V551" s="365">
        <v>0</v>
      </c>
      <c r="W551" s="365">
        <v>0</v>
      </c>
      <c r="X551" s="365">
        <v>0</v>
      </c>
      <c r="Y551" s="365">
        <v>0</v>
      </c>
      <c r="Z551" s="365">
        <v>0</v>
      </c>
      <c r="AA551" s="365">
        <v>0</v>
      </c>
      <c r="AB551" s="365">
        <v>0</v>
      </c>
      <c r="AC551" s="365">
        <v>0</v>
      </c>
      <c r="AD551" s="365">
        <v>0</v>
      </c>
      <c r="AE551" s="365">
        <v>0</v>
      </c>
      <c r="AF551" s="365">
        <v>0</v>
      </c>
      <c r="AG551" s="365">
        <v>0</v>
      </c>
      <c r="AH551" s="365">
        <v>0</v>
      </c>
      <c r="AI551" s="365">
        <v>0</v>
      </c>
      <c r="AJ551" s="365">
        <v>0</v>
      </c>
      <c r="AK551" s="365">
        <v>0</v>
      </c>
    </row>
    <row r="552" spans="1:37">
      <c r="A552" s="458" t="str">
        <f t="shared" si="8"/>
        <v>1784516262013000</v>
      </c>
      <c r="B552" s="364" t="s">
        <v>1616</v>
      </c>
      <c r="C552" s="364" t="s">
        <v>553</v>
      </c>
      <c r="D552" s="364" t="s">
        <v>576</v>
      </c>
      <c r="E552" s="364" t="s">
        <v>754</v>
      </c>
      <c r="F552" s="364" t="s">
        <v>584</v>
      </c>
      <c r="G552" s="364" t="s">
        <v>463</v>
      </c>
      <c r="H552" s="364" t="s">
        <v>556</v>
      </c>
      <c r="J552" s="364" t="s">
        <v>571</v>
      </c>
      <c r="K552" s="364" t="s">
        <v>575</v>
      </c>
      <c r="L552" s="364" t="s">
        <v>743</v>
      </c>
      <c r="M552" s="364" t="s">
        <v>738</v>
      </c>
      <c r="N552" s="364" t="s">
        <v>739</v>
      </c>
      <c r="O552" s="364" t="s">
        <v>756</v>
      </c>
      <c r="P552" s="364" t="s">
        <v>739</v>
      </c>
      <c r="Q552" s="364" t="s">
        <v>740</v>
      </c>
      <c r="R552" s="364" t="s">
        <v>742</v>
      </c>
      <c r="S552" s="364" t="s">
        <v>740</v>
      </c>
      <c r="T552" s="365">
        <v>0</v>
      </c>
      <c r="U552" s="365">
        <v>0</v>
      </c>
      <c r="V552" s="365">
        <v>0</v>
      </c>
      <c r="W552" s="365">
        <v>0</v>
      </c>
      <c r="X552" s="365">
        <v>0</v>
      </c>
      <c r="Y552" s="365">
        <v>0</v>
      </c>
      <c r="Z552" s="365">
        <v>0</v>
      </c>
      <c r="AA552" s="365">
        <v>0</v>
      </c>
      <c r="AB552" s="365">
        <v>0</v>
      </c>
      <c r="AC552" s="365">
        <v>0</v>
      </c>
      <c r="AD552" s="365">
        <v>0</v>
      </c>
      <c r="AE552" s="365">
        <v>0</v>
      </c>
      <c r="AF552" s="365">
        <v>0</v>
      </c>
      <c r="AG552" s="365">
        <v>0</v>
      </c>
      <c r="AH552" s="365">
        <v>0</v>
      </c>
      <c r="AI552" s="365">
        <v>0</v>
      </c>
      <c r="AJ552" s="365">
        <v>0</v>
      </c>
      <c r="AK552" s="365">
        <v>0</v>
      </c>
    </row>
    <row r="553" spans="1:37">
      <c r="A553" s="458" t="str">
        <f t="shared" si="8"/>
        <v>1784517262013000</v>
      </c>
      <c r="B553" s="364" t="s">
        <v>1616</v>
      </c>
      <c r="C553" s="364" t="s">
        <v>553</v>
      </c>
      <c r="D553" s="364" t="s">
        <v>576</v>
      </c>
      <c r="E553" s="364" t="s">
        <v>754</v>
      </c>
      <c r="F553" s="364" t="s">
        <v>584</v>
      </c>
      <c r="G553" s="364" t="s">
        <v>463</v>
      </c>
      <c r="H553" s="364" t="s">
        <v>556</v>
      </c>
      <c r="J553" s="364" t="s">
        <v>571</v>
      </c>
      <c r="K553" s="364" t="s">
        <v>576</v>
      </c>
      <c r="L553" s="364" t="s">
        <v>743</v>
      </c>
      <c r="M553" s="364" t="s">
        <v>738</v>
      </c>
      <c r="N553" s="364" t="s">
        <v>739</v>
      </c>
      <c r="O553" s="364" t="s">
        <v>756</v>
      </c>
      <c r="P553" s="364" t="s">
        <v>739</v>
      </c>
      <c r="Q553" s="364" t="s">
        <v>740</v>
      </c>
      <c r="R553" s="364" t="s">
        <v>742</v>
      </c>
      <c r="S553" s="364" t="s">
        <v>740</v>
      </c>
      <c r="T553" s="365">
        <v>0</v>
      </c>
      <c r="U553" s="365">
        <v>0</v>
      </c>
      <c r="V553" s="365">
        <v>0</v>
      </c>
      <c r="W553" s="365">
        <v>0</v>
      </c>
      <c r="X553" s="365">
        <v>0</v>
      </c>
      <c r="Y553" s="365">
        <v>0</v>
      </c>
      <c r="Z553" s="365">
        <v>0</v>
      </c>
      <c r="AA553" s="365">
        <v>0</v>
      </c>
      <c r="AB553" s="365">
        <v>0</v>
      </c>
      <c r="AC553" s="365">
        <v>0</v>
      </c>
      <c r="AD553" s="365">
        <v>0</v>
      </c>
      <c r="AE553" s="365">
        <v>0</v>
      </c>
      <c r="AF553" s="365">
        <v>0</v>
      </c>
      <c r="AG553" s="365">
        <v>0</v>
      </c>
      <c r="AH553" s="365">
        <v>0</v>
      </c>
      <c r="AI553" s="365">
        <v>0</v>
      </c>
      <c r="AJ553" s="365">
        <v>0</v>
      </c>
      <c r="AK553" s="365">
        <v>0</v>
      </c>
    </row>
    <row r="554" spans="1:37">
      <c r="A554" s="458" t="str">
        <f t="shared" si="8"/>
        <v>1784518262013000</v>
      </c>
      <c r="B554" s="364" t="s">
        <v>1616</v>
      </c>
      <c r="C554" s="364" t="s">
        <v>553</v>
      </c>
      <c r="D554" s="364" t="s">
        <v>576</v>
      </c>
      <c r="E554" s="364" t="s">
        <v>754</v>
      </c>
      <c r="F554" s="364" t="s">
        <v>584</v>
      </c>
      <c r="G554" s="364" t="s">
        <v>463</v>
      </c>
      <c r="H554" s="364" t="s">
        <v>556</v>
      </c>
      <c r="J554" s="364" t="s">
        <v>571</v>
      </c>
      <c r="K554" s="364" t="s">
        <v>577</v>
      </c>
      <c r="L554" s="364" t="s">
        <v>743</v>
      </c>
      <c r="M554" s="364" t="s">
        <v>738</v>
      </c>
      <c r="N554" s="364" t="s">
        <v>739</v>
      </c>
      <c r="O554" s="364" t="s">
        <v>756</v>
      </c>
      <c r="P554" s="364" t="s">
        <v>739</v>
      </c>
      <c r="Q554" s="364" t="s">
        <v>740</v>
      </c>
      <c r="R554" s="364" t="s">
        <v>742</v>
      </c>
      <c r="S554" s="364" t="s">
        <v>740</v>
      </c>
      <c r="T554" s="365">
        <v>0</v>
      </c>
      <c r="U554" s="365">
        <v>0</v>
      </c>
      <c r="V554" s="365">
        <v>0</v>
      </c>
      <c r="W554" s="365">
        <v>0</v>
      </c>
      <c r="X554" s="365">
        <v>0</v>
      </c>
      <c r="Y554" s="365">
        <v>0</v>
      </c>
      <c r="Z554" s="365">
        <v>0</v>
      </c>
      <c r="AA554" s="365">
        <v>0</v>
      </c>
      <c r="AB554" s="365">
        <v>0</v>
      </c>
      <c r="AC554" s="365">
        <v>0</v>
      </c>
      <c r="AD554" s="365">
        <v>0</v>
      </c>
      <c r="AE554" s="365">
        <v>0</v>
      </c>
      <c r="AF554" s="365">
        <v>0</v>
      </c>
      <c r="AG554" s="365">
        <v>0</v>
      </c>
      <c r="AH554" s="365">
        <v>0</v>
      </c>
      <c r="AI554" s="365">
        <v>0</v>
      </c>
      <c r="AJ554" s="365">
        <v>0</v>
      </c>
      <c r="AK554" s="365">
        <v>0</v>
      </c>
    </row>
    <row r="555" spans="1:37">
      <c r="A555" s="458" t="str">
        <f t="shared" si="8"/>
        <v>1784519262013000</v>
      </c>
      <c r="B555" s="364" t="s">
        <v>1616</v>
      </c>
      <c r="C555" s="364" t="s">
        <v>553</v>
      </c>
      <c r="D555" s="364" t="s">
        <v>576</v>
      </c>
      <c r="E555" s="364" t="s">
        <v>754</v>
      </c>
      <c r="F555" s="364" t="s">
        <v>584</v>
      </c>
      <c r="G555" s="364" t="s">
        <v>463</v>
      </c>
      <c r="H555" s="364" t="s">
        <v>556</v>
      </c>
      <c r="J555" s="364" t="s">
        <v>571</v>
      </c>
      <c r="K555" s="364" t="s">
        <v>578</v>
      </c>
      <c r="L555" s="364" t="s">
        <v>743</v>
      </c>
      <c r="M555" s="364" t="s">
        <v>738</v>
      </c>
      <c r="N555" s="364" t="s">
        <v>739</v>
      </c>
      <c r="O555" s="364" t="s">
        <v>756</v>
      </c>
      <c r="P555" s="364" t="s">
        <v>739</v>
      </c>
      <c r="Q555" s="364" t="s">
        <v>740</v>
      </c>
      <c r="R555" s="364" t="s">
        <v>742</v>
      </c>
      <c r="S555" s="364" t="s">
        <v>740</v>
      </c>
      <c r="T555" s="365">
        <v>0</v>
      </c>
      <c r="U555" s="365">
        <v>0</v>
      </c>
      <c r="V555" s="365">
        <v>0</v>
      </c>
      <c r="W555" s="365">
        <v>0</v>
      </c>
      <c r="X555" s="365">
        <v>0</v>
      </c>
      <c r="Y555" s="365">
        <v>0</v>
      </c>
      <c r="Z555" s="365">
        <v>0</v>
      </c>
      <c r="AA555" s="365">
        <v>0</v>
      </c>
      <c r="AB555" s="365">
        <v>0</v>
      </c>
      <c r="AC555" s="365">
        <v>0</v>
      </c>
      <c r="AD555" s="365">
        <v>0</v>
      </c>
      <c r="AE555" s="365">
        <v>0</v>
      </c>
      <c r="AF555" s="365">
        <v>0</v>
      </c>
      <c r="AG555" s="365">
        <v>0</v>
      </c>
      <c r="AH555" s="365">
        <v>0</v>
      </c>
      <c r="AI555" s="365">
        <v>0</v>
      </c>
      <c r="AJ555" s="365">
        <v>0</v>
      </c>
      <c r="AK555" s="365">
        <v>0</v>
      </c>
    </row>
    <row r="556" spans="1:37">
      <c r="A556" s="458" t="str">
        <f t="shared" si="8"/>
        <v>1784520262013000</v>
      </c>
      <c r="B556" s="364" t="s">
        <v>1616</v>
      </c>
      <c r="C556" s="364" t="s">
        <v>553</v>
      </c>
      <c r="D556" s="364" t="s">
        <v>576</v>
      </c>
      <c r="E556" s="364" t="s">
        <v>754</v>
      </c>
      <c r="F556" s="364" t="s">
        <v>584</v>
      </c>
      <c r="G556" s="364" t="s">
        <v>463</v>
      </c>
      <c r="H556" s="364" t="s">
        <v>556</v>
      </c>
      <c r="J556" s="364" t="s">
        <v>571</v>
      </c>
      <c r="K556" s="364" t="s">
        <v>579</v>
      </c>
      <c r="L556" s="364" t="s">
        <v>743</v>
      </c>
      <c r="M556" s="364" t="s">
        <v>738</v>
      </c>
      <c r="N556" s="364" t="s">
        <v>739</v>
      </c>
      <c r="O556" s="364" t="s">
        <v>756</v>
      </c>
      <c r="P556" s="364" t="s">
        <v>739</v>
      </c>
      <c r="Q556" s="364" t="s">
        <v>740</v>
      </c>
      <c r="R556" s="364" t="s">
        <v>742</v>
      </c>
      <c r="S556" s="364" t="s">
        <v>740</v>
      </c>
      <c r="T556" s="365">
        <v>0</v>
      </c>
      <c r="U556" s="365">
        <v>0</v>
      </c>
      <c r="V556" s="365">
        <v>0</v>
      </c>
      <c r="W556" s="365">
        <v>0</v>
      </c>
      <c r="X556" s="365">
        <v>0</v>
      </c>
      <c r="Y556" s="365">
        <v>0</v>
      </c>
      <c r="Z556" s="365">
        <v>0</v>
      </c>
      <c r="AA556" s="365">
        <v>0</v>
      </c>
      <c r="AB556" s="365">
        <v>0</v>
      </c>
      <c r="AC556" s="365">
        <v>0</v>
      </c>
      <c r="AD556" s="365">
        <v>0</v>
      </c>
      <c r="AE556" s="365">
        <v>0</v>
      </c>
      <c r="AF556" s="365">
        <v>0</v>
      </c>
      <c r="AG556" s="365">
        <v>0</v>
      </c>
      <c r="AH556" s="365">
        <v>0</v>
      </c>
      <c r="AI556" s="365">
        <v>0</v>
      </c>
      <c r="AJ556" s="365">
        <v>0</v>
      </c>
      <c r="AK556" s="365">
        <v>0</v>
      </c>
    </row>
    <row r="557" spans="1:37">
      <c r="A557" s="458" t="str">
        <f t="shared" si="8"/>
        <v>1784521262013000</v>
      </c>
      <c r="B557" s="364" t="s">
        <v>1616</v>
      </c>
      <c r="C557" s="364" t="s">
        <v>553</v>
      </c>
      <c r="D557" s="364" t="s">
        <v>576</v>
      </c>
      <c r="E557" s="364" t="s">
        <v>754</v>
      </c>
      <c r="F557" s="364" t="s">
        <v>584</v>
      </c>
      <c r="G557" s="364" t="s">
        <v>463</v>
      </c>
      <c r="H557" s="364" t="s">
        <v>556</v>
      </c>
      <c r="J557" s="364" t="s">
        <v>571</v>
      </c>
      <c r="K557" s="364" t="s">
        <v>559</v>
      </c>
      <c r="L557" s="364" t="s">
        <v>743</v>
      </c>
      <c r="M557" s="364" t="s">
        <v>738</v>
      </c>
      <c r="N557" s="364" t="s">
        <v>739</v>
      </c>
      <c r="O557" s="364" t="s">
        <v>756</v>
      </c>
      <c r="P557" s="364" t="s">
        <v>739</v>
      </c>
      <c r="Q557" s="364" t="s">
        <v>740</v>
      </c>
      <c r="R557" s="364" t="s">
        <v>742</v>
      </c>
      <c r="S557" s="364" t="s">
        <v>740</v>
      </c>
      <c r="T557" s="365">
        <v>0</v>
      </c>
      <c r="U557" s="365">
        <v>0</v>
      </c>
      <c r="V557" s="365">
        <v>0</v>
      </c>
      <c r="W557" s="365">
        <v>0</v>
      </c>
      <c r="X557" s="365">
        <v>0</v>
      </c>
      <c r="Y557" s="365">
        <v>0</v>
      </c>
      <c r="Z557" s="365">
        <v>0</v>
      </c>
      <c r="AA557" s="365">
        <v>0</v>
      </c>
      <c r="AB557" s="365">
        <v>0</v>
      </c>
      <c r="AC557" s="365">
        <v>0</v>
      </c>
      <c r="AD557" s="365">
        <v>0</v>
      </c>
      <c r="AE557" s="365">
        <v>0</v>
      </c>
      <c r="AF557" s="365">
        <v>0</v>
      </c>
      <c r="AG557" s="365">
        <v>0</v>
      </c>
      <c r="AH557" s="365">
        <v>0</v>
      </c>
      <c r="AI557" s="365">
        <v>0</v>
      </c>
      <c r="AJ557" s="365">
        <v>0</v>
      </c>
      <c r="AK557" s="365">
        <v>0</v>
      </c>
    </row>
    <row r="558" spans="1:37">
      <c r="A558" s="458" t="str">
        <f t="shared" si="8"/>
        <v>1784522262013000</v>
      </c>
      <c r="B558" s="364" t="s">
        <v>1616</v>
      </c>
      <c r="C558" s="364" t="s">
        <v>553</v>
      </c>
      <c r="D558" s="364" t="s">
        <v>576</v>
      </c>
      <c r="E558" s="364" t="s">
        <v>754</v>
      </c>
      <c r="F558" s="364" t="s">
        <v>584</v>
      </c>
      <c r="G558" s="364" t="s">
        <v>463</v>
      </c>
      <c r="H558" s="364" t="s">
        <v>556</v>
      </c>
      <c r="J558" s="364" t="s">
        <v>571</v>
      </c>
      <c r="K558" s="364" t="s">
        <v>580</v>
      </c>
      <c r="L558" s="364" t="s">
        <v>743</v>
      </c>
      <c r="M558" s="364" t="s">
        <v>738</v>
      </c>
      <c r="N558" s="364" t="s">
        <v>739</v>
      </c>
      <c r="O558" s="364" t="s">
        <v>756</v>
      </c>
      <c r="P558" s="364" t="s">
        <v>739</v>
      </c>
      <c r="Q558" s="364" t="s">
        <v>740</v>
      </c>
      <c r="R558" s="364" t="s">
        <v>742</v>
      </c>
      <c r="S558" s="364" t="s">
        <v>740</v>
      </c>
      <c r="T558" s="365">
        <v>0</v>
      </c>
      <c r="U558" s="365">
        <v>0</v>
      </c>
      <c r="V558" s="365">
        <v>0</v>
      </c>
      <c r="W558" s="365">
        <v>0</v>
      </c>
      <c r="X558" s="365">
        <v>0</v>
      </c>
      <c r="Y558" s="365">
        <v>0</v>
      </c>
      <c r="Z558" s="365">
        <v>0</v>
      </c>
      <c r="AA558" s="365">
        <v>0</v>
      </c>
      <c r="AB558" s="365">
        <v>0</v>
      </c>
      <c r="AC558" s="365">
        <v>0</v>
      </c>
      <c r="AD558" s="365">
        <v>0</v>
      </c>
      <c r="AE558" s="365">
        <v>0</v>
      </c>
      <c r="AF558" s="365">
        <v>0</v>
      </c>
      <c r="AG558" s="365">
        <v>0</v>
      </c>
      <c r="AH558" s="365">
        <v>0</v>
      </c>
      <c r="AI558" s="365">
        <v>0</v>
      </c>
      <c r="AJ558" s="365">
        <v>0</v>
      </c>
      <c r="AK558" s="365">
        <v>0</v>
      </c>
    </row>
    <row r="559" spans="1:37">
      <c r="A559" s="458" t="str">
        <f t="shared" si="8"/>
        <v>1784523262013000</v>
      </c>
      <c r="B559" s="364" t="s">
        <v>1616</v>
      </c>
      <c r="C559" s="364" t="s">
        <v>553</v>
      </c>
      <c r="D559" s="364" t="s">
        <v>576</v>
      </c>
      <c r="E559" s="364" t="s">
        <v>754</v>
      </c>
      <c r="F559" s="364" t="s">
        <v>584</v>
      </c>
      <c r="G559" s="364" t="s">
        <v>463</v>
      </c>
      <c r="H559" s="364" t="s">
        <v>556</v>
      </c>
      <c r="J559" s="364" t="s">
        <v>571</v>
      </c>
      <c r="K559" s="364" t="s">
        <v>581</v>
      </c>
      <c r="L559" s="364" t="s">
        <v>743</v>
      </c>
      <c r="M559" s="364" t="s">
        <v>738</v>
      </c>
      <c r="N559" s="364" t="s">
        <v>739</v>
      </c>
      <c r="O559" s="364" t="s">
        <v>756</v>
      </c>
      <c r="P559" s="364" t="s">
        <v>739</v>
      </c>
      <c r="Q559" s="364" t="s">
        <v>740</v>
      </c>
      <c r="R559" s="364" t="s">
        <v>742</v>
      </c>
      <c r="S559" s="364" t="s">
        <v>740</v>
      </c>
      <c r="T559" s="365">
        <v>0</v>
      </c>
      <c r="U559" s="365">
        <v>0</v>
      </c>
      <c r="V559" s="365">
        <v>0</v>
      </c>
      <c r="W559" s="365">
        <v>0</v>
      </c>
      <c r="X559" s="365">
        <v>0</v>
      </c>
      <c r="Y559" s="365">
        <v>0</v>
      </c>
      <c r="Z559" s="365">
        <v>0</v>
      </c>
      <c r="AA559" s="365">
        <v>0</v>
      </c>
      <c r="AB559" s="365">
        <v>0</v>
      </c>
      <c r="AC559" s="365">
        <v>0</v>
      </c>
      <c r="AD559" s="365">
        <v>0</v>
      </c>
      <c r="AE559" s="365">
        <v>0</v>
      </c>
      <c r="AF559" s="365">
        <v>0</v>
      </c>
      <c r="AG559" s="365">
        <v>0</v>
      </c>
      <c r="AH559" s="365">
        <v>0</v>
      </c>
      <c r="AI559" s="365">
        <v>0</v>
      </c>
      <c r="AJ559" s="365">
        <v>0</v>
      </c>
      <c r="AK559" s="365">
        <v>0</v>
      </c>
    </row>
    <row r="560" spans="1:37">
      <c r="A560" s="458" t="str">
        <f t="shared" si="8"/>
        <v>1784524262013000</v>
      </c>
      <c r="B560" s="364" t="s">
        <v>1616</v>
      </c>
      <c r="C560" s="364" t="s">
        <v>553</v>
      </c>
      <c r="D560" s="364" t="s">
        <v>576</v>
      </c>
      <c r="E560" s="364" t="s">
        <v>754</v>
      </c>
      <c r="F560" s="364" t="s">
        <v>584</v>
      </c>
      <c r="G560" s="364" t="s">
        <v>463</v>
      </c>
      <c r="H560" s="364" t="s">
        <v>556</v>
      </c>
      <c r="J560" s="364" t="s">
        <v>571</v>
      </c>
      <c r="K560" s="364" t="s">
        <v>560</v>
      </c>
      <c r="L560" s="364" t="s">
        <v>743</v>
      </c>
      <c r="M560" s="364" t="s">
        <v>738</v>
      </c>
      <c r="N560" s="364" t="s">
        <v>739</v>
      </c>
      <c r="O560" s="364" t="s">
        <v>756</v>
      </c>
      <c r="P560" s="364" t="s">
        <v>739</v>
      </c>
      <c r="Q560" s="364" t="s">
        <v>740</v>
      </c>
      <c r="R560" s="364" t="s">
        <v>742</v>
      </c>
      <c r="S560" s="364" t="s">
        <v>740</v>
      </c>
      <c r="T560" s="365">
        <v>0</v>
      </c>
      <c r="U560" s="365">
        <v>0</v>
      </c>
      <c r="V560" s="365">
        <v>0</v>
      </c>
      <c r="W560" s="365">
        <v>0</v>
      </c>
      <c r="X560" s="365">
        <v>0</v>
      </c>
      <c r="Y560" s="365">
        <v>0</v>
      </c>
      <c r="Z560" s="365">
        <v>0</v>
      </c>
      <c r="AA560" s="365">
        <v>0</v>
      </c>
      <c r="AB560" s="365">
        <v>0</v>
      </c>
      <c r="AC560" s="365">
        <v>0</v>
      </c>
      <c r="AD560" s="365">
        <v>0</v>
      </c>
      <c r="AE560" s="365">
        <v>0</v>
      </c>
      <c r="AF560" s="365">
        <v>0</v>
      </c>
      <c r="AG560" s="365">
        <v>0</v>
      </c>
      <c r="AH560" s="365">
        <v>0</v>
      </c>
      <c r="AI560" s="365">
        <v>0</v>
      </c>
      <c r="AJ560" s="365">
        <v>0</v>
      </c>
      <c r="AK560" s="365">
        <v>0</v>
      </c>
    </row>
    <row r="561" spans="1:69">
      <c r="A561" s="458" t="str">
        <f t="shared" si="8"/>
        <v>1785201262013000</v>
      </c>
      <c r="B561" s="364" t="s">
        <v>1616</v>
      </c>
      <c r="C561" s="364" t="s">
        <v>553</v>
      </c>
      <c r="D561" s="364" t="s">
        <v>576</v>
      </c>
      <c r="E561" s="364" t="s">
        <v>754</v>
      </c>
      <c r="F561" s="364" t="s">
        <v>584</v>
      </c>
      <c r="G561" s="364" t="s">
        <v>463</v>
      </c>
      <c r="H561" s="364" t="s">
        <v>556</v>
      </c>
      <c r="J561" s="364" t="s">
        <v>746</v>
      </c>
      <c r="K561" s="364" t="s">
        <v>558</v>
      </c>
      <c r="L561" s="364" t="s">
        <v>743</v>
      </c>
      <c r="M561" s="364" t="s">
        <v>738</v>
      </c>
      <c r="N561" s="364" t="s">
        <v>739</v>
      </c>
      <c r="O561" s="364" t="s">
        <v>756</v>
      </c>
      <c r="P561" s="364" t="s">
        <v>739</v>
      </c>
      <c r="Q561" s="364" t="s">
        <v>740</v>
      </c>
      <c r="R561" s="364" t="s">
        <v>742</v>
      </c>
      <c r="S561" s="364" t="s">
        <v>740</v>
      </c>
      <c r="T561" s="365">
        <v>0</v>
      </c>
      <c r="U561" s="365">
        <v>0</v>
      </c>
      <c r="V561" s="365">
        <v>0</v>
      </c>
      <c r="W561" s="365">
        <v>0</v>
      </c>
      <c r="X561" s="365">
        <v>0</v>
      </c>
      <c r="Y561" s="365">
        <v>0</v>
      </c>
      <c r="Z561" s="365">
        <v>0</v>
      </c>
      <c r="AA561" s="365">
        <v>0</v>
      </c>
      <c r="AB561" s="365">
        <v>0</v>
      </c>
      <c r="AC561" s="365">
        <v>0</v>
      </c>
      <c r="AD561" s="365">
        <v>0</v>
      </c>
      <c r="AE561" s="365">
        <v>0</v>
      </c>
      <c r="AF561" s="365">
        <v>0</v>
      </c>
      <c r="AG561" s="365">
        <v>0</v>
      </c>
      <c r="AH561" s="365">
        <v>0</v>
      </c>
      <c r="AI561" s="365">
        <v>0</v>
      </c>
      <c r="AJ561" s="365">
        <v>0</v>
      </c>
      <c r="AK561" s="365">
        <v>0</v>
      </c>
      <c r="AL561" s="365">
        <v>0</v>
      </c>
      <c r="AM561" s="365">
        <v>0</v>
      </c>
      <c r="AN561" s="365">
        <v>0</v>
      </c>
      <c r="AO561" s="365">
        <v>0</v>
      </c>
      <c r="AP561" s="365">
        <v>0</v>
      </c>
      <c r="AQ561" s="365">
        <v>0</v>
      </c>
      <c r="AR561" s="365">
        <v>0</v>
      </c>
      <c r="AS561" s="365">
        <v>0</v>
      </c>
      <c r="AT561" s="365">
        <v>0</v>
      </c>
      <c r="AU561" s="365">
        <v>0</v>
      </c>
      <c r="AV561" s="365">
        <v>0</v>
      </c>
      <c r="AW561" s="365">
        <v>0</v>
      </c>
      <c r="AX561" s="365">
        <v>0</v>
      </c>
      <c r="AY561" s="365">
        <v>0</v>
      </c>
      <c r="AZ561" s="365">
        <v>0</v>
      </c>
      <c r="BA561" s="365">
        <v>0</v>
      </c>
      <c r="BB561" s="365">
        <v>0</v>
      </c>
      <c r="BC561" s="365">
        <v>0</v>
      </c>
      <c r="BD561" s="365">
        <v>0</v>
      </c>
      <c r="BE561" s="365">
        <v>0</v>
      </c>
      <c r="BF561" s="365">
        <v>0</v>
      </c>
      <c r="BG561" s="365">
        <v>0</v>
      </c>
      <c r="BH561" s="365">
        <v>0</v>
      </c>
      <c r="BI561" s="365">
        <v>0</v>
      </c>
      <c r="BJ561" s="365">
        <v>0</v>
      </c>
      <c r="BK561" s="365">
        <v>0</v>
      </c>
      <c r="BL561" s="365">
        <v>0</v>
      </c>
      <c r="BM561" s="365">
        <v>0</v>
      </c>
      <c r="BN561" s="365">
        <v>0</v>
      </c>
      <c r="BO561" s="365">
        <v>0</v>
      </c>
      <c r="BP561" s="365">
        <v>0</v>
      </c>
      <c r="BQ561" s="365">
        <v>0</v>
      </c>
    </row>
    <row r="562" spans="1:69">
      <c r="A562" s="458" t="str">
        <f t="shared" si="8"/>
        <v>1785202262013000</v>
      </c>
      <c r="B562" s="364" t="s">
        <v>1616</v>
      </c>
      <c r="C562" s="364" t="s">
        <v>553</v>
      </c>
      <c r="D562" s="364" t="s">
        <v>576</v>
      </c>
      <c r="E562" s="364" t="s">
        <v>754</v>
      </c>
      <c r="F562" s="364" t="s">
        <v>584</v>
      </c>
      <c r="G562" s="364" t="s">
        <v>463</v>
      </c>
      <c r="H562" s="364" t="s">
        <v>556</v>
      </c>
      <c r="J562" s="364" t="s">
        <v>746</v>
      </c>
      <c r="K562" s="364" t="s">
        <v>561</v>
      </c>
      <c r="L562" s="364" t="s">
        <v>743</v>
      </c>
      <c r="M562" s="364" t="s">
        <v>738</v>
      </c>
      <c r="N562" s="364" t="s">
        <v>739</v>
      </c>
      <c r="O562" s="364" t="s">
        <v>756</v>
      </c>
      <c r="P562" s="364" t="s">
        <v>739</v>
      </c>
      <c r="Q562" s="364" t="s">
        <v>740</v>
      </c>
      <c r="R562" s="364" t="s">
        <v>742</v>
      </c>
      <c r="S562" s="364" t="s">
        <v>740</v>
      </c>
      <c r="T562" s="365">
        <v>0</v>
      </c>
      <c r="U562" s="365">
        <v>0</v>
      </c>
      <c r="V562" s="365">
        <v>0</v>
      </c>
      <c r="W562" s="365">
        <v>0</v>
      </c>
      <c r="X562" s="365">
        <v>0</v>
      </c>
      <c r="Y562" s="365">
        <v>0</v>
      </c>
      <c r="Z562" s="365">
        <v>0</v>
      </c>
      <c r="AA562" s="365">
        <v>0</v>
      </c>
      <c r="AB562" s="365">
        <v>0</v>
      </c>
      <c r="AC562" s="365">
        <v>0</v>
      </c>
      <c r="AD562" s="365">
        <v>0</v>
      </c>
      <c r="AE562" s="365">
        <v>0</v>
      </c>
      <c r="AF562" s="365">
        <v>0</v>
      </c>
      <c r="AG562" s="365">
        <v>0</v>
      </c>
      <c r="AH562" s="365">
        <v>0</v>
      </c>
      <c r="AI562" s="365">
        <v>0</v>
      </c>
      <c r="AJ562" s="365">
        <v>0</v>
      </c>
      <c r="AK562" s="365">
        <v>0</v>
      </c>
      <c r="AL562" s="365">
        <v>0</v>
      </c>
      <c r="AM562" s="365">
        <v>0</v>
      </c>
      <c r="AN562" s="365">
        <v>0</v>
      </c>
      <c r="AO562" s="365">
        <v>0</v>
      </c>
      <c r="AP562" s="365">
        <v>0</v>
      </c>
      <c r="AQ562" s="365">
        <v>0</v>
      </c>
      <c r="AR562" s="365">
        <v>0</v>
      </c>
      <c r="AS562" s="365">
        <v>0</v>
      </c>
      <c r="AT562" s="365">
        <v>0</v>
      </c>
      <c r="AU562" s="365">
        <v>0</v>
      </c>
      <c r="AV562" s="365">
        <v>0</v>
      </c>
      <c r="AW562" s="365">
        <v>0</v>
      </c>
      <c r="AX562" s="365">
        <v>0</v>
      </c>
      <c r="AY562" s="365">
        <v>0</v>
      </c>
      <c r="AZ562" s="365">
        <v>0</v>
      </c>
      <c r="BA562" s="365">
        <v>0</v>
      </c>
      <c r="BB562" s="365">
        <v>0</v>
      </c>
      <c r="BC562" s="365">
        <v>0</v>
      </c>
      <c r="BD562" s="365">
        <v>0</v>
      </c>
      <c r="BE562" s="365">
        <v>0</v>
      </c>
      <c r="BF562" s="365">
        <v>0</v>
      </c>
      <c r="BG562" s="365">
        <v>0</v>
      </c>
      <c r="BH562" s="365">
        <v>0</v>
      </c>
      <c r="BI562" s="365">
        <v>0</v>
      </c>
      <c r="BJ562" s="365">
        <v>0</v>
      </c>
      <c r="BK562" s="365">
        <v>0</v>
      </c>
      <c r="BL562" s="365">
        <v>0</v>
      </c>
      <c r="BM562" s="365">
        <v>0</v>
      </c>
      <c r="BN562" s="365">
        <v>0</v>
      </c>
      <c r="BO562" s="365">
        <v>0</v>
      </c>
      <c r="BP562" s="365">
        <v>0</v>
      </c>
      <c r="BQ562" s="365">
        <v>0</v>
      </c>
    </row>
    <row r="563" spans="1:69">
      <c r="A563" s="458" t="str">
        <f t="shared" si="8"/>
        <v>0802101262021000</v>
      </c>
      <c r="B563" s="364" t="s">
        <v>1616</v>
      </c>
      <c r="C563" s="364" t="s">
        <v>553</v>
      </c>
      <c r="D563" s="364" t="s">
        <v>554</v>
      </c>
      <c r="E563" s="364" t="s">
        <v>555</v>
      </c>
      <c r="F563" s="364" t="s">
        <v>585</v>
      </c>
      <c r="G563" s="364" t="s">
        <v>464</v>
      </c>
      <c r="H563" s="364" t="s">
        <v>556</v>
      </c>
      <c r="J563" s="364" t="s">
        <v>559</v>
      </c>
      <c r="K563" s="364" t="s">
        <v>558</v>
      </c>
      <c r="L563" s="364" t="s">
        <v>555</v>
      </c>
      <c r="M563" s="364" t="s">
        <v>738</v>
      </c>
      <c r="N563" s="364" t="s">
        <v>739</v>
      </c>
      <c r="O563" s="364" t="s">
        <v>555</v>
      </c>
      <c r="P563" s="364" t="s">
        <v>555</v>
      </c>
      <c r="Q563" s="364" t="s">
        <v>555</v>
      </c>
      <c r="R563" s="364" t="s">
        <v>555</v>
      </c>
      <c r="S563" s="364" t="s">
        <v>555</v>
      </c>
      <c r="T563" s="365">
        <v>0</v>
      </c>
      <c r="U563" s="365">
        <v>0</v>
      </c>
      <c r="V563" s="365">
        <v>0</v>
      </c>
      <c r="W563" s="365">
        <v>0</v>
      </c>
      <c r="X563" s="365">
        <v>0</v>
      </c>
      <c r="Y563" s="365">
        <v>0</v>
      </c>
      <c r="Z563" s="365">
        <v>0</v>
      </c>
      <c r="AA563" s="365">
        <v>0</v>
      </c>
      <c r="AB563" s="365">
        <v>0</v>
      </c>
      <c r="AC563" s="365">
        <v>0</v>
      </c>
      <c r="AD563" s="365">
        <v>0</v>
      </c>
      <c r="AE563" s="365">
        <v>0</v>
      </c>
      <c r="AF563" s="365">
        <v>0</v>
      </c>
      <c r="AG563" s="365">
        <v>438</v>
      </c>
      <c r="AH563" s="365">
        <v>0</v>
      </c>
      <c r="AI563" s="365">
        <v>438</v>
      </c>
      <c r="AJ563" s="365">
        <v>0</v>
      </c>
      <c r="AK563" s="365">
        <v>0</v>
      </c>
      <c r="AL563" s="365">
        <v>0</v>
      </c>
      <c r="AM563" s="365">
        <v>0</v>
      </c>
      <c r="AN563" s="365">
        <v>0</v>
      </c>
      <c r="AO563" s="365">
        <v>0</v>
      </c>
      <c r="AP563" s="365">
        <v>0</v>
      </c>
      <c r="AQ563" s="365">
        <v>0</v>
      </c>
      <c r="AR563" s="365">
        <v>0</v>
      </c>
      <c r="AS563" s="365">
        <v>0</v>
      </c>
      <c r="AT563" s="365">
        <v>0</v>
      </c>
      <c r="AU563" s="365">
        <v>0</v>
      </c>
      <c r="AV563" s="365">
        <v>0</v>
      </c>
      <c r="AW563" s="365">
        <v>0</v>
      </c>
      <c r="AX563" s="365">
        <v>0</v>
      </c>
      <c r="AY563" s="365">
        <v>438</v>
      </c>
    </row>
    <row r="564" spans="1:69">
      <c r="A564" s="458" t="str">
        <f t="shared" si="8"/>
        <v>0802102262021000</v>
      </c>
      <c r="B564" s="364" t="s">
        <v>1616</v>
      </c>
      <c r="C564" s="364" t="s">
        <v>553</v>
      </c>
      <c r="D564" s="364" t="s">
        <v>554</v>
      </c>
      <c r="E564" s="364" t="s">
        <v>555</v>
      </c>
      <c r="F564" s="364" t="s">
        <v>585</v>
      </c>
      <c r="G564" s="364" t="s">
        <v>464</v>
      </c>
      <c r="H564" s="364" t="s">
        <v>556</v>
      </c>
      <c r="J564" s="364" t="s">
        <v>559</v>
      </c>
      <c r="K564" s="364" t="s">
        <v>561</v>
      </c>
      <c r="L564" s="364" t="s">
        <v>555</v>
      </c>
      <c r="M564" s="364" t="s">
        <v>738</v>
      </c>
      <c r="N564" s="364" t="s">
        <v>739</v>
      </c>
      <c r="O564" s="364" t="s">
        <v>555</v>
      </c>
      <c r="P564" s="364" t="s">
        <v>555</v>
      </c>
      <c r="Q564" s="364" t="s">
        <v>555</v>
      </c>
      <c r="R564" s="364" t="s">
        <v>555</v>
      </c>
      <c r="S564" s="364" t="s">
        <v>555</v>
      </c>
      <c r="T564" s="365">
        <v>0</v>
      </c>
      <c r="U564" s="365">
        <v>0</v>
      </c>
      <c r="V564" s="365">
        <v>0</v>
      </c>
      <c r="W564" s="365">
        <v>0</v>
      </c>
      <c r="X564" s="365">
        <v>0</v>
      </c>
      <c r="Y564" s="365">
        <v>0</v>
      </c>
      <c r="Z564" s="365">
        <v>0</v>
      </c>
      <c r="AA564" s="365">
        <v>0</v>
      </c>
      <c r="AB564" s="365">
        <v>0</v>
      </c>
      <c r="AC564" s="365">
        <v>0</v>
      </c>
      <c r="AD564" s="365">
        <v>0</v>
      </c>
    </row>
    <row r="565" spans="1:69">
      <c r="A565" s="458" t="str">
        <f t="shared" si="8"/>
        <v>0802401262021000</v>
      </c>
      <c r="B565" s="364" t="s">
        <v>1616</v>
      </c>
      <c r="C565" s="364" t="s">
        <v>553</v>
      </c>
      <c r="D565" s="364" t="s">
        <v>554</v>
      </c>
      <c r="E565" s="364" t="s">
        <v>555</v>
      </c>
      <c r="F565" s="364" t="s">
        <v>585</v>
      </c>
      <c r="G565" s="364" t="s">
        <v>464</v>
      </c>
      <c r="H565" s="364" t="s">
        <v>556</v>
      </c>
      <c r="J565" s="364" t="s">
        <v>560</v>
      </c>
      <c r="K565" s="364" t="s">
        <v>558</v>
      </c>
      <c r="L565" s="364" t="s">
        <v>555</v>
      </c>
      <c r="M565" s="364" t="s">
        <v>738</v>
      </c>
      <c r="N565" s="364" t="s">
        <v>739</v>
      </c>
      <c r="O565" s="364" t="s">
        <v>555</v>
      </c>
      <c r="P565" s="364" t="s">
        <v>555</v>
      </c>
      <c r="Q565" s="364" t="s">
        <v>555</v>
      </c>
      <c r="R565" s="364" t="s">
        <v>555</v>
      </c>
      <c r="S565" s="364" t="s">
        <v>555</v>
      </c>
      <c r="T565" s="365">
        <v>0</v>
      </c>
      <c r="U565" s="365">
        <v>0</v>
      </c>
      <c r="V565" s="365">
        <v>0</v>
      </c>
      <c r="W565" s="365">
        <v>0</v>
      </c>
      <c r="X565" s="365">
        <v>0</v>
      </c>
      <c r="Y565" s="365">
        <v>0</v>
      </c>
      <c r="Z565" s="365">
        <v>0</v>
      </c>
      <c r="AA565" s="365">
        <v>0</v>
      </c>
      <c r="AB565" s="365">
        <v>0</v>
      </c>
      <c r="AC565" s="365">
        <v>0</v>
      </c>
      <c r="AD565" s="365">
        <v>0</v>
      </c>
      <c r="AE565" s="365">
        <v>0</v>
      </c>
      <c r="AF565" s="365">
        <v>0</v>
      </c>
      <c r="AG565" s="365">
        <v>0</v>
      </c>
      <c r="AH565" s="365">
        <v>0</v>
      </c>
      <c r="AI565" s="365">
        <v>0</v>
      </c>
    </row>
    <row r="566" spans="1:69">
      <c r="A566" s="458" t="str">
        <f t="shared" si="8"/>
        <v>0802402262021000</v>
      </c>
      <c r="B566" s="364" t="s">
        <v>1616</v>
      </c>
      <c r="C566" s="364" t="s">
        <v>553</v>
      </c>
      <c r="D566" s="364" t="s">
        <v>554</v>
      </c>
      <c r="E566" s="364" t="s">
        <v>555</v>
      </c>
      <c r="F566" s="364" t="s">
        <v>585</v>
      </c>
      <c r="G566" s="364" t="s">
        <v>464</v>
      </c>
      <c r="H566" s="364" t="s">
        <v>556</v>
      </c>
      <c r="J566" s="364" t="s">
        <v>560</v>
      </c>
      <c r="K566" s="364" t="s">
        <v>561</v>
      </c>
      <c r="L566" s="364" t="s">
        <v>555</v>
      </c>
      <c r="M566" s="364" t="s">
        <v>738</v>
      </c>
      <c r="N566" s="364" t="s">
        <v>739</v>
      </c>
      <c r="O566" s="364" t="s">
        <v>555</v>
      </c>
      <c r="P566" s="364" t="s">
        <v>555</v>
      </c>
      <c r="Q566" s="364" t="s">
        <v>555</v>
      </c>
      <c r="R566" s="364" t="s">
        <v>555</v>
      </c>
      <c r="S566" s="364" t="s">
        <v>555</v>
      </c>
      <c r="T566" s="365">
        <v>0</v>
      </c>
      <c r="U566" s="365">
        <v>0</v>
      </c>
      <c r="V566" s="365">
        <v>0</v>
      </c>
      <c r="W566" s="365">
        <v>0</v>
      </c>
      <c r="X566" s="365">
        <v>0</v>
      </c>
      <c r="Y566" s="365">
        <v>0</v>
      </c>
      <c r="Z566" s="365">
        <v>0</v>
      </c>
      <c r="AA566" s="365">
        <v>0</v>
      </c>
      <c r="AB566" s="365">
        <v>0</v>
      </c>
      <c r="AC566" s="365">
        <v>0</v>
      </c>
      <c r="AD566" s="365">
        <v>0</v>
      </c>
      <c r="AE566" s="365">
        <v>0</v>
      </c>
      <c r="AF566" s="365">
        <v>0</v>
      </c>
      <c r="AG566" s="365">
        <v>0</v>
      </c>
      <c r="AH566" s="365">
        <v>0</v>
      </c>
      <c r="AI566" s="365">
        <v>0</v>
      </c>
    </row>
    <row r="567" spans="1:69">
      <c r="A567" s="458" t="str">
        <f t="shared" si="8"/>
        <v>0802403262021000</v>
      </c>
      <c r="B567" s="364" t="s">
        <v>1616</v>
      </c>
      <c r="C567" s="364" t="s">
        <v>553</v>
      </c>
      <c r="D567" s="364" t="s">
        <v>554</v>
      </c>
      <c r="E567" s="364" t="s">
        <v>555</v>
      </c>
      <c r="F567" s="364" t="s">
        <v>585</v>
      </c>
      <c r="G567" s="364" t="s">
        <v>464</v>
      </c>
      <c r="H567" s="364" t="s">
        <v>556</v>
      </c>
      <c r="J567" s="364" t="s">
        <v>560</v>
      </c>
      <c r="K567" s="364" t="s">
        <v>562</v>
      </c>
      <c r="L567" s="364" t="s">
        <v>555</v>
      </c>
      <c r="M567" s="364" t="s">
        <v>738</v>
      </c>
      <c r="N567" s="364" t="s">
        <v>739</v>
      </c>
      <c r="O567" s="364" t="s">
        <v>555</v>
      </c>
      <c r="P567" s="364" t="s">
        <v>555</v>
      </c>
      <c r="Q567" s="364" t="s">
        <v>555</v>
      </c>
      <c r="R567" s="364" t="s">
        <v>555</v>
      </c>
      <c r="S567" s="364" t="s">
        <v>555</v>
      </c>
      <c r="T567" s="365">
        <v>0</v>
      </c>
      <c r="U567" s="365">
        <v>0</v>
      </c>
      <c r="V567" s="365">
        <v>0</v>
      </c>
      <c r="W567" s="365">
        <v>0</v>
      </c>
      <c r="X567" s="365">
        <v>0</v>
      </c>
      <c r="Y567" s="365">
        <v>0</v>
      </c>
      <c r="Z567" s="365">
        <v>0</v>
      </c>
      <c r="AA567" s="365">
        <v>0</v>
      </c>
      <c r="AB567" s="365">
        <v>0</v>
      </c>
      <c r="AC567" s="365">
        <v>0</v>
      </c>
      <c r="AD567" s="365">
        <v>0</v>
      </c>
      <c r="AE567" s="365">
        <v>0</v>
      </c>
      <c r="AF567" s="365">
        <v>0</v>
      </c>
      <c r="AG567" s="365">
        <v>0</v>
      </c>
      <c r="AH567" s="365">
        <v>0</v>
      </c>
      <c r="AI567" s="365">
        <v>0</v>
      </c>
    </row>
    <row r="568" spans="1:69">
      <c r="A568" s="458" t="str">
        <f t="shared" si="8"/>
        <v>0802404262021000</v>
      </c>
      <c r="B568" s="364" t="s">
        <v>1616</v>
      </c>
      <c r="C568" s="364" t="s">
        <v>553</v>
      </c>
      <c r="D568" s="364" t="s">
        <v>554</v>
      </c>
      <c r="E568" s="364" t="s">
        <v>555</v>
      </c>
      <c r="F568" s="364" t="s">
        <v>585</v>
      </c>
      <c r="G568" s="364" t="s">
        <v>464</v>
      </c>
      <c r="H568" s="364" t="s">
        <v>556</v>
      </c>
      <c r="J568" s="364" t="s">
        <v>560</v>
      </c>
      <c r="K568" s="364" t="s">
        <v>563</v>
      </c>
      <c r="L568" s="364" t="s">
        <v>555</v>
      </c>
      <c r="M568" s="364" t="s">
        <v>738</v>
      </c>
      <c r="N568" s="364" t="s">
        <v>739</v>
      </c>
      <c r="O568" s="364" t="s">
        <v>555</v>
      </c>
      <c r="P568" s="364" t="s">
        <v>555</v>
      </c>
      <c r="Q568" s="364" t="s">
        <v>555</v>
      </c>
      <c r="R568" s="364" t="s">
        <v>555</v>
      </c>
      <c r="S568" s="364" t="s">
        <v>555</v>
      </c>
      <c r="T568" s="365">
        <v>0</v>
      </c>
      <c r="U568" s="365">
        <v>0</v>
      </c>
      <c r="V568" s="365">
        <v>0</v>
      </c>
      <c r="W568" s="365">
        <v>0</v>
      </c>
      <c r="X568" s="365">
        <v>0</v>
      </c>
      <c r="Y568" s="365">
        <v>0</v>
      </c>
      <c r="Z568" s="365">
        <v>0</v>
      </c>
      <c r="AA568" s="365">
        <v>0</v>
      </c>
      <c r="AB568" s="365">
        <v>0</v>
      </c>
      <c r="AC568" s="365">
        <v>0</v>
      </c>
      <c r="AD568" s="365">
        <v>0</v>
      </c>
      <c r="AE568" s="365">
        <v>0</v>
      </c>
      <c r="AF568" s="365">
        <v>0</v>
      </c>
      <c r="AG568" s="365">
        <v>0</v>
      </c>
      <c r="AH568" s="365">
        <v>0</v>
      </c>
      <c r="AI568" s="365">
        <v>0</v>
      </c>
    </row>
    <row r="569" spans="1:69">
      <c r="A569" s="458" t="str">
        <f t="shared" si="8"/>
        <v>0802405262021000</v>
      </c>
      <c r="B569" s="364" t="s">
        <v>1616</v>
      </c>
      <c r="C569" s="364" t="s">
        <v>553</v>
      </c>
      <c r="D569" s="364" t="s">
        <v>554</v>
      </c>
      <c r="E569" s="364" t="s">
        <v>555</v>
      </c>
      <c r="F569" s="364" t="s">
        <v>585</v>
      </c>
      <c r="G569" s="364" t="s">
        <v>464</v>
      </c>
      <c r="H569" s="364" t="s">
        <v>556</v>
      </c>
      <c r="J569" s="364" t="s">
        <v>560</v>
      </c>
      <c r="K569" s="364" t="s">
        <v>564</v>
      </c>
      <c r="L569" s="364" t="s">
        <v>555</v>
      </c>
      <c r="M569" s="364" t="s">
        <v>738</v>
      </c>
      <c r="N569" s="364" t="s">
        <v>739</v>
      </c>
      <c r="O569" s="364" t="s">
        <v>555</v>
      </c>
      <c r="P569" s="364" t="s">
        <v>555</v>
      </c>
      <c r="Q569" s="364" t="s">
        <v>555</v>
      </c>
      <c r="R569" s="364" t="s">
        <v>555</v>
      </c>
      <c r="S569" s="364" t="s">
        <v>555</v>
      </c>
      <c r="T569" s="365">
        <v>0</v>
      </c>
      <c r="U569" s="365">
        <v>0</v>
      </c>
      <c r="V569" s="365">
        <v>0</v>
      </c>
      <c r="W569" s="365">
        <v>0</v>
      </c>
      <c r="X569" s="365">
        <v>0</v>
      </c>
      <c r="Y569" s="365">
        <v>0</v>
      </c>
      <c r="Z569" s="365">
        <v>0</v>
      </c>
      <c r="AA569" s="365">
        <v>0</v>
      </c>
      <c r="AB569" s="365">
        <v>0</v>
      </c>
      <c r="AC569" s="365">
        <v>0</v>
      </c>
      <c r="AD569" s="365">
        <v>0</v>
      </c>
      <c r="AE569" s="365">
        <v>0</v>
      </c>
      <c r="AF569" s="365">
        <v>0</v>
      </c>
      <c r="AG569" s="365">
        <v>0</v>
      </c>
      <c r="AH569" s="365">
        <v>0</v>
      </c>
      <c r="AI569" s="365">
        <v>0</v>
      </c>
    </row>
    <row r="570" spans="1:69">
      <c r="A570" s="458" t="str">
        <f t="shared" si="8"/>
        <v>0802406262021000</v>
      </c>
      <c r="B570" s="364" t="s">
        <v>1616</v>
      </c>
      <c r="C570" s="364" t="s">
        <v>553</v>
      </c>
      <c r="D570" s="364" t="s">
        <v>554</v>
      </c>
      <c r="E570" s="364" t="s">
        <v>555</v>
      </c>
      <c r="F570" s="364" t="s">
        <v>585</v>
      </c>
      <c r="G570" s="364" t="s">
        <v>464</v>
      </c>
      <c r="H570" s="364" t="s">
        <v>556</v>
      </c>
      <c r="J570" s="364" t="s">
        <v>560</v>
      </c>
      <c r="K570" s="364" t="s">
        <v>565</v>
      </c>
      <c r="L570" s="364" t="s">
        <v>555</v>
      </c>
      <c r="M570" s="364" t="s">
        <v>738</v>
      </c>
      <c r="N570" s="364" t="s">
        <v>739</v>
      </c>
      <c r="O570" s="364" t="s">
        <v>555</v>
      </c>
      <c r="P570" s="364" t="s">
        <v>555</v>
      </c>
      <c r="Q570" s="364" t="s">
        <v>555</v>
      </c>
      <c r="R570" s="364" t="s">
        <v>555</v>
      </c>
      <c r="S570" s="364" t="s">
        <v>555</v>
      </c>
      <c r="T570" s="365">
        <v>0</v>
      </c>
      <c r="U570" s="365">
        <v>0</v>
      </c>
      <c r="V570" s="365">
        <v>0</v>
      </c>
      <c r="W570" s="365">
        <v>0</v>
      </c>
      <c r="X570" s="365">
        <v>0</v>
      </c>
      <c r="Y570" s="365">
        <v>0</v>
      </c>
      <c r="Z570" s="365">
        <v>0</v>
      </c>
      <c r="AA570" s="365">
        <v>0</v>
      </c>
      <c r="AB570" s="365">
        <v>0</v>
      </c>
      <c r="AC570" s="365">
        <v>0</v>
      </c>
      <c r="AD570" s="365">
        <v>0</v>
      </c>
      <c r="AE570" s="365">
        <v>0</v>
      </c>
      <c r="AF570" s="365">
        <v>0</v>
      </c>
      <c r="AG570" s="365">
        <v>0</v>
      </c>
      <c r="AH570" s="365">
        <v>0</v>
      </c>
      <c r="AI570" s="365">
        <v>0</v>
      </c>
    </row>
    <row r="571" spans="1:69">
      <c r="A571" s="458" t="str">
        <f t="shared" si="8"/>
        <v>0802407262021000</v>
      </c>
      <c r="B571" s="364" t="s">
        <v>1616</v>
      </c>
      <c r="C571" s="364" t="s">
        <v>553</v>
      </c>
      <c r="D571" s="364" t="s">
        <v>554</v>
      </c>
      <c r="E571" s="364" t="s">
        <v>555</v>
      </c>
      <c r="F571" s="364" t="s">
        <v>585</v>
      </c>
      <c r="G571" s="364" t="s">
        <v>464</v>
      </c>
      <c r="H571" s="364" t="s">
        <v>556</v>
      </c>
      <c r="J571" s="364" t="s">
        <v>560</v>
      </c>
      <c r="K571" s="364" t="s">
        <v>566</v>
      </c>
      <c r="L571" s="364" t="s">
        <v>555</v>
      </c>
      <c r="M571" s="364" t="s">
        <v>738</v>
      </c>
      <c r="N571" s="364" t="s">
        <v>739</v>
      </c>
      <c r="O571" s="364" t="s">
        <v>555</v>
      </c>
      <c r="P571" s="364" t="s">
        <v>555</v>
      </c>
      <c r="Q571" s="364" t="s">
        <v>555</v>
      </c>
      <c r="R571" s="364" t="s">
        <v>555</v>
      </c>
      <c r="S571" s="364" t="s">
        <v>555</v>
      </c>
      <c r="T571" s="365">
        <v>0</v>
      </c>
      <c r="U571" s="365">
        <v>0</v>
      </c>
      <c r="V571" s="365">
        <v>0</v>
      </c>
      <c r="W571" s="365">
        <v>0</v>
      </c>
      <c r="X571" s="365">
        <v>0</v>
      </c>
      <c r="Y571" s="365">
        <v>0</v>
      </c>
      <c r="Z571" s="365">
        <v>0</v>
      </c>
      <c r="AA571" s="365">
        <v>0</v>
      </c>
      <c r="AB571" s="365">
        <v>0</v>
      </c>
      <c r="AC571" s="365">
        <v>0</v>
      </c>
      <c r="AD571" s="365">
        <v>0</v>
      </c>
      <c r="AE571" s="365">
        <v>0</v>
      </c>
      <c r="AF571" s="365">
        <v>0</v>
      </c>
      <c r="AG571" s="365">
        <v>0</v>
      </c>
      <c r="AH571" s="365">
        <v>0</v>
      </c>
      <c r="AI571" s="365">
        <v>0</v>
      </c>
    </row>
    <row r="572" spans="1:69">
      <c r="A572" s="458" t="str">
        <f t="shared" si="8"/>
        <v>0802408262021000</v>
      </c>
      <c r="B572" s="364" t="s">
        <v>1616</v>
      </c>
      <c r="C572" s="364" t="s">
        <v>553</v>
      </c>
      <c r="D572" s="364" t="s">
        <v>554</v>
      </c>
      <c r="E572" s="364" t="s">
        <v>555</v>
      </c>
      <c r="F572" s="364" t="s">
        <v>585</v>
      </c>
      <c r="G572" s="364" t="s">
        <v>464</v>
      </c>
      <c r="H572" s="364" t="s">
        <v>556</v>
      </c>
      <c r="J572" s="364" t="s">
        <v>560</v>
      </c>
      <c r="K572" s="364" t="s">
        <v>554</v>
      </c>
      <c r="L572" s="364" t="s">
        <v>555</v>
      </c>
      <c r="M572" s="364" t="s">
        <v>738</v>
      </c>
      <c r="N572" s="364" t="s">
        <v>739</v>
      </c>
      <c r="O572" s="364" t="s">
        <v>555</v>
      </c>
      <c r="P572" s="364" t="s">
        <v>555</v>
      </c>
      <c r="Q572" s="364" t="s">
        <v>555</v>
      </c>
      <c r="R572" s="364" t="s">
        <v>555</v>
      </c>
      <c r="S572" s="364" t="s">
        <v>555</v>
      </c>
      <c r="T572" s="365">
        <v>0</v>
      </c>
      <c r="U572" s="365">
        <v>0</v>
      </c>
      <c r="V572" s="365">
        <v>0</v>
      </c>
      <c r="W572" s="365">
        <v>0</v>
      </c>
      <c r="X572" s="365">
        <v>0</v>
      </c>
      <c r="Y572" s="365">
        <v>0</v>
      </c>
      <c r="Z572" s="365">
        <v>0</v>
      </c>
      <c r="AA572" s="365">
        <v>0</v>
      </c>
      <c r="AB572" s="365">
        <v>0</v>
      </c>
      <c r="AC572" s="365">
        <v>0</v>
      </c>
      <c r="AD572" s="365">
        <v>0</v>
      </c>
      <c r="AE572" s="365">
        <v>0</v>
      </c>
      <c r="AF572" s="365">
        <v>0</v>
      </c>
      <c r="AG572" s="365">
        <v>0</v>
      </c>
      <c r="AH572" s="365">
        <v>0</v>
      </c>
      <c r="AI572" s="365">
        <v>0</v>
      </c>
    </row>
    <row r="573" spans="1:69">
      <c r="A573" s="458" t="str">
        <f t="shared" si="8"/>
        <v>0802409262021000</v>
      </c>
      <c r="B573" s="364" t="s">
        <v>1616</v>
      </c>
      <c r="C573" s="364" t="s">
        <v>553</v>
      </c>
      <c r="D573" s="364" t="s">
        <v>554</v>
      </c>
      <c r="E573" s="364" t="s">
        <v>555</v>
      </c>
      <c r="F573" s="364" t="s">
        <v>585</v>
      </c>
      <c r="G573" s="364" t="s">
        <v>464</v>
      </c>
      <c r="H573" s="364" t="s">
        <v>556</v>
      </c>
      <c r="J573" s="364" t="s">
        <v>560</v>
      </c>
      <c r="K573" s="364" t="s">
        <v>567</v>
      </c>
      <c r="L573" s="364" t="s">
        <v>555</v>
      </c>
      <c r="M573" s="364" t="s">
        <v>738</v>
      </c>
      <c r="N573" s="364" t="s">
        <v>739</v>
      </c>
      <c r="O573" s="364" t="s">
        <v>555</v>
      </c>
      <c r="P573" s="364" t="s">
        <v>555</v>
      </c>
      <c r="Q573" s="364" t="s">
        <v>555</v>
      </c>
      <c r="R573" s="364" t="s">
        <v>555</v>
      </c>
      <c r="S573" s="364" t="s">
        <v>555</v>
      </c>
      <c r="T573" s="365">
        <v>0</v>
      </c>
      <c r="U573" s="365">
        <v>0</v>
      </c>
      <c r="V573" s="365">
        <v>0</v>
      </c>
      <c r="W573" s="365">
        <v>0</v>
      </c>
      <c r="X573" s="365">
        <v>0</v>
      </c>
      <c r="Y573" s="365">
        <v>0</v>
      </c>
      <c r="Z573" s="365">
        <v>0</v>
      </c>
      <c r="AA573" s="365">
        <v>0</v>
      </c>
      <c r="AB573" s="365">
        <v>0</v>
      </c>
      <c r="AC573" s="365">
        <v>0</v>
      </c>
      <c r="AD573" s="365">
        <v>0</v>
      </c>
      <c r="AE573" s="365">
        <v>0</v>
      </c>
      <c r="AF573" s="365">
        <v>0</v>
      </c>
      <c r="AG573" s="365">
        <v>0</v>
      </c>
      <c r="AH573" s="365">
        <v>0</v>
      </c>
      <c r="AI573" s="365">
        <v>0</v>
      </c>
    </row>
    <row r="574" spans="1:69">
      <c r="A574" s="458" t="str">
        <f t="shared" si="8"/>
        <v>0802410262021000</v>
      </c>
      <c r="B574" s="364" t="s">
        <v>1616</v>
      </c>
      <c r="C574" s="364" t="s">
        <v>553</v>
      </c>
      <c r="D574" s="364" t="s">
        <v>554</v>
      </c>
      <c r="E574" s="364" t="s">
        <v>555</v>
      </c>
      <c r="F574" s="364" t="s">
        <v>585</v>
      </c>
      <c r="G574" s="364" t="s">
        <v>464</v>
      </c>
      <c r="H574" s="364" t="s">
        <v>556</v>
      </c>
      <c r="J574" s="364" t="s">
        <v>560</v>
      </c>
      <c r="K574" s="364" t="s">
        <v>568</v>
      </c>
      <c r="L574" s="364" t="s">
        <v>555</v>
      </c>
      <c r="M574" s="364" t="s">
        <v>738</v>
      </c>
      <c r="N574" s="364" t="s">
        <v>739</v>
      </c>
      <c r="O574" s="364" t="s">
        <v>555</v>
      </c>
      <c r="P574" s="364" t="s">
        <v>555</v>
      </c>
      <c r="Q574" s="364" t="s">
        <v>555</v>
      </c>
      <c r="R574" s="364" t="s">
        <v>555</v>
      </c>
      <c r="S574" s="364" t="s">
        <v>555</v>
      </c>
      <c r="T574" s="365">
        <v>0</v>
      </c>
      <c r="U574" s="365">
        <v>0</v>
      </c>
      <c r="V574" s="365">
        <v>0</v>
      </c>
      <c r="W574" s="365">
        <v>0</v>
      </c>
      <c r="X574" s="365">
        <v>0</v>
      </c>
      <c r="Y574" s="365">
        <v>0</v>
      </c>
      <c r="Z574" s="365">
        <v>0</v>
      </c>
      <c r="AA574" s="365">
        <v>0</v>
      </c>
      <c r="AB574" s="365">
        <v>0</v>
      </c>
      <c r="AC574" s="365">
        <v>0</v>
      </c>
      <c r="AD574" s="365">
        <v>0</v>
      </c>
      <c r="AE574" s="365">
        <v>0</v>
      </c>
      <c r="AF574" s="365">
        <v>0</v>
      </c>
      <c r="AG574" s="365">
        <v>0</v>
      </c>
      <c r="AH574" s="365">
        <v>0</v>
      </c>
      <c r="AI574" s="365">
        <v>0</v>
      </c>
    </row>
    <row r="575" spans="1:69">
      <c r="A575" s="458" t="str">
        <f t="shared" si="8"/>
        <v>0802411262021000</v>
      </c>
      <c r="B575" s="364" t="s">
        <v>1616</v>
      </c>
      <c r="C575" s="364" t="s">
        <v>553</v>
      </c>
      <c r="D575" s="364" t="s">
        <v>554</v>
      </c>
      <c r="E575" s="364" t="s">
        <v>555</v>
      </c>
      <c r="F575" s="364" t="s">
        <v>585</v>
      </c>
      <c r="G575" s="364" t="s">
        <v>464</v>
      </c>
      <c r="H575" s="364" t="s">
        <v>556</v>
      </c>
      <c r="J575" s="364" t="s">
        <v>560</v>
      </c>
      <c r="K575" s="364" t="s">
        <v>569</v>
      </c>
      <c r="L575" s="364" t="s">
        <v>555</v>
      </c>
      <c r="M575" s="364" t="s">
        <v>738</v>
      </c>
      <c r="N575" s="364" t="s">
        <v>739</v>
      </c>
      <c r="O575" s="364" t="s">
        <v>555</v>
      </c>
      <c r="P575" s="364" t="s">
        <v>555</v>
      </c>
      <c r="Q575" s="364" t="s">
        <v>555</v>
      </c>
      <c r="R575" s="364" t="s">
        <v>555</v>
      </c>
      <c r="S575" s="364" t="s">
        <v>555</v>
      </c>
      <c r="T575" s="365">
        <v>0</v>
      </c>
      <c r="U575" s="365">
        <v>0</v>
      </c>
      <c r="V575" s="365">
        <v>0</v>
      </c>
      <c r="W575" s="365">
        <v>0</v>
      </c>
      <c r="X575" s="365">
        <v>0</v>
      </c>
      <c r="Y575" s="365">
        <v>0</v>
      </c>
      <c r="Z575" s="365">
        <v>0</v>
      </c>
      <c r="AA575" s="365">
        <v>0</v>
      </c>
      <c r="AB575" s="365">
        <v>0</v>
      </c>
      <c r="AC575" s="365">
        <v>0</v>
      </c>
      <c r="AD575" s="365">
        <v>0</v>
      </c>
      <c r="AE575" s="365">
        <v>0</v>
      </c>
      <c r="AF575" s="365">
        <v>0</v>
      </c>
      <c r="AG575" s="365">
        <v>0</v>
      </c>
      <c r="AH575" s="365">
        <v>0</v>
      </c>
      <c r="AI575" s="365">
        <v>0</v>
      </c>
    </row>
    <row r="576" spans="1:69">
      <c r="A576" s="458" t="str">
        <f t="shared" si="8"/>
        <v>0802412262021000</v>
      </c>
      <c r="B576" s="364" t="s">
        <v>1616</v>
      </c>
      <c r="C576" s="364" t="s">
        <v>553</v>
      </c>
      <c r="D576" s="364" t="s">
        <v>554</v>
      </c>
      <c r="E576" s="364" t="s">
        <v>555</v>
      </c>
      <c r="F576" s="364" t="s">
        <v>585</v>
      </c>
      <c r="G576" s="364" t="s">
        <v>464</v>
      </c>
      <c r="H576" s="364" t="s">
        <v>556</v>
      </c>
      <c r="J576" s="364" t="s">
        <v>560</v>
      </c>
      <c r="K576" s="364" t="s">
        <v>557</v>
      </c>
      <c r="L576" s="364" t="s">
        <v>555</v>
      </c>
      <c r="M576" s="364" t="s">
        <v>738</v>
      </c>
      <c r="N576" s="364" t="s">
        <v>739</v>
      </c>
      <c r="O576" s="364" t="s">
        <v>555</v>
      </c>
      <c r="P576" s="364" t="s">
        <v>555</v>
      </c>
      <c r="Q576" s="364" t="s">
        <v>555</v>
      </c>
      <c r="R576" s="364" t="s">
        <v>555</v>
      </c>
      <c r="S576" s="364" t="s">
        <v>555</v>
      </c>
      <c r="T576" s="365">
        <v>0</v>
      </c>
      <c r="U576" s="365">
        <v>0</v>
      </c>
      <c r="V576" s="365">
        <v>0</v>
      </c>
      <c r="W576" s="365">
        <v>0</v>
      </c>
      <c r="X576" s="365">
        <v>0</v>
      </c>
      <c r="Y576" s="365">
        <v>0</v>
      </c>
      <c r="Z576" s="365">
        <v>0</v>
      </c>
      <c r="AA576" s="365">
        <v>0</v>
      </c>
      <c r="AB576" s="365">
        <v>0</v>
      </c>
      <c r="AC576" s="365">
        <v>0</v>
      </c>
      <c r="AD576" s="365">
        <v>0</v>
      </c>
      <c r="AE576" s="365">
        <v>0</v>
      </c>
      <c r="AF576" s="365">
        <v>0</v>
      </c>
      <c r="AG576" s="365">
        <v>0</v>
      </c>
      <c r="AH576" s="365">
        <v>0</v>
      </c>
      <c r="AI576" s="365">
        <v>0</v>
      </c>
    </row>
    <row r="577" spans="1:92">
      <c r="A577" s="458" t="str">
        <f t="shared" si="8"/>
        <v>0802601262021000</v>
      </c>
      <c r="B577" s="364" t="s">
        <v>1616</v>
      </c>
      <c r="C577" s="364" t="s">
        <v>553</v>
      </c>
      <c r="D577" s="364" t="s">
        <v>554</v>
      </c>
      <c r="E577" s="364" t="s">
        <v>555</v>
      </c>
      <c r="F577" s="364" t="s">
        <v>585</v>
      </c>
      <c r="G577" s="364" t="s">
        <v>464</v>
      </c>
      <c r="H577" s="364" t="s">
        <v>556</v>
      </c>
      <c r="J577" s="364" t="s">
        <v>570</v>
      </c>
      <c r="K577" s="364" t="s">
        <v>558</v>
      </c>
      <c r="L577" s="364" t="s">
        <v>555</v>
      </c>
      <c r="M577" s="364" t="s">
        <v>738</v>
      </c>
      <c r="N577" s="364" t="s">
        <v>739</v>
      </c>
      <c r="O577" s="364" t="s">
        <v>555</v>
      </c>
      <c r="P577" s="364" t="s">
        <v>555</v>
      </c>
      <c r="Q577" s="364" t="s">
        <v>555</v>
      </c>
      <c r="R577" s="364" t="s">
        <v>555</v>
      </c>
      <c r="S577" s="364" t="s">
        <v>555</v>
      </c>
      <c r="T577" s="365">
        <v>438</v>
      </c>
      <c r="U577" s="365">
        <v>0</v>
      </c>
      <c r="V577" s="365">
        <v>0</v>
      </c>
      <c r="W577" s="365">
        <v>0</v>
      </c>
      <c r="X577" s="365">
        <v>0</v>
      </c>
      <c r="Y577" s="365">
        <v>0</v>
      </c>
      <c r="Z577" s="365">
        <v>438</v>
      </c>
      <c r="AA577" s="365">
        <v>0</v>
      </c>
      <c r="AB577" s="365">
        <v>0</v>
      </c>
      <c r="AC577" s="365">
        <v>0</v>
      </c>
      <c r="AD577" s="365">
        <v>438</v>
      </c>
      <c r="AE577" s="365">
        <v>438</v>
      </c>
      <c r="AF577" s="365">
        <v>438</v>
      </c>
      <c r="AG577" s="365">
        <v>0</v>
      </c>
      <c r="AH577" s="365">
        <v>0</v>
      </c>
      <c r="AI577" s="365">
        <v>438</v>
      </c>
      <c r="AJ577" s="365">
        <v>0</v>
      </c>
      <c r="AK577" s="365">
        <v>0</v>
      </c>
      <c r="AL577" s="365">
        <v>0</v>
      </c>
      <c r="AM577" s="365">
        <v>0</v>
      </c>
      <c r="AN577" s="365">
        <v>0</v>
      </c>
      <c r="AO577" s="365">
        <v>0</v>
      </c>
      <c r="AP577" s="365">
        <v>580</v>
      </c>
      <c r="AQ577" s="365">
        <v>0</v>
      </c>
      <c r="AR577" s="365">
        <v>0</v>
      </c>
      <c r="AS577" s="365">
        <v>0</v>
      </c>
      <c r="AT577" s="365">
        <v>0</v>
      </c>
      <c r="AU577" s="365">
        <v>0</v>
      </c>
      <c r="AV577" s="365">
        <v>0</v>
      </c>
      <c r="AW577" s="365">
        <v>0</v>
      </c>
      <c r="AX577" s="365">
        <v>0</v>
      </c>
      <c r="AY577" s="365">
        <v>580</v>
      </c>
      <c r="AZ577" s="365">
        <v>580</v>
      </c>
      <c r="BA577" s="365">
        <v>580</v>
      </c>
      <c r="BB577" s="365">
        <v>0</v>
      </c>
      <c r="BC577" s="365">
        <v>0</v>
      </c>
      <c r="BD577" s="365">
        <v>0</v>
      </c>
      <c r="BE577" s="365">
        <v>0</v>
      </c>
      <c r="BF577" s="365">
        <v>580</v>
      </c>
      <c r="BG577" s="365">
        <v>0</v>
      </c>
      <c r="BH577" s="365">
        <v>0</v>
      </c>
      <c r="BI577" s="365">
        <v>0</v>
      </c>
      <c r="BJ577" s="365">
        <v>0</v>
      </c>
      <c r="BK577" s="365">
        <v>0</v>
      </c>
      <c r="BL577" s="365">
        <v>0</v>
      </c>
      <c r="BM577" s="365">
        <v>0</v>
      </c>
      <c r="BN577" s="365">
        <v>0</v>
      </c>
      <c r="BO577" s="365">
        <v>580</v>
      </c>
      <c r="BP577" s="365">
        <v>0</v>
      </c>
      <c r="BQ577" s="365">
        <v>0</v>
      </c>
      <c r="BR577" s="365">
        <v>0</v>
      </c>
      <c r="BS577" s="365">
        <v>0</v>
      </c>
      <c r="BT577" s="365">
        <v>0</v>
      </c>
      <c r="BU577" s="365">
        <v>0</v>
      </c>
      <c r="BV577" s="365">
        <v>0</v>
      </c>
      <c r="BW577" s="365">
        <v>0</v>
      </c>
      <c r="BX577" s="365">
        <v>0</v>
      </c>
      <c r="BY577" s="365">
        <v>0</v>
      </c>
      <c r="BZ577" s="365">
        <v>0</v>
      </c>
      <c r="CA577" s="365">
        <v>0</v>
      </c>
    </row>
    <row r="578" spans="1:92">
      <c r="A578" s="458" t="str">
        <f t="shared" si="8"/>
        <v>0802602262021000</v>
      </c>
      <c r="B578" s="364" t="s">
        <v>1616</v>
      </c>
      <c r="C578" s="364" t="s">
        <v>553</v>
      </c>
      <c r="D578" s="364" t="s">
        <v>554</v>
      </c>
      <c r="E578" s="364" t="s">
        <v>555</v>
      </c>
      <c r="F578" s="364" t="s">
        <v>585</v>
      </c>
      <c r="G578" s="364" t="s">
        <v>464</v>
      </c>
      <c r="H578" s="364" t="s">
        <v>556</v>
      </c>
      <c r="J578" s="364" t="s">
        <v>570</v>
      </c>
      <c r="K578" s="364" t="s">
        <v>561</v>
      </c>
      <c r="L578" s="364" t="s">
        <v>555</v>
      </c>
      <c r="M578" s="364" t="s">
        <v>738</v>
      </c>
      <c r="N578" s="364" t="s">
        <v>739</v>
      </c>
      <c r="O578" s="364" t="s">
        <v>555</v>
      </c>
      <c r="P578" s="364" t="s">
        <v>555</v>
      </c>
      <c r="Q578" s="364" t="s">
        <v>555</v>
      </c>
      <c r="R578" s="364" t="s">
        <v>555</v>
      </c>
      <c r="S578" s="364" t="s">
        <v>555</v>
      </c>
      <c r="T578" s="365">
        <v>0</v>
      </c>
      <c r="U578" s="365">
        <v>0</v>
      </c>
      <c r="V578" s="365">
        <v>0</v>
      </c>
      <c r="W578" s="365">
        <v>0</v>
      </c>
      <c r="X578" s="365">
        <v>0</v>
      </c>
      <c r="Y578" s="365">
        <v>0</v>
      </c>
      <c r="Z578" s="365">
        <v>0</v>
      </c>
      <c r="AA578" s="365">
        <v>0</v>
      </c>
      <c r="AB578" s="365">
        <v>0</v>
      </c>
      <c r="AC578" s="365">
        <v>1018</v>
      </c>
      <c r="AD578" s="365">
        <v>0</v>
      </c>
      <c r="AE578" s="365">
        <v>0</v>
      </c>
      <c r="AF578" s="365">
        <v>1018</v>
      </c>
      <c r="AG578" s="365">
        <v>0</v>
      </c>
      <c r="AH578" s="365">
        <v>0</v>
      </c>
      <c r="AI578" s="365">
        <v>0</v>
      </c>
      <c r="AJ578" s="365">
        <v>0</v>
      </c>
      <c r="AK578" s="365">
        <v>0</v>
      </c>
      <c r="AL578" s="365">
        <v>0</v>
      </c>
      <c r="AM578" s="365">
        <v>0</v>
      </c>
      <c r="AN578" s="365">
        <v>0</v>
      </c>
      <c r="AO578" s="365">
        <v>0</v>
      </c>
      <c r="AU578" s="365">
        <v>0</v>
      </c>
      <c r="AV578" s="365">
        <v>0</v>
      </c>
      <c r="AW578" s="365">
        <v>0</v>
      </c>
      <c r="AX578" s="365">
        <v>0</v>
      </c>
      <c r="AY578" s="365">
        <v>0</v>
      </c>
      <c r="AZ578" s="365">
        <v>0</v>
      </c>
      <c r="BA578" s="365">
        <v>0</v>
      </c>
      <c r="BB578" s="365">
        <v>0</v>
      </c>
      <c r="BC578" s="365">
        <v>0</v>
      </c>
      <c r="BD578" s="365">
        <v>0</v>
      </c>
      <c r="BE578" s="365">
        <v>0</v>
      </c>
      <c r="BF578" s="365">
        <v>0</v>
      </c>
      <c r="BG578" s="365">
        <v>0</v>
      </c>
      <c r="BH578" s="365">
        <v>0</v>
      </c>
      <c r="BI578" s="365">
        <v>0</v>
      </c>
      <c r="BJ578" s="365">
        <v>0</v>
      </c>
      <c r="BK578" s="365">
        <v>0</v>
      </c>
      <c r="BL578" s="365">
        <v>0</v>
      </c>
      <c r="BM578" s="365">
        <v>0</v>
      </c>
      <c r="BN578" s="365">
        <v>0</v>
      </c>
      <c r="BO578" s="365">
        <v>0</v>
      </c>
      <c r="BP578" s="365">
        <v>0</v>
      </c>
      <c r="BQ578" s="365">
        <v>580</v>
      </c>
      <c r="BR578" s="365">
        <v>0</v>
      </c>
      <c r="BS578" s="365">
        <v>0</v>
      </c>
      <c r="BT578" s="365">
        <v>0</v>
      </c>
      <c r="BU578" s="365">
        <v>0</v>
      </c>
      <c r="BV578" s="365">
        <v>0</v>
      </c>
      <c r="BW578" s="365">
        <v>0</v>
      </c>
      <c r="BX578" s="365">
        <v>0</v>
      </c>
      <c r="BY578" s="365">
        <v>0</v>
      </c>
      <c r="BZ578" s="365">
        <v>0</v>
      </c>
      <c r="CA578" s="365">
        <v>0</v>
      </c>
      <c r="CB578" s="365">
        <v>0</v>
      </c>
      <c r="CC578" s="365">
        <v>0</v>
      </c>
      <c r="CD578" s="365">
        <v>0</v>
      </c>
      <c r="CE578" s="365">
        <v>0</v>
      </c>
      <c r="CF578" s="365">
        <v>0</v>
      </c>
      <c r="CG578" s="365">
        <v>0</v>
      </c>
      <c r="CH578" s="365">
        <v>0</v>
      </c>
      <c r="CI578" s="365">
        <v>0</v>
      </c>
      <c r="CJ578" s="365">
        <v>0</v>
      </c>
      <c r="CK578" s="365">
        <v>0</v>
      </c>
      <c r="CL578" s="365">
        <v>0</v>
      </c>
      <c r="CM578" s="365">
        <v>0</v>
      </c>
      <c r="CN578" s="365">
        <v>0</v>
      </c>
    </row>
    <row r="579" spans="1:92">
      <c r="A579" s="458" t="str">
        <f t="shared" ref="A579:A642" si="9">+D579&amp;E579&amp;J579&amp;K579&amp;F579&amp;H579</f>
        <v>0804001262021000</v>
      </c>
      <c r="B579" s="364" t="s">
        <v>1616</v>
      </c>
      <c r="C579" s="364" t="s">
        <v>553</v>
      </c>
      <c r="D579" s="364" t="s">
        <v>554</v>
      </c>
      <c r="E579" s="364" t="s">
        <v>555</v>
      </c>
      <c r="F579" s="364" t="s">
        <v>585</v>
      </c>
      <c r="G579" s="364" t="s">
        <v>464</v>
      </c>
      <c r="H579" s="364" t="s">
        <v>556</v>
      </c>
      <c r="J579" s="364" t="s">
        <v>582</v>
      </c>
      <c r="K579" s="364" t="s">
        <v>558</v>
      </c>
      <c r="L579" s="364" t="s">
        <v>555</v>
      </c>
      <c r="M579" s="364" t="s">
        <v>738</v>
      </c>
      <c r="N579" s="364" t="s">
        <v>739</v>
      </c>
      <c r="O579" s="364" t="s">
        <v>555</v>
      </c>
      <c r="P579" s="364" t="s">
        <v>555</v>
      </c>
      <c r="Q579" s="364" t="s">
        <v>555</v>
      </c>
      <c r="R579" s="364" t="s">
        <v>555</v>
      </c>
      <c r="S579" s="364" t="s">
        <v>555</v>
      </c>
      <c r="T579" s="365">
        <v>0</v>
      </c>
      <c r="U579" s="365">
        <v>0</v>
      </c>
      <c r="V579" s="365">
        <v>0</v>
      </c>
      <c r="W579" s="365">
        <v>0</v>
      </c>
      <c r="X579" s="365">
        <v>0</v>
      </c>
      <c r="Y579" s="365">
        <v>0</v>
      </c>
      <c r="Z579" s="365">
        <v>0</v>
      </c>
      <c r="AA579" s="365">
        <v>0</v>
      </c>
      <c r="AB579" s="365">
        <v>0</v>
      </c>
      <c r="AC579" s="365">
        <v>0</v>
      </c>
      <c r="AD579" s="365">
        <v>0</v>
      </c>
      <c r="AE579" s="365">
        <v>0</v>
      </c>
      <c r="AF579" s="365">
        <v>0</v>
      </c>
      <c r="AG579" s="365">
        <v>0</v>
      </c>
      <c r="AH579" s="365">
        <v>0</v>
      </c>
      <c r="AI579" s="365">
        <v>0</v>
      </c>
      <c r="AJ579" s="365">
        <v>0</v>
      </c>
      <c r="AK579" s="365">
        <v>0</v>
      </c>
      <c r="AL579" s="365">
        <v>0</v>
      </c>
      <c r="AM579" s="365">
        <v>0</v>
      </c>
      <c r="AN579" s="365">
        <v>0</v>
      </c>
      <c r="AO579" s="365">
        <v>0</v>
      </c>
      <c r="AP579" s="365">
        <v>0</v>
      </c>
      <c r="AQ579" s="365">
        <v>0</v>
      </c>
      <c r="AR579" s="365">
        <v>0</v>
      </c>
      <c r="AS579" s="365">
        <v>0</v>
      </c>
      <c r="AT579" s="365">
        <v>0</v>
      </c>
      <c r="AU579" s="365">
        <v>0</v>
      </c>
      <c r="AV579" s="365">
        <v>0</v>
      </c>
      <c r="AW579" s="365">
        <v>0</v>
      </c>
      <c r="AX579" s="365">
        <v>0</v>
      </c>
      <c r="AY579" s="365">
        <v>0</v>
      </c>
      <c r="AZ579" s="365">
        <v>0</v>
      </c>
      <c r="BA579" s="365">
        <v>0</v>
      </c>
      <c r="BB579" s="365">
        <v>0</v>
      </c>
      <c r="BC579" s="365">
        <v>0</v>
      </c>
      <c r="BD579" s="365">
        <v>0</v>
      </c>
      <c r="BE579" s="365">
        <v>0</v>
      </c>
      <c r="BF579" s="365">
        <v>0</v>
      </c>
      <c r="BG579" s="365">
        <v>0</v>
      </c>
      <c r="BH579" s="365">
        <v>0</v>
      </c>
      <c r="BI579" s="365">
        <v>0</v>
      </c>
      <c r="BJ579" s="365">
        <v>0</v>
      </c>
      <c r="BK579" s="365">
        <v>0</v>
      </c>
      <c r="BL579" s="365">
        <v>0</v>
      </c>
      <c r="BM579" s="365">
        <v>0</v>
      </c>
      <c r="BN579" s="365">
        <v>0</v>
      </c>
    </row>
    <row r="580" spans="1:92">
      <c r="A580" s="458" t="str">
        <f t="shared" si="9"/>
        <v>0804501262021000</v>
      </c>
      <c r="B580" s="364" t="s">
        <v>1616</v>
      </c>
      <c r="C580" s="364" t="s">
        <v>553</v>
      </c>
      <c r="D580" s="364" t="s">
        <v>554</v>
      </c>
      <c r="E580" s="364" t="s">
        <v>555</v>
      </c>
      <c r="F580" s="364" t="s">
        <v>585</v>
      </c>
      <c r="G580" s="364" t="s">
        <v>464</v>
      </c>
      <c r="H580" s="364" t="s">
        <v>556</v>
      </c>
      <c r="J580" s="364" t="s">
        <v>571</v>
      </c>
      <c r="K580" s="364" t="s">
        <v>558</v>
      </c>
      <c r="L580" s="364" t="s">
        <v>555</v>
      </c>
      <c r="M580" s="364" t="s">
        <v>738</v>
      </c>
      <c r="N580" s="364" t="s">
        <v>739</v>
      </c>
      <c r="O580" s="364" t="s">
        <v>555</v>
      </c>
      <c r="P580" s="364" t="s">
        <v>555</v>
      </c>
      <c r="Q580" s="364" t="s">
        <v>555</v>
      </c>
      <c r="R580" s="364" t="s">
        <v>555</v>
      </c>
      <c r="S580" s="364" t="s">
        <v>555</v>
      </c>
      <c r="T580" s="365">
        <v>0</v>
      </c>
      <c r="U580" s="365">
        <v>0</v>
      </c>
      <c r="V580" s="365">
        <v>0</v>
      </c>
      <c r="W580" s="365">
        <v>0</v>
      </c>
      <c r="X580" s="365">
        <v>0</v>
      </c>
      <c r="Y580" s="365">
        <v>0</v>
      </c>
      <c r="Z580" s="365">
        <v>0</v>
      </c>
      <c r="AA580" s="365">
        <v>0</v>
      </c>
      <c r="AB580" s="365">
        <v>0</v>
      </c>
      <c r="AC580" s="365">
        <v>0</v>
      </c>
      <c r="AD580" s="365">
        <v>0</v>
      </c>
      <c r="AE580" s="365">
        <v>0</v>
      </c>
    </row>
    <row r="581" spans="1:92">
      <c r="A581" s="458" t="str">
        <f t="shared" si="9"/>
        <v>0804502262021000</v>
      </c>
      <c r="B581" s="364" t="s">
        <v>1616</v>
      </c>
      <c r="C581" s="364" t="s">
        <v>553</v>
      </c>
      <c r="D581" s="364" t="s">
        <v>554</v>
      </c>
      <c r="E581" s="364" t="s">
        <v>555</v>
      </c>
      <c r="F581" s="364" t="s">
        <v>585</v>
      </c>
      <c r="G581" s="364" t="s">
        <v>464</v>
      </c>
      <c r="H581" s="364" t="s">
        <v>556</v>
      </c>
      <c r="J581" s="364" t="s">
        <v>571</v>
      </c>
      <c r="K581" s="364" t="s">
        <v>561</v>
      </c>
      <c r="L581" s="364" t="s">
        <v>555</v>
      </c>
      <c r="M581" s="364" t="s">
        <v>738</v>
      </c>
      <c r="N581" s="364" t="s">
        <v>739</v>
      </c>
      <c r="O581" s="364" t="s">
        <v>555</v>
      </c>
      <c r="P581" s="364" t="s">
        <v>555</v>
      </c>
      <c r="Q581" s="364" t="s">
        <v>555</v>
      </c>
      <c r="R581" s="364" t="s">
        <v>555</v>
      </c>
      <c r="S581" s="364" t="s">
        <v>555</v>
      </c>
      <c r="T581" s="365">
        <v>0</v>
      </c>
      <c r="U581" s="365">
        <v>0</v>
      </c>
      <c r="V581" s="365">
        <v>0</v>
      </c>
      <c r="W581" s="365">
        <v>0</v>
      </c>
      <c r="X581" s="365">
        <v>0</v>
      </c>
      <c r="Y581" s="365">
        <v>0</v>
      </c>
      <c r="Z581" s="365">
        <v>0</v>
      </c>
      <c r="AA581" s="365">
        <v>0</v>
      </c>
      <c r="AB581" s="365">
        <v>0</v>
      </c>
      <c r="AC581" s="365">
        <v>0</v>
      </c>
      <c r="AD581" s="365">
        <v>0</v>
      </c>
      <c r="AE581" s="365">
        <v>0</v>
      </c>
    </row>
    <row r="582" spans="1:92">
      <c r="A582" s="458" t="str">
        <f t="shared" si="9"/>
        <v>0804503262021000</v>
      </c>
      <c r="B582" s="364" t="s">
        <v>1616</v>
      </c>
      <c r="C582" s="364" t="s">
        <v>553</v>
      </c>
      <c r="D582" s="364" t="s">
        <v>554</v>
      </c>
      <c r="E582" s="364" t="s">
        <v>555</v>
      </c>
      <c r="F582" s="364" t="s">
        <v>585</v>
      </c>
      <c r="G582" s="364" t="s">
        <v>464</v>
      </c>
      <c r="H582" s="364" t="s">
        <v>556</v>
      </c>
      <c r="J582" s="364" t="s">
        <v>571</v>
      </c>
      <c r="K582" s="364" t="s">
        <v>562</v>
      </c>
      <c r="L582" s="364" t="s">
        <v>555</v>
      </c>
      <c r="M582" s="364" t="s">
        <v>738</v>
      </c>
      <c r="N582" s="364" t="s">
        <v>739</v>
      </c>
      <c r="O582" s="364" t="s">
        <v>555</v>
      </c>
      <c r="P582" s="364" t="s">
        <v>555</v>
      </c>
      <c r="Q582" s="364" t="s">
        <v>555</v>
      </c>
      <c r="R582" s="364" t="s">
        <v>555</v>
      </c>
      <c r="S582" s="364" t="s">
        <v>555</v>
      </c>
      <c r="T582" s="365">
        <v>0</v>
      </c>
      <c r="U582" s="365">
        <v>0</v>
      </c>
      <c r="V582" s="365">
        <v>0</v>
      </c>
      <c r="W582" s="365">
        <v>0</v>
      </c>
      <c r="X582" s="365">
        <v>0</v>
      </c>
      <c r="Y582" s="365">
        <v>0</v>
      </c>
      <c r="Z582" s="365">
        <v>0</v>
      </c>
      <c r="AA582" s="365">
        <v>0</v>
      </c>
      <c r="AB582" s="365">
        <v>0</v>
      </c>
      <c r="AC582" s="365">
        <v>0</v>
      </c>
      <c r="AD582" s="365">
        <v>0</v>
      </c>
      <c r="AE582" s="365">
        <v>0</v>
      </c>
    </row>
    <row r="583" spans="1:92">
      <c r="A583" s="458" t="str">
        <f t="shared" si="9"/>
        <v>0804504262021000</v>
      </c>
      <c r="B583" s="364" t="s">
        <v>1616</v>
      </c>
      <c r="C583" s="364" t="s">
        <v>553</v>
      </c>
      <c r="D583" s="364" t="s">
        <v>554</v>
      </c>
      <c r="E583" s="364" t="s">
        <v>555</v>
      </c>
      <c r="F583" s="364" t="s">
        <v>585</v>
      </c>
      <c r="G583" s="364" t="s">
        <v>464</v>
      </c>
      <c r="H583" s="364" t="s">
        <v>556</v>
      </c>
      <c r="J583" s="364" t="s">
        <v>571</v>
      </c>
      <c r="K583" s="364" t="s">
        <v>563</v>
      </c>
      <c r="L583" s="364" t="s">
        <v>555</v>
      </c>
      <c r="M583" s="364" t="s">
        <v>738</v>
      </c>
      <c r="N583" s="364" t="s">
        <v>739</v>
      </c>
      <c r="O583" s="364" t="s">
        <v>555</v>
      </c>
      <c r="P583" s="364" t="s">
        <v>555</v>
      </c>
      <c r="Q583" s="364" t="s">
        <v>555</v>
      </c>
      <c r="R583" s="364" t="s">
        <v>555</v>
      </c>
      <c r="S583" s="364" t="s">
        <v>555</v>
      </c>
      <c r="T583" s="365">
        <v>0</v>
      </c>
      <c r="U583" s="365">
        <v>0</v>
      </c>
      <c r="V583" s="365">
        <v>0</v>
      </c>
      <c r="W583" s="365">
        <v>0</v>
      </c>
      <c r="X583" s="365">
        <v>0</v>
      </c>
      <c r="Y583" s="365">
        <v>0</v>
      </c>
      <c r="Z583" s="365">
        <v>0</v>
      </c>
      <c r="AA583" s="365">
        <v>0</v>
      </c>
      <c r="AB583" s="365">
        <v>0</v>
      </c>
      <c r="AC583" s="365">
        <v>0</v>
      </c>
      <c r="AD583" s="365">
        <v>0</v>
      </c>
      <c r="AE583" s="365">
        <v>0</v>
      </c>
    </row>
    <row r="584" spans="1:92">
      <c r="A584" s="458" t="str">
        <f t="shared" si="9"/>
        <v>0804505262021000</v>
      </c>
      <c r="B584" s="364" t="s">
        <v>1616</v>
      </c>
      <c r="C584" s="364" t="s">
        <v>553</v>
      </c>
      <c r="D584" s="364" t="s">
        <v>554</v>
      </c>
      <c r="E584" s="364" t="s">
        <v>555</v>
      </c>
      <c r="F584" s="364" t="s">
        <v>585</v>
      </c>
      <c r="G584" s="364" t="s">
        <v>464</v>
      </c>
      <c r="H584" s="364" t="s">
        <v>556</v>
      </c>
      <c r="J584" s="364" t="s">
        <v>571</v>
      </c>
      <c r="K584" s="364" t="s">
        <v>564</v>
      </c>
      <c r="L584" s="364" t="s">
        <v>555</v>
      </c>
      <c r="M584" s="364" t="s">
        <v>738</v>
      </c>
      <c r="N584" s="364" t="s">
        <v>739</v>
      </c>
      <c r="O584" s="364" t="s">
        <v>555</v>
      </c>
      <c r="P584" s="364" t="s">
        <v>555</v>
      </c>
      <c r="Q584" s="364" t="s">
        <v>555</v>
      </c>
      <c r="R584" s="364" t="s">
        <v>555</v>
      </c>
      <c r="S584" s="364" t="s">
        <v>555</v>
      </c>
      <c r="T584" s="365">
        <v>0</v>
      </c>
      <c r="U584" s="365">
        <v>0</v>
      </c>
      <c r="V584" s="365">
        <v>0</v>
      </c>
      <c r="W584" s="365">
        <v>0</v>
      </c>
      <c r="X584" s="365">
        <v>0</v>
      </c>
      <c r="Y584" s="365">
        <v>0</v>
      </c>
      <c r="Z584" s="365">
        <v>0</v>
      </c>
      <c r="AA584" s="365">
        <v>0</v>
      </c>
      <c r="AB584" s="365">
        <v>0</v>
      </c>
      <c r="AC584" s="365">
        <v>0</v>
      </c>
      <c r="AD584" s="365">
        <v>0</v>
      </c>
      <c r="AE584" s="365">
        <v>0</v>
      </c>
    </row>
    <row r="585" spans="1:92">
      <c r="A585" s="458" t="str">
        <f t="shared" si="9"/>
        <v>0804506262021000</v>
      </c>
      <c r="B585" s="364" t="s">
        <v>1616</v>
      </c>
      <c r="C585" s="364" t="s">
        <v>553</v>
      </c>
      <c r="D585" s="364" t="s">
        <v>554</v>
      </c>
      <c r="E585" s="364" t="s">
        <v>555</v>
      </c>
      <c r="F585" s="364" t="s">
        <v>585</v>
      </c>
      <c r="G585" s="364" t="s">
        <v>464</v>
      </c>
      <c r="H585" s="364" t="s">
        <v>556</v>
      </c>
      <c r="J585" s="364" t="s">
        <v>571</v>
      </c>
      <c r="K585" s="364" t="s">
        <v>565</v>
      </c>
      <c r="L585" s="364" t="s">
        <v>555</v>
      </c>
      <c r="M585" s="364" t="s">
        <v>738</v>
      </c>
      <c r="N585" s="364" t="s">
        <v>739</v>
      </c>
      <c r="O585" s="364" t="s">
        <v>555</v>
      </c>
      <c r="P585" s="364" t="s">
        <v>555</v>
      </c>
      <c r="Q585" s="364" t="s">
        <v>555</v>
      </c>
      <c r="R585" s="364" t="s">
        <v>555</v>
      </c>
      <c r="S585" s="364" t="s">
        <v>555</v>
      </c>
      <c r="T585" s="365">
        <v>0</v>
      </c>
      <c r="U585" s="365">
        <v>0</v>
      </c>
      <c r="V585" s="365">
        <v>0</v>
      </c>
      <c r="W585" s="365">
        <v>0</v>
      </c>
      <c r="X585" s="365">
        <v>0</v>
      </c>
      <c r="Y585" s="365">
        <v>0</v>
      </c>
      <c r="Z585" s="365">
        <v>0</v>
      </c>
      <c r="AA585" s="365">
        <v>0</v>
      </c>
      <c r="AB585" s="365">
        <v>0</v>
      </c>
      <c r="AC585" s="365">
        <v>0</v>
      </c>
      <c r="AD585" s="365">
        <v>0</v>
      </c>
      <c r="AE585" s="365">
        <v>0</v>
      </c>
    </row>
    <row r="586" spans="1:92">
      <c r="A586" s="458" t="str">
        <f t="shared" si="9"/>
        <v>0804507262021000</v>
      </c>
      <c r="B586" s="364" t="s">
        <v>1616</v>
      </c>
      <c r="C586" s="364" t="s">
        <v>553</v>
      </c>
      <c r="D586" s="364" t="s">
        <v>554</v>
      </c>
      <c r="E586" s="364" t="s">
        <v>555</v>
      </c>
      <c r="F586" s="364" t="s">
        <v>585</v>
      </c>
      <c r="G586" s="364" t="s">
        <v>464</v>
      </c>
      <c r="H586" s="364" t="s">
        <v>556</v>
      </c>
      <c r="J586" s="364" t="s">
        <v>571</v>
      </c>
      <c r="K586" s="364" t="s">
        <v>566</v>
      </c>
      <c r="L586" s="364" t="s">
        <v>555</v>
      </c>
      <c r="M586" s="364" t="s">
        <v>738</v>
      </c>
      <c r="N586" s="364" t="s">
        <v>739</v>
      </c>
      <c r="O586" s="364" t="s">
        <v>555</v>
      </c>
      <c r="P586" s="364" t="s">
        <v>555</v>
      </c>
      <c r="Q586" s="364" t="s">
        <v>555</v>
      </c>
      <c r="R586" s="364" t="s">
        <v>555</v>
      </c>
      <c r="S586" s="364" t="s">
        <v>555</v>
      </c>
      <c r="T586" s="365">
        <v>0</v>
      </c>
      <c r="U586" s="365">
        <v>0</v>
      </c>
      <c r="V586" s="365">
        <v>0</v>
      </c>
      <c r="W586" s="365">
        <v>0</v>
      </c>
      <c r="X586" s="365">
        <v>0</v>
      </c>
      <c r="Y586" s="365">
        <v>0</v>
      </c>
      <c r="Z586" s="365">
        <v>0</v>
      </c>
      <c r="AA586" s="365">
        <v>0</v>
      </c>
      <c r="AB586" s="365">
        <v>0</v>
      </c>
      <c r="AC586" s="365">
        <v>0</v>
      </c>
      <c r="AD586" s="365">
        <v>0</v>
      </c>
      <c r="AE586" s="365">
        <v>0</v>
      </c>
    </row>
    <row r="587" spans="1:92">
      <c r="A587" s="458" t="str">
        <f t="shared" si="9"/>
        <v>0804508262021000</v>
      </c>
      <c r="B587" s="364" t="s">
        <v>1616</v>
      </c>
      <c r="C587" s="364" t="s">
        <v>553</v>
      </c>
      <c r="D587" s="364" t="s">
        <v>554</v>
      </c>
      <c r="E587" s="364" t="s">
        <v>555</v>
      </c>
      <c r="F587" s="364" t="s">
        <v>585</v>
      </c>
      <c r="G587" s="364" t="s">
        <v>464</v>
      </c>
      <c r="H587" s="364" t="s">
        <v>556</v>
      </c>
      <c r="J587" s="364" t="s">
        <v>571</v>
      </c>
      <c r="K587" s="364" t="s">
        <v>554</v>
      </c>
      <c r="L587" s="364" t="s">
        <v>555</v>
      </c>
      <c r="M587" s="364" t="s">
        <v>738</v>
      </c>
      <c r="N587" s="364" t="s">
        <v>739</v>
      </c>
      <c r="O587" s="364" t="s">
        <v>555</v>
      </c>
      <c r="P587" s="364" t="s">
        <v>555</v>
      </c>
      <c r="Q587" s="364" t="s">
        <v>555</v>
      </c>
      <c r="R587" s="364" t="s">
        <v>555</v>
      </c>
      <c r="S587" s="364" t="s">
        <v>555</v>
      </c>
      <c r="T587" s="365">
        <v>0</v>
      </c>
      <c r="U587" s="365">
        <v>0</v>
      </c>
      <c r="V587" s="365">
        <v>0</v>
      </c>
      <c r="W587" s="365">
        <v>0</v>
      </c>
      <c r="X587" s="365">
        <v>0</v>
      </c>
      <c r="Y587" s="365">
        <v>0</v>
      </c>
      <c r="Z587" s="365">
        <v>0</v>
      </c>
      <c r="AA587" s="365">
        <v>0</v>
      </c>
      <c r="AB587" s="365">
        <v>0</v>
      </c>
      <c r="AC587" s="365">
        <v>0</v>
      </c>
      <c r="AD587" s="365">
        <v>0</v>
      </c>
      <c r="AE587" s="365">
        <v>0</v>
      </c>
    </row>
    <row r="588" spans="1:92">
      <c r="A588" s="458" t="str">
        <f t="shared" si="9"/>
        <v>0804509262021000</v>
      </c>
      <c r="B588" s="364" t="s">
        <v>1616</v>
      </c>
      <c r="C588" s="364" t="s">
        <v>553</v>
      </c>
      <c r="D588" s="364" t="s">
        <v>554</v>
      </c>
      <c r="E588" s="364" t="s">
        <v>555</v>
      </c>
      <c r="F588" s="364" t="s">
        <v>585</v>
      </c>
      <c r="G588" s="364" t="s">
        <v>464</v>
      </c>
      <c r="H588" s="364" t="s">
        <v>556</v>
      </c>
      <c r="J588" s="364" t="s">
        <v>571</v>
      </c>
      <c r="K588" s="364" t="s">
        <v>567</v>
      </c>
      <c r="L588" s="364" t="s">
        <v>555</v>
      </c>
      <c r="M588" s="364" t="s">
        <v>738</v>
      </c>
      <c r="N588" s="364" t="s">
        <v>739</v>
      </c>
      <c r="O588" s="364" t="s">
        <v>555</v>
      </c>
      <c r="P588" s="364" t="s">
        <v>555</v>
      </c>
      <c r="Q588" s="364" t="s">
        <v>555</v>
      </c>
      <c r="R588" s="364" t="s">
        <v>555</v>
      </c>
      <c r="S588" s="364" t="s">
        <v>555</v>
      </c>
      <c r="T588" s="365">
        <v>0</v>
      </c>
      <c r="U588" s="365">
        <v>0</v>
      </c>
      <c r="V588" s="365">
        <v>0</v>
      </c>
      <c r="W588" s="365">
        <v>0</v>
      </c>
      <c r="X588" s="365">
        <v>0</v>
      </c>
      <c r="Y588" s="365">
        <v>0</v>
      </c>
      <c r="Z588" s="365">
        <v>0</v>
      </c>
      <c r="AA588" s="365">
        <v>0</v>
      </c>
      <c r="AB588" s="365">
        <v>0</v>
      </c>
      <c r="AC588" s="365">
        <v>0</v>
      </c>
      <c r="AD588" s="365">
        <v>0</v>
      </c>
      <c r="AE588" s="365">
        <v>0</v>
      </c>
    </row>
    <row r="589" spans="1:92">
      <c r="A589" s="458" t="str">
        <f t="shared" si="9"/>
        <v>0804510262021000</v>
      </c>
      <c r="B589" s="364" t="s">
        <v>1616</v>
      </c>
      <c r="C589" s="364" t="s">
        <v>553</v>
      </c>
      <c r="D589" s="364" t="s">
        <v>554</v>
      </c>
      <c r="E589" s="364" t="s">
        <v>555</v>
      </c>
      <c r="F589" s="364" t="s">
        <v>585</v>
      </c>
      <c r="G589" s="364" t="s">
        <v>464</v>
      </c>
      <c r="H589" s="364" t="s">
        <v>556</v>
      </c>
      <c r="J589" s="364" t="s">
        <v>571</v>
      </c>
      <c r="K589" s="364" t="s">
        <v>568</v>
      </c>
      <c r="L589" s="364" t="s">
        <v>555</v>
      </c>
      <c r="M589" s="364" t="s">
        <v>738</v>
      </c>
      <c r="N589" s="364" t="s">
        <v>739</v>
      </c>
      <c r="O589" s="364" t="s">
        <v>555</v>
      </c>
      <c r="P589" s="364" t="s">
        <v>555</v>
      </c>
      <c r="Q589" s="364" t="s">
        <v>555</v>
      </c>
      <c r="R589" s="364" t="s">
        <v>555</v>
      </c>
      <c r="S589" s="364" t="s">
        <v>555</v>
      </c>
      <c r="T589" s="365">
        <v>0</v>
      </c>
      <c r="U589" s="365">
        <v>0</v>
      </c>
      <c r="V589" s="365">
        <v>0</v>
      </c>
      <c r="W589" s="365">
        <v>0</v>
      </c>
      <c r="X589" s="365">
        <v>0</v>
      </c>
      <c r="Y589" s="365">
        <v>0</v>
      </c>
      <c r="Z589" s="365">
        <v>0</v>
      </c>
      <c r="AA589" s="365">
        <v>0</v>
      </c>
      <c r="AB589" s="365">
        <v>0</v>
      </c>
      <c r="AC589" s="365">
        <v>0</v>
      </c>
      <c r="AD589" s="365">
        <v>0</v>
      </c>
      <c r="AE589" s="365">
        <v>0</v>
      </c>
    </row>
    <row r="590" spans="1:92">
      <c r="A590" s="458" t="str">
        <f t="shared" si="9"/>
        <v>0804511262021000</v>
      </c>
      <c r="B590" s="364" t="s">
        <v>1616</v>
      </c>
      <c r="C590" s="364" t="s">
        <v>553</v>
      </c>
      <c r="D590" s="364" t="s">
        <v>554</v>
      </c>
      <c r="E590" s="364" t="s">
        <v>555</v>
      </c>
      <c r="F590" s="364" t="s">
        <v>585</v>
      </c>
      <c r="G590" s="364" t="s">
        <v>464</v>
      </c>
      <c r="H590" s="364" t="s">
        <v>556</v>
      </c>
      <c r="J590" s="364" t="s">
        <v>571</v>
      </c>
      <c r="K590" s="364" t="s">
        <v>569</v>
      </c>
      <c r="L590" s="364" t="s">
        <v>555</v>
      </c>
      <c r="M590" s="364" t="s">
        <v>738</v>
      </c>
      <c r="N590" s="364" t="s">
        <v>739</v>
      </c>
      <c r="O590" s="364" t="s">
        <v>555</v>
      </c>
      <c r="P590" s="364" t="s">
        <v>555</v>
      </c>
      <c r="Q590" s="364" t="s">
        <v>555</v>
      </c>
      <c r="R590" s="364" t="s">
        <v>555</v>
      </c>
      <c r="S590" s="364" t="s">
        <v>555</v>
      </c>
      <c r="T590" s="365">
        <v>0</v>
      </c>
      <c r="U590" s="365">
        <v>0</v>
      </c>
      <c r="V590" s="365">
        <v>0</v>
      </c>
      <c r="W590" s="365">
        <v>0</v>
      </c>
      <c r="X590" s="365">
        <v>0</v>
      </c>
      <c r="Y590" s="365">
        <v>0</v>
      </c>
      <c r="Z590" s="365">
        <v>0</v>
      </c>
      <c r="AA590" s="365">
        <v>0</v>
      </c>
      <c r="AB590" s="365">
        <v>0</v>
      </c>
      <c r="AC590" s="365">
        <v>0</v>
      </c>
      <c r="AD590" s="365">
        <v>0</v>
      </c>
      <c r="AE590" s="365">
        <v>0</v>
      </c>
    </row>
    <row r="591" spans="1:92">
      <c r="A591" s="458" t="str">
        <f t="shared" si="9"/>
        <v>0804512262021000</v>
      </c>
      <c r="B591" s="364" t="s">
        <v>1616</v>
      </c>
      <c r="C591" s="364" t="s">
        <v>553</v>
      </c>
      <c r="D591" s="364" t="s">
        <v>554</v>
      </c>
      <c r="E591" s="364" t="s">
        <v>555</v>
      </c>
      <c r="F591" s="364" t="s">
        <v>585</v>
      </c>
      <c r="G591" s="364" t="s">
        <v>464</v>
      </c>
      <c r="H591" s="364" t="s">
        <v>556</v>
      </c>
      <c r="J591" s="364" t="s">
        <v>571</v>
      </c>
      <c r="K591" s="364" t="s">
        <v>557</v>
      </c>
      <c r="L591" s="364" t="s">
        <v>555</v>
      </c>
      <c r="M591" s="364" t="s">
        <v>738</v>
      </c>
      <c r="N591" s="364" t="s">
        <v>739</v>
      </c>
      <c r="O591" s="364" t="s">
        <v>555</v>
      </c>
      <c r="P591" s="364" t="s">
        <v>555</v>
      </c>
      <c r="Q591" s="364" t="s">
        <v>555</v>
      </c>
      <c r="R591" s="364" t="s">
        <v>555</v>
      </c>
      <c r="S591" s="364" t="s">
        <v>555</v>
      </c>
      <c r="T591" s="365">
        <v>0</v>
      </c>
      <c r="U591" s="365">
        <v>0</v>
      </c>
      <c r="V591" s="365">
        <v>0</v>
      </c>
      <c r="W591" s="365">
        <v>0</v>
      </c>
      <c r="X591" s="365">
        <v>0</v>
      </c>
      <c r="Y591" s="365">
        <v>0</v>
      </c>
      <c r="Z591" s="365">
        <v>0</v>
      </c>
      <c r="AA591" s="365">
        <v>0</v>
      </c>
      <c r="AB591" s="365">
        <v>0</v>
      </c>
      <c r="AC591" s="365">
        <v>0</v>
      </c>
      <c r="AD591" s="365">
        <v>0</v>
      </c>
      <c r="AE591" s="365">
        <v>0</v>
      </c>
    </row>
    <row r="592" spans="1:92">
      <c r="A592" s="458" t="str">
        <f t="shared" si="9"/>
        <v>0804513262021000</v>
      </c>
      <c r="B592" s="364" t="s">
        <v>1616</v>
      </c>
      <c r="C592" s="364" t="s">
        <v>553</v>
      </c>
      <c r="D592" s="364" t="s">
        <v>554</v>
      </c>
      <c r="E592" s="364" t="s">
        <v>555</v>
      </c>
      <c r="F592" s="364" t="s">
        <v>585</v>
      </c>
      <c r="G592" s="364" t="s">
        <v>464</v>
      </c>
      <c r="H592" s="364" t="s">
        <v>556</v>
      </c>
      <c r="J592" s="364" t="s">
        <v>571</v>
      </c>
      <c r="K592" s="364" t="s">
        <v>572</v>
      </c>
      <c r="L592" s="364" t="s">
        <v>555</v>
      </c>
      <c r="M592" s="364" t="s">
        <v>738</v>
      </c>
      <c r="N592" s="364" t="s">
        <v>739</v>
      </c>
      <c r="O592" s="364" t="s">
        <v>555</v>
      </c>
      <c r="P592" s="364" t="s">
        <v>555</v>
      </c>
      <c r="Q592" s="364" t="s">
        <v>555</v>
      </c>
      <c r="R592" s="364" t="s">
        <v>555</v>
      </c>
      <c r="S592" s="364" t="s">
        <v>555</v>
      </c>
      <c r="T592" s="365">
        <v>0</v>
      </c>
      <c r="U592" s="365">
        <v>0</v>
      </c>
      <c r="V592" s="365">
        <v>0</v>
      </c>
      <c r="W592" s="365">
        <v>0</v>
      </c>
      <c r="X592" s="365">
        <v>0</v>
      </c>
      <c r="Y592" s="365">
        <v>0</v>
      </c>
      <c r="Z592" s="365">
        <v>0</v>
      </c>
      <c r="AA592" s="365">
        <v>0</v>
      </c>
      <c r="AB592" s="365">
        <v>0</v>
      </c>
      <c r="AC592" s="365">
        <v>0</v>
      </c>
      <c r="AD592" s="365">
        <v>0</v>
      </c>
      <c r="AE592" s="365">
        <v>0</v>
      </c>
    </row>
    <row r="593" spans="1:88">
      <c r="A593" s="458" t="str">
        <f t="shared" si="9"/>
        <v>0804514262021000</v>
      </c>
      <c r="B593" s="364" t="s">
        <v>1616</v>
      </c>
      <c r="C593" s="364" t="s">
        <v>553</v>
      </c>
      <c r="D593" s="364" t="s">
        <v>554</v>
      </c>
      <c r="E593" s="364" t="s">
        <v>555</v>
      </c>
      <c r="F593" s="364" t="s">
        <v>585</v>
      </c>
      <c r="G593" s="364" t="s">
        <v>464</v>
      </c>
      <c r="H593" s="364" t="s">
        <v>556</v>
      </c>
      <c r="J593" s="364" t="s">
        <v>571</v>
      </c>
      <c r="K593" s="364" t="s">
        <v>573</v>
      </c>
      <c r="L593" s="364" t="s">
        <v>555</v>
      </c>
      <c r="M593" s="364" t="s">
        <v>738</v>
      </c>
      <c r="N593" s="364" t="s">
        <v>739</v>
      </c>
      <c r="O593" s="364" t="s">
        <v>555</v>
      </c>
      <c r="P593" s="364" t="s">
        <v>555</v>
      </c>
      <c r="Q593" s="364" t="s">
        <v>555</v>
      </c>
      <c r="R593" s="364" t="s">
        <v>555</v>
      </c>
      <c r="S593" s="364" t="s">
        <v>555</v>
      </c>
      <c r="T593" s="365">
        <v>0</v>
      </c>
      <c r="U593" s="365">
        <v>0</v>
      </c>
      <c r="V593" s="365">
        <v>0</v>
      </c>
      <c r="W593" s="365">
        <v>0</v>
      </c>
      <c r="X593" s="365">
        <v>0</v>
      </c>
      <c r="Y593" s="365">
        <v>0</v>
      </c>
      <c r="Z593" s="365">
        <v>0</v>
      </c>
      <c r="AA593" s="365">
        <v>0</v>
      </c>
      <c r="AB593" s="365">
        <v>0</v>
      </c>
      <c r="AC593" s="365">
        <v>0</v>
      </c>
      <c r="AD593" s="365">
        <v>0</v>
      </c>
      <c r="AE593" s="365">
        <v>0</v>
      </c>
    </row>
    <row r="594" spans="1:88">
      <c r="A594" s="458" t="str">
        <f t="shared" si="9"/>
        <v>0804515262021000</v>
      </c>
      <c r="B594" s="364" t="s">
        <v>1616</v>
      </c>
      <c r="C594" s="364" t="s">
        <v>553</v>
      </c>
      <c r="D594" s="364" t="s">
        <v>554</v>
      </c>
      <c r="E594" s="364" t="s">
        <v>555</v>
      </c>
      <c r="F594" s="364" t="s">
        <v>585</v>
      </c>
      <c r="G594" s="364" t="s">
        <v>464</v>
      </c>
      <c r="H594" s="364" t="s">
        <v>556</v>
      </c>
      <c r="J594" s="364" t="s">
        <v>571</v>
      </c>
      <c r="K594" s="364" t="s">
        <v>574</v>
      </c>
      <c r="L594" s="364" t="s">
        <v>555</v>
      </c>
      <c r="M594" s="364" t="s">
        <v>738</v>
      </c>
      <c r="N594" s="364" t="s">
        <v>739</v>
      </c>
      <c r="O594" s="364" t="s">
        <v>555</v>
      </c>
      <c r="P594" s="364" t="s">
        <v>555</v>
      </c>
      <c r="Q594" s="364" t="s">
        <v>555</v>
      </c>
      <c r="R594" s="364" t="s">
        <v>555</v>
      </c>
      <c r="S594" s="364" t="s">
        <v>555</v>
      </c>
      <c r="T594" s="365">
        <v>0</v>
      </c>
      <c r="U594" s="365">
        <v>0</v>
      </c>
      <c r="V594" s="365">
        <v>0</v>
      </c>
      <c r="W594" s="365">
        <v>0</v>
      </c>
      <c r="X594" s="365">
        <v>0</v>
      </c>
      <c r="Y594" s="365">
        <v>0</v>
      </c>
      <c r="Z594" s="365">
        <v>0</v>
      </c>
      <c r="AA594" s="365">
        <v>0</v>
      </c>
      <c r="AB594" s="365">
        <v>0</v>
      </c>
      <c r="AC594" s="365">
        <v>0</v>
      </c>
      <c r="AD594" s="365">
        <v>0</v>
      </c>
      <c r="AE594" s="365">
        <v>0</v>
      </c>
    </row>
    <row r="595" spans="1:88">
      <c r="A595" s="458" t="str">
        <f t="shared" si="9"/>
        <v>0804516262021000</v>
      </c>
      <c r="B595" s="364" t="s">
        <v>1616</v>
      </c>
      <c r="C595" s="364" t="s">
        <v>553</v>
      </c>
      <c r="D595" s="364" t="s">
        <v>554</v>
      </c>
      <c r="E595" s="364" t="s">
        <v>555</v>
      </c>
      <c r="F595" s="364" t="s">
        <v>585</v>
      </c>
      <c r="G595" s="364" t="s">
        <v>464</v>
      </c>
      <c r="H595" s="364" t="s">
        <v>556</v>
      </c>
      <c r="J595" s="364" t="s">
        <v>571</v>
      </c>
      <c r="K595" s="364" t="s">
        <v>575</v>
      </c>
      <c r="L595" s="364" t="s">
        <v>555</v>
      </c>
      <c r="M595" s="364" t="s">
        <v>738</v>
      </c>
      <c r="N595" s="364" t="s">
        <v>739</v>
      </c>
      <c r="O595" s="364" t="s">
        <v>555</v>
      </c>
      <c r="P595" s="364" t="s">
        <v>555</v>
      </c>
      <c r="Q595" s="364" t="s">
        <v>555</v>
      </c>
      <c r="R595" s="364" t="s">
        <v>555</v>
      </c>
      <c r="S595" s="364" t="s">
        <v>555</v>
      </c>
      <c r="T595" s="365">
        <v>0</v>
      </c>
      <c r="U595" s="365">
        <v>0</v>
      </c>
      <c r="V595" s="365">
        <v>0</v>
      </c>
      <c r="W595" s="365">
        <v>0</v>
      </c>
      <c r="X595" s="365">
        <v>0</v>
      </c>
      <c r="Y595" s="365">
        <v>0</v>
      </c>
      <c r="Z595" s="365">
        <v>0</v>
      </c>
      <c r="AA595" s="365">
        <v>0</v>
      </c>
      <c r="AB595" s="365">
        <v>0</v>
      </c>
      <c r="AC595" s="365">
        <v>0</v>
      </c>
      <c r="AD595" s="365">
        <v>0</v>
      </c>
      <c r="AE595" s="365">
        <v>0</v>
      </c>
    </row>
    <row r="596" spans="1:88">
      <c r="A596" s="458" t="str">
        <f t="shared" si="9"/>
        <v>0804517262021000</v>
      </c>
      <c r="B596" s="364" t="s">
        <v>1616</v>
      </c>
      <c r="C596" s="364" t="s">
        <v>553</v>
      </c>
      <c r="D596" s="364" t="s">
        <v>554</v>
      </c>
      <c r="E596" s="364" t="s">
        <v>555</v>
      </c>
      <c r="F596" s="364" t="s">
        <v>585</v>
      </c>
      <c r="G596" s="364" t="s">
        <v>464</v>
      </c>
      <c r="H596" s="364" t="s">
        <v>556</v>
      </c>
      <c r="J596" s="364" t="s">
        <v>571</v>
      </c>
      <c r="K596" s="364" t="s">
        <v>576</v>
      </c>
      <c r="L596" s="364" t="s">
        <v>555</v>
      </c>
      <c r="M596" s="364" t="s">
        <v>738</v>
      </c>
      <c r="N596" s="364" t="s">
        <v>739</v>
      </c>
      <c r="O596" s="364" t="s">
        <v>555</v>
      </c>
      <c r="P596" s="364" t="s">
        <v>555</v>
      </c>
      <c r="Q596" s="364" t="s">
        <v>555</v>
      </c>
      <c r="R596" s="364" t="s">
        <v>555</v>
      </c>
      <c r="S596" s="364" t="s">
        <v>555</v>
      </c>
      <c r="T596" s="365">
        <v>0</v>
      </c>
      <c r="U596" s="365">
        <v>0</v>
      </c>
      <c r="V596" s="365">
        <v>0</v>
      </c>
      <c r="W596" s="365">
        <v>0</v>
      </c>
      <c r="X596" s="365">
        <v>0</v>
      </c>
      <c r="Y596" s="365">
        <v>0</v>
      </c>
      <c r="Z596" s="365">
        <v>0</v>
      </c>
      <c r="AA596" s="365">
        <v>0</v>
      </c>
      <c r="AB596" s="365">
        <v>0</v>
      </c>
      <c r="AC596" s="365">
        <v>0</v>
      </c>
      <c r="AD596" s="365">
        <v>0</v>
      </c>
      <c r="AE596" s="365">
        <v>0</v>
      </c>
    </row>
    <row r="597" spans="1:88">
      <c r="A597" s="458" t="str">
        <f t="shared" si="9"/>
        <v>0804518262021000</v>
      </c>
      <c r="B597" s="364" t="s">
        <v>1616</v>
      </c>
      <c r="C597" s="364" t="s">
        <v>553</v>
      </c>
      <c r="D597" s="364" t="s">
        <v>554</v>
      </c>
      <c r="E597" s="364" t="s">
        <v>555</v>
      </c>
      <c r="F597" s="364" t="s">
        <v>585</v>
      </c>
      <c r="G597" s="364" t="s">
        <v>464</v>
      </c>
      <c r="H597" s="364" t="s">
        <v>556</v>
      </c>
      <c r="J597" s="364" t="s">
        <v>571</v>
      </c>
      <c r="K597" s="364" t="s">
        <v>577</v>
      </c>
      <c r="L597" s="364" t="s">
        <v>555</v>
      </c>
      <c r="M597" s="364" t="s">
        <v>738</v>
      </c>
      <c r="N597" s="364" t="s">
        <v>739</v>
      </c>
      <c r="O597" s="364" t="s">
        <v>555</v>
      </c>
      <c r="P597" s="364" t="s">
        <v>555</v>
      </c>
      <c r="Q597" s="364" t="s">
        <v>555</v>
      </c>
      <c r="R597" s="364" t="s">
        <v>555</v>
      </c>
      <c r="S597" s="364" t="s">
        <v>555</v>
      </c>
      <c r="T597" s="365">
        <v>0</v>
      </c>
      <c r="U597" s="365">
        <v>0</v>
      </c>
      <c r="V597" s="365">
        <v>0</v>
      </c>
      <c r="W597" s="365">
        <v>0</v>
      </c>
      <c r="X597" s="365">
        <v>0</v>
      </c>
      <c r="Y597" s="365">
        <v>0</v>
      </c>
      <c r="Z597" s="365">
        <v>0</v>
      </c>
      <c r="AA597" s="365">
        <v>0</v>
      </c>
      <c r="AB597" s="365">
        <v>0</v>
      </c>
      <c r="AC597" s="365">
        <v>0</v>
      </c>
      <c r="AD597" s="365">
        <v>0</v>
      </c>
      <c r="AE597" s="365">
        <v>0</v>
      </c>
    </row>
    <row r="598" spans="1:88">
      <c r="A598" s="458" t="str">
        <f t="shared" si="9"/>
        <v>0804519262021000</v>
      </c>
      <c r="B598" s="364" t="s">
        <v>1616</v>
      </c>
      <c r="C598" s="364" t="s">
        <v>553</v>
      </c>
      <c r="D598" s="364" t="s">
        <v>554</v>
      </c>
      <c r="E598" s="364" t="s">
        <v>555</v>
      </c>
      <c r="F598" s="364" t="s">
        <v>585</v>
      </c>
      <c r="G598" s="364" t="s">
        <v>464</v>
      </c>
      <c r="H598" s="364" t="s">
        <v>556</v>
      </c>
      <c r="J598" s="364" t="s">
        <v>571</v>
      </c>
      <c r="K598" s="364" t="s">
        <v>578</v>
      </c>
      <c r="L598" s="364" t="s">
        <v>555</v>
      </c>
      <c r="M598" s="364" t="s">
        <v>738</v>
      </c>
      <c r="N598" s="364" t="s">
        <v>739</v>
      </c>
      <c r="O598" s="364" t="s">
        <v>555</v>
      </c>
      <c r="P598" s="364" t="s">
        <v>555</v>
      </c>
      <c r="Q598" s="364" t="s">
        <v>555</v>
      </c>
      <c r="R598" s="364" t="s">
        <v>555</v>
      </c>
      <c r="S598" s="364" t="s">
        <v>555</v>
      </c>
      <c r="T598" s="365">
        <v>0</v>
      </c>
      <c r="U598" s="365">
        <v>0</v>
      </c>
      <c r="V598" s="365">
        <v>0</v>
      </c>
      <c r="W598" s="365">
        <v>0</v>
      </c>
      <c r="X598" s="365">
        <v>0</v>
      </c>
      <c r="Y598" s="365">
        <v>0</v>
      </c>
      <c r="Z598" s="365">
        <v>0</v>
      </c>
      <c r="AA598" s="365">
        <v>0</v>
      </c>
      <c r="AB598" s="365">
        <v>0</v>
      </c>
      <c r="AC598" s="365">
        <v>0</v>
      </c>
      <c r="AD598" s="365">
        <v>0</v>
      </c>
      <c r="AE598" s="365">
        <v>0</v>
      </c>
    </row>
    <row r="599" spans="1:88">
      <c r="A599" s="458" t="str">
        <f t="shared" si="9"/>
        <v>0804520262021000</v>
      </c>
      <c r="B599" s="364" t="s">
        <v>1616</v>
      </c>
      <c r="C599" s="364" t="s">
        <v>553</v>
      </c>
      <c r="D599" s="364" t="s">
        <v>554</v>
      </c>
      <c r="E599" s="364" t="s">
        <v>555</v>
      </c>
      <c r="F599" s="364" t="s">
        <v>585</v>
      </c>
      <c r="G599" s="364" t="s">
        <v>464</v>
      </c>
      <c r="H599" s="364" t="s">
        <v>556</v>
      </c>
      <c r="J599" s="364" t="s">
        <v>571</v>
      </c>
      <c r="K599" s="364" t="s">
        <v>579</v>
      </c>
      <c r="L599" s="364" t="s">
        <v>555</v>
      </c>
      <c r="M599" s="364" t="s">
        <v>738</v>
      </c>
      <c r="N599" s="364" t="s">
        <v>739</v>
      </c>
      <c r="O599" s="364" t="s">
        <v>555</v>
      </c>
      <c r="P599" s="364" t="s">
        <v>555</v>
      </c>
      <c r="Q599" s="364" t="s">
        <v>555</v>
      </c>
      <c r="R599" s="364" t="s">
        <v>555</v>
      </c>
      <c r="S599" s="364" t="s">
        <v>555</v>
      </c>
      <c r="T599" s="365">
        <v>0</v>
      </c>
      <c r="U599" s="365">
        <v>0</v>
      </c>
      <c r="V599" s="365">
        <v>0</v>
      </c>
      <c r="W599" s="365">
        <v>0</v>
      </c>
      <c r="X599" s="365">
        <v>0</v>
      </c>
      <c r="Y599" s="365">
        <v>0</v>
      </c>
      <c r="Z599" s="365">
        <v>0</v>
      </c>
      <c r="AA599" s="365">
        <v>0</v>
      </c>
      <c r="AB599" s="365">
        <v>0</v>
      </c>
      <c r="AC599" s="365">
        <v>0</v>
      </c>
      <c r="AD599" s="365">
        <v>0</v>
      </c>
      <c r="AE599" s="365">
        <v>0</v>
      </c>
    </row>
    <row r="600" spans="1:88">
      <c r="A600" s="458" t="str">
        <f t="shared" si="9"/>
        <v>0804521262021000</v>
      </c>
      <c r="B600" s="364" t="s">
        <v>1616</v>
      </c>
      <c r="C600" s="364" t="s">
        <v>553</v>
      </c>
      <c r="D600" s="364" t="s">
        <v>554</v>
      </c>
      <c r="E600" s="364" t="s">
        <v>555</v>
      </c>
      <c r="F600" s="364" t="s">
        <v>585</v>
      </c>
      <c r="G600" s="364" t="s">
        <v>464</v>
      </c>
      <c r="H600" s="364" t="s">
        <v>556</v>
      </c>
      <c r="J600" s="364" t="s">
        <v>571</v>
      </c>
      <c r="K600" s="364" t="s">
        <v>559</v>
      </c>
      <c r="L600" s="364" t="s">
        <v>555</v>
      </c>
      <c r="M600" s="364" t="s">
        <v>738</v>
      </c>
      <c r="N600" s="364" t="s">
        <v>739</v>
      </c>
      <c r="O600" s="364" t="s">
        <v>555</v>
      </c>
      <c r="P600" s="364" t="s">
        <v>555</v>
      </c>
      <c r="Q600" s="364" t="s">
        <v>555</v>
      </c>
      <c r="R600" s="364" t="s">
        <v>555</v>
      </c>
      <c r="S600" s="364" t="s">
        <v>555</v>
      </c>
      <c r="T600" s="365">
        <v>0</v>
      </c>
      <c r="U600" s="365">
        <v>0</v>
      </c>
      <c r="V600" s="365">
        <v>0</v>
      </c>
      <c r="W600" s="365">
        <v>0</v>
      </c>
      <c r="X600" s="365">
        <v>0</v>
      </c>
      <c r="Y600" s="365">
        <v>0</v>
      </c>
      <c r="Z600" s="365">
        <v>0</v>
      </c>
      <c r="AA600" s="365">
        <v>0</v>
      </c>
      <c r="AB600" s="365">
        <v>0</v>
      </c>
      <c r="AC600" s="365">
        <v>0</v>
      </c>
      <c r="AD600" s="365">
        <v>0</v>
      </c>
      <c r="AE600" s="365">
        <v>0</v>
      </c>
    </row>
    <row r="601" spans="1:88">
      <c r="A601" s="458" t="str">
        <f t="shared" si="9"/>
        <v>0804522262021000</v>
      </c>
      <c r="B601" s="364" t="s">
        <v>1616</v>
      </c>
      <c r="C601" s="364" t="s">
        <v>553</v>
      </c>
      <c r="D601" s="364" t="s">
        <v>554</v>
      </c>
      <c r="E601" s="364" t="s">
        <v>555</v>
      </c>
      <c r="F601" s="364" t="s">
        <v>585</v>
      </c>
      <c r="G601" s="364" t="s">
        <v>464</v>
      </c>
      <c r="H601" s="364" t="s">
        <v>556</v>
      </c>
      <c r="J601" s="364" t="s">
        <v>571</v>
      </c>
      <c r="K601" s="364" t="s">
        <v>580</v>
      </c>
      <c r="L601" s="364" t="s">
        <v>555</v>
      </c>
      <c r="M601" s="364" t="s">
        <v>738</v>
      </c>
      <c r="N601" s="364" t="s">
        <v>739</v>
      </c>
      <c r="O601" s="364" t="s">
        <v>555</v>
      </c>
      <c r="P601" s="364" t="s">
        <v>555</v>
      </c>
      <c r="Q601" s="364" t="s">
        <v>555</v>
      </c>
      <c r="R601" s="364" t="s">
        <v>555</v>
      </c>
      <c r="S601" s="364" t="s">
        <v>555</v>
      </c>
      <c r="T601" s="365">
        <v>0</v>
      </c>
      <c r="U601" s="365">
        <v>0</v>
      </c>
      <c r="V601" s="365">
        <v>0</v>
      </c>
      <c r="W601" s="365">
        <v>0</v>
      </c>
      <c r="X601" s="365">
        <v>0</v>
      </c>
      <c r="Y601" s="365">
        <v>0</v>
      </c>
      <c r="Z601" s="365">
        <v>0</v>
      </c>
      <c r="AA601" s="365">
        <v>0</v>
      </c>
      <c r="AB601" s="365">
        <v>0</v>
      </c>
      <c r="AC601" s="365">
        <v>0</v>
      </c>
      <c r="AD601" s="365">
        <v>0</v>
      </c>
      <c r="AE601" s="365">
        <v>0</v>
      </c>
    </row>
    <row r="602" spans="1:88">
      <c r="A602" s="458" t="str">
        <f t="shared" si="9"/>
        <v>0804523262021000</v>
      </c>
      <c r="B602" s="364" t="s">
        <v>1616</v>
      </c>
      <c r="C602" s="364" t="s">
        <v>553</v>
      </c>
      <c r="D602" s="364" t="s">
        <v>554</v>
      </c>
      <c r="E602" s="364" t="s">
        <v>555</v>
      </c>
      <c r="F602" s="364" t="s">
        <v>585</v>
      </c>
      <c r="G602" s="364" t="s">
        <v>464</v>
      </c>
      <c r="H602" s="364" t="s">
        <v>556</v>
      </c>
      <c r="J602" s="364" t="s">
        <v>571</v>
      </c>
      <c r="K602" s="364" t="s">
        <v>581</v>
      </c>
      <c r="L602" s="364" t="s">
        <v>555</v>
      </c>
      <c r="M602" s="364" t="s">
        <v>738</v>
      </c>
      <c r="N602" s="364" t="s">
        <v>739</v>
      </c>
      <c r="O602" s="364" t="s">
        <v>555</v>
      </c>
      <c r="P602" s="364" t="s">
        <v>555</v>
      </c>
      <c r="Q602" s="364" t="s">
        <v>555</v>
      </c>
      <c r="R602" s="364" t="s">
        <v>555</v>
      </c>
      <c r="S602" s="364" t="s">
        <v>555</v>
      </c>
      <c r="T602" s="365">
        <v>0</v>
      </c>
      <c r="U602" s="365">
        <v>0</v>
      </c>
      <c r="V602" s="365">
        <v>0</v>
      </c>
      <c r="W602" s="365">
        <v>0</v>
      </c>
      <c r="X602" s="365">
        <v>0</v>
      </c>
      <c r="Y602" s="365">
        <v>0</v>
      </c>
      <c r="Z602" s="365">
        <v>0</v>
      </c>
      <c r="AA602" s="365">
        <v>0</v>
      </c>
      <c r="AB602" s="365">
        <v>0</v>
      </c>
      <c r="AC602" s="365">
        <v>0</v>
      </c>
      <c r="AD602" s="365">
        <v>0</v>
      </c>
      <c r="AE602" s="365">
        <v>0</v>
      </c>
    </row>
    <row r="603" spans="1:88">
      <c r="A603" s="458" t="str">
        <f t="shared" si="9"/>
        <v>0804524262021000</v>
      </c>
      <c r="B603" s="364" t="s">
        <v>1616</v>
      </c>
      <c r="C603" s="364" t="s">
        <v>553</v>
      </c>
      <c r="D603" s="364" t="s">
        <v>554</v>
      </c>
      <c r="E603" s="364" t="s">
        <v>555</v>
      </c>
      <c r="F603" s="364" t="s">
        <v>585</v>
      </c>
      <c r="G603" s="364" t="s">
        <v>464</v>
      </c>
      <c r="H603" s="364" t="s">
        <v>556</v>
      </c>
      <c r="J603" s="364" t="s">
        <v>571</v>
      </c>
      <c r="K603" s="364" t="s">
        <v>560</v>
      </c>
      <c r="L603" s="364" t="s">
        <v>555</v>
      </c>
      <c r="M603" s="364" t="s">
        <v>738</v>
      </c>
      <c r="N603" s="364" t="s">
        <v>739</v>
      </c>
      <c r="O603" s="364" t="s">
        <v>555</v>
      </c>
      <c r="P603" s="364" t="s">
        <v>555</v>
      </c>
      <c r="Q603" s="364" t="s">
        <v>555</v>
      </c>
      <c r="R603" s="364" t="s">
        <v>555</v>
      </c>
      <c r="S603" s="364" t="s">
        <v>555</v>
      </c>
      <c r="T603" s="365">
        <v>0</v>
      </c>
      <c r="U603" s="365">
        <v>0</v>
      </c>
      <c r="V603" s="365">
        <v>0</v>
      </c>
      <c r="W603" s="365">
        <v>0</v>
      </c>
      <c r="X603" s="365">
        <v>0</v>
      </c>
      <c r="Y603" s="365">
        <v>0</v>
      </c>
      <c r="Z603" s="365">
        <v>0</v>
      </c>
      <c r="AA603" s="365">
        <v>0</v>
      </c>
      <c r="AB603" s="365">
        <v>0</v>
      </c>
      <c r="AC603" s="365">
        <v>0</v>
      </c>
      <c r="AD603" s="365">
        <v>0</v>
      </c>
      <c r="AE603" s="365">
        <v>0</v>
      </c>
    </row>
    <row r="604" spans="1:88">
      <c r="A604" s="458" t="str">
        <f t="shared" si="9"/>
        <v>0801201262021001</v>
      </c>
      <c r="B604" s="364" t="s">
        <v>1616</v>
      </c>
      <c r="C604" s="364" t="s">
        <v>553</v>
      </c>
      <c r="D604" s="364" t="s">
        <v>554</v>
      </c>
      <c r="E604" s="364" t="s">
        <v>555</v>
      </c>
      <c r="F604" s="364" t="s">
        <v>585</v>
      </c>
      <c r="G604" s="364" t="s">
        <v>464</v>
      </c>
      <c r="H604" s="364" t="s">
        <v>753</v>
      </c>
      <c r="I604" s="364" t="s">
        <v>1557</v>
      </c>
      <c r="J604" s="364" t="s">
        <v>557</v>
      </c>
      <c r="K604" s="364" t="s">
        <v>558</v>
      </c>
      <c r="L604" s="364" t="s">
        <v>555</v>
      </c>
      <c r="M604" s="364" t="s">
        <v>738</v>
      </c>
      <c r="N604" s="364" t="s">
        <v>739</v>
      </c>
      <c r="O604" s="364" t="s">
        <v>555</v>
      </c>
      <c r="P604" s="364" t="s">
        <v>555</v>
      </c>
      <c r="Q604" s="364" t="s">
        <v>555</v>
      </c>
      <c r="R604" s="364" t="s">
        <v>555</v>
      </c>
      <c r="S604" s="364" t="s">
        <v>555</v>
      </c>
      <c r="T604" s="365">
        <v>3420901</v>
      </c>
      <c r="U604" s="365">
        <v>0</v>
      </c>
      <c r="V604" s="365">
        <v>0</v>
      </c>
      <c r="W604" s="365">
        <v>0</v>
      </c>
      <c r="X604" s="365">
        <v>0</v>
      </c>
      <c r="Y604" s="365">
        <v>30</v>
      </c>
      <c r="Z604" s="365">
        <v>0</v>
      </c>
      <c r="AA604" s="365">
        <v>0</v>
      </c>
      <c r="AB604" s="365">
        <v>0</v>
      </c>
      <c r="AC604" s="365">
        <v>0</v>
      </c>
      <c r="AD604" s="365">
        <v>0</v>
      </c>
      <c r="AE604" s="365">
        <v>0</v>
      </c>
      <c r="AF604" s="365">
        <v>0</v>
      </c>
      <c r="AG604" s="365">
        <v>0</v>
      </c>
      <c r="AH604" s="365">
        <v>0</v>
      </c>
      <c r="AI604" s="365">
        <v>0</v>
      </c>
      <c r="AJ604" s="365">
        <v>0</v>
      </c>
      <c r="AK604" s="365">
        <v>0</v>
      </c>
      <c r="AL604" s="365">
        <v>0</v>
      </c>
      <c r="AM604" s="365">
        <v>0</v>
      </c>
      <c r="AN604" s="365">
        <v>0</v>
      </c>
      <c r="AO604" s="365">
        <v>0</v>
      </c>
      <c r="AP604" s="365">
        <v>0</v>
      </c>
      <c r="AQ604" s="365">
        <v>0</v>
      </c>
      <c r="AR604" s="365">
        <v>0</v>
      </c>
      <c r="AS604" s="365">
        <v>0</v>
      </c>
      <c r="AT604" s="365">
        <v>0</v>
      </c>
      <c r="AU604" s="365">
        <v>0</v>
      </c>
      <c r="AV604" s="365">
        <v>0</v>
      </c>
      <c r="AW604" s="365">
        <v>1</v>
      </c>
      <c r="AX604" s="365">
        <v>330000</v>
      </c>
      <c r="AY604" s="365">
        <v>0</v>
      </c>
      <c r="AZ604" s="365">
        <v>0</v>
      </c>
      <c r="BA604" s="365">
        <v>0</v>
      </c>
      <c r="BB604" s="365">
        <v>0</v>
      </c>
      <c r="BC604" s="365">
        <v>0</v>
      </c>
      <c r="BD604" s="365">
        <v>0</v>
      </c>
      <c r="BE604" s="365">
        <v>0</v>
      </c>
      <c r="BF604" s="365">
        <v>0</v>
      </c>
      <c r="BG604" s="365">
        <v>0</v>
      </c>
      <c r="BH604" s="365">
        <v>0</v>
      </c>
      <c r="BI604" s="365">
        <v>0</v>
      </c>
      <c r="BJ604" s="365">
        <v>0</v>
      </c>
      <c r="BK604" s="365">
        <v>0</v>
      </c>
      <c r="BL604" s="365">
        <v>0</v>
      </c>
      <c r="BM604" s="365">
        <v>0</v>
      </c>
      <c r="BN604" s="365">
        <v>0</v>
      </c>
      <c r="BO604" s="365">
        <v>0</v>
      </c>
      <c r="BP604" s="365">
        <v>0</v>
      </c>
      <c r="BQ604" s="365">
        <v>0</v>
      </c>
      <c r="BR604" s="365">
        <v>0</v>
      </c>
      <c r="BS604" s="365">
        <v>0</v>
      </c>
      <c r="BT604" s="365">
        <v>0</v>
      </c>
      <c r="BU604" s="365">
        <v>0</v>
      </c>
      <c r="BV604" s="365">
        <v>0</v>
      </c>
      <c r="BW604" s="365">
        <v>0</v>
      </c>
      <c r="BX604" s="365">
        <v>0</v>
      </c>
      <c r="BY604" s="365">
        <v>0</v>
      </c>
      <c r="BZ604" s="365">
        <v>0</v>
      </c>
      <c r="CA604" s="365">
        <v>0</v>
      </c>
      <c r="CB604" s="365">
        <v>0</v>
      </c>
      <c r="CC604" s="365">
        <v>0</v>
      </c>
      <c r="CD604" s="365">
        <v>3</v>
      </c>
      <c r="CE604" s="365">
        <v>0</v>
      </c>
      <c r="CF604" s="365">
        <v>0</v>
      </c>
      <c r="CG604" s="365">
        <v>0</v>
      </c>
      <c r="CH604" s="365">
        <v>0</v>
      </c>
      <c r="CI604" s="365">
        <v>0</v>
      </c>
      <c r="CJ604" s="365">
        <v>0</v>
      </c>
    </row>
    <row r="605" spans="1:88">
      <c r="A605" s="458" t="str">
        <f t="shared" si="9"/>
        <v>1402101262021000</v>
      </c>
      <c r="B605" s="364" t="s">
        <v>1616</v>
      </c>
      <c r="C605" s="364" t="s">
        <v>553</v>
      </c>
      <c r="D605" s="364" t="s">
        <v>573</v>
      </c>
      <c r="E605" s="364" t="s">
        <v>555</v>
      </c>
      <c r="F605" s="364" t="s">
        <v>585</v>
      </c>
      <c r="G605" s="364" t="s">
        <v>464</v>
      </c>
      <c r="H605" s="364" t="s">
        <v>556</v>
      </c>
      <c r="J605" s="364" t="s">
        <v>559</v>
      </c>
      <c r="K605" s="364" t="s">
        <v>558</v>
      </c>
      <c r="L605" s="364" t="s">
        <v>555</v>
      </c>
      <c r="M605" s="364" t="s">
        <v>738</v>
      </c>
      <c r="N605" s="364" t="s">
        <v>740</v>
      </c>
      <c r="O605" s="364" t="s">
        <v>555</v>
      </c>
      <c r="P605" s="364" t="s">
        <v>555</v>
      </c>
      <c r="Q605" s="364" t="s">
        <v>555</v>
      </c>
      <c r="R605" s="364" t="s">
        <v>555</v>
      </c>
      <c r="S605" s="364" t="s">
        <v>555</v>
      </c>
      <c r="T605" s="365">
        <v>0</v>
      </c>
      <c r="U605" s="365">
        <v>0</v>
      </c>
      <c r="V605" s="365">
        <v>0</v>
      </c>
      <c r="W605" s="365">
        <v>0</v>
      </c>
      <c r="X605" s="365">
        <v>0</v>
      </c>
      <c r="Y605" s="365">
        <v>0</v>
      </c>
      <c r="Z605" s="365">
        <v>45</v>
      </c>
      <c r="AA605" s="365">
        <v>45</v>
      </c>
      <c r="AB605" s="365">
        <v>0</v>
      </c>
      <c r="AC605" s="365">
        <v>0</v>
      </c>
      <c r="AD605" s="365">
        <v>731</v>
      </c>
      <c r="AE605" s="365">
        <v>1</v>
      </c>
      <c r="AF605" s="365">
        <v>482</v>
      </c>
      <c r="AG605" s="365">
        <v>12484</v>
      </c>
      <c r="AH605" s="365">
        <v>12367</v>
      </c>
      <c r="AI605" s="365">
        <v>26110</v>
      </c>
      <c r="AJ605" s="365">
        <v>0</v>
      </c>
      <c r="AK605" s="365">
        <v>0</v>
      </c>
      <c r="AL605" s="365">
        <v>0</v>
      </c>
      <c r="AM605" s="365">
        <v>0</v>
      </c>
      <c r="AN605" s="365">
        <v>0</v>
      </c>
      <c r="AO605" s="365">
        <v>0</v>
      </c>
      <c r="AP605" s="365">
        <v>0</v>
      </c>
      <c r="AQ605" s="365">
        <v>0</v>
      </c>
      <c r="AR605" s="365">
        <v>0</v>
      </c>
      <c r="AS605" s="365">
        <v>0</v>
      </c>
      <c r="AT605" s="365">
        <v>0</v>
      </c>
      <c r="AU605" s="365">
        <v>0</v>
      </c>
      <c r="AV605" s="365">
        <v>0</v>
      </c>
      <c r="AW605" s="365">
        <v>0</v>
      </c>
      <c r="AX605" s="365">
        <v>0</v>
      </c>
      <c r="AY605" s="365">
        <v>26110</v>
      </c>
    </row>
    <row r="606" spans="1:88">
      <c r="A606" s="458" t="str">
        <f t="shared" si="9"/>
        <v>1402102262021000</v>
      </c>
      <c r="B606" s="364" t="s">
        <v>1616</v>
      </c>
      <c r="C606" s="364" t="s">
        <v>553</v>
      </c>
      <c r="D606" s="364" t="s">
        <v>573</v>
      </c>
      <c r="E606" s="364" t="s">
        <v>555</v>
      </c>
      <c r="F606" s="364" t="s">
        <v>585</v>
      </c>
      <c r="G606" s="364" t="s">
        <v>464</v>
      </c>
      <c r="H606" s="364" t="s">
        <v>556</v>
      </c>
      <c r="J606" s="364" t="s">
        <v>559</v>
      </c>
      <c r="K606" s="364" t="s">
        <v>561</v>
      </c>
      <c r="L606" s="364" t="s">
        <v>555</v>
      </c>
      <c r="M606" s="364" t="s">
        <v>738</v>
      </c>
      <c r="N606" s="364" t="s">
        <v>740</v>
      </c>
      <c r="O606" s="364" t="s">
        <v>555</v>
      </c>
      <c r="P606" s="364" t="s">
        <v>555</v>
      </c>
      <c r="Q606" s="364" t="s">
        <v>555</v>
      </c>
      <c r="R606" s="364" t="s">
        <v>555</v>
      </c>
      <c r="S606" s="364" t="s">
        <v>555</v>
      </c>
      <c r="T606" s="365">
        <v>0</v>
      </c>
      <c r="U606" s="365">
        <v>0</v>
      </c>
      <c r="V606" s="365">
        <v>0</v>
      </c>
      <c r="W606" s="365">
        <v>0</v>
      </c>
      <c r="X606" s="365">
        <v>0</v>
      </c>
      <c r="Y606" s="365">
        <v>0</v>
      </c>
      <c r="Z606" s="365">
        <v>0</v>
      </c>
      <c r="AA606" s="365">
        <v>0</v>
      </c>
      <c r="AB606" s="365">
        <v>0</v>
      </c>
      <c r="AC606" s="365">
        <v>0</v>
      </c>
      <c r="AD606" s="365">
        <v>0</v>
      </c>
    </row>
    <row r="607" spans="1:88">
      <c r="A607" s="458" t="str">
        <f t="shared" si="9"/>
        <v>1402401262021000</v>
      </c>
      <c r="B607" s="364" t="s">
        <v>1616</v>
      </c>
      <c r="C607" s="364" t="s">
        <v>553</v>
      </c>
      <c r="D607" s="364" t="s">
        <v>573</v>
      </c>
      <c r="E607" s="364" t="s">
        <v>555</v>
      </c>
      <c r="F607" s="364" t="s">
        <v>585</v>
      </c>
      <c r="G607" s="364" t="s">
        <v>464</v>
      </c>
      <c r="H607" s="364" t="s">
        <v>556</v>
      </c>
      <c r="J607" s="364" t="s">
        <v>560</v>
      </c>
      <c r="K607" s="364" t="s">
        <v>558</v>
      </c>
      <c r="L607" s="364" t="s">
        <v>555</v>
      </c>
      <c r="M607" s="364" t="s">
        <v>738</v>
      </c>
      <c r="N607" s="364" t="s">
        <v>740</v>
      </c>
      <c r="O607" s="364" t="s">
        <v>555</v>
      </c>
      <c r="P607" s="364" t="s">
        <v>555</v>
      </c>
      <c r="Q607" s="364" t="s">
        <v>555</v>
      </c>
      <c r="R607" s="364" t="s">
        <v>555</v>
      </c>
      <c r="S607" s="364" t="s">
        <v>555</v>
      </c>
      <c r="T607" s="365">
        <v>0</v>
      </c>
      <c r="U607" s="365">
        <v>10904</v>
      </c>
      <c r="V607" s="365">
        <v>0</v>
      </c>
      <c r="W607" s="365">
        <v>0</v>
      </c>
      <c r="X607" s="365">
        <v>0</v>
      </c>
      <c r="Y607" s="365">
        <v>0</v>
      </c>
      <c r="Z607" s="365">
        <v>0</v>
      </c>
      <c r="AA607" s="365">
        <v>0</v>
      </c>
      <c r="AB607" s="365">
        <v>0</v>
      </c>
      <c r="AC607" s="365">
        <v>0</v>
      </c>
      <c r="AD607" s="365">
        <v>0</v>
      </c>
      <c r="AE607" s="365">
        <v>10904</v>
      </c>
      <c r="AF607" s="365">
        <v>0</v>
      </c>
      <c r="AG607" s="365">
        <v>10904</v>
      </c>
      <c r="AH607" s="365">
        <v>0</v>
      </c>
      <c r="AI607" s="365">
        <v>0</v>
      </c>
    </row>
    <row r="608" spans="1:88">
      <c r="A608" s="458" t="str">
        <f t="shared" si="9"/>
        <v>1402402262021000</v>
      </c>
      <c r="B608" s="364" t="s">
        <v>1616</v>
      </c>
      <c r="C608" s="364" t="s">
        <v>553</v>
      </c>
      <c r="D608" s="364" t="s">
        <v>573</v>
      </c>
      <c r="E608" s="364" t="s">
        <v>555</v>
      </c>
      <c r="F608" s="364" t="s">
        <v>585</v>
      </c>
      <c r="G608" s="364" t="s">
        <v>464</v>
      </c>
      <c r="H608" s="364" t="s">
        <v>556</v>
      </c>
      <c r="J608" s="364" t="s">
        <v>560</v>
      </c>
      <c r="K608" s="364" t="s">
        <v>561</v>
      </c>
      <c r="L608" s="364" t="s">
        <v>555</v>
      </c>
      <c r="M608" s="364" t="s">
        <v>738</v>
      </c>
      <c r="N608" s="364" t="s">
        <v>740</v>
      </c>
      <c r="O608" s="364" t="s">
        <v>555</v>
      </c>
      <c r="P608" s="364" t="s">
        <v>555</v>
      </c>
      <c r="Q608" s="364" t="s">
        <v>555</v>
      </c>
      <c r="R608" s="364" t="s">
        <v>555</v>
      </c>
      <c r="S608" s="364" t="s">
        <v>555</v>
      </c>
      <c r="T608" s="365">
        <v>0</v>
      </c>
      <c r="U608" s="365">
        <v>3684</v>
      </c>
      <c r="V608" s="365">
        <v>0</v>
      </c>
      <c r="W608" s="365">
        <v>0</v>
      </c>
      <c r="X608" s="365">
        <v>0</v>
      </c>
      <c r="Y608" s="365">
        <v>0</v>
      </c>
      <c r="Z608" s="365">
        <v>0</v>
      </c>
      <c r="AA608" s="365">
        <v>0</v>
      </c>
      <c r="AB608" s="365">
        <v>0</v>
      </c>
      <c r="AC608" s="365">
        <v>0</v>
      </c>
      <c r="AD608" s="365">
        <v>0</v>
      </c>
      <c r="AE608" s="365">
        <v>3684</v>
      </c>
      <c r="AF608" s="365">
        <v>0</v>
      </c>
      <c r="AG608" s="365">
        <v>3684</v>
      </c>
      <c r="AH608" s="365">
        <v>0</v>
      </c>
      <c r="AI608" s="365">
        <v>0</v>
      </c>
    </row>
    <row r="609" spans="1:90">
      <c r="A609" s="458" t="str">
        <f t="shared" si="9"/>
        <v>1402403262021000</v>
      </c>
      <c r="B609" s="364" t="s">
        <v>1616</v>
      </c>
      <c r="C609" s="364" t="s">
        <v>553</v>
      </c>
      <c r="D609" s="364" t="s">
        <v>573</v>
      </c>
      <c r="E609" s="364" t="s">
        <v>555</v>
      </c>
      <c r="F609" s="364" t="s">
        <v>585</v>
      </c>
      <c r="G609" s="364" t="s">
        <v>464</v>
      </c>
      <c r="H609" s="364" t="s">
        <v>556</v>
      </c>
      <c r="J609" s="364" t="s">
        <v>560</v>
      </c>
      <c r="K609" s="364" t="s">
        <v>562</v>
      </c>
      <c r="L609" s="364" t="s">
        <v>555</v>
      </c>
      <c r="M609" s="364" t="s">
        <v>738</v>
      </c>
      <c r="N609" s="364" t="s">
        <v>740</v>
      </c>
      <c r="O609" s="364" t="s">
        <v>555</v>
      </c>
      <c r="P609" s="364" t="s">
        <v>555</v>
      </c>
      <c r="Q609" s="364" t="s">
        <v>555</v>
      </c>
      <c r="R609" s="364" t="s">
        <v>555</v>
      </c>
      <c r="S609" s="364" t="s">
        <v>555</v>
      </c>
      <c r="T609" s="365">
        <v>0</v>
      </c>
      <c r="U609" s="365">
        <v>0</v>
      </c>
      <c r="V609" s="365">
        <v>0</v>
      </c>
      <c r="W609" s="365">
        <v>0</v>
      </c>
      <c r="X609" s="365">
        <v>0</v>
      </c>
      <c r="Y609" s="365">
        <v>0</v>
      </c>
      <c r="Z609" s="365">
        <v>0</v>
      </c>
      <c r="AA609" s="365">
        <v>0</v>
      </c>
      <c r="AB609" s="365">
        <v>0</v>
      </c>
      <c r="AC609" s="365">
        <v>0</v>
      </c>
      <c r="AD609" s="365">
        <v>0</v>
      </c>
      <c r="AE609" s="365">
        <v>0</v>
      </c>
      <c r="AF609" s="365">
        <v>0</v>
      </c>
      <c r="AG609" s="365">
        <v>0</v>
      </c>
      <c r="AH609" s="365">
        <v>0</v>
      </c>
      <c r="AI609" s="365">
        <v>0</v>
      </c>
    </row>
    <row r="610" spans="1:90">
      <c r="A610" s="458" t="str">
        <f t="shared" si="9"/>
        <v>1402404262021000</v>
      </c>
      <c r="B610" s="364" t="s">
        <v>1616</v>
      </c>
      <c r="C610" s="364" t="s">
        <v>553</v>
      </c>
      <c r="D610" s="364" t="s">
        <v>573</v>
      </c>
      <c r="E610" s="364" t="s">
        <v>555</v>
      </c>
      <c r="F610" s="364" t="s">
        <v>585</v>
      </c>
      <c r="G610" s="364" t="s">
        <v>464</v>
      </c>
      <c r="H610" s="364" t="s">
        <v>556</v>
      </c>
      <c r="J610" s="364" t="s">
        <v>560</v>
      </c>
      <c r="K610" s="364" t="s">
        <v>563</v>
      </c>
      <c r="L610" s="364" t="s">
        <v>555</v>
      </c>
      <c r="M610" s="364" t="s">
        <v>738</v>
      </c>
      <c r="N610" s="364" t="s">
        <v>740</v>
      </c>
      <c r="O610" s="364" t="s">
        <v>555</v>
      </c>
      <c r="P610" s="364" t="s">
        <v>555</v>
      </c>
      <c r="Q610" s="364" t="s">
        <v>555</v>
      </c>
      <c r="R610" s="364" t="s">
        <v>555</v>
      </c>
      <c r="S610" s="364" t="s">
        <v>555</v>
      </c>
      <c r="T610" s="365">
        <v>0</v>
      </c>
      <c r="U610" s="365">
        <v>0</v>
      </c>
      <c r="V610" s="365">
        <v>0</v>
      </c>
      <c r="W610" s="365">
        <v>0</v>
      </c>
      <c r="X610" s="365">
        <v>0</v>
      </c>
      <c r="Y610" s="365">
        <v>0</v>
      </c>
      <c r="Z610" s="365">
        <v>0</v>
      </c>
      <c r="AA610" s="365">
        <v>0</v>
      </c>
      <c r="AB610" s="365">
        <v>0</v>
      </c>
      <c r="AC610" s="365">
        <v>0</v>
      </c>
      <c r="AD610" s="365">
        <v>0</v>
      </c>
      <c r="AE610" s="365">
        <v>0</v>
      </c>
      <c r="AF610" s="365">
        <v>0</v>
      </c>
      <c r="AG610" s="365">
        <v>0</v>
      </c>
      <c r="AH610" s="365">
        <v>0</v>
      </c>
      <c r="AI610" s="365">
        <v>0</v>
      </c>
    </row>
    <row r="611" spans="1:90">
      <c r="A611" s="458" t="str">
        <f t="shared" si="9"/>
        <v>1402405262021000</v>
      </c>
      <c r="B611" s="364" t="s">
        <v>1616</v>
      </c>
      <c r="C611" s="364" t="s">
        <v>553</v>
      </c>
      <c r="D611" s="364" t="s">
        <v>573</v>
      </c>
      <c r="E611" s="364" t="s">
        <v>555</v>
      </c>
      <c r="F611" s="364" t="s">
        <v>585</v>
      </c>
      <c r="G611" s="364" t="s">
        <v>464</v>
      </c>
      <c r="H611" s="364" t="s">
        <v>556</v>
      </c>
      <c r="J611" s="364" t="s">
        <v>560</v>
      </c>
      <c r="K611" s="364" t="s">
        <v>564</v>
      </c>
      <c r="L611" s="364" t="s">
        <v>555</v>
      </c>
      <c r="M611" s="364" t="s">
        <v>738</v>
      </c>
      <c r="N611" s="364" t="s">
        <v>740</v>
      </c>
      <c r="O611" s="364" t="s">
        <v>555</v>
      </c>
      <c r="P611" s="364" t="s">
        <v>555</v>
      </c>
      <c r="Q611" s="364" t="s">
        <v>555</v>
      </c>
      <c r="R611" s="364" t="s">
        <v>555</v>
      </c>
      <c r="S611" s="364" t="s">
        <v>555</v>
      </c>
      <c r="T611" s="365">
        <v>0</v>
      </c>
      <c r="U611" s="365">
        <v>0</v>
      </c>
      <c r="V611" s="365">
        <v>0</v>
      </c>
      <c r="W611" s="365">
        <v>0</v>
      </c>
      <c r="X611" s="365">
        <v>0</v>
      </c>
      <c r="Y611" s="365">
        <v>0</v>
      </c>
      <c r="Z611" s="365">
        <v>0</v>
      </c>
      <c r="AA611" s="365">
        <v>0</v>
      </c>
      <c r="AB611" s="365">
        <v>0</v>
      </c>
      <c r="AC611" s="365">
        <v>0</v>
      </c>
      <c r="AD611" s="365">
        <v>0</v>
      </c>
      <c r="AE611" s="365">
        <v>0</v>
      </c>
      <c r="AF611" s="365">
        <v>0</v>
      </c>
      <c r="AG611" s="365">
        <v>0</v>
      </c>
      <c r="AH611" s="365">
        <v>0</v>
      </c>
      <c r="AI611" s="365">
        <v>0</v>
      </c>
    </row>
    <row r="612" spans="1:90">
      <c r="A612" s="458" t="str">
        <f t="shared" si="9"/>
        <v>1402406262021000</v>
      </c>
      <c r="B612" s="364" t="s">
        <v>1616</v>
      </c>
      <c r="C612" s="364" t="s">
        <v>553</v>
      </c>
      <c r="D612" s="364" t="s">
        <v>573</v>
      </c>
      <c r="E612" s="364" t="s">
        <v>555</v>
      </c>
      <c r="F612" s="364" t="s">
        <v>585</v>
      </c>
      <c r="G612" s="364" t="s">
        <v>464</v>
      </c>
      <c r="H612" s="364" t="s">
        <v>556</v>
      </c>
      <c r="J612" s="364" t="s">
        <v>560</v>
      </c>
      <c r="K612" s="364" t="s">
        <v>565</v>
      </c>
      <c r="L612" s="364" t="s">
        <v>555</v>
      </c>
      <c r="M612" s="364" t="s">
        <v>738</v>
      </c>
      <c r="N612" s="364" t="s">
        <v>740</v>
      </c>
      <c r="O612" s="364" t="s">
        <v>555</v>
      </c>
      <c r="P612" s="364" t="s">
        <v>555</v>
      </c>
      <c r="Q612" s="364" t="s">
        <v>555</v>
      </c>
      <c r="R612" s="364" t="s">
        <v>555</v>
      </c>
      <c r="S612" s="364" t="s">
        <v>555</v>
      </c>
      <c r="T612" s="365">
        <v>0</v>
      </c>
      <c r="U612" s="365">
        <v>7220</v>
      </c>
      <c r="V612" s="365">
        <v>0</v>
      </c>
      <c r="W612" s="365">
        <v>0</v>
      </c>
      <c r="X612" s="365">
        <v>0</v>
      </c>
      <c r="Y612" s="365">
        <v>0</v>
      </c>
      <c r="Z612" s="365">
        <v>0</v>
      </c>
      <c r="AA612" s="365">
        <v>0</v>
      </c>
      <c r="AB612" s="365">
        <v>0</v>
      </c>
      <c r="AC612" s="365">
        <v>0</v>
      </c>
      <c r="AD612" s="365">
        <v>0</v>
      </c>
      <c r="AE612" s="365">
        <v>7220</v>
      </c>
      <c r="AF612" s="365">
        <v>0</v>
      </c>
      <c r="AG612" s="365">
        <v>7220</v>
      </c>
      <c r="AH612" s="365">
        <v>0</v>
      </c>
      <c r="AI612" s="365">
        <v>0</v>
      </c>
    </row>
    <row r="613" spans="1:90">
      <c r="A613" s="458" t="str">
        <f t="shared" si="9"/>
        <v>1402407262021000</v>
      </c>
      <c r="B613" s="364" t="s">
        <v>1616</v>
      </c>
      <c r="C613" s="364" t="s">
        <v>553</v>
      </c>
      <c r="D613" s="364" t="s">
        <v>573</v>
      </c>
      <c r="E613" s="364" t="s">
        <v>555</v>
      </c>
      <c r="F613" s="364" t="s">
        <v>585</v>
      </c>
      <c r="G613" s="364" t="s">
        <v>464</v>
      </c>
      <c r="H613" s="364" t="s">
        <v>556</v>
      </c>
      <c r="J613" s="364" t="s">
        <v>560</v>
      </c>
      <c r="K613" s="364" t="s">
        <v>566</v>
      </c>
      <c r="L613" s="364" t="s">
        <v>555</v>
      </c>
      <c r="M613" s="364" t="s">
        <v>738</v>
      </c>
      <c r="N613" s="364" t="s">
        <v>740</v>
      </c>
      <c r="O613" s="364" t="s">
        <v>555</v>
      </c>
      <c r="P613" s="364" t="s">
        <v>555</v>
      </c>
      <c r="Q613" s="364" t="s">
        <v>555</v>
      </c>
      <c r="R613" s="364" t="s">
        <v>555</v>
      </c>
      <c r="S613" s="364" t="s">
        <v>555</v>
      </c>
      <c r="T613" s="365">
        <v>0</v>
      </c>
      <c r="U613" s="365">
        <v>0</v>
      </c>
      <c r="V613" s="365">
        <v>0</v>
      </c>
      <c r="W613" s="365">
        <v>0</v>
      </c>
      <c r="X613" s="365">
        <v>0</v>
      </c>
      <c r="Y613" s="365">
        <v>0</v>
      </c>
      <c r="Z613" s="365">
        <v>0</v>
      </c>
      <c r="AA613" s="365">
        <v>0</v>
      </c>
      <c r="AB613" s="365">
        <v>0</v>
      </c>
      <c r="AC613" s="365">
        <v>0</v>
      </c>
      <c r="AD613" s="365">
        <v>0</v>
      </c>
      <c r="AE613" s="365">
        <v>0</v>
      </c>
      <c r="AF613" s="365">
        <v>0</v>
      </c>
      <c r="AG613" s="365">
        <v>0</v>
      </c>
      <c r="AH613" s="365">
        <v>0</v>
      </c>
      <c r="AI613" s="365">
        <v>0</v>
      </c>
    </row>
    <row r="614" spans="1:90">
      <c r="A614" s="458" t="str">
        <f t="shared" si="9"/>
        <v>1402408262021000</v>
      </c>
      <c r="B614" s="364" t="s">
        <v>1616</v>
      </c>
      <c r="C614" s="364" t="s">
        <v>553</v>
      </c>
      <c r="D614" s="364" t="s">
        <v>573</v>
      </c>
      <c r="E614" s="364" t="s">
        <v>555</v>
      </c>
      <c r="F614" s="364" t="s">
        <v>585</v>
      </c>
      <c r="G614" s="364" t="s">
        <v>464</v>
      </c>
      <c r="H614" s="364" t="s">
        <v>556</v>
      </c>
      <c r="J614" s="364" t="s">
        <v>560</v>
      </c>
      <c r="K614" s="364" t="s">
        <v>554</v>
      </c>
      <c r="L614" s="364" t="s">
        <v>555</v>
      </c>
      <c r="M614" s="364" t="s">
        <v>738</v>
      </c>
      <c r="N614" s="364" t="s">
        <v>740</v>
      </c>
      <c r="O614" s="364" t="s">
        <v>555</v>
      </c>
      <c r="P614" s="364" t="s">
        <v>555</v>
      </c>
      <c r="Q614" s="364" t="s">
        <v>555</v>
      </c>
      <c r="R614" s="364" t="s">
        <v>555</v>
      </c>
      <c r="S614" s="364" t="s">
        <v>555</v>
      </c>
      <c r="T614" s="365">
        <v>0</v>
      </c>
      <c r="U614" s="365">
        <v>0</v>
      </c>
      <c r="V614" s="365">
        <v>0</v>
      </c>
      <c r="W614" s="365">
        <v>0</v>
      </c>
      <c r="X614" s="365">
        <v>0</v>
      </c>
      <c r="Y614" s="365">
        <v>0</v>
      </c>
      <c r="Z614" s="365">
        <v>0</v>
      </c>
      <c r="AA614" s="365">
        <v>0</v>
      </c>
      <c r="AB614" s="365">
        <v>0</v>
      </c>
      <c r="AC614" s="365">
        <v>0</v>
      </c>
      <c r="AD614" s="365">
        <v>0</v>
      </c>
      <c r="AE614" s="365">
        <v>0</v>
      </c>
      <c r="AF614" s="365">
        <v>0</v>
      </c>
      <c r="AG614" s="365">
        <v>0</v>
      </c>
      <c r="AH614" s="365">
        <v>0</v>
      </c>
      <c r="AI614" s="365">
        <v>0</v>
      </c>
    </row>
    <row r="615" spans="1:90">
      <c r="A615" s="458" t="str">
        <f t="shared" si="9"/>
        <v>1402409262021000</v>
      </c>
      <c r="B615" s="364" t="s">
        <v>1616</v>
      </c>
      <c r="C615" s="364" t="s">
        <v>553</v>
      </c>
      <c r="D615" s="364" t="s">
        <v>573</v>
      </c>
      <c r="E615" s="364" t="s">
        <v>555</v>
      </c>
      <c r="F615" s="364" t="s">
        <v>585</v>
      </c>
      <c r="G615" s="364" t="s">
        <v>464</v>
      </c>
      <c r="H615" s="364" t="s">
        <v>556</v>
      </c>
      <c r="J615" s="364" t="s">
        <v>560</v>
      </c>
      <c r="K615" s="364" t="s">
        <v>567</v>
      </c>
      <c r="L615" s="364" t="s">
        <v>555</v>
      </c>
      <c r="M615" s="364" t="s">
        <v>738</v>
      </c>
      <c r="N615" s="364" t="s">
        <v>740</v>
      </c>
      <c r="O615" s="364" t="s">
        <v>555</v>
      </c>
      <c r="P615" s="364" t="s">
        <v>555</v>
      </c>
      <c r="Q615" s="364" t="s">
        <v>555</v>
      </c>
      <c r="R615" s="364" t="s">
        <v>555</v>
      </c>
      <c r="S615" s="364" t="s">
        <v>555</v>
      </c>
      <c r="T615" s="365">
        <v>0</v>
      </c>
      <c r="U615" s="365">
        <v>0</v>
      </c>
      <c r="V615" s="365">
        <v>0</v>
      </c>
      <c r="W615" s="365">
        <v>0</v>
      </c>
      <c r="X615" s="365">
        <v>0</v>
      </c>
      <c r="Y615" s="365">
        <v>0</v>
      </c>
      <c r="Z615" s="365">
        <v>0</v>
      </c>
      <c r="AA615" s="365">
        <v>0</v>
      </c>
      <c r="AB615" s="365">
        <v>0</v>
      </c>
      <c r="AC615" s="365">
        <v>0</v>
      </c>
      <c r="AD615" s="365">
        <v>0</v>
      </c>
      <c r="AE615" s="365">
        <v>0</v>
      </c>
      <c r="AF615" s="365">
        <v>0</v>
      </c>
      <c r="AG615" s="365">
        <v>0</v>
      </c>
      <c r="AH615" s="365">
        <v>0</v>
      </c>
      <c r="AI615" s="365">
        <v>0</v>
      </c>
    </row>
    <row r="616" spans="1:90">
      <c r="A616" s="458" t="str">
        <f t="shared" si="9"/>
        <v>1402410262021000</v>
      </c>
      <c r="B616" s="364" t="s">
        <v>1616</v>
      </c>
      <c r="C616" s="364" t="s">
        <v>553</v>
      </c>
      <c r="D616" s="364" t="s">
        <v>573</v>
      </c>
      <c r="E616" s="364" t="s">
        <v>555</v>
      </c>
      <c r="F616" s="364" t="s">
        <v>585</v>
      </c>
      <c r="G616" s="364" t="s">
        <v>464</v>
      </c>
      <c r="H616" s="364" t="s">
        <v>556</v>
      </c>
      <c r="J616" s="364" t="s">
        <v>560</v>
      </c>
      <c r="K616" s="364" t="s">
        <v>568</v>
      </c>
      <c r="L616" s="364" t="s">
        <v>555</v>
      </c>
      <c r="M616" s="364" t="s">
        <v>738</v>
      </c>
      <c r="N616" s="364" t="s">
        <v>740</v>
      </c>
      <c r="O616" s="364" t="s">
        <v>555</v>
      </c>
      <c r="P616" s="364" t="s">
        <v>555</v>
      </c>
      <c r="Q616" s="364" t="s">
        <v>555</v>
      </c>
      <c r="R616" s="364" t="s">
        <v>555</v>
      </c>
      <c r="S616" s="364" t="s">
        <v>555</v>
      </c>
      <c r="T616" s="365">
        <v>0</v>
      </c>
      <c r="U616" s="365">
        <v>0</v>
      </c>
      <c r="V616" s="365">
        <v>0</v>
      </c>
      <c r="W616" s="365">
        <v>0</v>
      </c>
      <c r="X616" s="365">
        <v>0</v>
      </c>
      <c r="Y616" s="365">
        <v>0</v>
      </c>
      <c r="Z616" s="365">
        <v>0</v>
      </c>
      <c r="AA616" s="365">
        <v>0</v>
      </c>
      <c r="AB616" s="365">
        <v>0</v>
      </c>
      <c r="AC616" s="365">
        <v>0</v>
      </c>
      <c r="AD616" s="365">
        <v>0</v>
      </c>
      <c r="AE616" s="365">
        <v>0</v>
      </c>
      <c r="AF616" s="365">
        <v>0</v>
      </c>
      <c r="AG616" s="365">
        <v>0</v>
      </c>
      <c r="AH616" s="365">
        <v>0</v>
      </c>
      <c r="AI616" s="365">
        <v>0</v>
      </c>
    </row>
    <row r="617" spans="1:90">
      <c r="A617" s="458" t="str">
        <f t="shared" si="9"/>
        <v>1402411262021000</v>
      </c>
      <c r="B617" s="364" t="s">
        <v>1616</v>
      </c>
      <c r="C617" s="364" t="s">
        <v>553</v>
      </c>
      <c r="D617" s="364" t="s">
        <v>573</v>
      </c>
      <c r="E617" s="364" t="s">
        <v>555</v>
      </c>
      <c r="F617" s="364" t="s">
        <v>585</v>
      </c>
      <c r="G617" s="364" t="s">
        <v>464</v>
      </c>
      <c r="H617" s="364" t="s">
        <v>556</v>
      </c>
      <c r="J617" s="364" t="s">
        <v>560</v>
      </c>
      <c r="K617" s="364" t="s">
        <v>569</v>
      </c>
      <c r="L617" s="364" t="s">
        <v>555</v>
      </c>
      <c r="M617" s="364" t="s">
        <v>738</v>
      </c>
      <c r="N617" s="364" t="s">
        <v>740</v>
      </c>
      <c r="O617" s="364" t="s">
        <v>555</v>
      </c>
      <c r="P617" s="364" t="s">
        <v>555</v>
      </c>
      <c r="Q617" s="364" t="s">
        <v>555</v>
      </c>
      <c r="R617" s="364" t="s">
        <v>555</v>
      </c>
      <c r="S617" s="364" t="s">
        <v>555</v>
      </c>
      <c r="T617" s="365">
        <v>0</v>
      </c>
      <c r="U617" s="365">
        <v>0</v>
      </c>
      <c r="V617" s="365">
        <v>0</v>
      </c>
      <c r="W617" s="365">
        <v>0</v>
      </c>
      <c r="X617" s="365">
        <v>0</v>
      </c>
      <c r="Y617" s="365">
        <v>0</v>
      </c>
      <c r="Z617" s="365">
        <v>0</v>
      </c>
      <c r="AA617" s="365">
        <v>0</v>
      </c>
      <c r="AB617" s="365">
        <v>0</v>
      </c>
      <c r="AC617" s="365">
        <v>0</v>
      </c>
      <c r="AD617" s="365">
        <v>0</v>
      </c>
      <c r="AE617" s="365">
        <v>0</v>
      </c>
      <c r="AF617" s="365">
        <v>0</v>
      </c>
      <c r="AG617" s="365">
        <v>0</v>
      </c>
      <c r="AH617" s="365">
        <v>0</v>
      </c>
      <c r="AI617" s="365">
        <v>0</v>
      </c>
    </row>
    <row r="618" spans="1:90">
      <c r="A618" s="458" t="str">
        <f t="shared" si="9"/>
        <v>1402412262021000</v>
      </c>
      <c r="B618" s="364" t="s">
        <v>1616</v>
      </c>
      <c r="C618" s="364" t="s">
        <v>553</v>
      </c>
      <c r="D618" s="364" t="s">
        <v>573</v>
      </c>
      <c r="E618" s="364" t="s">
        <v>555</v>
      </c>
      <c r="F618" s="364" t="s">
        <v>585</v>
      </c>
      <c r="G618" s="364" t="s">
        <v>464</v>
      </c>
      <c r="H618" s="364" t="s">
        <v>556</v>
      </c>
      <c r="J618" s="364" t="s">
        <v>560</v>
      </c>
      <c r="K618" s="364" t="s">
        <v>557</v>
      </c>
      <c r="L618" s="364" t="s">
        <v>555</v>
      </c>
      <c r="M618" s="364" t="s">
        <v>738</v>
      </c>
      <c r="N618" s="364" t="s">
        <v>740</v>
      </c>
      <c r="O618" s="364" t="s">
        <v>555</v>
      </c>
      <c r="P618" s="364" t="s">
        <v>555</v>
      </c>
      <c r="Q618" s="364" t="s">
        <v>555</v>
      </c>
      <c r="R618" s="364" t="s">
        <v>555</v>
      </c>
      <c r="S618" s="364" t="s">
        <v>555</v>
      </c>
      <c r="T618" s="365">
        <v>0</v>
      </c>
      <c r="U618" s="365">
        <v>0</v>
      </c>
      <c r="V618" s="365">
        <v>0</v>
      </c>
      <c r="W618" s="365">
        <v>0</v>
      </c>
      <c r="X618" s="365">
        <v>0</v>
      </c>
      <c r="Y618" s="365">
        <v>0</v>
      </c>
      <c r="Z618" s="365">
        <v>0</v>
      </c>
      <c r="AA618" s="365">
        <v>0</v>
      </c>
      <c r="AB618" s="365">
        <v>0</v>
      </c>
      <c r="AC618" s="365">
        <v>0</v>
      </c>
      <c r="AD618" s="365">
        <v>0</v>
      </c>
      <c r="AE618" s="365">
        <v>0</v>
      </c>
      <c r="AF618" s="365">
        <v>0</v>
      </c>
      <c r="AG618" s="365">
        <v>0</v>
      </c>
      <c r="AH618" s="365">
        <v>0</v>
      </c>
      <c r="AI618" s="365">
        <v>0</v>
      </c>
    </row>
    <row r="619" spans="1:90">
      <c r="A619" s="458" t="str">
        <f t="shared" si="9"/>
        <v>1402601262021000</v>
      </c>
      <c r="B619" s="364" t="s">
        <v>1616</v>
      </c>
      <c r="C619" s="364" t="s">
        <v>553</v>
      </c>
      <c r="D619" s="364" t="s">
        <v>573</v>
      </c>
      <c r="E619" s="364" t="s">
        <v>555</v>
      </c>
      <c r="F619" s="364" t="s">
        <v>585</v>
      </c>
      <c r="G619" s="364" t="s">
        <v>464</v>
      </c>
      <c r="H619" s="364" t="s">
        <v>556</v>
      </c>
      <c r="J619" s="364" t="s">
        <v>570</v>
      </c>
      <c r="K619" s="364" t="s">
        <v>558</v>
      </c>
      <c r="L619" s="364" t="s">
        <v>555</v>
      </c>
      <c r="M619" s="364" t="s">
        <v>738</v>
      </c>
      <c r="N619" s="364" t="s">
        <v>740</v>
      </c>
      <c r="O619" s="364" t="s">
        <v>555</v>
      </c>
      <c r="P619" s="364" t="s">
        <v>555</v>
      </c>
      <c r="Q619" s="364" t="s">
        <v>555</v>
      </c>
      <c r="R619" s="364" t="s">
        <v>555</v>
      </c>
      <c r="S619" s="364" t="s">
        <v>555</v>
      </c>
      <c r="T619" s="365">
        <v>21543</v>
      </c>
      <c r="U619" s="365">
        <v>18440</v>
      </c>
      <c r="V619" s="365">
        <v>18440</v>
      </c>
      <c r="W619" s="365">
        <v>0</v>
      </c>
      <c r="X619" s="365">
        <v>0</v>
      </c>
      <c r="Y619" s="365">
        <v>0</v>
      </c>
      <c r="Z619" s="365">
        <v>3103</v>
      </c>
      <c r="AA619" s="365">
        <v>0</v>
      </c>
      <c r="AB619" s="365">
        <v>0</v>
      </c>
      <c r="AC619" s="365">
        <v>0</v>
      </c>
      <c r="AD619" s="365">
        <v>3103</v>
      </c>
      <c r="AE619" s="365">
        <v>26110</v>
      </c>
      <c r="AF619" s="365">
        <v>26063</v>
      </c>
      <c r="AG619" s="365">
        <v>0</v>
      </c>
      <c r="AH619" s="365">
        <v>0</v>
      </c>
      <c r="AI619" s="365">
        <v>26063</v>
      </c>
      <c r="AJ619" s="365">
        <v>47</v>
      </c>
      <c r="AK619" s="365">
        <v>45</v>
      </c>
      <c r="AL619" s="365">
        <v>45</v>
      </c>
      <c r="AM619" s="365">
        <v>0</v>
      </c>
      <c r="AN619" s="365">
        <v>2</v>
      </c>
      <c r="AO619" s="365">
        <v>-4567</v>
      </c>
      <c r="AP619" s="365">
        <v>2458</v>
      </c>
      <c r="AQ619" s="365">
        <v>0</v>
      </c>
      <c r="AR619" s="365">
        <v>0</v>
      </c>
      <c r="AS619" s="365">
        <v>2458</v>
      </c>
      <c r="AT619" s="365">
        <v>0</v>
      </c>
      <c r="AU619" s="365">
        <v>0</v>
      </c>
      <c r="AV619" s="365">
        <v>0</v>
      </c>
      <c r="AW619" s="365">
        <v>0</v>
      </c>
      <c r="AX619" s="365">
        <v>0</v>
      </c>
      <c r="AY619" s="365">
        <v>0</v>
      </c>
      <c r="AZ619" s="365">
        <v>3808</v>
      </c>
      <c r="BA619" s="365">
        <v>0</v>
      </c>
      <c r="BB619" s="365">
        <v>0</v>
      </c>
      <c r="BC619" s="365">
        <v>0</v>
      </c>
      <c r="BD619" s="365">
        <v>0</v>
      </c>
      <c r="BE619" s="365">
        <v>0</v>
      </c>
      <c r="BF619" s="365">
        <v>0</v>
      </c>
      <c r="BG619" s="365">
        <v>0</v>
      </c>
      <c r="BH619" s="365">
        <v>0</v>
      </c>
      <c r="BI619" s="365">
        <v>0</v>
      </c>
      <c r="BJ619" s="365">
        <v>0</v>
      </c>
      <c r="BK619" s="365">
        <v>0</v>
      </c>
      <c r="BL619" s="365">
        <v>0</v>
      </c>
      <c r="BM619" s="365">
        <v>0</v>
      </c>
      <c r="BN619" s="365">
        <v>0</v>
      </c>
      <c r="BO619" s="365">
        <v>0</v>
      </c>
      <c r="BP619" s="365">
        <v>3610</v>
      </c>
      <c r="BQ619" s="365">
        <v>0</v>
      </c>
      <c r="BR619" s="365">
        <v>0</v>
      </c>
      <c r="BS619" s="365">
        <v>0</v>
      </c>
      <c r="BT619" s="365">
        <v>0</v>
      </c>
      <c r="BU619" s="365">
        <v>0</v>
      </c>
      <c r="BV619" s="365">
        <v>198</v>
      </c>
      <c r="BW619" s="365">
        <v>-1350</v>
      </c>
      <c r="BX619" s="365">
        <v>-5917</v>
      </c>
      <c r="BY619" s="365">
        <v>90</v>
      </c>
      <c r="BZ619" s="365">
        <v>19793</v>
      </c>
      <c r="CA619" s="365">
        <v>0</v>
      </c>
    </row>
    <row r="620" spans="1:90">
      <c r="A620" s="458" t="str">
        <f t="shared" si="9"/>
        <v>1402602262021000</v>
      </c>
      <c r="B620" s="364" t="s">
        <v>1616</v>
      </c>
      <c r="C620" s="364" t="s">
        <v>553</v>
      </c>
      <c r="D620" s="364" t="s">
        <v>573</v>
      </c>
      <c r="E620" s="364" t="s">
        <v>555</v>
      </c>
      <c r="F620" s="364" t="s">
        <v>585</v>
      </c>
      <c r="G620" s="364" t="s">
        <v>464</v>
      </c>
      <c r="H620" s="364" t="s">
        <v>556</v>
      </c>
      <c r="J620" s="364" t="s">
        <v>570</v>
      </c>
      <c r="K620" s="364" t="s">
        <v>561</v>
      </c>
      <c r="L620" s="364" t="s">
        <v>555</v>
      </c>
      <c r="M620" s="364" t="s">
        <v>738</v>
      </c>
      <c r="N620" s="364" t="s">
        <v>740</v>
      </c>
      <c r="O620" s="364" t="s">
        <v>555</v>
      </c>
      <c r="P620" s="364" t="s">
        <v>555</v>
      </c>
      <c r="Q620" s="364" t="s">
        <v>555</v>
      </c>
      <c r="R620" s="364" t="s">
        <v>555</v>
      </c>
      <c r="S620" s="364" t="s">
        <v>555</v>
      </c>
      <c r="T620" s="365">
        <v>0</v>
      </c>
      <c r="U620" s="365">
        <v>13786</v>
      </c>
      <c r="V620" s="365">
        <v>0</v>
      </c>
      <c r="W620" s="365">
        <v>0</v>
      </c>
      <c r="X620" s="365">
        <v>0</v>
      </c>
      <c r="Y620" s="365">
        <v>0</v>
      </c>
      <c r="Z620" s="365">
        <v>0</v>
      </c>
      <c r="AA620" s="365">
        <v>13786</v>
      </c>
      <c r="AB620" s="365">
        <v>0</v>
      </c>
      <c r="AC620" s="365">
        <v>482</v>
      </c>
      <c r="AD620" s="365">
        <v>0</v>
      </c>
      <c r="AE620" s="365">
        <v>0</v>
      </c>
      <c r="AF620" s="365">
        <v>482</v>
      </c>
      <c r="AG620" s="365">
        <v>0</v>
      </c>
      <c r="AH620" s="365">
        <v>0</v>
      </c>
      <c r="AI620" s="365">
        <v>0</v>
      </c>
      <c r="AJ620" s="365">
        <v>0</v>
      </c>
      <c r="AK620" s="365">
        <v>0</v>
      </c>
      <c r="AL620" s="365">
        <v>0</v>
      </c>
      <c r="AM620" s="365">
        <v>0</v>
      </c>
      <c r="AN620" s="365">
        <v>0</v>
      </c>
      <c r="AO620" s="365">
        <v>0</v>
      </c>
      <c r="AU620" s="365">
        <v>0</v>
      </c>
      <c r="AV620" s="365">
        <v>0</v>
      </c>
      <c r="AW620" s="365">
        <v>0</v>
      </c>
      <c r="AX620" s="365">
        <v>0</v>
      </c>
      <c r="AY620" s="365">
        <v>0</v>
      </c>
      <c r="AZ620" s="365">
        <v>0</v>
      </c>
      <c r="BA620" s="365">
        <v>0</v>
      </c>
      <c r="BB620" s="365">
        <v>0</v>
      </c>
      <c r="BC620" s="365">
        <v>0</v>
      </c>
      <c r="BD620" s="365">
        <v>0</v>
      </c>
      <c r="BE620" s="365">
        <v>0</v>
      </c>
      <c r="BF620" s="365">
        <v>0</v>
      </c>
      <c r="BG620" s="365">
        <v>0</v>
      </c>
      <c r="BH620" s="365">
        <v>0</v>
      </c>
      <c r="BI620" s="365">
        <v>0</v>
      </c>
      <c r="BJ620" s="365">
        <v>0</v>
      </c>
      <c r="BK620" s="365">
        <v>0</v>
      </c>
      <c r="BL620" s="365">
        <v>0</v>
      </c>
      <c r="BM620" s="365">
        <v>0</v>
      </c>
      <c r="BN620" s="365">
        <v>0</v>
      </c>
      <c r="BO620" s="365">
        <v>0</v>
      </c>
      <c r="BP620" s="365">
        <v>0</v>
      </c>
      <c r="BQ620" s="365">
        <v>0</v>
      </c>
      <c r="BR620" s="365">
        <v>0</v>
      </c>
      <c r="BS620" s="365">
        <v>0</v>
      </c>
      <c r="BT620" s="365">
        <v>0</v>
      </c>
      <c r="BU620" s="365">
        <v>2458</v>
      </c>
      <c r="BV620" s="365">
        <v>0</v>
      </c>
      <c r="BW620" s="365">
        <v>2458</v>
      </c>
      <c r="BX620" s="365">
        <v>0</v>
      </c>
      <c r="BY620" s="365">
        <v>0</v>
      </c>
      <c r="BZ620" s="365">
        <v>0</v>
      </c>
      <c r="CA620" s="365">
        <v>2458</v>
      </c>
      <c r="CB620" s="365">
        <v>0</v>
      </c>
      <c r="CC620" s="365">
        <v>0</v>
      </c>
      <c r="CD620" s="365">
        <v>0</v>
      </c>
      <c r="CE620" s="365">
        <v>0</v>
      </c>
      <c r="CF620" s="365">
        <v>0</v>
      </c>
      <c r="CG620" s="365">
        <v>0</v>
      </c>
      <c r="CH620" s="365">
        <v>0</v>
      </c>
      <c r="CI620" s="365">
        <v>0</v>
      </c>
      <c r="CJ620" s="365">
        <v>0</v>
      </c>
      <c r="CK620" s="365">
        <v>0</v>
      </c>
      <c r="CL620" s="365">
        <v>0</v>
      </c>
    </row>
    <row r="621" spans="1:90">
      <c r="A621" s="458" t="str">
        <f t="shared" si="9"/>
        <v>1404501262021000</v>
      </c>
      <c r="B621" s="364" t="s">
        <v>1616</v>
      </c>
      <c r="C621" s="364" t="s">
        <v>553</v>
      </c>
      <c r="D621" s="364" t="s">
        <v>573</v>
      </c>
      <c r="E621" s="364" t="s">
        <v>555</v>
      </c>
      <c r="F621" s="364" t="s">
        <v>585</v>
      </c>
      <c r="G621" s="364" t="s">
        <v>464</v>
      </c>
      <c r="H621" s="364" t="s">
        <v>556</v>
      </c>
      <c r="J621" s="364" t="s">
        <v>571</v>
      </c>
      <c r="K621" s="364" t="s">
        <v>558</v>
      </c>
      <c r="L621" s="364" t="s">
        <v>555</v>
      </c>
      <c r="M621" s="364" t="s">
        <v>738</v>
      </c>
      <c r="N621" s="364" t="s">
        <v>740</v>
      </c>
      <c r="O621" s="364" t="s">
        <v>555</v>
      </c>
      <c r="P621" s="364" t="s">
        <v>555</v>
      </c>
      <c r="Q621" s="364" t="s">
        <v>555</v>
      </c>
      <c r="R621" s="364" t="s">
        <v>555</v>
      </c>
      <c r="S621" s="364" t="s">
        <v>555</v>
      </c>
      <c r="T621" s="365">
        <v>460</v>
      </c>
      <c r="U621" s="365">
        <v>0</v>
      </c>
      <c r="V621" s="365">
        <v>0</v>
      </c>
      <c r="W621" s="365">
        <v>0</v>
      </c>
      <c r="X621" s="365">
        <v>3610</v>
      </c>
      <c r="Y621" s="365">
        <v>0</v>
      </c>
      <c r="Z621" s="365">
        <v>0</v>
      </c>
      <c r="AA621" s="365">
        <v>0</v>
      </c>
      <c r="AB621" s="365">
        <v>0</v>
      </c>
      <c r="AC621" s="365">
        <v>0</v>
      </c>
      <c r="AD621" s="365">
        <v>0</v>
      </c>
      <c r="AE621" s="365">
        <v>4070</v>
      </c>
    </row>
    <row r="622" spans="1:90">
      <c r="A622" s="458" t="str">
        <f t="shared" si="9"/>
        <v>1404502262021000</v>
      </c>
      <c r="B622" s="364" t="s">
        <v>1616</v>
      </c>
      <c r="C622" s="364" t="s">
        <v>553</v>
      </c>
      <c r="D622" s="364" t="s">
        <v>573</v>
      </c>
      <c r="E622" s="364" t="s">
        <v>555</v>
      </c>
      <c r="F622" s="364" t="s">
        <v>585</v>
      </c>
      <c r="G622" s="364" t="s">
        <v>464</v>
      </c>
      <c r="H622" s="364" t="s">
        <v>556</v>
      </c>
      <c r="J622" s="364" t="s">
        <v>571</v>
      </c>
      <c r="K622" s="364" t="s">
        <v>561</v>
      </c>
      <c r="L622" s="364" t="s">
        <v>555</v>
      </c>
      <c r="M622" s="364" t="s">
        <v>738</v>
      </c>
      <c r="N622" s="364" t="s">
        <v>740</v>
      </c>
      <c r="O622" s="364" t="s">
        <v>555</v>
      </c>
      <c r="P622" s="364" t="s">
        <v>555</v>
      </c>
      <c r="Q622" s="364" t="s">
        <v>555</v>
      </c>
      <c r="R622" s="364" t="s">
        <v>555</v>
      </c>
      <c r="S622" s="364" t="s">
        <v>555</v>
      </c>
      <c r="T622" s="365">
        <v>0</v>
      </c>
      <c r="U622" s="365">
        <v>0</v>
      </c>
      <c r="V622" s="365">
        <v>0</v>
      </c>
      <c r="W622" s="365">
        <v>0</v>
      </c>
      <c r="X622" s="365">
        <v>29</v>
      </c>
      <c r="Y622" s="365">
        <v>0</v>
      </c>
      <c r="Z622" s="365">
        <v>0</v>
      </c>
      <c r="AA622" s="365">
        <v>0</v>
      </c>
      <c r="AB622" s="365">
        <v>0</v>
      </c>
      <c r="AC622" s="365">
        <v>0</v>
      </c>
      <c r="AD622" s="365">
        <v>0</v>
      </c>
      <c r="AE622" s="365">
        <v>29</v>
      </c>
    </row>
    <row r="623" spans="1:90">
      <c r="A623" s="458" t="str">
        <f t="shared" si="9"/>
        <v>1404503262021000</v>
      </c>
      <c r="B623" s="364" t="s">
        <v>1616</v>
      </c>
      <c r="C623" s="364" t="s">
        <v>553</v>
      </c>
      <c r="D623" s="364" t="s">
        <v>573</v>
      </c>
      <c r="E623" s="364" t="s">
        <v>555</v>
      </c>
      <c r="F623" s="364" t="s">
        <v>585</v>
      </c>
      <c r="G623" s="364" t="s">
        <v>464</v>
      </c>
      <c r="H623" s="364" t="s">
        <v>556</v>
      </c>
      <c r="J623" s="364" t="s">
        <v>571</v>
      </c>
      <c r="K623" s="364" t="s">
        <v>562</v>
      </c>
      <c r="L623" s="364" t="s">
        <v>555</v>
      </c>
      <c r="M623" s="364" t="s">
        <v>738</v>
      </c>
      <c r="N623" s="364" t="s">
        <v>740</v>
      </c>
      <c r="O623" s="364" t="s">
        <v>555</v>
      </c>
      <c r="P623" s="364" t="s">
        <v>555</v>
      </c>
      <c r="Q623" s="364" t="s">
        <v>555</v>
      </c>
      <c r="R623" s="364" t="s">
        <v>555</v>
      </c>
      <c r="S623" s="364" t="s">
        <v>555</v>
      </c>
      <c r="T623" s="365">
        <v>460</v>
      </c>
      <c r="U623" s="365">
        <v>0</v>
      </c>
      <c r="V623" s="365">
        <v>0</v>
      </c>
      <c r="W623" s="365">
        <v>0</v>
      </c>
      <c r="X623" s="365">
        <v>3610</v>
      </c>
      <c r="Y623" s="365">
        <v>0</v>
      </c>
      <c r="Z623" s="365">
        <v>0</v>
      </c>
      <c r="AA623" s="365">
        <v>0</v>
      </c>
      <c r="AB623" s="365">
        <v>0</v>
      </c>
      <c r="AC623" s="365">
        <v>0</v>
      </c>
      <c r="AD623" s="365">
        <v>0</v>
      </c>
      <c r="AE623" s="365">
        <v>4070</v>
      </c>
    </row>
    <row r="624" spans="1:90">
      <c r="A624" s="458" t="str">
        <f t="shared" si="9"/>
        <v>1404504262021000</v>
      </c>
      <c r="B624" s="364" t="s">
        <v>1616</v>
      </c>
      <c r="C624" s="364" t="s">
        <v>553</v>
      </c>
      <c r="D624" s="364" t="s">
        <v>573</v>
      </c>
      <c r="E624" s="364" t="s">
        <v>555</v>
      </c>
      <c r="F624" s="364" t="s">
        <v>585</v>
      </c>
      <c r="G624" s="364" t="s">
        <v>464</v>
      </c>
      <c r="H624" s="364" t="s">
        <v>556</v>
      </c>
      <c r="J624" s="364" t="s">
        <v>571</v>
      </c>
      <c r="K624" s="364" t="s">
        <v>563</v>
      </c>
      <c r="L624" s="364" t="s">
        <v>555</v>
      </c>
      <c r="M624" s="364" t="s">
        <v>738</v>
      </c>
      <c r="N624" s="364" t="s">
        <v>740</v>
      </c>
      <c r="O624" s="364" t="s">
        <v>555</v>
      </c>
      <c r="P624" s="364" t="s">
        <v>555</v>
      </c>
      <c r="Q624" s="364" t="s">
        <v>555</v>
      </c>
      <c r="R624" s="364" t="s">
        <v>555</v>
      </c>
      <c r="S624" s="364" t="s">
        <v>555</v>
      </c>
      <c r="T624" s="365">
        <v>0</v>
      </c>
      <c r="U624" s="365">
        <v>0</v>
      </c>
      <c r="V624" s="365">
        <v>0</v>
      </c>
      <c r="W624" s="365">
        <v>0</v>
      </c>
      <c r="X624" s="365">
        <v>12</v>
      </c>
      <c r="Y624" s="365">
        <v>0</v>
      </c>
      <c r="Z624" s="365">
        <v>0</v>
      </c>
      <c r="AA624" s="365">
        <v>0</v>
      </c>
      <c r="AB624" s="365">
        <v>0</v>
      </c>
      <c r="AC624" s="365">
        <v>0</v>
      </c>
      <c r="AD624" s="365">
        <v>0</v>
      </c>
      <c r="AE624" s="365">
        <v>12</v>
      </c>
    </row>
    <row r="625" spans="1:31">
      <c r="A625" s="458" t="str">
        <f t="shared" si="9"/>
        <v>1404505262021000</v>
      </c>
      <c r="B625" s="364" t="s">
        <v>1616</v>
      </c>
      <c r="C625" s="364" t="s">
        <v>553</v>
      </c>
      <c r="D625" s="364" t="s">
        <v>573</v>
      </c>
      <c r="E625" s="364" t="s">
        <v>555</v>
      </c>
      <c r="F625" s="364" t="s">
        <v>585</v>
      </c>
      <c r="G625" s="364" t="s">
        <v>464</v>
      </c>
      <c r="H625" s="364" t="s">
        <v>556</v>
      </c>
      <c r="J625" s="364" t="s">
        <v>571</v>
      </c>
      <c r="K625" s="364" t="s">
        <v>564</v>
      </c>
      <c r="L625" s="364" t="s">
        <v>555</v>
      </c>
      <c r="M625" s="364" t="s">
        <v>738</v>
      </c>
      <c r="N625" s="364" t="s">
        <v>740</v>
      </c>
      <c r="O625" s="364" t="s">
        <v>555</v>
      </c>
      <c r="P625" s="364" t="s">
        <v>555</v>
      </c>
      <c r="Q625" s="364" t="s">
        <v>555</v>
      </c>
      <c r="R625" s="364" t="s">
        <v>555</v>
      </c>
      <c r="S625" s="364" t="s">
        <v>555</v>
      </c>
      <c r="T625" s="365">
        <v>460</v>
      </c>
      <c r="U625" s="365">
        <v>0</v>
      </c>
      <c r="V625" s="365">
        <v>0</v>
      </c>
      <c r="W625" s="365">
        <v>0</v>
      </c>
      <c r="X625" s="365">
        <v>0</v>
      </c>
      <c r="Y625" s="365">
        <v>0</v>
      </c>
      <c r="Z625" s="365">
        <v>0</v>
      </c>
      <c r="AA625" s="365">
        <v>0</v>
      </c>
      <c r="AB625" s="365">
        <v>0</v>
      </c>
      <c r="AC625" s="365">
        <v>0</v>
      </c>
      <c r="AD625" s="365">
        <v>0</v>
      </c>
      <c r="AE625" s="365">
        <v>460</v>
      </c>
    </row>
    <row r="626" spans="1:31">
      <c r="A626" s="458" t="str">
        <f t="shared" si="9"/>
        <v>1404506262021000</v>
      </c>
      <c r="B626" s="364" t="s">
        <v>1616</v>
      </c>
      <c r="C626" s="364" t="s">
        <v>553</v>
      </c>
      <c r="D626" s="364" t="s">
        <v>573</v>
      </c>
      <c r="E626" s="364" t="s">
        <v>555</v>
      </c>
      <c r="F626" s="364" t="s">
        <v>585</v>
      </c>
      <c r="G626" s="364" t="s">
        <v>464</v>
      </c>
      <c r="H626" s="364" t="s">
        <v>556</v>
      </c>
      <c r="J626" s="364" t="s">
        <v>571</v>
      </c>
      <c r="K626" s="364" t="s">
        <v>565</v>
      </c>
      <c r="L626" s="364" t="s">
        <v>555</v>
      </c>
      <c r="M626" s="364" t="s">
        <v>738</v>
      </c>
      <c r="N626" s="364" t="s">
        <v>740</v>
      </c>
      <c r="O626" s="364" t="s">
        <v>555</v>
      </c>
      <c r="P626" s="364" t="s">
        <v>555</v>
      </c>
      <c r="Q626" s="364" t="s">
        <v>555</v>
      </c>
      <c r="R626" s="364" t="s">
        <v>555</v>
      </c>
      <c r="S626" s="364" t="s">
        <v>555</v>
      </c>
      <c r="T626" s="365">
        <v>0</v>
      </c>
      <c r="U626" s="365">
        <v>0</v>
      </c>
      <c r="V626" s="365">
        <v>0</v>
      </c>
      <c r="W626" s="365">
        <v>0</v>
      </c>
      <c r="X626" s="365">
        <v>0</v>
      </c>
      <c r="Y626" s="365">
        <v>0</v>
      </c>
      <c r="Z626" s="365">
        <v>0</v>
      </c>
      <c r="AA626" s="365">
        <v>0</v>
      </c>
      <c r="AB626" s="365">
        <v>0</v>
      </c>
      <c r="AC626" s="365">
        <v>0</v>
      </c>
      <c r="AD626" s="365">
        <v>0</v>
      </c>
      <c r="AE626" s="365">
        <v>0</v>
      </c>
    </row>
    <row r="627" spans="1:31">
      <c r="A627" s="458" t="str">
        <f t="shared" si="9"/>
        <v>1404507262021000</v>
      </c>
      <c r="B627" s="364" t="s">
        <v>1616</v>
      </c>
      <c r="C627" s="364" t="s">
        <v>553</v>
      </c>
      <c r="D627" s="364" t="s">
        <v>573</v>
      </c>
      <c r="E627" s="364" t="s">
        <v>555</v>
      </c>
      <c r="F627" s="364" t="s">
        <v>585</v>
      </c>
      <c r="G627" s="364" t="s">
        <v>464</v>
      </c>
      <c r="H627" s="364" t="s">
        <v>556</v>
      </c>
      <c r="J627" s="364" t="s">
        <v>571</v>
      </c>
      <c r="K627" s="364" t="s">
        <v>566</v>
      </c>
      <c r="L627" s="364" t="s">
        <v>555</v>
      </c>
      <c r="M627" s="364" t="s">
        <v>738</v>
      </c>
      <c r="N627" s="364" t="s">
        <v>740</v>
      </c>
      <c r="O627" s="364" t="s">
        <v>555</v>
      </c>
      <c r="P627" s="364" t="s">
        <v>555</v>
      </c>
      <c r="Q627" s="364" t="s">
        <v>555</v>
      </c>
      <c r="R627" s="364" t="s">
        <v>555</v>
      </c>
      <c r="S627" s="364" t="s">
        <v>555</v>
      </c>
      <c r="T627" s="365">
        <v>460</v>
      </c>
      <c r="U627" s="365">
        <v>0</v>
      </c>
      <c r="V627" s="365">
        <v>0</v>
      </c>
      <c r="W627" s="365">
        <v>0</v>
      </c>
      <c r="X627" s="365">
        <v>0</v>
      </c>
      <c r="Y627" s="365">
        <v>0</v>
      </c>
      <c r="Z627" s="365">
        <v>0</v>
      </c>
      <c r="AA627" s="365">
        <v>0</v>
      </c>
      <c r="AB627" s="365">
        <v>0</v>
      </c>
      <c r="AC627" s="365">
        <v>0</v>
      </c>
      <c r="AD627" s="365">
        <v>0</v>
      </c>
      <c r="AE627" s="365">
        <v>460</v>
      </c>
    </row>
    <row r="628" spans="1:31">
      <c r="A628" s="458" t="str">
        <f t="shared" si="9"/>
        <v>1404508262021000</v>
      </c>
      <c r="B628" s="364" t="s">
        <v>1616</v>
      </c>
      <c r="C628" s="364" t="s">
        <v>553</v>
      </c>
      <c r="D628" s="364" t="s">
        <v>573</v>
      </c>
      <c r="E628" s="364" t="s">
        <v>555</v>
      </c>
      <c r="F628" s="364" t="s">
        <v>585</v>
      </c>
      <c r="G628" s="364" t="s">
        <v>464</v>
      </c>
      <c r="H628" s="364" t="s">
        <v>556</v>
      </c>
      <c r="J628" s="364" t="s">
        <v>571</v>
      </c>
      <c r="K628" s="364" t="s">
        <v>554</v>
      </c>
      <c r="L628" s="364" t="s">
        <v>555</v>
      </c>
      <c r="M628" s="364" t="s">
        <v>738</v>
      </c>
      <c r="N628" s="364" t="s">
        <v>740</v>
      </c>
      <c r="O628" s="364" t="s">
        <v>555</v>
      </c>
      <c r="P628" s="364" t="s">
        <v>555</v>
      </c>
      <c r="Q628" s="364" t="s">
        <v>555</v>
      </c>
      <c r="R628" s="364" t="s">
        <v>555</v>
      </c>
      <c r="S628" s="364" t="s">
        <v>555</v>
      </c>
      <c r="T628" s="365">
        <v>0</v>
      </c>
      <c r="U628" s="365">
        <v>0</v>
      </c>
      <c r="V628" s="365">
        <v>0</v>
      </c>
      <c r="W628" s="365">
        <v>0</v>
      </c>
      <c r="X628" s="365">
        <v>0</v>
      </c>
      <c r="Y628" s="365">
        <v>0</v>
      </c>
      <c r="Z628" s="365">
        <v>0</v>
      </c>
      <c r="AA628" s="365">
        <v>0</v>
      </c>
      <c r="AB628" s="365">
        <v>0</v>
      </c>
      <c r="AC628" s="365">
        <v>0</v>
      </c>
      <c r="AD628" s="365">
        <v>0</v>
      </c>
      <c r="AE628" s="365">
        <v>0</v>
      </c>
    </row>
    <row r="629" spans="1:31">
      <c r="A629" s="458" t="str">
        <f t="shared" si="9"/>
        <v>1404509262021000</v>
      </c>
      <c r="B629" s="364" t="s">
        <v>1616</v>
      </c>
      <c r="C629" s="364" t="s">
        <v>553</v>
      </c>
      <c r="D629" s="364" t="s">
        <v>573</v>
      </c>
      <c r="E629" s="364" t="s">
        <v>555</v>
      </c>
      <c r="F629" s="364" t="s">
        <v>585</v>
      </c>
      <c r="G629" s="364" t="s">
        <v>464</v>
      </c>
      <c r="H629" s="364" t="s">
        <v>556</v>
      </c>
      <c r="J629" s="364" t="s">
        <v>571</v>
      </c>
      <c r="K629" s="364" t="s">
        <v>567</v>
      </c>
      <c r="L629" s="364" t="s">
        <v>555</v>
      </c>
      <c r="M629" s="364" t="s">
        <v>738</v>
      </c>
      <c r="N629" s="364" t="s">
        <v>740</v>
      </c>
      <c r="O629" s="364" t="s">
        <v>555</v>
      </c>
      <c r="P629" s="364" t="s">
        <v>555</v>
      </c>
      <c r="Q629" s="364" t="s">
        <v>555</v>
      </c>
      <c r="R629" s="364" t="s">
        <v>555</v>
      </c>
      <c r="S629" s="364" t="s">
        <v>555</v>
      </c>
      <c r="T629" s="365">
        <v>461</v>
      </c>
      <c r="U629" s="365">
        <v>0</v>
      </c>
      <c r="V629" s="365">
        <v>0</v>
      </c>
      <c r="W629" s="365">
        <v>0</v>
      </c>
      <c r="X629" s="365">
        <v>0</v>
      </c>
      <c r="Y629" s="365">
        <v>0</v>
      </c>
      <c r="Z629" s="365">
        <v>0</v>
      </c>
      <c r="AA629" s="365">
        <v>0</v>
      </c>
      <c r="AB629" s="365">
        <v>0</v>
      </c>
      <c r="AC629" s="365">
        <v>0</v>
      </c>
      <c r="AD629" s="365">
        <v>0</v>
      </c>
      <c r="AE629" s="365">
        <v>461</v>
      </c>
    </row>
    <row r="630" spans="1:31">
      <c r="A630" s="458" t="str">
        <f t="shared" si="9"/>
        <v>1404510262021000</v>
      </c>
      <c r="B630" s="364" t="s">
        <v>1616</v>
      </c>
      <c r="C630" s="364" t="s">
        <v>553</v>
      </c>
      <c r="D630" s="364" t="s">
        <v>573</v>
      </c>
      <c r="E630" s="364" t="s">
        <v>555</v>
      </c>
      <c r="F630" s="364" t="s">
        <v>585</v>
      </c>
      <c r="G630" s="364" t="s">
        <v>464</v>
      </c>
      <c r="H630" s="364" t="s">
        <v>556</v>
      </c>
      <c r="J630" s="364" t="s">
        <v>571</v>
      </c>
      <c r="K630" s="364" t="s">
        <v>568</v>
      </c>
      <c r="L630" s="364" t="s">
        <v>555</v>
      </c>
      <c r="M630" s="364" t="s">
        <v>738</v>
      </c>
      <c r="N630" s="364" t="s">
        <v>740</v>
      </c>
      <c r="O630" s="364" t="s">
        <v>555</v>
      </c>
      <c r="P630" s="364" t="s">
        <v>555</v>
      </c>
      <c r="Q630" s="364" t="s">
        <v>555</v>
      </c>
      <c r="R630" s="364" t="s">
        <v>555</v>
      </c>
      <c r="S630" s="364" t="s">
        <v>555</v>
      </c>
      <c r="T630" s="365">
        <v>0</v>
      </c>
      <c r="U630" s="365">
        <v>0</v>
      </c>
      <c r="V630" s="365">
        <v>0</v>
      </c>
      <c r="W630" s="365">
        <v>0</v>
      </c>
      <c r="X630" s="365">
        <v>0</v>
      </c>
      <c r="Y630" s="365">
        <v>0</v>
      </c>
      <c r="Z630" s="365">
        <v>0</v>
      </c>
      <c r="AA630" s="365">
        <v>0</v>
      </c>
      <c r="AB630" s="365">
        <v>0</v>
      </c>
      <c r="AC630" s="365">
        <v>0</v>
      </c>
      <c r="AD630" s="365">
        <v>0</v>
      </c>
      <c r="AE630" s="365">
        <v>0</v>
      </c>
    </row>
    <row r="631" spans="1:31">
      <c r="A631" s="458" t="str">
        <f t="shared" si="9"/>
        <v>1404511262021000</v>
      </c>
      <c r="B631" s="364" t="s">
        <v>1616</v>
      </c>
      <c r="C631" s="364" t="s">
        <v>553</v>
      </c>
      <c r="D631" s="364" t="s">
        <v>573</v>
      </c>
      <c r="E631" s="364" t="s">
        <v>555</v>
      </c>
      <c r="F631" s="364" t="s">
        <v>585</v>
      </c>
      <c r="G631" s="364" t="s">
        <v>464</v>
      </c>
      <c r="H631" s="364" t="s">
        <v>556</v>
      </c>
      <c r="J631" s="364" t="s">
        <v>571</v>
      </c>
      <c r="K631" s="364" t="s">
        <v>569</v>
      </c>
      <c r="L631" s="364" t="s">
        <v>555</v>
      </c>
      <c r="M631" s="364" t="s">
        <v>738</v>
      </c>
      <c r="N631" s="364" t="s">
        <v>740</v>
      </c>
      <c r="O631" s="364" t="s">
        <v>555</v>
      </c>
      <c r="P631" s="364" t="s">
        <v>555</v>
      </c>
      <c r="Q631" s="364" t="s">
        <v>555</v>
      </c>
      <c r="R631" s="364" t="s">
        <v>555</v>
      </c>
      <c r="S631" s="364" t="s">
        <v>555</v>
      </c>
      <c r="T631" s="365">
        <v>461</v>
      </c>
      <c r="U631" s="365">
        <v>0</v>
      </c>
      <c r="V631" s="365">
        <v>0</v>
      </c>
      <c r="W631" s="365">
        <v>0</v>
      </c>
      <c r="X631" s="365">
        <v>0</v>
      </c>
      <c r="Y631" s="365">
        <v>0</v>
      </c>
      <c r="Z631" s="365">
        <v>0</v>
      </c>
      <c r="AA631" s="365">
        <v>0</v>
      </c>
      <c r="AB631" s="365">
        <v>0</v>
      </c>
      <c r="AC631" s="365">
        <v>0</v>
      </c>
      <c r="AD631" s="365">
        <v>0</v>
      </c>
      <c r="AE631" s="365">
        <v>461</v>
      </c>
    </row>
    <row r="632" spans="1:31">
      <c r="A632" s="458" t="str">
        <f t="shared" si="9"/>
        <v>1404512262021000</v>
      </c>
      <c r="B632" s="364" t="s">
        <v>1616</v>
      </c>
      <c r="C632" s="364" t="s">
        <v>553</v>
      </c>
      <c r="D632" s="364" t="s">
        <v>573</v>
      </c>
      <c r="E632" s="364" t="s">
        <v>555</v>
      </c>
      <c r="F632" s="364" t="s">
        <v>585</v>
      </c>
      <c r="G632" s="364" t="s">
        <v>464</v>
      </c>
      <c r="H632" s="364" t="s">
        <v>556</v>
      </c>
      <c r="J632" s="364" t="s">
        <v>571</v>
      </c>
      <c r="K632" s="364" t="s">
        <v>557</v>
      </c>
      <c r="L632" s="364" t="s">
        <v>555</v>
      </c>
      <c r="M632" s="364" t="s">
        <v>738</v>
      </c>
      <c r="N632" s="364" t="s">
        <v>740</v>
      </c>
      <c r="O632" s="364" t="s">
        <v>555</v>
      </c>
      <c r="P632" s="364" t="s">
        <v>555</v>
      </c>
      <c r="Q632" s="364" t="s">
        <v>555</v>
      </c>
      <c r="R632" s="364" t="s">
        <v>555</v>
      </c>
      <c r="S632" s="364" t="s">
        <v>555</v>
      </c>
      <c r="T632" s="365">
        <v>0</v>
      </c>
      <c r="U632" s="365">
        <v>0</v>
      </c>
      <c r="V632" s="365">
        <v>0</v>
      </c>
      <c r="W632" s="365">
        <v>0</v>
      </c>
      <c r="X632" s="365">
        <v>0</v>
      </c>
      <c r="Y632" s="365">
        <v>0</v>
      </c>
      <c r="Z632" s="365">
        <v>0</v>
      </c>
      <c r="AA632" s="365">
        <v>0</v>
      </c>
      <c r="AB632" s="365">
        <v>0</v>
      </c>
      <c r="AC632" s="365">
        <v>0</v>
      </c>
      <c r="AD632" s="365">
        <v>0</v>
      </c>
      <c r="AE632" s="365">
        <v>0</v>
      </c>
    </row>
    <row r="633" spans="1:31">
      <c r="A633" s="458" t="str">
        <f t="shared" si="9"/>
        <v>1404513262021000</v>
      </c>
      <c r="B633" s="364" t="s">
        <v>1616</v>
      </c>
      <c r="C633" s="364" t="s">
        <v>553</v>
      </c>
      <c r="D633" s="364" t="s">
        <v>573</v>
      </c>
      <c r="E633" s="364" t="s">
        <v>555</v>
      </c>
      <c r="F633" s="364" t="s">
        <v>585</v>
      </c>
      <c r="G633" s="364" t="s">
        <v>464</v>
      </c>
      <c r="H633" s="364" t="s">
        <v>556</v>
      </c>
      <c r="J633" s="364" t="s">
        <v>571</v>
      </c>
      <c r="K633" s="364" t="s">
        <v>572</v>
      </c>
      <c r="L633" s="364" t="s">
        <v>555</v>
      </c>
      <c r="M633" s="364" t="s">
        <v>738</v>
      </c>
      <c r="N633" s="364" t="s">
        <v>740</v>
      </c>
      <c r="O633" s="364" t="s">
        <v>555</v>
      </c>
      <c r="P633" s="364" t="s">
        <v>555</v>
      </c>
      <c r="Q633" s="364" t="s">
        <v>555</v>
      </c>
      <c r="R633" s="364" t="s">
        <v>555</v>
      </c>
      <c r="S633" s="364" t="s">
        <v>555</v>
      </c>
      <c r="T633" s="365">
        <v>461</v>
      </c>
      <c r="U633" s="365">
        <v>0</v>
      </c>
      <c r="V633" s="365">
        <v>0</v>
      </c>
      <c r="W633" s="365">
        <v>0</v>
      </c>
      <c r="X633" s="365">
        <v>0</v>
      </c>
      <c r="Y633" s="365">
        <v>0</v>
      </c>
      <c r="Z633" s="365">
        <v>0</v>
      </c>
      <c r="AA633" s="365">
        <v>0</v>
      </c>
      <c r="AB633" s="365">
        <v>0</v>
      </c>
      <c r="AC633" s="365">
        <v>0</v>
      </c>
      <c r="AD633" s="365">
        <v>0</v>
      </c>
      <c r="AE633" s="365">
        <v>461</v>
      </c>
    </row>
    <row r="634" spans="1:31">
      <c r="A634" s="458" t="str">
        <f t="shared" si="9"/>
        <v>1404514262021000</v>
      </c>
      <c r="B634" s="364" t="s">
        <v>1616</v>
      </c>
      <c r="C634" s="364" t="s">
        <v>553</v>
      </c>
      <c r="D634" s="364" t="s">
        <v>573</v>
      </c>
      <c r="E634" s="364" t="s">
        <v>555</v>
      </c>
      <c r="F634" s="364" t="s">
        <v>585</v>
      </c>
      <c r="G634" s="364" t="s">
        <v>464</v>
      </c>
      <c r="H634" s="364" t="s">
        <v>556</v>
      </c>
      <c r="J634" s="364" t="s">
        <v>571</v>
      </c>
      <c r="K634" s="364" t="s">
        <v>573</v>
      </c>
      <c r="L634" s="364" t="s">
        <v>555</v>
      </c>
      <c r="M634" s="364" t="s">
        <v>738</v>
      </c>
      <c r="N634" s="364" t="s">
        <v>740</v>
      </c>
      <c r="O634" s="364" t="s">
        <v>555</v>
      </c>
      <c r="P634" s="364" t="s">
        <v>555</v>
      </c>
      <c r="Q634" s="364" t="s">
        <v>555</v>
      </c>
      <c r="R634" s="364" t="s">
        <v>555</v>
      </c>
      <c r="S634" s="364" t="s">
        <v>555</v>
      </c>
      <c r="T634" s="365">
        <v>0</v>
      </c>
      <c r="U634" s="365">
        <v>0</v>
      </c>
      <c r="V634" s="365">
        <v>0</v>
      </c>
      <c r="W634" s="365">
        <v>0</v>
      </c>
      <c r="X634" s="365">
        <v>0</v>
      </c>
      <c r="Y634" s="365">
        <v>0</v>
      </c>
      <c r="Z634" s="365">
        <v>0</v>
      </c>
      <c r="AA634" s="365">
        <v>0</v>
      </c>
      <c r="AB634" s="365">
        <v>0</v>
      </c>
      <c r="AC634" s="365">
        <v>0</v>
      </c>
      <c r="AD634" s="365">
        <v>0</v>
      </c>
      <c r="AE634" s="365">
        <v>0</v>
      </c>
    </row>
    <row r="635" spans="1:31">
      <c r="A635" s="458" t="str">
        <f t="shared" si="9"/>
        <v>1404515262021000</v>
      </c>
      <c r="B635" s="364" t="s">
        <v>1616</v>
      </c>
      <c r="C635" s="364" t="s">
        <v>553</v>
      </c>
      <c r="D635" s="364" t="s">
        <v>573</v>
      </c>
      <c r="E635" s="364" t="s">
        <v>555</v>
      </c>
      <c r="F635" s="364" t="s">
        <v>585</v>
      </c>
      <c r="G635" s="364" t="s">
        <v>464</v>
      </c>
      <c r="H635" s="364" t="s">
        <v>556</v>
      </c>
      <c r="J635" s="364" t="s">
        <v>571</v>
      </c>
      <c r="K635" s="364" t="s">
        <v>574</v>
      </c>
      <c r="L635" s="364" t="s">
        <v>555</v>
      </c>
      <c r="M635" s="364" t="s">
        <v>738</v>
      </c>
      <c r="N635" s="364" t="s">
        <v>740</v>
      </c>
      <c r="O635" s="364" t="s">
        <v>555</v>
      </c>
      <c r="P635" s="364" t="s">
        <v>555</v>
      </c>
      <c r="Q635" s="364" t="s">
        <v>555</v>
      </c>
      <c r="R635" s="364" t="s">
        <v>555</v>
      </c>
      <c r="S635" s="364" t="s">
        <v>555</v>
      </c>
      <c r="T635" s="365">
        <v>461</v>
      </c>
      <c r="U635" s="365">
        <v>0</v>
      </c>
      <c r="V635" s="365">
        <v>0</v>
      </c>
      <c r="W635" s="365">
        <v>0</v>
      </c>
      <c r="X635" s="365">
        <v>0</v>
      </c>
      <c r="Y635" s="365">
        <v>0</v>
      </c>
      <c r="Z635" s="365">
        <v>0</v>
      </c>
      <c r="AA635" s="365">
        <v>0</v>
      </c>
      <c r="AB635" s="365">
        <v>0</v>
      </c>
      <c r="AC635" s="365">
        <v>0</v>
      </c>
      <c r="AD635" s="365">
        <v>0</v>
      </c>
      <c r="AE635" s="365">
        <v>461</v>
      </c>
    </row>
    <row r="636" spans="1:31">
      <c r="A636" s="458" t="str">
        <f t="shared" si="9"/>
        <v>1404516262021000</v>
      </c>
      <c r="B636" s="364" t="s">
        <v>1616</v>
      </c>
      <c r="C636" s="364" t="s">
        <v>553</v>
      </c>
      <c r="D636" s="364" t="s">
        <v>573</v>
      </c>
      <c r="E636" s="364" t="s">
        <v>555</v>
      </c>
      <c r="F636" s="364" t="s">
        <v>585</v>
      </c>
      <c r="G636" s="364" t="s">
        <v>464</v>
      </c>
      <c r="H636" s="364" t="s">
        <v>556</v>
      </c>
      <c r="J636" s="364" t="s">
        <v>571</v>
      </c>
      <c r="K636" s="364" t="s">
        <v>575</v>
      </c>
      <c r="L636" s="364" t="s">
        <v>555</v>
      </c>
      <c r="M636" s="364" t="s">
        <v>738</v>
      </c>
      <c r="N636" s="364" t="s">
        <v>740</v>
      </c>
      <c r="O636" s="364" t="s">
        <v>555</v>
      </c>
      <c r="P636" s="364" t="s">
        <v>555</v>
      </c>
      <c r="Q636" s="364" t="s">
        <v>555</v>
      </c>
      <c r="R636" s="364" t="s">
        <v>555</v>
      </c>
      <c r="S636" s="364" t="s">
        <v>555</v>
      </c>
      <c r="T636" s="365">
        <v>0</v>
      </c>
      <c r="U636" s="365">
        <v>0</v>
      </c>
      <c r="V636" s="365">
        <v>0</v>
      </c>
      <c r="W636" s="365">
        <v>0</v>
      </c>
      <c r="X636" s="365">
        <v>0</v>
      </c>
      <c r="Y636" s="365">
        <v>0</v>
      </c>
      <c r="Z636" s="365">
        <v>0</v>
      </c>
      <c r="AA636" s="365">
        <v>0</v>
      </c>
      <c r="AB636" s="365">
        <v>0</v>
      </c>
      <c r="AC636" s="365">
        <v>0</v>
      </c>
      <c r="AD636" s="365">
        <v>0</v>
      </c>
      <c r="AE636" s="365">
        <v>0</v>
      </c>
    </row>
    <row r="637" spans="1:31">
      <c r="A637" s="458" t="str">
        <f t="shared" si="9"/>
        <v>1404517262021000</v>
      </c>
      <c r="B637" s="364" t="s">
        <v>1616</v>
      </c>
      <c r="C637" s="364" t="s">
        <v>553</v>
      </c>
      <c r="D637" s="364" t="s">
        <v>573</v>
      </c>
      <c r="E637" s="364" t="s">
        <v>555</v>
      </c>
      <c r="F637" s="364" t="s">
        <v>585</v>
      </c>
      <c r="G637" s="364" t="s">
        <v>464</v>
      </c>
      <c r="H637" s="364" t="s">
        <v>556</v>
      </c>
      <c r="J637" s="364" t="s">
        <v>571</v>
      </c>
      <c r="K637" s="364" t="s">
        <v>576</v>
      </c>
      <c r="L637" s="364" t="s">
        <v>555</v>
      </c>
      <c r="M637" s="364" t="s">
        <v>738</v>
      </c>
      <c r="N637" s="364" t="s">
        <v>740</v>
      </c>
      <c r="O637" s="364" t="s">
        <v>555</v>
      </c>
      <c r="P637" s="364" t="s">
        <v>555</v>
      </c>
      <c r="Q637" s="364" t="s">
        <v>555</v>
      </c>
      <c r="R637" s="364" t="s">
        <v>555</v>
      </c>
      <c r="S637" s="364" t="s">
        <v>555</v>
      </c>
      <c r="T637" s="365">
        <v>0</v>
      </c>
      <c r="U637" s="365">
        <v>0</v>
      </c>
      <c r="V637" s="365">
        <v>0</v>
      </c>
      <c r="W637" s="365">
        <v>0</v>
      </c>
      <c r="X637" s="365">
        <v>0</v>
      </c>
      <c r="Y637" s="365">
        <v>0</v>
      </c>
      <c r="Z637" s="365">
        <v>0</v>
      </c>
      <c r="AA637" s="365">
        <v>0</v>
      </c>
      <c r="AB637" s="365">
        <v>0</v>
      </c>
      <c r="AC637" s="365">
        <v>0</v>
      </c>
      <c r="AD637" s="365">
        <v>0</v>
      </c>
      <c r="AE637" s="365">
        <v>0</v>
      </c>
    </row>
    <row r="638" spans="1:31">
      <c r="A638" s="458" t="str">
        <f t="shared" si="9"/>
        <v>1404518262021000</v>
      </c>
      <c r="B638" s="364" t="s">
        <v>1616</v>
      </c>
      <c r="C638" s="364" t="s">
        <v>553</v>
      </c>
      <c r="D638" s="364" t="s">
        <v>573</v>
      </c>
      <c r="E638" s="364" t="s">
        <v>555</v>
      </c>
      <c r="F638" s="364" t="s">
        <v>585</v>
      </c>
      <c r="G638" s="364" t="s">
        <v>464</v>
      </c>
      <c r="H638" s="364" t="s">
        <v>556</v>
      </c>
      <c r="J638" s="364" t="s">
        <v>571</v>
      </c>
      <c r="K638" s="364" t="s">
        <v>577</v>
      </c>
      <c r="L638" s="364" t="s">
        <v>555</v>
      </c>
      <c r="M638" s="364" t="s">
        <v>738</v>
      </c>
      <c r="N638" s="364" t="s">
        <v>740</v>
      </c>
      <c r="O638" s="364" t="s">
        <v>555</v>
      </c>
      <c r="P638" s="364" t="s">
        <v>555</v>
      </c>
      <c r="Q638" s="364" t="s">
        <v>555</v>
      </c>
      <c r="R638" s="364" t="s">
        <v>555</v>
      </c>
      <c r="S638" s="364" t="s">
        <v>555</v>
      </c>
      <c r="T638" s="365">
        <v>0</v>
      </c>
      <c r="U638" s="365">
        <v>0</v>
      </c>
      <c r="V638" s="365">
        <v>0</v>
      </c>
      <c r="W638" s="365">
        <v>0</v>
      </c>
      <c r="X638" s="365">
        <v>0</v>
      </c>
      <c r="Y638" s="365">
        <v>0</v>
      </c>
      <c r="Z638" s="365">
        <v>0</v>
      </c>
      <c r="AA638" s="365">
        <v>0</v>
      </c>
      <c r="AB638" s="365">
        <v>0</v>
      </c>
      <c r="AC638" s="365">
        <v>0</v>
      </c>
      <c r="AD638" s="365">
        <v>0</v>
      </c>
      <c r="AE638" s="365">
        <v>0</v>
      </c>
    </row>
    <row r="639" spans="1:31">
      <c r="A639" s="458" t="str">
        <f t="shared" si="9"/>
        <v>1404519262021000</v>
      </c>
      <c r="B639" s="364" t="s">
        <v>1616</v>
      </c>
      <c r="C639" s="364" t="s">
        <v>553</v>
      </c>
      <c r="D639" s="364" t="s">
        <v>573</v>
      </c>
      <c r="E639" s="364" t="s">
        <v>555</v>
      </c>
      <c r="F639" s="364" t="s">
        <v>585</v>
      </c>
      <c r="G639" s="364" t="s">
        <v>464</v>
      </c>
      <c r="H639" s="364" t="s">
        <v>556</v>
      </c>
      <c r="J639" s="364" t="s">
        <v>571</v>
      </c>
      <c r="K639" s="364" t="s">
        <v>578</v>
      </c>
      <c r="L639" s="364" t="s">
        <v>555</v>
      </c>
      <c r="M639" s="364" t="s">
        <v>738</v>
      </c>
      <c r="N639" s="364" t="s">
        <v>740</v>
      </c>
      <c r="O639" s="364" t="s">
        <v>555</v>
      </c>
      <c r="P639" s="364" t="s">
        <v>555</v>
      </c>
      <c r="Q639" s="364" t="s">
        <v>555</v>
      </c>
      <c r="R639" s="364" t="s">
        <v>555</v>
      </c>
      <c r="S639" s="364" t="s">
        <v>555</v>
      </c>
      <c r="T639" s="365">
        <v>0</v>
      </c>
      <c r="U639" s="365">
        <v>0</v>
      </c>
      <c r="V639" s="365">
        <v>0</v>
      </c>
      <c r="W639" s="365">
        <v>0</v>
      </c>
      <c r="X639" s="365">
        <v>0</v>
      </c>
      <c r="Y639" s="365">
        <v>0</v>
      </c>
      <c r="Z639" s="365">
        <v>0</v>
      </c>
      <c r="AA639" s="365">
        <v>0</v>
      </c>
      <c r="AB639" s="365">
        <v>0</v>
      </c>
      <c r="AC639" s="365">
        <v>0</v>
      </c>
      <c r="AD639" s="365">
        <v>0</v>
      </c>
      <c r="AE639" s="365">
        <v>0</v>
      </c>
    </row>
    <row r="640" spans="1:31">
      <c r="A640" s="458" t="str">
        <f t="shared" si="9"/>
        <v>1404520262021000</v>
      </c>
      <c r="B640" s="364" t="s">
        <v>1616</v>
      </c>
      <c r="C640" s="364" t="s">
        <v>553</v>
      </c>
      <c r="D640" s="364" t="s">
        <v>573</v>
      </c>
      <c r="E640" s="364" t="s">
        <v>555</v>
      </c>
      <c r="F640" s="364" t="s">
        <v>585</v>
      </c>
      <c r="G640" s="364" t="s">
        <v>464</v>
      </c>
      <c r="H640" s="364" t="s">
        <v>556</v>
      </c>
      <c r="J640" s="364" t="s">
        <v>571</v>
      </c>
      <c r="K640" s="364" t="s">
        <v>579</v>
      </c>
      <c r="L640" s="364" t="s">
        <v>555</v>
      </c>
      <c r="M640" s="364" t="s">
        <v>738</v>
      </c>
      <c r="N640" s="364" t="s">
        <v>740</v>
      </c>
      <c r="O640" s="364" t="s">
        <v>555</v>
      </c>
      <c r="P640" s="364" t="s">
        <v>555</v>
      </c>
      <c r="Q640" s="364" t="s">
        <v>555</v>
      </c>
      <c r="R640" s="364" t="s">
        <v>555</v>
      </c>
      <c r="S640" s="364" t="s">
        <v>555</v>
      </c>
      <c r="T640" s="365">
        <v>0</v>
      </c>
      <c r="U640" s="365">
        <v>0</v>
      </c>
      <c r="V640" s="365">
        <v>0</v>
      </c>
      <c r="W640" s="365">
        <v>0</v>
      </c>
      <c r="X640" s="365">
        <v>0</v>
      </c>
      <c r="Y640" s="365">
        <v>0</v>
      </c>
      <c r="Z640" s="365">
        <v>0</v>
      </c>
      <c r="AA640" s="365">
        <v>0</v>
      </c>
      <c r="AB640" s="365">
        <v>0</v>
      </c>
      <c r="AC640" s="365">
        <v>0</v>
      </c>
      <c r="AD640" s="365">
        <v>0</v>
      </c>
      <c r="AE640" s="365">
        <v>0</v>
      </c>
    </row>
    <row r="641" spans="1:87">
      <c r="A641" s="458" t="str">
        <f t="shared" si="9"/>
        <v>1404521262021000</v>
      </c>
      <c r="B641" s="364" t="s">
        <v>1616</v>
      </c>
      <c r="C641" s="364" t="s">
        <v>553</v>
      </c>
      <c r="D641" s="364" t="s">
        <v>573</v>
      </c>
      <c r="E641" s="364" t="s">
        <v>555</v>
      </c>
      <c r="F641" s="364" t="s">
        <v>585</v>
      </c>
      <c r="G641" s="364" t="s">
        <v>464</v>
      </c>
      <c r="H641" s="364" t="s">
        <v>556</v>
      </c>
      <c r="J641" s="364" t="s">
        <v>571</v>
      </c>
      <c r="K641" s="364" t="s">
        <v>559</v>
      </c>
      <c r="L641" s="364" t="s">
        <v>555</v>
      </c>
      <c r="M641" s="364" t="s">
        <v>738</v>
      </c>
      <c r="N641" s="364" t="s">
        <v>740</v>
      </c>
      <c r="O641" s="364" t="s">
        <v>555</v>
      </c>
      <c r="P641" s="364" t="s">
        <v>555</v>
      </c>
      <c r="Q641" s="364" t="s">
        <v>555</v>
      </c>
      <c r="R641" s="364" t="s">
        <v>555</v>
      </c>
      <c r="S641" s="364" t="s">
        <v>555</v>
      </c>
      <c r="T641" s="365">
        <v>0</v>
      </c>
      <c r="U641" s="365">
        <v>0</v>
      </c>
      <c r="V641" s="365">
        <v>0</v>
      </c>
      <c r="W641" s="365">
        <v>0</v>
      </c>
      <c r="X641" s="365">
        <v>0</v>
      </c>
      <c r="Y641" s="365">
        <v>0</v>
      </c>
      <c r="Z641" s="365">
        <v>0</v>
      </c>
      <c r="AA641" s="365">
        <v>0</v>
      </c>
      <c r="AB641" s="365">
        <v>0</v>
      </c>
      <c r="AC641" s="365">
        <v>0</v>
      </c>
      <c r="AD641" s="365">
        <v>0</v>
      </c>
      <c r="AE641" s="365">
        <v>0</v>
      </c>
    </row>
    <row r="642" spans="1:87">
      <c r="A642" s="458" t="str">
        <f t="shared" si="9"/>
        <v>1404522262021000</v>
      </c>
      <c r="B642" s="364" t="s">
        <v>1616</v>
      </c>
      <c r="C642" s="364" t="s">
        <v>553</v>
      </c>
      <c r="D642" s="364" t="s">
        <v>573</v>
      </c>
      <c r="E642" s="364" t="s">
        <v>555</v>
      </c>
      <c r="F642" s="364" t="s">
        <v>585</v>
      </c>
      <c r="G642" s="364" t="s">
        <v>464</v>
      </c>
      <c r="H642" s="364" t="s">
        <v>556</v>
      </c>
      <c r="J642" s="364" t="s">
        <v>571</v>
      </c>
      <c r="K642" s="364" t="s">
        <v>580</v>
      </c>
      <c r="L642" s="364" t="s">
        <v>555</v>
      </c>
      <c r="M642" s="364" t="s">
        <v>738</v>
      </c>
      <c r="N642" s="364" t="s">
        <v>740</v>
      </c>
      <c r="O642" s="364" t="s">
        <v>555</v>
      </c>
      <c r="P642" s="364" t="s">
        <v>555</v>
      </c>
      <c r="Q642" s="364" t="s">
        <v>555</v>
      </c>
      <c r="R642" s="364" t="s">
        <v>555</v>
      </c>
      <c r="S642" s="364" t="s">
        <v>555</v>
      </c>
      <c r="T642" s="365">
        <v>0</v>
      </c>
      <c r="U642" s="365">
        <v>0</v>
      </c>
      <c r="V642" s="365">
        <v>0</v>
      </c>
      <c r="W642" s="365">
        <v>0</v>
      </c>
      <c r="X642" s="365">
        <v>0</v>
      </c>
      <c r="Y642" s="365">
        <v>0</v>
      </c>
      <c r="Z642" s="365">
        <v>0</v>
      </c>
      <c r="AA642" s="365">
        <v>0</v>
      </c>
      <c r="AB642" s="365">
        <v>0</v>
      </c>
      <c r="AC642" s="365">
        <v>0</v>
      </c>
      <c r="AD642" s="365">
        <v>0</v>
      </c>
      <c r="AE642" s="365">
        <v>0</v>
      </c>
    </row>
    <row r="643" spans="1:87">
      <c r="A643" s="458" t="str">
        <f t="shared" ref="A643:A706" si="10">+D643&amp;E643&amp;J643&amp;K643&amp;F643&amp;H643</f>
        <v>1404523262021000</v>
      </c>
      <c r="B643" s="364" t="s">
        <v>1616</v>
      </c>
      <c r="C643" s="364" t="s">
        <v>553</v>
      </c>
      <c r="D643" s="364" t="s">
        <v>573</v>
      </c>
      <c r="E643" s="364" t="s">
        <v>555</v>
      </c>
      <c r="F643" s="364" t="s">
        <v>585</v>
      </c>
      <c r="G643" s="364" t="s">
        <v>464</v>
      </c>
      <c r="H643" s="364" t="s">
        <v>556</v>
      </c>
      <c r="J643" s="364" t="s">
        <v>571</v>
      </c>
      <c r="K643" s="364" t="s">
        <v>581</v>
      </c>
      <c r="L643" s="364" t="s">
        <v>555</v>
      </c>
      <c r="M643" s="364" t="s">
        <v>738</v>
      </c>
      <c r="N643" s="364" t="s">
        <v>740</v>
      </c>
      <c r="O643" s="364" t="s">
        <v>555</v>
      </c>
      <c r="P643" s="364" t="s">
        <v>555</v>
      </c>
      <c r="Q643" s="364" t="s">
        <v>555</v>
      </c>
      <c r="R643" s="364" t="s">
        <v>555</v>
      </c>
      <c r="S643" s="364" t="s">
        <v>555</v>
      </c>
      <c r="T643" s="365">
        <v>0</v>
      </c>
      <c r="U643" s="365">
        <v>0</v>
      </c>
      <c r="V643" s="365">
        <v>0</v>
      </c>
      <c r="W643" s="365">
        <v>0</v>
      </c>
      <c r="X643" s="365">
        <v>0</v>
      </c>
      <c r="Y643" s="365">
        <v>0</v>
      </c>
      <c r="Z643" s="365">
        <v>0</v>
      </c>
      <c r="AA643" s="365">
        <v>0</v>
      </c>
      <c r="AB643" s="365">
        <v>0</v>
      </c>
      <c r="AC643" s="365">
        <v>0</v>
      </c>
      <c r="AD643" s="365">
        <v>0</v>
      </c>
      <c r="AE643" s="365">
        <v>0</v>
      </c>
    </row>
    <row r="644" spans="1:87">
      <c r="A644" s="458" t="str">
        <f t="shared" si="10"/>
        <v>1404524262021000</v>
      </c>
      <c r="B644" s="364" t="s">
        <v>1616</v>
      </c>
      <c r="C644" s="364" t="s">
        <v>553</v>
      </c>
      <c r="D644" s="364" t="s">
        <v>573</v>
      </c>
      <c r="E644" s="364" t="s">
        <v>555</v>
      </c>
      <c r="F644" s="364" t="s">
        <v>585</v>
      </c>
      <c r="G644" s="364" t="s">
        <v>464</v>
      </c>
      <c r="H644" s="364" t="s">
        <v>556</v>
      </c>
      <c r="J644" s="364" t="s">
        <v>571</v>
      </c>
      <c r="K644" s="364" t="s">
        <v>560</v>
      </c>
      <c r="L644" s="364" t="s">
        <v>555</v>
      </c>
      <c r="M644" s="364" t="s">
        <v>738</v>
      </c>
      <c r="N644" s="364" t="s">
        <v>740</v>
      </c>
      <c r="O644" s="364" t="s">
        <v>555</v>
      </c>
      <c r="P644" s="364" t="s">
        <v>555</v>
      </c>
      <c r="Q644" s="364" t="s">
        <v>555</v>
      </c>
      <c r="R644" s="364" t="s">
        <v>555</v>
      </c>
      <c r="S644" s="364" t="s">
        <v>555</v>
      </c>
      <c r="T644" s="365">
        <v>3684</v>
      </c>
      <c r="U644" s="365">
        <v>0</v>
      </c>
      <c r="V644" s="365">
        <v>0</v>
      </c>
      <c r="W644" s="365">
        <v>0</v>
      </c>
      <c r="X644" s="365">
        <v>7220</v>
      </c>
      <c r="Y644" s="365">
        <v>0</v>
      </c>
      <c r="Z644" s="365">
        <v>0</v>
      </c>
      <c r="AA644" s="365">
        <v>0</v>
      </c>
      <c r="AB644" s="365">
        <v>0</v>
      </c>
      <c r="AC644" s="365">
        <v>0</v>
      </c>
      <c r="AD644" s="365">
        <v>0</v>
      </c>
      <c r="AE644" s="365">
        <v>10904</v>
      </c>
    </row>
    <row r="645" spans="1:87">
      <c r="A645" s="458" t="str">
        <f t="shared" si="10"/>
        <v>1401901262021001</v>
      </c>
      <c r="B645" s="364" t="s">
        <v>1616</v>
      </c>
      <c r="C645" s="364" t="s">
        <v>553</v>
      </c>
      <c r="D645" s="364" t="s">
        <v>573</v>
      </c>
      <c r="E645" s="364" t="s">
        <v>555</v>
      </c>
      <c r="F645" s="364" t="s">
        <v>585</v>
      </c>
      <c r="G645" s="364" t="s">
        <v>464</v>
      </c>
      <c r="H645" s="364" t="s">
        <v>753</v>
      </c>
      <c r="I645" s="364" t="s">
        <v>782</v>
      </c>
      <c r="J645" s="364" t="s">
        <v>578</v>
      </c>
      <c r="K645" s="364" t="s">
        <v>558</v>
      </c>
      <c r="L645" s="364" t="s">
        <v>555</v>
      </c>
      <c r="M645" s="364" t="s">
        <v>738</v>
      </c>
      <c r="N645" s="364" t="s">
        <v>739</v>
      </c>
      <c r="O645" s="364" t="s">
        <v>555</v>
      </c>
      <c r="P645" s="364" t="s">
        <v>555</v>
      </c>
      <c r="Q645" s="364" t="s">
        <v>555</v>
      </c>
      <c r="R645" s="364" t="s">
        <v>555</v>
      </c>
      <c r="S645" s="364" t="s">
        <v>555</v>
      </c>
      <c r="T645" s="365">
        <v>4060401</v>
      </c>
      <c r="U645" s="365">
        <v>0</v>
      </c>
      <c r="V645" s="365">
        <v>0</v>
      </c>
      <c r="W645" s="365">
        <v>0</v>
      </c>
      <c r="X645" s="365">
        <v>0</v>
      </c>
      <c r="Y645" s="365">
        <v>4007</v>
      </c>
      <c r="Z645" s="365">
        <v>0</v>
      </c>
      <c r="AA645" s="365">
        <v>0</v>
      </c>
      <c r="AB645" s="365">
        <v>6074</v>
      </c>
      <c r="AC645" s="365">
        <v>130842017</v>
      </c>
      <c r="AD645" s="365">
        <v>3362</v>
      </c>
      <c r="AE645" s="365">
        <v>123</v>
      </c>
      <c r="AF645" s="365">
        <v>0</v>
      </c>
      <c r="AG645" s="365">
        <v>2400</v>
      </c>
      <c r="AH645" s="365">
        <v>0</v>
      </c>
      <c r="AI645" s="365">
        <v>73763</v>
      </c>
      <c r="AJ645" s="365">
        <v>12963</v>
      </c>
      <c r="AK645" s="365">
        <v>0</v>
      </c>
      <c r="AL645" s="365">
        <v>60800</v>
      </c>
      <c r="AM645" s="365">
        <v>0</v>
      </c>
      <c r="AN645" s="365">
        <v>0</v>
      </c>
      <c r="AO645" s="365">
        <v>0</v>
      </c>
      <c r="AP645" s="365">
        <v>72073</v>
      </c>
      <c r="AQ645" s="365">
        <v>0</v>
      </c>
      <c r="AR645" s="365">
        <v>1690</v>
      </c>
      <c r="AS645" s="365">
        <v>0</v>
      </c>
      <c r="AT645" s="365">
        <v>0</v>
      </c>
      <c r="AU645" s="365">
        <v>0</v>
      </c>
      <c r="AV645" s="365">
        <v>4041029</v>
      </c>
      <c r="AW645" s="365">
        <v>4050331</v>
      </c>
      <c r="AX645" s="365">
        <v>143</v>
      </c>
      <c r="AY645" s="365">
        <v>100</v>
      </c>
      <c r="AZ645" s="365">
        <v>598</v>
      </c>
      <c r="BA645" s="365">
        <v>238</v>
      </c>
      <c r="BB645" s="365">
        <v>4060401</v>
      </c>
      <c r="BC645" s="365">
        <v>27</v>
      </c>
      <c r="BD645" s="365">
        <v>2</v>
      </c>
      <c r="BE645" s="365">
        <v>0</v>
      </c>
    </row>
    <row r="646" spans="1:87">
      <c r="A646" s="458" t="str">
        <f t="shared" si="10"/>
        <v>1401902262021001</v>
      </c>
      <c r="B646" s="364" t="s">
        <v>1616</v>
      </c>
      <c r="C646" s="364" t="s">
        <v>553</v>
      </c>
      <c r="D646" s="364" t="s">
        <v>573</v>
      </c>
      <c r="E646" s="364" t="s">
        <v>555</v>
      </c>
      <c r="F646" s="364" t="s">
        <v>585</v>
      </c>
      <c r="G646" s="364" t="s">
        <v>464</v>
      </c>
      <c r="H646" s="364" t="s">
        <v>753</v>
      </c>
      <c r="I646" s="364" t="s">
        <v>782</v>
      </c>
      <c r="J646" s="364" t="s">
        <v>578</v>
      </c>
      <c r="K646" s="364" t="s">
        <v>561</v>
      </c>
      <c r="L646" s="364" t="s">
        <v>555</v>
      </c>
      <c r="M646" s="364" t="s">
        <v>738</v>
      </c>
      <c r="N646" s="364" t="s">
        <v>739</v>
      </c>
      <c r="O646" s="364" t="s">
        <v>555</v>
      </c>
      <c r="P646" s="364" t="s">
        <v>555</v>
      </c>
      <c r="Q646" s="364" t="s">
        <v>555</v>
      </c>
      <c r="R646" s="364" t="s">
        <v>555</v>
      </c>
      <c r="S646" s="364" t="s">
        <v>555</v>
      </c>
      <c r="T646" s="365">
        <v>0</v>
      </c>
      <c r="U646" s="365">
        <v>14400</v>
      </c>
      <c r="V646" s="365">
        <v>0</v>
      </c>
      <c r="W646" s="365">
        <v>14400</v>
      </c>
      <c r="X646" s="365">
        <v>0</v>
      </c>
      <c r="Y646" s="365">
        <v>0</v>
      </c>
      <c r="Z646" s="365">
        <v>388800</v>
      </c>
      <c r="AA646" s="365">
        <v>0</v>
      </c>
      <c r="AB646" s="365">
        <v>388800</v>
      </c>
      <c r="AC646" s="365">
        <v>0</v>
      </c>
      <c r="AD646" s="365">
        <v>0</v>
      </c>
      <c r="AE646" s="365">
        <v>120</v>
      </c>
      <c r="AF646" s="365">
        <v>1187</v>
      </c>
      <c r="AG646" s="365">
        <v>0</v>
      </c>
      <c r="AH646" s="365">
        <v>6692</v>
      </c>
      <c r="AI646" s="365">
        <v>0</v>
      </c>
      <c r="AJ646" s="365">
        <v>4180</v>
      </c>
      <c r="AK646" s="365">
        <v>0</v>
      </c>
      <c r="AL646" s="365">
        <v>2512</v>
      </c>
      <c r="AM646" s="365">
        <v>487068</v>
      </c>
      <c r="AN646" s="365">
        <v>0</v>
      </c>
      <c r="AO646" s="365">
        <v>287834</v>
      </c>
      <c r="AP646" s="365">
        <v>0</v>
      </c>
      <c r="AQ646" s="365">
        <v>199234</v>
      </c>
      <c r="AR646" s="365">
        <v>60</v>
      </c>
      <c r="AS646" s="365">
        <v>1271</v>
      </c>
      <c r="AT646" s="365">
        <v>0</v>
      </c>
      <c r="AU646" s="365">
        <v>0</v>
      </c>
      <c r="AV646" s="365">
        <v>0</v>
      </c>
      <c r="AW646" s="365">
        <v>0</v>
      </c>
      <c r="AX646" s="365">
        <v>0</v>
      </c>
      <c r="AY646" s="365">
        <v>0</v>
      </c>
      <c r="AZ646" s="365">
        <v>0</v>
      </c>
      <c r="BA646" s="365">
        <v>0</v>
      </c>
      <c r="BB646" s="365">
        <v>0</v>
      </c>
      <c r="BC646" s="365">
        <v>0</v>
      </c>
      <c r="BD646" s="365">
        <v>1</v>
      </c>
      <c r="BE646" s="365">
        <v>531032</v>
      </c>
      <c r="BF646" s="365">
        <v>0</v>
      </c>
      <c r="BG646" s="365">
        <v>470232</v>
      </c>
      <c r="BH646" s="365">
        <v>60800</v>
      </c>
      <c r="BI646" s="365">
        <v>0</v>
      </c>
      <c r="BJ646" s="365">
        <v>0</v>
      </c>
      <c r="BK646" s="365">
        <v>3</v>
      </c>
      <c r="BL646" s="365">
        <v>0</v>
      </c>
      <c r="BM646" s="365">
        <v>0</v>
      </c>
      <c r="BN646" s="365">
        <v>0</v>
      </c>
      <c r="BO646" s="365">
        <v>0</v>
      </c>
      <c r="BP646" s="365">
        <v>0</v>
      </c>
      <c r="BQ646" s="365">
        <v>0</v>
      </c>
      <c r="BR646" s="365">
        <v>1601</v>
      </c>
      <c r="BS646" s="365">
        <v>0</v>
      </c>
      <c r="BT646" s="365">
        <v>225</v>
      </c>
      <c r="BU646" s="365">
        <v>2512</v>
      </c>
      <c r="BV646" s="365">
        <v>3455</v>
      </c>
      <c r="BW646" s="365">
        <v>0</v>
      </c>
      <c r="BX646" s="365">
        <v>2</v>
      </c>
      <c r="BY646" s="365">
        <v>1</v>
      </c>
      <c r="BZ646" s="365">
        <v>2</v>
      </c>
      <c r="CA646" s="365" t="s">
        <v>1618</v>
      </c>
    </row>
    <row r="647" spans="1:87">
      <c r="A647" s="458" t="str">
        <f t="shared" si="10"/>
        <v>1401901262021003</v>
      </c>
      <c r="B647" s="364" t="s">
        <v>1616</v>
      </c>
      <c r="C647" s="364" t="s">
        <v>553</v>
      </c>
      <c r="D647" s="364" t="s">
        <v>573</v>
      </c>
      <c r="E647" s="364" t="s">
        <v>555</v>
      </c>
      <c r="F647" s="364" t="s">
        <v>585</v>
      </c>
      <c r="G647" s="364" t="s">
        <v>464</v>
      </c>
      <c r="H647" s="364" t="s">
        <v>751</v>
      </c>
      <c r="I647" s="364" t="s">
        <v>781</v>
      </c>
      <c r="J647" s="364" t="s">
        <v>578</v>
      </c>
      <c r="K647" s="364" t="s">
        <v>558</v>
      </c>
      <c r="L647" s="364" t="s">
        <v>555</v>
      </c>
      <c r="M647" s="364" t="s">
        <v>738</v>
      </c>
      <c r="N647" s="364" t="s">
        <v>740</v>
      </c>
      <c r="O647" s="364" t="s">
        <v>555</v>
      </c>
      <c r="P647" s="364" t="s">
        <v>555</v>
      </c>
      <c r="Q647" s="364" t="s">
        <v>555</v>
      </c>
      <c r="R647" s="364" t="s">
        <v>555</v>
      </c>
      <c r="S647" s="364" t="s">
        <v>555</v>
      </c>
      <c r="T647" s="365">
        <v>3560615</v>
      </c>
      <c r="U647" s="365">
        <v>0</v>
      </c>
      <c r="V647" s="365">
        <v>0</v>
      </c>
      <c r="W647" s="365">
        <v>0</v>
      </c>
      <c r="X647" s="365">
        <v>0</v>
      </c>
      <c r="Y647" s="365">
        <v>4007</v>
      </c>
      <c r="Z647" s="365">
        <v>0</v>
      </c>
      <c r="AA647" s="365">
        <v>0</v>
      </c>
      <c r="AB647" s="365">
        <v>3481</v>
      </c>
      <c r="AC647" s="365">
        <v>130111829</v>
      </c>
      <c r="AD647" s="365">
        <v>3481</v>
      </c>
      <c r="AE647" s="365">
        <v>101</v>
      </c>
      <c r="AF647" s="365">
        <v>0</v>
      </c>
      <c r="AG647" s="365">
        <v>2400</v>
      </c>
      <c r="AH647" s="365">
        <v>0</v>
      </c>
      <c r="AI647" s="365">
        <v>11662</v>
      </c>
      <c r="AJ647" s="365">
        <v>11662</v>
      </c>
      <c r="AK647" s="365">
        <v>0</v>
      </c>
      <c r="AL647" s="365">
        <v>0</v>
      </c>
      <c r="AM647" s="365">
        <v>0</v>
      </c>
      <c r="AN647" s="365">
        <v>0</v>
      </c>
      <c r="AO647" s="365">
        <v>0</v>
      </c>
      <c r="AP647" s="365">
        <v>10992</v>
      </c>
      <c r="AQ647" s="365">
        <v>0</v>
      </c>
      <c r="AR647" s="365">
        <v>670</v>
      </c>
      <c r="AS647" s="365">
        <v>0</v>
      </c>
      <c r="AT647" s="365">
        <v>0</v>
      </c>
      <c r="AU647" s="365">
        <v>0</v>
      </c>
      <c r="AV647" s="365">
        <v>3560509</v>
      </c>
      <c r="AW647" s="365">
        <v>3560531</v>
      </c>
      <c r="AX647" s="365">
        <v>256</v>
      </c>
      <c r="AY647" s="365">
        <v>100</v>
      </c>
      <c r="AZ647" s="365">
        <v>560</v>
      </c>
      <c r="BA647" s="365">
        <v>427</v>
      </c>
      <c r="BB647" s="365">
        <v>4060401</v>
      </c>
      <c r="BC647" s="365">
        <v>40</v>
      </c>
      <c r="BD647" s="365">
        <v>2</v>
      </c>
      <c r="BE647" s="365">
        <v>0</v>
      </c>
    </row>
    <row r="648" spans="1:87">
      <c r="A648" s="458" t="str">
        <f t="shared" si="10"/>
        <v>1401902262021003</v>
      </c>
      <c r="B648" s="364" t="s">
        <v>1616</v>
      </c>
      <c r="C648" s="364" t="s">
        <v>553</v>
      </c>
      <c r="D648" s="364" t="s">
        <v>573</v>
      </c>
      <c r="E648" s="364" t="s">
        <v>555</v>
      </c>
      <c r="F648" s="364" t="s">
        <v>585</v>
      </c>
      <c r="G648" s="364" t="s">
        <v>464</v>
      </c>
      <c r="H648" s="364" t="s">
        <v>751</v>
      </c>
      <c r="I648" s="364" t="s">
        <v>781</v>
      </c>
      <c r="J648" s="364" t="s">
        <v>578</v>
      </c>
      <c r="K648" s="364" t="s">
        <v>561</v>
      </c>
      <c r="L648" s="364" t="s">
        <v>555</v>
      </c>
      <c r="M648" s="364" t="s">
        <v>738</v>
      </c>
      <c r="N648" s="364" t="s">
        <v>740</v>
      </c>
      <c r="O648" s="364" t="s">
        <v>555</v>
      </c>
      <c r="P648" s="364" t="s">
        <v>555</v>
      </c>
      <c r="Q648" s="364" t="s">
        <v>555</v>
      </c>
      <c r="R648" s="364" t="s">
        <v>555</v>
      </c>
      <c r="S648" s="364" t="s">
        <v>555</v>
      </c>
      <c r="T648" s="365">
        <v>0</v>
      </c>
      <c r="U648" s="365">
        <v>14400</v>
      </c>
      <c r="V648" s="365">
        <v>0</v>
      </c>
      <c r="W648" s="365">
        <v>14400</v>
      </c>
      <c r="X648" s="365">
        <v>0</v>
      </c>
      <c r="Y648" s="365">
        <v>0</v>
      </c>
      <c r="Z648" s="365">
        <v>388800</v>
      </c>
      <c r="AA648" s="365">
        <v>0</v>
      </c>
      <c r="AB648" s="365">
        <v>388800</v>
      </c>
      <c r="AC648" s="365">
        <v>0</v>
      </c>
      <c r="AD648" s="365">
        <v>0</v>
      </c>
      <c r="AE648" s="365">
        <v>110</v>
      </c>
      <c r="AF648" s="365">
        <v>1080</v>
      </c>
      <c r="AG648" s="365">
        <v>0</v>
      </c>
      <c r="AH648" s="365">
        <v>6714</v>
      </c>
      <c r="AI648" s="365">
        <v>0</v>
      </c>
      <c r="AJ648" s="365">
        <v>11438</v>
      </c>
      <c r="AK648" s="365">
        <v>0</v>
      </c>
      <c r="AL648" s="365">
        <v>-4724</v>
      </c>
      <c r="AM648" s="365">
        <v>385665</v>
      </c>
      <c r="AN648" s="365">
        <v>0</v>
      </c>
      <c r="AO648" s="365">
        <v>342319</v>
      </c>
      <c r="AP648" s="365">
        <v>0</v>
      </c>
      <c r="AQ648" s="365">
        <v>43346</v>
      </c>
      <c r="AR648" s="365">
        <v>32</v>
      </c>
      <c r="AS648" s="365">
        <v>677</v>
      </c>
      <c r="AT648" s="365">
        <v>0</v>
      </c>
      <c r="AU648" s="365">
        <v>0</v>
      </c>
      <c r="AV648" s="365">
        <v>0</v>
      </c>
      <c r="AW648" s="365">
        <v>0</v>
      </c>
      <c r="AX648" s="365">
        <v>0</v>
      </c>
      <c r="AY648" s="365">
        <v>0</v>
      </c>
      <c r="AZ648" s="365">
        <v>0</v>
      </c>
      <c r="BA648" s="365">
        <v>0</v>
      </c>
      <c r="BB648" s="365">
        <v>0</v>
      </c>
      <c r="BC648" s="365">
        <v>0</v>
      </c>
      <c r="BD648" s="365">
        <v>2</v>
      </c>
      <c r="BE648" s="365">
        <v>0</v>
      </c>
      <c r="BF648" s="365">
        <v>0</v>
      </c>
      <c r="BG648" s="365">
        <v>0</v>
      </c>
      <c r="BH648" s="365">
        <v>0</v>
      </c>
      <c r="BI648" s="365">
        <v>0</v>
      </c>
      <c r="BJ648" s="365">
        <v>0</v>
      </c>
      <c r="BK648" s="365">
        <v>3</v>
      </c>
      <c r="BL648" s="365">
        <v>0</v>
      </c>
      <c r="BM648" s="365">
        <v>0</v>
      </c>
      <c r="BN648" s="365">
        <v>0</v>
      </c>
      <c r="BO648" s="365">
        <v>0</v>
      </c>
      <c r="BP648" s="365">
        <v>0</v>
      </c>
      <c r="BQ648" s="365">
        <v>0</v>
      </c>
      <c r="BR648" s="365">
        <v>587</v>
      </c>
      <c r="BS648" s="365">
        <v>0</v>
      </c>
      <c r="BT648" s="365">
        <v>-1261</v>
      </c>
      <c r="BU648" s="365">
        <v>-4724</v>
      </c>
      <c r="BV648" s="365">
        <v>3455</v>
      </c>
      <c r="BW648" s="365">
        <v>0</v>
      </c>
      <c r="BX648" s="365">
        <v>2</v>
      </c>
      <c r="BY648" s="365">
        <v>1</v>
      </c>
      <c r="BZ648" s="365">
        <v>2</v>
      </c>
      <c r="CA648" s="365" t="s">
        <v>1618</v>
      </c>
    </row>
    <row r="649" spans="1:87">
      <c r="A649" s="458" t="str">
        <f t="shared" si="10"/>
        <v>1401901262021004</v>
      </c>
      <c r="B649" s="364" t="s">
        <v>1616</v>
      </c>
      <c r="C649" s="364" t="s">
        <v>553</v>
      </c>
      <c r="D649" s="364" t="s">
        <v>573</v>
      </c>
      <c r="E649" s="364" t="s">
        <v>555</v>
      </c>
      <c r="F649" s="364" t="s">
        <v>585</v>
      </c>
      <c r="G649" s="364" t="s">
        <v>464</v>
      </c>
      <c r="H649" s="364" t="s">
        <v>763</v>
      </c>
      <c r="I649" s="364" t="s">
        <v>780</v>
      </c>
      <c r="J649" s="364" t="s">
        <v>578</v>
      </c>
      <c r="K649" s="364" t="s">
        <v>558</v>
      </c>
      <c r="L649" s="364" t="s">
        <v>555</v>
      </c>
      <c r="M649" s="364" t="s">
        <v>738</v>
      </c>
      <c r="N649" s="364" t="s">
        <v>740</v>
      </c>
      <c r="O649" s="364" t="s">
        <v>555</v>
      </c>
      <c r="P649" s="364" t="s">
        <v>555</v>
      </c>
      <c r="Q649" s="364" t="s">
        <v>555</v>
      </c>
      <c r="R649" s="364" t="s">
        <v>555</v>
      </c>
      <c r="S649" s="364" t="s">
        <v>555</v>
      </c>
      <c r="T649" s="365">
        <v>3530210</v>
      </c>
      <c r="U649" s="365">
        <v>0</v>
      </c>
      <c r="V649" s="365">
        <v>0</v>
      </c>
      <c r="W649" s="365">
        <v>0</v>
      </c>
      <c r="X649" s="365">
        <v>0</v>
      </c>
      <c r="Y649" s="365">
        <v>4007</v>
      </c>
      <c r="Z649" s="365">
        <v>0</v>
      </c>
      <c r="AA649" s="365">
        <v>0</v>
      </c>
      <c r="AB649" s="365">
        <v>2519</v>
      </c>
      <c r="AC649" s="365">
        <v>86739206</v>
      </c>
      <c r="AD649" s="365">
        <v>2519</v>
      </c>
      <c r="AE649" s="365">
        <v>84</v>
      </c>
      <c r="AF649" s="365">
        <v>0</v>
      </c>
      <c r="AG649" s="365">
        <v>2400</v>
      </c>
      <c r="AH649" s="365">
        <v>0</v>
      </c>
      <c r="AI649" s="365">
        <v>12516</v>
      </c>
      <c r="AJ649" s="365">
        <v>12516</v>
      </c>
      <c r="AK649" s="365">
        <v>0</v>
      </c>
      <c r="AL649" s="365">
        <v>0</v>
      </c>
      <c r="AM649" s="365">
        <v>0</v>
      </c>
      <c r="AN649" s="365">
        <v>0</v>
      </c>
      <c r="AO649" s="365">
        <v>0</v>
      </c>
      <c r="AP649" s="365">
        <v>3735</v>
      </c>
      <c r="AQ649" s="365">
        <v>0</v>
      </c>
      <c r="AR649" s="365">
        <v>8781</v>
      </c>
      <c r="AS649" s="365">
        <v>0</v>
      </c>
      <c r="AT649" s="365">
        <v>0</v>
      </c>
      <c r="AU649" s="365">
        <v>0</v>
      </c>
      <c r="AV649" s="365">
        <v>3521122</v>
      </c>
      <c r="AW649" s="365">
        <v>3530130</v>
      </c>
      <c r="AX649" s="365">
        <v>157</v>
      </c>
      <c r="AY649" s="365">
        <v>100</v>
      </c>
      <c r="AZ649" s="365">
        <v>326</v>
      </c>
      <c r="BA649" s="365">
        <v>262</v>
      </c>
      <c r="BB649" s="365">
        <v>4250401</v>
      </c>
      <c r="BC649" s="365">
        <v>43</v>
      </c>
      <c r="BD649" s="365">
        <v>2</v>
      </c>
      <c r="BE649" s="365">
        <v>0</v>
      </c>
    </row>
    <row r="650" spans="1:87">
      <c r="A650" s="458" t="str">
        <f t="shared" si="10"/>
        <v>1401902262021004</v>
      </c>
      <c r="B650" s="364" t="s">
        <v>1616</v>
      </c>
      <c r="C650" s="364" t="s">
        <v>553</v>
      </c>
      <c r="D650" s="364" t="s">
        <v>573</v>
      </c>
      <c r="E650" s="364" t="s">
        <v>555</v>
      </c>
      <c r="F650" s="364" t="s">
        <v>585</v>
      </c>
      <c r="G650" s="364" t="s">
        <v>464</v>
      </c>
      <c r="H650" s="364" t="s">
        <v>763</v>
      </c>
      <c r="I650" s="364" t="s">
        <v>780</v>
      </c>
      <c r="J650" s="364" t="s">
        <v>578</v>
      </c>
      <c r="K650" s="364" t="s">
        <v>561</v>
      </c>
      <c r="L650" s="364" t="s">
        <v>555</v>
      </c>
      <c r="M650" s="364" t="s">
        <v>738</v>
      </c>
      <c r="N650" s="364" t="s">
        <v>740</v>
      </c>
      <c r="O650" s="364" t="s">
        <v>555</v>
      </c>
      <c r="P650" s="364" t="s">
        <v>555</v>
      </c>
      <c r="Q650" s="364" t="s">
        <v>555</v>
      </c>
      <c r="R650" s="364" t="s">
        <v>555</v>
      </c>
      <c r="S650" s="364" t="s">
        <v>555</v>
      </c>
      <c r="T650" s="365">
        <v>0</v>
      </c>
      <c r="U650" s="365">
        <v>3000</v>
      </c>
      <c r="V650" s="365">
        <v>0</v>
      </c>
      <c r="W650" s="365">
        <v>3000</v>
      </c>
      <c r="X650" s="365">
        <v>0</v>
      </c>
      <c r="Y650" s="365">
        <v>0</v>
      </c>
      <c r="Z650" s="365">
        <v>81000</v>
      </c>
      <c r="AA650" s="365">
        <v>0</v>
      </c>
      <c r="AB650" s="365">
        <v>81000</v>
      </c>
      <c r="AC650" s="365">
        <v>0</v>
      </c>
      <c r="AD650" s="365">
        <v>0</v>
      </c>
      <c r="AE650" s="365">
        <v>50</v>
      </c>
      <c r="AF650" s="365">
        <v>486</v>
      </c>
      <c r="AG650" s="365">
        <v>0</v>
      </c>
      <c r="AH650" s="365">
        <v>3123</v>
      </c>
      <c r="AI650" s="365">
        <v>0</v>
      </c>
      <c r="AJ650" s="365">
        <v>6500</v>
      </c>
      <c r="AK650" s="365">
        <v>0</v>
      </c>
      <c r="AL650" s="365">
        <v>-3377</v>
      </c>
      <c r="AM650" s="365">
        <v>104661</v>
      </c>
      <c r="AN650" s="365">
        <v>0</v>
      </c>
      <c r="AO650" s="365">
        <v>203321</v>
      </c>
      <c r="AP650" s="365">
        <v>0</v>
      </c>
      <c r="AQ650" s="365">
        <v>-98660</v>
      </c>
      <c r="AR650" s="365">
        <v>30</v>
      </c>
      <c r="AS650" s="365">
        <v>548</v>
      </c>
      <c r="AT650" s="365">
        <v>0</v>
      </c>
      <c r="AU650" s="365">
        <v>0</v>
      </c>
      <c r="AV650" s="365">
        <v>0</v>
      </c>
      <c r="AW650" s="365">
        <v>0</v>
      </c>
      <c r="AX650" s="365">
        <v>0</v>
      </c>
      <c r="AY650" s="365">
        <v>0</v>
      </c>
      <c r="AZ650" s="365">
        <v>0</v>
      </c>
      <c r="BA650" s="365">
        <v>0</v>
      </c>
      <c r="BB650" s="365">
        <v>0</v>
      </c>
      <c r="BC650" s="365">
        <v>0</v>
      </c>
      <c r="BD650" s="365">
        <v>2</v>
      </c>
      <c r="BE650" s="365">
        <v>0</v>
      </c>
      <c r="BF650" s="365">
        <v>0</v>
      </c>
      <c r="BG650" s="365">
        <v>0</v>
      </c>
      <c r="BH650" s="365">
        <v>0</v>
      </c>
      <c r="BI650" s="365">
        <v>0</v>
      </c>
      <c r="BJ650" s="365">
        <v>0</v>
      </c>
      <c r="BK650" s="365">
        <v>3</v>
      </c>
      <c r="BL650" s="365">
        <v>0</v>
      </c>
      <c r="BM650" s="365">
        <v>0</v>
      </c>
      <c r="BN650" s="365">
        <v>0</v>
      </c>
      <c r="BO650" s="365">
        <v>0</v>
      </c>
      <c r="BP650" s="365">
        <v>0</v>
      </c>
      <c r="BQ650" s="365">
        <v>0</v>
      </c>
      <c r="BR650" s="365">
        <v>480</v>
      </c>
      <c r="BS650" s="365">
        <v>0</v>
      </c>
      <c r="BT650" s="365">
        <v>-1104</v>
      </c>
      <c r="BU650" s="365">
        <v>-3377</v>
      </c>
      <c r="BV650" s="365">
        <v>102662</v>
      </c>
      <c r="BW650" s="365">
        <v>0</v>
      </c>
      <c r="BX650" s="365">
        <v>3</v>
      </c>
      <c r="BY650" s="365">
        <v>1</v>
      </c>
      <c r="BZ650" s="365">
        <v>2</v>
      </c>
      <c r="CA650" s="365" t="s">
        <v>1618</v>
      </c>
    </row>
    <row r="651" spans="1:87">
      <c r="A651" s="458" t="str">
        <f t="shared" si="10"/>
        <v>1401901262021005</v>
      </c>
      <c r="B651" s="364" t="s">
        <v>1616</v>
      </c>
      <c r="C651" s="364" t="s">
        <v>553</v>
      </c>
      <c r="D651" s="364" t="s">
        <v>573</v>
      </c>
      <c r="E651" s="364" t="s">
        <v>555</v>
      </c>
      <c r="F651" s="364" t="s">
        <v>585</v>
      </c>
      <c r="G651" s="364" t="s">
        <v>464</v>
      </c>
      <c r="H651" s="364" t="s">
        <v>762</v>
      </c>
      <c r="I651" s="364" t="s">
        <v>779</v>
      </c>
      <c r="J651" s="364" t="s">
        <v>578</v>
      </c>
      <c r="K651" s="364" t="s">
        <v>558</v>
      </c>
      <c r="L651" s="364" t="s">
        <v>555</v>
      </c>
      <c r="M651" s="364" t="s">
        <v>738</v>
      </c>
      <c r="N651" s="364" t="s">
        <v>739</v>
      </c>
      <c r="O651" s="364" t="s">
        <v>555</v>
      </c>
      <c r="P651" s="364" t="s">
        <v>555</v>
      </c>
      <c r="Q651" s="364" t="s">
        <v>555</v>
      </c>
      <c r="R651" s="364" t="s">
        <v>555</v>
      </c>
      <c r="S651" s="364" t="s">
        <v>555</v>
      </c>
      <c r="T651" s="365">
        <v>3530201</v>
      </c>
      <c r="U651" s="365">
        <v>0</v>
      </c>
      <c r="V651" s="365">
        <v>0</v>
      </c>
      <c r="W651" s="365">
        <v>0</v>
      </c>
      <c r="X651" s="365">
        <v>0</v>
      </c>
      <c r="Y651" s="365">
        <v>4007</v>
      </c>
      <c r="Z651" s="365">
        <v>0</v>
      </c>
      <c r="AA651" s="365">
        <v>0</v>
      </c>
      <c r="AB651" s="365">
        <v>1989</v>
      </c>
      <c r="AC651" s="365">
        <v>55854812</v>
      </c>
      <c r="AD651" s="365">
        <v>1989</v>
      </c>
      <c r="AE651" s="365">
        <v>71</v>
      </c>
      <c r="AF651" s="365">
        <v>0</v>
      </c>
      <c r="AG651" s="365">
        <v>2400</v>
      </c>
      <c r="AH651" s="365">
        <v>0</v>
      </c>
      <c r="AI651" s="365">
        <v>19279</v>
      </c>
      <c r="AJ651" s="365">
        <v>19279</v>
      </c>
      <c r="AK651" s="365">
        <v>0</v>
      </c>
      <c r="AL651" s="365">
        <v>0</v>
      </c>
      <c r="AM651" s="365">
        <v>0</v>
      </c>
      <c r="AN651" s="365">
        <v>0</v>
      </c>
      <c r="AO651" s="365">
        <v>0</v>
      </c>
      <c r="AP651" s="365">
        <v>0</v>
      </c>
      <c r="AQ651" s="365">
        <v>0</v>
      </c>
      <c r="AR651" s="365">
        <v>19279</v>
      </c>
      <c r="AS651" s="365">
        <v>0</v>
      </c>
      <c r="AT651" s="365">
        <v>0</v>
      </c>
      <c r="AU651" s="365">
        <v>0</v>
      </c>
      <c r="AV651" s="365">
        <v>3521122</v>
      </c>
      <c r="AW651" s="365">
        <v>3530130</v>
      </c>
      <c r="AX651" s="365">
        <v>41</v>
      </c>
      <c r="AY651" s="365">
        <v>100</v>
      </c>
      <c r="AZ651" s="365">
        <v>352</v>
      </c>
      <c r="BA651" s="365">
        <v>69</v>
      </c>
      <c r="BB651" s="365">
        <v>4060401</v>
      </c>
      <c r="BC651" s="365">
        <v>43</v>
      </c>
      <c r="BD651" s="365">
        <v>2</v>
      </c>
      <c r="BE651" s="365">
        <v>0</v>
      </c>
    </row>
    <row r="652" spans="1:87">
      <c r="A652" s="458" t="str">
        <f t="shared" si="10"/>
        <v>1401902262021005</v>
      </c>
      <c r="B652" s="364" t="s">
        <v>1616</v>
      </c>
      <c r="C652" s="364" t="s">
        <v>553</v>
      </c>
      <c r="D652" s="364" t="s">
        <v>573</v>
      </c>
      <c r="E652" s="364" t="s">
        <v>555</v>
      </c>
      <c r="F652" s="364" t="s">
        <v>585</v>
      </c>
      <c r="G652" s="364" t="s">
        <v>464</v>
      </c>
      <c r="H652" s="364" t="s">
        <v>762</v>
      </c>
      <c r="I652" s="364" t="s">
        <v>779</v>
      </c>
      <c r="J652" s="364" t="s">
        <v>578</v>
      </c>
      <c r="K652" s="364" t="s">
        <v>561</v>
      </c>
      <c r="L652" s="364" t="s">
        <v>555</v>
      </c>
      <c r="M652" s="364" t="s">
        <v>738</v>
      </c>
      <c r="N652" s="364" t="s">
        <v>739</v>
      </c>
      <c r="O652" s="364" t="s">
        <v>555</v>
      </c>
      <c r="P652" s="364" t="s">
        <v>555</v>
      </c>
      <c r="Q652" s="364" t="s">
        <v>555</v>
      </c>
      <c r="R652" s="364" t="s">
        <v>555</v>
      </c>
      <c r="S652" s="364" t="s">
        <v>555</v>
      </c>
      <c r="T652" s="365">
        <v>0</v>
      </c>
      <c r="U652" s="365">
        <v>8000</v>
      </c>
      <c r="V652" s="365">
        <v>0</v>
      </c>
      <c r="W652" s="365">
        <v>8000</v>
      </c>
      <c r="X652" s="365">
        <v>0</v>
      </c>
      <c r="Y652" s="365">
        <v>0</v>
      </c>
      <c r="Z652" s="365">
        <v>216000</v>
      </c>
      <c r="AA652" s="365">
        <v>0</v>
      </c>
      <c r="AB652" s="365">
        <v>216000</v>
      </c>
      <c r="AC652" s="365">
        <v>0</v>
      </c>
      <c r="AD652" s="365">
        <v>0</v>
      </c>
      <c r="AE652" s="365">
        <v>200</v>
      </c>
      <c r="AF652" s="365">
        <v>1971</v>
      </c>
      <c r="AG652" s="365">
        <v>0</v>
      </c>
      <c r="AH652" s="365">
        <v>3214</v>
      </c>
      <c r="AI652" s="365">
        <v>0</v>
      </c>
      <c r="AJ652" s="365">
        <v>3542</v>
      </c>
      <c r="AK652" s="365">
        <v>0</v>
      </c>
      <c r="AL652" s="365">
        <v>-328</v>
      </c>
      <c r="AM652" s="365">
        <v>152437</v>
      </c>
      <c r="AN652" s="365">
        <v>0</v>
      </c>
      <c r="AO652" s="365">
        <v>170027</v>
      </c>
      <c r="AP652" s="365">
        <v>0</v>
      </c>
      <c r="AQ652" s="365">
        <v>-17590</v>
      </c>
      <c r="AR652" s="365">
        <v>122</v>
      </c>
      <c r="AS652" s="365">
        <v>1645</v>
      </c>
      <c r="AT652" s="365">
        <v>0</v>
      </c>
      <c r="AU652" s="365">
        <v>0</v>
      </c>
      <c r="AV652" s="365">
        <v>0</v>
      </c>
      <c r="AW652" s="365">
        <v>0</v>
      </c>
      <c r="AX652" s="365">
        <v>0</v>
      </c>
      <c r="AY652" s="365">
        <v>0</v>
      </c>
      <c r="AZ652" s="365">
        <v>0</v>
      </c>
      <c r="BA652" s="365">
        <v>0</v>
      </c>
      <c r="BB652" s="365">
        <v>0</v>
      </c>
      <c r="BC652" s="365">
        <v>0</v>
      </c>
      <c r="BD652" s="365">
        <v>2</v>
      </c>
      <c r="BE652" s="365">
        <v>0</v>
      </c>
      <c r="BF652" s="365">
        <v>0</v>
      </c>
      <c r="BG652" s="365">
        <v>0</v>
      </c>
      <c r="BH652" s="365">
        <v>0</v>
      </c>
      <c r="BI652" s="365">
        <v>0</v>
      </c>
      <c r="BJ652" s="365">
        <v>0</v>
      </c>
      <c r="BK652" s="365">
        <v>3</v>
      </c>
      <c r="BL652" s="365">
        <v>0</v>
      </c>
      <c r="BM652" s="365">
        <v>0</v>
      </c>
      <c r="BN652" s="365">
        <v>0</v>
      </c>
      <c r="BO652" s="365">
        <v>0</v>
      </c>
      <c r="BP652" s="365">
        <v>0</v>
      </c>
      <c r="BQ652" s="365">
        <v>0</v>
      </c>
      <c r="BR652" s="365">
        <v>907</v>
      </c>
      <c r="BS652" s="365">
        <v>0</v>
      </c>
      <c r="BT652" s="365">
        <v>-110</v>
      </c>
      <c r="BU652" s="365">
        <v>-328</v>
      </c>
      <c r="BV652" s="365">
        <v>22000</v>
      </c>
      <c r="BW652" s="365">
        <v>0</v>
      </c>
      <c r="BX652" s="365">
        <v>3</v>
      </c>
      <c r="BY652" s="365">
        <v>1</v>
      </c>
      <c r="BZ652" s="365">
        <v>2</v>
      </c>
      <c r="CA652" s="365" t="s">
        <v>1618</v>
      </c>
    </row>
    <row r="653" spans="1:87">
      <c r="A653" s="458" t="str">
        <f t="shared" si="10"/>
        <v>1401901262021006</v>
      </c>
      <c r="B653" s="364" t="s">
        <v>1616</v>
      </c>
      <c r="C653" s="364" t="s">
        <v>553</v>
      </c>
      <c r="D653" s="364" t="s">
        <v>573</v>
      </c>
      <c r="E653" s="364" t="s">
        <v>555</v>
      </c>
      <c r="F653" s="364" t="s">
        <v>585</v>
      </c>
      <c r="G653" s="364" t="s">
        <v>464</v>
      </c>
      <c r="H653" s="364" t="s">
        <v>774</v>
      </c>
      <c r="I653" s="364" t="s">
        <v>1357</v>
      </c>
      <c r="J653" s="364" t="s">
        <v>578</v>
      </c>
      <c r="K653" s="364" t="s">
        <v>558</v>
      </c>
      <c r="L653" s="364" t="s">
        <v>555</v>
      </c>
      <c r="M653" s="364" t="s">
        <v>738</v>
      </c>
      <c r="N653" s="364" t="s">
        <v>740</v>
      </c>
      <c r="O653" s="364" t="s">
        <v>555</v>
      </c>
      <c r="P653" s="364" t="s">
        <v>555</v>
      </c>
      <c r="Q653" s="364" t="s">
        <v>555</v>
      </c>
      <c r="R653" s="364" t="s">
        <v>555</v>
      </c>
      <c r="S653" s="364" t="s">
        <v>555</v>
      </c>
      <c r="T653" s="365">
        <v>4250401</v>
      </c>
      <c r="U653" s="365">
        <v>0</v>
      </c>
      <c r="V653" s="365">
        <v>0</v>
      </c>
      <c r="W653" s="365">
        <v>0</v>
      </c>
      <c r="X653" s="365">
        <v>0</v>
      </c>
      <c r="Y653" s="365">
        <v>1000500</v>
      </c>
      <c r="Z653" s="365">
        <v>7</v>
      </c>
      <c r="AA653" s="365">
        <v>0</v>
      </c>
      <c r="AB653" s="365">
        <v>1367</v>
      </c>
      <c r="AC653" s="365">
        <v>89761003</v>
      </c>
      <c r="AD653" s="365">
        <v>5293</v>
      </c>
      <c r="AE653" s="365">
        <v>210</v>
      </c>
      <c r="AF653" s="365">
        <v>0</v>
      </c>
      <c r="AG653" s="365">
        <v>2400</v>
      </c>
      <c r="AH653" s="365">
        <v>0</v>
      </c>
      <c r="AI653" s="365">
        <v>51027</v>
      </c>
      <c r="AJ653" s="365">
        <v>0</v>
      </c>
      <c r="AK653" s="365">
        <v>0</v>
      </c>
      <c r="AL653" s="365">
        <v>51027</v>
      </c>
      <c r="AM653" s="365">
        <v>0</v>
      </c>
      <c r="AN653" s="365">
        <v>0</v>
      </c>
      <c r="AO653" s="365">
        <v>0</v>
      </c>
      <c r="AP653" s="365">
        <v>0</v>
      </c>
      <c r="AQ653" s="365">
        <v>36100</v>
      </c>
      <c r="AR653" s="365">
        <v>14927</v>
      </c>
      <c r="AS653" s="365">
        <v>0</v>
      </c>
      <c r="AT653" s="365">
        <v>4050330</v>
      </c>
      <c r="AU653" s="365">
        <v>0</v>
      </c>
      <c r="AV653" s="365">
        <v>4040701</v>
      </c>
      <c r="AW653" s="365">
        <v>4050331</v>
      </c>
      <c r="AX653" s="365">
        <v>121</v>
      </c>
      <c r="AY653" s="365">
        <v>200</v>
      </c>
      <c r="AZ653" s="365">
        <v>1647</v>
      </c>
      <c r="BA653" s="365">
        <v>402</v>
      </c>
      <c r="BB653" s="365">
        <v>4250401</v>
      </c>
      <c r="BC653" s="365">
        <v>17</v>
      </c>
      <c r="BD653" s="365">
        <v>2</v>
      </c>
      <c r="BE653" s="365">
        <v>0</v>
      </c>
    </row>
    <row r="654" spans="1:87">
      <c r="A654" s="458" t="str">
        <f t="shared" si="10"/>
        <v>1401902262021006</v>
      </c>
      <c r="B654" s="364" t="s">
        <v>1616</v>
      </c>
      <c r="C654" s="364" t="s">
        <v>553</v>
      </c>
      <c r="D654" s="364" t="s">
        <v>573</v>
      </c>
      <c r="E654" s="364" t="s">
        <v>555</v>
      </c>
      <c r="F654" s="364" t="s">
        <v>585</v>
      </c>
      <c r="G654" s="364" t="s">
        <v>464</v>
      </c>
      <c r="H654" s="364" t="s">
        <v>774</v>
      </c>
      <c r="I654" s="364" t="s">
        <v>1357</v>
      </c>
      <c r="J654" s="364" t="s">
        <v>578</v>
      </c>
      <c r="K654" s="364" t="s">
        <v>561</v>
      </c>
      <c r="L654" s="364" t="s">
        <v>555</v>
      </c>
      <c r="M654" s="364" t="s">
        <v>738</v>
      </c>
      <c r="N654" s="364" t="s">
        <v>740</v>
      </c>
      <c r="O654" s="364" t="s">
        <v>555</v>
      </c>
      <c r="P654" s="364" t="s">
        <v>555</v>
      </c>
      <c r="Q654" s="364" t="s">
        <v>555</v>
      </c>
      <c r="R654" s="364" t="s">
        <v>555</v>
      </c>
      <c r="S654" s="364" t="s">
        <v>555</v>
      </c>
      <c r="T654" s="365">
        <v>0</v>
      </c>
      <c r="U654" s="365">
        <v>16800</v>
      </c>
      <c r="V654" s="365">
        <v>0</v>
      </c>
      <c r="W654" s="365">
        <v>16800</v>
      </c>
      <c r="X654" s="365">
        <v>0</v>
      </c>
      <c r="Y654" s="365">
        <v>0</v>
      </c>
      <c r="Z654" s="365">
        <v>84000</v>
      </c>
      <c r="AA654" s="365">
        <v>0</v>
      </c>
      <c r="AB654" s="365">
        <v>84000</v>
      </c>
      <c r="AC654" s="365">
        <v>0</v>
      </c>
      <c r="AD654" s="365">
        <v>0</v>
      </c>
      <c r="AE654" s="365">
        <v>120</v>
      </c>
      <c r="AF654" s="365">
        <v>345</v>
      </c>
      <c r="AG654" s="365">
        <v>0</v>
      </c>
      <c r="AH654" s="365">
        <v>4258</v>
      </c>
      <c r="AI654" s="365">
        <v>2458</v>
      </c>
      <c r="AJ654" s="365">
        <v>4258</v>
      </c>
      <c r="AK654" s="365">
        <v>0</v>
      </c>
      <c r="AL654" s="365">
        <v>0</v>
      </c>
      <c r="AM654" s="365">
        <v>728521</v>
      </c>
      <c r="AN654" s="365">
        <v>53572</v>
      </c>
      <c r="AO654" s="365">
        <v>728521</v>
      </c>
      <c r="AP654" s="365">
        <v>0</v>
      </c>
      <c r="AQ654" s="365">
        <v>0</v>
      </c>
      <c r="AR654" s="365">
        <v>98</v>
      </c>
      <c r="AS654" s="365">
        <v>311</v>
      </c>
      <c r="AT654" s="365">
        <v>0</v>
      </c>
      <c r="AU654" s="365">
        <v>0</v>
      </c>
      <c r="AV654" s="365">
        <v>0</v>
      </c>
      <c r="AW654" s="365">
        <v>0</v>
      </c>
      <c r="AX654" s="365">
        <v>0</v>
      </c>
      <c r="AY654" s="365">
        <v>0</v>
      </c>
      <c r="AZ654" s="365">
        <v>0</v>
      </c>
      <c r="BA654" s="365">
        <v>0</v>
      </c>
      <c r="BB654" s="365">
        <v>0</v>
      </c>
      <c r="BC654" s="365">
        <v>0</v>
      </c>
      <c r="BD654" s="365">
        <v>2</v>
      </c>
      <c r="BE654" s="365">
        <v>0</v>
      </c>
      <c r="BF654" s="365">
        <v>0</v>
      </c>
      <c r="BG654" s="365">
        <v>0</v>
      </c>
      <c r="BH654" s="365">
        <v>0</v>
      </c>
      <c r="BI654" s="365">
        <v>0</v>
      </c>
      <c r="BJ654" s="365">
        <v>0</v>
      </c>
      <c r="BK654" s="365">
        <v>2</v>
      </c>
      <c r="BL654" s="365">
        <v>0</v>
      </c>
      <c r="BM654" s="365">
        <v>0</v>
      </c>
      <c r="BN654" s="365">
        <v>0</v>
      </c>
      <c r="BO654" s="365">
        <v>0</v>
      </c>
      <c r="BP654" s="365">
        <v>0</v>
      </c>
      <c r="BQ654" s="365">
        <v>0</v>
      </c>
      <c r="BR654" s="365">
        <v>423</v>
      </c>
      <c r="BS654" s="365">
        <v>577</v>
      </c>
      <c r="BT654" s="365">
        <v>666</v>
      </c>
      <c r="BU654" s="365">
        <v>-2413</v>
      </c>
      <c r="BV654" s="365">
        <v>30000</v>
      </c>
      <c r="BW654" s="365">
        <v>4692</v>
      </c>
      <c r="BX654" s="365">
        <v>1</v>
      </c>
      <c r="BY654" s="365">
        <v>2</v>
      </c>
      <c r="BZ654" s="365">
        <v>2</v>
      </c>
      <c r="CA654" s="365" t="s">
        <v>1619</v>
      </c>
    </row>
    <row r="655" spans="1:87">
      <c r="A655" s="458" t="str">
        <f t="shared" si="10"/>
        <v>1221801262030000</v>
      </c>
      <c r="B655" s="364" t="s">
        <v>1616</v>
      </c>
      <c r="C655" s="364" t="s">
        <v>553</v>
      </c>
      <c r="D655" s="364" t="s">
        <v>557</v>
      </c>
      <c r="E655" s="364" t="s">
        <v>740</v>
      </c>
      <c r="F655" s="364" t="s">
        <v>586</v>
      </c>
      <c r="G655" s="364" t="s">
        <v>465</v>
      </c>
      <c r="H655" s="364" t="s">
        <v>556</v>
      </c>
      <c r="J655" s="364" t="s">
        <v>577</v>
      </c>
      <c r="K655" s="364" t="s">
        <v>558</v>
      </c>
      <c r="L655" s="364" t="s">
        <v>555</v>
      </c>
      <c r="M655" s="364" t="s">
        <v>738</v>
      </c>
      <c r="N655" s="364" t="s">
        <v>739</v>
      </c>
      <c r="O655" s="364" t="s">
        <v>555</v>
      </c>
      <c r="P655" s="364" t="s">
        <v>555</v>
      </c>
      <c r="Q655" s="364" t="s">
        <v>555</v>
      </c>
      <c r="R655" s="364" t="s">
        <v>555</v>
      </c>
      <c r="S655" s="364" t="s">
        <v>555</v>
      </c>
      <c r="T655" s="365">
        <v>4090401</v>
      </c>
      <c r="U655" s="365">
        <v>0</v>
      </c>
      <c r="V655" s="365">
        <v>0</v>
      </c>
      <c r="W655" s="365">
        <v>0</v>
      </c>
      <c r="X655" s="365">
        <v>0</v>
      </c>
      <c r="Y655" s="365">
        <v>2757970</v>
      </c>
      <c r="Z655" s="365">
        <v>546992</v>
      </c>
      <c r="AA655" s="365">
        <v>41618</v>
      </c>
      <c r="AB655" s="365">
        <v>5042</v>
      </c>
      <c r="AC655" s="365">
        <v>2757970</v>
      </c>
      <c r="AD655" s="365">
        <v>546992</v>
      </c>
      <c r="AE655" s="365">
        <v>0</v>
      </c>
      <c r="AF655" s="365">
        <v>0</v>
      </c>
      <c r="AG655" s="365">
        <v>0</v>
      </c>
      <c r="AH655" s="365">
        <v>0</v>
      </c>
      <c r="AI655" s="365">
        <v>0</v>
      </c>
      <c r="AJ655" s="365">
        <v>0</v>
      </c>
      <c r="AK655" s="365">
        <v>0</v>
      </c>
      <c r="AL655" s="365">
        <v>0</v>
      </c>
      <c r="AM655" s="365">
        <v>0</v>
      </c>
      <c r="AN655" s="365">
        <v>505374</v>
      </c>
      <c r="AO655" s="365">
        <v>41618</v>
      </c>
      <c r="AP655" s="365">
        <v>0</v>
      </c>
      <c r="AQ655" s="365">
        <v>1</v>
      </c>
      <c r="AR655" s="365">
        <v>0</v>
      </c>
      <c r="AS655" s="365">
        <v>1</v>
      </c>
      <c r="AT655" s="365">
        <v>4080401</v>
      </c>
      <c r="AU655" s="365">
        <v>0</v>
      </c>
      <c r="AV655" s="365">
        <v>0</v>
      </c>
      <c r="AW655" s="365">
        <v>0</v>
      </c>
      <c r="AX655" s="365">
        <v>0</v>
      </c>
      <c r="AY655" s="365">
        <v>6658252</v>
      </c>
      <c r="AZ655" s="365">
        <v>546992</v>
      </c>
      <c r="BA655" s="365">
        <v>12172</v>
      </c>
      <c r="BB655" s="365">
        <v>121275</v>
      </c>
      <c r="BC655" s="365">
        <v>39237</v>
      </c>
      <c r="BD655" s="365">
        <v>0</v>
      </c>
      <c r="BE655" s="365">
        <v>6553860</v>
      </c>
      <c r="BF655" s="365">
        <v>546992</v>
      </c>
      <c r="BG655" s="365">
        <v>0</v>
      </c>
      <c r="BH655" s="365">
        <v>0</v>
      </c>
      <c r="BI655" s="365">
        <v>104392</v>
      </c>
      <c r="BJ655" s="365">
        <v>0</v>
      </c>
      <c r="BK655" s="365">
        <v>847</v>
      </c>
      <c r="BL655" s="365">
        <v>34853</v>
      </c>
      <c r="BM655" s="365">
        <v>41149</v>
      </c>
      <c r="BN655" s="365">
        <v>0</v>
      </c>
      <c r="BO655" s="365">
        <v>3</v>
      </c>
      <c r="BP655" s="365">
        <v>425717</v>
      </c>
      <c r="BQ655" s="365">
        <v>82177</v>
      </c>
      <c r="BR655" s="365">
        <v>39098</v>
      </c>
      <c r="BS655" s="365">
        <v>0</v>
      </c>
      <c r="BT655" s="365">
        <v>0</v>
      </c>
      <c r="BU655" s="365">
        <v>0</v>
      </c>
      <c r="BV655" s="365">
        <v>0</v>
      </c>
      <c r="BW655" s="365">
        <v>0</v>
      </c>
      <c r="BX655" s="365">
        <v>0</v>
      </c>
      <c r="BY655" s="365">
        <v>0</v>
      </c>
      <c r="BZ655" s="365">
        <v>0</v>
      </c>
      <c r="CA655" s="365">
        <v>0</v>
      </c>
      <c r="CB655" s="365">
        <v>0</v>
      </c>
      <c r="CC655" s="365">
        <v>0</v>
      </c>
      <c r="CD655" s="365">
        <v>0</v>
      </c>
      <c r="CE655" s="365">
        <v>0</v>
      </c>
      <c r="CF655" s="365">
        <v>0</v>
      </c>
      <c r="CG655" s="365">
        <v>0</v>
      </c>
      <c r="CH655" s="365">
        <v>0</v>
      </c>
      <c r="CI655" s="365">
        <v>0</v>
      </c>
    </row>
    <row r="656" spans="1:87">
      <c r="A656" s="458" t="str">
        <f t="shared" si="10"/>
        <v>1221802262030000</v>
      </c>
      <c r="B656" s="364" t="s">
        <v>1616</v>
      </c>
      <c r="C656" s="364" t="s">
        <v>553</v>
      </c>
      <c r="D656" s="364" t="s">
        <v>557</v>
      </c>
      <c r="E656" s="364" t="s">
        <v>740</v>
      </c>
      <c r="F656" s="364" t="s">
        <v>586</v>
      </c>
      <c r="G656" s="364" t="s">
        <v>465</v>
      </c>
      <c r="H656" s="364" t="s">
        <v>556</v>
      </c>
      <c r="J656" s="364" t="s">
        <v>577</v>
      </c>
      <c r="K656" s="364" t="s">
        <v>561</v>
      </c>
      <c r="L656" s="364" t="s">
        <v>555</v>
      </c>
      <c r="M656" s="364" t="s">
        <v>738</v>
      </c>
      <c r="N656" s="364" t="s">
        <v>739</v>
      </c>
      <c r="O656" s="364" t="s">
        <v>555</v>
      </c>
      <c r="P656" s="364" t="s">
        <v>555</v>
      </c>
      <c r="Q656" s="364" t="s">
        <v>555</v>
      </c>
      <c r="R656" s="364" t="s">
        <v>555</v>
      </c>
      <c r="S656" s="364" t="s">
        <v>555</v>
      </c>
      <c r="T656" s="365">
        <v>0</v>
      </c>
      <c r="U656" s="365">
        <v>0</v>
      </c>
      <c r="V656" s="365">
        <v>0</v>
      </c>
      <c r="W656" s="365">
        <v>0</v>
      </c>
      <c r="X656" s="365">
        <v>0</v>
      </c>
      <c r="Y656" s="365">
        <v>0</v>
      </c>
      <c r="Z656" s="365">
        <v>0</v>
      </c>
      <c r="AA656" s="365">
        <v>0</v>
      </c>
      <c r="AB656" s="365">
        <v>0</v>
      </c>
      <c r="AC656" s="365">
        <v>0</v>
      </c>
      <c r="AD656" s="365">
        <v>0</v>
      </c>
      <c r="AE656" s="365">
        <v>0</v>
      </c>
      <c r="AF656" s="365">
        <v>0</v>
      </c>
      <c r="AG656" s="365">
        <v>0</v>
      </c>
      <c r="AH656" s="365">
        <v>1</v>
      </c>
      <c r="AI656" s="365">
        <v>0</v>
      </c>
      <c r="AJ656" s="365">
        <v>0</v>
      </c>
      <c r="AK656" s="365">
        <v>0</v>
      </c>
      <c r="AL656" s="365">
        <v>0</v>
      </c>
      <c r="AM656" s="365">
        <v>0</v>
      </c>
      <c r="AN656" s="365">
        <v>0</v>
      </c>
      <c r="AO656" s="365">
        <v>0</v>
      </c>
      <c r="AP656" s="365">
        <v>0</v>
      </c>
      <c r="AQ656" s="365">
        <v>0</v>
      </c>
      <c r="AR656" s="365">
        <v>0</v>
      </c>
      <c r="AS656" s="365">
        <v>0</v>
      </c>
      <c r="AT656" s="365">
        <v>0</v>
      </c>
      <c r="AU656" s="365">
        <v>0</v>
      </c>
      <c r="AV656" s="365">
        <v>0</v>
      </c>
      <c r="AW656" s="365">
        <v>0</v>
      </c>
      <c r="AX656" s="365">
        <v>0</v>
      </c>
      <c r="AY656" s="365">
        <v>0</v>
      </c>
    </row>
    <row r="657" spans="1:90">
      <c r="A657" s="458" t="str">
        <f t="shared" si="10"/>
        <v>1222101262030000</v>
      </c>
      <c r="B657" s="364" t="s">
        <v>1616</v>
      </c>
      <c r="C657" s="364" t="s">
        <v>553</v>
      </c>
      <c r="D657" s="364" t="s">
        <v>557</v>
      </c>
      <c r="E657" s="364" t="s">
        <v>740</v>
      </c>
      <c r="F657" s="364" t="s">
        <v>586</v>
      </c>
      <c r="G657" s="364" t="s">
        <v>465</v>
      </c>
      <c r="H657" s="364" t="s">
        <v>556</v>
      </c>
      <c r="J657" s="364" t="s">
        <v>559</v>
      </c>
      <c r="K657" s="364" t="s">
        <v>558</v>
      </c>
      <c r="L657" s="364" t="s">
        <v>555</v>
      </c>
      <c r="M657" s="364" t="s">
        <v>738</v>
      </c>
      <c r="N657" s="364" t="s">
        <v>739</v>
      </c>
      <c r="O657" s="364" t="s">
        <v>555</v>
      </c>
      <c r="P657" s="364" t="s">
        <v>555</v>
      </c>
      <c r="Q657" s="364" t="s">
        <v>555</v>
      </c>
      <c r="R657" s="364" t="s">
        <v>555</v>
      </c>
      <c r="S657" s="364" t="s">
        <v>555</v>
      </c>
      <c r="T657" s="365">
        <v>3263</v>
      </c>
      <c r="U657" s="365">
        <v>1745</v>
      </c>
      <c r="V657" s="365">
        <v>0</v>
      </c>
      <c r="W657" s="365">
        <v>0</v>
      </c>
      <c r="X657" s="365">
        <v>1045</v>
      </c>
      <c r="Y657" s="365">
        <v>6053</v>
      </c>
      <c r="Z657" s="365">
        <v>0</v>
      </c>
      <c r="AA657" s="365">
        <v>0</v>
      </c>
      <c r="AB657" s="365">
        <v>0</v>
      </c>
      <c r="AC657" s="365">
        <v>0</v>
      </c>
      <c r="AD657" s="365">
        <v>0</v>
      </c>
      <c r="AE657" s="365">
        <v>0</v>
      </c>
      <c r="AF657" s="365">
        <v>162</v>
      </c>
      <c r="AG657" s="365">
        <v>2236</v>
      </c>
      <c r="AH657" s="365">
        <v>8114</v>
      </c>
      <c r="AI657" s="365">
        <v>16565</v>
      </c>
      <c r="AJ657" s="365">
        <v>0</v>
      </c>
      <c r="AK657" s="365">
        <v>0</v>
      </c>
      <c r="AL657" s="365">
        <v>0</v>
      </c>
      <c r="AM657" s="365">
        <v>0</v>
      </c>
      <c r="AN657" s="365">
        <v>0</v>
      </c>
      <c r="AO657" s="365">
        <v>0</v>
      </c>
      <c r="AP657" s="365">
        <v>0</v>
      </c>
      <c r="AQ657" s="365">
        <v>0</v>
      </c>
      <c r="AR657" s="365">
        <v>0</v>
      </c>
      <c r="AS657" s="365">
        <v>0</v>
      </c>
      <c r="AT657" s="365">
        <v>0</v>
      </c>
      <c r="AU657" s="365">
        <v>0</v>
      </c>
      <c r="AV657" s="365">
        <v>0</v>
      </c>
      <c r="AW657" s="365">
        <v>0</v>
      </c>
      <c r="AX657" s="365">
        <v>0</v>
      </c>
      <c r="AY657" s="365">
        <v>16565</v>
      </c>
    </row>
    <row r="658" spans="1:90">
      <c r="A658" s="458" t="str">
        <f t="shared" si="10"/>
        <v>1222102262030000</v>
      </c>
      <c r="B658" s="364" t="s">
        <v>1616</v>
      </c>
      <c r="C658" s="364" t="s">
        <v>553</v>
      </c>
      <c r="D658" s="364" t="s">
        <v>557</v>
      </c>
      <c r="E658" s="364" t="s">
        <v>740</v>
      </c>
      <c r="F658" s="364" t="s">
        <v>586</v>
      </c>
      <c r="G658" s="364" t="s">
        <v>465</v>
      </c>
      <c r="H658" s="364" t="s">
        <v>556</v>
      </c>
      <c r="J658" s="364" t="s">
        <v>559</v>
      </c>
      <c r="K658" s="364" t="s">
        <v>561</v>
      </c>
      <c r="L658" s="364" t="s">
        <v>555</v>
      </c>
      <c r="M658" s="364" t="s">
        <v>738</v>
      </c>
      <c r="N658" s="364" t="s">
        <v>739</v>
      </c>
      <c r="O658" s="364" t="s">
        <v>555</v>
      </c>
      <c r="P658" s="364" t="s">
        <v>555</v>
      </c>
      <c r="Q658" s="364" t="s">
        <v>555</v>
      </c>
      <c r="R658" s="364" t="s">
        <v>555</v>
      </c>
      <c r="S658" s="364" t="s">
        <v>555</v>
      </c>
      <c r="T658" s="365">
        <v>3263</v>
      </c>
      <c r="U658" s="365">
        <v>0</v>
      </c>
      <c r="V658" s="365">
        <v>1745</v>
      </c>
      <c r="W658" s="365">
        <v>0</v>
      </c>
      <c r="X658" s="365">
        <v>0</v>
      </c>
      <c r="Y658" s="365">
        <v>0</v>
      </c>
      <c r="Z658" s="365">
        <v>0</v>
      </c>
      <c r="AA658" s="365">
        <v>0</v>
      </c>
      <c r="AB658" s="365">
        <v>1045</v>
      </c>
      <c r="AC658" s="365">
        <v>0</v>
      </c>
      <c r="AD658" s="365">
        <v>0</v>
      </c>
    </row>
    <row r="659" spans="1:90">
      <c r="A659" s="458" t="str">
        <f t="shared" si="10"/>
        <v>1222401262030000</v>
      </c>
      <c r="B659" s="364" t="s">
        <v>1616</v>
      </c>
      <c r="C659" s="364" t="s">
        <v>553</v>
      </c>
      <c r="D659" s="364" t="s">
        <v>557</v>
      </c>
      <c r="E659" s="364" t="s">
        <v>740</v>
      </c>
      <c r="F659" s="364" t="s">
        <v>586</v>
      </c>
      <c r="G659" s="364" t="s">
        <v>465</v>
      </c>
      <c r="H659" s="364" t="s">
        <v>556</v>
      </c>
      <c r="J659" s="364" t="s">
        <v>560</v>
      </c>
      <c r="K659" s="364" t="s">
        <v>558</v>
      </c>
      <c r="L659" s="364" t="s">
        <v>555</v>
      </c>
      <c r="M659" s="364" t="s">
        <v>738</v>
      </c>
      <c r="N659" s="364" t="s">
        <v>739</v>
      </c>
      <c r="O659" s="364" t="s">
        <v>555</v>
      </c>
      <c r="P659" s="364" t="s">
        <v>555</v>
      </c>
      <c r="Q659" s="364" t="s">
        <v>555</v>
      </c>
      <c r="R659" s="364" t="s">
        <v>555</v>
      </c>
      <c r="S659" s="364" t="s">
        <v>555</v>
      </c>
      <c r="T659" s="365">
        <v>0</v>
      </c>
      <c r="U659" s="365">
        <v>0</v>
      </c>
      <c r="V659" s="365">
        <v>0</v>
      </c>
      <c r="W659" s="365">
        <v>0</v>
      </c>
      <c r="X659" s="365">
        <v>0</v>
      </c>
      <c r="Y659" s="365">
        <v>0</v>
      </c>
      <c r="Z659" s="365">
        <v>0</v>
      </c>
      <c r="AA659" s="365">
        <v>0</v>
      </c>
      <c r="AB659" s="365">
        <v>0</v>
      </c>
      <c r="AC659" s="365">
        <v>0</v>
      </c>
      <c r="AD659" s="365">
        <v>0</v>
      </c>
      <c r="AE659" s="365">
        <v>0</v>
      </c>
      <c r="AF659" s="365">
        <v>0</v>
      </c>
      <c r="AG659" s="365">
        <v>0</v>
      </c>
      <c r="AH659" s="365">
        <v>0</v>
      </c>
      <c r="AI659" s="365">
        <v>0</v>
      </c>
    </row>
    <row r="660" spans="1:90">
      <c r="A660" s="458" t="str">
        <f t="shared" si="10"/>
        <v>1222402262030000</v>
      </c>
      <c r="B660" s="364" t="s">
        <v>1616</v>
      </c>
      <c r="C660" s="364" t="s">
        <v>553</v>
      </c>
      <c r="D660" s="364" t="s">
        <v>557</v>
      </c>
      <c r="E660" s="364" t="s">
        <v>740</v>
      </c>
      <c r="F660" s="364" t="s">
        <v>586</v>
      </c>
      <c r="G660" s="364" t="s">
        <v>465</v>
      </c>
      <c r="H660" s="364" t="s">
        <v>556</v>
      </c>
      <c r="J660" s="364" t="s">
        <v>560</v>
      </c>
      <c r="K660" s="364" t="s">
        <v>561</v>
      </c>
      <c r="L660" s="364" t="s">
        <v>555</v>
      </c>
      <c r="M660" s="364" t="s">
        <v>738</v>
      </c>
      <c r="N660" s="364" t="s">
        <v>739</v>
      </c>
      <c r="O660" s="364" t="s">
        <v>555</v>
      </c>
      <c r="P660" s="364" t="s">
        <v>555</v>
      </c>
      <c r="Q660" s="364" t="s">
        <v>555</v>
      </c>
      <c r="R660" s="364" t="s">
        <v>555</v>
      </c>
      <c r="S660" s="364" t="s">
        <v>555</v>
      </c>
      <c r="T660" s="365">
        <v>0</v>
      </c>
      <c r="U660" s="365">
        <v>0</v>
      </c>
      <c r="V660" s="365">
        <v>0</v>
      </c>
      <c r="W660" s="365">
        <v>0</v>
      </c>
      <c r="X660" s="365">
        <v>0</v>
      </c>
      <c r="Y660" s="365">
        <v>0</v>
      </c>
      <c r="Z660" s="365">
        <v>0</v>
      </c>
      <c r="AA660" s="365">
        <v>0</v>
      </c>
      <c r="AB660" s="365">
        <v>0</v>
      </c>
      <c r="AC660" s="365">
        <v>0</v>
      </c>
      <c r="AD660" s="365">
        <v>0</v>
      </c>
      <c r="AE660" s="365">
        <v>0</v>
      </c>
      <c r="AF660" s="365">
        <v>0</v>
      </c>
      <c r="AG660" s="365">
        <v>0</v>
      </c>
      <c r="AH660" s="365">
        <v>0</v>
      </c>
      <c r="AI660" s="365">
        <v>0</v>
      </c>
    </row>
    <row r="661" spans="1:90">
      <c r="A661" s="458" t="str">
        <f t="shared" si="10"/>
        <v>1222403262030000</v>
      </c>
      <c r="B661" s="364" t="s">
        <v>1616</v>
      </c>
      <c r="C661" s="364" t="s">
        <v>553</v>
      </c>
      <c r="D661" s="364" t="s">
        <v>557</v>
      </c>
      <c r="E661" s="364" t="s">
        <v>740</v>
      </c>
      <c r="F661" s="364" t="s">
        <v>586</v>
      </c>
      <c r="G661" s="364" t="s">
        <v>465</v>
      </c>
      <c r="H661" s="364" t="s">
        <v>556</v>
      </c>
      <c r="J661" s="364" t="s">
        <v>560</v>
      </c>
      <c r="K661" s="364" t="s">
        <v>562</v>
      </c>
      <c r="L661" s="364" t="s">
        <v>555</v>
      </c>
      <c r="M661" s="364" t="s">
        <v>738</v>
      </c>
      <c r="N661" s="364" t="s">
        <v>739</v>
      </c>
      <c r="O661" s="364" t="s">
        <v>555</v>
      </c>
      <c r="P661" s="364" t="s">
        <v>555</v>
      </c>
      <c r="Q661" s="364" t="s">
        <v>555</v>
      </c>
      <c r="R661" s="364" t="s">
        <v>555</v>
      </c>
      <c r="S661" s="364" t="s">
        <v>555</v>
      </c>
      <c r="T661" s="365">
        <v>0</v>
      </c>
      <c r="U661" s="365">
        <v>0</v>
      </c>
      <c r="V661" s="365">
        <v>0</v>
      </c>
      <c r="W661" s="365">
        <v>0</v>
      </c>
      <c r="X661" s="365">
        <v>0</v>
      </c>
      <c r="Y661" s="365">
        <v>0</v>
      </c>
      <c r="Z661" s="365">
        <v>0</v>
      </c>
      <c r="AA661" s="365">
        <v>0</v>
      </c>
      <c r="AB661" s="365">
        <v>0</v>
      </c>
      <c r="AC661" s="365">
        <v>0</v>
      </c>
      <c r="AD661" s="365">
        <v>0</v>
      </c>
      <c r="AE661" s="365">
        <v>0</v>
      </c>
      <c r="AF661" s="365">
        <v>0</v>
      </c>
      <c r="AG661" s="365">
        <v>0</v>
      </c>
      <c r="AH661" s="365">
        <v>0</v>
      </c>
      <c r="AI661" s="365">
        <v>0</v>
      </c>
    </row>
    <row r="662" spans="1:90">
      <c r="A662" s="458" t="str">
        <f t="shared" si="10"/>
        <v>1222404262030000</v>
      </c>
      <c r="B662" s="364" t="s">
        <v>1616</v>
      </c>
      <c r="C662" s="364" t="s">
        <v>553</v>
      </c>
      <c r="D662" s="364" t="s">
        <v>557</v>
      </c>
      <c r="E662" s="364" t="s">
        <v>740</v>
      </c>
      <c r="F662" s="364" t="s">
        <v>586</v>
      </c>
      <c r="G662" s="364" t="s">
        <v>465</v>
      </c>
      <c r="H662" s="364" t="s">
        <v>556</v>
      </c>
      <c r="J662" s="364" t="s">
        <v>560</v>
      </c>
      <c r="K662" s="364" t="s">
        <v>563</v>
      </c>
      <c r="L662" s="364" t="s">
        <v>555</v>
      </c>
      <c r="M662" s="364" t="s">
        <v>738</v>
      </c>
      <c r="N662" s="364" t="s">
        <v>739</v>
      </c>
      <c r="O662" s="364" t="s">
        <v>555</v>
      </c>
      <c r="P662" s="364" t="s">
        <v>555</v>
      </c>
      <c r="Q662" s="364" t="s">
        <v>555</v>
      </c>
      <c r="R662" s="364" t="s">
        <v>555</v>
      </c>
      <c r="S662" s="364" t="s">
        <v>555</v>
      </c>
      <c r="T662" s="365">
        <v>0</v>
      </c>
      <c r="U662" s="365">
        <v>0</v>
      </c>
      <c r="V662" s="365">
        <v>0</v>
      </c>
      <c r="W662" s="365">
        <v>0</v>
      </c>
      <c r="X662" s="365">
        <v>0</v>
      </c>
      <c r="Y662" s="365">
        <v>0</v>
      </c>
      <c r="Z662" s="365">
        <v>0</v>
      </c>
      <c r="AA662" s="365">
        <v>0</v>
      </c>
      <c r="AB662" s="365">
        <v>0</v>
      </c>
      <c r="AC662" s="365">
        <v>0</v>
      </c>
      <c r="AD662" s="365">
        <v>0</v>
      </c>
      <c r="AE662" s="365">
        <v>0</v>
      </c>
      <c r="AF662" s="365">
        <v>0</v>
      </c>
      <c r="AG662" s="365">
        <v>0</v>
      </c>
      <c r="AH662" s="365">
        <v>0</v>
      </c>
      <c r="AI662" s="365">
        <v>0</v>
      </c>
    </row>
    <row r="663" spans="1:90">
      <c r="A663" s="458" t="str">
        <f t="shared" si="10"/>
        <v>1222405262030000</v>
      </c>
      <c r="B663" s="364" t="s">
        <v>1616</v>
      </c>
      <c r="C663" s="364" t="s">
        <v>553</v>
      </c>
      <c r="D663" s="364" t="s">
        <v>557</v>
      </c>
      <c r="E663" s="364" t="s">
        <v>740</v>
      </c>
      <c r="F663" s="364" t="s">
        <v>586</v>
      </c>
      <c r="G663" s="364" t="s">
        <v>465</v>
      </c>
      <c r="H663" s="364" t="s">
        <v>556</v>
      </c>
      <c r="J663" s="364" t="s">
        <v>560</v>
      </c>
      <c r="K663" s="364" t="s">
        <v>564</v>
      </c>
      <c r="L663" s="364" t="s">
        <v>555</v>
      </c>
      <c r="M663" s="364" t="s">
        <v>738</v>
      </c>
      <c r="N663" s="364" t="s">
        <v>739</v>
      </c>
      <c r="O663" s="364" t="s">
        <v>555</v>
      </c>
      <c r="P663" s="364" t="s">
        <v>555</v>
      </c>
      <c r="Q663" s="364" t="s">
        <v>555</v>
      </c>
      <c r="R663" s="364" t="s">
        <v>555</v>
      </c>
      <c r="S663" s="364" t="s">
        <v>555</v>
      </c>
      <c r="T663" s="365">
        <v>0</v>
      </c>
      <c r="U663" s="365">
        <v>0</v>
      </c>
      <c r="V663" s="365">
        <v>0</v>
      </c>
      <c r="W663" s="365">
        <v>0</v>
      </c>
      <c r="X663" s="365">
        <v>0</v>
      </c>
      <c r="Y663" s="365">
        <v>0</v>
      </c>
      <c r="Z663" s="365">
        <v>0</v>
      </c>
      <c r="AA663" s="365">
        <v>0</v>
      </c>
      <c r="AB663" s="365">
        <v>0</v>
      </c>
      <c r="AC663" s="365">
        <v>0</v>
      </c>
      <c r="AD663" s="365">
        <v>0</v>
      </c>
      <c r="AE663" s="365">
        <v>0</v>
      </c>
      <c r="AF663" s="365">
        <v>0</v>
      </c>
      <c r="AG663" s="365">
        <v>0</v>
      </c>
      <c r="AH663" s="365">
        <v>0</v>
      </c>
      <c r="AI663" s="365">
        <v>0</v>
      </c>
    </row>
    <row r="664" spans="1:90">
      <c r="A664" s="458" t="str">
        <f t="shared" si="10"/>
        <v>1222406262030000</v>
      </c>
      <c r="B664" s="364" t="s">
        <v>1616</v>
      </c>
      <c r="C664" s="364" t="s">
        <v>553</v>
      </c>
      <c r="D664" s="364" t="s">
        <v>557</v>
      </c>
      <c r="E664" s="364" t="s">
        <v>740</v>
      </c>
      <c r="F664" s="364" t="s">
        <v>586</v>
      </c>
      <c r="G664" s="364" t="s">
        <v>465</v>
      </c>
      <c r="H664" s="364" t="s">
        <v>556</v>
      </c>
      <c r="J664" s="364" t="s">
        <v>560</v>
      </c>
      <c r="K664" s="364" t="s">
        <v>565</v>
      </c>
      <c r="L664" s="364" t="s">
        <v>555</v>
      </c>
      <c r="M664" s="364" t="s">
        <v>738</v>
      </c>
      <c r="N664" s="364" t="s">
        <v>739</v>
      </c>
      <c r="O664" s="364" t="s">
        <v>555</v>
      </c>
      <c r="P664" s="364" t="s">
        <v>555</v>
      </c>
      <c r="Q664" s="364" t="s">
        <v>555</v>
      </c>
      <c r="R664" s="364" t="s">
        <v>555</v>
      </c>
      <c r="S664" s="364" t="s">
        <v>555</v>
      </c>
      <c r="T664" s="365">
        <v>0</v>
      </c>
      <c r="U664" s="365">
        <v>0</v>
      </c>
      <c r="V664" s="365">
        <v>0</v>
      </c>
      <c r="W664" s="365">
        <v>0</v>
      </c>
      <c r="X664" s="365">
        <v>0</v>
      </c>
      <c r="Y664" s="365">
        <v>0</v>
      </c>
      <c r="Z664" s="365">
        <v>0</v>
      </c>
      <c r="AA664" s="365">
        <v>0</v>
      </c>
      <c r="AB664" s="365">
        <v>0</v>
      </c>
      <c r="AC664" s="365">
        <v>0</v>
      </c>
      <c r="AD664" s="365">
        <v>0</v>
      </c>
      <c r="AE664" s="365">
        <v>0</v>
      </c>
      <c r="AF664" s="365">
        <v>0</v>
      </c>
      <c r="AG664" s="365">
        <v>0</v>
      </c>
      <c r="AH664" s="365">
        <v>0</v>
      </c>
      <c r="AI664" s="365">
        <v>0</v>
      </c>
    </row>
    <row r="665" spans="1:90">
      <c r="A665" s="458" t="str">
        <f t="shared" si="10"/>
        <v>1222407262030000</v>
      </c>
      <c r="B665" s="364" t="s">
        <v>1616</v>
      </c>
      <c r="C665" s="364" t="s">
        <v>553</v>
      </c>
      <c r="D665" s="364" t="s">
        <v>557</v>
      </c>
      <c r="E665" s="364" t="s">
        <v>740</v>
      </c>
      <c r="F665" s="364" t="s">
        <v>586</v>
      </c>
      <c r="G665" s="364" t="s">
        <v>465</v>
      </c>
      <c r="H665" s="364" t="s">
        <v>556</v>
      </c>
      <c r="J665" s="364" t="s">
        <v>560</v>
      </c>
      <c r="K665" s="364" t="s">
        <v>566</v>
      </c>
      <c r="L665" s="364" t="s">
        <v>555</v>
      </c>
      <c r="M665" s="364" t="s">
        <v>738</v>
      </c>
      <c r="N665" s="364" t="s">
        <v>739</v>
      </c>
      <c r="O665" s="364" t="s">
        <v>555</v>
      </c>
      <c r="P665" s="364" t="s">
        <v>555</v>
      </c>
      <c r="Q665" s="364" t="s">
        <v>555</v>
      </c>
      <c r="R665" s="364" t="s">
        <v>555</v>
      </c>
      <c r="S665" s="364" t="s">
        <v>555</v>
      </c>
      <c r="T665" s="365">
        <v>0</v>
      </c>
      <c r="U665" s="365">
        <v>0</v>
      </c>
      <c r="V665" s="365">
        <v>0</v>
      </c>
      <c r="W665" s="365">
        <v>0</v>
      </c>
      <c r="X665" s="365">
        <v>0</v>
      </c>
      <c r="Y665" s="365">
        <v>0</v>
      </c>
      <c r="Z665" s="365">
        <v>0</v>
      </c>
      <c r="AA665" s="365">
        <v>0</v>
      </c>
      <c r="AB665" s="365">
        <v>0</v>
      </c>
      <c r="AC665" s="365">
        <v>0</v>
      </c>
      <c r="AD665" s="365">
        <v>0</v>
      </c>
      <c r="AE665" s="365">
        <v>0</v>
      </c>
      <c r="AF665" s="365">
        <v>0</v>
      </c>
      <c r="AG665" s="365">
        <v>0</v>
      </c>
      <c r="AH665" s="365">
        <v>0</v>
      </c>
      <c r="AI665" s="365">
        <v>0</v>
      </c>
    </row>
    <row r="666" spans="1:90">
      <c r="A666" s="458" t="str">
        <f t="shared" si="10"/>
        <v>1222408262030000</v>
      </c>
      <c r="B666" s="364" t="s">
        <v>1616</v>
      </c>
      <c r="C666" s="364" t="s">
        <v>553</v>
      </c>
      <c r="D666" s="364" t="s">
        <v>557</v>
      </c>
      <c r="E666" s="364" t="s">
        <v>740</v>
      </c>
      <c r="F666" s="364" t="s">
        <v>586</v>
      </c>
      <c r="G666" s="364" t="s">
        <v>465</v>
      </c>
      <c r="H666" s="364" t="s">
        <v>556</v>
      </c>
      <c r="J666" s="364" t="s">
        <v>560</v>
      </c>
      <c r="K666" s="364" t="s">
        <v>554</v>
      </c>
      <c r="L666" s="364" t="s">
        <v>555</v>
      </c>
      <c r="M666" s="364" t="s">
        <v>738</v>
      </c>
      <c r="N666" s="364" t="s">
        <v>739</v>
      </c>
      <c r="O666" s="364" t="s">
        <v>555</v>
      </c>
      <c r="P666" s="364" t="s">
        <v>555</v>
      </c>
      <c r="Q666" s="364" t="s">
        <v>555</v>
      </c>
      <c r="R666" s="364" t="s">
        <v>555</v>
      </c>
      <c r="S666" s="364" t="s">
        <v>555</v>
      </c>
      <c r="T666" s="365">
        <v>0</v>
      </c>
      <c r="U666" s="365">
        <v>0</v>
      </c>
      <c r="V666" s="365">
        <v>0</v>
      </c>
      <c r="W666" s="365">
        <v>0</v>
      </c>
      <c r="X666" s="365">
        <v>0</v>
      </c>
      <c r="Y666" s="365">
        <v>0</v>
      </c>
      <c r="Z666" s="365">
        <v>0</v>
      </c>
      <c r="AA666" s="365">
        <v>0</v>
      </c>
      <c r="AB666" s="365">
        <v>0</v>
      </c>
      <c r="AC666" s="365">
        <v>0</v>
      </c>
      <c r="AD666" s="365">
        <v>0</v>
      </c>
      <c r="AE666" s="365">
        <v>0</v>
      </c>
      <c r="AF666" s="365">
        <v>0</v>
      </c>
      <c r="AG666" s="365">
        <v>0</v>
      </c>
      <c r="AH666" s="365">
        <v>0</v>
      </c>
      <c r="AI666" s="365">
        <v>0</v>
      </c>
    </row>
    <row r="667" spans="1:90">
      <c r="A667" s="458" t="str">
        <f t="shared" si="10"/>
        <v>1222409262030000</v>
      </c>
      <c r="B667" s="364" t="s">
        <v>1616</v>
      </c>
      <c r="C667" s="364" t="s">
        <v>553</v>
      </c>
      <c r="D667" s="364" t="s">
        <v>557</v>
      </c>
      <c r="E667" s="364" t="s">
        <v>740</v>
      </c>
      <c r="F667" s="364" t="s">
        <v>586</v>
      </c>
      <c r="G667" s="364" t="s">
        <v>465</v>
      </c>
      <c r="H667" s="364" t="s">
        <v>556</v>
      </c>
      <c r="J667" s="364" t="s">
        <v>560</v>
      </c>
      <c r="K667" s="364" t="s">
        <v>567</v>
      </c>
      <c r="L667" s="364" t="s">
        <v>555</v>
      </c>
      <c r="M667" s="364" t="s">
        <v>738</v>
      </c>
      <c r="N667" s="364" t="s">
        <v>739</v>
      </c>
      <c r="O667" s="364" t="s">
        <v>555</v>
      </c>
      <c r="P667" s="364" t="s">
        <v>555</v>
      </c>
      <c r="Q667" s="364" t="s">
        <v>555</v>
      </c>
      <c r="R667" s="364" t="s">
        <v>555</v>
      </c>
      <c r="S667" s="364" t="s">
        <v>555</v>
      </c>
      <c r="T667" s="365">
        <v>0</v>
      </c>
      <c r="U667" s="365">
        <v>0</v>
      </c>
      <c r="V667" s="365">
        <v>0</v>
      </c>
      <c r="W667" s="365">
        <v>0</v>
      </c>
      <c r="X667" s="365">
        <v>0</v>
      </c>
      <c r="Y667" s="365">
        <v>0</v>
      </c>
      <c r="Z667" s="365">
        <v>0</v>
      </c>
      <c r="AA667" s="365">
        <v>0</v>
      </c>
      <c r="AB667" s="365">
        <v>0</v>
      </c>
      <c r="AC667" s="365">
        <v>0</v>
      </c>
      <c r="AD667" s="365">
        <v>0</v>
      </c>
      <c r="AE667" s="365">
        <v>0</v>
      </c>
      <c r="AF667" s="365">
        <v>0</v>
      </c>
      <c r="AG667" s="365">
        <v>0</v>
      </c>
      <c r="AH667" s="365">
        <v>0</v>
      </c>
      <c r="AI667" s="365">
        <v>0</v>
      </c>
    </row>
    <row r="668" spans="1:90">
      <c r="A668" s="458" t="str">
        <f t="shared" si="10"/>
        <v>1222410262030000</v>
      </c>
      <c r="B668" s="364" t="s">
        <v>1616</v>
      </c>
      <c r="C668" s="364" t="s">
        <v>553</v>
      </c>
      <c r="D668" s="364" t="s">
        <v>557</v>
      </c>
      <c r="E668" s="364" t="s">
        <v>740</v>
      </c>
      <c r="F668" s="364" t="s">
        <v>586</v>
      </c>
      <c r="G668" s="364" t="s">
        <v>465</v>
      </c>
      <c r="H668" s="364" t="s">
        <v>556</v>
      </c>
      <c r="J668" s="364" t="s">
        <v>560</v>
      </c>
      <c r="K668" s="364" t="s">
        <v>568</v>
      </c>
      <c r="L668" s="364" t="s">
        <v>555</v>
      </c>
      <c r="M668" s="364" t="s">
        <v>738</v>
      </c>
      <c r="N668" s="364" t="s">
        <v>739</v>
      </c>
      <c r="O668" s="364" t="s">
        <v>555</v>
      </c>
      <c r="P668" s="364" t="s">
        <v>555</v>
      </c>
      <c r="Q668" s="364" t="s">
        <v>555</v>
      </c>
      <c r="R668" s="364" t="s">
        <v>555</v>
      </c>
      <c r="S668" s="364" t="s">
        <v>555</v>
      </c>
      <c r="T668" s="365">
        <v>0</v>
      </c>
      <c r="U668" s="365">
        <v>0</v>
      </c>
      <c r="V668" s="365">
        <v>0</v>
      </c>
      <c r="W668" s="365">
        <v>0</v>
      </c>
      <c r="X668" s="365">
        <v>0</v>
      </c>
      <c r="Y668" s="365">
        <v>0</v>
      </c>
      <c r="Z668" s="365">
        <v>0</v>
      </c>
      <c r="AA668" s="365">
        <v>0</v>
      </c>
      <c r="AB668" s="365">
        <v>0</v>
      </c>
      <c r="AC668" s="365">
        <v>0</v>
      </c>
      <c r="AD668" s="365">
        <v>0</v>
      </c>
      <c r="AE668" s="365">
        <v>0</v>
      </c>
      <c r="AF668" s="365">
        <v>0</v>
      </c>
      <c r="AG668" s="365">
        <v>0</v>
      </c>
      <c r="AH668" s="365">
        <v>0</v>
      </c>
      <c r="AI668" s="365">
        <v>0</v>
      </c>
    </row>
    <row r="669" spans="1:90">
      <c r="A669" s="458" t="str">
        <f t="shared" si="10"/>
        <v>1222411262030000</v>
      </c>
      <c r="B669" s="364" t="s">
        <v>1616</v>
      </c>
      <c r="C669" s="364" t="s">
        <v>553</v>
      </c>
      <c r="D669" s="364" t="s">
        <v>557</v>
      </c>
      <c r="E669" s="364" t="s">
        <v>740</v>
      </c>
      <c r="F669" s="364" t="s">
        <v>586</v>
      </c>
      <c r="G669" s="364" t="s">
        <v>465</v>
      </c>
      <c r="H669" s="364" t="s">
        <v>556</v>
      </c>
      <c r="J669" s="364" t="s">
        <v>560</v>
      </c>
      <c r="K669" s="364" t="s">
        <v>569</v>
      </c>
      <c r="L669" s="364" t="s">
        <v>555</v>
      </c>
      <c r="M669" s="364" t="s">
        <v>738</v>
      </c>
      <c r="N669" s="364" t="s">
        <v>739</v>
      </c>
      <c r="O669" s="364" t="s">
        <v>555</v>
      </c>
      <c r="P669" s="364" t="s">
        <v>555</v>
      </c>
      <c r="Q669" s="364" t="s">
        <v>555</v>
      </c>
      <c r="R669" s="364" t="s">
        <v>555</v>
      </c>
      <c r="S669" s="364" t="s">
        <v>555</v>
      </c>
      <c r="T669" s="365">
        <v>0</v>
      </c>
      <c r="U669" s="365">
        <v>0</v>
      </c>
      <c r="V669" s="365">
        <v>0</v>
      </c>
      <c r="W669" s="365">
        <v>0</v>
      </c>
      <c r="X669" s="365">
        <v>0</v>
      </c>
      <c r="Y669" s="365">
        <v>0</v>
      </c>
      <c r="Z669" s="365">
        <v>0</v>
      </c>
      <c r="AA669" s="365">
        <v>0</v>
      </c>
      <c r="AB669" s="365">
        <v>0</v>
      </c>
      <c r="AC669" s="365">
        <v>0</v>
      </c>
      <c r="AD669" s="365">
        <v>0</v>
      </c>
      <c r="AE669" s="365">
        <v>0</v>
      </c>
      <c r="AF669" s="365">
        <v>0</v>
      </c>
      <c r="AG669" s="365">
        <v>0</v>
      </c>
      <c r="AH669" s="365">
        <v>0</v>
      </c>
      <c r="AI669" s="365">
        <v>0</v>
      </c>
    </row>
    <row r="670" spans="1:90">
      <c r="A670" s="458" t="str">
        <f t="shared" si="10"/>
        <v>1222412262030000</v>
      </c>
      <c r="B670" s="364" t="s">
        <v>1616</v>
      </c>
      <c r="C670" s="364" t="s">
        <v>553</v>
      </c>
      <c r="D670" s="364" t="s">
        <v>557</v>
      </c>
      <c r="E670" s="364" t="s">
        <v>740</v>
      </c>
      <c r="F670" s="364" t="s">
        <v>586</v>
      </c>
      <c r="G670" s="364" t="s">
        <v>465</v>
      </c>
      <c r="H670" s="364" t="s">
        <v>556</v>
      </c>
      <c r="J670" s="364" t="s">
        <v>560</v>
      </c>
      <c r="K670" s="364" t="s">
        <v>557</v>
      </c>
      <c r="L670" s="364" t="s">
        <v>555</v>
      </c>
      <c r="M670" s="364" t="s">
        <v>738</v>
      </c>
      <c r="N670" s="364" t="s">
        <v>739</v>
      </c>
      <c r="O670" s="364" t="s">
        <v>555</v>
      </c>
      <c r="P670" s="364" t="s">
        <v>555</v>
      </c>
      <c r="Q670" s="364" t="s">
        <v>555</v>
      </c>
      <c r="R670" s="364" t="s">
        <v>555</v>
      </c>
      <c r="S670" s="364" t="s">
        <v>555</v>
      </c>
      <c r="T670" s="365">
        <v>0</v>
      </c>
      <c r="U670" s="365">
        <v>0</v>
      </c>
      <c r="V670" s="365">
        <v>0</v>
      </c>
      <c r="W670" s="365">
        <v>0</v>
      </c>
      <c r="X670" s="365">
        <v>0</v>
      </c>
      <c r="Y670" s="365">
        <v>0</v>
      </c>
      <c r="Z670" s="365">
        <v>0</v>
      </c>
      <c r="AA670" s="365">
        <v>0</v>
      </c>
      <c r="AB670" s="365">
        <v>0</v>
      </c>
      <c r="AC670" s="365">
        <v>0</v>
      </c>
      <c r="AD670" s="365">
        <v>0</v>
      </c>
      <c r="AE670" s="365">
        <v>0</v>
      </c>
      <c r="AF670" s="365">
        <v>0</v>
      </c>
      <c r="AG670" s="365">
        <v>0</v>
      </c>
      <c r="AH670" s="365">
        <v>0</v>
      </c>
      <c r="AI670" s="365">
        <v>0</v>
      </c>
    </row>
    <row r="671" spans="1:90">
      <c r="A671" s="458" t="str">
        <f t="shared" si="10"/>
        <v>1222601262030000</v>
      </c>
      <c r="B671" s="364" t="s">
        <v>1616</v>
      </c>
      <c r="C671" s="364" t="s">
        <v>553</v>
      </c>
      <c r="D671" s="364" t="s">
        <v>557</v>
      </c>
      <c r="E671" s="364" t="s">
        <v>740</v>
      </c>
      <c r="F671" s="364" t="s">
        <v>586</v>
      </c>
      <c r="G671" s="364" t="s">
        <v>465</v>
      </c>
      <c r="H671" s="364" t="s">
        <v>556</v>
      </c>
      <c r="J671" s="364" t="s">
        <v>570</v>
      </c>
      <c r="K671" s="364" t="s">
        <v>558</v>
      </c>
      <c r="L671" s="364" t="s">
        <v>555</v>
      </c>
      <c r="M671" s="364" t="s">
        <v>738</v>
      </c>
      <c r="N671" s="364" t="s">
        <v>739</v>
      </c>
      <c r="O671" s="364" t="s">
        <v>555</v>
      </c>
      <c r="P671" s="364" t="s">
        <v>555</v>
      </c>
      <c r="Q671" s="364" t="s">
        <v>555</v>
      </c>
      <c r="R671" s="364" t="s">
        <v>555</v>
      </c>
      <c r="S671" s="364" t="s">
        <v>555</v>
      </c>
      <c r="T671" s="365">
        <v>47196</v>
      </c>
      <c r="U671" s="365">
        <v>46946</v>
      </c>
      <c r="V671" s="365">
        <v>34853</v>
      </c>
      <c r="W671" s="365">
        <v>0</v>
      </c>
      <c r="X671" s="365">
        <v>0</v>
      </c>
      <c r="Y671" s="365">
        <v>12093</v>
      </c>
      <c r="Z671" s="365">
        <v>250</v>
      </c>
      <c r="AA671" s="365">
        <v>0</v>
      </c>
      <c r="AB671" s="365">
        <v>0</v>
      </c>
      <c r="AC671" s="365">
        <v>0</v>
      </c>
      <c r="AD671" s="365">
        <v>250</v>
      </c>
      <c r="AE671" s="365">
        <v>16565</v>
      </c>
      <c r="AF671" s="365">
        <v>14165</v>
      </c>
      <c r="AG671" s="365">
        <v>6053</v>
      </c>
      <c r="AH671" s="365">
        <v>0</v>
      </c>
      <c r="AI671" s="365">
        <v>8112</v>
      </c>
      <c r="AJ671" s="365">
        <v>2400</v>
      </c>
      <c r="AK671" s="365">
        <v>0</v>
      </c>
      <c r="AL671" s="365">
        <v>0</v>
      </c>
      <c r="AM671" s="365">
        <v>0</v>
      </c>
      <c r="AN671" s="365">
        <v>2400</v>
      </c>
      <c r="AO671" s="365">
        <v>30631</v>
      </c>
      <c r="AP671" s="365">
        <v>0</v>
      </c>
      <c r="AQ671" s="365">
        <v>0</v>
      </c>
      <c r="AR671" s="365">
        <v>0</v>
      </c>
      <c r="AS671" s="365">
        <v>0</v>
      </c>
      <c r="AT671" s="365">
        <v>0</v>
      </c>
      <c r="AU671" s="365">
        <v>0</v>
      </c>
      <c r="AV671" s="365">
        <v>0</v>
      </c>
      <c r="AW671" s="365">
        <v>0</v>
      </c>
      <c r="AX671" s="365">
        <v>0</v>
      </c>
      <c r="AY671" s="365">
        <v>0</v>
      </c>
      <c r="AZ671" s="365">
        <v>30631</v>
      </c>
      <c r="BA671" s="365">
        <v>0</v>
      </c>
      <c r="BB671" s="365">
        <v>0</v>
      </c>
      <c r="BC671" s="365">
        <v>0</v>
      </c>
      <c r="BD671" s="365">
        <v>0</v>
      </c>
      <c r="BE671" s="365">
        <v>0</v>
      </c>
      <c r="BF671" s="365">
        <v>0</v>
      </c>
      <c r="BG671" s="365">
        <v>0</v>
      </c>
      <c r="BH671" s="365">
        <v>0</v>
      </c>
      <c r="BI671" s="365">
        <v>0</v>
      </c>
      <c r="BJ671" s="365">
        <v>0</v>
      </c>
      <c r="BK671" s="365">
        <v>0</v>
      </c>
      <c r="BL671" s="365">
        <v>0</v>
      </c>
      <c r="BM671" s="365">
        <v>0</v>
      </c>
      <c r="BN671" s="365">
        <v>0</v>
      </c>
      <c r="BO671" s="365">
        <v>0</v>
      </c>
      <c r="BP671" s="365">
        <v>0</v>
      </c>
      <c r="BQ671" s="365">
        <v>0</v>
      </c>
      <c r="BR671" s="365">
        <v>0</v>
      </c>
      <c r="BS671" s="365">
        <v>0</v>
      </c>
      <c r="BT671" s="365">
        <v>0</v>
      </c>
      <c r="BU671" s="365">
        <v>30631</v>
      </c>
      <c r="BV671" s="365">
        <v>0</v>
      </c>
      <c r="BW671" s="365">
        <v>-30631</v>
      </c>
      <c r="BX671" s="365">
        <v>0</v>
      </c>
      <c r="BY671" s="365">
        <v>0</v>
      </c>
      <c r="BZ671" s="365">
        <v>0</v>
      </c>
      <c r="CA671" s="365">
        <v>0</v>
      </c>
    </row>
    <row r="672" spans="1:90">
      <c r="A672" s="458" t="str">
        <f t="shared" si="10"/>
        <v>1222602262030000</v>
      </c>
      <c r="B672" s="364" t="s">
        <v>1616</v>
      </c>
      <c r="C672" s="364" t="s">
        <v>553</v>
      </c>
      <c r="D672" s="364" t="s">
        <v>557</v>
      </c>
      <c r="E672" s="364" t="s">
        <v>740</v>
      </c>
      <c r="F672" s="364" t="s">
        <v>586</v>
      </c>
      <c r="G672" s="364" t="s">
        <v>465</v>
      </c>
      <c r="H672" s="364" t="s">
        <v>556</v>
      </c>
      <c r="J672" s="364" t="s">
        <v>570</v>
      </c>
      <c r="K672" s="364" t="s">
        <v>561</v>
      </c>
      <c r="L672" s="364" t="s">
        <v>555</v>
      </c>
      <c r="M672" s="364" t="s">
        <v>738</v>
      </c>
      <c r="N672" s="364" t="s">
        <v>739</v>
      </c>
      <c r="O672" s="364" t="s">
        <v>555</v>
      </c>
      <c r="P672" s="364" t="s">
        <v>555</v>
      </c>
      <c r="Q672" s="364" t="s">
        <v>555</v>
      </c>
      <c r="R672" s="364" t="s">
        <v>555</v>
      </c>
      <c r="S672" s="364" t="s">
        <v>555</v>
      </c>
      <c r="T672" s="365">
        <v>0</v>
      </c>
      <c r="U672" s="365">
        <v>0</v>
      </c>
      <c r="V672" s="365">
        <v>0</v>
      </c>
      <c r="W672" s="365">
        <v>0</v>
      </c>
      <c r="X672" s="365">
        <v>0</v>
      </c>
      <c r="Y672" s="365">
        <v>0</v>
      </c>
      <c r="Z672" s="365">
        <v>0</v>
      </c>
      <c r="AA672" s="365">
        <v>0</v>
      </c>
      <c r="AB672" s="365">
        <v>0</v>
      </c>
      <c r="AC672" s="365">
        <v>162</v>
      </c>
      <c r="AD672" s="365">
        <v>0</v>
      </c>
      <c r="AE672" s="365">
        <v>0</v>
      </c>
      <c r="AF672" s="365">
        <v>162</v>
      </c>
      <c r="AG672" s="365">
        <v>0</v>
      </c>
      <c r="AH672" s="365">
        <v>0</v>
      </c>
      <c r="AI672" s="365">
        <v>0</v>
      </c>
      <c r="AJ672" s="365">
        <v>0</v>
      </c>
      <c r="AK672" s="365">
        <v>0</v>
      </c>
      <c r="AL672" s="365">
        <v>0</v>
      </c>
      <c r="AM672" s="365">
        <v>6053</v>
      </c>
      <c r="AN672" s="365">
        <v>0</v>
      </c>
      <c r="AO672" s="365">
        <v>0</v>
      </c>
      <c r="AU672" s="365">
        <v>0</v>
      </c>
      <c r="AV672" s="365">
        <v>0</v>
      </c>
      <c r="AW672" s="365">
        <v>0</v>
      </c>
      <c r="AX672" s="365">
        <v>0</v>
      </c>
      <c r="AY672" s="365">
        <v>0</v>
      </c>
      <c r="AZ672" s="365">
        <v>0</v>
      </c>
      <c r="BA672" s="365">
        <v>0</v>
      </c>
      <c r="BB672" s="365">
        <v>0</v>
      </c>
      <c r="BC672" s="365">
        <v>0</v>
      </c>
      <c r="BD672" s="365">
        <v>0</v>
      </c>
      <c r="BE672" s="365">
        <v>0</v>
      </c>
      <c r="BF672" s="365">
        <v>0</v>
      </c>
      <c r="BG672" s="365">
        <v>0</v>
      </c>
      <c r="BH672" s="365">
        <v>0</v>
      </c>
      <c r="BI672" s="365">
        <v>0</v>
      </c>
      <c r="BJ672" s="365">
        <v>0</v>
      </c>
      <c r="BK672" s="365">
        <v>0</v>
      </c>
      <c r="BL672" s="365">
        <v>0</v>
      </c>
      <c r="BM672" s="365">
        <v>0</v>
      </c>
      <c r="BN672" s="365">
        <v>0</v>
      </c>
      <c r="BO672" s="365">
        <v>0</v>
      </c>
      <c r="BP672" s="365">
        <v>0</v>
      </c>
      <c r="BQ672" s="365">
        <v>0</v>
      </c>
      <c r="BR672" s="365">
        <v>0</v>
      </c>
      <c r="BS672" s="365">
        <v>0</v>
      </c>
      <c r="BT672" s="365">
        <v>0</v>
      </c>
      <c r="BU672" s="365">
        <v>0</v>
      </c>
      <c r="BV672" s="365">
        <v>0</v>
      </c>
      <c r="BW672" s="365">
        <v>0</v>
      </c>
      <c r="BX672" s="365">
        <v>0</v>
      </c>
      <c r="BY672" s="365">
        <v>0</v>
      </c>
      <c r="BZ672" s="365">
        <v>0</v>
      </c>
      <c r="CA672" s="365">
        <v>0</v>
      </c>
      <c r="CB672" s="365">
        <v>0</v>
      </c>
      <c r="CC672" s="365">
        <v>0</v>
      </c>
      <c r="CD672" s="365">
        <v>0</v>
      </c>
      <c r="CE672" s="365">
        <v>0</v>
      </c>
      <c r="CF672" s="365">
        <v>0</v>
      </c>
      <c r="CG672" s="365">
        <v>0</v>
      </c>
      <c r="CH672" s="365">
        <v>0</v>
      </c>
      <c r="CI672" s="365">
        <v>0</v>
      </c>
      <c r="CJ672" s="365">
        <v>0</v>
      </c>
      <c r="CK672" s="365">
        <v>0</v>
      </c>
      <c r="CL672" s="365">
        <v>0</v>
      </c>
    </row>
    <row r="673" spans="1:35">
      <c r="A673" s="458" t="str">
        <f t="shared" si="10"/>
        <v>1224501262030000</v>
      </c>
      <c r="B673" s="364" t="s">
        <v>1616</v>
      </c>
      <c r="C673" s="364" t="s">
        <v>553</v>
      </c>
      <c r="D673" s="364" t="s">
        <v>557</v>
      </c>
      <c r="E673" s="364" t="s">
        <v>740</v>
      </c>
      <c r="F673" s="364" t="s">
        <v>586</v>
      </c>
      <c r="G673" s="364" t="s">
        <v>465</v>
      </c>
      <c r="H673" s="364" t="s">
        <v>556</v>
      </c>
      <c r="J673" s="364" t="s">
        <v>571</v>
      </c>
      <c r="K673" s="364" t="s">
        <v>558</v>
      </c>
      <c r="L673" s="364" t="s">
        <v>555</v>
      </c>
      <c r="M673" s="364" t="s">
        <v>738</v>
      </c>
      <c r="N673" s="364" t="s">
        <v>739</v>
      </c>
      <c r="O673" s="364" t="s">
        <v>555</v>
      </c>
      <c r="P673" s="364" t="s">
        <v>555</v>
      </c>
      <c r="Q673" s="364" t="s">
        <v>555</v>
      </c>
      <c r="R673" s="364" t="s">
        <v>555</v>
      </c>
      <c r="S673" s="364" t="s">
        <v>555</v>
      </c>
      <c r="T673" s="365">
        <v>0</v>
      </c>
      <c r="U673" s="365">
        <v>0</v>
      </c>
      <c r="V673" s="365">
        <v>0</v>
      </c>
      <c r="W673" s="365">
        <v>0</v>
      </c>
      <c r="X673" s="365">
        <v>0</v>
      </c>
      <c r="Y673" s="365">
        <v>0</v>
      </c>
      <c r="Z673" s="365">
        <v>0</v>
      </c>
      <c r="AA673" s="365">
        <v>0</v>
      </c>
      <c r="AB673" s="365">
        <v>0</v>
      </c>
      <c r="AC673" s="365">
        <v>0</v>
      </c>
      <c r="AD673" s="365">
        <v>0</v>
      </c>
      <c r="AE673" s="365">
        <v>0</v>
      </c>
      <c r="AF673" s="365">
        <v>0</v>
      </c>
      <c r="AG673" s="365">
        <v>0</v>
      </c>
      <c r="AH673" s="365">
        <v>0</v>
      </c>
      <c r="AI673" s="365">
        <v>0</v>
      </c>
    </row>
    <row r="674" spans="1:35">
      <c r="A674" s="458" t="str">
        <f t="shared" si="10"/>
        <v>1224502262030000</v>
      </c>
      <c r="B674" s="364" t="s">
        <v>1616</v>
      </c>
      <c r="C674" s="364" t="s">
        <v>553</v>
      </c>
      <c r="D674" s="364" t="s">
        <v>557</v>
      </c>
      <c r="E674" s="364" t="s">
        <v>740</v>
      </c>
      <c r="F674" s="364" t="s">
        <v>586</v>
      </c>
      <c r="G674" s="364" t="s">
        <v>465</v>
      </c>
      <c r="H674" s="364" t="s">
        <v>556</v>
      </c>
      <c r="J674" s="364" t="s">
        <v>571</v>
      </c>
      <c r="K674" s="364" t="s">
        <v>561</v>
      </c>
      <c r="L674" s="364" t="s">
        <v>555</v>
      </c>
      <c r="M674" s="364" t="s">
        <v>738</v>
      </c>
      <c r="N674" s="364" t="s">
        <v>739</v>
      </c>
      <c r="O674" s="364" t="s">
        <v>555</v>
      </c>
      <c r="P674" s="364" t="s">
        <v>555</v>
      </c>
      <c r="Q674" s="364" t="s">
        <v>555</v>
      </c>
      <c r="R674" s="364" t="s">
        <v>555</v>
      </c>
      <c r="S674" s="364" t="s">
        <v>555</v>
      </c>
      <c r="T674" s="365">
        <v>0</v>
      </c>
      <c r="U674" s="365">
        <v>0</v>
      </c>
      <c r="V674" s="365">
        <v>0</v>
      </c>
      <c r="W674" s="365">
        <v>0</v>
      </c>
      <c r="X674" s="365">
        <v>0</v>
      </c>
      <c r="Y674" s="365">
        <v>0</v>
      </c>
      <c r="Z674" s="365">
        <v>0</v>
      </c>
      <c r="AA674" s="365">
        <v>0</v>
      </c>
      <c r="AB674" s="365">
        <v>0</v>
      </c>
      <c r="AC674" s="365">
        <v>0</v>
      </c>
      <c r="AD674" s="365">
        <v>0</v>
      </c>
      <c r="AE674" s="365">
        <v>0</v>
      </c>
      <c r="AF674" s="365">
        <v>0</v>
      </c>
      <c r="AG674" s="365">
        <v>0</v>
      </c>
      <c r="AH674" s="365">
        <v>0</v>
      </c>
      <c r="AI674" s="365">
        <v>0</v>
      </c>
    </row>
    <row r="675" spans="1:35">
      <c r="A675" s="458" t="str">
        <f t="shared" si="10"/>
        <v>1224503262030000</v>
      </c>
      <c r="B675" s="364" t="s">
        <v>1616</v>
      </c>
      <c r="C675" s="364" t="s">
        <v>553</v>
      </c>
      <c r="D675" s="364" t="s">
        <v>557</v>
      </c>
      <c r="E675" s="364" t="s">
        <v>740</v>
      </c>
      <c r="F675" s="364" t="s">
        <v>586</v>
      </c>
      <c r="G675" s="364" t="s">
        <v>465</v>
      </c>
      <c r="H675" s="364" t="s">
        <v>556</v>
      </c>
      <c r="J675" s="364" t="s">
        <v>571</v>
      </c>
      <c r="K675" s="364" t="s">
        <v>562</v>
      </c>
      <c r="L675" s="364" t="s">
        <v>555</v>
      </c>
      <c r="M675" s="364" t="s">
        <v>738</v>
      </c>
      <c r="N675" s="364" t="s">
        <v>739</v>
      </c>
      <c r="O675" s="364" t="s">
        <v>555</v>
      </c>
      <c r="P675" s="364" t="s">
        <v>555</v>
      </c>
      <c r="Q675" s="364" t="s">
        <v>555</v>
      </c>
      <c r="R675" s="364" t="s">
        <v>555</v>
      </c>
      <c r="S675" s="364" t="s">
        <v>555</v>
      </c>
      <c r="T675" s="365">
        <v>0</v>
      </c>
      <c r="U675" s="365">
        <v>0</v>
      </c>
      <c r="V675" s="365">
        <v>0</v>
      </c>
      <c r="W675" s="365">
        <v>0</v>
      </c>
      <c r="X675" s="365">
        <v>0</v>
      </c>
      <c r="Y675" s="365">
        <v>0</v>
      </c>
      <c r="Z675" s="365">
        <v>0</v>
      </c>
      <c r="AA675" s="365">
        <v>0</v>
      </c>
      <c r="AB675" s="365">
        <v>0</v>
      </c>
      <c r="AC675" s="365">
        <v>0</v>
      </c>
      <c r="AD675" s="365">
        <v>0</v>
      </c>
      <c r="AE675" s="365">
        <v>0</v>
      </c>
      <c r="AF675" s="365">
        <v>0</v>
      </c>
      <c r="AG675" s="365">
        <v>0</v>
      </c>
      <c r="AH675" s="365">
        <v>0</v>
      </c>
      <c r="AI675" s="365">
        <v>0</v>
      </c>
    </row>
    <row r="676" spans="1:35">
      <c r="A676" s="458" t="str">
        <f t="shared" si="10"/>
        <v>1224504262030000</v>
      </c>
      <c r="B676" s="364" t="s">
        <v>1616</v>
      </c>
      <c r="C676" s="364" t="s">
        <v>553</v>
      </c>
      <c r="D676" s="364" t="s">
        <v>557</v>
      </c>
      <c r="E676" s="364" t="s">
        <v>740</v>
      </c>
      <c r="F676" s="364" t="s">
        <v>586</v>
      </c>
      <c r="G676" s="364" t="s">
        <v>465</v>
      </c>
      <c r="H676" s="364" t="s">
        <v>556</v>
      </c>
      <c r="J676" s="364" t="s">
        <v>571</v>
      </c>
      <c r="K676" s="364" t="s">
        <v>563</v>
      </c>
      <c r="L676" s="364" t="s">
        <v>555</v>
      </c>
      <c r="M676" s="364" t="s">
        <v>738</v>
      </c>
      <c r="N676" s="364" t="s">
        <v>739</v>
      </c>
      <c r="O676" s="364" t="s">
        <v>555</v>
      </c>
      <c r="P676" s="364" t="s">
        <v>555</v>
      </c>
      <c r="Q676" s="364" t="s">
        <v>555</v>
      </c>
      <c r="R676" s="364" t="s">
        <v>555</v>
      </c>
      <c r="S676" s="364" t="s">
        <v>555</v>
      </c>
      <c r="T676" s="365">
        <v>0</v>
      </c>
      <c r="U676" s="365">
        <v>0</v>
      </c>
      <c r="V676" s="365">
        <v>0</v>
      </c>
      <c r="W676" s="365">
        <v>0</v>
      </c>
      <c r="X676" s="365">
        <v>0</v>
      </c>
      <c r="Y676" s="365">
        <v>0</v>
      </c>
      <c r="Z676" s="365">
        <v>0</v>
      </c>
      <c r="AA676" s="365">
        <v>0</v>
      </c>
      <c r="AB676" s="365">
        <v>0</v>
      </c>
      <c r="AC676" s="365">
        <v>0</v>
      </c>
      <c r="AD676" s="365">
        <v>0</v>
      </c>
      <c r="AE676" s="365">
        <v>0</v>
      </c>
      <c r="AF676" s="365">
        <v>0</v>
      </c>
      <c r="AG676" s="365">
        <v>0</v>
      </c>
      <c r="AH676" s="365">
        <v>0</v>
      </c>
      <c r="AI676" s="365">
        <v>0</v>
      </c>
    </row>
    <row r="677" spans="1:35">
      <c r="A677" s="458" t="str">
        <f t="shared" si="10"/>
        <v>1224505262030000</v>
      </c>
      <c r="B677" s="364" t="s">
        <v>1616</v>
      </c>
      <c r="C677" s="364" t="s">
        <v>553</v>
      </c>
      <c r="D677" s="364" t="s">
        <v>557</v>
      </c>
      <c r="E677" s="364" t="s">
        <v>740</v>
      </c>
      <c r="F677" s="364" t="s">
        <v>586</v>
      </c>
      <c r="G677" s="364" t="s">
        <v>465</v>
      </c>
      <c r="H677" s="364" t="s">
        <v>556</v>
      </c>
      <c r="J677" s="364" t="s">
        <v>571</v>
      </c>
      <c r="K677" s="364" t="s">
        <v>564</v>
      </c>
      <c r="L677" s="364" t="s">
        <v>555</v>
      </c>
      <c r="M677" s="364" t="s">
        <v>738</v>
      </c>
      <c r="N677" s="364" t="s">
        <v>739</v>
      </c>
      <c r="O677" s="364" t="s">
        <v>555</v>
      </c>
      <c r="P677" s="364" t="s">
        <v>555</v>
      </c>
      <c r="Q677" s="364" t="s">
        <v>555</v>
      </c>
      <c r="R677" s="364" t="s">
        <v>555</v>
      </c>
      <c r="S677" s="364" t="s">
        <v>555</v>
      </c>
      <c r="T677" s="365">
        <v>0</v>
      </c>
      <c r="U677" s="365">
        <v>0</v>
      </c>
      <c r="V677" s="365">
        <v>0</v>
      </c>
      <c r="W677" s="365">
        <v>0</v>
      </c>
      <c r="X677" s="365">
        <v>0</v>
      </c>
      <c r="Y677" s="365">
        <v>0</v>
      </c>
      <c r="Z677" s="365">
        <v>0</v>
      </c>
      <c r="AA677" s="365">
        <v>0</v>
      </c>
      <c r="AB677" s="365">
        <v>0</v>
      </c>
      <c r="AC677" s="365">
        <v>0</v>
      </c>
      <c r="AD677" s="365">
        <v>0</v>
      </c>
      <c r="AE677" s="365">
        <v>0</v>
      </c>
      <c r="AF677" s="365">
        <v>0</v>
      </c>
      <c r="AG677" s="365">
        <v>0</v>
      </c>
      <c r="AH677" s="365">
        <v>0</v>
      </c>
      <c r="AI677" s="365">
        <v>0</v>
      </c>
    </row>
    <row r="678" spans="1:35">
      <c r="A678" s="458" t="str">
        <f t="shared" si="10"/>
        <v>1224506262030000</v>
      </c>
      <c r="B678" s="364" t="s">
        <v>1616</v>
      </c>
      <c r="C678" s="364" t="s">
        <v>553</v>
      </c>
      <c r="D678" s="364" t="s">
        <v>557</v>
      </c>
      <c r="E678" s="364" t="s">
        <v>740</v>
      </c>
      <c r="F678" s="364" t="s">
        <v>586</v>
      </c>
      <c r="G678" s="364" t="s">
        <v>465</v>
      </c>
      <c r="H678" s="364" t="s">
        <v>556</v>
      </c>
      <c r="J678" s="364" t="s">
        <v>571</v>
      </c>
      <c r="K678" s="364" t="s">
        <v>565</v>
      </c>
      <c r="L678" s="364" t="s">
        <v>555</v>
      </c>
      <c r="M678" s="364" t="s">
        <v>738</v>
      </c>
      <c r="N678" s="364" t="s">
        <v>739</v>
      </c>
      <c r="O678" s="364" t="s">
        <v>555</v>
      </c>
      <c r="P678" s="364" t="s">
        <v>555</v>
      </c>
      <c r="Q678" s="364" t="s">
        <v>555</v>
      </c>
      <c r="R678" s="364" t="s">
        <v>555</v>
      </c>
      <c r="S678" s="364" t="s">
        <v>555</v>
      </c>
      <c r="T678" s="365">
        <v>0</v>
      </c>
      <c r="U678" s="365">
        <v>0</v>
      </c>
      <c r="V678" s="365">
        <v>0</v>
      </c>
      <c r="W678" s="365">
        <v>0</v>
      </c>
      <c r="X678" s="365">
        <v>0</v>
      </c>
      <c r="Y678" s="365">
        <v>0</v>
      </c>
      <c r="Z678" s="365">
        <v>0</v>
      </c>
      <c r="AA678" s="365">
        <v>0</v>
      </c>
      <c r="AB678" s="365">
        <v>0</v>
      </c>
      <c r="AC678" s="365">
        <v>0</v>
      </c>
      <c r="AD678" s="365">
        <v>0</v>
      </c>
      <c r="AE678" s="365">
        <v>0</v>
      </c>
      <c r="AF678" s="365">
        <v>0</v>
      </c>
      <c r="AG678" s="365">
        <v>0</v>
      </c>
      <c r="AH678" s="365">
        <v>0</v>
      </c>
      <c r="AI678" s="365">
        <v>0</v>
      </c>
    </row>
    <row r="679" spans="1:35">
      <c r="A679" s="458" t="str">
        <f t="shared" si="10"/>
        <v>1224507262030000</v>
      </c>
      <c r="B679" s="364" t="s">
        <v>1616</v>
      </c>
      <c r="C679" s="364" t="s">
        <v>553</v>
      </c>
      <c r="D679" s="364" t="s">
        <v>557</v>
      </c>
      <c r="E679" s="364" t="s">
        <v>740</v>
      </c>
      <c r="F679" s="364" t="s">
        <v>586</v>
      </c>
      <c r="G679" s="364" t="s">
        <v>465</v>
      </c>
      <c r="H679" s="364" t="s">
        <v>556</v>
      </c>
      <c r="J679" s="364" t="s">
        <v>571</v>
      </c>
      <c r="K679" s="364" t="s">
        <v>566</v>
      </c>
      <c r="L679" s="364" t="s">
        <v>555</v>
      </c>
      <c r="M679" s="364" t="s">
        <v>738</v>
      </c>
      <c r="N679" s="364" t="s">
        <v>739</v>
      </c>
      <c r="O679" s="364" t="s">
        <v>555</v>
      </c>
      <c r="P679" s="364" t="s">
        <v>555</v>
      </c>
      <c r="Q679" s="364" t="s">
        <v>555</v>
      </c>
      <c r="R679" s="364" t="s">
        <v>555</v>
      </c>
      <c r="S679" s="364" t="s">
        <v>555</v>
      </c>
      <c r="T679" s="365">
        <v>0</v>
      </c>
      <c r="U679" s="365">
        <v>0</v>
      </c>
      <c r="V679" s="365">
        <v>0</v>
      </c>
      <c r="W679" s="365">
        <v>0</v>
      </c>
      <c r="X679" s="365">
        <v>0</v>
      </c>
      <c r="Y679" s="365">
        <v>0</v>
      </c>
      <c r="Z679" s="365">
        <v>0</v>
      </c>
      <c r="AA679" s="365">
        <v>0</v>
      </c>
      <c r="AB679" s="365">
        <v>0</v>
      </c>
      <c r="AC679" s="365">
        <v>0</v>
      </c>
      <c r="AD679" s="365">
        <v>0</v>
      </c>
      <c r="AE679" s="365">
        <v>0</v>
      </c>
      <c r="AF679" s="365">
        <v>0</v>
      </c>
      <c r="AG679" s="365">
        <v>0</v>
      </c>
      <c r="AH679" s="365">
        <v>0</v>
      </c>
      <c r="AI679" s="365">
        <v>0</v>
      </c>
    </row>
    <row r="680" spans="1:35">
      <c r="A680" s="458" t="str">
        <f t="shared" si="10"/>
        <v>1224508262030000</v>
      </c>
      <c r="B680" s="364" t="s">
        <v>1616</v>
      </c>
      <c r="C680" s="364" t="s">
        <v>553</v>
      </c>
      <c r="D680" s="364" t="s">
        <v>557</v>
      </c>
      <c r="E680" s="364" t="s">
        <v>740</v>
      </c>
      <c r="F680" s="364" t="s">
        <v>586</v>
      </c>
      <c r="G680" s="364" t="s">
        <v>465</v>
      </c>
      <c r="H680" s="364" t="s">
        <v>556</v>
      </c>
      <c r="J680" s="364" t="s">
        <v>571</v>
      </c>
      <c r="K680" s="364" t="s">
        <v>554</v>
      </c>
      <c r="L680" s="364" t="s">
        <v>555</v>
      </c>
      <c r="M680" s="364" t="s">
        <v>738</v>
      </c>
      <c r="N680" s="364" t="s">
        <v>739</v>
      </c>
      <c r="O680" s="364" t="s">
        <v>555</v>
      </c>
      <c r="P680" s="364" t="s">
        <v>555</v>
      </c>
      <c r="Q680" s="364" t="s">
        <v>555</v>
      </c>
      <c r="R680" s="364" t="s">
        <v>555</v>
      </c>
      <c r="S680" s="364" t="s">
        <v>555</v>
      </c>
      <c r="T680" s="365">
        <v>0</v>
      </c>
      <c r="U680" s="365">
        <v>0</v>
      </c>
      <c r="V680" s="365">
        <v>0</v>
      </c>
      <c r="W680" s="365">
        <v>0</v>
      </c>
      <c r="X680" s="365">
        <v>0</v>
      </c>
      <c r="Y680" s="365">
        <v>0</v>
      </c>
      <c r="Z680" s="365">
        <v>0</v>
      </c>
      <c r="AA680" s="365">
        <v>0</v>
      </c>
      <c r="AB680" s="365">
        <v>0</v>
      </c>
      <c r="AC680" s="365">
        <v>0</v>
      </c>
      <c r="AD680" s="365">
        <v>0</v>
      </c>
      <c r="AE680" s="365">
        <v>0</v>
      </c>
      <c r="AF680" s="365">
        <v>0</v>
      </c>
      <c r="AG680" s="365">
        <v>0</v>
      </c>
      <c r="AH680" s="365">
        <v>0</v>
      </c>
      <c r="AI680" s="365">
        <v>0</v>
      </c>
    </row>
    <row r="681" spans="1:35">
      <c r="A681" s="458" t="str">
        <f t="shared" si="10"/>
        <v>1224509262030000</v>
      </c>
      <c r="B681" s="364" t="s">
        <v>1616</v>
      </c>
      <c r="C681" s="364" t="s">
        <v>553</v>
      </c>
      <c r="D681" s="364" t="s">
        <v>557</v>
      </c>
      <c r="E681" s="364" t="s">
        <v>740</v>
      </c>
      <c r="F681" s="364" t="s">
        <v>586</v>
      </c>
      <c r="G681" s="364" t="s">
        <v>465</v>
      </c>
      <c r="H681" s="364" t="s">
        <v>556</v>
      </c>
      <c r="J681" s="364" t="s">
        <v>571</v>
      </c>
      <c r="K681" s="364" t="s">
        <v>567</v>
      </c>
      <c r="L681" s="364" t="s">
        <v>555</v>
      </c>
      <c r="M681" s="364" t="s">
        <v>738</v>
      </c>
      <c r="N681" s="364" t="s">
        <v>739</v>
      </c>
      <c r="O681" s="364" t="s">
        <v>555</v>
      </c>
      <c r="P681" s="364" t="s">
        <v>555</v>
      </c>
      <c r="Q681" s="364" t="s">
        <v>555</v>
      </c>
      <c r="R681" s="364" t="s">
        <v>555</v>
      </c>
      <c r="S681" s="364" t="s">
        <v>555</v>
      </c>
      <c r="T681" s="365">
        <v>0</v>
      </c>
      <c r="U681" s="365">
        <v>0</v>
      </c>
      <c r="V681" s="365">
        <v>0</v>
      </c>
      <c r="W681" s="365">
        <v>0</v>
      </c>
      <c r="X681" s="365">
        <v>0</v>
      </c>
      <c r="Y681" s="365">
        <v>0</v>
      </c>
      <c r="Z681" s="365">
        <v>0</v>
      </c>
      <c r="AA681" s="365">
        <v>0</v>
      </c>
      <c r="AB681" s="365">
        <v>0</v>
      </c>
      <c r="AC681" s="365">
        <v>0</v>
      </c>
      <c r="AD681" s="365">
        <v>0</v>
      </c>
      <c r="AE681" s="365">
        <v>0</v>
      </c>
      <c r="AF681" s="365">
        <v>0</v>
      </c>
      <c r="AG681" s="365">
        <v>0</v>
      </c>
      <c r="AH681" s="365">
        <v>0</v>
      </c>
      <c r="AI681" s="365">
        <v>0</v>
      </c>
    </row>
    <row r="682" spans="1:35">
      <c r="A682" s="458" t="str">
        <f t="shared" si="10"/>
        <v>1224510262030000</v>
      </c>
      <c r="B682" s="364" t="s">
        <v>1616</v>
      </c>
      <c r="C682" s="364" t="s">
        <v>553</v>
      </c>
      <c r="D682" s="364" t="s">
        <v>557</v>
      </c>
      <c r="E682" s="364" t="s">
        <v>740</v>
      </c>
      <c r="F682" s="364" t="s">
        <v>586</v>
      </c>
      <c r="G682" s="364" t="s">
        <v>465</v>
      </c>
      <c r="H682" s="364" t="s">
        <v>556</v>
      </c>
      <c r="J682" s="364" t="s">
        <v>571</v>
      </c>
      <c r="K682" s="364" t="s">
        <v>568</v>
      </c>
      <c r="L682" s="364" t="s">
        <v>555</v>
      </c>
      <c r="M682" s="364" t="s">
        <v>738</v>
      </c>
      <c r="N682" s="364" t="s">
        <v>739</v>
      </c>
      <c r="O682" s="364" t="s">
        <v>555</v>
      </c>
      <c r="P682" s="364" t="s">
        <v>555</v>
      </c>
      <c r="Q682" s="364" t="s">
        <v>555</v>
      </c>
      <c r="R682" s="364" t="s">
        <v>555</v>
      </c>
      <c r="S682" s="364" t="s">
        <v>555</v>
      </c>
      <c r="T682" s="365">
        <v>0</v>
      </c>
      <c r="U682" s="365">
        <v>0</v>
      </c>
      <c r="V682" s="365">
        <v>0</v>
      </c>
      <c r="W682" s="365">
        <v>0</v>
      </c>
      <c r="X682" s="365">
        <v>0</v>
      </c>
      <c r="Y682" s="365">
        <v>0</v>
      </c>
      <c r="Z682" s="365">
        <v>0</v>
      </c>
      <c r="AA682" s="365">
        <v>0</v>
      </c>
      <c r="AB682" s="365">
        <v>0</v>
      </c>
      <c r="AC682" s="365">
        <v>0</v>
      </c>
      <c r="AD682" s="365">
        <v>0</v>
      </c>
      <c r="AE682" s="365">
        <v>0</v>
      </c>
      <c r="AF682" s="365">
        <v>0</v>
      </c>
      <c r="AG682" s="365">
        <v>0</v>
      </c>
      <c r="AH682" s="365">
        <v>0</v>
      </c>
      <c r="AI682" s="365">
        <v>0</v>
      </c>
    </row>
    <row r="683" spans="1:35">
      <c r="A683" s="458" t="str">
        <f t="shared" si="10"/>
        <v>1224511262030000</v>
      </c>
      <c r="B683" s="364" t="s">
        <v>1616</v>
      </c>
      <c r="C683" s="364" t="s">
        <v>553</v>
      </c>
      <c r="D683" s="364" t="s">
        <v>557</v>
      </c>
      <c r="E683" s="364" t="s">
        <v>740</v>
      </c>
      <c r="F683" s="364" t="s">
        <v>586</v>
      </c>
      <c r="G683" s="364" t="s">
        <v>465</v>
      </c>
      <c r="H683" s="364" t="s">
        <v>556</v>
      </c>
      <c r="J683" s="364" t="s">
        <v>571</v>
      </c>
      <c r="K683" s="364" t="s">
        <v>569</v>
      </c>
      <c r="L683" s="364" t="s">
        <v>555</v>
      </c>
      <c r="M683" s="364" t="s">
        <v>738</v>
      </c>
      <c r="N683" s="364" t="s">
        <v>739</v>
      </c>
      <c r="O683" s="364" t="s">
        <v>555</v>
      </c>
      <c r="P683" s="364" t="s">
        <v>555</v>
      </c>
      <c r="Q683" s="364" t="s">
        <v>555</v>
      </c>
      <c r="R683" s="364" t="s">
        <v>555</v>
      </c>
      <c r="S683" s="364" t="s">
        <v>555</v>
      </c>
      <c r="T683" s="365">
        <v>0</v>
      </c>
      <c r="U683" s="365">
        <v>0</v>
      </c>
      <c r="V683" s="365">
        <v>0</v>
      </c>
      <c r="W683" s="365">
        <v>0</v>
      </c>
      <c r="X683" s="365">
        <v>0</v>
      </c>
      <c r="Y683" s="365">
        <v>0</v>
      </c>
      <c r="Z683" s="365">
        <v>0</v>
      </c>
      <c r="AA683" s="365">
        <v>0</v>
      </c>
      <c r="AB683" s="365">
        <v>0</v>
      </c>
      <c r="AC683" s="365">
        <v>0</v>
      </c>
      <c r="AD683" s="365">
        <v>0</v>
      </c>
      <c r="AE683" s="365">
        <v>0</v>
      </c>
      <c r="AF683" s="365">
        <v>0</v>
      </c>
      <c r="AG683" s="365">
        <v>0</v>
      </c>
      <c r="AH683" s="365">
        <v>0</v>
      </c>
      <c r="AI683" s="365">
        <v>0</v>
      </c>
    </row>
    <row r="684" spans="1:35">
      <c r="A684" s="458" t="str">
        <f t="shared" si="10"/>
        <v>1224512262030000</v>
      </c>
      <c r="B684" s="364" t="s">
        <v>1616</v>
      </c>
      <c r="C684" s="364" t="s">
        <v>553</v>
      </c>
      <c r="D684" s="364" t="s">
        <v>557</v>
      </c>
      <c r="E684" s="364" t="s">
        <v>740</v>
      </c>
      <c r="F684" s="364" t="s">
        <v>586</v>
      </c>
      <c r="G684" s="364" t="s">
        <v>465</v>
      </c>
      <c r="H684" s="364" t="s">
        <v>556</v>
      </c>
      <c r="J684" s="364" t="s">
        <v>571</v>
      </c>
      <c r="K684" s="364" t="s">
        <v>557</v>
      </c>
      <c r="L684" s="364" t="s">
        <v>555</v>
      </c>
      <c r="M684" s="364" t="s">
        <v>738</v>
      </c>
      <c r="N684" s="364" t="s">
        <v>739</v>
      </c>
      <c r="O684" s="364" t="s">
        <v>555</v>
      </c>
      <c r="P684" s="364" t="s">
        <v>555</v>
      </c>
      <c r="Q684" s="364" t="s">
        <v>555</v>
      </c>
      <c r="R684" s="364" t="s">
        <v>555</v>
      </c>
      <c r="S684" s="364" t="s">
        <v>555</v>
      </c>
      <c r="T684" s="365">
        <v>0</v>
      </c>
      <c r="U684" s="365">
        <v>0</v>
      </c>
      <c r="V684" s="365">
        <v>0</v>
      </c>
      <c r="W684" s="365">
        <v>0</v>
      </c>
      <c r="X684" s="365">
        <v>0</v>
      </c>
      <c r="Y684" s="365">
        <v>0</v>
      </c>
      <c r="Z684" s="365">
        <v>0</v>
      </c>
      <c r="AA684" s="365">
        <v>0</v>
      </c>
      <c r="AB684" s="365">
        <v>0</v>
      </c>
      <c r="AC684" s="365">
        <v>0</v>
      </c>
      <c r="AD684" s="365">
        <v>0</v>
      </c>
      <c r="AE684" s="365">
        <v>0</v>
      </c>
      <c r="AF684" s="365">
        <v>0</v>
      </c>
      <c r="AG684" s="365">
        <v>0</v>
      </c>
      <c r="AH684" s="365">
        <v>0</v>
      </c>
      <c r="AI684" s="365">
        <v>0</v>
      </c>
    </row>
    <row r="685" spans="1:35">
      <c r="A685" s="458" t="str">
        <f t="shared" si="10"/>
        <v>1224513262030000</v>
      </c>
      <c r="B685" s="364" t="s">
        <v>1616</v>
      </c>
      <c r="C685" s="364" t="s">
        <v>553</v>
      </c>
      <c r="D685" s="364" t="s">
        <v>557</v>
      </c>
      <c r="E685" s="364" t="s">
        <v>740</v>
      </c>
      <c r="F685" s="364" t="s">
        <v>586</v>
      </c>
      <c r="G685" s="364" t="s">
        <v>465</v>
      </c>
      <c r="H685" s="364" t="s">
        <v>556</v>
      </c>
      <c r="J685" s="364" t="s">
        <v>571</v>
      </c>
      <c r="K685" s="364" t="s">
        <v>572</v>
      </c>
      <c r="L685" s="364" t="s">
        <v>555</v>
      </c>
      <c r="M685" s="364" t="s">
        <v>738</v>
      </c>
      <c r="N685" s="364" t="s">
        <v>739</v>
      </c>
      <c r="O685" s="364" t="s">
        <v>555</v>
      </c>
      <c r="P685" s="364" t="s">
        <v>555</v>
      </c>
      <c r="Q685" s="364" t="s">
        <v>555</v>
      </c>
      <c r="R685" s="364" t="s">
        <v>555</v>
      </c>
      <c r="S685" s="364" t="s">
        <v>555</v>
      </c>
      <c r="T685" s="365">
        <v>0</v>
      </c>
      <c r="U685" s="365">
        <v>0</v>
      </c>
      <c r="V685" s="365">
        <v>0</v>
      </c>
      <c r="W685" s="365">
        <v>0</v>
      </c>
      <c r="X685" s="365">
        <v>0</v>
      </c>
      <c r="Y685" s="365">
        <v>0</v>
      </c>
      <c r="Z685" s="365">
        <v>0</v>
      </c>
      <c r="AA685" s="365">
        <v>0</v>
      </c>
      <c r="AB685" s="365">
        <v>0</v>
      </c>
      <c r="AC685" s="365">
        <v>0</v>
      </c>
      <c r="AD685" s="365">
        <v>0</v>
      </c>
      <c r="AE685" s="365">
        <v>0</v>
      </c>
      <c r="AF685" s="365">
        <v>0</v>
      </c>
      <c r="AG685" s="365">
        <v>0</v>
      </c>
      <c r="AH685" s="365">
        <v>0</v>
      </c>
      <c r="AI685" s="365">
        <v>0</v>
      </c>
    </row>
    <row r="686" spans="1:35">
      <c r="A686" s="458" t="str">
        <f t="shared" si="10"/>
        <v>1224514262030000</v>
      </c>
      <c r="B686" s="364" t="s">
        <v>1616</v>
      </c>
      <c r="C686" s="364" t="s">
        <v>553</v>
      </c>
      <c r="D686" s="364" t="s">
        <v>557</v>
      </c>
      <c r="E686" s="364" t="s">
        <v>740</v>
      </c>
      <c r="F686" s="364" t="s">
        <v>586</v>
      </c>
      <c r="G686" s="364" t="s">
        <v>465</v>
      </c>
      <c r="H686" s="364" t="s">
        <v>556</v>
      </c>
      <c r="J686" s="364" t="s">
        <v>571</v>
      </c>
      <c r="K686" s="364" t="s">
        <v>573</v>
      </c>
      <c r="L686" s="364" t="s">
        <v>555</v>
      </c>
      <c r="M686" s="364" t="s">
        <v>738</v>
      </c>
      <c r="N686" s="364" t="s">
        <v>739</v>
      </c>
      <c r="O686" s="364" t="s">
        <v>555</v>
      </c>
      <c r="P686" s="364" t="s">
        <v>555</v>
      </c>
      <c r="Q686" s="364" t="s">
        <v>555</v>
      </c>
      <c r="R686" s="364" t="s">
        <v>555</v>
      </c>
      <c r="S686" s="364" t="s">
        <v>555</v>
      </c>
      <c r="T686" s="365">
        <v>0</v>
      </c>
      <c r="U686" s="365">
        <v>0</v>
      </c>
      <c r="V686" s="365">
        <v>0</v>
      </c>
      <c r="W686" s="365">
        <v>0</v>
      </c>
      <c r="X686" s="365">
        <v>0</v>
      </c>
      <c r="Y686" s="365">
        <v>0</v>
      </c>
      <c r="Z686" s="365">
        <v>0</v>
      </c>
      <c r="AA686" s="365">
        <v>0</v>
      </c>
      <c r="AB686" s="365">
        <v>0</v>
      </c>
      <c r="AC686" s="365">
        <v>0</v>
      </c>
      <c r="AD686" s="365">
        <v>0</v>
      </c>
      <c r="AE686" s="365">
        <v>0</v>
      </c>
      <c r="AF686" s="365">
        <v>0</v>
      </c>
      <c r="AG686" s="365">
        <v>0</v>
      </c>
      <c r="AH686" s="365">
        <v>0</v>
      </c>
      <c r="AI686" s="365">
        <v>0</v>
      </c>
    </row>
    <row r="687" spans="1:35">
      <c r="A687" s="458" t="str">
        <f t="shared" si="10"/>
        <v>1224515262030000</v>
      </c>
      <c r="B687" s="364" t="s">
        <v>1616</v>
      </c>
      <c r="C687" s="364" t="s">
        <v>553</v>
      </c>
      <c r="D687" s="364" t="s">
        <v>557</v>
      </c>
      <c r="E687" s="364" t="s">
        <v>740</v>
      </c>
      <c r="F687" s="364" t="s">
        <v>586</v>
      </c>
      <c r="G687" s="364" t="s">
        <v>465</v>
      </c>
      <c r="H687" s="364" t="s">
        <v>556</v>
      </c>
      <c r="J687" s="364" t="s">
        <v>571</v>
      </c>
      <c r="K687" s="364" t="s">
        <v>574</v>
      </c>
      <c r="L687" s="364" t="s">
        <v>555</v>
      </c>
      <c r="M687" s="364" t="s">
        <v>738</v>
      </c>
      <c r="N687" s="364" t="s">
        <v>739</v>
      </c>
      <c r="O687" s="364" t="s">
        <v>555</v>
      </c>
      <c r="P687" s="364" t="s">
        <v>555</v>
      </c>
      <c r="Q687" s="364" t="s">
        <v>555</v>
      </c>
      <c r="R687" s="364" t="s">
        <v>555</v>
      </c>
      <c r="S687" s="364" t="s">
        <v>555</v>
      </c>
      <c r="T687" s="365">
        <v>0</v>
      </c>
      <c r="U687" s="365">
        <v>0</v>
      </c>
      <c r="V687" s="365">
        <v>0</v>
      </c>
      <c r="W687" s="365">
        <v>0</v>
      </c>
      <c r="X687" s="365">
        <v>0</v>
      </c>
      <c r="Y687" s="365">
        <v>0</v>
      </c>
      <c r="Z687" s="365">
        <v>0</v>
      </c>
      <c r="AA687" s="365">
        <v>0</v>
      </c>
      <c r="AB687" s="365">
        <v>0</v>
      </c>
      <c r="AC687" s="365">
        <v>0</v>
      </c>
      <c r="AD687" s="365">
        <v>0</v>
      </c>
      <c r="AE687" s="365">
        <v>0</v>
      </c>
      <c r="AF687" s="365">
        <v>0</v>
      </c>
      <c r="AG687" s="365">
        <v>0</v>
      </c>
      <c r="AH687" s="365">
        <v>0</v>
      </c>
      <c r="AI687" s="365">
        <v>0</v>
      </c>
    </row>
    <row r="688" spans="1:35">
      <c r="A688" s="458" t="str">
        <f t="shared" si="10"/>
        <v>1224516262030000</v>
      </c>
      <c r="B688" s="364" t="s">
        <v>1616</v>
      </c>
      <c r="C688" s="364" t="s">
        <v>553</v>
      </c>
      <c r="D688" s="364" t="s">
        <v>557</v>
      </c>
      <c r="E688" s="364" t="s">
        <v>740</v>
      </c>
      <c r="F688" s="364" t="s">
        <v>586</v>
      </c>
      <c r="G688" s="364" t="s">
        <v>465</v>
      </c>
      <c r="H688" s="364" t="s">
        <v>556</v>
      </c>
      <c r="J688" s="364" t="s">
        <v>571</v>
      </c>
      <c r="K688" s="364" t="s">
        <v>575</v>
      </c>
      <c r="L688" s="364" t="s">
        <v>555</v>
      </c>
      <c r="M688" s="364" t="s">
        <v>738</v>
      </c>
      <c r="N688" s="364" t="s">
        <v>739</v>
      </c>
      <c r="O688" s="364" t="s">
        <v>555</v>
      </c>
      <c r="P688" s="364" t="s">
        <v>555</v>
      </c>
      <c r="Q688" s="364" t="s">
        <v>555</v>
      </c>
      <c r="R688" s="364" t="s">
        <v>555</v>
      </c>
      <c r="S688" s="364" t="s">
        <v>555</v>
      </c>
      <c r="T688" s="365">
        <v>0</v>
      </c>
      <c r="U688" s="365">
        <v>0</v>
      </c>
      <c r="V688" s="365">
        <v>0</v>
      </c>
      <c r="W688" s="365">
        <v>0</v>
      </c>
      <c r="X688" s="365">
        <v>0</v>
      </c>
      <c r="Y688" s="365">
        <v>0</v>
      </c>
      <c r="Z688" s="365">
        <v>0</v>
      </c>
      <c r="AA688" s="365">
        <v>0</v>
      </c>
      <c r="AB688" s="365">
        <v>0</v>
      </c>
      <c r="AC688" s="365">
        <v>0</v>
      </c>
      <c r="AD688" s="365">
        <v>0</v>
      </c>
      <c r="AE688" s="365">
        <v>0</v>
      </c>
      <c r="AF688" s="365">
        <v>0</v>
      </c>
      <c r="AG688" s="365">
        <v>0</v>
      </c>
      <c r="AH688" s="365">
        <v>0</v>
      </c>
      <c r="AI688" s="365">
        <v>0</v>
      </c>
    </row>
    <row r="689" spans="1:89">
      <c r="A689" s="458" t="str">
        <f t="shared" si="10"/>
        <v>1224517262030000</v>
      </c>
      <c r="B689" s="364" t="s">
        <v>1616</v>
      </c>
      <c r="C689" s="364" t="s">
        <v>553</v>
      </c>
      <c r="D689" s="364" t="s">
        <v>557</v>
      </c>
      <c r="E689" s="364" t="s">
        <v>740</v>
      </c>
      <c r="F689" s="364" t="s">
        <v>586</v>
      </c>
      <c r="G689" s="364" t="s">
        <v>465</v>
      </c>
      <c r="H689" s="364" t="s">
        <v>556</v>
      </c>
      <c r="J689" s="364" t="s">
        <v>571</v>
      </c>
      <c r="K689" s="364" t="s">
        <v>576</v>
      </c>
      <c r="L689" s="364" t="s">
        <v>555</v>
      </c>
      <c r="M689" s="364" t="s">
        <v>738</v>
      </c>
      <c r="N689" s="364" t="s">
        <v>739</v>
      </c>
      <c r="O689" s="364" t="s">
        <v>555</v>
      </c>
      <c r="P689" s="364" t="s">
        <v>555</v>
      </c>
      <c r="Q689" s="364" t="s">
        <v>555</v>
      </c>
      <c r="R689" s="364" t="s">
        <v>555</v>
      </c>
      <c r="S689" s="364" t="s">
        <v>555</v>
      </c>
      <c r="T689" s="365">
        <v>0</v>
      </c>
      <c r="U689" s="365">
        <v>0</v>
      </c>
      <c r="V689" s="365">
        <v>0</v>
      </c>
      <c r="W689" s="365">
        <v>0</v>
      </c>
      <c r="X689" s="365">
        <v>0</v>
      </c>
      <c r="Y689" s="365">
        <v>0</v>
      </c>
      <c r="Z689" s="365">
        <v>0</v>
      </c>
      <c r="AA689" s="365">
        <v>0</v>
      </c>
      <c r="AB689" s="365">
        <v>0</v>
      </c>
      <c r="AC689" s="365">
        <v>0</v>
      </c>
      <c r="AD689" s="365">
        <v>0</v>
      </c>
      <c r="AE689" s="365">
        <v>0</v>
      </c>
      <c r="AF689" s="365">
        <v>0</v>
      </c>
      <c r="AG689" s="365">
        <v>0</v>
      </c>
      <c r="AH689" s="365">
        <v>0</v>
      </c>
      <c r="AI689" s="365">
        <v>0</v>
      </c>
    </row>
    <row r="690" spans="1:89">
      <c r="A690" s="458" t="str">
        <f t="shared" si="10"/>
        <v>1224518262030000</v>
      </c>
      <c r="B690" s="364" t="s">
        <v>1616</v>
      </c>
      <c r="C690" s="364" t="s">
        <v>553</v>
      </c>
      <c r="D690" s="364" t="s">
        <v>557</v>
      </c>
      <c r="E690" s="364" t="s">
        <v>740</v>
      </c>
      <c r="F690" s="364" t="s">
        <v>586</v>
      </c>
      <c r="G690" s="364" t="s">
        <v>465</v>
      </c>
      <c r="H690" s="364" t="s">
        <v>556</v>
      </c>
      <c r="J690" s="364" t="s">
        <v>571</v>
      </c>
      <c r="K690" s="364" t="s">
        <v>577</v>
      </c>
      <c r="L690" s="364" t="s">
        <v>555</v>
      </c>
      <c r="M690" s="364" t="s">
        <v>738</v>
      </c>
      <c r="N690" s="364" t="s">
        <v>739</v>
      </c>
      <c r="O690" s="364" t="s">
        <v>555</v>
      </c>
      <c r="P690" s="364" t="s">
        <v>555</v>
      </c>
      <c r="Q690" s="364" t="s">
        <v>555</v>
      </c>
      <c r="R690" s="364" t="s">
        <v>555</v>
      </c>
      <c r="S690" s="364" t="s">
        <v>555</v>
      </c>
      <c r="T690" s="365">
        <v>0</v>
      </c>
      <c r="U690" s="365">
        <v>0</v>
      </c>
      <c r="V690" s="365">
        <v>0</v>
      </c>
      <c r="W690" s="365">
        <v>0</v>
      </c>
      <c r="X690" s="365">
        <v>0</v>
      </c>
      <c r="Y690" s="365">
        <v>0</v>
      </c>
      <c r="Z690" s="365">
        <v>0</v>
      </c>
      <c r="AA690" s="365">
        <v>0</v>
      </c>
      <c r="AB690" s="365">
        <v>0</v>
      </c>
      <c r="AC690" s="365">
        <v>0</v>
      </c>
      <c r="AD690" s="365">
        <v>0</v>
      </c>
      <c r="AE690" s="365">
        <v>0</v>
      </c>
      <c r="AF690" s="365">
        <v>0</v>
      </c>
      <c r="AG690" s="365">
        <v>0</v>
      </c>
      <c r="AH690" s="365">
        <v>0</v>
      </c>
      <c r="AI690" s="365">
        <v>0</v>
      </c>
    </row>
    <row r="691" spans="1:89">
      <c r="A691" s="458" t="str">
        <f t="shared" si="10"/>
        <v>1224519262030000</v>
      </c>
      <c r="B691" s="364" t="s">
        <v>1616</v>
      </c>
      <c r="C691" s="364" t="s">
        <v>553</v>
      </c>
      <c r="D691" s="364" t="s">
        <v>557</v>
      </c>
      <c r="E691" s="364" t="s">
        <v>740</v>
      </c>
      <c r="F691" s="364" t="s">
        <v>586</v>
      </c>
      <c r="G691" s="364" t="s">
        <v>465</v>
      </c>
      <c r="H691" s="364" t="s">
        <v>556</v>
      </c>
      <c r="J691" s="364" t="s">
        <v>571</v>
      </c>
      <c r="K691" s="364" t="s">
        <v>578</v>
      </c>
      <c r="L691" s="364" t="s">
        <v>555</v>
      </c>
      <c r="M691" s="364" t="s">
        <v>738</v>
      </c>
      <c r="N691" s="364" t="s">
        <v>739</v>
      </c>
      <c r="O691" s="364" t="s">
        <v>555</v>
      </c>
      <c r="P691" s="364" t="s">
        <v>555</v>
      </c>
      <c r="Q691" s="364" t="s">
        <v>555</v>
      </c>
      <c r="R691" s="364" t="s">
        <v>555</v>
      </c>
      <c r="S691" s="364" t="s">
        <v>555</v>
      </c>
      <c r="T691" s="365">
        <v>0</v>
      </c>
      <c r="U691" s="365">
        <v>0</v>
      </c>
      <c r="V691" s="365">
        <v>0</v>
      </c>
      <c r="W691" s="365">
        <v>0</v>
      </c>
      <c r="X691" s="365">
        <v>0</v>
      </c>
      <c r="Y691" s="365">
        <v>0</v>
      </c>
      <c r="Z691" s="365">
        <v>0</v>
      </c>
      <c r="AA691" s="365">
        <v>0</v>
      </c>
      <c r="AB691" s="365">
        <v>0</v>
      </c>
      <c r="AC691" s="365">
        <v>0</v>
      </c>
      <c r="AD691" s="365">
        <v>0</v>
      </c>
      <c r="AE691" s="365">
        <v>0</v>
      </c>
      <c r="AF691" s="365">
        <v>0</v>
      </c>
      <c r="AG691" s="365">
        <v>0</v>
      </c>
      <c r="AH691" s="365">
        <v>0</v>
      </c>
      <c r="AI691" s="365">
        <v>0</v>
      </c>
    </row>
    <row r="692" spans="1:89">
      <c r="A692" s="458" t="str">
        <f t="shared" si="10"/>
        <v>1224520262030000</v>
      </c>
      <c r="B692" s="364" t="s">
        <v>1616</v>
      </c>
      <c r="C692" s="364" t="s">
        <v>553</v>
      </c>
      <c r="D692" s="364" t="s">
        <v>557</v>
      </c>
      <c r="E692" s="364" t="s">
        <v>740</v>
      </c>
      <c r="F692" s="364" t="s">
        <v>586</v>
      </c>
      <c r="G692" s="364" t="s">
        <v>465</v>
      </c>
      <c r="H692" s="364" t="s">
        <v>556</v>
      </c>
      <c r="J692" s="364" t="s">
        <v>571</v>
      </c>
      <c r="K692" s="364" t="s">
        <v>579</v>
      </c>
      <c r="L692" s="364" t="s">
        <v>555</v>
      </c>
      <c r="M692" s="364" t="s">
        <v>738</v>
      </c>
      <c r="N692" s="364" t="s">
        <v>739</v>
      </c>
      <c r="O692" s="364" t="s">
        <v>555</v>
      </c>
      <c r="P692" s="364" t="s">
        <v>555</v>
      </c>
      <c r="Q692" s="364" t="s">
        <v>555</v>
      </c>
      <c r="R692" s="364" t="s">
        <v>555</v>
      </c>
      <c r="S692" s="364" t="s">
        <v>555</v>
      </c>
      <c r="T692" s="365">
        <v>0</v>
      </c>
      <c r="U692" s="365">
        <v>0</v>
      </c>
      <c r="V692" s="365">
        <v>0</v>
      </c>
      <c r="W692" s="365">
        <v>0</v>
      </c>
      <c r="X692" s="365">
        <v>0</v>
      </c>
      <c r="Y692" s="365">
        <v>0</v>
      </c>
      <c r="Z692" s="365">
        <v>0</v>
      </c>
      <c r="AA692" s="365">
        <v>0</v>
      </c>
      <c r="AB692" s="365">
        <v>0</v>
      </c>
      <c r="AC692" s="365">
        <v>0</v>
      </c>
      <c r="AD692" s="365">
        <v>0</v>
      </c>
      <c r="AE692" s="365">
        <v>0</v>
      </c>
      <c r="AF692" s="365">
        <v>0</v>
      </c>
      <c r="AG692" s="365">
        <v>0</v>
      </c>
      <c r="AH692" s="365">
        <v>0</v>
      </c>
      <c r="AI692" s="365">
        <v>0</v>
      </c>
    </row>
    <row r="693" spans="1:89">
      <c r="A693" s="458" t="str">
        <f t="shared" si="10"/>
        <v>1224521262030000</v>
      </c>
      <c r="B693" s="364" t="s">
        <v>1616</v>
      </c>
      <c r="C693" s="364" t="s">
        <v>553</v>
      </c>
      <c r="D693" s="364" t="s">
        <v>557</v>
      </c>
      <c r="E693" s="364" t="s">
        <v>740</v>
      </c>
      <c r="F693" s="364" t="s">
        <v>586</v>
      </c>
      <c r="G693" s="364" t="s">
        <v>465</v>
      </c>
      <c r="H693" s="364" t="s">
        <v>556</v>
      </c>
      <c r="J693" s="364" t="s">
        <v>571</v>
      </c>
      <c r="K693" s="364" t="s">
        <v>559</v>
      </c>
      <c r="L693" s="364" t="s">
        <v>555</v>
      </c>
      <c r="M693" s="364" t="s">
        <v>738</v>
      </c>
      <c r="N693" s="364" t="s">
        <v>739</v>
      </c>
      <c r="O693" s="364" t="s">
        <v>555</v>
      </c>
      <c r="P693" s="364" t="s">
        <v>555</v>
      </c>
      <c r="Q693" s="364" t="s">
        <v>555</v>
      </c>
      <c r="R693" s="364" t="s">
        <v>555</v>
      </c>
      <c r="S693" s="364" t="s">
        <v>555</v>
      </c>
      <c r="T693" s="365">
        <v>0</v>
      </c>
      <c r="U693" s="365">
        <v>0</v>
      </c>
      <c r="V693" s="365">
        <v>0</v>
      </c>
      <c r="W693" s="365">
        <v>0</v>
      </c>
      <c r="X693" s="365">
        <v>0</v>
      </c>
      <c r="Y693" s="365">
        <v>0</v>
      </c>
      <c r="Z693" s="365">
        <v>0</v>
      </c>
      <c r="AA693" s="365">
        <v>0</v>
      </c>
      <c r="AB693" s="365">
        <v>0</v>
      </c>
      <c r="AC693" s="365">
        <v>0</v>
      </c>
      <c r="AD693" s="365">
        <v>0</v>
      </c>
      <c r="AE693" s="365">
        <v>0</v>
      </c>
      <c r="AF693" s="365">
        <v>0</v>
      </c>
      <c r="AG693" s="365">
        <v>0</v>
      </c>
      <c r="AH693" s="365">
        <v>0</v>
      </c>
      <c r="AI693" s="365">
        <v>0</v>
      </c>
    </row>
    <row r="694" spans="1:89">
      <c r="A694" s="458" t="str">
        <f t="shared" si="10"/>
        <v>1224522262030000</v>
      </c>
      <c r="B694" s="364" t="s">
        <v>1616</v>
      </c>
      <c r="C694" s="364" t="s">
        <v>553</v>
      </c>
      <c r="D694" s="364" t="s">
        <v>557</v>
      </c>
      <c r="E694" s="364" t="s">
        <v>740</v>
      </c>
      <c r="F694" s="364" t="s">
        <v>586</v>
      </c>
      <c r="G694" s="364" t="s">
        <v>465</v>
      </c>
      <c r="H694" s="364" t="s">
        <v>556</v>
      </c>
      <c r="J694" s="364" t="s">
        <v>571</v>
      </c>
      <c r="K694" s="364" t="s">
        <v>580</v>
      </c>
      <c r="L694" s="364" t="s">
        <v>555</v>
      </c>
      <c r="M694" s="364" t="s">
        <v>738</v>
      </c>
      <c r="N694" s="364" t="s">
        <v>739</v>
      </c>
      <c r="O694" s="364" t="s">
        <v>555</v>
      </c>
      <c r="P694" s="364" t="s">
        <v>555</v>
      </c>
      <c r="Q694" s="364" t="s">
        <v>555</v>
      </c>
      <c r="R694" s="364" t="s">
        <v>555</v>
      </c>
      <c r="S694" s="364" t="s">
        <v>555</v>
      </c>
      <c r="T694" s="365">
        <v>0</v>
      </c>
      <c r="U694" s="365">
        <v>0</v>
      </c>
      <c r="V694" s="365">
        <v>0</v>
      </c>
      <c r="W694" s="365">
        <v>0</v>
      </c>
      <c r="X694" s="365">
        <v>0</v>
      </c>
      <c r="Y694" s="365">
        <v>0</v>
      </c>
      <c r="Z694" s="365">
        <v>0</v>
      </c>
      <c r="AA694" s="365">
        <v>0</v>
      </c>
      <c r="AB694" s="365">
        <v>0</v>
      </c>
      <c r="AC694" s="365">
        <v>0</v>
      </c>
      <c r="AD694" s="365">
        <v>0</v>
      </c>
      <c r="AE694" s="365">
        <v>0</v>
      </c>
      <c r="AF694" s="365">
        <v>0</v>
      </c>
      <c r="AG694" s="365">
        <v>0</v>
      </c>
      <c r="AH694" s="365">
        <v>0</v>
      </c>
      <c r="AI694" s="365">
        <v>0</v>
      </c>
    </row>
    <row r="695" spans="1:89">
      <c r="A695" s="458" t="str">
        <f t="shared" si="10"/>
        <v>1224523262030000</v>
      </c>
      <c r="B695" s="364" t="s">
        <v>1616</v>
      </c>
      <c r="C695" s="364" t="s">
        <v>553</v>
      </c>
      <c r="D695" s="364" t="s">
        <v>557</v>
      </c>
      <c r="E695" s="364" t="s">
        <v>740</v>
      </c>
      <c r="F695" s="364" t="s">
        <v>586</v>
      </c>
      <c r="G695" s="364" t="s">
        <v>465</v>
      </c>
      <c r="H695" s="364" t="s">
        <v>556</v>
      </c>
      <c r="J695" s="364" t="s">
        <v>571</v>
      </c>
      <c r="K695" s="364" t="s">
        <v>581</v>
      </c>
      <c r="L695" s="364" t="s">
        <v>555</v>
      </c>
      <c r="M695" s="364" t="s">
        <v>738</v>
      </c>
      <c r="N695" s="364" t="s">
        <v>739</v>
      </c>
      <c r="O695" s="364" t="s">
        <v>555</v>
      </c>
      <c r="P695" s="364" t="s">
        <v>555</v>
      </c>
      <c r="Q695" s="364" t="s">
        <v>555</v>
      </c>
      <c r="R695" s="364" t="s">
        <v>555</v>
      </c>
      <c r="S695" s="364" t="s">
        <v>555</v>
      </c>
      <c r="T695" s="365">
        <v>0</v>
      </c>
      <c r="U695" s="365">
        <v>0</v>
      </c>
      <c r="V695" s="365">
        <v>0</v>
      </c>
      <c r="W695" s="365">
        <v>0</v>
      </c>
      <c r="X695" s="365">
        <v>0</v>
      </c>
      <c r="Y695" s="365">
        <v>0</v>
      </c>
      <c r="Z695" s="365">
        <v>0</v>
      </c>
      <c r="AA695" s="365">
        <v>0</v>
      </c>
      <c r="AB695" s="365">
        <v>0</v>
      </c>
      <c r="AC695" s="365">
        <v>0</v>
      </c>
      <c r="AD695" s="365">
        <v>0</v>
      </c>
      <c r="AE695" s="365">
        <v>0</v>
      </c>
      <c r="AF695" s="365">
        <v>0</v>
      </c>
      <c r="AG695" s="365">
        <v>0</v>
      </c>
      <c r="AH695" s="365">
        <v>0</v>
      </c>
      <c r="AI695" s="365">
        <v>0</v>
      </c>
    </row>
    <row r="696" spans="1:89">
      <c r="A696" s="458" t="str">
        <f t="shared" si="10"/>
        <v>1224524262030000</v>
      </c>
      <c r="B696" s="364" t="s">
        <v>1616</v>
      </c>
      <c r="C696" s="364" t="s">
        <v>553</v>
      </c>
      <c r="D696" s="364" t="s">
        <v>557</v>
      </c>
      <c r="E696" s="364" t="s">
        <v>740</v>
      </c>
      <c r="F696" s="364" t="s">
        <v>586</v>
      </c>
      <c r="G696" s="364" t="s">
        <v>465</v>
      </c>
      <c r="H696" s="364" t="s">
        <v>556</v>
      </c>
      <c r="J696" s="364" t="s">
        <v>571</v>
      </c>
      <c r="K696" s="364" t="s">
        <v>560</v>
      </c>
      <c r="L696" s="364" t="s">
        <v>555</v>
      </c>
      <c r="M696" s="364" t="s">
        <v>738</v>
      </c>
      <c r="N696" s="364" t="s">
        <v>739</v>
      </c>
      <c r="O696" s="364" t="s">
        <v>555</v>
      </c>
      <c r="P696" s="364" t="s">
        <v>555</v>
      </c>
      <c r="Q696" s="364" t="s">
        <v>555</v>
      </c>
      <c r="R696" s="364" t="s">
        <v>555</v>
      </c>
      <c r="S696" s="364" t="s">
        <v>555</v>
      </c>
      <c r="T696" s="365">
        <v>0</v>
      </c>
      <c r="U696" s="365">
        <v>0</v>
      </c>
      <c r="V696" s="365">
        <v>0</v>
      </c>
      <c r="W696" s="365">
        <v>0</v>
      </c>
      <c r="X696" s="365">
        <v>0</v>
      </c>
      <c r="Y696" s="365">
        <v>0</v>
      </c>
      <c r="Z696" s="365">
        <v>0</v>
      </c>
      <c r="AA696" s="365">
        <v>0</v>
      </c>
      <c r="AB696" s="365">
        <v>0</v>
      </c>
      <c r="AC696" s="365">
        <v>0</v>
      </c>
      <c r="AD696" s="365">
        <v>0</v>
      </c>
      <c r="AE696" s="365">
        <v>0</v>
      </c>
      <c r="AF696" s="365">
        <v>0</v>
      </c>
      <c r="AG696" s="365">
        <v>0</v>
      </c>
      <c r="AH696" s="365">
        <v>0</v>
      </c>
      <c r="AI696" s="365">
        <v>0</v>
      </c>
    </row>
    <row r="697" spans="1:89">
      <c r="A697" s="458" t="str">
        <f t="shared" si="10"/>
        <v>1223401262030001</v>
      </c>
      <c r="B697" s="364" t="s">
        <v>1616</v>
      </c>
      <c r="C697" s="364" t="s">
        <v>553</v>
      </c>
      <c r="D697" s="364" t="s">
        <v>557</v>
      </c>
      <c r="E697" s="364" t="s">
        <v>740</v>
      </c>
      <c r="F697" s="364" t="s">
        <v>586</v>
      </c>
      <c r="G697" s="364" t="s">
        <v>465</v>
      </c>
      <c r="H697" s="364" t="s">
        <v>753</v>
      </c>
      <c r="I697" s="364" t="s">
        <v>778</v>
      </c>
      <c r="J697" s="364" t="s">
        <v>748</v>
      </c>
      <c r="K697" s="364" t="s">
        <v>558</v>
      </c>
      <c r="L697" s="364" t="s">
        <v>555</v>
      </c>
      <c r="M697" s="364" t="s">
        <v>738</v>
      </c>
      <c r="N697" s="364" t="s">
        <v>740</v>
      </c>
      <c r="O697" s="364" t="s">
        <v>555</v>
      </c>
      <c r="P697" s="364" t="s">
        <v>555</v>
      </c>
      <c r="Q697" s="364" t="s">
        <v>739</v>
      </c>
      <c r="R697" s="364" t="s">
        <v>555</v>
      </c>
      <c r="S697" s="364" t="s">
        <v>555</v>
      </c>
      <c r="T697" s="365">
        <v>0</v>
      </c>
      <c r="U697" s="365">
        <v>0</v>
      </c>
      <c r="V697" s="365">
        <v>0</v>
      </c>
      <c r="W697" s="365">
        <v>0</v>
      </c>
      <c r="X697" s="365">
        <v>0</v>
      </c>
      <c r="Y697" s="365">
        <v>0</v>
      </c>
      <c r="Z697" s="365">
        <v>0</v>
      </c>
      <c r="AA697" s="365">
        <v>0</v>
      </c>
      <c r="AB697" s="365">
        <v>0</v>
      </c>
      <c r="AC697" s="365">
        <v>0</v>
      </c>
      <c r="AD697" s="365">
        <v>0</v>
      </c>
      <c r="AE697" s="365">
        <v>0</v>
      </c>
      <c r="AF697" s="365">
        <v>0</v>
      </c>
      <c r="AG697" s="365">
        <v>0</v>
      </c>
      <c r="AH697" s="365">
        <v>0</v>
      </c>
      <c r="AI697" s="365">
        <v>0</v>
      </c>
      <c r="AJ697" s="365">
        <v>0</v>
      </c>
      <c r="AK697" s="365">
        <v>0</v>
      </c>
      <c r="AL697" s="365">
        <v>0</v>
      </c>
      <c r="AM697" s="365">
        <v>0</v>
      </c>
      <c r="AN697" s="365">
        <v>0</v>
      </c>
      <c r="AO697" s="365">
        <v>0</v>
      </c>
      <c r="AP697" s="365">
        <v>0</v>
      </c>
      <c r="AQ697" s="365">
        <v>0</v>
      </c>
      <c r="AR697" s="365">
        <v>0</v>
      </c>
      <c r="AS697" s="365">
        <v>0</v>
      </c>
      <c r="AT697" s="365">
        <v>0</v>
      </c>
      <c r="AU697" s="365">
        <v>4080401</v>
      </c>
      <c r="AV697" s="365">
        <v>6658252</v>
      </c>
      <c r="AW697" s="365">
        <v>546992</v>
      </c>
      <c r="AX697" s="365">
        <v>12172</v>
      </c>
      <c r="AY697" s="365">
        <v>121275</v>
      </c>
      <c r="AZ697" s="365">
        <v>39237</v>
      </c>
      <c r="BA697" s="365">
        <v>0</v>
      </c>
      <c r="BB697" s="365">
        <v>6553860</v>
      </c>
      <c r="BC697" s="365">
        <v>546992</v>
      </c>
      <c r="BD697" s="365">
        <v>0</v>
      </c>
      <c r="BE697" s="365">
        <v>0</v>
      </c>
      <c r="BF697" s="365">
        <v>6553860</v>
      </c>
      <c r="BG697" s="365">
        <v>104392</v>
      </c>
      <c r="BH697" s="365">
        <v>104392</v>
      </c>
      <c r="BI697" s="365">
        <v>104392</v>
      </c>
      <c r="BJ697" s="365">
        <v>0</v>
      </c>
      <c r="BK697" s="365">
        <v>0</v>
      </c>
      <c r="BL697" s="365">
        <v>847</v>
      </c>
      <c r="BM697" s="365">
        <v>34853</v>
      </c>
      <c r="BN697" s="365">
        <v>41149</v>
      </c>
      <c r="BO697" s="365">
        <v>0</v>
      </c>
      <c r="BP697" s="365">
        <v>3</v>
      </c>
      <c r="BQ697" s="365">
        <v>425717</v>
      </c>
      <c r="BR697" s="365">
        <v>82177</v>
      </c>
      <c r="BS697" s="365">
        <v>39098</v>
      </c>
      <c r="BT697" s="365">
        <v>0</v>
      </c>
      <c r="BU697" s="365">
        <v>0</v>
      </c>
      <c r="BV697" s="365">
        <v>0</v>
      </c>
      <c r="BW697" s="365">
        <v>0</v>
      </c>
      <c r="BX697" s="365">
        <v>0</v>
      </c>
      <c r="BY697" s="365">
        <v>0</v>
      </c>
      <c r="BZ697" s="365">
        <v>0</v>
      </c>
      <c r="CA697" s="365">
        <v>0</v>
      </c>
      <c r="CB697" s="365">
        <v>0</v>
      </c>
      <c r="CC697" s="365">
        <v>0</v>
      </c>
      <c r="CD697" s="365">
        <v>0</v>
      </c>
      <c r="CE697" s="365">
        <v>0</v>
      </c>
      <c r="CF697" s="365">
        <v>0</v>
      </c>
      <c r="CG697" s="365">
        <v>0</v>
      </c>
      <c r="CH697" s="365">
        <v>0</v>
      </c>
      <c r="CI697" s="365">
        <v>0</v>
      </c>
      <c r="CJ697" s="365">
        <v>0</v>
      </c>
      <c r="CK697" s="365">
        <v>0</v>
      </c>
    </row>
    <row r="698" spans="1:89">
      <c r="A698" s="458" t="str">
        <f t="shared" si="10"/>
        <v>1223402262030001</v>
      </c>
      <c r="B698" s="364" t="s">
        <v>1616</v>
      </c>
      <c r="C698" s="364" t="s">
        <v>553</v>
      </c>
      <c r="D698" s="364" t="s">
        <v>557</v>
      </c>
      <c r="E698" s="364" t="s">
        <v>740</v>
      </c>
      <c r="F698" s="364" t="s">
        <v>586</v>
      </c>
      <c r="G698" s="364" t="s">
        <v>465</v>
      </c>
      <c r="H698" s="364" t="s">
        <v>753</v>
      </c>
      <c r="I698" s="364" t="s">
        <v>778</v>
      </c>
      <c r="J698" s="364" t="s">
        <v>748</v>
      </c>
      <c r="K698" s="364" t="s">
        <v>561</v>
      </c>
      <c r="L698" s="364" t="s">
        <v>555</v>
      </c>
      <c r="M698" s="364" t="s">
        <v>738</v>
      </c>
      <c r="N698" s="364" t="s">
        <v>740</v>
      </c>
      <c r="O698" s="364" t="s">
        <v>555</v>
      </c>
      <c r="P698" s="364" t="s">
        <v>555</v>
      </c>
      <c r="Q698" s="364" t="s">
        <v>739</v>
      </c>
      <c r="R698" s="364" t="s">
        <v>555</v>
      </c>
      <c r="S698" s="364" t="s">
        <v>555</v>
      </c>
      <c r="T698" s="365">
        <v>0</v>
      </c>
      <c r="U698" s="365">
        <v>0</v>
      </c>
      <c r="V698" s="365">
        <v>0</v>
      </c>
      <c r="W698" s="365">
        <v>0</v>
      </c>
      <c r="X698" s="365">
        <v>0</v>
      </c>
      <c r="Y698" s="365">
        <v>0</v>
      </c>
      <c r="Z698" s="365">
        <v>0</v>
      </c>
      <c r="AA698" s="365">
        <v>0</v>
      </c>
      <c r="AB698" s="365">
        <v>0</v>
      </c>
      <c r="AC698" s="365">
        <v>0</v>
      </c>
      <c r="AD698" s="365">
        <v>0</v>
      </c>
      <c r="AE698" s="365">
        <v>0</v>
      </c>
      <c r="AF698" s="365">
        <v>0</v>
      </c>
      <c r="AG698" s="365">
        <v>0</v>
      </c>
      <c r="AH698" s="365">
        <v>0</v>
      </c>
      <c r="AI698" s="365">
        <v>0</v>
      </c>
      <c r="AJ698" s="365">
        <v>0</v>
      </c>
      <c r="AK698" s="365">
        <v>34400</v>
      </c>
      <c r="AL698" s="365">
        <v>1</v>
      </c>
      <c r="AM698" s="365" t="s">
        <v>1558</v>
      </c>
    </row>
    <row r="699" spans="1:89">
      <c r="A699" s="458" t="str">
        <f t="shared" si="10"/>
        <v>1223401262030002</v>
      </c>
      <c r="B699" s="364" t="s">
        <v>1616</v>
      </c>
      <c r="C699" s="364" t="s">
        <v>553</v>
      </c>
      <c r="D699" s="364" t="s">
        <v>557</v>
      </c>
      <c r="E699" s="364" t="s">
        <v>740</v>
      </c>
      <c r="F699" s="364" t="s">
        <v>586</v>
      </c>
      <c r="G699" s="364" t="s">
        <v>465</v>
      </c>
      <c r="H699" s="364" t="s">
        <v>752</v>
      </c>
      <c r="I699" s="364" t="s">
        <v>778</v>
      </c>
      <c r="J699" s="364" t="s">
        <v>748</v>
      </c>
      <c r="K699" s="364" t="s">
        <v>558</v>
      </c>
      <c r="L699" s="364" t="s">
        <v>555</v>
      </c>
      <c r="M699" s="364" t="s">
        <v>738</v>
      </c>
      <c r="N699" s="364" t="s">
        <v>740</v>
      </c>
      <c r="O699" s="364" t="s">
        <v>555</v>
      </c>
      <c r="P699" s="364" t="s">
        <v>555</v>
      </c>
      <c r="Q699" s="364" t="s">
        <v>738</v>
      </c>
      <c r="R699" s="364" t="s">
        <v>555</v>
      </c>
      <c r="S699" s="364" t="s">
        <v>555</v>
      </c>
      <c r="T699" s="365">
        <v>4090401</v>
      </c>
      <c r="U699" s="365">
        <v>2757970</v>
      </c>
      <c r="V699" s="365">
        <v>546992</v>
      </c>
      <c r="W699" s="365">
        <v>5042</v>
      </c>
      <c r="X699" s="365">
        <v>41618</v>
      </c>
      <c r="Y699" s="365">
        <v>51715</v>
      </c>
      <c r="Z699" s="365">
        <v>0</v>
      </c>
      <c r="AA699" s="365">
        <v>2757970</v>
      </c>
      <c r="AB699" s="365">
        <v>546992</v>
      </c>
      <c r="AC699" s="365">
        <v>0</v>
      </c>
      <c r="AD699" s="365">
        <v>0</v>
      </c>
      <c r="AE699" s="365">
        <v>2757970</v>
      </c>
      <c r="AF699" s="365">
        <v>0</v>
      </c>
      <c r="AG699" s="365">
        <v>0</v>
      </c>
      <c r="AH699" s="365">
        <v>0</v>
      </c>
      <c r="AI699" s="365">
        <v>41618</v>
      </c>
      <c r="AJ699" s="365">
        <v>0</v>
      </c>
      <c r="AK699" s="365">
        <v>0</v>
      </c>
      <c r="AL699" s="365">
        <v>0</v>
      </c>
      <c r="AM699" s="365">
        <v>0</v>
      </c>
      <c r="AN699" s="365">
        <v>0</v>
      </c>
      <c r="AO699" s="365">
        <v>0</v>
      </c>
      <c r="AP699" s="365">
        <v>505374</v>
      </c>
      <c r="AQ699" s="365">
        <v>41618</v>
      </c>
      <c r="AR699" s="365">
        <v>0</v>
      </c>
      <c r="AS699" s="365">
        <v>0</v>
      </c>
      <c r="AT699" s="365">
        <v>0</v>
      </c>
      <c r="AU699" s="365">
        <v>0</v>
      </c>
      <c r="AV699" s="365">
        <v>0</v>
      </c>
      <c r="AW699" s="365">
        <v>0</v>
      </c>
      <c r="AX699" s="365">
        <v>0</v>
      </c>
      <c r="AY699" s="365">
        <v>0</v>
      </c>
      <c r="AZ699" s="365">
        <v>0</v>
      </c>
      <c r="BA699" s="365">
        <v>0</v>
      </c>
      <c r="BB699" s="365">
        <v>0</v>
      </c>
      <c r="BC699" s="365">
        <v>0</v>
      </c>
      <c r="BD699" s="365">
        <v>0</v>
      </c>
      <c r="BE699" s="365">
        <v>0</v>
      </c>
      <c r="BF699" s="365">
        <v>0</v>
      </c>
      <c r="BG699" s="365">
        <v>0</v>
      </c>
      <c r="BH699" s="365">
        <v>0</v>
      </c>
      <c r="BI699" s="365">
        <v>0</v>
      </c>
      <c r="BJ699" s="365">
        <v>0</v>
      </c>
      <c r="BK699" s="365">
        <v>0</v>
      </c>
      <c r="BL699" s="365">
        <v>0</v>
      </c>
      <c r="BM699" s="365">
        <v>0</v>
      </c>
      <c r="BN699" s="365">
        <v>0</v>
      </c>
      <c r="BO699" s="365">
        <v>0</v>
      </c>
      <c r="BP699" s="365">
        <v>0</v>
      </c>
      <c r="BQ699" s="365">
        <v>0</v>
      </c>
      <c r="BR699" s="365">
        <v>0</v>
      </c>
      <c r="BS699" s="365">
        <v>0</v>
      </c>
      <c r="BT699" s="365">
        <v>0</v>
      </c>
      <c r="BU699" s="365">
        <v>0</v>
      </c>
      <c r="BV699" s="365">
        <v>0</v>
      </c>
      <c r="BW699" s="365">
        <v>0</v>
      </c>
      <c r="BX699" s="365">
        <v>0</v>
      </c>
      <c r="BY699" s="365">
        <v>0</v>
      </c>
      <c r="BZ699" s="365">
        <v>0</v>
      </c>
      <c r="CA699" s="365">
        <v>0</v>
      </c>
      <c r="CB699" s="365">
        <v>0</v>
      </c>
      <c r="CC699" s="365">
        <v>0</v>
      </c>
      <c r="CD699" s="365">
        <v>0</v>
      </c>
      <c r="CE699" s="365">
        <v>0</v>
      </c>
      <c r="CF699" s="365">
        <v>0</v>
      </c>
      <c r="CG699" s="365">
        <v>0</v>
      </c>
      <c r="CH699" s="365">
        <v>0</v>
      </c>
      <c r="CI699" s="365">
        <v>0</v>
      </c>
      <c r="CJ699" s="365">
        <v>0</v>
      </c>
      <c r="CK699" s="365">
        <v>0</v>
      </c>
    </row>
    <row r="700" spans="1:89">
      <c r="A700" s="458" t="str">
        <f t="shared" si="10"/>
        <v>1223402262030002</v>
      </c>
      <c r="B700" s="364" t="s">
        <v>1616</v>
      </c>
      <c r="C700" s="364" t="s">
        <v>553</v>
      </c>
      <c r="D700" s="364" t="s">
        <v>557</v>
      </c>
      <c r="E700" s="364" t="s">
        <v>740</v>
      </c>
      <c r="F700" s="364" t="s">
        <v>586</v>
      </c>
      <c r="G700" s="364" t="s">
        <v>465</v>
      </c>
      <c r="H700" s="364" t="s">
        <v>752</v>
      </c>
      <c r="I700" s="364" t="s">
        <v>778</v>
      </c>
      <c r="J700" s="364" t="s">
        <v>748</v>
      </c>
      <c r="K700" s="364" t="s">
        <v>561</v>
      </c>
      <c r="L700" s="364" t="s">
        <v>555</v>
      </c>
      <c r="M700" s="364" t="s">
        <v>738</v>
      </c>
      <c r="N700" s="364" t="s">
        <v>740</v>
      </c>
      <c r="O700" s="364" t="s">
        <v>555</v>
      </c>
      <c r="P700" s="364" t="s">
        <v>555</v>
      </c>
      <c r="Q700" s="364" t="s">
        <v>738</v>
      </c>
      <c r="R700" s="364" t="s">
        <v>555</v>
      </c>
      <c r="S700" s="364" t="s">
        <v>555</v>
      </c>
      <c r="T700" s="365">
        <v>0</v>
      </c>
      <c r="U700" s="365">
        <v>0</v>
      </c>
      <c r="V700" s="365">
        <v>0</v>
      </c>
      <c r="W700" s="365">
        <v>0</v>
      </c>
      <c r="X700" s="365">
        <v>0</v>
      </c>
      <c r="Y700" s="365">
        <v>0</v>
      </c>
      <c r="Z700" s="365">
        <v>0</v>
      </c>
      <c r="AA700" s="365">
        <v>0</v>
      </c>
      <c r="AB700" s="365">
        <v>0</v>
      </c>
      <c r="AC700" s="365">
        <v>0</v>
      </c>
      <c r="AD700" s="365">
        <v>0</v>
      </c>
      <c r="AE700" s="365">
        <v>0</v>
      </c>
      <c r="AF700" s="365">
        <v>0</v>
      </c>
      <c r="AG700" s="365">
        <v>0</v>
      </c>
      <c r="AH700" s="365">
        <v>0</v>
      </c>
      <c r="AI700" s="365">
        <v>0</v>
      </c>
      <c r="AJ700" s="365">
        <v>0</v>
      </c>
      <c r="AK700" s="365">
        <v>34600</v>
      </c>
      <c r="AL700" s="365">
        <v>3</v>
      </c>
      <c r="AM700" s="365" t="s">
        <v>1620</v>
      </c>
    </row>
    <row r="701" spans="1:89">
      <c r="A701" s="458" t="str">
        <f t="shared" si="10"/>
        <v>1402101262030000</v>
      </c>
      <c r="B701" s="364" t="s">
        <v>1616</v>
      </c>
      <c r="C701" s="364" t="s">
        <v>553</v>
      </c>
      <c r="D701" s="364" t="s">
        <v>573</v>
      </c>
      <c r="E701" s="364" t="s">
        <v>555</v>
      </c>
      <c r="F701" s="364" t="s">
        <v>586</v>
      </c>
      <c r="G701" s="364" t="s">
        <v>465</v>
      </c>
      <c r="H701" s="364" t="s">
        <v>556</v>
      </c>
      <c r="J701" s="364" t="s">
        <v>559</v>
      </c>
      <c r="K701" s="364" t="s">
        <v>558</v>
      </c>
      <c r="L701" s="364" t="s">
        <v>555</v>
      </c>
      <c r="M701" s="364" t="s">
        <v>738</v>
      </c>
      <c r="N701" s="364" t="s">
        <v>739</v>
      </c>
      <c r="O701" s="364" t="s">
        <v>555</v>
      </c>
      <c r="P701" s="364" t="s">
        <v>555</v>
      </c>
      <c r="Q701" s="364" t="s">
        <v>555</v>
      </c>
      <c r="R701" s="364" t="s">
        <v>555</v>
      </c>
      <c r="S701" s="364" t="s">
        <v>555</v>
      </c>
      <c r="T701" s="365">
        <v>0</v>
      </c>
      <c r="U701" s="365">
        <v>149</v>
      </c>
      <c r="V701" s="365">
        <v>1078</v>
      </c>
      <c r="W701" s="365">
        <v>0</v>
      </c>
      <c r="X701" s="365">
        <v>74</v>
      </c>
      <c r="Y701" s="365">
        <v>1301</v>
      </c>
      <c r="Z701" s="365">
        <v>0</v>
      </c>
      <c r="AA701" s="365">
        <v>0</v>
      </c>
      <c r="AB701" s="365">
        <v>0</v>
      </c>
      <c r="AC701" s="365">
        <v>0</v>
      </c>
      <c r="AD701" s="365">
        <v>325</v>
      </c>
      <c r="AE701" s="365">
        <v>0</v>
      </c>
      <c r="AF701" s="365">
        <v>0</v>
      </c>
      <c r="AG701" s="365">
        <v>2441</v>
      </c>
      <c r="AH701" s="365">
        <v>3799</v>
      </c>
      <c r="AI701" s="365">
        <v>7866</v>
      </c>
      <c r="AJ701" s="365">
        <v>0</v>
      </c>
      <c r="AK701" s="365">
        <v>0</v>
      </c>
      <c r="AL701" s="365">
        <v>0</v>
      </c>
      <c r="AM701" s="365">
        <v>0</v>
      </c>
      <c r="AN701" s="365">
        <v>0</v>
      </c>
      <c r="AO701" s="365">
        <v>0</v>
      </c>
      <c r="AP701" s="365">
        <v>0</v>
      </c>
      <c r="AQ701" s="365">
        <v>0</v>
      </c>
      <c r="AR701" s="365">
        <v>0</v>
      </c>
      <c r="AS701" s="365">
        <v>0</v>
      </c>
      <c r="AT701" s="365">
        <v>0</v>
      </c>
      <c r="AU701" s="365">
        <v>0</v>
      </c>
      <c r="AV701" s="365">
        <v>0</v>
      </c>
      <c r="AW701" s="365">
        <v>0</v>
      </c>
      <c r="AX701" s="365">
        <v>0</v>
      </c>
      <c r="AY701" s="365">
        <v>7866</v>
      </c>
    </row>
    <row r="702" spans="1:89">
      <c r="A702" s="458" t="str">
        <f t="shared" si="10"/>
        <v>1402102262030000</v>
      </c>
      <c r="B702" s="364" t="s">
        <v>1616</v>
      </c>
      <c r="C702" s="364" t="s">
        <v>553</v>
      </c>
      <c r="D702" s="364" t="s">
        <v>573</v>
      </c>
      <c r="E702" s="364" t="s">
        <v>555</v>
      </c>
      <c r="F702" s="364" t="s">
        <v>586</v>
      </c>
      <c r="G702" s="364" t="s">
        <v>465</v>
      </c>
      <c r="H702" s="364" t="s">
        <v>556</v>
      </c>
      <c r="J702" s="364" t="s">
        <v>559</v>
      </c>
      <c r="K702" s="364" t="s">
        <v>561</v>
      </c>
      <c r="L702" s="364" t="s">
        <v>555</v>
      </c>
      <c r="M702" s="364" t="s">
        <v>738</v>
      </c>
      <c r="N702" s="364" t="s">
        <v>739</v>
      </c>
      <c r="O702" s="364" t="s">
        <v>555</v>
      </c>
      <c r="P702" s="364" t="s">
        <v>555</v>
      </c>
      <c r="Q702" s="364" t="s">
        <v>555</v>
      </c>
      <c r="R702" s="364" t="s">
        <v>555</v>
      </c>
      <c r="S702" s="364" t="s">
        <v>555</v>
      </c>
      <c r="T702" s="365">
        <v>0</v>
      </c>
      <c r="U702" s="365">
        <v>0</v>
      </c>
      <c r="V702" s="365">
        <v>0</v>
      </c>
      <c r="W702" s="365">
        <v>0</v>
      </c>
      <c r="X702" s="365">
        <v>149</v>
      </c>
      <c r="Y702" s="365">
        <v>1078</v>
      </c>
      <c r="Z702" s="365">
        <v>0</v>
      </c>
      <c r="AA702" s="365">
        <v>0</v>
      </c>
      <c r="AB702" s="365">
        <v>0</v>
      </c>
      <c r="AC702" s="365">
        <v>0</v>
      </c>
      <c r="AD702" s="365">
        <v>74</v>
      </c>
    </row>
    <row r="703" spans="1:89">
      <c r="A703" s="458" t="str">
        <f t="shared" si="10"/>
        <v>1402401262030000</v>
      </c>
      <c r="B703" s="364" t="s">
        <v>1616</v>
      </c>
      <c r="C703" s="364" t="s">
        <v>553</v>
      </c>
      <c r="D703" s="364" t="s">
        <v>573</v>
      </c>
      <c r="E703" s="364" t="s">
        <v>555</v>
      </c>
      <c r="F703" s="364" t="s">
        <v>586</v>
      </c>
      <c r="G703" s="364" t="s">
        <v>465</v>
      </c>
      <c r="H703" s="364" t="s">
        <v>556</v>
      </c>
      <c r="J703" s="364" t="s">
        <v>560</v>
      </c>
      <c r="K703" s="364" t="s">
        <v>558</v>
      </c>
      <c r="L703" s="364" t="s">
        <v>555</v>
      </c>
      <c r="M703" s="364" t="s">
        <v>738</v>
      </c>
      <c r="N703" s="364" t="s">
        <v>739</v>
      </c>
      <c r="O703" s="364" t="s">
        <v>555</v>
      </c>
      <c r="P703" s="364" t="s">
        <v>555</v>
      </c>
      <c r="Q703" s="364" t="s">
        <v>555</v>
      </c>
      <c r="R703" s="364" t="s">
        <v>555</v>
      </c>
      <c r="S703" s="364" t="s">
        <v>555</v>
      </c>
      <c r="T703" s="365">
        <v>0</v>
      </c>
      <c r="U703" s="365">
        <v>0</v>
      </c>
      <c r="V703" s="365">
        <v>0</v>
      </c>
      <c r="W703" s="365">
        <v>0</v>
      </c>
      <c r="X703" s="365">
        <v>0</v>
      </c>
      <c r="Y703" s="365">
        <v>0</v>
      </c>
      <c r="Z703" s="365">
        <v>0</v>
      </c>
      <c r="AA703" s="365">
        <v>0</v>
      </c>
      <c r="AB703" s="365">
        <v>0</v>
      </c>
      <c r="AC703" s="365">
        <v>0</v>
      </c>
      <c r="AD703" s="365">
        <v>0</v>
      </c>
      <c r="AE703" s="365">
        <v>0</v>
      </c>
      <c r="AF703" s="365">
        <v>0</v>
      </c>
      <c r="AG703" s="365">
        <v>0</v>
      </c>
      <c r="AH703" s="365">
        <v>0</v>
      </c>
      <c r="AI703" s="365">
        <v>0</v>
      </c>
    </row>
    <row r="704" spans="1:89">
      <c r="A704" s="458" t="str">
        <f t="shared" si="10"/>
        <v>1402402262030000</v>
      </c>
      <c r="B704" s="364" t="s">
        <v>1616</v>
      </c>
      <c r="C704" s="364" t="s">
        <v>553</v>
      </c>
      <c r="D704" s="364" t="s">
        <v>573</v>
      </c>
      <c r="E704" s="364" t="s">
        <v>555</v>
      </c>
      <c r="F704" s="364" t="s">
        <v>586</v>
      </c>
      <c r="G704" s="364" t="s">
        <v>465</v>
      </c>
      <c r="H704" s="364" t="s">
        <v>556</v>
      </c>
      <c r="J704" s="364" t="s">
        <v>560</v>
      </c>
      <c r="K704" s="364" t="s">
        <v>561</v>
      </c>
      <c r="L704" s="364" t="s">
        <v>555</v>
      </c>
      <c r="M704" s="364" t="s">
        <v>738</v>
      </c>
      <c r="N704" s="364" t="s">
        <v>739</v>
      </c>
      <c r="O704" s="364" t="s">
        <v>555</v>
      </c>
      <c r="P704" s="364" t="s">
        <v>555</v>
      </c>
      <c r="Q704" s="364" t="s">
        <v>555</v>
      </c>
      <c r="R704" s="364" t="s">
        <v>555</v>
      </c>
      <c r="S704" s="364" t="s">
        <v>555</v>
      </c>
      <c r="T704" s="365">
        <v>0</v>
      </c>
      <c r="U704" s="365">
        <v>0</v>
      </c>
      <c r="V704" s="365">
        <v>0</v>
      </c>
      <c r="W704" s="365">
        <v>0</v>
      </c>
      <c r="X704" s="365">
        <v>0</v>
      </c>
      <c r="Y704" s="365">
        <v>0</v>
      </c>
      <c r="Z704" s="365">
        <v>0</v>
      </c>
      <c r="AA704" s="365">
        <v>0</v>
      </c>
      <c r="AB704" s="365">
        <v>0</v>
      </c>
      <c r="AC704" s="365">
        <v>0</v>
      </c>
      <c r="AD704" s="365">
        <v>0</v>
      </c>
      <c r="AE704" s="365">
        <v>0</v>
      </c>
      <c r="AF704" s="365">
        <v>0</v>
      </c>
      <c r="AG704" s="365">
        <v>0</v>
      </c>
      <c r="AH704" s="365">
        <v>0</v>
      </c>
      <c r="AI704" s="365">
        <v>0</v>
      </c>
    </row>
    <row r="705" spans="1:90">
      <c r="A705" s="458" t="str">
        <f t="shared" si="10"/>
        <v>1402403262030000</v>
      </c>
      <c r="B705" s="364" t="s">
        <v>1616</v>
      </c>
      <c r="C705" s="364" t="s">
        <v>553</v>
      </c>
      <c r="D705" s="364" t="s">
        <v>573</v>
      </c>
      <c r="E705" s="364" t="s">
        <v>555</v>
      </c>
      <c r="F705" s="364" t="s">
        <v>586</v>
      </c>
      <c r="G705" s="364" t="s">
        <v>465</v>
      </c>
      <c r="H705" s="364" t="s">
        <v>556</v>
      </c>
      <c r="J705" s="364" t="s">
        <v>560</v>
      </c>
      <c r="K705" s="364" t="s">
        <v>562</v>
      </c>
      <c r="L705" s="364" t="s">
        <v>555</v>
      </c>
      <c r="M705" s="364" t="s">
        <v>738</v>
      </c>
      <c r="N705" s="364" t="s">
        <v>739</v>
      </c>
      <c r="O705" s="364" t="s">
        <v>555</v>
      </c>
      <c r="P705" s="364" t="s">
        <v>555</v>
      </c>
      <c r="Q705" s="364" t="s">
        <v>555</v>
      </c>
      <c r="R705" s="364" t="s">
        <v>555</v>
      </c>
      <c r="S705" s="364" t="s">
        <v>555</v>
      </c>
      <c r="T705" s="365">
        <v>0</v>
      </c>
      <c r="U705" s="365">
        <v>0</v>
      </c>
      <c r="V705" s="365">
        <v>0</v>
      </c>
      <c r="W705" s="365">
        <v>0</v>
      </c>
      <c r="X705" s="365">
        <v>0</v>
      </c>
      <c r="Y705" s="365">
        <v>0</v>
      </c>
      <c r="Z705" s="365">
        <v>0</v>
      </c>
      <c r="AA705" s="365">
        <v>0</v>
      </c>
      <c r="AB705" s="365">
        <v>0</v>
      </c>
      <c r="AC705" s="365">
        <v>0</v>
      </c>
      <c r="AD705" s="365">
        <v>0</v>
      </c>
      <c r="AE705" s="365">
        <v>0</v>
      </c>
      <c r="AF705" s="365">
        <v>0</v>
      </c>
      <c r="AG705" s="365">
        <v>0</v>
      </c>
      <c r="AH705" s="365">
        <v>0</v>
      </c>
      <c r="AI705" s="365">
        <v>0</v>
      </c>
    </row>
    <row r="706" spans="1:90">
      <c r="A706" s="458" t="str">
        <f t="shared" si="10"/>
        <v>1402404262030000</v>
      </c>
      <c r="B706" s="364" t="s">
        <v>1616</v>
      </c>
      <c r="C706" s="364" t="s">
        <v>553</v>
      </c>
      <c r="D706" s="364" t="s">
        <v>573</v>
      </c>
      <c r="E706" s="364" t="s">
        <v>555</v>
      </c>
      <c r="F706" s="364" t="s">
        <v>586</v>
      </c>
      <c r="G706" s="364" t="s">
        <v>465</v>
      </c>
      <c r="H706" s="364" t="s">
        <v>556</v>
      </c>
      <c r="J706" s="364" t="s">
        <v>560</v>
      </c>
      <c r="K706" s="364" t="s">
        <v>563</v>
      </c>
      <c r="L706" s="364" t="s">
        <v>555</v>
      </c>
      <c r="M706" s="364" t="s">
        <v>738</v>
      </c>
      <c r="N706" s="364" t="s">
        <v>739</v>
      </c>
      <c r="O706" s="364" t="s">
        <v>555</v>
      </c>
      <c r="P706" s="364" t="s">
        <v>555</v>
      </c>
      <c r="Q706" s="364" t="s">
        <v>555</v>
      </c>
      <c r="R706" s="364" t="s">
        <v>555</v>
      </c>
      <c r="S706" s="364" t="s">
        <v>555</v>
      </c>
      <c r="T706" s="365">
        <v>0</v>
      </c>
      <c r="U706" s="365">
        <v>0</v>
      </c>
      <c r="V706" s="365">
        <v>0</v>
      </c>
      <c r="W706" s="365">
        <v>0</v>
      </c>
      <c r="X706" s="365">
        <v>0</v>
      </c>
      <c r="Y706" s="365">
        <v>0</v>
      </c>
      <c r="Z706" s="365">
        <v>0</v>
      </c>
      <c r="AA706" s="365">
        <v>0</v>
      </c>
      <c r="AB706" s="365">
        <v>0</v>
      </c>
      <c r="AC706" s="365">
        <v>0</v>
      </c>
      <c r="AD706" s="365">
        <v>0</v>
      </c>
      <c r="AE706" s="365">
        <v>0</v>
      </c>
      <c r="AF706" s="365">
        <v>0</v>
      </c>
      <c r="AG706" s="365">
        <v>0</v>
      </c>
      <c r="AH706" s="365">
        <v>0</v>
      </c>
      <c r="AI706" s="365">
        <v>0</v>
      </c>
    </row>
    <row r="707" spans="1:90">
      <c r="A707" s="458" t="str">
        <f t="shared" ref="A707:A770" si="11">+D707&amp;E707&amp;J707&amp;K707&amp;F707&amp;H707</f>
        <v>1402405262030000</v>
      </c>
      <c r="B707" s="364" t="s">
        <v>1616</v>
      </c>
      <c r="C707" s="364" t="s">
        <v>553</v>
      </c>
      <c r="D707" s="364" t="s">
        <v>573</v>
      </c>
      <c r="E707" s="364" t="s">
        <v>555</v>
      </c>
      <c r="F707" s="364" t="s">
        <v>586</v>
      </c>
      <c r="G707" s="364" t="s">
        <v>465</v>
      </c>
      <c r="H707" s="364" t="s">
        <v>556</v>
      </c>
      <c r="J707" s="364" t="s">
        <v>560</v>
      </c>
      <c r="K707" s="364" t="s">
        <v>564</v>
      </c>
      <c r="L707" s="364" t="s">
        <v>555</v>
      </c>
      <c r="M707" s="364" t="s">
        <v>738</v>
      </c>
      <c r="N707" s="364" t="s">
        <v>739</v>
      </c>
      <c r="O707" s="364" t="s">
        <v>555</v>
      </c>
      <c r="P707" s="364" t="s">
        <v>555</v>
      </c>
      <c r="Q707" s="364" t="s">
        <v>555</v>
      </c>
      <c r="R707" s="364" t="s">
        <v>555</v>
      </c>
      <c r="S707" s="364" t="s">
        <v>555</v>
      </c>
      <c r="T707" s="365">
        <v>0</v>
      </c>
      <c r="U707" s="365">
        <v>0</v>
      </c>
      <c r="V707" s="365">
        <v>0</v>
      </c>
      <c r="W707" s="365">
        <v>0</v>
      </c>
      <c r="X707" s="365">
        <v>0</v>
      </c>
      <c r="Y707" s="365">
        <v>0</v>
      </c>
      <c r="Z707" s="365">
        <v>0</v>
      </c>
      <c r="AA707" s="365">
        <v>0</v>
      </c>
      <c r="AB707" s="365">
        <v>0</v>
      </c>
      <c r="AC707" s="365">
        <v>0</v>
      </c>
      <c r="AD707" s="365">
        <v>0</v>
      </c>
      <c r="AE707" s="365">
        <v>0</v>
      </c>
      <c r="AF707" s="365">
        <v>0</v>
      </c>
      <c r="AG707" s="365">
        <v>0</v>
      </c>
      <c r="AH707" s="365">
        <v>0</v>
      </c>
      <c r="AI707" s="365">
        <v>0</v>
      </c>
    </row>
    <row r="708" spans="1:90">
      <c r="A708" s="458" t="str">
        <f t="shared" si="11"/>
        <v>1402406262030000</v>
      </c>
      <c r="B708" s="364" t="s">
        <v>1616</v>
      </c>
      <c r="C708" s="364" t="s">
        <v>553</v>
      </c>
      <c r="D708" s="364" t="s">
        <v>573</v>
      </c>
      <c r="E708" s="364" t="s">
        <v>555</v>
      </c>
      <c r="F708" s="364" t="s">
        <v>586</v>
      </c>
      <c r="G708" s="364" t="s">
        <v>465</v>
      </c>
      <c r="H708" s="364" t="s">
        <v>556</v>
      </c>
      <c r="J708" s="364" t="s">
        <v>560</v>
      </c>
      <c r="K708" s="364" t="s">
        <v>565</v>
      </c>
      <c r="L708" s="364" t="s">
        <v>555</v>
      </c>
      <c r="M708" s="364" t="s">
        <v>738</v>
      </c>
      <c r="N708" s="364" t="s">
        <v>739</v>
      </c>
      <c r="O708" s="364" t="s">
        <v>555</v>
      </c>
      <c r="P708" s="364" t="s">
        <v>555</v>
      </c>
      <c r="Q708" s="364" t="s">
        <v>555</v>
      </c>
      <c r="R708" s="364" t="s">
        <v>555</v>
      </c>
      <c r="S708" s="364" t="s">
        <v>555</v>
      </c>
      <c r="T708" s="365">
        <v>0</v>
      </c>
      <c r="U708" s="365">
        <v>0</v>
      </c>
      <c r="V708" s="365">
        <v>0</v>
      </c>
      <c r="W708" s="365">
        <v>0</v>
      </c>
      <c r="X708" s="365">
        <v>0</v>
      </c>
      <c r="Y708" s="365">
        <v>0</v>
      </c>
      <c r="Z708" s="365">
        <v>0</v>
      </c>
      <c r="AA708" s="365">
        <v>0</v>
      </c>
      <c r="AB708" s="365">
        <v>0</v>
      </c>
      <c r="AC708" s="365">
        <v>0</v>
      </c>
      <c r="AD708" s="365">
        <v>0</v>
      </c>
      <c r="AE708" s="365">
        <v>0</v>
      </c>
      <c r="AF708" s="365">
        <v>0</v>
      </c>
      <c r="AG708" s="365">
        <v>0</v>
      </c>
      <c r="AH708" s="365">
        <v>0</v>
      </c>
      <c r="AI708" s="365">
        <v>0</v>
      </c>
    </row>
    <row r="709" spans="1:90">
      <c r="A709" s="458" t="str">
        <f t="shared" si="11"/>
        <v>1402407262030000</v>
      </c>
      <c r="B709" s="364" t="s">
        <v>1616</v>
      </c>
      <c r="C709" s="364" t="s">
        <v>553</v>
      </c>
      <c r="D709" s="364" t="s">
        <v>573</v>
      </c>
      <c r="E709" s="364" t="s">
        <v>555</v>
      </c>
      <c r="F709" s="364" t="s">
        <v>586</v>
      </c>
      <c r="G709" s="364" t="s">
        <v>465</v>
      </c>
      <c r="H709" s="364" t="s">
        <v>556</v>
      </c>
      <c r="J709" s="364" t="s">
        <v>560</v>
      </c>
      <c r="K709" s="364" t="s">
        <v>566</v>
      </c>
      <c r="L709" s="364" t="s">
        <v>555</v>
      </c>
      <c r="M709" s="364" t="s">
        <v>738</v>
      </c>
      <c r="N709" s="364" t="s">
        <v>739</v>
      </c>
      <c r="O709" s="364" t="s">
        <v>555</v>
      </c>
      <c r="P709" s="364" t="s">
        <v>555</v>
      </c>
      <c r="Q709" s="364" t="s">
        <v>555</v>
      </c>
      <c r="R709" s="364" t="s">
        <v>555</v>
      </c>
      <c r="S709" s="364" t="s">
        <v>555</v>
      </c>
      <c r="T709" s="365">
        <v>0</v>
      </c>
      <c r="U709" s="365">
        <v>0</v>
      </c>
      <c r="V709" s="365">
        <v>0</v>
      </c>
      <c r="W709" s="365">
        <v>0</v>
      </c>
      <c r="X709" s="365">
        <v>0</v>
      </c>
      <c r="Y709" s="365">
        <v>0</v>
      </c>
      <c r="Z709" s="365">
        <v>0</v>
      </c>
      <c r="AA709" s="365">
        <v>0</v>
      </c>
      <c r="AB709" s="365">
        <v>0</v>
      </c>
      <c r="AC709" s="365">
        <v>0</v>
      </c>
      <c r="AD709" s="365">
        <v>0</v>
      </c>
      <c r="AE709" s="365">
        <v>0</v>
      </c>
      <c r="AF709" s="365">
        <v>0</v>
      </c>
      <c r="AG709" s="365">
        <v>0</v>
      </c>
      <c r="AH709" s="365">
        <v>0</v>
      </c>
      <c r="AI709" s="365">
        <v>0</v>
      </c>
    </row>
    <row r="710" spans="1:90">
      <c r="A710" s="458" t="str">
        <f t="shared" si="11"/>
        <v>1402408262030000</v>
      </c>
      <c r="B710" s="364" t="s">
        <v>1616</v>
      </c>
      <c r="C710" s="364" t="s">
        <v>553</v>
      </c>
      <c r="D710" s="364" t="s">
        <v>573</v>
      </c>
      <c r="E710" s="364" t="s">
        <v>555</v>
      </c>
      <c r="F710" s="364" t="s">
        <v>586</v>
      </c>
      <c r="G710" s="364" t="s">
        <v>465</v>
      </c>
      <c r="H710" s="364" t="s">
        <v>556</v>
      </c>
      <c r="J710" s="364" t="s">
        <v>560</v>
      </c>
      <c r="K710" s="364" t="s">
        <v>554</v>
      </c>
      <c r="L710" s="364" t="s">
        <v>555</v>
      </c>
      <c r="M710" s="364" t="s">
        <v>738</v>
      </c>
      <c r="N710" s="364" t="s">
        <v>739</v>
      </c>
      <c r="O710" s="364" t="s">
        <v>555</v>
      </c>
      <c r="P710" s="364" t="s">
        <v>555</v>
      </c>
      <c r="Q710" s="364" t="s">
        <v>555</v>
      </c>
      <c r="R710" s="364" t="s">
        <v>555</v>
      </c>
      <c r="S710" s="364" t="s">
        <v>555</v>
      </c>
      <c r="T710" s="365">
        <v>0</v>
      </c>
      <c r="U710" s="365">
        <v>0</v>
      </c>
      <c r="V710" s="365">
        <v>0</v>
      </c>
      <c r="W710" s="365">
        <v>0</v>
      </c>
      <c r="X710" s="365">
        <v>0</v>
      </c>
      <c r="Y710" s="365">
        <v>0</v>
      </c>
      <c r="Z710" s="365">
        <v>0</v>
      </c>
      <c r="AA710" s="365">
        <v>0</v>
      </c>
      <c r="AB710" s="365">
        <v>0</v>
      </c>
      <c r="AC710" s="365">
        <v>0</v>
      </c>
      <c r="AD710" s="365">
        <v>0</v>
      </c>
      <c r="AE710" s="365">
        <v>0</v>
      </c>
      <c r="AF710" s="365">
        <v>0</v>
      </c>
      <c r="AG710" s="365">
        <v>0</v>
      </c>
      <c r="AH710" s="365">
        <v>0</v>
      </c>
      <c r="AI710" s="365">
        <v>0</v>
      </c>
    </row>
    <row r="711" spans="1:90">
      <c r="A711" s="458" t="str">
        <f t="shared" si="11"/>
        <v>1402409262030000</v>
      </c>
      <c r="B711" s="364" t="s">
        <v>1616</v>
      </c>
      <c r="C711" s="364" t="s">
        <v>553</v>
      </c>
      <c r="D711" s="364" t="s">
        <v>573</v>
      </c>
      <c r="E711" s="364" t="s">
        <v>555</v>
      </c>
      <c r="F711" s="364" t="s">
        <v>586</v>
      </c>
      <c r="G711" s="364" t="s">
        <v>465</v>
      </c>
      <c r="H711" s="364" t="s">
        <v>556</v>
      </c>
      <c r="J711" s="364" t="s">
        <v>560</v>
      </c>
      <c r="K711" s="364" t="s">
        <v>567</v>
      </c>
      <c r="L711" s="364" t="s">
        <v>555</v>
      </c>
      <c r="M711" s="364" t="s">
        <v>738</v>
      </c>
      <c r="N711" s="364" t="s">
        <v>739</v>
      </c>
      <c r="O711" s="364" t="s">
        <v>555</v>
      </c>
      <c r="P711" s="364" t="s">
        <v>555</v>
      </c>
      <c r="Q711" s="364" t="s">
        <v>555</v>
      </c>
      <c r="R711" s="364" t="s">
        <v>555</v>
      </c>
      <c r="S711" s="364" t="s">
        <v>555</v>
      </c>
      <c r="T711" s="365">
        <v>0</v>
      </c>
      <c r="U711" s="365">
        <v>0</v>
      </c>
      <c r="V711" s="365">
        <v>0</v>
      </c>
      <c r="W711" s="365">
        <v>0</v>
      </c>
      <c r="X711" s="365">
        <v>0</v>
      </c>
      <c r="Y711" s="365">
        <v>0</v>
      </c>
      <c r="Z711" s="365">
        <v>0</v>
      </c>
      <c r="AA711" s="365">
        <v>0</v>
      </c>
      <c r="AB711" s="365">
        <v>0</v>
      </c>
      <c r="AC711" s="365">
        <v>0</v>
      </c>
      <c r="AD711" s="365">
        <v>0</v>
      </c>
      <c r="AE711" s="365">
        <v>0</v>
      </c>
      <c r="AF711" s="365">
        <v>0</v>
      </c>
      <c r="AG711" s="365">
        <v>0</v>
      </c>
      <c r="AH711" s="365">
        <v>0</v>
      </c>
      <c r="AI711" s="365">
        <v>0</v>
      </c>
    </row>
    <row r="712" spans="1:90">
      <c r="A712" s="458" t="str">
        <f t="shared" si="11"/>
        <v>1402410262030000</v>
      </c>
      <c r="B712" s="364" t="s">
        <v>1616</v>
      </c>
      <c r="C712" s="364" t="s">
        <v>553</v>
      </c>
      <c r="D712" s="364" t="s">
        <v>573</v>
      </c>
      <c r="E712" s="364" t="s">
        <v>555</v>
      </c>
      <c r="F712" s="364" t="s">
        <v>586</v>
      </c>
      <c r="G712" s="364" t="s">
        <v>465</v>
      </c>
      <c r="H712" s="364" t="s">
        <v>556</v>
      </c>
      <c r="J712" s="364" t="s">
        <v>560</v>
      </c>
      <c r="K712" s="364" t="s">
        <v>568</v>
      </c>
      <c r="L712" s="364" t="s">
        <v>555</v>
      </c>
      <c r="M712" s="364" t="s">
        <v>738</v>
      </c>
      <c r="N712" s="364" t="s">
        <v>739</v>
      </c>
      <c r="O712" s="364" t="s">
        <v>555</v>
      </c>
      <c r="P712" s="364" t="s">
        <v>555</v>
      </c>
      <c r="Q712" s="364" t="s">
        <v>555</v>
      </c>
      <c r="R712" s="364" t="s">
        <v>555</v>
      </c>
      <c r="S712" s="364" t="s">
        <v>555</v>
      </c>
      <c r="T712" s="365">
        <v>0</v>
      </c>
      <c r="U712" s="365">
        <v>0</v>
      </c>
      <c r="V712" s="365">
        <v>0</v>
      </c>
      <c r="W712" s="365">
        <v>0</v>
      </c>
      <c r="X712" s="365">
        <v>0</v>
      </c>
      <c r="Y712" s="365">
        <v>0</v>
      </c>
      <c r="Z712" s="365">
        <v>0</v>
      </c>
      <c r="AA712" s="365">
        <v>0</v>
      </c>
      <c r="AB712" s="365">
        <v>0</v>
      </c>
      <c r="AC712" s="365">
        <v>0</v>
      </c>
      <c r="AD712" s="365">
        <v>0</v>
      </c>
      <c r="AE712" s="365">
        <v>0</v>
      </c>
      <c r="AF712" s="365">
        <v>0</v>
      </c>
      <c r="AG712" s="365">
        <v>0</v>
      </c>
      <c r="AH712" s="365">
        <v>0</v>
      </c>
      <c r="AI712" s="365">
        <v>0</v>
      </c>
    </row>
    <row r="713" spans="1:90">
      <c r="A713" s="458" t="str">
        <f t="shared" si="11"/>
        <v>1402411262030000</v>
      </c>
      <c r="B713" s="364" t="s">
        <v>1616</v>
      </c>
      <c r="C713" s="364" t="s">
        <v>553</v>
      </c>
      <c r="D713" s="364" t="s">
        <v>573</v>
      </c>
      <c r="E713" s="364" t="s">
        <v>555</v>
      </c>
      <c r="F713" s="364" t="s">
        <v>586</v>
      </c>
      <c r="G713" s="364" t="s">
        <v>465</v>
      </c>
      <c r="H713" s="364" t="s">
        <v>556</v>
      </c>
      <c r="J713" s="364" t="s">
        <v>560</v>
      </c>
      <c r="K713" s="364" t="s">
        <v>569</v>
      </c>
      <c r="L713" s="364" t="s">
        <v>555</v>
      </c>
      <c r="M713" s="364" t="s">
        <v>738</v>
      </c>
      <c r="N713" s="364" t="s">
        <v>739</v>
      </c>
      <c r="O713" s="364" t="s">
        <v>555</v>
      </c>
      <c r="P713" s="364" t="s">
        <v>555</v>
      </c>
      <c r="Q713" s="364" t="s">
        <v>555</v>
      </c>
      <c r="R713" s="364" t="s">
        <v>555</v>
      </c>
      <c r="S713" s="364" t="s">
        <v>555</v>
      </c>
      <c r="T713" s="365">
        <v>0</v>
      </c>
      <c r="U713" s="365">
        <v>0</v>
      </c>
      <c r="V713" s="365">
        <v>0</v>
      </c>
      <c r="W713" s="365">
        <v>0</v>
      </c>
      <c r="X713" s="365">
        <v>0</v>
      </c>
      <c r="Y713" s="365">
        <v>0</v>
      </c>
      <c r="Z713" s="365">
        <v>0</v>
      </c>
      <c r="AA713" s="365">
        <v>0</v>
      </c>
      <c r="AB713" s="365">
        <v>0</v>
      </c>
      <c r="AC713" s="365">
        <v>0</v>
      </c>
      <c r="AD713" s="365">
        <v>0</v>
      </c>
      <c r="AE713" s="365">
        <v>0</v>
      </c>
      <c r="AF713" s="365">
        <v>0</v>
      </c>
      <c r="AG713" s="365">
        <v>0</v>
      </c>
      <c r="AH713" s="365">
        <v>0</v>
      </c>
      <c r="AI713" s="365">
        <v>0</v>
      </c>
    </row>
    <row r="714" spans="1:90">
      <c r="A714" s="458" t="str">
        <f t="shared" si="11"/>
        <v>1402412262030000</v>
      </c>
      <c r="B714" s="364" t="s">
        <v>1616</v>
      </c>
      <c r="C714" s="364" t="s">
        <v>553</v>
      </c>
      <c r="D714" s="364" t="s">
        <v>573</v>
      </c>
      <c r="E714" s="364" t="s">
        <v>555</v>
      </c>
      <c r="F714" s="364" t="s">
        <v>586</v>
      </c>
      <c r="G714" s="364" t="s">
        <v>465</v>
      </c>
      <c r="H714" s="364" t="s">
        <v>556</v>
      </c>
      <c r="J714" s="364" t="s">
        <v>560</v>
      </c>
      <c r="K714" s="364" t="s">
        <v>557</v>
      </c>
      <c r="L714" s="364" t="s">
        <v>555</v>
      </c>
      <c r="M714" s="364" t="s">
        <v>738</v>
      </c>
      <c r="N714" s="364" t="s">
        <v>739</v>
      </c>
      <c r="O714" s="364" t="s">
        <v>555</v>
      </c>
      <c r="P714" s="364" t="s">
        <v>555</v>
      </c>
      <c r="Q714" s="364" t="s">
        <v>555</v>
      </c>
      <c r="R714" s="364" t="s">
        <v>555</v>
      </c>
      <c r="S714" s="364" t="s">
        <v>555</v>
      </c>
      <c r="T714" s="365">
        <v>0</v>
      </c>
      <c r="U714" s="365">
        <v>0</v>
      </c>
      <c r="V714" s="365">
        <v>0</v>
      </c>
      <c r="W714" s="365">
        <v>0</v>
      </c>
      <c r="X714" s="365">
        <v>0</v>
      </c>
      <c r="Y714" s="365">
        <v>0</v>
      </c>
      <c r="Z714" s="365">
        <v>0</v>
      </c>
      <c r="AA714" s="365">
        <v>0</v>
      </c>
      <c r="AB714" s="365">
        <v>0</v>
      </c>
      <c r="AC714" s="365">
        <v>0</v>
      </c>
      <c r="AD714" s="365">
        <v>0</v>
      </c>
      <c r="AE714" s="365">
        <v>0</v>
      </c>
      <c r="AF714" s="365">
        <v>0</v>
      </c>
      <c r="AG714" s="365">
        <v>0</v>
      </c>
      <c r="AH714" s="365">
        <v>0</v>
      </c>
      <c r="AI714" s="365">
        <v>0</v>
      </c>
    </row>
    <row r="715" spans="1:90">
      <c r="A715" s="458" t="str">
        <f t="shared" si="11"/>
        <v>1402601262030000</v>
      </c>
      <c r="B715" s="364" t="s">
        <v>1616</v>
      </c>
      <c r="C715" s="364" t="s">
        <v>553</v>
      </c>
      <c r="D715" s="364" t="s">
        <v>573</v>
      </c>
      <c r="E715" s="364" t="s">
        <v>555</v>
      </c>
      <c r="F715" s="364" t="s">
        <v>586</v>
      </c>
      <c r="G715" s="364" t="s">
        <v>465</v>
      </c>
      <c r="H715" s="364" t="s">
        <v>556</v>
      </c>
      <c r="J715" s="364" t="s">
        <v>570</v>
      </c>
      <c r="K715" s="364" t="s">
        <v>558</v>
      </c>
      <c r="L715" s="364" t="s">
        <v>555</v>
      </c>
      <c r="M715" s="364" t="s">
        <v>738</v>
      </c>
      <c r="N715" s="364" t="s">
        <v>739</v>
      </c>
      <c r="O715" s="364" t="s">
        <v>555</v>
      </c>
      <c r="P715" s="364" t="s">
        <v>555</v>
      </c>
      <c r="Q715" s="364" t="s">
        <v>555</v>
      </c>
      <c r="R715" s="364" t="s">
        <v>555</v>
      </c>
      <c r="S715" s="364" t="s">
        <v>555</v>
      </c>
      <c r="T715" s="365">
        <v>9733</v>
      </c>
      <c r="U715" s="365">
        <v>9690</v>
      </c>
      <c r="V715" s="365">
        <v>9690</v>
      </c>
      <c r="W715" s="365">
        <v>0</v>
      </c>
      <c r="X715" s="365">
        <v>0</v>
      </c>
      <c r="Y715" s="365">
        <v>0</v>
      </c>
      <c r="Z715" s="365">
        <v>43</v>
      </c>
      <c r="AA715" s="365">
        <v>0</v>
      </c>
      <c r="AB715" s="365">
        <v>0</v>
      </c>
      <c r="AC715" s="365">
        <v>0</v>
      </c>
      <c r="AD715" s="365">
        <v>43</v>
      </c>
      <c r="AE715" s="365">
        <v>7866</v>
      </c>
      <c r="AF715" s="365">
        <v>7426</v>
      </c>
      <c r="AG715" s="365">
        <v>1301</v>
      </c>
      <c r="AH715" s="365">
        <v>0</v>
      </c>
      <c r="AI715" s="365">
        <v>6125</v>
      </c>
      <c r="AJ715" s="365">
        <v>440</v>
      </c>
      <c r="AK715" s="365">
        <v>0</v>
      </c>
      <c r="AL715" s="365">
        <v>0</v>
      </c>
      <c r="AM715" s="365">
        <v>0</v>
      </c>
      <c r="AN715" s="365">
        <v>440</v>
      </c>
      <c r="AO715" s="365">
        <v>1867</v>
      </c>
      <c r="AP715" s="365">
        <v>0</v>
      </c>
      <c r="AQ715" s="365">
        <v>0</v>
      </c>
      <c r="AR715" s="365">
        <v>0</v>
      </c>
      <c r="AS715" s="365">
        <v>0</v>
      </c>
      <c r="AT715" s="365">
        <v>0</v>
      </c>
      <c r="AU715" s="365">
        <v>0</v>
      </c>
      <c r="AV715" s="365">
        <v>0</v>
      </c>
      <c r="AW715" s="365">
        <v>0</v>
      </c>
      <c r="AX715" s="365">
        <v>0</v>
      </c>
      <c r="AY715" s="365">
        <v>0</v>
      </c>
      <c r="AZ715" s="365">
        <v>1000</v>
      </c>
      <c r="BA715" s="365">
        <v>1000</v>
      </c>
      <c r="BB715" s="365">
        <v>0</v>
      </c>
      <c r="BC715" s="365">
        <v>0</v>
      </c>
      <c r="BD715" s="365">
        <v>0</v>
      </c>
      <c r="BE715" s="365">
        <v>0</v>
      </c>
      <c r="BF715" s="365">
        <v>1000</v>
      </c>
      <c r="BG715" s="365">
        <v>0</v>
      </c>
      <c r="BH715" s="365">
        <v>0</v>
      </c>
      <c r="BI715" s="365">
        <v>0</v>
      </c>
      <c r="BJ715" s="365">
        <v>0</v>
      </c>
      <c r="BK715" s="365">
        <v>0</v>
      </c>
      <c r="BL715" s="365">
        <v>0</v>
      </c>
      <c r="BM715" s="365">
        <v>0</v>
      </c>
      <c r="BN715" s="365">
        <v>0</v>
      </c>
      <c r="BO715" s="365">
        <v>1000</v>
      </c>
      <c r="BP715" s="365">
        <v>0</v>
      </c>
      <c r="BQ715" s="365">
        <v>0</v>
      </c>
      <c r="BR715" s="365">
        <v>0</v>
      </c>
      <c r="BS715" s="365">
        <v>0</v>
      </c>
      <c r="BT715" s="365">
        <v>0</v>
      </c>
      <c r="BU715" s="365">
        <v>0</v>
      </c>
      <c r="BV715" s="365">
        <v>0</v>
      </c>
      <c r="BW715" s="365">
        <v>-1000</v>
      </c>
      <c r="BX715" s="365">
        <v>867</v>
      </c>
      <c r="BY715" s="365">
        <v>867</v>
      </c>
      <c r="BZ715" s="365">
        <v>0</v>
      </c>
      <c r="CA715" s="365">
        <v>0</v>
      </c>
    </row>
    <row r="716" spans="1:90">
      <c r="A716" s="458" t="str">
        <f t="shared" si="11"/>
        <v>1402602262030000</v>
      </c>
      <c r="B716" s="364" t="s">
        <v>1616</v>
      </c>
      <c r="C716" s="364" t="s">
        <v>553</v>
      </c>
      <c r="D716" s="364" t="s">
        <v>573</v>
      </c>
      <c r="E716" s="364" t="s">
        <v>555</v>
      </c>
      <c r="F716" s="364" t="s">
        <v>586</v>
      </c>
      <c r="G716" s="364" t="s">
        <v>465</v>
      </c>
      <c r="H716" s="364" t="s">
        <v>556</v>
      </c>
      <c r="J716" s="364" t="s">
        <v>570</v>
      </c>
      <c r="K716" s="364" t="s">
        <v>561</v>
      </c>
      <c r="L716" s="364" t="s">
        <v>555</v>
      </c>
      <c r="M716" s="364" t="s">
        <v>738</v>
      </c>
      <c r="N716" s="364" t="s">
        <v>739</v>
      </c>
      <c r="O716" s="364" t="s">
        <v>555</v>
      </c>
      <c r="P716" s="364" t="s">
        <v>555</v>
      </c>
      <c r="Q716" s="364" t="s">
        <v>555</v>
      </c>
      <c r="R716" s="364" t="s">
        <v>555</v>
      </c>
      <c r="S716" s="364" t="s">
        <v>555</v>
      </c>
      <c r="T716" s="365">
        <v>0</v>
      </c>
      <c r="U716" s="365">
        <v>0</v>
      </c>
      <c r="V716" s="365">
        <v>0</v>
      </c>
      <c r="W716" s="365">
        <v>0</v>
      </c>
      <c r="X716" s="365">
        <v>0</v>
      </c>
      <c r="Y716" s="365">
        <v>0</v>
      </c>
      <c r="Z716" s="365">
        <v>0</v>
      </c>
      <c r="AA716" s="365">
        <v>0</v>
      </c>
      <c r="AB716" s="365">
        <v>0</v>
      </c>
      <c r="AC716" s="365">
        <v>1000</v>
      </c>
      <c r="AD716" s="365">
        <v>0</v>
      </c>
      <c r="AE716" s="365">
        <v>0</v>
      </c>
      <c r="AF716" s="365">
        <v>1000</v>
      </c>
      <c r="AG716" s="365">
        <v>0</v>
      </c>
      <c r="AH716" s="365">
        <v>0</v>
      </c>
      <c r="AI716" s="365">
        <v>0</v>
      </c>
      <c r="AJ716" s="365">
        <v>0</v>
      </c>
      <c r="AK716" s="365">
        <v>0</v>
      </c>
      <c r="AL716" s="365">
        <v>0</v>
      </c>
      <c r="AM716" s="365">
        <v>1301</v>
      </c>
      <c r="AN716" s="365">
        <v>0</v>
      </c>
      <c r="AO716" s="365">
        <v>0</v>
      </c>
      <c r="AU716" s="365">
        <v>0</v>
      </c>
      <c r="AV716" s="365">
        <v>0</v>
      </c>
      <c r="AW716" s="365">
        <v>0</v>
      </c>
      <c r="AX716" s="365">
        <v>0</v>
      </c>
      <c r="AY716" s="365">
        <v>0</v>
      </c>
      <c r="AZ716" s="365">
        <v>0</v>
      </c>
      <c r="BA716" s="365">
        <v>0</v>
      </c>
      <c r="BB716" s="365">
        <v>0</v>
      </c>
      <c r="BC716" s="365">
        <v>0</v>
      </c>
      <c r="BD716" s="365">
        <v>0</v>
      </c>
      <c r="BE716" s="365">
        <v>0</v>
      </c>
      <c r="BF716" s="365">
        <v>0</v>
      </c>
      <c r="BG716" s="365">
        <v>0</v>
      </c>
      <c r="BH716" s="365">
        <v>0</v>
      </c>
      <c r="BI716" s="365">
        <v>0</v>
      </c>
      <c r="BJ716" s="365">
        <v>0</v>
      </c>
      <c r="BK716" s="365">
        <v>0</v>
      </c>
      <c r="BL716" s="365">
        <v>0</v>
      </c>
      <c r="BM716" s="365">
        <v>0</v>
      </c>
      <c r="BN716" s="365">
        <v>0</v>
      </c>
      <c r="BO716" s="365">
        <v>0</v>
      </c>
      <c r="BP716" s="365">
        <v>1000</v>
      </c>
      <c r="BQ716" s="365">
        <v>0</v>
      </c>
      <c r="BR716" s="365">
        <v>0</v>
      </c>
      <c r="BS716" s="365">
        <v>0</v>
      </c>
      <c r="BT716" s="365">
        <v>0</v>
      </c>
      <c r="BU716" s="365">
        <v>0</v>
      </c>
      <c r="BV716" s="365">
        <v>0</v>
      </c>
      <c r="BW716" s="365">
        <v>0</v>
      </c>
      <c r="BX716" s="365">
        <v>0</v>
      </c>
      <c r="BY716" s="365">
        <v>0</v>
      </c>
      <c r="BZ716" s="365">
        <v>0</v>
      </c>
      <c r="CA716" s="365">
        <v>0</v>
      </c>
      <c r="CB716" s="365">
        <v>0</v>
      </c>
      <c r="CC716" s="365">
        <v>0</v>
      </c>
      <c r="CD716" s="365">
        <v>0</v>
      </c>
      <c r="CE716" s="365">
        <v>0</v>
      </c>
      <c r="CF716" s="365">
        <v>0</v>
      </c>
      <c r="CG716" s="365">
        <v>0</v>
      </c>
      <c r="CH716" s="365">
        <v>0</v>
      </c>
      <c r="CI716" s="365">
        <v>0</v>
      </c>
      <c r="CJ716" s="365">
        <v>0</v>
      </c>
      <c r="CK716" s="365">
        <v>0</v>
      </c>
      <c r="CL716" s="365">
        <v>0</v>
      </c>
    </row>
    <row r="717" spans="1:90">
      <c r="A717" s="458" t="str">
        <f t="shared" si="11"/>
        <v>1404501262030000</v>
      </c>
      <c r="B717" s="364" t="s">
        <v>1616</v>
      </c>
      <c r="C717" s="364" t="s">
        <v>553</v>
      </c>
      <c r="D717" s="364" t="s">
        <v>573</v>
      </c>
      <c r="E717" s="364" t="s">
        <v>555</v>
      </c>
      <c r="F717" s="364" t="s">
        <v>586</v>
      </c>
      <c r="G717" s="364" t="s">
        <v>465</v>
      </c>
      <c r="H717" s="364" t="s">
        <v>556</v>
      </c>
      <c r="J717" s="364" t="s">
        <v>571</v>
      </c>
      <c r="K717" s="364" t="s">
        <v>558</v>
      </c>
      <c r="L717" s="364" t="s">
        <v>555</v>
      </c>
      <c r="M717" s="364" t="s">
        <v>738</v>
      </c>
      <c r="N717" s="364" t="s">
        <v>739</v>
      </c>
      <c r="O717" s="364" t="s">
        <v>555</v>
      </c>
      <c r="P717" s="364" t="s">
        <v>555</v>
      </c>
      <c r="Q717" s="364" t="s">
        <v>555</v>
      </c>
      <c r="R717" s="364" t="s">
        <v>555</v>
      </c>
      <c r="S717" s="364" t="s">
        <v>555</v>
      </c>
      <c r="T717" s="365">
        <v>0</v>
      </c>
      <c r="U717" s="365">
        <v>0</v>
      </c>
      <c r="V717" s="365">
        <v>0</v>
      </c>
      <c r="W717" s="365">
        <v>0</v>
      </c>
      <c r="X717" s="365">
        <v>0</v>
      </c>
      <c r="Y717" s="365">
        <v>0</v>
      </c>
      <c r="Z717" s="365">
        <v>0</v>
      </c>
      <c r="AA717" s="365">
        <v>0</v>
      </c>
      <c r="AB717" s="365">
        <v>0</v>
      </c>
      <c r="AC717" s="365">
        <v>0</v>
      </c>
      <c r="AD717" s="365">
        <v>0</v>
      </c>
      <c r="AE717" s="365">
        <v>0</v>
      </c>
    </row>
    <row r="718" spans="1:90">
      <c r="A718" s="458" t="str">
        <f t="shared" si="11"/>
        <v>1404502262030000</v>
      </c>
      <c r="B718" s="364" t="s">
        <v>1616</v>
      </c>
      <c r="C718" s="364" t="s">
        <v>553</v>
      </c>
      <c r="D718" s="364" t="s">
        <v>573</v>
      </c>
      <c r="E718" s="364" t="s">
        <v>555</v>
      </c>
      <c r="F718" s="364" t="s">
        <v>586</v>
      </c>
      <c r="G718" s="364" t="s">
        <v>465</v>
      </c>
      <c r="H718" s="364" t="s">
        <v>556</v>
      </c>
      <c r="J718" s="364" t="s">
        <v>571</v>
      </c>
      <c r="K718" s="364" t="s">
        <v>561</v>
      </c>
      <c r="L718" s="364" t="s">
        <v>555</v>
      </c>
      <c r="M718" s="364" t="s">
        <v>738</v>
      </c>
      <c r="N718" s="364" t="s">
        <v>739</v>
      </c>
      <c r="O718" s="364" t="s">
        <v>555</v>
      </c>
      <c r="P718" s="364" t="s">
        <v>555</v>
      </c>
      <c r="Q718" s="364" t="s">
        <v>555</v>
      </c>
      <c r="R718" s="364" t="s">
        <v>555</v>
      </c>
      <c r="S718" s="364" t="s">
        <v>555</v>
      </c>
      <c r="T718" s="365">
        <v>0</v>
      </c>
      <c r="U718" s="365">
        <v>0</v>
      </c>
      <c r="V718" s="365">
        <v>0</v>
      </c>
      <c r="W718" s="365">
        <v>0</v>
      </c>
      <c r="X718" s="365">
        <v>0</v>
      </c>
      <c r="Y718" s="365">
        <v>0</v>
      </c>
      <c r="Z718" s="365">
        <v>0</v>
      </c>
      <c r="AA718" s="365">
        <v>0</v>
      </c>
      <c r="AB718" s="365">
        <v>0</v>
      </c>
      <c r="AC718" s="365">
        <v>0</v>
      </c>
      <c r="AD718" s="365">
        <v>0</v>
      </c>
      <c r="AE718" s="365">
        <v>0</v>
      </c>
    </row>
    <row r="719" spans="1:90">
      <c r="A719" s="458" t="str">
        <f t="shared" si="11"/>
        <v>1404503262030000</v>
      </c>
      <c r="B719" s="364" t="s">
        <v>1616</v>
      </c>
      <c r="C719" s="364" t="s">
        <v>553</v>
      </c>
      <c r="D719" s="364" t="s">
        <v>573</v>
      </c>
      <c r="E719" s="364" t="s">
        <v>555</v>
      </c>
      <c r="F719" s="364" t="s">
        <v>586</v>
      </c>
      <c r="G719" s="364" t="s">
        <v>465</v>
      </c>
      <c r="H719" s="364" t="s">
        <v>556</v>
      </c>
      <c r="J719" s="364" t="s">
        <v>571</v>
      </c>
      <c r="K719" s="364" t="s">
        <v>562</v>
      </c>
      <c r="L719" s="364" t="s">
        <v>555</v>
      </c>
      <c r="M719" s="364" t="s">
        <v>738</v>
      </c>
      <c r="N719" s="364" t="s">
        <v>739</v>
      </c>
      <c r="O719" s="364" t="s">
        <v>555</v>
      </c>
      <c r="P719" s="364" t="s">
        <v>555</v>
      </c>
      <c r="Q719" s="364" t="s">
        <v>555</v>
      </c>
      <c r="R719" s="364" t="s">
        <v>555</v>
      </c>
      <c r="S719" s="364" t="s">
        <v>555</v>
      </c>
      <c r="T719" s="365">
        <v>0</v>
      </c>
      <c r="U719" s="365">
        <v>0</v>
      </c>
      <c r="V719" s="365">
        <v>0</v>
      </c>
      <c r="W719" s="365">
        <v>0</v>
      </c>
      <c r="X719" s="365">
        <v>0</v>
      </c>
      <c r="Y719" s="365">
        <v>0</v>
      </c>
      <c r="Z719" s="365">
        <v>0</v>
      </c>
      <c r="AA719" s="365">
        <v>0</v>
      </c>
      <c r="AB719" s="365">
        <v>0</v>
      </c>
      <c r="AC719" s="365">
        <v>0</v>
      </c>
      <c r="AD719" s="365">
        <v>0</v>
      </c>
      <c r="AE719" s="365">
        <v>0</v>
      </c>
    </row>
    <row r="720" spans="1:90">
      <c r="A720" s="458" t="str">
        <f t="shared" si="11"/>
        <v>1404504262030000</v>
      </c>
      <c r="B720" s="364" t="s">
        <v>1616</v>
      </c>
      <c r="C720" s="364" t="s">
        <v>553</v>
      </c>
      <c r="D720" s="364" t="s">
        <v>573</v>
      </c>
      <c r="E720" s="364" t="s">
        <v>555</v>
      </c>
      <c r="F720" s="364" t="s">
        <v>586</v>
      </c>
      <c r="G720" s="364" t="s">
        <v>465</v>
      </c>
      <c r="H720" s="364" t="s">
        <v>556</v>
      </c>
      <c r="J720" s="364" t="s">
        <v>571</v>
      </c>
      <c r="K720" s="364" t="s">
        <v>563</v>
      </c>
      <c r="L720" s="364" t="s">
        <v>555</v>
      </c>
      <c r="M720" s="364" t="s">
        <v>738</v>
      </c>
      <c r="N720" s="364" t="s">
        <v>739</v>
      </c>
      <c r="O720" s="364" t="s">
        <v>555</v>
      </c>
      <c r="P720" s="364" t="s">
        <v>555</v>
      </c>
      <c r="Q720" s="364" t="s">
        <v>555</v>
      </c>
      <c r="R720" s="364" t="s">
        <v>555</v>
      </c>
      <c r="S720" s="364" t="s">
        <v>555</v>
      </c>
      <c r="T720" s="365">
        <v>0</v>
      </c>
      <c r="U720" s="365">
        <v>0</v>
      </c>
      <c r="V720" s="365">
        <v>0</v>
      </c>
      <c r="W720" s="365">
        <v>0</v>
      </c>
      <c r="X720" s="365">
        <v>0</v>
      </c>
      <c r="Y720" s="365">
        <v>0</v>
      </c>
      <c r="Z720" s="365">
        <v>0</v>
      </c>
      <c r="AA720" s="365">
        <v>0</v>
      </c>
      <c r="AB720" s="365">
        <v>0</v>
      </c>
      <c r="AC720" s="365">
        <v>0</v>
      </c>
      <c r="AD720" s="365">
        <v>0</v>
      </c>
      <c r="AE720" s="365">
        <v>0</v>
      </c>
    </row>
    <row r="721" spans="1:31">
      <c r="A721" s="458" t="str">
        <f t="shared" si="11"/>
        <v>1404505262030000</v>
      </c>
      <c r="B721" s="364" t="s">
        <v>1616</v>
      </c>
      <c r="C721" s="364" t="s">
        <v>553</v>
      </c>
      <c r="D721" s="364" t="s">
        <v>573</v>
      </c>
      <c r="E721" s="364" t="s">
        <v>555</v>
      </c>
      <c r="F721" s="364" t="s">
        <v>586</v>
      </c>
      <c r="G721" s="364" t="s">
        <v>465</v>
      </c>
      <c r="H721" s="364" t="s">
        <v>556</v>
      </c>
      <c r="J721" s="364" t="s">
        <v>571</v>
      </c>
      <c r="K721" s="364" t="s">
        <v>564</v>
      </c>
      <c r="L721" s="364" t="s">
        <v>555</v>
      </c>
      <c r="M721" s="364" t="s">
        <v>738</v>
      </c>
      <c r="N721" s="364" t="s">
        <v>739</v>
      </c>
      <c r="O721" s="364" t="s">
        <v>555</v>
      </c>
      <c r="P721" s="364" t="s">
        <v>555</v>
      </c>
      <c r="Q721" s="364" t="s">
        <v>555</v>
      </c>
      <c r="R721" s="364" t="s">
        <v>555</v>
      </c>
      <c r="S721" s="364" t="s">
        <v>555</v>
      </c>
      <c r="T721" s="365">
        <v>0</v>
      </c>
      <c r="U721" s="365">
        <v>0</v>
      </c>
      <c r="V721" s="365">
        <v>0</v>
      </c>
      <c r="W721" s="365">
        <v>0</v>
      </c>
      <c r="X721" s="365">
        <v>0</v>
      </c>
      <c r="Y721" s="365">
        <v>0</v>
      </c>
      <c r="Z721" s="365">
        <v>0</v>
      </c>
      <c r="AA721" s="365">
        <v>0</v>
      </c>
      <c r="AB721" s="365">
        <v>0</v>
      </c>
      <c r="AC721" s="365">
        <v>0</v>
      </c>
      <c r="AD721" s="365">
        <v>0</v>
      </c>
      <c r="AE721" s="365">
        <v>0</v>
      </c>
    </row>
    <row r="722" spans="1:31">
      <c r="A722" s="458" t="str">
        <f t="shared" si="11"/>
        <v>1404506262030000</v>
      </c>
      <c r="B722" s="364" t="s">
        <v>1616</v>
      </c>
      <c r="C722" s="364" t="s">
        <v>553</v>
      </c>
      <c r="D722" s="364" t="s">
        <v>573</v>
      </c>
      <c r="E722" s="364" t="s">
        <v>555</v>
      </c>
      <c r="F722" s="364" t="s">
        <v>586</v>
      </c>
      <c r="G722" s="364" t="s">
        <v>465</v>
      </c>
      <c r="H722" s="364" t="s">
        <v>556</v>
      </c>
      <c r="J722" s="364" t="s">
        <v>571</v>
      </c>
      <c r="K722" s="364" t="s">
        <v>565</v>
      </c>
      <c r="L722" s="364" t="s">
        <v>555</v>
      </c>
      <c r="M722" s="364" t="s">
        <v>738</v>
      </c>
      <c r="N722" s="364" t="s">
        <v>739</v>
      </c>
      <c r="O722" s="364" t="s">
        <v>555</v>
      </c>
      <c r="P722" s="364" t="s">
        <v>555</v>
      </c>
      <c r="Q722" s="364" t="s">
        <v>555</v>
      </c>
      <c r="R722" s="364" t="s">
        <v>555</v>
      </c>
      <c r="S722" s="364" t="s">
        <v>555</v>
      </c>
      <c r="T722" s="365">
        <v>0</v>
      </c>
      <c r="U722" s="365">
        <v>0</v>
      </c>
      <c r="V722" s="365">
        <v>0</v>
      </c>
      <c r="W722" s="365">
        <v>0</v>
      </c>
      <c r="X722" s="365">
        <v>0</v>
      </c>
      <c r="Y722" s="365">
        <v>0</v>
      </c>
      <c r="Z722" s="365">
        <v>0</v>
      </c>
      <c r="AA722" s="365">
        <v>0</v>
      </c>
      <c r="AB722" s="365">
        <v>0</v>
      </c>
      <c r="AC722" s="365">
        <v>0</v>
      </c>
      <c r="AD722" s="365">
        <v>0</v>
      </c>
      <c r="AE722" s="365">
        <v>0</v>
      </c>
    </row>
    <row r="723" spans="1:31">
      <c r="A723" s="458" t="str">
        <f t="shared" si="11"/>
        <v>1404507262030000</v>
      </c>
      <c r="B723" s="364" t="s">
        <v>1616</v>
      </c>
      <c r="C723" s="364" t="s">
        <v>553</v>
      </c>
      <c r="D723" s="364" t="s">
        <v>573</v>
      </c>
      <c r="E723" s="364" t="s">
        <v>555</v>
      </c>
      <c r="F723" s="364" t="s">
        <v>586</v>
      </c>
      <c r="G723" s="364" t="s">
        <v>465</v>
      </c>
      <c r="H723" s="364" t="s">
        <v>556</v>
      </c>
      <c r="J723" s="364" t="s">
        <v>571</v>
      </c>
      <c r="K723" s="364" t="s">
        <v>566</v>
      </c>
      <c r="L723" s="364" t="s">
        <v>555</v>
      </c>
      <c r="M723" s="364" t="s">
        <v>738</v>
      </c>
      <c r="N723" s="364" t="s">
        <v>739</v>
      </c>
      <c r="O723" s="364" t="s">
        <v>555</v>
      </c>
      <c r="P723" s="364" t="s">
        <v>555</v>
      </c>
      <c r="Q723" s="364" t="s">
        <v>555</v>
      </c>
      <c r="R723" s="364" t="s">
        <v>555</v>
      </c>
      <c r="S723" s="364" t="s">
        <v>555</v>
      </c>
      <c r="T723" s="365">
        <v>0</v>
      </c>
      <c r="U723" s="365">
        <v>0</v>
      </c>
      <c r="V723" s="365">
        <v>0</v>
      </c>
      <c r="W723" s="365">
        <v>0</v>
      </c>
      <c r="X723" s="365">
        <v>0</v>
      </c>
      <c r="Y723" s="365">
        <v>0</v>
      </c>
      <c r="Z723" s="365">
        <v>0</v>
      </c>
      <c r="AA723" s="365">
        <v>0</v>
      </c>
      <c r="AB723" s="365">
        <v>0</v>
      </c>
      <c r="AC723" s="365">
        <v>0</v>
      </c>
      <c r="AD723" s="365">
        <v>0</v>
      </c>
      <c r="AE723" s="365">
        <v>0</v>
      </c>
    </row>
    <row r="724" spans="1:31">
      <c r="A724" s="458" t="str">
        <f t="shared" si="11"/>
        <v>1404508262030000</v>
      </c>
      <c r="B724" s="364" t="s">
        <v>1616</v>
      </c>
      <c r="C724" s="364" t="s">
        <v>553</v>
      </c>
      <c r="D724" s="364" t="s">
        <v>573</v>
      </c>
      <c r="E724" s="364" t="s">
        <v>555</v>
      </c>
      <c r="F724" s="364" t="s">
        <v>586</v>
      </c>
      <c r="G724" s="364" t="s">
        <v>465</v>
      </c>
      <c r="H724" s="364" t="s">
        <v>556</v>
      </c>
      <c r="J724" s="364" t="s">
        <v>571</v>
      </c>
      <c r="K724" s="364" t="s">
        <v>554</v>
      </c>
      <c r="L724" s="364" t="s">
        <v>555</v>
      </c>
      <c r="M724" s="364" t="s">
        <v>738</v>
      </c>
      <c r="N724" s="364" t="s">
        <v>739</v>
      </c>
      <c r="O724" s="364" t="s">
        <v>555</v>
      </c>
      <c r="P724" s="364" t="s">
        <v>555</v>
      </c>
      <c r="Q724" s="364" t="s">
        <v>555</v>
      </c>
      <c r="R724" s="364" t="s">
        <v>555</v>
      </c>
      <c r="S724" s="364" t="s">
        <v>555</v>
      </c>
      <c r="T724" s="365">
        <v>0</v>
      </c>
      <c r="U724" s="365">
        <v>0</v>
      </c>
      <c r="V724" s="365">
        <v>0</v>
      </c>
      <c r="W724" s="365">
        <v>0</v>
      </c>
      <c r="X724" s="365">
        <v>0</v>
      </c>
      <c r="Y724" s="365">
        <v>0</v>
      </c>
      <c r="Z724" s="365">
        <v>0</v>
      </c>
      <c r="AA724" s="365">
        <v>0</v>
      </c>
      <c r="AB724" s="365">
        <v>0</v>
      </c>
      <c r="AC724" s="365">
        <v>0</v>
      </c>
      <c r="AD724" s="365">
        <v>0</v>
      </c>
      <c r="AE724" s="365">
        <v>0</v>
      </c>
    </row>
    <row r="725" spans="1:31">
      <c r="A725" s="458" t="str">
        <f t="shared" si="11"/>
        <v>1404509262030000</v>
      </c>
      <c r="B725" s="364" t="s">
        <v>1616</v>
      </c>
      <c r="C725" s="364" t="s">
        <v>553</v>
      </c>
      <c r="D725" s="364" t="s">
        <v>573</v>
      </c>
      <c r="E725" s="364" t="s">
        <v>555</v>
      </c>
      <c r="F725" s="364" t="s">
        <v>586</v>
      </c>
      <c r="G725" s="364" t="s">
        <v>465</v>
      </c>
      <c r="H725" s="364" t="s">
        <v>556</v>
      </c>
      <c r="J725" s="364" t="s">
        <v>571</v>
      </c>
      <c r="K725" s="364" t="s">
        <v>567</v>
      </c>
      <c r="L725" s="364" t="s">
        <v>555</v>
      </c>
      <c r="M725" s="364" t="s">
        <v>738</v>
      </c>
      <c r="N725" s="364" t="s">
        <v>739</v>
      </c>
      <c r="O725" s="364" t="s">
        <v>555</v>
      </c>
      <c r="P725" s="364" t="s">
        <v>555</v>
      </c>
      <c r="Q725" s="364" t="s">
        <v>555</v>
      </c>
      <c r="R725" s="364" t="s">
        <v>555</v>
      </c>
      <c r="S725" s="364" t="s">
        <v>555</v>
      </c>
      <c r="T725" s="365">
        <v>0</v>
      </c>
      <c r="U725" s="365">
        <v>0</v>
      </c>
      <c r="V725" s="365">
        <v>0</v>
      </c>
      <c r="W725" s="365">
        <v>0</v>
      </c>
      <c r="X725" s="365">
        <v>0</v>
      </c>
      <c r="Y725" s="365">
        <v>0</v>
      </c>
      <c r="Z725" s="365">
        <v>0</v>
      </c>
      <c r="AA725" s="365">
        <v>0</v>
      </c>
      <c r="AB725" s="365">
        <v>0</v>
      </c>
      <c r="AC725" s="365">
        <v>0</v>
      </c>
      <c r="AD725" s="365">
        <v>0</v>
      </c>
      <c r="AE725" s="365">
        <v>0</v>
      </c>
    </row>
    <row r="726" spans="1:31">
      <c r="A726" s="458" t="str">
        <f t="shared" si="11"/>
        <v>1404510262030000</v>
      </c>
      <c r="B726" s="364" t="s">
        <v>1616</v>
      </c>
      <c r="C726" s="364" t="s">
        <v>553</v>
      </c>
      <c r="D726" s="364" t="s">
        <v>573</v>
      </c>
      <c r="E726" s="364" t="s">
        <v>555</v>
      </c>
      <c r="F726" s="364" t="s">
        <v>586</v>
      </c>
      <c r="G726" s="364" t="s">
        <v>465</v>
      </c>
      <c r="H726" s="364" t="s">
        <v>556</v>
      </c>
      <c r="J726" s="364" t="s">
        <v>571</v>
      </c>
      <c r="K726" s="364" t="s">
        <v>568</v>
      </c>
      <c r="L726" s="364" t="s">
        <v>555</v>
      </c>
      <c r="M726" s="364" t="s">
        <v>738</v>
      </c>
      <c r="N726" s="364" t="s">
        <v>739</v>
      </c>
      <c r="O726" s="364" t="s">
        <v>555</v>
      </c>
      <c r="P726" s="364" t="s">
        <v>555</v>
      </c>
      <c r="Q726" s="364" t="s">
        <v>555</v>
      </c>
      <c r="R726" s="364" t="s">
        <v>555</v>
      </c>
      <c r="S726" s="364" t="s">
        <v>555</v>
      </c>
      <c r="T726" s="365">
        <v>0</v>
      </c>
      <c r="U726" s="365">
        <v>0</v>
      </c>
      <c r="V726" s="365">
        <v>0</v>
      </c>
      <c r="W726" s="365">
        <v>0</v>
      </c>
      <c r="X726" s="365">
        <v>0</v>
      </c>
      <c r="Y726" s="365">
        <v>0</v>
      </c>
      <c r="Z726" s="365">
        <v>0</v>
      </c>
      <c r="AA726" s="365">
        <v>0</v>
      </c>
      <c r="AB726" s="365">
        <v>0</v>
      </c>
      <c r="AC726" s="365">
        <v>0</v>
      </c>
      <c r="AD726" s="365">
        <v>0</v>
      </c>
      <c r="AE726" s="365">
        <v>0</v>
      </c>
    </row>
    <row r="727" spans="1:31">
      <c r="A727" s="458" t="str">
        <f t="shared" si="11"/>
        <v>1404511262030000</v>
      </c>
      <c r="B727" s="364" t="s">
        <v>1616</v>
      </c>
      <c r="C727" s="364" t="s">
        <v>553</v>
      </c>
      <c r="D727" s="364" t="s">
        <v>573</v>
      </c>
      <c r="E727" s="364" t="s">
        <v>555</v>
      </c>
      <c r="F727" s="364" t="s">
        <v>586</v>
      </c>
      <c r="G727" s="364" t="s">
        <v>465</v>
      </c>
      <c r="H727" s="364" t="s">
        <v>556</v>
      </c>
      <c r="J727" s="364" t="s">
        <v>571</v>
      </c>
      <c r="K727" s="364" t="s">
        <v>569</v>
      </c>
      <c r="L727" s="364" t="s">
        <v>555</v>
      </c>
      <c r="M727" s="364" t="s">
        <v>738</v>
      </c>
      <c r="N727" s="364" t="s">
        <v>739</v>
      </c>
      <c r="O727" s="364" t="s">
        <v>555</v>
      </c>
      <c r="P727" s="364" t="s">
        <v>555</v>
      </c>
      <c r="Q727" s="364" t="s">
        <v>555</v>
      </c>
      <c r="R727" s="364" t="s">
        <v>555</v>
      </c>
      <c r="S727" s="364" t="s">
        <v>555</v>
      </c>
      <c r="T727" s="365">
        <v>0</v>
      </c>
      <c r="U727" s="365">
        <v>0</v>
      </c>
      <c r="V727" s="365">
        <v>0</v>
      </c>
      <c r="W727" s="365">
        <v>0</v>
      </c>
      <c r="X727" s="365">
        <v>0</v>
      </c>
      <c r="Y727" s="365">
        <v>0</v>
      </c>
      <c r="Z727" s="365">
        <v>0</v>
      </c>
      <c r="AA727" s="365">
        <v>0</v>
      </c>
      <c r="AB727" s="365">
        <v>0</v>
      </c>
      <c r="AC727" s="365">
        <v>0</v>
      </c>
      <c r="AD727" s="365">
        <v>0</v>
      </c>
      <c r="AE727" s="365">
        <v>0</v>
      </c>
    </row>
    <row r="728" spans="1:31">
      <c r="A728" s="458" t="str">
        <f t="shared" si="11"/>
        <v>1404512262030000</v>
      </c>
      <c r="B728" s="364" t="s">
        <v>1616</v>
      </c>
      <c r="C728" s="364" t="s">
        <v>553</v>
      </c>
      <c r="D728" s="364" t="s">
        <v>573</v>
      </c>
      <c r="E728" s="364" t="s">
        <v>555</v>
      </c>
      <c r="F728" s="364" t="s">
        <v>586</v>
      </c>
      <c r="G728" s="364" t="s">
        <v>465</v>
      </c>
      <c r="H728" s="364" t="s">
        <v>556</v>
      </c>
      <c r="J728" s="364" t="s">
        <v>571</v>
      </c>
      <c r="K728" s="364" t="s">
        <v>557</v>
      </c>
      <c r="L728" s="364" t="s">
        <v>555</v>
      </c>
      <c r="M728" s="364" t="s">
        <v>738</v>
      </c>
      <c r="N728" s="364" t="s">
        <v>739</v>
      </c>
      <c r="O728" s="364" t="s">
        <v>555</v>
      </c>
      <c r="P728" s="364" t="s">
        <v>555</v>
      </c>
      <c r="Q728" s="364" t="s">
        <v>555</v>
      </c>
      <c r="R728" s="364" t="s">
        <v>555</v>
      </c>
      <c r="S728" s="364" t="s">
        <v>555</v>
      </c>
      <c r="T728" s="365">
        <v>0</v>
      </c>
      <c r="U728" s="365">
        <v>0</v>
      </c>
      <c r="V728" s="365">
        <v>0</v>
      </c>
      <c r="W728" s="365">
        <v>0</v>
      </c>
      <c r="X728" s="365">
        <v>0</v>
      </c>
      <c r="Y728" s="365">
        <v>0</v>
      </c>
      <c r="Z728" s="365">
        <v>0</v>
      </c>
      <c r="AA728" s="365">
        <v>0</v>
      </c>
      <c r="AB728" s="365">
        <v>0</v>
      </c>
      <c r="AC728" s="365">
        <v>0</v>
      </c>
      <c r="AD728" s="365">
        <v>0</v>
      </c>
      <c r="AE728" s="365">
        <v>0</v>
      </c>
    </row>
    <row r="729" spans="1:31">
      <c r="A729" s="458" t="str">
        <f t="shared" si="11"/>
        <v>1404513262030000</v>
      </c>
      <c r="B729" s="364" t="s">
        <v>1616</v>
      </c>
      <c r="C729" s="364" t="s">
        <v>553</v>
      </c>
      <c r="D729" s="364" t="s">
        <v>573</v>
      </c>
      <c r="E729" s="364" t="s">
        <v>555</v>
      </c>
      <c r="F729" s="364" t="s">
        <v>586</v>
      </c>
      <c r="G729" s="364" t="s">
        <v>465</v>
      </c>
      <c r="H729" s="364" t="s">
        <v>556</v>
      </c>
      <c r="J729" s="364" t="s">
        <v>571</v>
      </c>
      <c r="K729" s="364" t="s">
        <v>572</v>
      </c>
      <c r="L729" s="364" t="s">
        <v>555</v>
      </c>
      <c r="M729" s="364" t="s">
        <v>738</v>
      </c>
      <c r="N729" s="364" t="s">
        <v>739</v>
      </c>
      <c r="O729" s="364" t="s">
        <v>555</v>
      </c>
      <c r="P729" s="364" t="s">
        <v>555</v>
      </c>
      <c r="Q729" s="364" t="s">
        <v>555</v>
      </c>
      <c r="R729" s="364" t="s">
        <v>555</v>
      </c>
      <c r="S729" s="364" t="s">
        <v>555</v>
      </c>
      <c r="T729" s="365">
        <v>0</v>
      </c>
      <c r="U729" s="365">
        <v>0</v>
      </c>
      <c r="V729" s="365">
        <v>0</v>
      </c>
      <c r="W729" s="365">
        <v>0</v>
      </c>
      <c r="X729" s="365">
        <v>0</v>
      </c>
      <c r="Y729" s="365">
        <v>0</v>
      </c>
      <c r="Z729" s="365">
        <v>0</v>
      </c>
      <c r="AA729" s="365">
        <v>0</v>
      </c>
      <c r="AB729" s="365">
        <v>0</v>
      </c>
      <c r="AC729" s="365">
        <v>0</v>
      </c>
      <c r="AD729" s="365">
        <v>0</v>
      </c>
      <c r="AE729" s="365">
        <v>0</v>
      </c>
    </row>
    <row r="730" spans="1:31">
      <c r="A730" s="458" t="str">
        <f t="shared" si="11"/>
        <v>1404514262030000</v>
      </c>
      <c r="B730" s="364" t="s">
        <v>1616</v>
      </c>
      <c r="C730" s="364" t="s">
        <v>553</v>
      </c>
      <c r="D730" s="364" t="s">
        <v>573</v>
      </c>
      <c r="E730" s="364" t="s">
        <v>555</v>
      </c>
      <c r="F730" s="364" t="s">
        <v>586</v>
      </c>
      <c r="G730" s="364" t="s">
        <v>465</v>
      </c>
      <c r="H730" s="364" t="s">
        <v>556</v>
      </c>
      <c r="J730" s="364" t="s">
        <v>571</v>
      </c>
      <c r="K730" s="364" t="s">
        <v>573</v>
      </c>
      <c r="L730" s="364" t="s">
        <v>555</v>
      </c>
      <c r="M730" s="364" t="s">
        <v>738</v>
      </c>
      <c r="N730" s="364" t="s">
        <v>739</v>
      </c>
      <c r="O730" s="364" t="s">
        <v>555</v>
      </c>
      <c r="P730" s="364" t="s">
        <v>555</v>
      </c>
      <c r="Q730" s="364" t="s">
        <v>555</v>
      </c>
      <c r="R730" s="364" t="s">
        <v>555</v>
      </c>
      <c r="S730" s="364" t="s">
        <v>555</v>
      </c>
      <c r="T730" s="365">
        <v>0</v>
      </c>
      <c r="U730" s="365">
        <v>0</v>
      </c>
      <c r="V730" s="365">
        <v>0</v>
      </c>
      <c r="W730" s="365">
        <v>0</v>
      </c>
      <c r="X730" s="365">
        <v>0</v>
      </c>
      <c r="Y730" s="365">
        <v>0</v>
      </c>
      <c r="Z730" s="365">
        <v>0</v>
      </c>
      <c r="AA730" s="365">
        <v>0</v>
      </c>
      <c r="AB730" s="365">
        <v>0</v>
      </c>
      <c r="AC730" s="365">
        <v>0</v>
      </c>
      <c r="AD730" s="365">
        <v>0</v>
      </c>
      <c r="AE730" s="365">
        <v>0</v>
      </c>
    </row>
    <row r="731" spans="1:31">
      <c r="A731" s="458" t="str">
        <f t="shared" si="11"/>
        <v>1404515262030000</v>
      </c>
      <c r="B731" s="364" t="s">
        <v>1616</v>
      </c>
      <c r="C731" s="364" t="s">
        <v>553</v>
      </c>
      <c r="D731" s="364" t="s">
        <v>573</v>
      </c>
      <c r="E731" s="364" t="s">
        <v>555</v>
      </c>
      <c r="F731" s="364" t="s">
        <v>586</v>
      </c>
      <c r="G731" s="364" t="s">
        <v>465</v>
      </c>
      <c r="H731" s="364" t="s">
        <v>556</v>
      </c>
      <c r="J731" s="364" t="s">
        <v>571</v>
      </c>
      <c r="K731" s="364" t="s">
        <v>574</v>
      </c>
      <c r="L731" s="364" t="s">
        <v>555</v>
      </c>
      <c r="M731" s="364" t="s">
        <v>738</v>
      </c>
      <c r="N731" s="364" t="s">
        <v>739</v>
      </c>
      <c r="O731" s="364" t="s">
        <v>555</v>
      </c>
      <c r="P731" s="364" t="s">
        <v>555</v>
      </c>
      <c r="Q731" s="364" t="s">
        <v>555</v>
      </c>
      <c r="R731" s="364" t="s">
        <v>555</v>
      </c>
      <c r="S731" s="364" t="s">
        <v>555</v>
      </c>
      <c r="T731" s="365">
        <v>0</v>
      </c>
      <c r="U731" s="365">
        <v>0</v>
      </c>
      <c r="V731" s="365">
        <v>0</v>
      </c>
      <c r="W731" s="365">
        <v>0</v>
      </c>
      <c r="X731" s="365">
        <v>0</v>
      </c>
      <c r="Y731" s="365">
        <v>0</v>
      </c>
      <c r="Z731" s="365">
        <v>0</v>
      </c>
      <c r="AA731" s="365">
        <v>0</v>
      </c>
      <c r="AB731" s="365">
        <v>0</v>
      </c>
      <c r="AC731" s="365">
        <v>0</v>
      </c>
      <c r="AD731" s="365">
        <v>0</v>
      </c>
      <c r="AE731" s="365">
        <v>0</v>
      </c>
    </row>
    <row r="732" spans="1:31">
      <c r="A732" s="458" t="str">
        <f t="shared" si="11"/>
        <v>1404516262030000</v>
      </c>
      <c r="B732" s="364" t="s">
        <v>1616</v>
      </c>
      <c r="C732" s="364" t="s">
        <v>553</v>
      </c>
      <c r="D732" s="364" t="s">
        <v>573</v>
      </c>
      <c r="E732" s="364" t="s">
        <v>555</v>
      </c>
      <c r="F732" s="364" t="s">
        <v>586</v>
      </c>
      <c r="G732" s="364" t="s">
        <v>465</v>
      </c>
      <c r="H732" s="364" t="s">
        <v>556</v>
      </c>
      <c r="J732" s="364" t="s">
        <v>571</v>
      </c>
      <c r="K732" s="364" t="s">
        <v>575</v>
      </c>
      <c r="L732" s="364" t="s">
        <v>555</v>
      </c>
      <c r="M732" s="364" t="s">
        <v>738</v>
      </c>
      <c r="N732" s="364" t="s">
        <v>739</v>
      </c>
      <c r="O732" s="364" t="s">
        <v>555</v>
      </c>
      <c r="P732" s="364" t="s">
        <v>555</v>
      </c>
      <c r="Q732" s="364" t="s">
        <v>555</v>
      </c>
      <c r="R732" s="364" t="s">
        <v>555</v>
      </c>
      <c r="S732" s="364" t="s">
        <v>555</v>
      </c>
      <c r="T732" s="365">
        <v>0</v>
      </c>
      <c r="U732" s="365">
        <v>0</v>
      </c>
      <c r="V732" s="365">
        <v>0</v>
      </c>
      <c r="W732" s="365">
        <v>0</v>
      </c>
      <c r="X732" s="365">
        <v>0</v>
      </c>
      <c r="Y732" s="365">
        <v>0</v>
      </c>
      <c r="Z732" s="365">
        <v>0</v>
      </c>
      <c r="AA732" s="365">
        <v>0</v>
      </c>
      <c r="AB732" s="365">
        <v>0</v>
      </c>
      <c r="AC732" s="365">
        <v>0</v>
      </c>
      <c r="AD732" s="365">
        <v>0</v>
      </c>
      <c r="AE732" s="365">
        <v>0</v>
      </c>
    </row>
    <row r="733" spans="1:31">
      <c r="A733" s="458" t="str">
        <f t="shared" si="11"/>
        <v>1404517262030000</v>
      </c>
      <c r="B733" s="364" t="s">
        <v>1616</v>
      </c>
      <c r="C733" s="364" t="s">
        <v>553</v>
      </c>
      <c r="D733" s="364" t="s">
        <v>573</v>
      </c>
      <c r="E733" s="364" t="s">
        <v>555</v>
      </c>
      <c r="F733" s="364" t="s">
        <v>586</v>
      </c>
      <c r="G733" s="364" t="s">
        <v>465</v>
      </c>
      <c r="H733" s="364" t="s">
        <v>556</v>
      </c>
      <c r="J733" s="364" t="s">
        <v>571</v>
      </c>
      <c r="K733" s="364" t="s">
        <v>576</v>
      </c>
      <c r="L733" s="364" t="s">
        <v>555</v>
      </c>
      <c r="M733" s="364" t="s">
        <v>738</v>
      </c>
      <c r="N733" s="364" t="s">
        <v>739</v>
      </c>
      <c r="O733" s="364" t="s">
        <v>555</v>
      </c>
      <c r="P733" s="364" t="s">
        <v>555</v>
      </c>
      <c r="Q733" s="364" t="s">
        <v>555</v>
      </c>
      <c r="R733" s="364" t="s">
        <v>555</v>
      </c>
      <c r="S733" s="364" t="s">
        <v>555</v>
      </c>
      <c r="T733" s="365">
        <v>0</v>
      </c>
      <c r="U733" s="365">
        <v>0</v>
      </c>
      <c r="V733" s="365">
        <v>0</v>
      </c>
      <c r="W733" s="365">
        <v>0</v>
      </c>
      <c r="X733" s="365">
        <v>0</v>
      </c>
      <c r="Y733" s="365">
        <v>0</v>
      </c>
      <c r="Z733" s="365">
        <v>0</v>
      </c>
      <c r="AA733" s="365">
        <v>0</v>
      </c>
      <c r="AB733" s="365">
        <v>0</v>
      </c>
      <c r="AC733" s="365">
        <v>0</v>
      </c>
      <c r="AD733" s="365">
        <v>0</v>
      </c>
      <c r="AE733" s="365">
        <v>0</v>
      </c>
    </row>
    <row r="734" spans="1:31">
      <c r="A734" s="458" t="str">
        <f t="shared" si="11"/>
        <v>1404518262030000</v>
      </c>
      <c r="B734" s="364" t="s">
        <v>1616</v>
      </c>
      <c r="C734" s="364" t="s">
        <v>553</v>
      </c>
      <c r="D734" s="364" t="s">
        <v>573</v>
      </c>
      <c r="E734" s="364" t="s">
        <v>555</v>
      </c>
      <c r="F734" s="364" t="s">
        <v>586</v>
      </c>
      <c r="G734" s="364" t="s">
        <v>465</v>
      </c>
      <c r="H734" s="364" t="s">
        <v>556</v>
      </c>
      <c r="J734" s="364" t="s">
        <v>571</v>
      </c>
      <c r="K734" s="364" t="s">
        <v>577</v>
      </c>
      <c r="L734" s="364" t="s">
        <v>555</v>
      </c>
      <c r="M734" s="364" t="s">
        <v>738</v>
      </c>
      <c r="N734" s="364" t="s">
        <v>739</v>
      </c>
      <c r="O734" s="364" t="s">
        <v>555</v>
      </c>
      <c r="P734" s="364" t="s">
        <v>555</v>
      </c>
      <c r="Q734" s="364" t="s">
        <v>555</v>
      </c>
      <c r="R734" s="364" t="s">
        <v>555</v>
      </c>
      <c r="S734" s="364" t="s">
        <v>555</v>
      </c>
      <c r="T734" s="365">
        <v>0</v>
      </c>
      <c r="U734" s="365">
        <v>0</v>
      </c>
      <c r="V734" s="365">
        <v>0</v>
      </c>
      <c r="W734" s="365">
        <v>0</v>
      </c>
      <c r="X734" s="365">
        <v>0</v>
      </c>
      <c r="Y734" s="365">
        <v>0</v>
      </c>
      <c r="Z734" s="365">
        <v>0</v>
      </c>
      <c r="AA734" s="365">
        <v>0</v>
      </c>
      <c r="AB734" s="365">
        <v>0</v>
      </c>
      <c r="AC734" s="365">
        <v>0</v>
      </c>
      <c r="AD734" s="365">
        <v>0</v>
      </c>
      <c r="AE734" s="365">
        <v>0</v>
      </c>
    </row>
    <row r="735" spans="1:31">
      <c r="A735" s="458" t="str">
        <f t="shared" si="11"/>
        <v>1404519262030000</v>
      </c>
      <c r="B735" s="364" t="s">
        <v>1616</v>
      </c>
      <c r="C735" s="364" t="s">
        <v>553</v>
      </c>
      <c r="D735" s="364" t="s">
        <v>573</v>
      </c>
      <c r="E735" s="364" t="s">
        <v>555</v>
      </c>
      <c r="F735" s="364" t="s">
        <v>586</v>
      </c>
      <c r="G735" s="364" t="s">
        <v>465</v>
      </c>
      <c r="H735" s="364" t="s">
        <v>556</v>
      </c>
      <c r="J735" s="364" t="s">
        <v>571</v>
      </c>
      <c r="K735" s="364" t="s">
        <v>578</v>
      </c>
      <c r="L735" s="364" t="s">
        <v>555</v>
      </c>
      <c r="M735" s="364" t="s">
        <v>738</v>
      </c>
      <c r="N735" s="364" t="s">
        <v>739</v>
      </c>
      <c r="O735" s="364" t="s">
        <v>555</v>
      </c>
      <c r="P735" s="364" t="s">
        <v>555</v>
      </c>
      <c r="Q735" s="364" t="s">
        <v>555</v>
      </c>
      <c r="R735" s="364" t="s">
        <v>555</v>
      </c>
      <c r="S735" s="364" t="s">
        <v>555</v>
      </c>
      <c r="T735" s="365">
        <v>0</v>
      </c>
      <c r="U735" s="365">
        <v>0</v>
      </c>
      <c r="V735" s="365">
        <v>0</v>
      </c>
      <c r="W735" s="365">
        <v>0</v>
      </c>
      <c r="X735" s="365">
        <v>0</v>
      </c>
      <c r="Y735" s="365">
        <v>0</v>
      </c>
      <c r="Z735" s="365">
        <v>0</v>
      </c>
      <c r="AA735" s="365">
        <v>0</v>
      </c>
      <c r="AB735" s="365">
        <v>0</v>
      </c>
      <c r="AC735" s="365">
        <v>0</v>
      </c>
      <c r="AD735" s="365">
        <v>0</v>
      </c>
      <c r="AE735" s="365">
        <v>0</v>
      </c>
    </row>
    <row r="736" spans="1:31">
      <c r="A736" s="458" t="str">
        <f t="shared" si="11"/>
        <v>1404520262030000</v>
      </c>
      <c r="B736" s="364" t="s">
        <v>1616</v>
      </c>
      <c r="C736" s="364" t="s">
        <v>553</v>
      </c>
      <c r="D736" s="364" t="s">
        <v>573</v>
      </c>
      <c r="E736" s="364" t="s">
        <v>555</v>
      </c>
      <c r="F736" s="364" t="s">
        <v>586</v>
      </c>
      <c r="G736" s="364" t="s">
        <v>465</v>
      </c>
      <c r="H736" s="364" t="s">
        <v>556</v>
      </c>
      <c r="J736" s="364" t="s">
        <v>571</v>
      </c>
      <c r="K736" s="364" t="s">
        <v>579</v>
      </c>
      <c r="L736" s="364" t="s">
        <v>555</v>
      </c>
      <c r="M736" s="364" t="s">
        <v>738</v>
      </c>
      <c r="N736" s="364" t="s">
        <v>739</v>
      </c>
      <c r="O736" s="364" t="s">
        <v>555</v>
      </c>
      <c r="P736" s="364" t="s">
        <v>555</v>
      </c>
      <c r="Q736" s="364" t="s">
        <v>555</v>
      </c>
      <c r="R736" s="364" t="s">
        <v>555</v>
      </c>
      <c r="S736" s="364" t="s">
        <v>555</v>
      </c>
      <c r="T736" s="365">
        <v>0</v>
      </c>
      <c r="U736" s="365">
        <v>0</v>
      </c>
      <c r="V736" s="365">
        <v>0</v>
      </c>
      <c r="W736" s="365">
        <v>0</v>
      </c>
      <c r="X736" s="365">
        <v>0</v>
      </c>
      <c r="Y736" s="365">
        <v>0</v>
      </c>
      <c r="Z736" s="365">
        <v>0</v>
      </c>
      <c r="AA736" s="365">
        <v>0</v>
      </c>
      <c r="AB736" s="365">
        <v>0</v>
      </c>
      <c r="AC736" s="365">
        <v>0</v>
      </c>
      <c r="AD736" s="365">
        <v>0</v>
      </c>
      <c r="AE736" s="365">
        <v>0</v>
      </c>
    </row>
    <row r="737" spans="1:79">
      <c r="A737" s="458" t="str">
        <f t="shared" si="11"/>
        <v>1404521262030000</v>
      </c>
      <c r="B737" s="364" t="s">
        <v>1616</v>
      </c>
      <c r="C737" s="364" t="s">
        <v>553</v>
      </c>
      <c r="D737" s="364" t="s">
        <v>573</v>
      </c>
      <c r="E737" s="364" t="s">
        <v>555</v>
      </c>
      <c r="F737" s="364" t="s">
        <v>586</v>
      </c>
      <c r="G737" s="364" t="s">
        <v>465</v>
      </c>
      <c r="H737" s="364" t="s">
        <v>556</v>
      </c>
      <c r="J737" s="364" t="s">
        <v>571</v>
      </c>
      <c r="K737" s="364" t="s">
        <v>559</v>
      </c>
      <c r="L737" s="364" t="s">
        <v>555</v>
      </c>
      <c r="M737" s="364" t="s">
        <v>738</v>
      </c>
      <c r="N737" s="364" t="s">
        <v>739</v>
      </c>
      <c r="O737" s="364" t="s">
        <v>555</v>
      </c>
      <c r="P737" s="364" t="s">
        <v>555</v>
      </c>
      <c r="Q737" s="364" t="s">
        <v>555</v>
      </c>
      <c r="R737" s="364" t="s">
        <v>555</v>
      </c>
      <c r="S737" s="364" t="s">
        <v>555</v>
      </c>
      <c r="T737" s="365">
        <v>0</v>
      </c>
      <c r="U737" s="365">
        <v>0</v>
      </c>
      <c r="V737" s="365">
        <v>0</v>
      </c>
      <c r="W737" s="365">
        <v>0</v>
      </c>
      <c r="X737" s="365">
        <v>0</v>
      </c>
      <c r="Y737" s="365">
        <v>0</v>
      </c>
      <c r="Z737" s="365">
        <v>0</v>
      </c>
      <c r="AA737" s="365">
        <v>0</v>
      </c>
      <c r="AB737" s="365">
        <v>0</v>
      </c>
      <c r="AC737" s="365">
        <v>0</v>
      </c>
      <c r="AD737" s="365">
        <v>0</v>
      </c>
      <c r="AE737" s="365">
        <v>0</v>
      </c>
    </row>
    <row r="738" spans="1:79">
      <c r="A738" s="458" t="str">
        <f t="shared" si="11"/>
        <v>1404522262030000</v>
      </c>
      <c r="B738" s="364" t="s">
        <v>1616</v>
      </c>
      <c r="C738" s="364" t="s">
        <v>553</v>
      </c>
      <c r="D738" s="364" t="s">
        <v>573</v>
      </c>
      <c r="E738" s="364" t="s">
        <v>555</v>
      </c>
      <c r="F738" s="364" t="s">
        <v>586</v>
      </c>
      <c r="G738" s="364" t="s">
        <v>465</v>
      </c>
      <c r="H738" s="364" t="s">
        <v>556</v>
      </c>
      <c r="J738" s="364" t="s">
        <v>571</v>
      </c>
      <c r="K738" s="364" t="s">
        <v>580</v>
      </c>
      <c r="L738" s="364" t="s">
        <v>555</v>
      </c>
      <c r="M738" s="364" t="s">
        <v>738</v>
      </c>
      <c r="N738" s="364" t="s">
        <v>739</v>
      </c>
      <c r="O738" s="364" t="s">
        <v>555</v>
      </c>
      <c r="P738" s="364" t="s">
        <v>555</v>
      </c>
      <c r="Q738" s="364" t="s">
        <v>555</v>
      </c>
      <c r="R738" s="364" t="s">
        <v>555</v>
      </c>
      <c r="S738" s="364" t="s">
        <v>555</v>
      </c>
      <c r="T738" s="365">
        <v>0</v>
      </c>
      <c r="U738" s="365">
        <v>0</v>
      </c>
      <c r="V738" s="365">
        <v>0</v>
      </c>
      <c r="W738" s="365">
        <v>0</v>
      </c>
      <c r="X738" s="365">
        <v>0</v>
      </c>
      <c r="Y738" s="365">
        <v>0</v>
      </c>
      <c r="Z738" s="365">
        <v>0</v>
      </c>
      <c r="AA738" s="365">
        <v>0</v>
      </c>
      <c r="AB738" s="365">
        <v>0</v>
      </c>
      <c r="AC738" s="365">
        <v>0</v>
      </c>
      <c r="AD738" s="365">
        <v>0</v>
      </c>
      <c r="AE738" s="365">
        <v>0</v>
      </c>
    </row>
    <row r="739" spans="1:79">
      <c r="A739" s="458" t="str">
        <f t="shared" si="11"/>
        <v>1404523262030000</v>
      </c>
      <c r="B739" s="364" t="s">
        <v>1616</v>
      </c>
      <c r="C739" s="364" t="s">
        <v>553</v>
      </c>
      <c r="D739" s="364" t="s">
        <v>573</v>
      </c>
      <c r="E739" s="364" t="s">
        <v>555</v>
      </c>
      <c r="F739" s="364" t="s">
        <v>586</v>
      </c>
      <c r="G739" s="364" t="s">
        <v>465</v>
      </c>
      <c r="H739" s="364" t="s">
        <v>556</v>
      </c>
      <c r="J739" s="364" t="s">
        <v>571</v>
      </c>
      <c r="K739" s="364" t="s">
        <v>581</v>
      </c>
      <c r="L739" s="364" t="s">
        <v>555</v>
      </c>
      <c r="M739" s="364" t="s">
        <v>738</v>
      </c>
      <c r="N739" s="364" t="s">
        <v>739</v>
      </c>
      <c r="O739" s="364" t="s">
        <v>555</v>
      </c>
      <c r="P739" s="364" t="s">
        <v>555</v>
      </c>
      <c r="Q739" s="364" t="s">
        <v>555</v>
      </c>
      <c r="R739" s="364" t="s">
        <v>555</v>
      </c>
      <c r="S739" s="364" t="s">
        <v>555</v>
      </c>
      <c r="T739" s="365">
        <v>0</v>
      </c>
      <c r="U739" s="365">
        <v>0</v>
      </c>
      <c r="V739" s="365">
        <v>0</v>
      </c>
      <c r="W739" s="365">
        <v>0</v>
      </c>
      <c r="X739" s="365">
        <v>0</v>
      </c>
      <c r="Y739" s="365">
        <v>0</v>
      </c>
      <c r="Z739" s="365">
        <v>0</v>
      </c>
      <c r="AA739" s="365">
        <v>0</v>
      </c>
      <c r="AB739" s="365">
        <v>0</v>
      </c>
      <c r="AC739" s="365">
        <v>0</v>
      </c>
      <c r="AD739" s="365">
        <v>0</v>
      </c>
      <c r="AE739" s="365">
        <v>0</v>
      </c>
    </row>
    <row r="740" spans="1:79">
      <c r="A740" s="458" t="str">
        <f t="shared" si="11"/>
        <v>1404524262030000</v>
      </c>
      <c r="B740" s="364" t="s">
        <v>1616</v>
      </c>
      <c r="C740" s="364" t="s">
        <v>553</v>
      </c>
      <c r="D740" s="364" t="s">
        <v>573</v>
      </c>
      <c r="E740" s="364" t="s">
        <v>555</v>
      </c>
      <c r="F740" s="364" t="s">
        <v>586</v>
      </c>
      <c r="G740" s="364" t="s">
        <v>465</v>
      </c>
      <c r="H740" s="364" t="s">
        <v>556</v>
      </c>
      <c r="J740" s="364" t="s">
        <v>571</v>
      </c>
      <c r="K740" s="364" t="s">
        <v>560</v>
      </c>
      <c r="L740" s="364" t="s">
        <v>555</v>
      </c>
      <c r="M740" s="364" t="s">
        <v>738</v>
      </c>
      <c r="N740" s="364" t="s">
        <v>739</v>
      </c>
      <c r="O740" s="364" t="s">
        <v>555</v>
      </c>
      <c r="P740" s="364" t="s">
        <v>555</v>
      </c>
      <c r="Q740" s="364" t="s">
        <v>555</v>
      </c>
      <c r="R740" s="364" t="s">
        <v>555</v>
      </c>
      <c r="S740" s="364" t="s">
        <v>555</v>
      </c>
      <c r="T740" s="365">
        <v>0</v>
      </c>
      <c r="U740" s="365">
        <v>0</v>
      </c>
      <c r="V740" s="365">
        <v>0</v>
      </c>
      <c r="W740" s="365">
        <v>0</v>
      </c>
      <c r="X740" s="365">
        <v>0</v>
      </c>
      <c r="Y740" s="365">
        <v>0</v>
      </c>
      <c r="Z740" s="365">
        <v>0</v>
      </c>
      <c r="AA740" s="365">
        <v>0</v>
      </c>
      <c r="AB740" s="365">
        <v>0</v>
      </c>
      <c r="AC740" s="365">
        <v>0</v>
      </c>
      <c r="AD740" s="365">
        <v>0</v>
      </c>
      <c r="AE740" s="365">
        <v>0</v>
      </c>
    </row>
    <row r="741" spans="1:79">
      <c r="A741" s="458" t="str">
        <f t="shared" si="11"/>
        <v>1401901262030001</v>
      </c>
      <c r="B741" s="364" t="s">
        <v>1616</v>
      </c>
      <c r="C741" s="364" t="s">
        <v>553</v>
      </c>
      <c r="D741" s="364" t="s">
        <v>573</v>
      </c>
      <c r="E741" s="364" t="s">
        <v>555</v>
      </c>
      <c r="F741" s="364" t="s">
        <v>586</v>
      </c>
      <c r="G741" s="364" t="s">
        <v>465</v>
      </c>
      <c r="H741" s="364" t="s">
        <v>753</v>
      </c>
      <c r="I741" s="364" t="s">
        <v>777</v>
      </c>
      <c r="J741" s="364" t="s">
        <v>578</v>
      </c>
      <c r="K741" s="364" t="s">
        <v>558</v>
      </c>
      <c r="L741" s="364" t="s">
        <v>555</v>
      </c>
      <c r="M741" s="364" t="s">
        <v>738</v>
      </c>
      <c r="N741" s="364" t="s">
        <v>739</v>
      </c>
      <c r="O741" s="364" t="s">
        <v>555</v>
      </c>
      <c r="P741" s="364" t="s">
        <v>555</v>
      </c>
      <c r="Q741" s="364" t="s">
        <v>555</v>
      </c>
      <c r="R741" s="364" t="s">
        <v>555</v>
      </c>
      <c r="S741" s="364" t="s">
        <v>555</v>
      </c>
      <c r="T741" s="365">
        <v>3481101</v>
      </c>
      <c r="U741" s="365">
        <v>0</v>
      </c>
      <c r="V741" s="365">
        <v>0</v>
      </c>
      <c r="W741" s="365">
        <v>0</v>
      </c>
      <c r="X741" s="365">
        <v>0</v>
      </c>
      <c r="Y741" s="365">
        <v>1000007</v>
      </c>
      <c r="Z741" s="365">
        <v>0</v>
      </c>
      <c r="AA741" s="365">
        <v>0</v>
      </c>
      <c r="AB741" s="365">
        <v>2049</v>
      </c>
      <c r="AC741" s="365">
        <v>0</v>
      </c>
      <c r="AD741" s="365">
        <v>2049</v>
      </c>
      <c r="AE741" s="365">
        <v>56</v>
      </c>
      <c r="AF741" s="365">
        <v>0</v>
      </c>
      <c r="AG741" s="365">
        <v>2400</v>
      </c>
      <c r="AH741" s="365">
        <v>0</v>
      </c>
      <c r="AI741" s="365">
        <v>216642</v>
      </c>
      <c r="AJ741" s="365">
        <v>113800</v>
      </c>
      <c r="AK741" s="365">
        <v>101554</v>
      </c>
      <c r="AL741" s="365">
        <v>493</v>
      </c>
      <c r="AM741" s="365">
        <v>117</v>
      </c>
      <c r="AN741" s="365">
        <v>678</v>
      </c>
      <c r="AO741" s="365">
        <v>0</v>
      </c>
      <c r="AP741" s="365">
        <v>88000</v>
      </c>
      <c r="AQ741" s="365">
        <v>95800</v>
      </c>
      <c r="AR741" s="365">
        <v>32842</v>
      </c>
      <c r="AS741" s="365">
        <v>0</v>
      </c>
      <c r="AT741" s="365">
        <v>3471113</v>
      </c>
      <c r="AU741" s="365">
        <v>3471215</v>
      </c>
      <c r="AV741" s="365">
        <v>3471215</v>
      </c>
      <c r="AW741" s="365">
        <v>3481031</v>
      </c>
      <c r="AX741" s="365">
        <v>0</v>
      </c>
      <c r="AY741" s="365">
        <v>0</v>
      </c>
      <c r="AZ741" s="365">
        <v>0</v>
      </c>
      <c r="BA741" s="365">
        <v>0</v>
      </c>
      <c r="BB741" s="365">
        <v>5011001</v>
      </c>
      <c r="BC741" s="365">
        <v>9</v>
      </c>
      <c r="BD741" s="365">
        <v>2</v>
      </c>
      <c r="BE741" s="365">
        <v>0</v>
      </c>
    </row>
    <row r="742" spans="1:79">
      <c r="A742" s="458" t="str">
        <f t="shared" si="11"/>
        <v>1401902262030001</v>
      </c>
      <c r="B742" s="364" t="s">
        <v>1616</v>
      </c>
      <c r="C742" s="364" t="s">
        <v>553</v>
      </c>
      <c r="D742" s="364" t="s">
        <v>573</v>
      </c>
      <c r="E742" s="364" t="s">
        <v>555</v>
      </c>
      <c r="F742" s="364" t="s">
        <v>586</v>
      </c>
      <c r="G742" s="364" t="s">
        <v>465</v>
      </c>
      <c r="H742" s="364" t="s">
        <v>753</v>
      </c>
      <c r="I742" s="364" t="s">
        <v>777</v>
      </c>
      <c r="J742" s="364" t="s">
        <v>578</v>
      </c>
      <c r="K742" s="364" t="s">
        <v>561</v>
      </c>
      <c r="L742" s="364" t="s">
        <v>555</v>
      </c>
      <c r="M742" s="364" t="s">
        <v>738</v>
      </c>
      <c r="N742" s="364" t="s">
        <v>739</v>
      </c>
      <c r="O742" s="364" t="s">
        <v>555</v>
      </c>
      <c r="P742" s="364" t="s">
        <v>555</v>
      </c>
      <c r="Q742" s="364" t="s">
        <v>555</v>
      </c>
      <c r="R742" s="364" t="s">
        <v>555</v>
      </c>
      <c r="S742" s="364" t="s">
        <v>555</v>
      </c>
      <c r="T742" s="365">
        <v>0</v>
      </c>
      <c r="U742" s="365">
        <v>3649</v>
      </c>
      <c r="V742" s="365">
        <v>0</v>
      </c>
      <c r="W742" s="365">
        <v>980</v>
      </c>
      <c r="X742" s="365">
        <v>0</v>
      </c>
      <c r="Y742" s="365">
        <v>2669</v>
      </c>
      <c r="Z742" s="365">
        <v>768491</v>
      </c>
      <c r="AA742" s="365">
        <v>106067</v>
      </c>
      <c r="AB742" s="365">
        <v>694298</v>
      </c>
      <c r="AC742" s="365">
        <v>0</v>
      </c>
      <c r="AD742" s="365">
        <v>74193</v>
      </c>
      <c r="AE742" s="365">
        <v>51</v>
      </c>
      <c r="AF742" s="365">
        <v>3576</v>
      </c>
      <c r="AG742" s="365">
        <v>0</v>
      </c>
      <c r="AH742" s="365">
        <v>3353</v>
      </c>
      <c r="AI742" s="365">
        <v>0</v>
      </c>
      <c r="AJ742" s="365">
        <v>512</v>
      </c>
      <c r="AK742" s="365">
        <v>0</v>
      </c>
      <c r="AL742" s="365">
        <v>2841</v>
      </c>
      <c r="AM742" s="365">
        <v>712895</v>
      </c>
      <c r="AN742" s="365">
        <v>0</v>
      </c>
      <c r="AO742" s="365">
        <v>707139</v>
      </c>
      <c r="AP742" s="365">
        <v>0</v>
      </c>
      <c r="AQ742" s="365">
        <v>5756</v>
      </c>
      <c r="AR742" s="365">
        <v>48</v>
      </c>
      <c r="AS742" s="365">
        <v>1946</v>
      </c>
      <c r="AT742" s="365">
        <v>0</v>
      </c>
      <c r="AU742" s="365">
        <v>0</v>
      </c>
      <c r="AV742" s="365">
        <v>0</v>
      </c>
      <c r="AW742" s="365">
        <v>0</v>
      </c>
      <c r="AX742" s="365">
        <v>0</v>
      </c>
      <c r="AY742" s="365">
        <v>0</v>
      </c>
      <c r="AZ742" s="365">
        <v>0</v>
      </c>
      <c r="BA742" s="365">
        <v>0</v>
      </c>
      <c r="BB742" s="365">
        <v>0</v>
      </c>
      <c r="BC742" s="365">
        <v>0</v>
      </c>
      <c r="BD742" s="365">
        <v>2</v>
      </c>
      <c r="BE742" s="365">
        <v>0</v>
      </c>
      <c r="BF742" s="365">
        <v>0</v>
      </c>
      <c r="BG742" s="365">
        <v>0</v>
      </c>
      <c r="BH742" s="365">
        <v>0</v>
      </c>
      <c r="BI742" s="365">
        <v>0</v>
      </c>
      <c r="BJ742" s="365">
        <v>0</v>
      </c>
      <c r="BK742" s="365">
        <v>3</v>
      </c>
      <c r="BL742" s="365">
        <v>0</v>
      </c>
      <c r="BM742" s="365">
        <v>0</v>
      </c>
      <c r="BN742" s="365">
        <v>0</v>
      </c>
      <c r="BO742" s="365">
        <v>0</v>
      </c>
      <c r="BP742" s="365">
        <v>0</v>
      </c>
      <c r="BQ742" s="365">
        <v>0</v>
      </c>
      <c r="BR742" s="365">
        <v>5096</v>
      </c>
      <c r="BS742" s="365">
        <v>0</v>
      </c>
      <c r="BT742" s="365">
        <v>849</v>
      </c>
      <c r="BU742" s="365">
        <v>2695</v>
      </c>
      <c r="BV742" s="365">
        <v>0</v>
      </c>
      <c r="BW742" s="365">
        <v>0</v>
      </c>
      <c r="BX742" s="365">
        <v>2</v>
      </c>
      <c r="BY742" s="365">
        <v>1</v>
      </c>
      <c r="BZ742" s="365">
        <v>2</v>
      </c>
      <c r="CA742" s="365" t="s">
        <v>1621</v>
      </c>
    </row>
    <row r="743" spans="1:79">
      <c r="A743" s="458" t="str">
        <f t="shared" si="11"/>
        <v>1401901262030002</v>
      </c>
      <c r="B743" s="364" t="s">
        <v>1616</v>
      </c>
      <c r="C743" s="364" t="s">
        <v>553</v>
      </c>
      <c r="D743" s="364" t="s">
        <v>573</v>
      </c>
      <c r="E743" s="364" t="s">
        <v>555</v>
      </c>
      <c r="F743" s="364" t="s">
        <v>586</v>
      </c>
      <c r="G743" s="364" t="s">
        <v>465</v>
      </c>
      <c r="H743" s="364" t="s">
        <v>752</v>
      </c>
      <c r="I743" s="364" t="s">
        <v>776</v>
      </c>
      <c r="J743" s="364" t="s">
        <v>578</v>
      </c>
      <c r="K743" s="364" t="s">
        <v>558</v>
      </c>
      <c r="L743" s="364" t="s">
        <v>555</v>
      </c>
      <c r="M743" s="364" t="s">
        <v>738</v>
      </c>
      <c r="N743" s="364" t="s">
        <v>739</v>
      </c>
      <c r="O743" s="364" t="s">
        <v>555</v>
      </c>
      <c r="P743" s="364" t="s">
        <v>555</v>
      </c>
      <c r="Q743" s="364" t="s">
        <v>555</v>
      </c>
      <c r="R743" s="364" t="s">
        <v>555</v>
      </c>
      <c r="S743" s="364" t="s">
        <v>555</v>
      </c>
      <c r="T743" s="365">
        <v>4060101</v>
      </c>
      <c r="U743" s="365">
        <v>0</v>
      </c>
      <c r="V743" s="365">
        <v>0</v>
      </c>
      <c r="W743" s="365">
        <v>0</v>
      </c>
      <c r="X743" s="365">
        <v>0</v>
      </c>
      <c r="Y743" s="365">
        <v>4007</v>
      </c>
      <c r="Z743" s="365">
        <v>0</v>
      </c>
      <c r="AA743" s="365">
        <v>0</v>
      </c>
      <c r="AB743" s="365">
        <v>3259</v>
      </c>
      <c r="AC743" s="365">
        <v>0</v>
      </c>
      <c r="AD743" s="365">
        <v>3259</v>
      </c>
      <c r="AE743" s="365">
        <v>90</v>
      </c>
      <c r="AF743" s="365">
        <v>0</v>
      </c>
      <c r="AG743" s="365">
        <v>2400</v>
      </c>
      <c r="AH743" s="365">
        <v>0</v>
      </c>
      <c r="AI743" s="365">
        <v>204343</v>
      </c>
      <c r="AJ743" s="365">
        <v>31580</v>
      </c>
      <c r="AK743" s="365">
        <v>172763</v>
      </c>
      <c r="AL743" s="365">
        <v>0</v>
      </c>
      <c r="AM743" s="365">
        <v>0</v>
      </c>
      <c r="AN743" s="365">
        <v>0</v>
      </c>
      <c r="AO743" s="365">
        <v>0</v>
      </c>
      <c r="AP743" s="365">
        <v>0</v>
      </c>
      <c r="AQ743" s="365">
        <v>0</v>
      </c>
      <c r="AR743" s="365">
        <v>204343</v>
      </c>
      <c r="AS743" s="365">
        <v>0</v>
      </c>
      <c r="AT743" s="365">
        <v>0</v>
      </c>
      <c r="AU743" s="365">
        <v>0</v>
      </c>
      <c r="AV743" s="365">
        <v>4051120</v>
      </c>
      <c r="AW743" s="365">
        <v>4051227</v>
      </c>
      <c r="AX743" s="365">
        <v>360</v>
      </c>
      <c r="AY743" s="365">
        <v>200</v>
      </c>
      <c r="AZ743" s="365">
        <v>75</v>
      </c>
      <c r="BA743" s="365">
        <v>274</v>
      </c>
      <c r="BB743" s="365">
        <v>5011001</v>
      </c>
      <c r="BC743" s="365">
        <v>26</v>
      </c>
      <c r="BD743" s="365">
        <v>2</v>
      </c>
      <c r="BE743" s="365">
        <v>0</v>
      </c>
    </row>
    <row r="744" spans="1:79">
      <c r="A744" s="458" t="str">
        <f t="shared" si="11"/>
        <v>1401902262030002</v>
      </c>
      <c r="B744" s="364" t="s">
        <v>1616</v>
      </c>
      <c r="C744" s="364" t="s">
        <v>553</v>
      </c>
      <c r="D744" s="364" t="s">
        <v>573</v>
      </c>
      <c r="E744" s="364" t="s">
        <v>555</v>
      </c>
      <c r="F744" s="364" t="s">
        <v>586</v>
      </c>
      <c r="G744" s="364" t="s">
        <v>465</v>
      </c>
      <c r="H744" s="364" t="s">
        <v>752</v>
      </c>
      <c r="I744" s="364" t="s">
        <v>776</v>
      </c>
      <c r="J744" s="364" t="s">
        <v>578</v>
      </c>
      <c r="K744" s="364" t="s">
        <v>561</v>
      </c>
      <c r="L744" s="364" t="s">
        <v>555</v>
      </c>
      <c r="M744" s="364" t="s">
        <v>738</v>
      </c>
      <c r="N744" s="364" t="s">
        <v>739</v>
      </c>
      <c r="O744" s="364" t="s">
        <v>555</v>
      </c>
      <c r="P744" s="364" t="s">
        <v>555</v>
      </c>
      <c r="Q744" s="364" t="s">
        <v>555</v>
      </c>
      <c r="R744" s="364" t="s">
        <v>555</v>
      </c>
      <c r="S744" s="364" t="s">
        <v>555</v>
      </c>
      <c r="T744" s="365">
        <v>0</v>
      </c>
      <c r="U744" s="365">
        <v>10851</v>
      </c>
      <c r="V744" s="365">
        <v>0</v>
      </c>
      <c r="W744" s="365">
        <v>14736</v>
      </c>
      <c r="X744" s="365">
        <v>1404</v>
      </c>
      <c r="Y744" s="365">
        <v>-3885</v>
      </c>
      <c r="Z744" s="365">
        <v>427792</v>
      </c>
      <c r="AA744" s="365">
        <v>17956</v>
      </c>
      <c r="AB744" s="365">
        <v>384678</v>
      </c>
      <c r="AC744" s="365">
        <v>10518</v>
      </c>
      <c r="AD744" s="365">
        <v>43114</v>
      </c>
      <c r="AE744" s="365">
        <v>115</v>
      </c>
      <c r="AF744" s="365">
        <v>1303</v>
      </c>
      <c r="AG744" s="365">
        <v>0</v>
      </c>
      <c r="AH744" s="365">
        <v>4011</v>
      </c>
      <c r="AI744" s="365">
        <v>0</v>
      </c>
      <c r="AJ744" s="365">
        <v>6546</v>
      </c>
      <c r="AK744" s="365">
        <v>1301</v>
      </c>
      <c r="AL744" s="365">
        <v>-2535</v>
      </c>
      <c r="AM744" s="365">
        <v>578422</v>
      </c>
      <c r="AN744" s="365">
        <v>17952</v>
      </c>
      <c r="AO744" s="365">
        <v>361316</v>
      </c>
      <c r="AP744" s="365">
        <v>10680</v>
      </c>
      <c r="AQ744" s="365">
        <v>217106</v>
      </c>
      <c r="AR744" s="365">
        <v>42</v>
      </c>
      <c r="AS744" s="365">
        <v>1279</v>
      </c>
      <c r="AT744" s="365">
        <v>0</v>
      </c>
      <c r="AU744" s="365">
        <v>0</v>
      </c>
      <c r="AV744" s="365">
        <v>0</v>
      </c>
      <c r="AW744" s="365">
        <v>0</v>
      </c>
      <c r="AX744" s="365">
        <v>0</v>
      </c>
      <c r="AY744" s="365">
        <v>1</v>
      </c>
      <c r="AZ744" s="365">
        <v>0</v>
      </c>
      <c r="BA744" s="365">
        <v>1</v>
      </c>
      <c r="BB744" s="365">
        <v>0</v>
      </c>
      <c r="BC744" s="365">
        <v>0</v>
      </c>
      <c r="BD744" s="365">
        <v>2</v>
      </c>
      <c r="BE744" s="365">
        <v>0</v>
      </c>
      <c r="BF744" s="365">
        <v>0</v>
      </c>
      <c r="BG744" s="365">
        <v>0</v>
      </c>
      <c r="BH744" s="365">
        <v>0</v>
      </c>
      <c r="BI744" s="365">
        <v>0</v>
      </c>
      <c r="BJ744" s="365">
        <v>0</v>
      </c>
      <c r="BK744" s="365">
        <v>3</v>
      </c>
      <c r="BL744" s="365">
        <v>0</v>
      </c>
      <c r="BM744" s="365">
        <v>0</v>
      </c>
      <c r="BN744" s="365">
        <v>1</v>
      </c>
      <c r="BO744" s="365">
        <v>0</v>
      </c>
      <c r="BP744" s="365">
        <v>0</v>
      </c>
      <c r="BQ744" s="365">
        <v>0</v>
      </c>
      <c r="BR744" s="365">
        <v>764</v>
      </c>
      <c r="BS744" s="365">
        <v>0</v>
      </c>
      <c r="BT744" s="365">
        <v>-263</v>
      </c>
      <c r="BU744" s="365">
        <v>-1142</v>
      </c>
      <c r="BV744" s="365">
        <v>10000</v>
      </c>
      <c r="BW744" s="365">
        <v>0</v>
      </c>
      <c r="BX744" s="365">
        <v>2</v>
      </c>
      <c r="BY744" s="365">
        <v>1</v>
      </c>
      <c r="BZ744" s="365">
        <v>2</v>
      </c>
      <c r="CA744" s="365" t="s">
        <v>1621</v>
      </c>
    </row>
    <row r="745" spans="1:79">
      <c r="A745" s="458" t="str">
        <f t="shared" si="11"/>
        <v>1401901262030003</v>
      </c>
      <c r="B745" s="364" t="s">
        <v>1616</v>
      </c>
      <c r="C745" s="364" t="s">
        <v>553</v>
      </c>
      <c r="D745" s="364" t="s">
        <v>573</v>
      </c>
      <c r="E745" s="364" t="s">
        <v>555</v>
      </c>
      <c r="F745" s="364" t="s">
        <v>586</v>
      </c>
      <c r="G745" s="364" t="s">
        <v>465</v>
      </c>
      <c r="H745" s="364" t="s">
        <v>751</v>
      </c>
      <c r="I745" s="364" t="s">
        <v>775</v>
      </c>
      <c r="J745" s="364" t="s">
        <v>578</v>
      </c>
      <c r="K745" s="364" t="s">
        <v>558</v>
      </c>
      <c r="L745" s="364" t="s">
        <v>555</v>
      </c>
      <c r="M745" s="364" t="s">
        <v>738</v>
      </c>
      <c r="N745" s="364" t="s">
        <v>739</v>
      </c>
      <c r="O745" s="364" t="s">
        <v>555</v>
      </c>
      <c r="P745" s="364" t="s">
        <v>555</v>
      </c>
      <c r="Q745" s="364" t="s">
        <v>555</v>
      </c>
      <c r="R745" s="364" t="s">
        <v>555</v>
      </c>
      <c r="S745" s="364" t="s">
        <v>555</v>
      </c>
      <c r="T745" s="365">
        <v>4110925</v>
      </c>
      <c r="U745" s="365">
        <v>0</v>
      </c>
      <c r="V745" s="365">
        <v>0</v>
      </c>
      <c r="W745" s="365">
        <v>0</v>
      </c>
      <c r="X745" s="365">
        <v>0</v>
      </c>
      <c r="Y745" s="365">
        <v>4007</v>
      </c>
      <c r="Z745" s="365">
        <v>0</v>
      </c>
      <c r="AA745" s="365">
        <v>0</v>
      </c>
      <c r="AB745" s="365">
        <v>2019</v>
      </c>
      <c r="AC745" s="365">
        <v>0</v>
      </c>
      <c r="AD745" s="365">
        <v>2019</v>
      </c>
      <c r="AE745" s="365">
        <v>65</v>
      </c>
      <c r="AF745" s="365">
        <v>0</v>
      </c>
      <c r="AG745" s="365">
        <v>2400</v>
      </c>
      <c r="AH745" s="365">
        <v>0</v>
      </c>
      <c r="AI745" s="365">
        <v>72229</v>
      </c>
      <c r="AJ745" s="365">
        <v>20813</v>
      </c>
      <c r="AK745" s="365">
        <v>51416</v>
      </c>
      <c r="AL745" s="365">
        <v>0</v>
      </c>
      <c r="AM745" s="365">
        <v>0</v>
      </c>
      <c r="AN745" s="365">
        <v>0</v>
      </c>
      <c r="AO745" s="365">
        <v>0</v>
      </c>
      <c r="AP745" s="365">
        <v>0</v>
      </c>
      <c r="AQ745" s="365">
        <v>0</v>
      </c>
      <c r="AR745" s="365">
        <v>72229</v>
      </c>
      <c r="AS745" s="365">
        <v>0</v>
      </c>
      <c r="AT745" s="365">
        <v>0</v>
      </c>
      <c r="AU745" s="365">
        <v>0</v>
      </c>
      <c r="AV745" s="365">
        <v>4110826</v>
      </c>
      <c r="AW745" s="365">
        <v>4110921</v>
      </c>
      <c r="AX745" s="365">
        <v>480</v>
      </c>
      <c r="AY745" s="365">
        <v>200</v>
      </c>
      <c r="AZ745" s="365">
        <v>69</v>
      </c>
      <c r="BA745" s="365">
        <v>195</v>
      </c>
      <c r="BB745" s="365">
        <v>5011001</v>
      </c>
      <c r="BC745" s="365">
        <v>12</v>
      </c>
      <c r="BD745" s="365">
        <v>2</v>
      </c>
      <c r="BE745" s="365">
        <v>0</v>
      </c>
    </row>
    <row r="746" spans="1:79">
      <c r="A746" s="458" t="str">
        <f t="shared" si="11"/>
        <v>1401902262030003</v>
      </c>
      <c r="B746" s="364" t="s">
        <v>1616</v>
      </c>
      <c r="C746" s="364" t="s">
        <v>553</v>
      </c>
      <c r="D746" s="364" t="s">
        <v>573</v>
      </c>
      <c r="E746" s="364" t="s">
        <v>555</v>
      </c>
      <c r="F746" s="364" t="s">
        <v>586</v>
      </c>
      <c r="G746" s="364" t="s">
        <v>465</v>
      </c>
      <c r="H746" s="364" t="s">
        <v>751</v>
      </c>
      <c r="I746" s="364" t="s">
        <v>775</v>
      </c>
      <c r="J746" s="364" t="s">
        <v>578</v>
      </c>
      <c r="K746" s="364" t="s">
        <v>561</v>
      </c>
      <c r="L746" s="364" t="s">
        <v>555</v>
      </c>
      <c r="M746" s="364" t="s">
        <v>738</v>
      </c>
      <c r="N746" s="364" t="s">
        <v>739</v>
      </c>
      <c r="O746" s="364" t="s">
        <v>555</v>
      </c>
      <c r="P746" s="364" t="s">
        <v>555</v>
      </c>
      <c r="Q746" s="364" t="s">
        <v>555</v>
      </c>
      <c r="R746" s="364" t="s">
        <v>555</v>
      </c>
      <c r="S746" s="364" t="s">
        <v>555</v>
      </c>
      <c r="T746" s="365">
        <v>0</v>
      </c>
      <c r="U746" s="365">
        <v>4382</v>
      </c>
      <c r="V746" s="365">
        <v>0</v>
      </c>
      <c r="W746" s="365">
        <v>2046</v>
      </c>
      <c r="X746" s="365">
        <v>0</v>
      </c>
      <c r="Y746" s="365">
        <v>2336</v>
      </c>
      <c r="Z746" s="365">
        <v>96723</v>
      </c>
      <c r="AA746" s="365">
        <v>0</v>
      </c>
      <c r="AB746" s="365">
        <v>79310</v>
      </c>
      <c r="AC746" s="365">
        <v>0</v>
      </c>
      <c r="AD746" s="365">
        <v>17413</v>
      </c>
      <c r="AE746" s="365">
        <v>40</v>
      </c>
      <c r="AF746" s="365">
        <v>310</v>
      </c>
      <c r="AG746" s="365">
        <v>0</v>
      </c>
      <c r="AH746" s="365">
        <v>2369</v>
      </c>
      <c r="AI746" s="365">
        <v>0</v>
      </c>
      <c r="AJ746" s="365">
        <v>1808</v>
      </c>
      <c r="AK746" s="365">
        <v>0</v>
      </c>
      <c r="AL746" s="365">
        <v>561</v>
      </c>
      <c r="AM746" s="365">
        <v>156805</v>
      </c>
      <c r="AN746" s="365">
        <v>0</v>
      </c>
      <c r="AO746" s="365">
        <v>139661</v>
      </c>
      <c r="AP746" s="365">
        <v>0</v>
      </c>
      <c r="AQ746" s="365">
        <v>17144</v>
      </c>
      <c r="AR746" s="365">
        <v>33</v>
      </c>
      <c r="AS746" s="365">
        <v>313</v>
      </c>
      <c r="AT746" s="365">
        <v>0</v>
      </c>
      <c r="AU746" s="365">
        <v>0</v>
      </c>
      <c r="AV746" s="365">
        <v>0</v>
      </c>
      <c r="AW746" s="365">
        <v>0</v>
      </c>
      <c r="AX746" s="365">
        <v>0</v>
      </c>
      <c r="AY746" s="365">
        <v>0</v>
      </c>
      <c r="AZ746" s="365">
        <v>0</v>
      </c>
      <c r="BA746" s="365">
        <v>0</v>
      </c>
      <c r="BB746" s="365">
        <v>0</v>
      </c>
      <c r="BC746" s="365">
        <v>0</v>
      </c>
      <c r="BD746" s="365">
        <v>1</v>
      </c>
      <c r="BE746" s="365">
        <v>86309</v>
      </c>
      <c r="BF746" s="365">
        <v>59123</v>
      </c>
      <c r="BG746" s="365">
        <v>27186</v>
      </c>
      <c r="BH746" s="365">
        <v>0</v>
      </c>
      <c r="BI746" s="365">
        <v>0</v>
      </c>
      <c r="BJ746" s="365">
        <v>0</v>
      </c>
      <c r="BK746" s="365">
        <v>3</v>
      </c>
      <c r="BL746" s="365">
        <v>0</v>
      </c>
      <c r="BM746" s="365">
        <v>0</v>
      </c>
      <c r="BN746" s="365">
        <v>0</v>
      </c>
      <c r="BO746" s="365">
        <v>0</v>
      </c>
      <c r="BP746" s="365">
        <v>0</v>
      </c>
      <c r="BQ746" s="365">
        <v>0</v>
      </c>
      <c r="BR746" s="365">
        <v>1133</v>
      </c>
      <c r="BS746" s="365">
        <v>0</v>
      </c>
      <c r="BT746" s="365">
        <v>148</v>
      </c>
      <c r="BU746" s="365">
        <v>314</v>
      </c>
      <c r="BV746" s="365">
        <v>0</v>
      </c>
      <c r="BW746" s="365">
        <v>0</v>
      </c>
      <c r="BX746" s="365">
        <v>2</v>
      </c>
      <c r="BY746" s="365">
        <v>1</v>
      </c>
      <c r="BZ746" s="365">
        <v>2</v>
      </c>
      <c r="CA746" s="365" t="s">
        <v>1621</v>
      </c>
    </row>
    <row r="747" spans="1:79">
      <c r="A747" s="458" t="str">
        <f t="shared" si="11"/>
        <v>1402101262048000</v>
      </c>
      <c r="B747" s="364" t="s">
        <v>1616</v>
      </c>
      <c r="C747" s="364" t="s">
        <v>553</v>
      </c>
      <c r="D747" s="364" t="s">
        <v>573</v>
      </c>
      <c r="E747" s="364" t="s">
        <v>555</v>
      </c>
      <c r="F747" s="364" t="s">
        <v>587</v>
      </c>
      <c r="G747" s="364" t="s">
        <v>466</v>
      </c>
      <c r="H747" s="364" t="s">
        <v>556</v>
      </c>
      <c r="J747" s="364" t="s">
        <v>559</v>
      </c>
      <c r="K747" s="364" t="s">
        <v>558</v>
      </c>
      <c r="L747" s="364" t="s">
        <v>555</v>
      </c>
      <c r="M747" s="364" t="s">
        <v>738</v>
      </c>
      <c r="N747" s="364" t="s">
        <v>739</v>
      </c>
      <c r="O747" s="364" t="s">
        <v>555</v>
      </c>
      <c r="P747" s="364" t="s">
        <v>555</v>
      </c>
      <c r="Q747" s="364" t="s">
        <v>555</v>
      </c>
      <c r="R747" s="364" t="s">
        <v>555</v>
      </c>
      <c r="S747" s="364" t="s">
        <v>555</v>
      </c>
      <c r="T747" s="365">
        <v>0</v>
      </c>
      <c r="U747" s="365">
        <v>0</v>
      </c>
      <c r="V747" s="365">
        <v>0</v>
      </c>
      <c r="W747" s="365">
        <v>0</v>
      </c>
      <c r="X747" s="365">
        <v>0</v>
      </c>
      <c r="Y747" s="365">
        <v>0</v>
      </c>
      <c r="Z747" s="365">
        <v>0</v>
      </c>
      <c r="AA747" s="365">
        <v>0</v>
      </c>
      <c r="AB747" s="365">
        <v>0</v>
      </c>
      <c r="AC747" s="365">
        <v>0</v>
      </c>
      <c r="AD747" s="365">
        <v>0</v>
      </c>
      <c r="AE747" s="365">
        <v>0</v>
      </c>
      <c r="AF747" s="365">
        <v>47</v>
      </c>
      <c r="AG747" s="365">
        <v>5109</v>
      </c>
      <c r="AH747" s="365">
        <v>0</v>
      </c>
      <c r="AI747" s="365">
        <v>5156</v>
      </c>
      <c r="AJ747" s="365">
        <v>0</v>
      </c>
      <c r="AK747" s="365">
        <v>0</v>
      </c>
      <c r="AL747" s="365">
        <v>0</v>
      </c>
      <c r="AM747" s="365">
        <v>0</v>
      </c>
      <c r="AN747" s="365">
        <v>0</v>
      </c>
      <c r="AO747" s="365">
        <v>0</v>
      </c>
      <c r="AP747" s="365">
        <v>0</v>
      </c>
      <c r="AQ747" s="365">
        <v>0</v>
      </c>
      <c r="AR747" s="365">
        <v>0</v>
      </c>
      <c r="AS747" s="365">
        <v>0</v>
      </c>
      <c r="AT747" s="365">
        <v>0</v>
      </c>
      <c r="AU747" s="365">
        <v>0</v>
      </c>
      <c r="AV747" s="365">
        <v>0</v>
      </c>
      <c r="AW747" s="365">
        <v>0</v>
      </c>
      <c r="AX747" s="365">
        <v>0</v>
      </c>
      <c r="AY747" s="365">
        <v>5156</v>
      </c>
    </row>
    <row r="748" spans="1:79">
      <c r="A748" s="458" t="str">
        <f t="shared" si="11"/>
        <v>1402102262048000</v>
      </c>
      <c r="B748" s="364" t="s">
        <v>1616</v>
      </c>
      <c r="C748" s="364" t="s">
        <v>553</v>
      </c>
      <c r="D748" s="364" t="s">
        <v>573</v>
      </c>
      <c r="E748" s="364" t="s">
        <v>555</v>
      </c>
      <c r="F748" s="364" t="s">
        <v>587</v>
      </c>
      <c r="G748" s="364" t="s">
        <v>466</v>
      </c>
      <c r="H748" s="364" t="s">
        <v>556</v>
      </c>
      <c r="J748" s="364" t="s">
        <v>559</v>
      </c>
      <c r="K748" s="364" t="s">
        <v>561</v>
      </c>
      <c r="L748" s="364" t="s">
        <v>555</v>
      </c>
      <c r="M748" s="364" t="s">
        <v>738</v>
      </c>
      <c r="N748" s="364" t="s">
        <v>739</v>
      </c>
      <c r="O748" s="364" t="s">
        <v>555</v>
      </c>
      <c r="P748" s="364" t="s">
        <v>555</v>
      </c>
      <c r="Q748" s="364" t="s">
        <v>555</v>
      </c>
      <c r="R748" s="364" t="s">
        <v>555</v>
      </c>
      <c r="S748" s="364" t="s">
        <v>555</v>
      </c>
      <c r="T748" s="365">
        <v>0</v>
      </c>
      <c r="U748" s="365">
        <v>0</v>
      </c>
      <c r="V748" s="365">
        <v>0</v>
      </c>
      <c r="W748" s="365">
        <v>0</v>
      </c>
      <c r="X748" s="365">
        <v>0</v>
      </c>
      <c r="Y748" s="365">
        <v>0</v>
      </c>
      <c r="Z748" s="365">
        <v>0</v>
      </c>
      <c r="AA748" s="365">
        <v>0</v>
      </c>
      <c r="AB748" s="365">
        <v>0</v>
      </c>
      <c r="AC748" s="365">
        <v>0</v>
      </c>
      <c r="AD748" s="365">
        <v>0</v>
      </c>
    </row>
    <row r="749" spans="1:79">
      <c r="A749" s="458" t="str">
        <f t="shared" si="11"/>
        <v>1402401262048000</v>
      </c>
      <c r="B749" s="364" t="s">
        <v>1616</v>
      </c>
      <c r="C749" s="364" t="s">
        <v>553</v>
      </c>
      <c r="D749" s="364" t="s">
        <v>573</v>
      </c>
      <c r="E749" s="364" t="s">
        <v>555</v>
      </c>
      <c r="F749" s="364" t="s">
        <v>587</v>
      </c>
      <c r="G749" s="364" t="s">
        <v>466</v>
      </c>
      <c r="H749" s="364" t="s">
        <v>556</v>
      </c>
      <c r="J749" s="364" t="s">
        <v>560</v>
      </c>
      <c r="K749" s="364" t="s">
        <v>558</v>
      </c>
      <c r="L749" s="364" t="s">
        <v>555</v>
      </c>
      <c r="M749" s="364" t="s">
        <v>738</v>
      </c>
      <c r="N749" s="364" t="s">
        <v>739</v>
      </c>
      <c r="O749" s="364" t="s">
        <v>555</v>
      </c>
      <c r="P749" s="364" t="s">
        <v>555</v>
      </c>
      <c r="Q749" s="364" t="s">
        <v>555</v>
      </c>
      <c r="R749" s="364" t="s">
        <v>555</v>
      </c>
      <c r="S749" s="364" t="s">
        <v>555</v>
      </c>
      <c r="T749" s="365">
        <v>0</v>
      </c>
      <c r="U749" s="365">
        <v>0</v>
      </c>
      <c r="V749" s="365">
        <v>0</v>
      </c>
      <c r="W749" s="365">
        <v>0</v>
      </c>
      <c r="X749" s="365">
        <v>0</v>
      </c>
      <c r="Y749" s="365">
        <v>0</v>
      </c>
      <c r="Z749" s="365">
        <v>0</v>
      </c>
      <c r="AA749" s="365">
        <v>0</v>
      </c>
      <c r="AB749" s="365">
        <v>0</v>
      </c>
      <c r="AC749" s="365">
        <v>0</v>
      </c>
      <c r="AD749" s="365">
        <v>0</v>
      </c>
      <c r="AE749" s="365">
        <v>0</v>
      </c>
      <c r="AF749" s="365">
        <v>0</v>
      </c>
      <c r="AG749" s="365">
        <v>0</v>
      </c>
      <c r="AH749" s="365">
        <v>0</v>
      </c>
      <c r="AI749" s="365">
        <v>0</v>
      </c>
    </row>
    <row r="750" spans="1:79">
      <c r="A750" s="458" t="str">
        <f t="shared" si="11"/>
        <v>1402402262048000</v>
      </c>
      <c r="B750" s="364" t="s">
        <v>1616</v>
      </c>
      <c r="C750" s="364" t="s">
        <v>553</v>
      </c>
      <c r="D750" s="364" t="s">
        <v>573</v>
      </c>
      <c r="E750" s="364" t="s">
        <v>555</v>
      </c>
      <c r="F750" s="364" t="s">
        <v>587</v>
      </c>
      <c r="G750" s="364" t="s">
        <v>466</v>
      </c>
      <c r="H750" s="364" t="s">
        <v>556</v>
      </c>
      <c r="J750" s="364" t="s">
        <v>560</v>
      </c>
      <c r="K750" s="364" t="s">
        <v>561</v>
      </c>
      <c r="L750" s="364" t="s">
        <v>555</v>
      </c>
      <c r="M750" s="364" t="s">
        <v>738</v>
      </c>
      <c r="N750" s="364" t="s">
        <v>739</v>
      </c>
      <c r="O750" s="364" t="s">
        <v>555</v>
      </c>
      <c r="P750" s="364" t="s">
        <v>555</v>
      </c>
      <c r="Q750" s="364" t="s">
        <v>555</v>
      </c>
      <c r="R750" s="364" t="s">
        <v>555</v>
      </c>
      <c r="S750" s="364" t="s">
        <v>555</v>
      </c>
      <c r="T750" s="365">
        <v>0</v>
      </c>
      <c r="U750" s="365">
        <v>0</v>
      </c>
      <c r="V750" s="365">
        <v>0</v>
      </c>
      <c r="W750" s="365">
        <v>0</v>
      </c>
      <c r="X750" s="365">
        <v>0</v>
      </c>
      <c r="Y750" s="365">
        <v>0</v>
      </c>
      <c r="Z750" s="365">
        <v>0</v>
      </c>
      <c r="AA750" s="365">
        <v>0</v>
      </c>
      <c r="AB750" s="365">
        <v>0</v>
      </c>
      <c r="AC750" s="365">
        <v>0</v>
      </c>
      <c r="AD750" s="365">
        <v>0</v>
      </c>
      <c r="AE750" s="365">
        <v>0</v>
      </c>
      <c r="AF750" s="365">
        <v>0</v>
      </c>
      <c r="AG750" s="365">
        <v>0</v>
      </c>
      <c r="AH750" s="365">
        <v>0</v>
      </c>
      <c r="AI750" s="365">
        <v>0</v>
      </c>
    </row>
    <row r="751" spans="1:79">
      <c r="A751" s="458" t="str">
        <f t="shared" si="11"/>
        <v>1402403262048000</v>
      </c>
      <c r="B751" s="364" t="s">
        <v>1616</v>
      </c>
      <c r="C751" s="364" t="s">
        <v>553</v>
      </c>
      <c r="D751" s="364" t="s">
        <v>573</v>
      </c>
      <c r="E751" s="364" t="s">
        <v>555</v>
      </c>
      <c r="F751" s="364" t="s">
        <v>587</v>
      </c>
      <c r="G751" s="364" t="s">
        <v>466</v>
      </c>
      <c r="H751" s="364" t="s">
        <v>556</v>
      </c>
      <c r="J751" s="364" t="s">
        <v>560</v>
      </c>
      <c r="K751" s="364" t="s">
        <v>562</v>
      </c>
      <c r="L751" s="364" t="s">
        <v>555</v>
      </c>
      <c r="M751" s="364" t="s">
        <v>738</v>
      </c>
      <c r="N751" s="364" t="s">
        <v>739</v>
      </c>
      <c r="O751" s="364" t="s">
        <v>555</v>
      </c>
      <c r="P751" s="364" t="s">
        <v>555</v>
      </c>
      <c r="Q751" s="364" t="s">
        <v>555</v>
      </c>
      <c r="R751" s="364" t="s">
        <v>555</v>
      </c>
      <c r="S751" s="364" t="s">
        <v>555</v>
      </c>
      <c r="T751" s="365">
        <v>0</v>
      </c>
      <c r="U751" s="365">
        <v>0</v>
      </c>
      <c r="V751" s="365">
        <v>0</v>
      </c>
      <c r="W751" s="365">
        <v>0</v>
      </c>
      <c r="X751" s="365">
        <v>0</v>
      </c>
      <c r="Y751" s="365">
        <v>0</v>
      </c>
      <c r="Z751" s="365">
        <v>0</v>
      </c>
      <c r="AA751" s="365">
        <v>0</v>
      </c>
      <c r="AB751" s="365">
        <v>0</v>
      </c>
      <c r="AC751" s="365">
        <v>0</v>
      </c>
      <c r="AD751" s="365">
        <v>0</v>
      </c>
      <c r="AE751" s="365">
        <v>0</v>
      </c>
      <c r="AF751" s="365">
        <v>0</v>
      </c>
      <c r="AG751" s="365">
        <v>0</v>
      </c>
      <c r="AH751" s="365">
        <v>0</v>
      </c>
      <c r="AI751" s="365">
        <v>0</v>
      </c>
    </row>
    <row r="752" spans="1:79">
      <c r="A752" s="458" t="str">
        <f t="shared" si="11"/>
        <v>1402404262048000</v>
      </c>
      <c r="B752" s="364" t="s">
        <v>1616</v>
      </c>
      <c r="C752" s="364" t="s">
        <v>553</v>
      </c>
      <c r="D752" s="364" t="s">
        <v>573</v>
      </c>
      <c r="E752" s="364" t="s">
        <v>555</v>
      </c>
      <c r="F752" s="364" t="s">
        <v>587</v>
      </c>
      <c r="G752" s="364" t="s">
        <v>466</v>
      </c>
      <c r="H752" s="364" t="s">
        <v>556</v>
      </c>
      <c r="J752" s="364" t="s">
        <v>560</v>
      </c>
      <c r="K752" s="364" t="s">
        <v>563</v>
      </c>
      <c r="L752" s="364" t="s">
        <v>555</v>
      </c>
      <c r="M752" s="364" t="s">
        <v>738</v>
      </c>
      <c r="N752" s="364" t="s">
        <v>739</v>
      </c>
      <c r="O752" s="364" t="s">
        <v>555</v>
      </c>
      <c r="P752" s="364" t="s">
        <v>555</v>
      </c>
      <c r="Q752" s="364" t="s">
        <v>555</v>
      </c>
      <c r="R752" s="364" t="s">
        <v>555</v>
      </c>
      <c r="S752" s="364" t="s">
        <v>555</v>
      </c>
      <c r="T752" s="365">
        <v>0</v>
      </c>
      <c r="U752" s="365">
        <v>0</v>
      </c>
      <c r="V752" s="365">
        <v>0</v>
      </c>
      <c r="W752" s="365">
        <v>0</v>
      </c>
      <c r="X752" s="365">
        <v>0</v>
      </c>
      <c r="Y752" s="365">
        <v>0</v>
      </c>
      <c r="Z752" s="365">
        <v>0</v>
      </c>
      <c r="AA752" s="365">
        <v>0</v>
      </c>
      <c r="AB752" s="365">
        <v>0</v>
      </c>
      <c r="AC752" s="365">
        <v>0</v>
      </c>
      <c r="AD752" s="365">
        <v>0</v>
      </c>
      <c r="AE752" s="365">
        <v>0</v>
      </c>
      <c r="AF752" s="365">
        <v>0</v>
      </c>
      <c r="AG752" s="365">
        <v>0</v>
      </c>
      <c r="AH752" s="365">
        <v>0</v>
      </c>
      <c r="AI752" s="365">
        <v>0</v>
      </c>
    </row>
    <row r="753" spans="1:90">
      <c r="A753" s="458" t="str">
        <f t="shared" si="11"/>
        <v>1402405262048000</v>
      </c>
      <c r="B753" s="364" t="s">
        <v>1616</v>
      </c>
      <c r="C753" s="364" t="s">
        <v>553</v>
      </c>
      <c r="D753" s="364" t="s">
        <v>573</v>
      </c>
      <c r="E753" s="364" t="s">
        <v>555</v>
      </c>
      <c r="F753" s="364" t="s">
        <v>587</v>
      </c>
      <c r="G753" s="364" t="s">
        <v>466</v>
      </c>
      <c r="H753" s="364" t="s">
        <v>556</v>
      </c>
      <c r="J753" s="364" t="s">
        <v>560</v>
      </c>
      <c r="K753" s="364" t="s">
        <v>564</v>
      </c>
      <c r="L753" s="364" t="s">
        <v>555</v>
      </c>
      <c r="M753" s="364" t="s">
        <v>738</v>
      </c>
      <c r="N753" s="364" t="s">
        <v>739</v>
      </c>
      <c r="O753" s="364" t="s">
        <v>555</v>
      </c>
      <c r="P753" s="364" t="s">
        <v>555</v>
      </c>
      <c r="Q753" s="364" t="s">
        <v>555</v>
      </c>
      <c r="R753" s="364" t="s">
        <v>555</v>
      </c>
      <c r="S753" s="364" t="s">
        <v>555</v>
      </c>
      <c r="T753" s="365">
        <v>0</v>
      </c>
      <c r="U753" s="365">
        <v>0</v>
      </c>
      <c r="V753" s="365">
        <v>0</v>
      </c>
      <c r="W753" s="365">
        <v>0</v>
      </c>
      <c r="X753" s="365">
        <v>0</v>
      </c>
      <c r="Y753" s="365">
        <v>0</v>
      </c>
      <c r="Z753" s="365">
        <v>0</v>
      </c>
      <c r="AA753" s="365">
        <v>0</v>
      </c>
      <c r="AB753" s="365">
        <v>0</v>
      </c>
      <c r="AC753" s="365">
        <v>0</v>
      </c>
      <c r="AD753" s="365">
        <v>0</v>
      </c>
      <c r="AE753" s="365">
        <v>0</v>
      </c>
      <c r="AF753" s="365">
        <v>0</v>
      </c>
      <c r="AG753" s="365">
        <v>0</v>
      </c>
      <c r="AH753" s="365">
        <v>0</v>
      </c>
      <c r="AI753" s="365">
        <v>0</v>
      </c>
    </row>
    <row r="754" spans="1:90">
      <c r="A754" s="458" t="str">
        <f t="shared" si="11"/>
        <v>1402406262048000</v>
      </c>
      <c r="B754" s="364" t="s">
        <v>1616</v>
      </c>
      <c r="C754" s="364" t="s">
        <v>553</v>
      </c>
      <c r="D754" s="364" t="s">
        <v>573</v>
      </c>
      <c r="E754" s="364" t="s">
        <v>555</v>
      </c>
      <c r="F754" s="364" t="s">
        <v>587</v>
      </c>
      <c r="G754" s="364" t="s">
        <v>466</v>
      </c>
      <c r="H754" s="364" t="s">
        <v>556</v>
      </c>
      <c r="J754" s="364" t="s">
        <v>560</v>
      </c>
      <c r="K754" s="364" t="s">
        <v>565</v>
      </c>
      <c r="L754" s="364" t="s">
        <v>555</v>
      </c>
      <c r="M754" s="364" t="s">
        <v>738</v>
      </c>
      <c r="N754" s="364" t="s">
        <v>739</v>
      </c>
      <c r="O754" s="364" t="s">
        <v>555</v>
      </c>
      <c r="P754" s="364" t="s">
        <v>555</v>
      </c>
      <c r="Q754" s="364" t="s">
        <v>555</v>
      </c>
      <c r="R754" s="364" t="s">
        <v>555</v>
      </c>
      <c r="S754" s="364" t="s">
        <v>555</v>
      </c>
      <c r="T754" s="365">
        <v>0</v>
      </c>
      <c r="U754" s="365">
        <v>0</v>
      </c>
      <c r="V754" s="365">
        <v>0</v>
      </c>
      <c r="W754" s="365">
        <v>0</v>
      </c>
      <c r="X754" s="365">
        <v>0</v>
      </c>
      <c r="Y754" s="365">
        <v>0</v>
      </c>
      <c r="Z754" s="365">
        <v>0</v>
      </c>
      <c r="AA754" s="365">
        <v>0</v>
      </c>
      <c r="AB754" s="365">
        <v>0</v>
      </c>
      <c r="AC754" s="365">
        <v>0</v>
      </c>
      <c r="AD754" s="365">
        <v>0</v>
      </c>
      <c r="AE754" s="365">
        <v>0</v>
      </c>
      <c r="AF754" s="365">
        <v>0</v>
      </c>
      <c r="AG754" s="365">
        <v>0</v>
      </c>
      <c r="AH754" s="365">
        <v>0</v>
      </c>
      <c r="AI754" s="365">
        <v>0</v>
      </c>
    </row>
    <row r="755" spans="1:90">
      <c r="A755" s="458" t="str">
        <f t="shared" si="11"/>
        <v>1402407262048000</v>
      </c>
      <c r="B755" s="364" t="s">
        <v>1616</v>
      </c>
      <c r="C755" s="364" t="s">
        <v>553</v>
      </c>
      <c r="D755" s="364" t="s">
        <v>573</v>
      </c>
      <c r="E755" s="364" t="s">
        <v>555</v>
      </c>
      <c r="F755" s="364" t="s">
        <v>587</v>
      </c>
      <c r="G755" s="364" t="s">
        <v>466</v>
      </c>
      <c r="H755" s="364" t="s">
        <v>556</v>
      </c>
      <c r="J755" s="364" t="s">
        <v>560</v>
      </c>
      <c r="K755" s="364" t="s">
        <v>566</v>
      </c>
      <c r="L755" s="364" t="s">
        <v>555</v>
      </c>
      <c r="M755" s="364" t="s">
        <v>738</v>
      </c>
      <c r="N755" s="364" t="s">
        <v>739</v>
      </c>
      <c r="O755" s="364" t="s">
        <v>555</v>
      </c>
      <c r="P755" s="364" t="s">
        <v>555</v>
      </c>
      <c r="Q755" s="364" t="s">
        <v>555</v>
      </c>
      <c r="R755" s="364" t="s">
        <v>555</v>
      </c>
      <c r="S755" s="364" t="s">
        <v>555</v>
      </c>
      <c r="T755" s="365">
        <v>0</v>
      </c>
      <c r="U755" s="365">
        <v>0</v>
      </c>
      <c r="V755" s="365">
        <v>0</v>
      </c>
      <c r="W755" s="365">
        <v>0</v>
      </c>
      <c r="X755" s="365">
        <v>0</v>
      </c>
      <c r="Y755" s="365">
        <v>0</v>
      </c>
      <c r="Z755" s="365">
        <v>0</v>
      </c>
      <c r="AA755" s="365">
        <v>0</v>
      </c>
      <c r="AB755" s="365">
        <v>0</v>
      </c>
      <c r="AC755" s="365">
        <v>0</v>
      </c>
      <c r="AD755" s="365">
        <v>0</v>
      </c>
      <c r="AE755" s="365">
        <v>0</v>
      </c>
      <c r="AF755" s="365">
        <v>0</v>
      </c>
      <c r="AG755" s="365">
        <v>0</v>
      </c>
      <c r="AH755" s="365">
        <v>0</v>
      </c>
      <c r="AI755" s="365">
        <v>0</v>
      </c>
    </row>
    <row r="756" spans="1:90">
      <c r="A756" s="458" t="str">
        <f t="shared" si="11"/>
        <v>1402408262048000</v>
      </c>
      <c r="B756" s="364" t="s">
        <v>1616</v>
      </c>
      <c r="C756" s="364" t="s">
        <v>553</v>
      </c>
      <c r="D756" s="364" t="s">
        <v>573</v>
      </c>
      <c r="E756" s="364" t="s">
        <v>555</v>
      </c>
      <c r="F756" s="364" t="s">
        <v>587</v>
      </c>
      <c r="G756" s="364" t="s">
        <v>466</v>
      </c>
      <c r="H756" s="364" t="s">
        <v>556</v>
      </c>
      <c r="J756" s="364" t="s">
        <v>560</v>
      </c>
      <c r="K756" s="364" t="s">
        <v>554</v>
      </c>
      <c r="L756" s="364" t="s">
        <v>555</v>
      </c>
      <c r="M756" s="364" t="s">
        <v>738</v>
      </c>
      <c r="N756" s="364" t="s">
        <v>739</v>
      </c>
      <c r="O756" s="364" t="s">
        <v>555</v>
      </c>
      <c r="P756" s="364" t="s">
        <v>555</v>
      </c>
      <c r="Q756" s="364" t="s">
        <v>555</v>
      </c>
      <c r="R756" s="364" t="s">
        <v>555</v>
      </c>
      <c r="S756" s="364" t="s">
        <v>555</v>
      </c>
      <c r="T756" s="365">
        <v>0</v>
      </c>
      <c r="U756" s="365">
        <v>0</v>
      </c>
      <c r="V756" s="365">
        <v>0</v>
      </c>
      <c r="W756" s="365">
        <v>0</v>
      </c>
      <c r="X756" s="365">
        <v>0</v>
      </c>
      <c r="Y756" s="365">
        <v>0</v>
      </c>
      <c r="Z756" s="365">
        <v>0</v>
      </c>
      <c r="AA756" s="365">
        <v>0</v>
      </c>
      <c r="AB756" s="365">
        <v>0</v>
      </c>
      <c r="AC756" s="365">
        <v>0</v>
      </c>
      <c r="AD756" s="365">
        <v>0</v>
      </c>
      <c r="AE756" s="365">
        <v>0</v>
      </c>
      <c r="AF756" s="365">
        <v>0</v>
      </c>
      <c r="AG756" s="365">
        <v>0</v>
      </c>
      <c r="AH756" s="365">
        <v>0</v>
      </c>
      <c r="AI756" s="365">
        <v>0</v>
      </c>
    </row>
    <row r="757" spans="1:90">
      <c r="A757" s="458" t="str">
        <f t="shared" si="11"/>
        <v>1402409262048000</v>
      </c>
      <c r="B757" s="364" t="s">
        <v>1616</v>
      </c>
      <c r="C757" s="364" t="s">
        <v>553</v>
      </c>
      <c r="D757" s="364" t="s">
        <v>573</v>
      </c>
      <c r="E757" s="364" t="s">
        <v>555</v>
      </c>
      <c r="F757" s="364" t="s">
        <v>587</v>
      </c>
      <c r="G757" s="364" t="s">
        <v>466</v>
      </c>
      <c r="H757" s="364" t="s">
        <v>556</v>
      </c>
      <c r="J757" s="364" t="s">
        <v>560</v>
      </c>
      <c r="K757" s="364" t="s">
        <v>567</v>
      </c>
      <c r="L757" s="364" t="s">
        <v>555</v>
      </c>
      <c r="M757" s="364" t="s">
        <v>738</v>
      </c>
      <c r="N757" s="364" t="s">
        <v>739</v>
      </c>
      <c r="O757" s="364" t="s">
        <v>555</v>
      </c>
      <c r="P757" s="364" t="s">
        <v>555</v>
      </c>
      <c r="Q757" s="364" t="s">
        <v>555</v>
      </c>
      <c r="R757" s="364" t="s">
        <v>555</v>
      </c>
      <c r="S757" s="364" t="s">
        <v>555</v>
      </c>
      <c r="T757" s="365">
        <v>0</v>
      </c>
      <c r="U757" s="365">
        <v>0</v>
      </c>
      <c r="V757" s="365">
        <v>0</v>
      </c>
      <c r="W757" s="365">
        <v>0</v>
      </c>
      <c r="X757" s="365">
        <v>0</v>
      </c>
      <c r="Y757" s="365">
        <v>0</v>
      </c>
      <c r="Z757" s="365">
        <v>0</v>
      </c>
      <c r="AA757" s="365">
        <v>0</v>
      </c>
      <c r="AB757" s="365">
        <v>0</v>
      </c>
      <c r="AC757" s="365">
        <v>0</v>
      </c>
      <c r="AD757" s="365">
        <v>0</v>
      </c>
      <c r="AE757" s="365">
        <v>0</v>
      </c>
      <c r="AF757" s="365">
        <v>0</v>
      </c>
      <c r="AG757" s="365">
        <v>0</v>
      </c>
      <c r="AH757" s="365">
        <v>0</v>
      </c>
      <c r="AI757" s="365">
        <v>0</v>
      </c>
    </row>
    <row r="758" spans="1:90">
      <c r="A758" s="458" t="str">
        <f t="shared" si="11"/>
        <v>1402410262048000</v>
      </c>
      <c r="B758" s="364" t="s">
        <v>1616</v>
      </c>
      <c r="C758" s="364" t="s">
        <v>553</v>
      </c>
      <c r="D758" s="364" t="s">
        <v>573</v>
      </c>
      <c r="E758" s="364" t="s">
        <v>555</v>
      </c>
      <c r="F758" s="364" t="s">
        <v>587</v>
      </c>
      <c r="G758" s="364" t="s">
        <v>466</v>
      </c>
      <c r="H758" s="364" t="s">
        <v>556</v>
      </c>
      <c r="J758" s="364" t="s">
        <v>560</v>
      </c>
      <c r="K758" s="364" t="s">
        <v>568</v>
      </c>
      <c r="L758" s="364" t="s">
        <v>555</v>
      </c>
      <c r="M758" s="364" t="s">
        <v>738</v>
      </c>
      <c r="N758" s="364" t="s">
        <v>739</v>
      </c>
      <c r="O758" s="364" t="s">
        <v>555</v>
      </c>
      <c r="P758" s="364" t="s">
        <v>555</v>
      </c>
      <c r="Q758" s="364" t="s">
        <v>555</v>
      </c>
      <c r="R758" s="364" t="s">
        <v>555</v>
      </c>
      <c r="S758" s="364" t="s">
        <v>555</v>
      </c>
      <c r="T758" s="365">
        <v>0</v>
      </c>
      <c r="U758" s="365">
        <v>0</v>
      </c>
      <c r="V758" s="365">
        <v>0</v>
      </c>
      <c r="W758" s="365">
        <v>0</v>
      </c>
      <c r="X758" s="365">
        <v>0</v>
      </c>
      <c r="Y758" s="365">
        <v>0</v>
      </c>
      <c r="Z758" s="365">
        <v>0</v>
      </c>
      <c r="AA758" s="365">
        <v>0</v>
      </c>
      <c r="AB758" s="365">
        <v>0</v>
      </c>
      <c r="AC758" s="365">
        <v>0</v>
      </c>
      <c r="AD758" s="365">
        <v>0</v>
      </c>
      <c r="AE758" s="365">
        <v>0</v>
      </c>
      <c r="AF758" s="365">
        <v>0</v>
      </c>
      <c r="AG758" s="365">
        <v>0</v>
      </c>
      <c r="AH758" s="365">
        <v>0</v>
      </c>
      <c r="AI758" s="365">
        <v>0</v>
      </c>
    </row>
    <row r="759" spans="1:90">
      <c r="A759" s="458" t="str">
        <f t="shared" si="11"/>
        <v>1402411262048000</v>
      </c>
      <c r="B759" s="364" t="s">
        <v>1616</v>
      </c>
      <c r="C759" s="364" t="s">
        <v>553</v>
      </c>
      <c r="D759" s="364" t="s">
        <v>573</v>
      </c>
      <c r="E759" s="364" t="s">
        <v>555</v>
      </c>
      <c r="F759" s="364" t="s">
        <v>587</v>
      </c>
      <c r="G759" s="364" t="s">
        <v>466</v>
      </c>
      <c r="H759" s="364" t="s">
        <v>556</v>
      </c>
      <c r="J759" s="364" t="s">
        <v>560</v>
      </c>
      <c r="K759" s="364" t="s">
        <v>569</v>
      </c>
      <c r="L759" s="364" t="s">
        <v>555</v>
      </c>
      <c r="M759" s="364" t="s">
        <v>738</v>
      </c>
      <c r="N759" s="364" t="s">
        <v>739</v>
      </c>
      <c r="O759" s="364" t="s">
        <v>555</v>
      </c>
      <c r="P759" s="364" t="s">
        <v>555</v>
      </c>
      <c r="Q759" s="364" t="s">
        <v>555</v>
      </c>
      <c r="R759" s="364" t="s">
        <v>555</v>
      </c>
      <c r="S759" s="364" t="s">
        <v>555</v>
      </c>
      <c r="T759" s="365">
        <v>0</v>
      </c>
      <c r="U759" s="365">
        <v>0</v>
      </c>
      <c r="V759" s="365">
        <v>0</v>
      </c>
      <c r="W759" s="365">
        <v>0</v>
      </c>
      <c r="X759" s="365">
        <v>0</v>
      </c>
      <c r="Y759" s="365">
        <v>0</v>
      </c>
      <c r="Z759" s="365">
        <v>0</v>
      </c>
      <c r="AA759" s="365">
        <v>0</v>
      </c>
      <c r="AB759" s="365">
        <v>0</v>
      </c>
      <c r="AC759" s="365">
        <v>0</v>
      </c>
      <c r="AD759" s="365">
        <v>0</v>
      </c>
      <c r="AE759" s="365">
        <v>0</v>
      </c>
      <c r="AF759" s="365">
        <v>0</v>
      </c>
      <c r="AG759" s="365">
        <v>0</v>
      </c>
      <c r="AH759" s="365">
        <v>0</v>
      </c>
      <c r="AI759" s="365">
        <v>0</v>
      </c>
    </row>
    <row r="760" spans="1:90">
      <c r="A760" s="458" t="str">
        <f t="shared" si="11"/>
        <v>1402412262048000</v>
      </c>
      <c r="B760" s="364" t="s">
        <v>1616</v>
      </c>
      <c r="C760" s="364" t="s">
        <v>553</v>
      </c>
      <c r="D760" s="364" t="s">
        <v>573</v>
      </c>
      <c r="E760" s="364" t="s">
        <v>555</v>
      </c>
      <c r="F760" s="364" t="s">
        <v>587</v>
      </c>
      <c r="G760" s="364" t="s">
        <v>466</v>
      </c>
      <c r="H760" s="364" t="s">
        <v>556</v>
      </c>
      <c r="J760" s="364" t="s">
        <v>560</v>
      </c>
      <c r="K760" s="364" t="s">
        <v>557</v>
      </c>
      <c r="L760" s="364" t="s">
        <v>555</v>
      </c>
      <c r="M760" s="364" t="s">
        <v>738</v>
      </c>
      <c r="N760" s="364" t="s">
        <v>739</v>
      </c>
      <c r="O760" s="364" t="s">
        <v>555</v>
      </c>
      <c r="P760" s="364" t="s">
        <v>555</v>
      </c>
      <c r="Q760" s="364" t="s">
        <v>555</v>
      </c>
      <c r="R760" s="364" t="s">
        <v>555</v>
      </c>
      <c r="S760" s="364" t="s">
        <v>555</v>
      </c>
      <c r="T760" s="365">
        <v>0</v>
      </c>
      <c r="U760" s="365">
        <v>0</v>
      </c>
      <c r="V760" s="365">
        <v>0</v>
      </c>
      <c r="W760" s="365">
        <v>0</v>
      </c>
      <c r="X760" s="365">
        <v>0</v>
      </c>
      <c r="Y760" s="365">
        <v>0</v>
      </c>
      <c r="Z760" s="365">
        <v>0</v>
      </c>
      <c r="AA760" s="365">
        <v>0</v>
      </c>
      <c r="AB760" s="365">
        <v>0</v>
      </c>
      <c r="AC760" s="365">
        <v>0</v>
      </c>
      <c r="AD760" s="365">
        <v>0</v>
      </c>
      <c r="AE760" s="365">
        <v>0</v>
      </c>
      <c r="AF760" s="365">
        <v>0</v>
      </c>
      <c r="AG760" s="365">
        <v>0</v>
      </c>
      <c r="AH760" s="365">
        <v>0</v>
      </c>
      <c r="AI760" s="365">
        <v>0</v>
      </c>
    </row>
    <row r="761" spans="1:90">
      <c r="A761" s="458" t="str">
        <f t="shared" si="11"/>
        <v>1402601262048000</v>
      </c>
      <c r="B761" s="364" t="s">
        <v>1616</v>
      </c>
      <c r="C761" s="364" t="s">
        <v>553</v>
      </c>
      <c r="D761" s="364" t="s">
        <v>573</v>
      </c>
      <c r="E761" s="364" t="s">
        <v>555</v>
      </c>
      <c r="F761" s="364" t="s">
        <v>587</v>
      </c>
      <c r="G761" s="364" t="s">
        <v>466</v>
      </c>
      <c r="H761" s="364" t="s">
        <v>556</v>
      </c>
      <c r="J761" s="364" t="s">
        <v>570</v>
      </c>
      <c r="K761" s="364" t="s">
        <v>558</v>
      </c>
      <c r="L761" s="364" t="s">
        <v>555</v>
      </c>
      <c r="M761" s="364" t="s">
        <v>738</v>
      </c>
      <c r="N761" s="364" t="s">
        <v>739</v>
      </c>
      <c r="O761" s="364" t="s">
        <v>555</v>
      </c>
      <c r="P761" s="364" t="s">
        <v>555</v>
      </c>
      <c r="Q761" s="364" t="s">
        <v>555</v>
      </c>
      <c r="R761" s="364" t="s">
        <v>555</v>
      </c>
      <c r="S761" s="364" t="s">
        <v>555</v>
      </c>
      <c r="T761" s="365">
        <v>14782</v>
      </c>
      <c r="U761" s="365">
        <v>14782</v>
      </c>
      <c r="V761" s="365">
        <v>14782</v>
      </c>
      <c r="W761" s="365">
        <v>0</v>
      </c>
      <c r="X761" s="365">
        <v>0</v>
      </c>
      <c r="Y761" s="365">
        <v>0</v>
      </c>
      <c r="Z761" s="365">
        <v>0</v>
      </c>
      <c r="AA761" s="365">
        <v>0</v>
      </c>
      <c r="AB761" s="365">
        <v>0</v>
      </c>
      <c r="AC761" s="365">
        <v>0</v>
      </c>
      <c r="AD761" s="365">
        <v>0</v>
      </c>
      <c r="AE761" s="365">
        <v>5156</v>
      </c>
      <c r="AF761" s="365">
        <v>5156</v>
      </c>
      <c r="AG761" s="365">
        <v>0</v>
      </c>
      <c r="AH761" s="365">
        <v>0</v>
      </c>
      <c r="AI761" s="365">
        <v>5156</v>
      </c>
      <c r="AJ761" s="365">
        <v>0</v>
      </c>
      <c r="AK761" s="365">
        <v>0</v>
      </c>
      <c r="AL761" s="365">
        <v>0</v>
      </c>
      <c r="AM761" s="365">
        <v>0</v>
      </c>
      <c r="AN761" s="365">
        <v>0</v>
      </c>
      <c r="AO761" s="365">
        <v>9626</v>
      </c>
      <c r="AP761" s="365">
        <v>0</v>
      </c>
      <c r="AQ761" s="365">
        <v>0</v>
      </c>
      <c r="AR761" s="365">
        <v>0</v>
      </c>
      <c r="AS761" s="365">
        <v>0</v>
      </c>
      <c r="AT761" s="365">
        <v>0</v>
      </c>
      <c r="AU761" s="365">
        <v>0</v>
      </c>
      <c r="AV761" s="365">
        <v>0</v>
      </c>
      <c r="AW761" s="365">
        <v>0</v>
      </c>
      <c r="AX761" s="365">
        <v>0</v>
      </c>
      <c r="AY761" s="365">
        <v>0</v>
      </c>
      <c r="AZ761" s="365">
        <v>9626</v>
      </c>
      <c r="BA761" s="365">
        <v>0</v>
      </c>
      <c r="BB761" s="365">
        <v>0</v>
      </c>
      <c r="BC761" s="365">
        <v>0</v>
      </c>
      <c r="BD761" s="365">
        <v>0</v>
      </c>
      <c r="BE761" s="365">
        <v>0</v>
      </c>
      <c r="BF761" s="365">
        <v>0</v>
      </c>
      <c r="BG761" s="365">
        <v>0</v>
      </c>
      <c r="BH761" s="365">
        <v>0</v>
      </c>
      <c r="BI761" s="365">
        <v>0</v>
      </c>
      <c r="BJ761" s="365">
        <v>0</v>
      </c>
      <c r="BK761" s="365">
        <v>0</v>
      </c>
      <c r="BL761" s="365">
        <v>0</v>
      </c>
      <c r="BM761" s="365">
        <v>0</v>
      </c>
      <c r="BN761" s="365">
        <v>0</v>
      </c>
      <c r="BO761" s="365">
        <v>0</v>
      </c>
      <c r="BP761" s="365">
        <v>0</v>
      </c>
      <c r="BQ761" s="365">
        <v>0</v>
      </c>
      <c r="BR761" s="365">
        <v>0</v>
      </c>
      <c r="BS761" s="365">
        <v>0</v>
      </c>
      <c r="BT761" s="365">
        <v>0</v>
      </c>
      <c r="BU761" s="365">
        <v>9626</v>
      </c>
      <c r="BV761" s="365">
        <v>0</v>
      </c>
      <c r="BW761" s="365">
        <v>-9626</v>
      </c>
      <c r="BX761" s="365">
        <v>0</v>
      </c>
      <c r="BY761" s="365">
        <v>0</v>
      </c>
      <c r="BZ761" s="365">
        <v>0</v>
      </c>
      <c r="CA761" s="365">
        <v>0</v>
      </c>
    </row>
    <row r="762" spans="1:90">
      <c r="A762" s="458" t="str">
        <f t="shared" si="11"/>
        <v>1402602262048000</v>
      </c>
      <c r="B762" s="364" t="s">
        <v>1616</v>
      </c>
      <c r="C762" s="364" t="s">
        <v>553</v>
      </c>
      <c r="D762" s="364" t="s">
        <v>573</v>
      </c>
      <c r="E762" s="364" t="s">
        <v>555</v>
      </c>
      <c r="F762" s="364" t="s">
        <v>587</v>
      </c>
      <c r="G762" s="364" t="s">
        <v>466</v>
      </c>
      <c r="H762" s="364" t="s">
        <v>556</v>
      </c>
      <c r="J762" s="364" t="s">
        <v>570</v>
      </c>
      <c r="K762" s="364" t="s">
        <v>561</v>
      </c>
      <c r="L762" s="364" t="s">
        <v>555</v>
      </c>
      <c r="M762" s="364" t="s">
        <v>738</v>
      </c>
      <c r="N762" s="364" t="s">
        <v>739</v>
      </c>
      <c r="O762" s="364" t="s">
        <v>555</v>
      </c>
      <c r="P762" s="364" t="s">
        <v>555</v>
      </c>
      <c r="Q762" s="364" t="s">
        <v>555</v>
      </c>
      <c r="R762" s="364" t="s">
        <v>555</v>
      </c>
      <c r="S762" s="364" t="s">
        <v>555</v>
      </c>
      <c r="T762" s="365">
        <v>0</v>
      </c>
      <c r="U762" s="365">
        <v>0</v>
      </c>
      <c r="V762" s="365">
        <v>0</v>
      </c>
      <c r="W762" s="365">
        <v>0</v>
      </c>
      <c r="X762" s="365">
        <v>0</v>
      </c>
      <c r="Y762" s="365">
        <v>0</v>
      </c>
      <c r="Z762" s="365">
        <v>0</v>
      </c>
      <c r="AA762" s="365">
        <v>0</v>
      </c>
      <c r="AB762" s="365">
        <v>0</v>
      </c>
      <c r="AC762" s="365">
        <v>47</v>
      </c>
      <c r="AD762" s="365">
        <v>0</v>
      </c>
      <c r="AE762" s="365">
        <v>0</v>
      </c>
      <c r="AF762" s="365">
        <v>47</v>
      </c>
      <c r="AG762" s="365">
        <v>0</v>
      </c>
      <c r="AH762" s="365">
        <v>0</v>
      </c>
      <c r="AI762" s="365">
        <v>0</v>
      </c>
      <c r="AJ762" s="365">
        <v>0</v>
      </c>
      <c r="AK762" s="365">
        <v>0</v>
      </c>
      <c r="AL762" s="365">
        <v>0</v>
      </c>
      <c r="AM762" s="365">
        <v>0</v>
      </c>
      <c r="AN762" s="365">
        <v>0</v>
      </c>
      <c r="AO762" s="365">
        <v>0</v>
      </c>
      <c r="AU762" s="365">
        <v>0</v>
      </c>
      <c r="AV762" s="365">
        <v>0</v>
      </c>
      <c r="AW762" s="365">
        <v>0</v>
      </c>
      <c r="AX762" s="365">
        <v>0</v>
      </c>
      <c r="AY762" s="365">
        <v>0</v>
      </c>
      <c r="AZ762" s="365">
        <v>0</v>
      </c>
      <c r="BA762" s="365">
        <v>0</v>
      </c>
      <c r="BB762" s="365">
        <v>0</v>
      </c>
      <c r="BC762" s="365">
        <v>0</v>
      </c>
      <c r="BD762" s="365">
        <v>0</v>
      </c>
      <c r="BE762" s="365">
        <v>0</v>
      </c>
      <c r="BF762" s="365">
        <v>0</v>
      </c>
      <c r="BG762" s="365">
        <v>0</v>
      </c>
      <c r="BH762" s="365">
        <v>0</v>
      </c>
      <c r="BI762" s="365">
        <v>0</v>
      </c>
      <c r="BJ762" s="365">
        <v>0</v>
      </c>
      <c r="BK762" s="365">
        <v>0</v>
      </c>
      <c r="BL762" s="365">
        <v>0</v>
      </c>
      <c r="BM762" s="365">
        <v>0</v>
      </c>
      <c r="BN762" s="365">
        <v>0</v>
      </c>
      <c r="BO762" s="365">
        <v>0</v>
      </c>
      <c r="BP762" s="365">
        <v>0</v>
      </c>
      <c r="BQ762" s="365">
        <v>0</v>
      </c>
      <c r="BR762" s="365">
        <v>0</v>
      </c>
      <c r="BS762" s="365">
        <v>0</v>
      </c>
      <c r="BT762" s="365">
        <v>0</v>
      </c>
      <c r="BU762" s="365">
        <v>0</v>
      </c>
      <c r="BV762" s="365">
        <v>0</v>
      </c>
      <c r="BW762" s="365">
        <v>0</v>
      </c>
      <c r="BX762" s="365">
        <v>0</v>
      </c>
      <c r="BY762" s="365">
        <v>0</v>
      </c>
      <c r="BZ762" s="365">
        <v>0</v>
      </c>
      <c r="CA762" s="365">
        <v>0</v>
      </c>
      <c r="CB762" s="365">
        <v>0</v>
      </c>
      <c r="CC762" s="365">
        <v>0</v>
      </c>
      <c r="CD762" s="365">
        <v>0</v>
      </c>
      <c r="CE762" s="365">
        <v>0</v>
      </c>
      <c r="CF762" s="365">
        <v>0</v>
      </c>
      <c r="CG762" s="365">
        <v>0</v>
      </c>
      <c r="CH762" s="365">
        <v>0</v>
      </c>
      <c r="CI762" s="365">
        <v>0</v>
      </c>
      <c r="CJ762" s="365">
        <v>0</v>
      </c>
      <c r="CK762" s="365">
        <v>0</v>
      </c>
      <c r="CL762" s="365">
        <v>0</v>
      </c>
    </row>
    <row r="763" spans="1:90">
      <c r="A763" s="458" t="str">
        <f t="shared" si="11"/>
        <v>1404501262048000</v>
      </c>
      <c r="B763" s="364" t="s">
        <v>1616</v>
      </c>
      <c r="C763" s="364" t="s">
        <v>553</v>
      </c>
      <c r="D763" s="364" t="s">
        <v>573</v>
      </c>
      <c r="E763" s="364" t="s">
        <v>555</v>
      </c>
      <c r="F763" s="364" t="s">
        <v>587</v>
      </c>
      <c r="G763" s="364" t="s">
        <v>466</v>
      </c>
      <c r="H763" s="364" t="s">
        <v>556</v>
      </c>
      <c r="J763" s="364" t="s">
        <v>571</v>
      </c>
      <c r="K763" s="364" t="s">
        <v>558</v>
      </c>
      <c r="L763" s="364" t="s">
        <v>555</v>
      </c>
      <c r="M763" s="364" t="s">
        <v>738</v>
      </c>
      <c r="N763" s="364" t="s">
        <v>739</v>
      </c>
      <c r="O763" s="364" t="s">
        <v>555</v>
      </c>
      <c r="P763" s="364" t="s">
        <v>555</v>
      </c>
      <c r="Q763" s="364" t="s">
        <v>555</v>
      </c>
      <c r="R763" s="364" t="s">
        <v>555</v>
      </c>
      <c r="S763" s="364" t="s">
        <v>555</v>
      </c>
      <c r="T763" s="365">
        <v>0</v>
      </c>
      <c r="U763" s="365">
        <v>0</v>
      </c>
      <c r="V763" s="365">
        <v>0</v>
      </c>
      <c r="W763" s="365">
        <v>0</v>
      </c>
      <c r="X763" s="365">
        <v>0</v>
      </c>
      <c r="Y763" s="365">
        <v>0</v>
      </c>
      <c r="Z763" s="365">
        <v>0</v>
      </c>
      <c r="AA763" s="365">
        <v>0</v>
      </c>
      <c r="AB763" s="365">
        <v>0</v>
      </c>
      <c r="AC763" s="365">
        <v>0</v>
      </c>
      <c r="AD763" s="365">
        <v>0</v>
      </c>
      <c r="AE763" s="365">
        <v>0</v>
      </c>
    </row>
    <row r="764" spans="1:90">
      <c r="A764" s="458" t="str">
        <f t="shared" si="11"/>
        <v>1404502262048000</v>
      </c>
      <c r="B764" s="364" t="s">
        <v>1616</v>
      </c>
      <c r="C764" s="364" t="s">
        <v>553</v>
      </c>
      <c r="D764" s="364" t="s">
        <v>573</v>
      </c>
      <c r="E764" s="364" t="s">
        <v>555</v>
      </c>
      <c r="F764" s="364" t="s">
        <v>587</v>
      </c>
      <c r="G764" s="364" t="s">
        <v>466</v>
      </c>
      <c r="H764" s="364" t="s">
        <v>556</v>
      </c>
      <c r="J764" s="364" t="s">
        <v>571</v>
      </c>
      <c r="K764" s="364" t="s">
        <v>561</v>
      </c>
      <c r="L764" s="364" t="s">
        <v>555</v>
      </c>
      <c r="M764" s="364" t="s">
        <v>738</v>
      </c>
      <c r="N764" s="364" t="s">
        <v>739</v>
      </c>
      <c r="O764" s="364" t="s">
        <v>555</v>
      </c>
      <c r="P764" s="364" t="s">
        <v>555</v>
      </c>
      <c r="Q764" s="364" t="s">
        <v>555</v>
      </c>
      <c r="R764" s="364" t="s">
        <v>555</v>
      </c>
      <c r="S764" s="364" t="s">
        <v>555</v>
      </c>
      <c r="T764" s="365">
        <v>0</v>
      </c>
      <c r="U764" s="365">
        <v>0</v>
      </c>
      <c r="V764" s="365">
        <v>0</v>
      </c>
      <c r="W764" s="365">
        <v>0</v>
      </c>
      <c r="X764" s="365">
        <v>0</v>
      </c>
      <c r="Y764" s="365">
        <v>0</v>
      </c>
      <c r="Z764" s="365">
        <v>0</v>
      </c>
      <c r="AA764" s="365">
        <v>0</v>
      </c>
      <c r="AB764" s="365">
        <v>0</v>
      </c>
      <c r="AC764" s="365">
        <v>0</v>
      </c>
      <c r="AD764" s="365">
        <v>0</v>
      </c>
      <c r="AE764" s="365">
        <v>0</v>
      </c>
    </row>
    <row r="765" spans="1:90">
      <c r="A765" s="458" t="str">
        <f t="shared" si="11"/>
        <v>1404503262048000</v>
      </c>
      <c r="B765" s="364" t="s">
        <v>1616</v>
      </c>
      <c r="C765" s="364" t="s">
        <v>553</v>
      </c>
      <c r="D765" s="364" t="s">
        <v>573</v>
      </c>
      <c r="E765" s="364" t="s">
        <v>555</v>
      </c>
      <c r="F765" s="364" t="s">
        <v>587</v>
      </c>
      <c r="G765" s="364" t="s">
        <v>466</v>
      </c>
      <c r="H765" s="364" t="s">
        <v>556</v>
      </c>
      <c r="J765" s="364" t="s">
        <v>571</v>
      </c>
      <c r="K765" s="364" t="s">
        <v>562</v>
      </c>
      <c r="L765" s="364" t="s">
        <v>555</v>
      </c>
      <c r="M765" s="364" t="s">
        <v>738</v>
      </c>
      <c r="N765" s="364" t="s">
        <v>739</v>
      </c>
      <c r="O765" s="364" t="s">
        <v>555</v>
      </c>
      <c r="P765" s="364" t="s">
        <v>555</v>
      </c>
      <c r="Q765" s="364" t="s">
        <v>555</v>
      </c>
      <c r="R765" s="364" t="s">
        <v>555</v>
      </c>
      <c r="S765" s="364" t="s">
        <v>555</v>
      </c>
      <c r="T765" s="365">
        <v>0</v>
      </c>
      <c r="U765" s="365">
        <v>0</v>
      </c>
      <c r="V765" s="365">
        <v>0</v>
      </c>
      <c r="W765" s="365">
        <v>0</v>
      </c>
      <c r="X765" s="365">
        <v>0</v>
      </c>
      <c r="Y765" s="365">
        <v>0</v>
      </c>
      <c r="Z765" s="365">
        <v>0</v>
      </c>
      <c r="AA765" s="365">
        <v>0</v>
      </c>
      <c r="AB765" s="365">
        <v>0</v>
      </c>
      <c r="AC765" s="365">
        <v>0</v>
      </c>
      <c r="AD765" s="365">
        <v>0</v>
      </c>
      <c r="AE765" s="365">
        <v>0</v>
      </c>
    </row>
    <row r="766" spans="1:90">
      <c r="A766" s="458" t="str">
        <f t="shared" si="11"/>
        <v>1404504262048000</v>
      </c>
      <c r="B766" s="364" t="s">
        <v>1616</v>
      </c>
      <c r="C766" s="364" t="s">
        <v>553</v>
      </c>
      <c r="D766" s="364" t="s">
        <v>573</v>
      </c>
      <c r="E766" s="364" t="s">
        <v>555</v>
      </c>
      <c r="F766" s="364" t="s">
        <v>587</v>
      </c>
      <c r="G766" s="364" t="s">
        <v>466</v>
      </c>
      <c r="H766" s="364" t="s">
        <v>556</v>
      </c>
      <c r="J766" s="364" t="s">
        <v>571</v>
      </c>
      <c r="K766" s="364" t="s">
        <v>563</v>
      </c>
      <c r="L766" s="364" t="s">
        <v>555</v>
      </c>
      <c r="M766" s="364" t="s">
        <v>738</v>
      </c>
      <c r="N766" s="364" t="s">
        <v>739</v>
      </c>
      <c r="O766" s="364" t="s">
        <v>555</v>
      </c>
      <c r="P766" s="364" t="s">
        <v>555</v>
      </c>
      <c r="Q766" s="364" t="s">
        <v>555</v>
      </c>
      <c r="R766" s="364" t="s">
        <v>555</v>
      </c>
      <c r="S766" s="364" t="s">
        <v>555</v>
      </c>
      <c r="T766" s="365">
        <v>0</v>
      </c>
      <c r="U766" s="365">
        <v>0</v>
      </c>
      <c r="V766" s="365">
        <v>0</v>
      </c>
      <c r="W766" s="365">
        <v>0</v>
      </c>
      <c r="X766" s="365">
        <v>0</v>
      </c>
      <c r="Y766" s="365">
        <v>0</v>
      </c>
      <c r="Z766" s="365">
        <v>0</v>
      </c>
      <c r="AA766" s="365">
        <v>0</v>
      </c>
      <c r="AB766" s="365">
        <v>0</v>
      </c>
      <c r="AC766" s="365">
        <v>0</v>
      </c>
      <c r="AD766" s="365">
        <v>0</v>
      </c>
      <c r="AE766" s="365">
        <v>0</v>
      </c>
    </row>
    <row r="767" spans="1:90">
      <c r="A767" s="458" t="str">
        <f t="shared" si="11"/>
        <v>1404505262048000</v>
      </c>
      <c r="B767" s="364" t="s">
        <v>1616</v>
      </c>
      <c r="C767" s="364" t="s">
        <v>553</v>
      </c>
      <c r="D767" s="364" t="s">
        <v>573</v>
      </c>
      <c r="E767" s="364" t="s">
        <v>555</v>
      </c>
      <c r="F767" s="364" t="s">
        <v>587</v>
      </c>
      <c r="G767" s="364" t="s">
        <v>466</v>
      </c>
      <c r="H767" s="364" t="s">
        <v>556</v>
      </c>
      <c r="J767" s="364" t="s">
        <v>571</v>
      </c>
      <c r="K767" s="364" t="s">
        <v>564</v>
      </c>
      <c r="L767" s="364" t="s">
        <v>555</v>
      </c>
      <c r="M767" s="364" t="s">
        <v>738</v>
      </c>
      <c r="N767" s="364" t="s">
        <v>739</v>
      </c>
      <c r="O767" s="364" t="s">
        <v>555</v>
      </c>
      <c r="P767" s="364" t="s">
        <v>555</v>
      </c>
      <c r="Q767" s="364" t="s">
        <v>555</v>
      </c>
      <c r="R767" s="364" t="s">
        <v>555</v>
      </c>
      <c r="S767" s="364" t="s">
        <v>555</v>
      </c>
      <c r="T767" s="365">
        <v>0</v>
      </c>
      <c r="U767" s="365">
        <v>0</v>
      </c>
      <c r="V767" s="365">
        <v>0</v>
      </c>
      <c r="W767" s="365">
        <v>0</v>
      </c>
      <c r="X767" s="365">
        <v>0</v>
      </c>
      <c r="Y767" s="365">
        <v>0</v>
      </c>
      <c r="Z767" s="365">
        <v>0</v>
      </c>
      <c r="AA767" s="365">
        <v>0</v>
      </c>
      <c r="AB767" s="365">
        <v>0</v>
      </c>
      <c r="AC767" s="365">
        <v>0</v>
      </c>
      <c r="AD767" s="365">
        <v>0</v>
      </c>
      <c r="AE767" s="365">
        <v>0</v>
      </c>
    </row>
    <row r="768" spans="1:90">
      <c r="A768" s="458" t="str">
        <f t="shared" si="11"/>
        <v>1404506262048000</v>
      </c>
      <c r="B768" s="364" t="s">
        <v>1616</v>
      </c>
      <c r="C768" s="364" t="s">
        <v>553</v>
      </c>
      <c r="D768" s="364" t="s">
        <v>573</v>
      </c>
      <c r="E768" s="364" t="s">
        <v>555</v>
      </c>
      <c r="F768" s="364" t="s">
        <v>587</v>
      </c>
      <c r="G768" s="364" t="s">
        <v>466</v>
      </c>
      <c r="H768" s="364" t="s">
        <v>556</v>
      </c>
      <c r="J768" s="364" t="s">
        <v>571</v>
      </c>
      <c r="K768" s="364" t="s">
        <v>565</v>
      </c>
      <c r="L768" s="364" t="s">
        <v>555</v>
      </c>
      <c r="M768" s="364" t="s">
        <v>738</v>
      </c>
      <c r="N768" s="364" t="s">
        <v>739</v>
      </c>
      <c r="O768" s="364" t="s">
        <v>555</v>
      </c>
      <c r="P768" s="364" t="s">
        <v>555</v>
      </c>
      <c r="Q768" s="364" t="s">
        <v>555</v>
      </c>
      <c r="R768" s="364" t="s">
        <v>555</v>
      </c>
      <c r="S768" s="364" t="s">
        <v>555</v>
      </c>
      <c r="T768" s="365">
        <v>0</v>
      </c>
      <c r="U768" s="365">
        <v>0</v>
      </c>
      <c r="V768" s="365">
        <v>0</v>
      </c>
      <c r="W768" s="365">
        <v>0</v>
      </c>
      <c r="X768" s="365">
        <v>0</v>
      </c>
      <c r="Y768" s="365">
        <v>0</v>
      </c>
      <c r="Z768" s="365">
        <v>0</v>
      </c>
      <c r="AA768" s="365">
        <v>0</v>
      </c>
      <c r="AB768" s="365">
        <v>0</v>
      </c>
      <c r="AC768" s="365">
        <v>0</v>
      </c>
      <c r="AD768" s="365">
        <v>0</v>
      </c>
      <c r="AE768" s="365">
        <v>0</v>
      </c>
    </row>
    <row r="769" spans="1:31">
      <c r="A769" s="458" t="str">
        <f t="shared" si="11"/>
        <v>1404507262048000</v>
      </c>
      <c r="B769" s="364" t="s">
        <v>1616</v>
      </c>
      <c r="C769" s="364" t="s">
        <v>553</v>
      </c>
      <c r="D769" s="364" t="s">
        <v>573</v>
      </c>
      <c r="E769" s="364" t="s">
        <v>555</v>
      </c>
      <c r="F769" s="364" t="s">
        <v>587</v>
      </c>
      <c r="G769" s="364" t="s">
        <v>466</v>
      </c>
      <c r="H769" s="364" t="s">
        <v>556</v>
      </c>
      <c r="J769" s="364" t="s">
        <v>571</v>
      </c>
      <c r="K769" s="364" t="s">
        <v>566</v>
      </c>
      <c r="L769" s="364" t="s">
        <v>555</v>
      </c>
      <c r="M769" s="364" t="s">
        <v>738</v>
      </c>
      <c r="N769" s="364" t="s">
        <v>739</v>
      </c>
      <c r="O769" s="364" t="s">
        <v>555</v>
      </c>
      <c r="P769" s="364" t="s">
        <v>555</v>
      </c>
      <c r="Q769" s="364" t="s">
        <v>555</v>
      </c>
      <c r="R769" s="364" t="s">
        <v>555</v>
      </c>
      <c r="S769" s="364" t="s">
        <v>555</v>
      </c>
      <c r="T769" s="365">
        <v>0</v>
      </c>
      <c r="U769" s="365">
        <v>0</v>
      </c>
      <c r="V769" s="365">
        <v>0</v>
      </c>
      <c r="W769" s="365">
        <v>0</v>
      </c>
      <c r="X769" s="365">
        <v>0</v>
      </c>
      <c r="Y769" s="365">
        <v>0</v>
      </c>
      <c r="Z769" s="365">
        <v>0</v>
      </c>
      <c r="AA769" s="365">
        <v>0</v>
      </c>
      <c r="AB769" s="365">
        <v>0</v>
      </c>
      <c r="AC769" s="365">
        <v>0</v>
      </c>
      <c r="AD769" s="365">
        <v>0</v>
      </c>
      <c r="AE769" s="365">
        <v>0</v>
      </c>
    </row>
    <row r="770" spans="1:31">
      <c r="A770" s="458" t="str">
        <f t="shared" si="11"/>
        <v>1404508262048000</v>
      </c>
      <c r="B770" s="364" t="s">
        <v>1616</v>
      </c>
      <c r="C770" s="364" t="s">
        <v>553</v>
      </c>
      <c r="D770" s="364" t="s">
        <v>573</v>
      </c>
      <c r="E770" s="364" t="s">
        <v>555</v>
      </c>
      <c r="F770" s="364" t="s">
        <v>587</v>
      </c>
      <c r="G770" s="364" t="s">
        <v>466</v>
      </c>
      <c r="H770" s="364" t="s">
        <v>556</v>
      </c>
      <c r="J770" s="364" t="s">
        <v>571</v>
      </c>
      <c r="K770" s="364" t="s">
        <v>554</v>
      </c>
      <c r="L770" s="364" t="s">
        <v>555</v>
      </c>
      <c r="M770" s="364" t="s">
        <v>738</v>
      </c>
      <c r="N770" s="364" t="s">
        <v>739</v>
      </c>
      <c r="O770" s="364" t="s">
        <v>555</v>
      </c>
      <c r="P770" s="364" t="s">
        <v>555</v>
      </c>
      <c r="Q770" s="364" t="s">
        <v>555</v>
      </c>
      <c r="R770" s="364" t="s">
        <v>555</v>
      </c>
      <c r="S770" s="364" t="s">
        <v>555</v>
      </c>
      <c r="T770" s="365">
        <v>0</v>
      </c>
      <c r="U770" s="365">
        <v>0</v>
      </c>
      <c r="V770" s="365">
        <v>0</v>
      </c>
      <c r="W770" s="365">
        <v>0</v>
      </c>
      <c r="X770" s="365">
        <v>0</v>
      </c>
      <c r="Y770" s="365">
        <v>0</v>
      </c>
      <c r="Z770" s="365">
        <v>0</v>
      </c>
      <c r="AA770" s="365">
        <v>0</v>
      </c>
      <c r="AB770" s="365">
        <v>0</v>
      </c>
      <c r="AC770" s="365">
        <v>0</v>
      </c>
      <c r="AD770" s="365">
        <v>0</v>
      </c>
      <c r="AE770" s="365">
        <v>0</v>
      </c>
    </row>
    <row r="771" spans="1:31">
      <c r="A771" s="458" t="str">
        <f t="shared" ref="A771:A834" si="12">+D771&amp;E771&amp;J771&amp;K771&amp;F771&amp;H771</f>
        <v>1404509262048000</v>
      </c>
      <c r="B771" s="364" t="s">
        <v>1616</v>
      </c>
      <c r="C771" s="364" t="s">
        <v>553</v>
      </c>
      <c r="D771" s="364" t="s">
        <v>573</v>
      </c>
      <c r="E771" s="364" t="s">
        <v>555</v>
      </c>
      <c r="F771" s="364" t="s">
        <v>587</v>
      </c>
      <c r="G771" s="364" t="s">
        <v>466</v>
      </c>
      <c r="H771" s="364" t="s">
        <v>556</v>
      </c>
      <c r="J771" s="364" t="s">
        <v>571</v>
      </c>
      <c r="K771" s="364" t="s">
        <v>567</v>
      </c>
      <c r="L771" s="364" t="s">
        <v>555</v>
      </c>
      <c r="M771" s="364" t="s">
        <v>738</v>
      </c>
      <c r="N771" s="364" t="s">
        <v>739</v>
      </c>
      <c r="O771" s="364" t="s">
        <v>555</v>
      </c>
      <c r="P771" s="364" t="s">
        <v>555</v>
      </c>
      <c r="Q771" s="364" t="s">
        <v>555</v>
      </c>
      <c r="R771" s="364" t="s">
        <v>555</v>
      </c>
      <c r="S771" s="364" t="s">
        <v>555</v>
      </c>
      <c r="T771" s="365">
        <v>0</v>
      </c>
      <c r="U771" s="365">
        <v>0</v>
      </c>
      <c r="V771" s="365">
        <v>0</v>
      </c>
      <c r="W771" s="365">
        <v>0</v>
      </c>
      <c r="X771" s="365">
        <v>0</v>
      </c>
      <c r="Y771" s="365">
        <v>0</v>
      </c>
      <c r="Z771" s="365">
        <v>0</v>
      </c>
      <c r="AA771" s="365">
        <v>0</v>
      </c>
      <c r="AB771" s="365">
        <v>0</v>
      </c>
      <c r="AC771" s="365">
        <v>0</v>
      </c>
      <c r="AD771" s="365">
        <v>0</v>
      </c>
      <c r="AE771" s="365">
        <v>0</v>
      </c>
    </row>
    <row r="772" spans="1:31">
      <c r="A772" s="458" t="str">
        <f t="shared" si="12"/>
        <v>1404510262048000</v>
      </c>
      <c r="B772" s="364" t="s">
        <v>1616</v>
      </c>
      <c r="C772" s="364" t="s">
        <v>553</v>
      </c>
      <c r="D772" s="364" t="s">
        <v>573</v>
      </c>
      <c r="E772" s="364" t="s">
        <v>555</v>
      </c>
      <c r="F772" s="364" t="s">
        <v>587</v>
      </c>
      <c r="G772" s="364" t="s">
        <v>466</v>
      </c>
      <c r="H772" s="364" t="s">
        <v>556</v>
      </c>
      <c r="J772" s="364" t="s">
        <v>571</v>
      </c>
      <c r="K772" s="364" t="s">
        <v>568</v>
      </c>
      <c r="L772" s="364" t="s">
        <v>555</v>
      </c>
      <c r="M772" s="364" t="s">
        <v>738</v>
      </c>
      <c r="N772" s="364" t="s">
        <v>739</v>
      </c>
      <c r="O772" s="364" t="s">
        <v>555</v>
      </c>
      <c r="P772" s="364" t="s">
        <v>555</v>
      </c>
      <c r="Q772" s="364" t="s">
        <v>555</v>
      </c>
      <c r="R772" s="364" t="s">
        <v>555</v>
      </c>
      <c r="S772" s="364" t="s">
        <v>555</v>
      </c>
      <c r="T772" s="365">
        <v>0</v>
      </c>
      <c r="U772" s="365">
        <v>0</v>
      </c>
      <c r="V772" s="365">
        <v>0</v>
      </c>
      <c r="W772" s="365">
        <v>0</v>
      </c>
      <c r="X772" s="365">
        <v>0</v>
      </c>
      <c r="Y772" s="365">
        <v>0</v>
      </c>
      <c r="Z772" s="365">
        <v>0</v>
      </c>
      <c r="AA772" s="365">
        <v>0</v>
      </c>
      <c r="AB772" s="365">
        <v>0</v>
      </c>
      <c r="AC772" s="365">
        <v>0</v>
      </c>
      <c r="AD772" s="365">
        <v>0</v>
      </c>
      <c r="AE772" s="365">
        <v>0</v>
      </c>
    </row>
    <row r="773" spans="1:31">
      <c r="A773" s="458" t="str">
        <f t="shared" si="12"/>
        <v>1404511262048000</v>
      </c>
      <c r="B773" s="364" t="s">
        <v>1616</v>
      </c>
      <c r="C773" s="364" t="s">
        <v>553</v>
      </c>
      <c r="D773" s="364" t="s">
        <v>573</v>
      </c>
      <c r="E773" s="364" t="s">
        <v>555</v>
      </c>
      <c r="F773" s="364" t="s">
        <v>587</v>
      </c>
      <c r="G773" s="364" t="s">
        <v>466</v>
      </c>
      <c r="H773" s="364" t="s">
        <v>556</v>
      </c>
      <c r="J773" s="364" t="s">
        <v>571</v>
      </c>
      <c r="K773" s="364" t="s">
        <v>569</v>
      </c>
      <c r="L773" s="364" t="s">
        <v>555</v>
      </c>
      <c r="M773" s="364" t="s">
        <v>738</v>
      </c>
      <c r="N773" s="364" t="s">
        <v>739</v>
      </c>
      <c r="O773" s="364" t="s">
        <v>555</v>
      </c>
      <c r="P773" s="364" t="s">
        <v>555</v>
      </c>
      <c r="Q773" s="364" t="s">
        <v>555</v>
      </c>
      <c r="R773" s="364" t="s">
        <v>555</v>
      </c>
      <c r="S773" s="364" t="s">
        <v>555</v>
      </c>
      <c r="T773" s="365">
        <v>0</v>
      </c>
      <c r="U773" s="365">
        <v>0</v>
      </c>
      <c r="V773" s="365">
        <v>0</v>
      </c>
      <c r="W773" s="365">
        <v>0</v>
      </c>
      <c r="X773" s="365">
        <v>0</v>
      </c>
      <c r="Y773" s="365">
        <v>0</v>
      </c>
      <c r="Z773" s="365">
        <v>0</v>
      </c>
      <c r="AA773" s="365">
        <v>0</v>
      </c>
      <c r="AB773" s="365">
        <v>0</v>
      </c>
      <c r="AC773" s="365">
        <v>0</v>
      </c>
      <c r="AD773" s="365">
        <v>0</v>
      </c>
      <c r="AE773" s="365">
        <v>0</v>
      </c>
    </row>
    <row r="774" spans="1:31">
      <c r="A774" s="458" t="str">
        <f t="shared" si="12"/>
        <v>1404512262048000</v>
      </c>
      <c r="B774" s="364" t="s">
        <v>1616</v>
      </c>
      <c r="C774" s="364" t="s">
        <v>553</v>
      </c>
      <c r="D774" s="364" t="s">
        <v>573</v>
      </c>
      <c r="E774" s="364" t="s">
        <v>555</v>
      </c>
      <c r="F774" s="364" t="s">
        <v>587</v>
      </c>
      <c r="G774" s="364" t="s">
        <v>466</v>
      </c>
      <c r="H774" s="364" t="s">
        <v>556</v>
      </c>
      <c r="J774" s="364" t="s">
        <v>571</v>
      </c>
      <c r="K774" s="364" t="s">
        <v>557</v>
      </c>
      <c r="L774" s="364" t="s">
        <v>555</v>
      </c>
      <c r="M774" s="364" t="s">
        <v>738</v>
      </c>
      <c r="N774" s="364" t="s">
        <v>739</v>
      </c>
      <c r="O774" s="364" t="s">
        <v>555</v>
      </c>
      <c r="P774" s="364" t="s">
        <v>555</v>
      </c>
      <c r="Q774" s="364" t="s">
        <v>555</v>
      </c>
      <c r="R774" s="364" t="s">
        <v>555</v>
      </c>
      <c r="S774" s="364" t="s">
        <v>555</v>
      </c>
      <c r="T774" s="365">
        <v>0</v>
      </c>
      <c r="U774" s="365">
        <v>0</v>
      </c>
      <c r="V774" s="365">
        <v>0</v>
      </c>
      <c r="W774" s="365">
        <v>0</v>
      </c>
      <c r="X774" s="365">
        <v>0</v>
      </c>
      <c r="Y774" s="365">
        <v>0</v>
      </c>
      <c r="Z774" s="365">
        <v>0</v>
      </c>
      <c r="AA774" s="365">
        <v>0</v>
      </c>
      <c r="AB774" s="365">
        <v>0</v>
      </c>
      <c r="AC774" s="365">
        <v>0</v>
      </c>
      <c r="AD774" s="365">
        <v>0</v>
      </c>
      <c r="AE774" s="365">
        <v>0</v>
      </c>
    </row>
    <row r="775" spans="1:31">
      <c r="A775" s="458" t="str">
        <f t="shared" si="12"/>
        <v>1404513262048000</v>
      </c>
      <c r="B775" s="364" t="s">
        <v>1616</v>
      </c>
      <c r="C775" s="364" t="s">
        <v>553</v>
      </c>
      <c r="D775" s="364" t="s">
        <v>573</v>
      </c>
      <c r="E775" s="364" t="s">
        <v>555</v>
      </c>
      <c r="F775" s="364" t="s">
        <v>587</v>
      </c>
      <c r="G775" s="364" t="s">
        <v>466</v>
      </c>
      <c r="H775" s="364" t="s">
        <v>556</v>
      </c>
      <c r="J775" s="364" t="s">
        <v>571</v>
      </c>
      <c r="K775" s="364" t="s">
        <v>572</v>
      </c>
      <c r="L775" s="364" t="s">
        <v>555</v>
      </c>
      <c r="M775" s="364" t="s">
        <v>738</v>
      </c>
      <c r="N775" s="364" t="s">
        <v>739</v>
      </c>
      <c r="O775" s="364" t="s">
        <v>555</v>
      </c>
      <c r="P775" s="364" t="s">
        <v>555</v>
      </c>
      <c r="Q775" s="364" t="s">
        <v>555</v>
      </c>
      <c r="R775" s="364" t="s">
        <v>555</v>
      </c>
      <c r="S775" s="364" t="s">
        <v>555</v>
      </c>
      <c r="T775" s="365">
        <v>0</v>
      </c>
      <c r="U775" s="365">
        <v>0</v>
      </c>
      <c r="V775" s="365">
        <v>0</v>
      </c>
      <c r="W775" s="365">
        <v>0</v>
      </c>
      <c r="X775" s="365">
        <v>0</v>
      </c>
      <c r="Y775" s="365">
        <v>0</v>
      </c>
      <c r="Z775" s="365">
        <v>0</v>
      </c>
      <c r="AA775" s="365">
        <v>0</v>
      </c>
      <c r="AB775" s="365">
        <v>0</v>
      </c>
      <c r="AC775" s="365">
        <v>0</v>
      </c>
      <c r="AD775" s="365">
        <v>0</v>
      </c>
      <c r="AE775" s="365">
        <v>0</v>
      </c>
    </row>
    <row r="776" spans="1:31">
      <c r="A776" s="458" t="str">
        <f t="shared" si="12"/>
        <v>1404514262048000</v>
      </c>
      <c r="B776" s="364" t="s">
        <v>1616</v>
      </c>
      <c r="C776" s="364" t="s">
        <v>553</v>
      </c>
      <c r="D776" s="364" t="s">
        <v>573</v>
      </c>
      <c r="E776" s="364" t="s">
        <v>555</v>
      </c>
      <c r="F776" s="364" t="s">
        <v>587</v>
      </c>
      <c r="G776" s="364" t="s">
        <v>466</v>
      </c>
      <c r="H776" s="364" t="s">
        <v>556</v>
      </c>
      <c r="J776" s="364" t="s">
        <v>571</v>
      </c>
      <c r="K776" s="364" t="s">
        <v>573</v>
      </c>
      <c r="L776" s="364" t="s">
        <v>555</v>
      </c>
      <c r="M776" s="364" t="s">
        <v>738</v>
      </c>
      <c r="N776" s="364" t="s">
        <v>739</v>
      </c>
      <c r="O776" s="364" t="s">
        <v>555</v>
      </c>
      <c r="P776" s="364" t="s">
        <v>555</v>
      </c>
      <c r="Q776" s="364" t="s">
        <v>555</v>
      </c>
      <c r="R776" s="364" t="s">
        <v>555</v>
      </c>
      <c r="S776" s="364" t="s">
        <v>555</v>
      </c>
      <c r="T776" s="365">
        <v>0</v>
      </c>
      <c r="U776" s="365">
        <v>0</v>
      </c>
      <c r="V776" s="365">
        <v>0</v>
      </c>
      <c r="W776" s="365">
        <v>0</v>
      </c>
      <c r="X776" s="365">
        <v>0</v>
      </c>
      <c r="Y776" s="365">
        <v>0</v>
      </c>
      <c r="Z776" s="365">
        <v>0</v>
      </c>
      <c r="AA776" s="365">
        <v>0</v>
      </c>
      <c r="AB776" s="365">
        <v>0</v>
      </c>
      <c r="AC776" s="365">
        <v>0</v>
      </c>
      <c r="AD776" s="365">
        <v>0</v>
      </c>
      <c r="AE776" s="365">
        <v>0</v>
      </c>
    </row>
    <row r="777" spans="1:31">
      <c r="A777" s="458" t="str">
        <f t="shared" si="12"/>
        <v>1404515262048000</v>
      </c>
      <c r="B777" s="364" t="s">
        <v>1616</v>
      </c>
      <c r="C777" s="364" t="s">
        <v>553</v>
      </c>
      <c r="D777" s="364" t="s">
        <v>573</v>
      </c>
      <c r="E777" s="364" t="s">
        <v>555</v>
      </c>
      <c r="F777" s="364" t="s">
        <v>587</v>
      </c>
      <c r="G777" s="364" t="s">
        <v>466</v>
      </c>
      <c r="H777" s="364" t="s">
        <v>556</v>
      </c>
      <c r="J777" s="364" t="s">
        <v>571</v>
      </c>
      <c r="K777" s="364" t="s">
        <v>574</v>
      </c>
      <c r="L777" s="364" t="s">
        <v>555</v>
      </c>
      <c r="M777" s="364" t="s">
        <v>738</v>
      </c>
      <c r="N777" s="364" t="s">
        <v>739</v>
      </c>
      <c r="O777" s="364" t="s">
        <v>555</v>
      </c>
      <c r="P777" s="364" t="s">
        <v>555</v>
      </c>
      <c r="Q777" s="364" t="s">
        <v>555</v>
      </c>
      <c r="R777" s="364" t="s">
        <v>555</v>
      </c>
      <c r="S777" s="364" t="s">
        <v>555</v>
      </c>
      <c r="T777" s="365">
        <v>0</v>
      </c>
      <c r="U777" s="365">
        <v>0</v>
      </c>
      <c r="V777" s="365">
        <v>0</v>
      </c>
      <c r="W777" s="365">
        <v>0</v>
      </c>
      <c r="X777" s="365">
        <v>0</v>
      </c>
      <c r="Y777" s="365">
        <v>0</v>
      </c>
      <c r="Z777" s="365">
        <v>0</v>
      </c>
      <c r="AA777" s="365">
        <v>0</v>
      </c>
      <c r="AB777" s="365">
        <v>0</v>
      </c>
      <c r="AC777" s="365">
        <v>0</v>
      </c>
      <c r="AD777" s="365">
        <v>0</v>
      </c>
      <c r="AE777" s="365">
        <v>0</v>
      </c>
    </row>
    <row r="778" spans="1:31">
      <c r="A778" s="458" t="str">
        <f t="shared" si="12"/>
        <v>1404516262048000</v>
      </c>
      <c r="B778" s="364" t="s">
        <v>1616</v>
      </c>
      <c r="C778" s="364" t="s">
        <v>553</v>
      </c>
      <c r="D778" s="364" t="s">
        <v>573</v>
      </c>
      <c r="E778" s="364" t="s">
        <v>555</v>
      </c>
      <c r="F778" s="364" t="s">
        <v>587</v>
      </c>
      <c r="G778" s="364" t="s">
        <v>466</v>
      </c>
      <c r="H778" s="364" t="s">
        <v>556</v>
      </c>
      <c r="J778" s="364" t="s">
        <v>571</v>
      </c>
      <c r="K778" s="364" t="s">
        <v>575</v>
      </c>
      <c r="L778" s="364" t="s">
        <v>555</v>
      </c>
      <c r="M778" s="364" t="s">
        <v>738</v>
      </c>
      <c r="N778" s="364" t="s">
        <v>739</v>
      </c>
      <c r="O778" s="364" t="s">
        <v>555</v>
      </c>
      <c r="P778" s="364" t="s">
        <v>555</v>
      </c>
      <c r="Q778" s="364" t="s">
        <v>555</v>
      </c>
      <c r="R778" s="364" t="s">
        <v>555</v>
      </c>
      <c r="S778" s="364" t="s">
        <v>555</v>
      </c>
      <c r="T778" s="365">
        <v>0</v>
      </c>
      <c r="U778" s="365">
        <v>0</v>
      </c>
      <c r="V778" s="365">
        <v>0</v>
      </c>
      <c r="W778" s="365">
        <v>0</v>
      </c>
      <c r="X778" s="365">
        <v>0</v>
      </c>
      <c r="Y778" s="365">
        <v>0</v>
      </c>
      <c r="Z778" s="365">
        <v>0</v>
      </c>
      <c r="AA778" s="365">
        <v>0</v>
      </c>
      <c r="AB778" s="365">
        <v>0</v>
      </c>
      <c r="AC778" s="365">
        <v>0</v>
      </c>
      <c r="AD778" s="365">
        <v>0</v>
      </c>
      <c r="AE778" s="365">
        <v>0</v>
      </c>
    </row>
    <row r="779" spans="1:31">
      <c r="A779" s="458" t="str">
        <f t="shared" si="12"/>
        <v>1404517262048000</v>
      </c>
      <c r="B779" s="364" t="s">
        <v>1616</v>
      </c>
      <c r="C779" s="364" t="s">
        <v>553</v>
      </c>
      <c r="D779" s="364" t="s">
        <v>573</v>
      </c>
      <c r="E779" s="364" t="s">
        <v>555</v>
      </c>
      <c r="F779" s="364" t="s">
        <v>587</v>
      </c>
      <c r="G779" s="364" t="s">
        <v>466</v>
      </c>
      <c r="H779" s="364" t="s">
        <v>556</v>
      </c>
      <c r="J779" s="364" t="s">
        <v>571</v>
      </c>
      <c r="K779" s="364" t="s">
        <v>576</v>
      </c>
      <c r="L779" s="364" t="s">
        <v>555</v>
      </c>
      <c r="M779" s="364" t="s">
        <v>738</v>
      </c>
      <c r="N779" s="364" t="s">
        <v>739</v>
      </c>
      <c r="O779" s="364" t="s">
        <v>555</v>
      </c>
      <c r="P779" s="364" t="s">
        <v>555</v>
      </c>
      <c r="Q779" s="364" t="s">
        <v>555</v>
      </c>
      <c r="R779" s="364" t="s">
        <v>555</v>
      </c>
      <c r="S779" s="364" t="s">
        <v>555</v>
      </c>
      <c r="T779" s="365">
        <v>0</v>
      </c>
      <c r="U779" s="365">
        <v>0</v>
      </c>
      <c r="V779" s="365">
        <v>0</v>
      </c>
      <c r="W779" s="365">
        <v>0</v>
      </c>
      <c r="X779" s="365">
        <v>0</v>
      </c>
      <c r="Y779" s="365">
        <v>0</v>
      </c>
      <c r="Z779" s="365">
        <v>0</v>
      </c>
      <c r="AA779" s="365">
        <v>0</v>
      </c>
      <c r="AB779" s="365">
        <v>0</v>
      </c>
      <c r="AC779" s="365">
        <v>0</v>
      </c>
      <c r="AD779" s="365">
        <v>0</v>
      </c>
      <c r="AE779" s="365">
        <v>0</v>
      </c>
    </row>
    <row r="780" spans="1:31">
      <c r="A780" s="458" t="str">
        <f t="shared" si="12"/>
        <v>1404518262048000</v>
      </c>
      <c r="B780" s="364" t="s">
        <v>1616</v>
      </c>
      <c r="C780" s="364" t="s">
        <v>553</v>
      </c>
      <c r="D780" s="364" t="s">
        <v>573</v>
      </c>
      <c r="E780" s="364" t="s">
        <v>555</v>
      </c>
      <c r="F780" s="364" t="s">
        <v>587</v>
      </c>
      <c r="G780" s="364" t="s">
        <v>466</v>
      </c>
      <c r="H780" s="364" t="s">
        <v>556</v>
      </c>
      <c r="J780" s="364" t="s">
        <v>571</v>
      </c>
      <c r="K780" s="364" t="s">
        <v>577</v>
      </c>
      <c r="L780" s="364" t="s">
        <v>555</v>
      </c>
      <c r="M780" s="364" t="s">
        <v>738</v>
      </c>
      <c r="N780" s="364" t="s">
        <v>739</v>
      </c>
      <c r="O780" s="364" t="s">
        <v>555</v>
      </c>
      <c r="P780" s="364" t="s">
        <v>555</v>
      </c>
      <c r="Q780" s="364" t="s">
        <v>555</v>
      </c>
      <c r="R780" s="364" t="s">
        <v>555</v>
      </c>
      <c r="S780" s="364" t="s">
        <v>555</v>
      </c>
      <c r="T780" s="365">
        <v>0</v>
      </c>
      <c r="U780" s="365">
        <v>0</v>
      </c>
      <c r="V780" s="365">
        <v>0</v>
      </c>
      <c r="W780" s="365">
        <v>0</v>
      </c>
      <c r="X780" s="365">
        <v>0</v>
      </c>
      <c r="Y780" s="365">
        <v>0</v>
      </c>
      <c r="Z780" s="365">
        <v>0</v>
      </c>
      <c r="AA780" s="365">
        <v>0</v>
      </c>
      <c r="AB780" s="365">
        <v>0</v>
      </c>
      <c r="AC780" s="365">
        <v>0</v>
      </c>
      <c r="AD780" s="365">
        <v>0</v>
      </c>
      <c r="AE780" s="365">
        <v>0</v>
      </c>
    </row>
    <row r="781" spans="1:31">
      <c r="A781" s="458" t="str">
        <f t="shared" si="12"/>
        <v>1404519262048000</v>
      </c>
      <c r="B781" s="364" t="s">
        <v>1616</v>
      </c>
      <c r="C781" s="364" t="s">
        <v>553</v>
      </c>
      <c r="D781" s="364" t="s">
        <v>573</v>
      </c>
      <c r="E781" s="364" t="s">
        <v>555</v>
      </c>
      <c r="F781" s="364" t="s">
        <v>587</v>
      </c>
      <c r="G781" s="364" t="s">
        <v>466</v>
      </c>
      <c r="H781" s="364" t="s">
        <v>556</v>
      </c>
      <c r="J781" s="364" t="s">
        <v>571</v>
      </c>
      <c r="K781" s="364" t="s">
        <v>578</v>
      </c>
      <c r="L781" s="364" t="s">
        <v>555</v>
      </c>
      <c r="M781" s="364" t="s">
        <v>738</v>
      </c>
      <c r="N781" s="364" t="s">
        <v>739</v>
      </c>
      <c r="O781" s="364" t="s">
        <v>555</v>
      </c>
      <c r="P781" s="364" t="s">
        <v>555</v>
      </c>
      <c r="Q781" s="364" t="s">
        <v>555</v>
      </c>
      <c r="R781" s="364" t="s">
        <v>555</v>
      </c>
      <c r="S781" s="364" t="s">
        <v>555</v>
      </c>
      <c r="T781" s="365">
        <v>0</v>
      </c>
      <c r="U781" s="365">
        <v>0</v>
      </c>
      <c r="V781" s="365">
        <v>0</v>
      </c>
      <c r="W781" s="365">
        <v>0</v>
      </c>
      <c r="X781" s="365">
        <v>0</v>
      </c>
      <c r="Y781" s="365">
        <v>0</v>
      </c>
      <c r="Z781" s="365">
        <v>0</v>
      </c>
      <c r="AA781" s="365">
        <v>0</v>
      </c>
      <c r="AB781" s="365">
        <v>0</v>
      </c>
      <c r="AC781" s="365">
        <v>0</v>
      </c>
      <c r="AD781" s="365">
        <v>0</v>
      </c>
      <c r="AE781" s="365">
        <v>0</v>
      </c>
    </row>
    <row r="782" spans="1:31">
      <c r="A782" s="458" t="str">
        <f t="shared" si="12"/>
        <v>1404520262048000</v>
      </c>
      <c r="B782" s="364" t="s">
        <v>1616</v>
      </c>
      <c r="C782" s="364" t="s">
        <v>553</v>
      </c>
      <c r="D782" s="364" t="s">
        <v>573</v>
      </c>
      <c r="E782" s="364" t="s">
        <v>555</v>
      </c>
      <c r="F782" s="364" t="s">
        <v>587</v>
      </c>
      <c r="G782" s="364" t="s">
        <v>466</v>
      </c>
      <c r="H782" s="364" t="s">
        <v>556</v>
      </c>
      <c r="J782" s="364" t="s">
        <v>571</v>
      </c>
      <c r="K782" s="364" t="s">
        <v>579</v>
      </c>
      <c r="L782" s="364" t="s">
        <v>555</v>
      </c>
      <c r="M782" s="364" t="s">
        <v>738</v>
      </c>
      <c r="N782" s="364" t="s">
        <v>739</v>
      </c>
      <c r="O782" s="364" t="s">
        <v>555</v>
      </c>
      <c r="P782" s="364" t="s">
        <v>555</v>
      </c>
      <c r="Q782" s="364" t="s">
        <v>555</v>
      </c>
      <c r="R782" s="364" t="s">
        <v>555</v>
      </c>
      <c r="S782" s="364" t="s">
        <v>555</v>
      </c>
      <c r="T782" s="365">
        <v>0</v>
      </c>
      <c r="U782" s="365">
        <v>0</v>
      </c>
      <c r="V782" s="365">
        <v>0</v>
      </c>
      <c r="W782" s="365">
        <v>0</v>
      </c>
      <c r="X782" s="365">
        <v>0</v>
      </c>
      <c r="Y782" s="365">
        <v>0</v>
      </c>
      <c r="Z782" s="365">
        <v>0</v>
      </c>
      <c r="AA782" s="365">
        <v>0</v>
      </c>
      <c r="AB782" s="365">
        <v>0</v>
      </c>
      <c r="AC782" s="365">
        <v>0</v>
      </c>
      <c r="AD782" s="365">
        <v>0</v>
      </c>
      <c r="AE782" s="365">
        <v>0</v>
      </c>
    </row>
    <row r="783" spans="1:31">
      <c r="A783" s="458" t="str">
        <f t="shared" si="12"/>
        <v>1404521262048000</v>
      </c>
      <c r="B783" s="364" t="s">
        <v>1616</v>
      </c>
      <c r="C783" s="364" t="s">
        <v>553</v>
      </c>
      <c r="D783" s="364" t="s">
        <v>573</v>
      </c>
      <c r="E783" s="364" t="s">
        <v>555</v>
      </c>
      <c r="F783" s="364" t="s">
        <v>587</v>
      </c>
      <c r="G783" s="364" t="s">
        <v>466</v>
      </c>
      <c r="H783" s="364" t="s">
        <v>556</v>
      </c>
      <c r="J783" s="364" t="s">
        <v>571</v>
      </c>
      <c r="K783" s="364" t="s">
        <v>559</v>
      </c>
      <c r="L783" s="364" t="s">
        <v>555</v>
      </c>
      <c r="M783" s="364" t="s">
        <v>738</v>
      </c>
      <c r="N783" s="364" t="s">
        <v>739</v>
      </c>
      <c r="O783" s="364" t="s">
        <v>555</v>
      </c>
      <c r="P783" s="364" t="s">
        <v>555</v>
      </c>
      <c r="Q783" s="364" t="s">
        <v>555</v>
      </c>
      <c r="R783" s="364" t="s">
        <v>555</v>
      </c>
      <c r="S783" s="364" t="s">
        <v>555</v>
      </c>
      <c r="T783" s="365">
        <v>0</v>
      </c>
      <c r="U783" s="365">
        <v>0</v>
      </c>
      <c r="V783" s="365">
        <v>0</v>
      </c>
      <c r="W783" s="365">
        <v>0</v>
      </c>
      <c r="X783" s="365">
        <v>0</v>
      </c>
      <c r="Y783" s="365">
        <v>0</v>
      </c>
      <c r="Z783" s="365">
        <v>0</v>
      </c>
      <c r="AA783" s="365">
        <v>0</v>
      </c>
      <c r="AB783" s="365">
        <v>0</v>
      </c>
      <c r="AC783" s="365">
        <v>0</v>
      </c>
      <c r="AD783" s="365">
        <v>0</v>
      </c>
      <c r="AE783" s="365">
        <v>0</v>
      </c>
    </row>
    <row r="784" spans="1:31">
      <c r="A784" s="458" t="str">
        <f t="shared" si="12"/>
        <v>1404522262048000</v>
      </c>
      <c r="B784" s="364" t="s">
        <v>1616</v>
      </c>
      <c r="C784" s="364" t="s">
        <v>553</v>
      </c>
      <c r="D784" s="364" t="s">
        <v>573</v>
      </c>
      <c r="E784" s="364" t="s">
        <v>555</v>
      </c>
      <c r="F784" s="364" t="s">
        <v>587</v>
      </c>
      <c r="G784" s="364" t="s">
        <v>466</v>
      </c>
      <c r="H784" s="364" t="s">
        <v>556</v>
      </c>
      <c r="J784" s="364" t="s">
        <v>571</v>
      </c>
      <c r="K784" s="364" t="s">
        <v>580</v>
      </c>
      <c r="L784" s="364" t="s">
        <v>555</v>
      </c>
      <c r="M784" s="364" t="s">
        <v>738</v>
      </c>
      <c r="N784" s="364" t="s">
        <v>739</v>
      </c>
      <c r="O784" s="364" t="s">
        <v>555</v>
      </c>
      <c r="P784" s="364" t="s">
        <v>555</v>
      </c>
      <c r="Q784" s="364" t="s">
        <v>555</v>
      </c>
      <c r="R784" s="364" t="s">
        <v>555</v>
      </c>
      <c r="S784" s="364" t="s">
        <v>555</v>
      </c>
      <c r="T784" s="365">
        <v>0</v>
      </c>
      <c r="U784" s="365">
        <v>0</v>
      </c>
      <c r="V784" s="365">
        <v>0</v>
      </c>
      <c r="W784" s="365">
        <v>0</v>
      </c>
      <c r="X784" s="365">
        <v>0</v>
      </c>
      <c r="Y784" s="365">
        <v>0</v>
      </c>
      <c r="Z784" s="365">
        <v>0</v>
      </c>
      <c r="AA784" s="365">
        <v>0</v>
      </c>
      <c r="AB784" s="365">
        <v>0</v>
      </c>
      <c r="AC784" s="365">
        <v>0</v>
      </c>
      <c r="AD784" s="365">
        <v>0</v>
      </c>
      <c r="AE784" s="365">
        <v>0</v>
      </c>
    </row>
    <row r="785" spans="1:87">
      <c r="A785" s="458" t="str">
        <f t="shared" si="12"/>
        <v>1404523262048000</v>
      </c>
      <c r="B785" s="364" t="s">
        <v>1616</v>
      </c>
      <c r="C785" s="364" t="s">
        <v>553</v>
      </c>
      <c r="D785" s="364" t="s">
        <v>573</v>
      </c>
      <c r="E785" s="364" t="s">
        <v>555</v>
      </c>
      <c r="F785" s="364" t="s">
        <v>587</v>
      </c>
      <c r="G785" s="364" t="s">
        <v>466</v>
      </c>
      <c r="H785" s="364" t="s">
        <v>556</v>
      </c>
      <c r="J785" s="364" t="s">
        <v>571</v>
      </c>
      <c r="K785" s="364" t="s">
        <v>581</v>
      </c>
      <c r="L785" s="364" t="s">
        <v>555</v>
      </c>
      <c r="M785" s="364" t="s">
        <v>738</v>
      </c>
      <c r="N785" s="364" t="s">
        <v>739</v>
      </c>
      <c r="O785" s="364" t="s">
        <v>555</v>
      </c>
      <c r="P785" s="364" t="s">
        <v>555</v>
      </c>
      <c r="Q785" s="364" t="s">
        <v>555</v>
      </c>
      <c r="R785" s="364" t="s">
        <v>555</v>
      </c>
      <c r="S785" s="364" t="s">
        <v>555</v>
      </c>
      <c r="T785" s="365">
        <v>0</v>
      </c>
      <c r="U785" s="365">
        <v>0</v>
      </c>
      <c r="V785" s="365">
        <v>0</v>
      </c>
      <c r="W785" s="365">
        <v>0</v>
      </c>
      <c r="X785" s="365">
        <v>0</v>
      </c>
      <c r="Y785" s="365">
        <v>0</v>
      </c>
      <c r="Z785" s="365">
        <v>0</v>
      </c>
      <c r="AA785" s="365">
        <v>0</v>
      </c>
      <c r="AB785" s="365">
        <v>0</v>
      </c>
      <c r="AC785" s="365">
        <v>0</v>
      </c>
      <c r="AD785" s="365">
        <v>0</v>
      </c>
      <c r="AE785" s="365">
        <v>0</v>
      </c>
    </row>
    <row r="786" spans="1:87">
      <c r="A786" s="458" t="str">
        <f t="shared" si="12"/>
        <v>1404524262048000</v>
      </c>
      <c r="B786" s="364" t="s">
        <v>1616</v>
      </c>
      <c r="C786" s="364" t="s">
        <v>553</v>
      </c>
      <c r="D786" s="364" t="s">
        <v>573</v>
      </c>
      <c r="E786" s="364" t="s">
        <v>555</v>
      </c>
      <c r="F786" s="364" t="s">
        <v>587</v>
      </c>
      <c r="G786" s="364" t="s">
        <v>466</v>
      </c>
      <c r="H786" s="364" t="s">
        <v>556</v>
      </c>
      <c r="J786" s="364" t="s">
        <v>571</v>
      </c>
      <c r="K786" s="364" t="s">
        <v>560</v>
      </c>
      <c r="L786" s="364" t="s">
        <v>555</v>
      </c>
      <c r="M786" s="364" t="s">
        <v>738</v>
      </c>
      <c r="N786" s="364" t="s">
        <v>739</v>
      </c>
      <c r="O786" s="364" t="s">
        <v>555</v>
      </c>
      <c r="P786" s="364" t="s">
        <v>555</v>
      </c>
      <c r="Q786" s="364" t="s">
        <v>555</v>
      </c>
      <c r="R786" s="364" t="s">
        <v>555</v>
      </c>
      <c r="S786" s="364" t="s">
        <v>555</v>
      </c>
      <c r="T786" s="365">
        <v>0</v>
      </c>
      <c r="U786" s="365">
        <v>0</v>
      </c>
      <c r="V786" s="365">
        <v>0</v>
      </c>
      <c r="W786" s="365">
        <v>0</v>
      </c>
      <c r="X786" s="365">
        <v>0</v>
      </c>
      <c r="Y786" s="365">
        <v>0</v>
      </c>
      <c r="Z786" s="365">
        <v>0</v>
      </c>
      <c r="AA786" s="365">
        <v>0</v>
      </c>
      <c r="AB786" s="365">
        <v>0</v>
      </c>
      <c r="AC786" s="365">
        <v>0</v>
      </c>
      <c r="AD786" s="365">
        <v>0</v>
      </c>
      <c r="AE786" s="365">
        <v>0</v>
      </c>
    </row>
    <row r="787" spans="1:87">
      <c r="A787" s="458" t="str">
        <f t="shared" si="12"/>
        <v>1401901262048001</v>
      </c>
      <c r="B787" s="364" t="s">
        <v>1616</v>
      </c>
      <c r="C787" s="364" t="s">
        <v>553</v>
      </c>
      <c r="D787" s="364" t="s">
        <v>573</v>
      </c>
      <c r="E787" s="364" t="s">
        <v>555</v>
      </c>
      <c r="F787" s="364" t="s">
        <v>587</v>
      </c>
      <c r="G787" s="364" t="s">
        <v>466</v>
      </c>
      <c r="H787" s="364" t="s">
        <v>753</v>
      </c>
      <c r="I787" s="364" t="s">
        <v>1351</v>
      </c>
      <c r="J787" s="364" t="s">
        <v>578</v>
      </c>
      <c r="K787" s="364" t="s">
        <v>558</v>
      </c>
      <c r="L787" s="364" t="s">
        <v>555</v>
      </c>
      <c r="M787" s="364" t="s">
        <v>738</v>
      </c>
      <c r="N787" s="364" t="s">
        <v>739</v>
      </c>
      <c r="O787" s="364" t="s">
        <v>555</v>
      </c>
      <c r="P787" s="364" t="s">
        <v>555</v>
      </c>
      <c r="Q787" s="364" t="s">
        <v>555</v>
      </c>
      <c r="R787" s="364" t="s">
        <v>555</v>
      </c>
      <c r="S787" s="364" t="s">
        <v>555</v>
      </c>
      <c r="T787" s="365">
        <v>3630601</v>
      </c>
      <c r="U787" s="365">
        <v>0</v>
      </c>
      <c r="V787" s="365">
        <v>0</v>
      </c>
      <c r="W787" s="365">
        <v>0</v>
      </c>
      <c r="X787" s="365">
        <v>0</v>
      </c>
      <c r="Y787" s="365">
        <v>4007</v>
      </c>
      <c r="Z787" s="365">
        <v>0</v>
      </c>
      <c r="AA787" s="365">
        <v>0</v>
      </c>
      <c r="AB787" s="365">
        <v>528</v>
      </c>
      <c r="AC787" s="365">
        <v>70816869</v>
      </c>
      <c r="AD787" s="365">
        <v>528</v>
      </c>
      <c r="AE787" s="365">
        <v>13</v>
      </c>
      <c r="AF787" s="365">
        <v>0</v>
      </c>
      <c r="AG787" s="365">
        <v>2400</v>
      </c>
      <c r="AH787" s="365">
        <v>0</v>
      </c>
      <c r="AI787" s="365">
        <v>0</v>
      </c>
      <c r="AJ787" s="365">
        <v>0</v>
      </c>
      <c r="AK787" s="365">
        <v>0</v>
      </c>
      <c r="AL787" s="365">
        <v>0</v>
      </c>
      <c r="AM787" s="365">
        <v>0</v>
      </c>
      <c r="AN787" s="365">
        <v>0</v>
      </c>
      <c r="AO787" s="365">
        <v>0</v>
      </c>
      <c r="AP787" s="365">
        <v>0</v>
      </c>
      <c r="AQ787" s="365">
        <v>0</v>
      </c>
      <c r="AR787" s="365">
        <v>0</v>
      </c>
      <c r="AS787" s="365">
        <v>0</v>
      </c>
      <c r="AT787" s="365">
        <v>0</v>
      </c>
      <c r="AU787" s="365">
        <v>0</v>
      </c>
      <c r="AV787" s="365">
        <v>0</v>
      </c>
      <c r="AW787" s="365">
        <v>0</v>
      </c>
      <c r="AX787" s="365">
        <v>94</v>
      </c>
      <c r="AY787" s="365">
        <v>200</v>
      </c>
      <c r="AZ787" s="365">
        <v>200</v>
      </c>
      <c r="BA787" s="365">
        <v>312</v>
      </c>
      <c r="BB787" s="365">
        <v>3630601</v>
      </c>
      <c r="BC787" s="365">
        <v>33</v>
      </c>
      <c r="BD787" s="365">
        <v>2</v>
      </c>
      <c r="BE787" s="365">
        <v>0</v>
      </c>
    </row>
    <row r="788" spans="1:87">
      <c r="A788" s="458" t="str">
        <f t="shared" si="12"/>
        <v>1401902262048001</v>
      </c>
      <c r="B788" s="364" t="s">
        <v>1616</v>
      </c>
      <c r="C788" s="364" t="s">
        <v>553</v>
      </c>
      <c r="D788" s="364" t="s">
        <v>573</v>
      </c>
      <c r="E788" s="364" t="s">
        <v>555</v>
      </c>
      <c r="F788" s="364" t="s">
        <v>587</v>
      </c>
      <c r="G788" s="364" t="s">
        <v>466</v>
      </c>
      <c r="H788" s="364" t="s">
        <v>753</v>
      </c>
      <c r="I788" s="364" t="s">
        <v>1351</v>
      </c>
      <c r="J788" s="364" t="s">
        <v>578</v>
      </c>
      <c r="K788" s="364" t="s">
        <v>561</v>
      </c>
      <c r="L788" s="364" t="s">
        <v>555</v>
      </c>
      <c r="M788" s="364" t="s">
        <v>738</v>
      </c>
      <c r="N788" s="364" t="s">
        <v>739</v>
      </c>
      <c r="O788" s="364" t="s">
        <v>555</v>
      </c>
      <c r="P788" s="364" t="s">
        <v>555</v>
      </c>
      <c r="Q788" s="364" t="s">
        <v>555</v>
      </c>
      <c r="R788" s="364" t="s">
        <v>555</v>
      </c>
      <c r="S788" s="364" t="s">
        <v>555</v>
      </c>
      <c r="T788" s="365">
        <v>0</v>
      </c>
      <c r="U788" s="365">
        <v>0</v>
      </c>
      <c r="V788" s="365">
        <v>0</v>
      </c>
      <c r="W788" s="365">
        <v>0</v>
      </c>
      <c r="X788" s="365">
        <v>0</v>
      </c>
      <c r="Y788" s="365">
        <v>0</v>
      </c>
      <c r="Z788" s="365">
        <v>0</v>
      </c>
      <c r="AA788" s="365">
        <v>0</v>
      </c>
      <c r="AB788" s="365">
        <v>0</v>
      </c>
      <c r="AC788" s="365">
        <v>0</v>
      </c>
      <c r="AD788" s="365">
        <v>0</v>
      </c>
      <c r="AE788" s="365">
        <v>0</v>
      </c>
      <c r="AF788" s="365">
        <v>0</v>
      </c>
      <c r="AG788" s="365">
        <v>0</v>
      </c>
      <c r="AH788" s="365">
        <v>6812</v>
      </c>
      <c r="AI788" s="365">
        <v>0</v>
      </c>
      <c r="AJ788" s="365">
        <v>2405</v>
      </c>
      <c r="AK788" s="365">
        <v>0</v>
      </c>
      <c r="AL788" s="365">
        <v>4407</v>
      </c>
      <c r="AM788" s="365">
        <v>304933</v>
      </c>
      <c r="AN788" s="365">
        <v>0</v>
      </c>
      <c r="AO788" s="365">
        <v>72705</v>
      </c>
      <c r="AP788" s="365">
        <v>0</v>
      </c>
      <c r="AQ788" s="365">
        <v>232228</v>
      </c>
      <c r="AR788" s="365">
        <v>60</v>
      </c>
      <c r="AS788" s="365">
        <v>738</v>
      </c>
      <c r="AT788" s="365">
        <v>0</v>
      </c>
      <c r="AU788" s="365">
        <v>3630601</v>
      </c>
      <c r="AV788" s="365">
        <v>4</v>
      </c>
      <c r="AW788" s="365">
        <v>2358</v>
      </c>
      <c r="AX788" s="365">
        <v>0</v>
      </c>
      <c r="AY788" s="365">
        <v>0</v>
      </c>
      <c r="AZ788" s="365">
        <v>0</v>
      </c>
      <c r="BA788" s="365">
        <v>0</v>
      </c>
      <c r="BB788" s="365">
        <v>0</v>
      </c>
      <c r="BC788" s="365">
        <v>0</v>
      </c>
      <c r="BD788" s="365">
        <v>2</v>
      </c>
      <c r="BE788" s="365">
        <v>0</v>
      </c>
      <c r="BF788" s="365">
        <v>0</v>
      </c>
      <c r="BG788" s="365">
        <v>0</v>
      </c>
      <c r="BH788" s="365">
        <v>0</v>
      </c>
      <c r="BI788" s="365">
        <v>0</v>
      </c>
      <c r="BJ788" s="365">
        <v>0</v>
      </c>
      <c r="BK788" s="365">
        <v>1</v>
      </c>
      <c r="BL788" s="365">
        <v>0</v>
      </c>
      <c r="BM788" s="365">
        <v>0</v>
      </c>
      <c r="BN788" s="365">
        <v>0</v>
      </c>
      <c r="BO788" s="365">
        <v>0</v>
      </c>
      <c r="BP788" s="365">
        <v>0</v>
      </c>
      <c r="BQ788" s="365">
        <v>0</v>
      </c>
      <c r="BR788" s="365">
        <v>2832</v>
      </c>
      <c r="BS788" s="365">
        <v>0</v>
      </c>
      <c r="BT788" s="365">
        <v>647</v>
      </c>
      <c r="BU788" s="365">
        <v>4407</v>
      </c>
      <c r="BV788" s="365">
        <v>0</v>
      </c>
      <c r="BW788" s="365">
        <v>0</v>
      </c>
      <c r="BX788" s="365">
        <v>2</v>
      </c>
      <c r="BY788" s="365">
        <v>2</v>
      </c>
      <c r="BZ788" s="365">
        <v>2</v>
      </c>
      <c r="CA788" s="365">
        <v>0</v>
      </c>
    </row>
    <row r="789" spans="1:87">
      <c r="A789" s="458" t="str">
        <f t="shared" si="12"/>
        <v>1401901262048002</v>
      </c>
      <c r="B789" s="364" t="s">
        <v>1616</v>
      </c>
      <c r="C789" s="364" t="s">
        <v>553</v>
      </c>
      <c r="D789" s="364" t="s">
        <v>573</v>
      </c>
      <c r="E789" s="364" t="s">
        <v>555</v>
      </c>
      <c r="F789" s="364" t="s">
        <v>587</v>
      </c>
      <c r="G789" s="364" t="s">
        <v>466</v>
      </c>
      <c r="H789" s="364" t="s">
        <v>752</v>
      </c>
      <c r="I789" s="364" t="s">
        <v>1358</v>
      </c>
      <c r="J789" s="364" t="s">
        <v>578</v>
      </c>
      <c r="K789" s="364" t="s">
        <v>558</v>
      </c>
      <c r="L789" s="364" t="s">
        <v>555</v>
      </c>
      <c r="M789" s="364" t="s">
        <v>738</v>
      </c>
      <c r="N789" s="364" t="s">
        <v>740</v>
      </c>
      <c r="O789" s="364" t="s">
        <v>555</v>
      </c>
      <c r="P789" s="364" t="s">
        <v>555</v>
      </c>
      <c r="Q789" s="364" t="s">
        <v>555</v>
      </c>
      <c r="R789" s="364" t="s">
        <v>555</v>
      </c>
      <c r="S789" s="364" t="s">
        <v>555</v>
      </c>
      <c r="T789" s="365">
        <v>4081118</v>
      </c>
      <c r="U789" s="365">
        <v>0</v>
      </c>
      <c r="V789" s="365">
        <v>0</v>
      </c>
      <c r="W789" s="365">
        <v>0</v>
      </c>
      <c r="X789" s="365">
        <v>0</v>
      </c>
      <c r="Y789" s="365">
        <v>4007</v>
      </c>
      <c r="Z789" s="365">
        <v>0</v>
      </c>
      <c r="AA789" s="365">
        <v>0</v>
      </c>
      <c r="AB789" s="365">
        <v>1080</v>
      </c>
      <c r="AC789" s="365">
        <v>951792272</v>
      </c>
      <c r="AD789" s="365">
        <v>1080</v>
      </c>
      <c r="AE789" s="365">
        <v>29</v>
      </c>
      <c r="AF789" s="365">
        <v>0</v>
      </c>
      <c r="AG789" s="365">
        <v>2400</v>
      </c>
      <c r="AH789" s="365">
        <v>0</v>
      </c>
      <c r="AI789" s="365">
        <v>389802</v>
      </c>
      <c r="AJ789" s="365">
        <v>19913</v>
      </c>
      <c r="AK789" s="365">
        <v>369889</v>
      </c>
      <c r="AL789" s="365">
        <v>0</v>
      </c>
      <c r="AM789" s="365">
        <v>0</v>
      </c>
      <c r="AN789" s="365">
        <v>0</v>
      </c>
      <c r="AO789" s="365">
        <v>0</v>
      </c>
      <c r="AP789" s="365">
        <v>0</v>
      </c>
      <c r="AQ789" s="365">
        <v>0</v>
      </c>
      <c r="AR789" s="365">
        <v>389802</v>
      </c>
      <c r="AS789" s="365">
        <v>0</v>
      </c>
      <c r="AT789" s="365">
        <v>0</v>
      </c>
      <c r="AU789" s="365">
        <v>0</v>
      </c>
      <c r="AV789" s="365">
        <v>4080718</v>
      </c>
      <c r="AW789" s="365">
        <v>4081020</v>
      </c>
      <c r="AX789" s="365">
        <v>23</v>
      </c>
      <c r="AY789" s="365">
        <v>200</v>
      </c>
      <c r="AZ789" s="365">
        <v>200</v>
      </c>
      <c r="BA789" s="365">
        <v>78</v>
      </c>
      <c r="BB789" s="365">
        <v>4250401</v>
      </c>
      <c r="BC789" s="365">
        <v>8</v>
      </c>
      <c r="BD789" s="365">
        <v>2</v>
      </c>
      <c r="BE789" s="365">
        <v>0</v>
      </c>
    </row>
    <row r="790" spans="1:87">
      <c r="A790" s="458" t="str">
        <f t="shared" si="12"/>
        <v>1401902262048002</v>
      </c>
      <c r="B790" s="364" t="s">
        <v>1616</v>
      </c>
      <c r="C790" s="364" t="s">
        <v>553</v>
      </c>
      <c r="D790" s="364" t="s">
        <v>573</v>
      </c>
      <c r="E790" s="364" t="s">
        <v>555</v>
      </c>
      <c r="F790" s="364" t="s">
        <v>587</v>
      </c>
      <c r="G790" s="364" t="s">
        <v>466</v>
      </c>
      <c r="H790" s="364" t="s">
        <v>752</v>
      </c>
      <c r="I790" s="364" t="s">
        <v>1358</v>
      </c>
      <c r="J790" s="364" t="s">
        <v>578</v>
      </c>
      <c r="K790" s="364" t="s">
        <v>561</v>
      </c>
      <c r="L790" s="364" t="s">
        <v>555</v>
      </c>
      <c r="M790" s="364" t="s">
        <v>738</v>
      </c>
      <c r="N790" s="364" t="s">
        <v>740</v>
      </c>
      <c r="O790" s="364" t="s">
        <v>555</v>
      </c>
      <c r="P790" s="364" t="s">
        <v>555</v>
      </c>
      <c r="Q790" s="364" t="s">
        <v>555</v>
      </c>
      <c r="R790" s="364" t="s">
        <v>555</v>
      </c>
      <c r="S790" s="364" t="s">
        <v>555</v>
      </c>
      <c r="T790" s="365">
        <v>0</v>
      </c>
      <c r="U790" s="365">
        <v>0</v>
      </c>
      <c r="V790" s="365">
        <v>0</v>
      </c>
      <c r="W790" s="365">
        <v>0</v>
      </c>
      <c r="X790" s="365">
        <v>0</v>
      </c>
      <c r="Y790" s="365">
        <v>0</v>
      </c>
      <c r="Z790" s="365">
        <v>0</v>
      </c>
      <c r="AA790" s="365">
        <v>0</v>
      </c>
      <c r="AB790" s="365">
        <v>0</v>
      </c>
      <c r="AC790" s="365">
        <v>0</v>
      </c>
      <c r="AD790" s="365">
        <v>0</v>
      </c>
      <c r="AE790" s="365">
        <v>0</v>
      </c>
      <c r="AF790" s="365">
        <v>0</v>
      </c>
      <c r="AG790" s="365">
        <v>0</v>
      </c>
      <c r="AH790" s="365">
        <v>7970</v>
      </c>
      <c r="AI790" s="365">
        <v>0</v>
      </c>
      <c r="AJ790" s="365">
        <v>12377</v>
      </c>
      <c r="AK790" s="365">
        <v>0</v>
      </c>
      <c r="AL790" s="365">
        <v>-4407</v>
      </c>
      <c r="AM790" s="365">
        <v>539875</v>
      </c>
      <c r="AN790" s="365">
        <v>0</v>
      </c>
      <c r="AO790" s="365">
        <v>616952</v>
      </c>
      <c r="AP790" s="365">
        <v>0</v>
      </c>
      <c r="AQ790" s="365">
        <v>-77077</v>
      </c>
      <c r="AR790" s="365">
        <v>278</v>
      </c>
      <c r="AS790" s="365">
        <v>1705</v>
      </c>
      <c r="AT790" s="365">
        <v>0</v>
      </c>
      <c r="AU790" s="365">
        <v>4250401</v>
      </c>
      <c r="AV790" s="365">
        <v>4</v>
      </c>
      <c r="AW790" s="365">
        <v>2751</v>
      </c>
      <c r="AX790" s="365">
        <v>0</v>
      </c>
      <c r="AY790" s="365">
        <v>0</v>
      </c>
      <c r="AZ790" s="365">
        <v>0</v>
      </c>
      <c r="BA790" s="365">
        <v>0</v>
      </c>
      <c r="BB790" s="365">
        <v>0</v>
      </c>
      <c r="BC790" s="365">
        <v>0</v>
      </c>
      <c r="BD790" s="365">
        <v>2</v>
      </c>
      <c r="BE790" s="365">
        <v>0</v>
      </c>
      <c r="BF790" s="365">
        <v>0</v>
      </c>
      <c r="BG790" s="365">
        <v>0</v>
      </c>
      <c r="BH790" s="365">
        <v>0</v>
      </c>
      <c r="BI790" s="365">
        <v>0</v>
      </c>
      <c r="BJ790" s="365">
        <v>0</v>
      </c>
      <c r="BK790" s="365">
        <v>1</v>
      </c>
      <c r="BL790" s="365">
        <v>0</v>
      </c>
      <c r="BM790" s="365">
        <v>0</v>
      </c>
      <c r="BN790" s="365">
        <v>0</v>
      </c>
      <c r="BO790" s="365">
        <v>0</v>
      </c>
      <c r="BP790" s="365">
        <v>0</v>
      </c>
      <c r="BQ790" s="365">
        <v>0</v>
      </c>
      <c r="BR790" s="365">
        <v>644</v>
      </c>
      <c r="BS790" s="365">
        <v>0</v>
      </c>
      <c r="BT790" s="365">
        <v>655</v>
      </c>
      <c r="BU790" s="365">
        <v>5219</v>
      </c>
      <c r="BV790" s="365">
        <v>0</v>
      </c>
      <c r="BW790" s="365">
        <v>0</v>
      </c>
      <c r="BX790" s="365">
        <v>2</v>
      </c>
      <c r="BY790" s="365">
        <v>2</v>
      </c>
      <c r="BZ790" s="365">
        <v>2</v>
      </c>
      <c r="CA790" s="365">
        <v>0</v>
      </c>
    </row>
    <row r="791" spans="1:87">
      <c r="A791" s="458" t="str">
        <f t="shared" si="12"/>
        <v>1221801262056000</v>
      </c>
      <c r="B791" s="364" t="s">
        <v>1616</v>
      </c>
      <c r="C791" s="364" t="s">
        <v>553</v>
      </c>
      <c r="D791" s="364" t="s">
        <v>557</v>
      </c>
      <c r="E791" s="364" t="s">
        <v>740</v>
      </c>
      <c r="F791" s="364" t="s">
        <v>588</v>
      </c>
      <c r="G791" s="364" t="s">
        <v>467</v>
      </c>
      <c r="H791" s="364" t="s">
        <v>556</v>
      </c>
      <c r="J791" s="364" t="s">
        <v>577</v>
      </c>
      <c r="K791" s="364" t="s">
        <v>558</v>
      </c>
      <c r="L791" s="364" t="s">
        <v>555</v>
      </c>
      <c r="M791" s="364" t="s">
        <v>738</v>
      </c>
      <c r="N791" s="364" t="s">
        <v>740</v>
      </c>
      <c r="O791" s="364" t="s">
        <v>555</v>
      </c>
      <c r="P791" s="364" t="s">
        <v>555</v>
      </c>
      <c r="Q791" s="364" t="s">
        <v>555</v>
      </c>
      <c r="R791" s="364" t="s">
        <v>555</v>
      </c>
      <c r="S791" s="364" t="s">
        <v>555</v>
      </c>
      <c r="T791" s="365">
        <v>0</v>
      </c>
      <c r="U791" s="365">
        <v>0</v>
      </c>
      <c r="V791" s="365">
        <v>0</v>
      </c>
      <c r="W791" s="365">
        <v>0</v>
      </c>
      <c r="X791" s="365">
        <v>0</v>
      </c>
      <c r="Y791" s="365">
        <v>0</v>
      </c>
      <c r="Z791" s="365">
        <v>0</v>
      </c>
      <c r="AA791" s="365">
        <v>0</v>
      </c>
      <c r="AB791" s="365">
        <v>0</v>
      </c>
      <c r="AC791" s="365">
        <v>0</v>
      </c>
      <c r="AD791" s="365">
        <v>0</v>
      </c>
      <c r="AE791" s="365">
        <v>0</v>
      </c>
      <c r="AF791" s="365">
        <v>0</v>
      </c>
      <c r="AG791" s="365">
        <v>0</v>
      </c>
      <c r="AH791" s="365">
        <v>0</v>
      </c>
      <c r="AI791" s="365">
        <v>0</v>
      </c>
      <c r="AJ791" s="365">
        <v>0</v>
      </c>
      <c r="AK791" s="365">
        <v>0</v>
      </c>
      <c r="AL791" s="365">
        <v>0</v>
      </c>
      <c r="AM791" s="365">
        <v>0</v>
      </c>
      <c r="AN791" s="365">
        <v>0</v>
      </c>
      <c r="AO791" s="365">
        <v>0</v>
      </c>
      <c r="AP791" s="365">
        <v>0</v>
      </c>
      <c r="AQ791" s="365">
        <v>0</v>
      </c>
      <c r="AR791" s="365">
        <v>0</v>
      </c>
      <c r="AS791" s="365">
        <v>0</v>
      </c>
      <c r="AT791" s="365">
        <v>3411201</v>
      </c>
      <c r="AU791" s="365">
        <v>0</v>
      </c>
      <c r="AV791" s="365">
        <v>0</v>
      </c>
      <c r="AW791" s="365">
        <v>0</v>
      </c>
      <c r="AX791" s="365">
        <v>0</v>
      </c>
      <c r="AY791" s="365">
        <v>740855</v>
      </c>
      <c r="AZ791" s="365">
        <v>15692</v>
      </c>
      <c r="BA791" s="365">
        <v>47212</v>
      </c>
      <c r="BB791" s="365">
        <v>15692</v>
      </c>
      <c r="BC791" s="365">
        <v>39112</v>
      </c>
      <c r="BD791" s="365">
        <v>0</v>
      </c>
      <c r="BE791" s="365">
        <v>740855</v>
      </c>
      <c r="BF791" s="365">
        <v>15692</v>
      </c>
      <c r="BG791" s="365">
        <v>0</v>
      </c>
      <c r="BH791" s="365">
        <v>0</v>
      </c>
      <c r="BI791" s="365">
        <v>0</v>
      </c>
      <c r="BJ791" s="365">
        <v>0</v>
      </c>
      <c r="BK791" s="365">
        <v>0</v>
      </c>
      <c r="BL791" s="365">
        <v>0</v>
      </c>
      <c r="BM791" s="365">
        <v>0</v>
      </c>
      <c r="BN791" s="365">
        <v>0</v>
      </c>
      <c r="BO791" s="365">
        <v>0</v>
      </c>
      <c r="BP791" s="365">
        <v>0</v>
      </c>
      <c r="BQ791" s="365">
        <v>8627</v>
      </c>
      <c r="BR791" s="365">
        <v>7065</v>
      </c>
      <c r="BS791" s="365">
        <v>0</v>
      </c>
      <c r="BT791" s="365">
        <v>0</v>
      </c>
      <c r="BU791" s="365">
        <v>0</v>
      </c>
      <c r="BV791" s="365">
        <v>0</v>
      </c>
      <c r="BW791" s="365">
        <v>0</v>
      </c>
      <c r="BX791" s="365">
        <v>0</v>
      </c>
      <c r="BY791" s="365">
        <v>0</v>
      </c>
      <c r="BZ791" s="365">
        <v>0</v>
      </c>
      <c r="CA791" s="365">
        <v>0</v>
      </c>
      <c r="CB791" s="365">
        <v>0</v>
      </c>
      <c r="CC791" s="365">
        <v>0</v>
      </c>
      <c r="CD791" s="365">
        <v>0</v>
      </c>
      <c r="CE791" s="365">
        <v>0</v>
      </c>
      <c r="CF791" s="365">
        <v>0</v>
      </c>
      <c r="CG791" s="365">
        <v>0</v>
      </c>
      <c r="CH791" s="365">
        <v>0</v>
      </c>
      <c r="CI791" s="365">
        <v>0</v>
      </c>
    </row>
    <row r="792" spans="1:87">
      <c r="A792" s="458" t="str">
        <f t="shared" si="12"/>
        <v>1221802262056000</v>
      </c>
      <c r="B792" s="364" t="s">
        <v>1616</v>
      </c>
      <c r="C792" s="364" t="s">
        <v>553</v>
      </c>
      <c r="D792" s="364" t="s">
        <v>557</v>
      </c>
      <c r="E792" s="364" t="s">
        <v>740</v>
      </c>
      <c r="F792" s="364" t="s">
        <v>588</v>
      </c>
      <c r="G792" s="364" t="s">
        <v>467</v>
      </c>
      <c r="H792" s="364" t="s">
        <v>556</v>
      </c>
      <c r="J792" s="364" t="s">
        <v>577</v>
      </c>
      <c r="K792" s="364" t="s">
        <v>561</v>
      </c>
      <c r="L792" s="364" t="s">
        <v>555</v>
      </c>
      <c r="M792" s="364" t="s">
        <v>738</v>
      </c>
      <c r="N792" s="364" t="s">
        <v>740</v>
      </c>
      <c r="O792" s="364" t="s">
        <v>555</v>
      </c>
      <c r="P792" s="364" t="s">
        <v>555</v>
      </c>
      <c r="Q792" s="364" t="s">
        <v>555</v>
      </c>
      <c r="R792" s="364" t="s">
        <v>555</v>
      </c>
      <c r="S792" s="364" t="s">
        <v>555</v>
      </c>
      <c r="T792" s="365">
        <v>0</v>
      </c>
      <c r="U792" s="365">
        <v>0</v>
      </c>
      <c r="V792" s="365">
        <v>0</v>
      </c>
      <c r="W792" s="365">
        <v>0</v>
      </c>
      <c r="X792" s="365">
        <v>0</v>
      </c>
      <c r="Y792" s="365">
        <v>0</v>
      </c>
      <c r="Z792" s="365">
        <v>0</v>
      </c>
      <c r="AA792" s="365">
        <v>0</v>
      </c>
      <c r="AB792" s="365">
        <v>0</v>
      </c>
      <c r="AC792" s="365">
        <v>0</v>
      </c>
      <c r="AD792" s="365">
        <v>0</v>
      </c>
      <c r="AE792" s="365">
        <v>0</v>
      </c>
      <c r="AF792" s="365">
        <v>0</v>
      </c>
      <c r="AG792" s="365">
        <v>0</v>
      </c>
      <c r="AH792" s="365">
        <v>0</v>
      </c>
      <c r="AI792" s="365">
        <v>0</v>
      </c>
      <c r="AJ792" s="365">
        <v>0</v>
      </c>
      <c r="AK792" s="365">
        <v>0</v>
      </c>
      <c r="AL792" s="365">
        <v>0</v>
      </c>
      <c r="AM792" s="365">
        <v>0</v>
      </c>
      <c r="AN792" s="365">
        <v>0</v>
      </c>
      <c r="AO792" s="365">
        <v>0</v>
      </c>
      <c r="AP792" s="365">
        <v>0</v>
      </c>
      <c r="AQ792" s="365">
        <v>0</v>
      </c>
      <c r="AR792" s="365">
        <v>0</v>
      </c>
      <c r="AS792" s="365">
        <v>0</v>
      </c>
      <c r="AT792" s="365">
        <v>0</v>
      </c>
      <c r="AU792" s="365">
        <v>0</v>
      </c>
      <c r="AV792" s="365">
        <v>0</v>
      </c>
      <c r="AW792" s="365">
        <v>0</v>
      </c>
      <c r="AX792" s="365">
        <v>0</v>
      </c>
      <c r="AY792" s="365">
        <v>0</v>
      </c>
    </row>
    <row r="793" spans="1:87">
      <c r="A793" s="458" t="str">
        <f t="shared" si="12"/>
        <v>1222101262056000</v>
      </c>
      <c r="B793" s="364" t="s">
        <v>1616</v>
      </c>
      <c r="C793" s="364" t="s">
        <v>553</v>
      </c>
      <c r="D793" s="364" t="s">
        <v>557</v>
      </c>
      <c r="E793" s="364" t="s">
        <v>740</v>
      </c>
      <c r="F793" s="364" t="s">
        <v>588</v>
      </c>
      <c r="G793" s="364" t="s">
        <v>467</v>
      </c>
      <c r="H793" s="364" t="s">
        <v>556</v>
      </c>
      <c r="J793" s="364" t="s">
        <v>559</v>
      </c>
      <c r="K793" s="364" t="s">
        <v>558</v>
      </c>
      <c r="L793" s="364" t="s">
        <v>555</v>
      </c>
      <c r="M793" s="364" t="s">
        <v>738</v>
      </c>
      <c r="N793" s="364" t="s">
        <v>740</v>
      </c>
      <c r="O793" s="364" t="s">
        <v>555</v>
      </c>
      <c r="P793" s="364" t="s">
        <v>555</v>
      </c>
      <c r="Q793" s="364" t="s">
        <v>555</v>
      </c>
      <c r="R793" s="364" t="s">
        <v>555</v>
      </c>
      <c r="S793" s="364" t="s">
        <v>555</v>
      </c>
      <c r="T793" s="365">
        <v>0</v>
      </c>
      <c r="U793" s="365">
        <v>0</v>
      </c>
      <c r="V793" s="365">
        <v>0</v>
      </c>
      <c r="W793" s="365">
        <v>0</v>
      </c>
      <c r="X793" s="365">
        <v>0</v>
      </c>
      <c r="Y793" s="365">
        <v>0</v>
      </c>
      <c r="Z793" s="365">
        <v>106</v>
      </c>
      <c r="AA793" s="365">
        <v>0</v>
      </c>
      <c r="AB793" s="365">
        <v>106</v>
      </c>
      <c r="AC793" s="365">
        <v>0</v>
      </c>
      <c r="AD793" s="365">
        <v>0</v>
      </c>
      <c r="AE793" s="365">
        <v>0</v>
      </c>
      <c r="AF793" s="365">
        <v>0</v>
      </c>
      <c r="AG793" s="365">
        <v>0</v>
      </c>
      <c r="AH793" s="365">
        <v>25</v>
      </c>
      <c r="AI793" s="365">
        <v>131</v>
      </c>
      <c r="AJ793" s="365">
        <v>0</v>
      </c>
      <c r="AK793" s="365">
        <v>0</v>
      </c>
      <c r="AL793" s="365">
        <v>0</v>
      </c>
      <c r="AM793" s="365">
        <v>0</v>
      </c>
      <c r="AN793" s="365">
        <v>0</v>
      </c>
      <c r="AO793" s="365">
        <v>0</v>
      </c>
      <c r="AP793" s="365">
        <v>0</v>
      </c>
      <c r="AQ793" s="365">
        <v>0</v>
      </c>
      <c r="AR793" s="365">
        <v>0</v>
      </c>
      <c r="AS793" s="365">
        <v>0</v>
      </c>
      <c r="AT793" s="365">
        <v>0</v>
      </c>
      <c r="AU793" s="365">
        <v>0</v>
      </c>
      <c r="AV793" s="365">
        <v>0</v>
      </c>
      <c r="AW793" s="365">
        <v>0</v>
      </c>
      <c r="AX793" s="365">
        <v>0</v>
      </c>
      <c r="AY793" s="365">
        <v>131</v>
      </c>
    </row>
    <row r="794" spans="1:87">
      <c r="A794" s="458" t="str">
        <f t="shared" si="12"/>
        <v>1222102262056000</v>
      </c>
      <c r="B794" s="364" t="s">
        <v>1616</v>
      </c>
      <c r="C794" s="364" t="s">
        <v>553</v>
      </c>
      <c r="D794" s="364" t="s">
        <v>557</v>
      </c>
      <c r="E794" s="364" t="s">
        <v>740</v>
      </c>
      <c r="F794" s="364" t="s">
        <v>588</v>
      </c>
      <c r="G794" s="364" t="s">
        <v>467</v>
      </c>
      <c r="H794" s="364" t="s">
        <v>556</v>
      </c>
      <c r="J794" s="364" t="s">
        <v>559</v>
      </c>
      <c r="K794" s="364" t="s">
        <v>561</v>
      </c>
      <c r="L794" s="364" t="s">
        <v>555</v>
      </c>
      <c r="M794" s="364" t="s">
        <v>738</v>
      </c>
      <c r="N794" s="364" t="s">
        <v>740</v>
      </c>
      <c r="O794" s="364" t="s">
        <v>555</v>
      </c>
      <c r="P794" s="364" t="s">
        <v>555</v>
      </c>
      <c r="Q794" s="364" t="s">
        <v>555</v>
      </c>
      <c r="R794" s="364" t="s">
        <v>555</v>
      </c>
      <c r="S794" s="364" t="s">
        <v>555</v>
      </c>
      <c r="T794" s="365">
        <v>0</v>
      </c>
      <c r="U794" s="365">
        <v>0</v>
      </c>
      <c r="V794" s="365">
        <v>0</v>
      </c>
      <c r="W794" s="365">
        <v>0</v>
      </c>
      <c r="X794" s="365">
        <v>0</v>
      </c>
      <c r="Y794" s="365">
        <v>0</v>
      </c>
      <c r="Z794" s="365">
        <v>0</v>
      </c>
      <c r="AA794" s="365">
        <v>0</v>
      </c>
      <c r="AB794" s="365">
        <v>0</v>
      </c>
      <c r="AC794" s="365">
        <v>0</v>
      </c>
      <c r="AD794" s="365">
        <v>0</v>
      </c>
    </row>
    <row r="795" spans="1:87">
      <c r="A795" s="458" t="str">
        <f t="shared" si="12"/>
        <v>1222401262056000</v>
      </c>
      <c r="B795" s="364" t="s">
        <v>1616</v>
      </c>
      <c r="C795" s="364" t="s">
        <v>553</v>
      </c>
      <c r="D795" s="364" t="s">
        <v>557</v>
      </c>
      <c r="E795" s="364" t="s">
        <v>740</v>
      </c>
      <c r="F795" s="364" t="s">
        <v>588</v>
      </c>
      <c r="G795" s="364" t="s">
        <v>467</v>
      </c>
      <c r="H795" s="364" t="s">
        <v>556</v>
      </c>
      <c r="J795" s="364" t="s">
        <v>560</v>
      </c>
      <c r="K795" s="364" t="s">
        <v>558</v>
      </c>
      <c r="L795" s="364" t="s">
        <v>555</v>
      </c>
      <c r="M795" s="364" t="s">
        <v>738</v>
      </c>
      <c r="N795" s="364" t="s">
        <v>740</v>
      </c>
      <c r="O795" s="364" t="s">
        <v>555</v>
      </c>
      <c r="P795" s="364" t="s">
        <v>555</v>
      </c>
      <c r="Q795" s="364" t="s">
        <v>555</v>
      </c>
      <c r="R795" s="364" t="s">
        <v>555</v>
      </c>
      <c r="S795" s="364" t="s">
        <v>555</v>
      </c>
      <c r="T795" s="365">
        <v>0</v>
      </c>
      <c r="U795" s="365">
        <v>0</v>
      </c>
      <c r="V795" s="365">
        <v>0</v>
      </c>
      <c r="W795" s="365">
        <v>0</v>
      </c>
      <c r="X795" s="365">
        <v>0</v>
      </c>
      <c r="Y795" s="365">
        <v>0</v>
      </c>
      <c r="Z795" s="365">
        <v>0</v>
      </c>
      <c r="AA795" s="365">
        <v>0</v>
      </c>
      <c r="AB795" s="365">
        <v>0</v>
      </c>
      <c r="AC795" s="365">
        <v>0</v>
      </c>
      <c r="AD795" s="365">
        <v>0</v>
      </c>
      <c r="AE795" s="365">
        <v>0</v>
      </c>
      <c r="AF795" s="365">
        <v>0</v>
      </c>
      <c r="AG795" s="365">
        <v>0</v>
      </c>
      <c r="AH795" s="365">
        <v>0</v>
      </c>
      <c r="AI795" s="365">
        <v>0</v>
      </c>
    </row>
    <row r="796" spans="1:87">
      <c r="A796" s="458" t="str">
        <f t="shared" si="12"/>
        <v>1222402262056000</v>
      </c>
      <c r="B796" s="364" t="s">
        <v>1616</v>
      </c>
      <c r="C796" s="364" t="s">
        <v>553</v>
      </c>
      <c r="D796" s="364" t="s">
        <v>557</v>
      </c>
      <c r="E796" s="364" t="s">
        <v>740</v>
      </c>
      <c r="F796" s="364" t="s">
        <v>588</v>
      </c>
      <c r="G796" s="364" t="s">
        <v>467</v>
      </c>
      <c r="H796" s="364" t="s">
        <v>556</v>
      </c>
      <c r="J796" s="364" t="s">
        <v>560</v>
      </c>
      <c r="K796" s="364" t="s">
        <v>561</v>
      </c>
      <c r="L796" s="364" t="s">
        <v>555</v>
      </c>
      <c r="M796" s="364" t="s">
        <v>738</v>
      </c>
      <c r="N796" s="364" t="s">
        <v>740</v>
      </c>
      <c r="O796" s="364" t="s">
        <v>555</v>
      </c>
      <c r="P796" s="364" t="s">
        <v>555</v>
      </c>
      <c r="Q796" s="364" t="s">
        <v>555</v>
      </c>
      <c r="R796" s="364" t="s">
        <v>555</v>
      </c>
      <c r="S796" s="364" t="s">
        <v>555</v>
      </c>
      <c r="T796" s="365">
        <v>0</v>
      </c>
      <c r="U796" s="365">
        <v>0</v>
      </c>
      <c r="V796" s="365">
        <v>0</v>
      </c>
      <c r="W796" s="365">
        <v>0</v>
      </c>
      <c r="X796" s="365">
        <v>0</v>
      </c>
      <c r="Y796" s="365">
        <v>0</v>
      </c>
      <c r="Z796" s="365">
        <v>0</v>
      </c>
      <c r="AA796" s="365">
        <v>0</v>
      </c>
      <c r="AB796" s="365">
        <v>0</v>
      </c>
      <c r="AC796" s="365">
        <v>0</v>
      </c>
      <c r="AD796" s="365">
        <v>0</v>
      </c>
      <c r="AE796" s="365">
        <v>0</v>
      </c>
      <c r="AF796" s="365">
        <v>0</v>
      </c>
      <c r="AG796" s="365">
        <v>0</v>
      </c>
      <c r="AH796" s="365">
        <v>0</v>
      </c>
      <c r="AI796" s="365">
        <v>0</v>
      </c>
    </row>
    <row r="797" spans="1:87">
      <c r="A797" s="458" t="str">
        <f t="shared" si="12"/>
        <v>1222403262056000</v>
      </c>
      <c r="B797" s="364" t="s">
        <v>1616</v>
      </c>
      <c r="C797" s="364" t="s">
        <v>553</v>
      </c>
      <c r="D797" s="364" t="s">
        <v>557</v>
      </c>
      <c r="E797" s="364" t="s">
        <v>740</v>
      </c>
      <c r="F797" s="364" t="s">
        <v>588</v>
      </c>
      <c r="G797" s="364" t="s">
        <v>467</v>
      </c>
      <c r="H797" s="364" t="s">
        <v>556</v>
      </c>
      <c r="J797" s="364" t="s">
        <v>560</v>
      </c>
      <c r="K797" s="364" t="s">
        <v>562</v>
      </c>
      <c r="L797" s="364" t="s">
        <v>555</v>
      </c>
      <c r="M797" s="364" t="s">
        <v>738</v>
      </c>
      <c r="N797" s="364" t="s">
        <v>740</v>
      </c>
      <c r="O797" s="364" t="s">
        <v>555</v>
      </c>
      <c r="P797" s="364" t="s">
        <v>555</v>
      </c>
      <c r="Q797" s="364" t="s">
        <v>555</v>
      </c>
      <c r="R797" s="364" t="s">
        <v>555</v>
      </c>
      <c r="S797" s="364" t="s">
        <v>555</v>
      </c>
      <c r="T797" s="365">
        <v>0</v>
      </c>
      <c r="U797" s="365">
        <v>0</v>
      </c>
      <c r="V797" s="365">
        <v>0</v>
      </c>
      <c r="W797" s="365">
        <v>0</v>
      </c>
      <c r="X797" s="365">
        <v>0</v>
      </c>
      <c r="Y797" s="365">
        <v>0</v>
      </c>
      <c r="Z797" s="365">
        <v>0</v>
      </c>
      <c r="AA797" s="365">
        <v>0</v>
      </c>
      <c r="AB797" s="365">
        <v>0</v>
      </c>
      <c r="AC797" s="365">
        <v>0</v>
      </c>
      <c r="AD797" s="365">
        <v>0</v>
      </c>
      <c r="AE797" s="365">
        <v>0</v>
      </c>
      <c r="AF797" s="365">
        <v>0</v>
      </c>
      <c r="AG797" s="365">
        <v>0</v>
      </c>
      <c r="AH797" s="365">
        <v>0</v>
      </c>
      <c r="AI797" s="365">
        <v>0</v>
      </c>
    </row>
    <row r="798" spans="1:87">
      <c r="A798" s="458" t="str">
        <f t="shared" si="12"/>
        <v>1222404262056000</v>
      </c>
      <c r="B798" s="364" t="s">
        <v>1616</v>
      </c>
      <c r="C798" s="364" t="s">
        <v>553</v>
      </c>
      <c r="D798" s="364" t="s">
        <v>557</v>
      </c>
      <c r="E798" s="364" t="s">
        <v>740</v>
      </c>
      <c r="F798" s="364" t="s">
        <v>588</v>
      </c>
      <c r="G798" s="364" t="s">
        <v>467</v>
      </c>
      <c r="H798" s="364" t="s">
        <v>556</v>
      </c>
      <c r="J798" s="364" t="s">
        <v>560</v>
      </c>
      <c r="K798" s="364" t="s">
        <v>563</v>
      </c>
      <c r="L798" s="364" t="s">
        <v>555</v>
      </c>
      <c r="M798" s="364" t="s">
        <v>738</v>
      </c>
      <c r="N798" s="364" t="s">
        <v>740</v>
      </c>
      <c r="O798" s="364" t="s">
        <v>555</v>
      </c>
      <c r="P798" s="364" t="s">
        <v>555</v>
      </c>
      <c r="Q798" s="364" t="s">
        <v>555</v>
      </c>
      <c r="R798" s="364" t="s">
        <v>555</v>
      </c>
      <c r="S798" s="364" t="s">
        <v>555</v>
      </c>
      <c r="T798" s="365">
        <v>0</v>
      </c>
      <c r="U798" s="365">
        <v>0</v>
      </c>
      <c r="V798" s="365">
        <v>0</v>
      </c>
      <c r="W798" s="365">
        <v>0</v>
      </c>
      <c r="X798" s="365">
        <v>0</v>
      </c>
      <c r="Y798" s="365">
        <v>0</v>
      </c>
      <c r="Z798" s="365">
        <v>0</v>
      </c>
      <c r="AA798" s="365">
        <v>0</v>
      </c>
      <c r="AB798" s="365">
        <v>0</v>
      </c>
      <c r="AC798" s="365">
        <v>0</v>
      </c>
      <c r="AD798" s="365">
        <v>0</v>
      </c>
      <c r="AE798" s="365">
        <v>0</v>
      </c>
      <c r="AF798" s="365">
        <v>0</v>
      </c>
      <c r="AG798" s="365">
        <v>0</v>
      </c>
      <c r="AH798" s="365">
        <v>0</v>
      </c>
      <c r="AI798" s="365">
        <v>0</v>
      </c>
    </row>
    <row r="799" spans="1:87">
      <c r="A799" s="458" t="str">
        <f t="shared" si="12"/>
        <v>1222405262056000</v>
      </c>
      <c r="B799" s="364" t="s">
        <v>1616</v>
      </c>
      <c r="C799" s="364" t="s">
        <v>553</v>
      </c>
      <c r="D799" s="364" t="s">
        <v>557</v>
      </c>
      <c r="E799" s="364" t="s">
        <v>740</v>
      </c>
      <c r="F799" s="364" t="s">
        <v>588</v>
      </c>
      <c r="G799" s="364" t="s">
        <v>467</v>
      </c>
      <c r="H799" s="364" t="s">
        <v>556</v>
      </c>
      <c r="J799" s="364" t="s">
        <v>560</v>
      </c>
      <c r="K799" s="364" t="s">
        <v>564</v>
      </c>
      <c r="L799" s="364" t="s">
        <v>555</v>
      </c>
      <c r="M799" s="364" t="s">
        <v>738</v>
      </c>
      <c r="N799" s="364" t="s">
        <v>740</v>
      </c>
      <c r="O799" s="364" t="s">
        <v>555</v>
      </c>
      <c r="P799" s="364" t="s">
        <v>555</v>
      </c>
      <c r="Q799" s="364" t="s">
        <v>555</v>
      </c>
      <c r="R799" s="364" t="s">
        <v>555</v>
      </c>
      <c r="S799" s="364" t="s">
        <v>555</v>
      </c>
      <c r="T799" s="365">
        <v>0</v>
      </c>
      <c r="U799" s="365">
        <v>0</v>
      </c>
      <c r="V799" s="365">
        <v>0</v>
      </c>
      <c r="W799" s="365">
        <v>0</v>
      </c>
      <c r="X799" s="365">
        <v>0</v>
      </c>
      <c r="Y799" s="365">
        <v>0</v>
      </c>
      <c r="Z799" s="365">
        <v>0</v>
      </c>
      <c r="AA799" s="365">
        <v>0</v>
      </c>
      <c r="AB799" s="365">
        <v>0</v>
      </c>
      <c r="AC799" s="365">
        <v>0</v>
      </c>
      <c r="AD799" s="365">
        <v>0</v>
      </c>
      <c r="AE799" s="365">
        <v>0</v>
      </c>
      <c r="AF799" s="365">
        <v>0</v>
      </c>
      <c r="AG799" s="365">
        <v>0</v>
      </c>
      <c r="AH799" s="365">
        <v>0</v>
      </c>
      <c r="AI799" s="365">
        <v>0</v>
      </c>
    </row>
    <row r="800" spans="1:87">
      <c r="A800" s="458" t="str">
        <f t="shared" si="12"/>
        <v>1222406262056000</v>
      </c>
      <c r="B800" s="364" t="s">
        <v>1616</v>
      </c>
      <c r="C800" s="364" t="s">
        <v>553</v>
      </c>
      <c r="D800" s="364" t="s">
        <v>557</v>
      </c>
      <c r="E800" s="364" t="s">
        <v>740</v>
      </c>
      <c r="F800" s="364" t="s">
        <v>588</v>
      </c>
      <c r="G800" s="364" t="s">
        <v>467</v>
      </c>
      <c r="H800" s="364" t="s">
        <v>556</v>
      </c>
      <c r="J800" s="364" t="s">
        <v>560</v>
      </c>
      <c r="K800" s="364" t="s">
        <v>565</v>
      </c>
      <c r="L800" s="364" t="s">
        <v>555</v>
      </c>
      <c r="M800" s="364" t="s">
        <v>738</v>
      </c>
      <c r="N800" s="364" t="s">
        <v>740</v>
      </c>
      <c r="O800" s="364" t="s">
        <v>555</v>
      </c>
      <c r="P800" s="364" t="s">
        <v>555</v>
      </c>
      <c r="Q800" s="364" t="s">
        <v>555</v>
      </c>
      <c r="R800" s="364" t="s">
        <v>555</v>
      </c>
      <c r="S800" s="364" t="s">
        <v>555</v>
      </c>
      <c r="T800" s="365">
        <v>0</v>
      </c>
      <c r="U800" s="365">
        <v>0</v>
      </c>
      <c r="V800" s="365">
        <v>0</v>
      </c>
      <c r="W800" s="365">
        <v>0</v>
      </c>
      <c r="X800" s="365">
        <v>0</v>
      </c>
      <c r="Y800" s="365">
        <v>0</v>
      </c>
      <c r="Z800" s="365">
        <v>0</v>
      </c>
      <c r="AA800" s="365">
        <v>0</v>
      </c>
      <c r="AB800" s="365">
        <v>0</v>
      </c>
      <c r="AC800" s="365">
        <v>0</v>
      </c>
      <c r="AD800" s="365">
        <v>0</v>
      </c>
      <c r="AE800" s="365">
        <v>0</v>
      </c>
      <c r="AF800" s="365">
        <v>0</v>
      </c>
      <c r="AG800" s="365">
        <v>0</v>
      </c>
      <c r="AH800" s="365">
        <v>0</v>
      </c>
      <c r="AI800" s="365">
        <v>0</v>
      </c>
    </row>
    <row r="801" spans="1:90">
      <c r="A801" s="458" t="str">
        <f t="shared" si="12"/>
        <v>1222407262056000</v>
      </c>
      <c r="B801" s="364" t="s">
        <v>1616</v>
      </c>
      <c r="C801" s="364" t="s">
        <v>553</v>
      </c>
      <c r="D801" s="364" t="s">
        <v>557</v>
      </c>
      <c r="E801" s="364" t="s">
        <v>740</v>
      </c>
      <c r="F801" s="364" t="s">
        <v>588</v>
      </c>
      <c r="G801" s="364" t="s">
        <v>467</v>
      </c>
      <c r="H801" s="364" t="s">
        <v>556</v>
      </c>
      <c r="J801" s="364" t="s">
        <v>560</v>
      </c>
      <c r="K801" s="364" t="s">
        <v>566</v>
      </c>
      <c r="L801" s="364" t="s">
        <v>555</v>
      </c>
      <c r="M801" s="364" t="s">
        <v>738</v>
      </c>
      <c r="N801" s="364" t="s">
        <v>740</v>
      </c>
      <c r="O801" s="364" t="s">
        <v>555</v>
      </c>
      <c r="P801" s="364" t="s">
        <v>555</v>
      </c>
      <c r="Q801" s="364" t="s">
        <v>555</v>
      </c>
      <c r="R801" s="364" t="s">
        <v>555</v>
      </c>
      <c r="S801" s="364" t="s">
        <v>555</v>
      </c>
      <c r="T801" s="365">
        <v>0</v>
      </c>
      <c r="U801" s="365">
        <v>0</v>
      </c>
      <c r="V801" s="365">
        <v>0</v>
      </c>
      <c r="W801" s="365">
        <v>0</v>
      </c>
      <c r="X801" s="365">
        <v>0</v>
      </c>
      <c r="Y801" s="365">
        <v>0</v>
      </c>
      <c r="Z801" s="365">
        <v>0</v>
      </c>
      <c r="AA801" s="365">
        <v>0</v>
      </c>
      <c r="AB801" s="365">
        <v>0</v>
      </c>
      <c r="AC801" s="365">
        <v>0</v>
      </c>
      <c r="AD801" s="365">
        <v>0</v>
      </c>
      <c r="AE801" s="365">
        <v>0</v>
      </c>
      <c r="AF801" s="365">
        <v>0</v>
      </c>
      <c r="AG801" s="365">
        <v>0</v>
      </c>
      <c r="AH801" s="365">
        <v>0</v>
      </c>
      <c r="AI801" s="365">
        <v>0</v>
      </c>
    </row>
    <row r="802" spans="1:90">
      <c r="A802" s="458" t="str">
        <f t="shared" si="12"/>
        <v>1222408262056000</v>
      </c>
      <c r="B802" s="364" t="s">
        <v>1616</v>
      </c>
      <c r="C802" s="364" t="s">
        <v>553</v>
      </c>
      <c r="D802" s="364" t="s">
        <v>557</v>
      </c>
      <c r="E802" s="364" t="s">
        <v>740</v>
      </c>
      <c r="F802" s="364" t="s">
        <v>588</v>
      </c>
      <c r="G802" s="364" t="s">
        <v>467</v>
      </c>
      <c r="H802" s="364" t="s">
        <v>556</v>
      </c>
      <c r="J802" s="364" t="s">
        <v>560</v>
      </c>
      <c r="K802" s="364" t="s">
        <v>554</v>
      </c>
      <c r="L802" s="364" t="s">
        <v>555</v>
      </c>
      <c r="M802" s="364" t="s">
        <v>738</v>
      </c>
      <c r="N802" s="364" t="s">
        <v>740</v>
      </c>
      <c r="O802" s="364" t="s">
        <v>555</v>
      </c>
      <c r="P802" s="364" t="s">
        <v>555</v>
      </c>
      <c r="Q802" s="364" t="s">
        <v>555</v>
      </c>
      <c r="R802" s="364" t="s">
        <v>555</v>
      </c>
      <c r="S802" s="364" t="s">
        <v>555</v>
      </c>
      <c r="T802" s="365">
        <v>0</v>
      </c>
      <c r="U802" s="365">
        <v>0</v>
      </c>
      <c r="V802" s="365">
        <v>0</v>
      </c>
      <c r="W802" s="365">
        <v>0</v>
      </c>
      <c r="X802" s="365">
        <v>0</v>
      </c>
      <c r="Y802" s="365">
        <v>0</v>
      </c>
      <c r="Z802" s="365">
        <v>0</v>
      </c>
      <c r="AA802" s="365">
        <v>0</v>
      </c>
      <c r="AB802" s="365">
        <v>0</v>
      </c>
      <c r="AC802" s="365">
        <v>0</v>
      </c>
      <c r="AD802" s="365">
        <v>0</v>
      </c>
      <c r="AE802" s="365">
        <v>0</v>
      </c>
      <c r="AF802" s="365">
        <v>0</v>
      </c>
      <c r="AG802" s="365">
        <v>0</v>
      </c>
      <c r="AH802" s="365">
        <v>0</v>
      </c>
      <c r="AI802" s="365">
        <v>0</v>
      </c>
    </row>
    <row r="803" spans="1:90">
      <c r="A803" s="458" t="str">
        <f t="shared" si="12"/>
        <v>1222409262056000</v>
      </c>
      <c r="B803" s="364" t="s">
        <v>1616</v>
      </c>
      <c r="C803" s="364" t="s">
        <v>553</v>
      </c>
      <c r="D803" s="364" t="s">
        <v>557</v>
      </c>
      <c r="E803" s="364" t="s">
        <v>740</v>
      </c>
      <c r="F803" s="364" t="s">
        <v>588</v>
      </c>
      <c r="G803" s="364" t="s">
        <v>467</v>
      </c>
      <c r="H803" s="364" t="s">
        <v>556</v>
      </c>
      <c r="J803" s="364" t="s">
        <v>560</v>
      </c>
      <c r="K803" s="364" t="s">
        <v>567</v>
      </c>
      <c r="L803" s="364" t="s">
        <v>555</v>
      </c>
      <c r="M803" s="364" t="s">
        <v>738</v>
      </c>
      <c r="N803" s="364" t="s">
        <v>740</v>
      </c>
      <c r="O803" s="364" t="s">
        <v>555</v>
      </c>
      <c r="P803" s="364" t="s">
        <v>555</v>
      </c>
      <c r="Q803" s="364" t="s">
        <v>555</v>
      </c>
      <c r="R803" s="364" t="s">
        <v>555</v>
      </c>
      <c r="S803" s="364" t="s">
        <v>555</v>
      </c>
      <c r="T803" s="365">
        <v>0</v>
      </c>
      <c r="U803" s="365">
        <v>0</v>
      </c>
      <c r="V803" s="365">
        <v>0</v>
      </c>
      <c r="W803" s="365">
        <v>0</v>
      </c>
      <c r="X803" s="365">
        <v>0</v>
      </c>
      <c r="Y803" s="365">
        <v>0</v>
      </c>
      <c r="Z803" s="365">
        <v>0</v>
      </c>
      <c r="AA803" s="365">
        <v>0</v>
      </c>
      <c r="AB803" s="365">
        <v>0</v>
      </c>
      <c r="AC803" s="365">
        <v>0</v>
      </c>
      <c r="AD803" s="365">
        <v>0</v>
      </c>
      <c r="AE803" s="365">
        <v>0</v>
      </c>
      <c r="AF803" s="365">
        <v>0</v>
      </c>
      <c r="AG803" s="365">
        <v>0</v>
      </c>
      <c r="AH803" s="365">
        <v>0</v>
      </c>
      <c r="AI803" s="365">
        <v>0</v>
      </c>
    </row>
    <row r="804" spans="1:90">
      <c r="A804" s="458" t="str">
        <f t="shared" si="12"/>
        <v>1222410262056000</v>
      </c>
      <c r="B804" s="364" t="s">
        <v>1616</v>
      </c>
      <c r="C804" s="364" t="s">
        <v>553</v>
      </c>
      <c r="D804" s="364" t="s">
        <v>557</v>
      </c>
      <c r="E804" s="364" t="s">
        <v>740</v>
      </c>
      <c r="F804" s="364" t="s">
        <v>588</v>
      </c>
      <c r="G804" s="364" t="s">
        <v>467</v>
      </c>
      <c r="H804" s="364" t="s">
        <v>556</v>
      </c>
      <c r="J804" s="364" t="s">
        <v>560</v>
      </c>
      <c r="K804" s="364" t="s">
        <v>568</v>
      </c>
      <c r="L804" s="364" t="s">
        <v>555</v>
      </c>
      <c r="M804" s="364" t="s">
        <v>738</v>
      </c>
      <c r="N804" s="364" t="s">
        <v>740</v>
      </c>
      <c r="O804" s="364" t="s">
        <v>555</v>
      </c>
      <c r="P804" s="364" t="s">
        <v>555</v>
      </c>
      <c r="Q804" s="364" t="s">
        <v>555</v>
      </c>
      <c r="R804" s="364" t="s">
        <v>555</v>
      </c>
      <c r="S804" s="364" t="s">
        <v>555</v>
      </c>
      <c r="T804" s="365">
        <v>0</v>
      </c>
      <c r="U804" s="365">
        <v>0</v>
      </c>
      <c r="V804" s="365">
        <v>0</v>
      </c>
      <c r="W804" s="365">
        <v>0</v>
      </c>
      <c r="X804" s="365">
        <v>0</v>
      </c>
      <c r="Y804" s="365">
        <v>0</v>
      </c>
      <c r="Z804" s="365">
        <v>0</v>
      </c>
      <c r="AA804" s="365">
        <v>0</v>
      </c>
      <c r="AB804" s="365">
        <v>0</v>
      </c>
      <c r="AC804" s="365">
        <v>0</v>
      </c>
      <c r="AD804" s="365">
        <v>0</v>
      </c>
      <c r="AE804" s="365">
        <v>0</v>
      </c>
      <c r="AF804" s="365">
        <v>0</v>
      </c>
      <c r="AG804" s="365">
        <v>0</v>
      </c>
      <c r="AH804" s="365">
        <v>0</v>
      </c>
      <c r="AI804" s="365">
        <v>0</v>
      </c>
    </row>
    <row r="805" spans="1:90">
      <c r="A805" s="458" t="str">
        <f t="shared" si="12"/>
        <v>1222411262056000</v>
      </c>
      <c r="B805" s="364" t="s">
        <v>1616</v>
      </c>
      <c r="C805" s="364" t="s">
        <v>553</v>
      </c>
      <c r="D805" s="364" t="s">
        <v>557</v>
      </c>
      <c r="E805" s="364" t="s">
        <v>740</v>
      </c>
      <c r="F805" s="364" t="s">
        <v>588</v>
      </c>
      <c r="G805" s="364" t="s">
        <v>467</v>
      </c>
      <c r="H805" s="364" t="s">
        <v>556</v>
      </c>
      <c r="J805" s="364" t="s">
        <v>560</v>
      </c>
      <c r="K805" s="364" t="s">
        <v>569</v>
      </c>
      <c r="L805" s="364" t="s">
        <v>555</v>
      </c>
      <c r="M805" s="364" t="s">
        <v>738</v>
      </c>
      <c r="N805" s="364" t="s">
        <v>740</v>
      </c>
      <c r="O805" s="364" t="s">
        <v>555</v>
      </c>
      <c r="P805" s="364" t="s">
        <v>555</v>
      </c>
      <c r="Q805" s="364" t="s">
        <v>555</v>
      </c>
      <c r="R805" s="364" t="s">
        <v>555</v>
      </c>
      <c r="S805" s="364" t="s">
        <v>555</v>
      </c>
      <c r="T805" s="365">
        <v>0</v>
      </c>
      <c r="U805" s="365">
        <v>0</v>
      </c>
      <c r="V805" s="365">
        <v>0</v>
      </c>
      <c r="W805" s="365">
        <v>0</v>
      </c>
      <c r="X805" s="365">
        <v>0</v>
      </c>
      <c r="Y805" s="365">
        <v>0</v>
      </c>
      <c r="Z805" s="365">
        <v>0</v>
      </c>
      <c r="AA805" s="365">
        <v>0</v>
      </c>
      <c r="AB805" s="365">
        <v>0</v>
      </c>
      <c r="AC805" s="365">
        <v>0</v>
      </c>
      <c r="AD805" s="365">
        <v>0</v>
      </c>
      <c r="AE805" s="365">
        <v>0</v>
      </c>
      <c r="AF805" s="365">
        <v>0</v>
      </c>
      <c r="AG805" s="365">
        <v>0</v>
      </c>
      <c r="AH805" s="365">
        <v>0</v>
      </c>
      <c r="AI805" s="365">
        <v>0</v>
      </c>
    </row>
    <row r="806" spans="1:90">
      <c r="A806" s="458" t="str">
        <f t="shared" si="12"/>
        <v>1222412262056000</v>
      </c>
      <c r="B806" s="364" t="s">
        <v>1616</v>
      </c>
      <c r="C806" s="364" t="s">
        <v>553</v>
      </c>
      <c r="D806" s="364" t="s">
        <v>557</v>
      </c>
      <c r="E806" s="364" t="s">
        <v>740</v>
      </c>
      <c r="F806" s="364" t="s">
        <v>588</v>
      </c>
      <c r="G806" s="364" t="s">
        <v>467</v>
      </c>
      <c r="H806" s="364" t="s">
        <v>556</v>
      </c>
      <c r="J806" s="364" t="s">
        <v>560</v>
      </c>
      <c r="K806" s="364" t="s">
        <v>557</v>
      </c>
      <c r="L806" s="364" t="s">
        <v>555</v>
      </c>
      <c r="M806" s="364" t="s">
        <v>738</v>
      </c>
      <c r="N806" s="364" t="s">
        <v>740</v>
      </c>
      <c r="O806" s="364" t="s">
        <v>555</v>
      </c>
      <c r="P806" s="364" t="s">
        <v>555</v>
      </c>
      <c r="Q806" s="364" t="s">
        <v>555</v>
      </c>
      <c r="R806" s="364" t="s">
        <v>555</v>
      </c>
      <c r="S806" s="364" t="s">
        <v>555</v>
      </c>
      <c r="T806" s="365">
        <v>0</v>
      </c>
      <c r="U806" s="365">
        <v>0</v>
      </c>
      <c r="V806" s="365">
        <v>0</v>
      </c>
      <c r="W806" s="365">
        <v>0</v>
      </c>
      <c r="X806" s="365">
        <v>0</v>
      </c>
      <c r="Y806" s="365">
        <v>0</v>
      </c>
      <c r="Z806" s="365">
        <v>0</v>
      </c>
      <c r="AA806" s="365">
        <v>0</v>
      </c>
      <c r="AB806" s="365">
        <v>0</v>
      </c>
      <c r="AC806" s="365">
        <v>0</v>
      </c>
      <c r="AD806" s="365">
        <v>0</v>
      </c>
      <c r="AE806" s="365">
        <v>0</v>
      </c>
      <c r="AF806" s="365">
        <v>0</v>
      </c>
      <c r="AG806" s="365">
        <v>0</v>
      </c>
      <c r="AH806" s="365">
        <v>0</v>
      </c>
      <c r="AI806" s="365">
        <v>0</v>
      </c>
    </row>
    <row r="807" spans="1:90">
      <c r="A807" s="458" t="str">
        <f t="shared" si="12"/>
        <v>1222601262056000</v>
      </c>
      <c r="B807" s="364" t="s">
        <v>1616</v>
      </c>
      <c r="C807" s="364" t="s">
        <v>553</v>
      </c>
      <c r="D807" s="364" t="s">
        <v>557</v>
      </c>
      <c r="E807" s="364" t="s">
        <v>740</v>
      </c>
      <c r="F807" s="364" t="s">
        <v>588</v>
      </c>
      <c r="G807" s="364" t="s">
        <v>467</v>
      </c>
      <c r="H807" s="364" t="s">
        <v>556</v>
      </c>
      <c r="J807" s="364" t="s">
        <v>570</v>
      </c>
      <c r="K807" s="364" t="s">
        <v>558</v>
      </c>
      <c r="L807" s="364" t="s">
        <v>555</v>
      </c>
      <c r="M807" s="364" t="s">
        <v>738</v>
      </c>
      <c r="N807" s="364" t="s">
        <v>740</v>
      </c>
      <c r="O807" s="364" t="s">
        <v>555</v>
      </c>
      <c r="P807" s="364" t="s">
        <v>555</v>
      </c>
      <c r="Q807" s="364" t="s">
        <v>555</v>
      </c>
      <c r="R807" s="364" t="s">
        <v>555</v>
      </c>
      <c r="S807" s="364" t="s">
        <v>555</v>
      </c>
      <c r="T807" s="365">
        <v>4</v>
      </c>
      <c r="U807" s="365">
        <v>4</v>
      </c>
      <c r="V807" s="365">
        <v>0</v>
      </c>
      <c r="W807" s="365">
        <v>0</v>
      </c>
      <c r="X807" s="365">
        <v>0</v>
      </c>
      <c r="Y807" s="365">
        <v>4</v>
      </c>
      <c r="Z807" s="365">
        <v>0</v>
      </c>
      <c r="AA807" s="365">
        <v>0</v>
      </c>
      <c r="AB807" s="365">
        <v>0</v>
      </c>
      <c r="AC807" s="365">
        <v>0</v>
      </c>
      <c r="AD807" s="365">
        <v>0</v>
      </c>
      <c r="AE807" s="365">
        <v>131</v>
      </c>
      <c r="AF807" s="365">
        <v>25</v>
      </c>
      <c r="AG807" s="365">
        <v>0</v>
      </c>
      <c r="AH807" s="365">
        <v>0</v>
      </c>
      <c r="AI807" s="365">
        <v>25</v>
      </c>
      <c r="AJ807" s="365">
        <v>106</v>
      </c>
      <c r="AK807" s="365">
        <v>106</v>
      </c>
      <c r="AL807" s="365">
        <v>0</v>
      </c>
      <c r="AM807" s="365">
        <v>106</v>
      </c>
      <c r="AN807" s="365">
        <v>0</v>
      </c>
      <c r="AO807" s="365">
        <v>-127</v>
      </c>
      <c r="AP807" s="365">
        <v>0</v>
      </c>
      <c r="AQ807" s="365">
        <v>0</v>
      </c>
      <c r="AR807" s="365">
        <v>0</v>
      </c>
      <c r="AS807" s="365">
        <v>0</v>
      </c>
      <c r="AT807" s="365">
        <v>0</v>
      </c>
      <c r="AU807" s="365">
        <v>0</v>
      </c>
      <c r="AV807" s="365">
        <v>0</v>
      </c>
      <c r="AW807" s="365">
        <v>0</v>
      </c>
      <c r="AX807" s="365">
        <v>0</v>
      </c>
      <c r="AY807" s="365">
        <v>0</v>
      </c>
      <c r="AZ807" s="365">
        <v>0</v>
      </c>
      <c r="BA807" s="365">
        <v>0</v>
      </c>
      <c r="BB807" s="365">
        <v>0</v>
      </c>
      <c r="BC807" s="365">
        <v>0</v>
      </c>
      <c r="BD807" s="365">
        <v>0</v>
      </c>
      <c r="BE807" s="365">
        <v>0</v>
      </c>
      <c r="BF807" s="365">
        <v>0</v>
      </c>
      <c r="BG807" s="365">
        <v>0</v>
      </c>
      <c r="BH807" s="365">
        <v>0</v>
      </c>
      <c r="BI807" s="365">
        <v>0</v>
      </c>
      <c r="BJ807" s="365">
        <v>0</v>
      </c>
      <c r="BK807" s="365">
        <v>0</v>
      </c>
      <c r="BL807" s="365">
        <v>0</v>
      </c>
      <c r="BM807" s="365">
        <v>0</v>
      </c>
      <c r="BN807" s="365">
        <v>0</v>
      </c>
      <c r="BO807" s="365">
        <v>0</v>
      </c>
      <c r="BP807" s="365">
        <v>0</v>
      </c>
      <c r="BQ807" s="365">
        <v>0</v>
      </c>
      <c r="BR807" s="365">
        <v>0</v>
      </c>
      <c r="BS807" s="365">
        <v>0</v>
      </c>
      <c r="BT807" s="365">
        <v>0</v>
      </c>
      <c r="BU807" s="365">
        <v>0</v>
      </c>
      <c r="BV807" s="365">
        <v>0</v>
      </c>
      <c r="BW807" s="365">
        <v>0</v>
      </c>
      <c r="BX807" s="365">
        <v>-127</v>
      </c>
      <c r="BY807" s="365">
        <v>0</v>
      </c>
      <c r="BZ807" s="365">
        <v>0</v>
      </c>
      <c r="CA807" s="365">
        <v>0</v>
      </c>
    </row>
    <row r="808" spans="1:90">
      <c r="A808" s="458" t="str">
        <f t="shared" si="12"/>
        <v>1222602262056000</v>
      </c>
      <c r="B808" s="364" t="s">
        <v>1616</v>
      </c>
      <c r="C808" s="364" t="s">
        <v>553</v>
      </c>
      <c r="D808" s="364" t="s">
        <v>557</v>
      </c>
      <c r="E808" s="364" t="s">
        <v>740</v>
      </c>
      <c r="F808" s="364" t="s">
        <v>588</v>
      </c>
      <c r="G808" s="364" t="s">
        <v>467</v>
      </c>
      <c r="H808" s="364" t="s">
        <v>556</v>
      </c>
      <c r="J808" s="364" t="s">
        <v>570</v>
      </c>
      <c r="K808" s="364" t="s">
        <v>561</v>
      </c>
      <c r="L808" s="364" t="s">
        <v>555</v>
      </c>
      <c r="M808" s="364" t="s">
        <v>738</v>
      </c>
      <c r="N808" s="364" t="s">
        <v>740</v>
      </c>
      <c r="O808" s="364" t="s">
        <v>555</v>
      </c>
      <c r="P808" s="364" t="s">
        <v>555</v>
      </c>
      <c r="Q808" s="364" t="s">
        <v>555</v>
      </c>
      <c r="R808" s="364" t="s">
        <v>555</v>
      </c>
      <c r="S808" s="364" t="s">
        <v>555</v>
      </c>
      <c r="T808" s="365">
        <v>142357</v>
      </c>
      <c r="U808" s="365">
        <v>-142484</v>
      </c>
      <c r="V808" s="365">
        <v>0</v>
      </c>
      <c r="W808" s="365">
        <v>0</v>
      </c>
      <c r="X808" s="365">
        <v>0</v>
      </c>
      <c r="Y808" s="365">
        <v>0</v>
      </c>
      <c r="Z808" s="365">
        <v>0</v>
      </c>
      <c r="AA808" s="365">
        <v>0</v>
      </c>
      <c r="AB808" s="365">
        <v>142484</v>
      </c>
      <c r="AC808" s="365">
        <v>0</v>
      </c>
      <c r="AD808" s="365">
        <v>0</v>
      </c>
      <c r="AE808" s="365">
        <v>0</v>
      </c>
      <c r="AF808" s="365">
        <v>0</v>
      </c>
      <c r="AG808" s="365">
        <v>0</v>
      </c>
      <c r="AH808" s="365">
        <v>0</v>
      </c>
      <c r="AI808" s="365">
        <v>0</v>
      </c>
      <c r="AJ808" s="365">
        <v>0</v>
      </c>
      <c r="AK808" s="365">
        <v>0</v>
      </c>
      <c r="AL808" s="365">
        <v>0</v>
      </c>
      <c r="AM808" s="365">
        <v>0</v>
      </c>
      <c r="AN808" s="365">
        <v>0</v>
      </c>
      <c r="AO808" s="365">
        <v>0</v>
      </c>
      <c r="AU808" s="365">
        <v>0</v>
      </c>
      <c r="AV808" s="365">
        <v>0</v>
      </c>
      <c r="AW808" s="365">
        <v>0</v>
      </c>
      <c r="AX808" s="365">
        <v>0</v>
      </c>
      <c r="AY808" s="365">
        <v>0</v>
      </c>
      <c r="AZ808" s="365">
        <v>0</v>
      </c>
      <c r="BA808" s="365">
        <v>0</v>
      </c>
      <c r="BB808" s="365">
        <v>0</v>
      </c>
      <c r="BC808" s="365">
        <v>0</v>
      </c>
      <c r="BD808" s="365">
        <v>0</v>
      </c>
      <c r="BE808" s="365">
        <v>0</v>
      </c>
      <c r="BF808" s="365">
        <v>0</v>
      </c>
      <c r="BG808" s="365">
        <v>0</v>
      </c>
      <c r="BH808" s="365">
        <v>0</v>
      </c>
      <c r="BI808" s="365">
        <v>0</v>
      </c>
      <c r="BJ808" s="365">
        <v>0</v>
      </c>
      <c r="BK808" s="365">
        <v>0</v>
      </c>
      <c r="BL808" s="365">
        <v>0</v>
      </c>
      <c r="BM808" s="365">
        <v>0</v>
      </c>
      <c r="BN808" s="365">
        <v>0</v>
      </c>
      <c r="BO808" s="365">
        <v>0</v>
      </c>
      <c r="BP808" s="365">
        <v>0</v>
      </c>
      <c r="BQ808" s="365">
        <v>0</v>
      </c>
      <c r="BR808" s="365">
        <v>0</v>
      </c>
      <c r="BS808" s="365">
        <v>0</v>
      </c>
      <c r="BT808" s="365">
        <v>0</v>
      </c>
      <c r="BU808" s="365">
        <v>0</v>
      </c>
      <c r="BV808" s="365">
        <v>0</v>
      </c>
      <c r="BW808" s="365">
        <v>0</v>
      </c>
      <c r="BX808" s="365">
        <v>0</v>
      </c>
      <c r="BY808" s="365">
        <v>0</v>
      </c>
      <c r="BZ808" s="365">
        <v>0</v>
      </c>
      <c r="CA808" s="365">
        <v>0</v>
      </c>
      <c r="CB808" s="365">
        <v>142484</v>
      </c>
      <c r="CC808" s="365">
        <v>0</v>
      </c>
      <c r="CD808" s="365">
        <v>0</v>
      </c>
      <c r="CE808" s="365">
        <v>0</v>
      </c>
      <c r="CF808" s="365">
        <v>0</v>
      </c>
      <c r="CG808" s="365">
        <v>0</v>
      </c>
      <c r="CH808" s="365">
        <v>0</v>
      </c>
      <c r="CI808" s="365">
        <v>0</v>
      </c>
      <c r="CJ808" s="365">
        <v>0</v>
      </c>
      <c r="CK808" s="365">
        <v>0</v>
      </c>
      <c r="CL808" s="365">
        <v>0</v>
      </c>
    </row>
    <row r="809" spans="1:90">
      <c r="A809" s="458" t="str">
        <f t="shared" si="12"/>
        <v>1224501262056000</v>
      </c>
      <c r="B809" s="364" t="s">
        <v>1616</v>
      </c>
      <c r="C809" s="364" t="s">
        <v>553</v>
      </c>
      <c r="D809" s="364" t="s">
        <v>557</v>
      </c>
      <c r="E809" s="364" t="s">
        <v>740</v>
      </c>
      <c r="F809" s="364" t="s">
        <v>588</v>
      </c>
      <c r="G809" s="364" t="s">
        <v>467</v>
      </c>
      <c r="H809" s="364" t="s">
        <v>556</v>
      </c>
      <c r="J809" s="364" t="s">
        <v>571</v>
      </c>
      <c r="K809" s="364" t="s">
        <v>558</v>
      </c>
      <c r="L809" s="364" t="s">
        <v>555</v>
      </c>
      <c r="M809" s="364" t="s">
        <v>738</v>
      </c>
      <c r="N809" s="364" t="s">
        <v>740</v>
      </c>
      <c r="O809" s="364" t="s">
        <v>555</v>
      </c>
      <c r="P809" s="364" t="s">
        <v>555</v>
      </c>
      <c r="Q809" s="364" t="s">
        <v>555</v>
      </c>
      <c r="R809" s="364" t="s">
        <v>555</v>
      </c>
      <c r="S809" s="364" t="s">
        <v>555</v>
      </c>
      <c r="T809" s="365">
        <v>0</v>
      </c>
      <c r="U809" s="365">
        <v>0</v>
      </c>
      <c r="V809" s="365">
        <v>0</v>
      </c>
      <c r="W809" s="365">
        <v>0</v>
      </c>
      <c r="X809" s="365">
        <v>0</v>
      </c>
      <c r="Y809" s="365">
        <v>0</v>
      </c>
      <c r="Z809" s="365">
        <v>0</v>
      </c>
      <c r="AA809" s="365">
        <v>0</v>
      </c>
      <c r="AB809" s="365">
        <v>0</v>
      </c>
      <c r="AC809" s="365">
        <v>0</v>
      </c>
      <c r="AD809" s="365">
        <v>0</v>
      </c>
      <c r="AE809" s="365">
        <v>0</v>
      </c>
      <c r="AF809" s="365">
        <v>0</v>
      </c>
      <c r="AG809" s="365">
        <v>0</v>
      </c>
      <c r="AH809" s="365">
        <v>0</v>
      </c>
      <c r="AI809" s="365">
        <v>0</v>
      </c>
    </row>
    <row r="810" spans="1:90">
      <c r="A810" s="458" t="str">
        <f t="shared" si="12"/>
        <v>1224502262056000</v>
      </c>
      <c r="B810" s="364" t="s">
        <v>1616</v>
      </c>
      <c r="C810" s="364" t="s">
        <v>553</v>
      </c>
      <c r="D810" s="364" t="s">
        <v>557</v>
      </c>
      <c r="E810" s="364" t="s">
        <v>740</v>
      </c>
      <c r="F810" s="364" t="s">
        <v>588</v>
      </c>
      <c r="G810" s="364" t="s">
        <v>467</v>
      </c>
      <c r="H810" s="364" t="s">
        <v>556</v>
      </c>
      <c r="J810" s="364" t="s">
        <v>571</v>
      </c>
      <c r="K810" s="364" t="s">
        <v>561</v>
      </c>
      <c r="L810" s="364" t="s">
        <v>555</v>
      </c>
      <c r="M810" s="364" t="s">
        <v>738</v>
      </c>
      <c r="N810" s="364" t="s">
        <v>740</v>
      </c>
      <c r="O810" s="364" t="s">
        <v>555</v>
      </c>
      <c r="P810" s="364" t="s">
        <v>555</v>
      </c>
      <c r="Q810" s="364" t="s">
        <v>555</v>
      </c>
      <c r="R810" s="364" t="s">
        <v>555</v>
      </c>
      <c r="S810" s="364" t="s">
        <v>555</v>
      </c>
      <c r="T810" s="365">
        <v>0</v>
      </c>
      <c r="U810" s="365">
        <v>0</v>
      </c>
      <c r="V810" s="365">
        <v>0</v>
      </c>
      <c r="W810" s="365">
        <v>0</v>
      </c>
      <c r="X810" s="365">
        <v>0</v>
      </c>
      <c r="Y810" s="365">
        <v>0</v>
      </c>
      <c r="Z810" s="365">
        <v>0</v>
      </c>
      <c r="AA810" s="365">
        <v>0</v>
      </c>
      <c r="AB810" s="365">
        <v>0</v>
      </c>
      <c r="AC810" s="365">
        <v>0</v>
      </c>
      <c r="AD810" s="365">
        <v>0</v>
      </c>
      <c r="AE810" s="365">
        <v>0</v>
      </c>
      <c r="AF810" s="365">
        <v>0</v>
      </c>
      <c r="AG810" s="365">
        <v>0</v>
      </c>
      <c r="AH810" s="365">
        <v>0</v>
      </c>
      <c r="AI810" s="365">
        <v>0</v>
      </c>
    </row>
    <row r="811" spans="1:90">
      <c r="A811" s="458" t="str">
        <f t="shared" si="12"/>
        <v>1224503262056000</v>
      </c>
      <c r="B811" s="364" t="s">
        <v>1616</v>
      </c>
      <c r="C811" s="364" t="s">
        <v>553</v>
      </c>
      <c r="D811" s="364" t="s">
        <v>557</v>
      </c>
      <c r="E811" s="364" t="s">
        <v>740</v>
      </c>
      <c r="F811" s="364" t="s">
        <v>588</v>
      </c>
      <c r="G811" s="364" t="s">
        <v>467</v>
      </c>
      <c r="H811" s="364" t="s">
        <v>556</v>
      </c>
      <c r="J811" s="364" t="s">
        <v>571</v>
      </c>
      <c r="K811" s="364" t="s">
        <v>562</v>
      </c>
      <c r="L811" s="364" t="s">
        <v>555</v>
      </c>
      <c r="M811" s="364" t="s">
        <v>738</v>
      </c>
      <c r="N811" s="364" t="s">
        <v>740</v>
      </c>
      <c r="O811" s="364" t="s">
        <v>555</v>
      </c>
      <c r="P811" s="364" t="s">
        <v>555</v>
      </c>
      <c r="Q811" s="364" t="s">
        <v>555</v>
      </c>
      <c r="R811" s="364" t="s">
        <v>555</v>
      </c>
      <c r="S811" s="364" t="s">
        <v>555</v>
      </c>
      <c r="T811" s="365">
        <v>0</v>
      </c>
      <c r="U811" s="365">
        <v>0</v>
      </c>
      <c r="V811" s="365">
        <v>0</v>
      </c>
      <c r="W811" s="365">
        <v>0</v>
      </c>
      <c r="X811" s="365">
        <v>0</v>
      </c>
      <c r="Y811" s="365">
        <v>0</v>
      </c>
      <c r="Z811" s="365">
        <v>0</v>
      </c>
      <c r="AA811" s="365">
        <v>0</v>
      </c>
      <c r="AB811" s="365">
        <v>0</v>
      </c>
      <c r="AC811" s="365">
        <v>0</v>
      </c>
      <c r="AD811" s="365">
        <v>0</v>
      </c>
      <c r="AE811" s="365">
        <v>0</v>
      </c>
      <c r="AF811" s="365">
        <v>0</v>
      </c>
      <c r="AG811" s="365">
        <v>0</v>
      </c>
      <c r="AH811" s="365">
        <v>0</v>
      </c>
      <c r="AI811" s="365">
        <v>0</v>
      </c>
    </row>
    <row r="812" spans="1:90">
      <c r="A812" s="458" t="str">
        <f t="shared" si="12"/>
        <v>1224504262056000</v>
      </c>
      <c r="B812" s="364" t="s">
        <v>1616</v>
      </c>
      <c r="C812" s="364" t="s">
        <v>553</v>
      </c>
      <c r="D812" s="364" t="s">
        <v>557</v>
      </c>
      <c r="E812" s="364" t="s">
        <v>740</v>
      </c>
      <c r="F812" s="364" t="s">
        <v>588</v>
      </c>
      <c r="G812" s="364" t="s">
        <v>467</v>
      </c>
      <c r="H812" s="364" t="s">
        <v>556</v>
      </c>
      <c r="J812" s="364" t="s">
        <v>571</v>
      </c>
      <c r="K812" s="364" t="s">
        <v>563</v>
      </c>
      <c r="L812" s="364" t="s">
        <v>555</v>
      </c>
      <c r="M812" s="364" t="s">
        <v>738</v>
      </c>
      <c r="N812" s="364" t="s">
        <v>740</v>
      </c>
      <c r="O812" s="364" t="s">
        <v>555</v>
      </c>
      <c r="P812" s="364" t="s">
        <v>555</v>
      </c>
      <c r="Q812" s="364" t="s">
        <v>555</v>
      </c>
      <c r="R812" s="364" t="s">
        <v>555</v>
      </c>
      <c r="S812" s="364" t="s">
        <v>555</v>
      </c>
      <c r="T812" s="365">
        <v>0</v>
      </c>
      <c r="U812" s="365">
        <v>0</v>
      </c>
      <c r="V812" s="365">
        <v>0</v>
      </c>
      <c r="W812" s="365">
        <v>0</v>
      </c>
      <c r="X812" s="365">
        <v>0</v>
      </c>
      <c r="Y812" s="365">
        <v>0</v>
      </c>
      <c r="Z812" s="365">
        <v>0</v>
      </c>
      <c r="AA812" s="365">
        <v>0</v>
      </c>
      <c r="AB812" s="365">
        <v>0</v>
      </c>
      <c r="AC812" s="365">
        <v>0</v>
      </c>
      <c r="AD812" s="365">
        <v>0</v>
      </c>
      <c r="AE812" s="365">
        <v>0</v>
      </c>
      <c r="AF812" s="365">
        <v>0</v>
      </c>
      <c r="AG812" s="365">
        <v>0</v>
      </c>
      <c r="AH812" s="365">
        <v>0</v>
      </c>
      <c r="AI812" s="365">
        <v>0</v>
      </c>
    </row>
    <row r="813" spans="1:90">
      <c r="A813" s="458" t="str">
        <f t="shared" si="12"/>
        <v>1224505262056000</v>
      </c>
      <c r="B813" s="364" t="s">
        <v>1616</v>
      </c>
      <c r="C813" s="364" t="s">
        <v>553</v>
      </c>
      <c r="D813" s="364" t="s">
        <v>557</v>
      </c>
      <c r="E813" s="364" t="s">
        <v>740</v>
      </c>
      <c r="F813" s="364" t="s">
        <v>588</v>
      </c>
      <c r="G813" s="364" t="s">
        <v>467</v>
      </c>
      <c r="H813" s="364" t="s">
        <v>556</v>
      </c>
      <c r="J813" s="364" t="s">
        <v>571</v>
      </c>
      <c r="K813" s="364" t="s">
        <v>564</v>
      </c>
      <c r="L813" s="364" t="s">
        <v>555</v>
      </c>
      <c r="M813" s="364" t="s">
        <v>738</v>
      </c>
      <c r="N813" s="364" t="s">
        <v>740</v>
      </c>
      <c r="O813" s="364" t="s">
        <v>555</v>
      </c>
      <c r="P813" s="364" t="s">
        <v>555</v>
      </c>
      <c r="Q813" s="364" t="s">
        <v>555</v>
      </c>
      <c r="R813" s="364" t="s">
        <v>555</v>
      </c>
      <c r="S813" s="364" t="s">
        <v>555</v>
      </c>
      <c r="T813" s="365">
        <v>0</v>
      </c>
      <c r="U813" s="365">
        <v>0</v>
      </c>
      <c r="V813" s="365">
        <v>0</v>
      </c>
      <c r="W813" s="365">
        <v>0</v>
      </c>
      <c r="X813" s="365">
        <v>0</v>
      </c>
      <c r="Y813" s="365">
        <v>0</v>
      </c>
      <c r="Z813" s="365">
        <v>0</v>
      </c>
      <c r="AA813" s="365">
        <v>0</v>
      </c>
      <c r="AB813" s="365">
        <v>0</v>
      </c>
      <c r="AC813" s="365">
        <v>0</v>
      </c>
      <c r="AD813" s="365">
        <v>0</v>
      </c>
      <c r="AE813" s="365">
        <v>0</v>
      </c>
      <c r="AF813" s="365">
        <v>0</v>
      </c>
      <c r="AG813" s="365">
        <v>0</v>
      </c>
      <c r="AH813" s="365">
        <v>0</v>
      </c>
      <c r="AI813" s="365">
        <v>0</v>
      </c>
    </row>
    <row r="814" spans="1:90">
      <c r="A814" s="458" t="str">
        <f t="shared" si="12"/>
        <v>1224506262056000</v>
      </c>
      <c r="B814" s="364" t="s">
        <v>1616</v>
      </c>
      <c r="C814" s="364" t="s">
        <v>553</v>
      </c>
      <c r="D814" s="364" t="s">
        <v>557</v>
      </c>
      <c r="E814" s="364" t="s">
        <v>740</v>
      </c>
      <c r="F814" s="364" t="s">
        <v>588</v>
      </c>
      <c r="G814" s="364" t="s">
        <v>467</v>
      </c>
      <c r="H814" s="364" t="s">
        <v>556</v>
      </c>
      <c r="J814" s="364" t="s">
        <v>571</v>
      </c>
      <c r="K814" s="364" t="s">
        <v>565</v>
      </c>
      <c r="L814" s="364" t="s">
        <v>555</v>
      </c>
      <c r="M814" s="364" t="s">
        <v>738</v>
      </c>
      <c r="N814" s="364" t="s">
        <v>740</v>
      </c>
      <c r="O814" s="364" t="s">
        <v>555</v>
      </c>
      <c r="P814" s="364" t="s">
        <v>555</v>
      </c>
      <c r="Q814" s="364" t="s">
        <v>555</v>
      </c>
      <c r="R814" s="364" t="s">
        <v>555</v>
      </c>
      <c r="S814" s="364" t="s">
        <v>555</v>
      </c>
      <c r="T814" s="365">
        <v>0</v>
      </c>
      <c r="U814" s="365">
        <v>0</v>
      </c>
      <c r="V814" s="365">
        <v>0</v>
      </c>
      <c r="W814" s="365">
        <v>0</v>
      </c>
      <c r="X814" s="365">
        <v>0</v>
      </c>
      <c r="Y814" s="365">
        <v>0</v>
      </c>
      <c r="Z814" s="365">
        <v>0</v>
      </c>
      <c r="AA814" s="365">
        <v>0</v>
      </c>
      <c r="AB814" s="365">
        <v>0</v>
      </c>
      <c r="AC814" s="365">
        <v>0</v>
      </c>
      <c r="AD814" s="365">
        <v>0</v>
      </c>
      <c r="AE814" s="365">
        <v>0</v>
      </c>
      <c r="AF814" s="365">
        <v>0</v>
      </c>
      <c r="AG814" s="365">
        <v>0</v>
      </c>
      <c r="AH814" s="365">
        <v>0</v>
      </c>
      <c r="AI814" s="365">
        <v>0</v>
      </c>
    </row>
    <row r="815" spans="1:90">
      <c r="A815" s="458" t="str">
        <f t="shared" si="12"/>
        <v>1224507262056000</v>
      </c>
      <c r="B815" s="364" t="s">
        <v>1616</v>
      </c>
      <c r="C815" s="364" t="s">
        <v>553</v>
      </c>
      <c r="D815" s="364" t="s">
        <v>557</v>
      </c>
      <c r="E815" s="364" t="s">
        <v>740</v>
      </c>
      <c r="F815" s="364" t="s">
        <v>588</v>
      </c>
      <c r="G815" s="364" t="s">
        <v>467</v>
      </c>
      <c r="H815" s="364" t="s">
        <v>556</v>
      </c>
      <c r="J815" s="364" t="s">
        <v>571</v>
      </c>
      <c r="K815" s="364" t="s">
        <v>566</v>
      </c>
      <c r="L815" s="364" t="s">
        <v>555</v>
      </c>
      <c r="M815" s="364" t="s">
        <v>738</v>
      </c>
      <c r="N815" s="364" t="s">
        <v>740</v>
      </c>
      <c r="O815" s="364" t="s">
        <v>555</v>
      </c>
      <c r="P815" s="364" t="s">
        <v>555</v>
      </c>
      <c r="Q815" s="364" t="s">
        <v>555</v>
      </c>
      <c r="R815" s="364" t="s">
        <v>555</v>
      </c>
      <c r="S815" s="364" t="s">
        <v>555</v>
      </c>
      <c r="T815" s="365">
        <v>0</v>
      </c>
      <c r="U815" s="365">
        <v>0</v>
      </c>
      <c r="V815" s="365">
        <v>0</v>
      </c>
      <c r="W815" s="365">
        <v>0</v>
      </c>
      <c r="X815" s="365">
        <v>0</v>
      </c>
      <c r="Y815" s="365">
        <v>0</v>
      </c>
      <c r="Z815" s="365">
        <v>0</v>
      </c>
      <c r="AA815" s="365">
        <v>0</v>
      </c>
      <c r="AB815" s="365">
        <v>0</v>
      </c>
      <c r="AC815" s="365">
        <v>0</v>
      </c>
      <c r="AD815" s="365">
        <v>0</v>
      </c>
      <c r="AE815" s="365">
        <v>0</v>
      </c>
      <c r="AF815" s="365">
        <v>0</v>
      </c>
      <c r="AG815" s="365">
        <v>0</v>
      </c>
      <c r="AH815" s="365">
        <v>0</v>
      </c>
      <c r="AI815" s="365">
        <v>0</v>
      </c>
    </row>
    <row r="816" spans="1:90">
      <c r="A816" s="458" t="str">
        <f t="shared" si="12"/>
        <v>1224508262056000</v>
      </c>
      <c r="B816" s="364" t="s">
        <v>1616</v>
      </c>
      <c r="C816" s="364" t="s">
        <v>553</v>
      </c>
      <c r="D816" s="364" t="s">
        <v>557</v>
      </c>
      <c r="E816" s="364" t="s">
        <v>740</v>
      </c>
      <c r="F816" s="364" t="s">
        <v>588</v>
      </c>
      <c r="G816" s="364" t="s">
        <v>467</v>
      </c>
      <c r="H816" s="364" t="s">
        <v>556</v>
      </c>
      <c r="J816" s="364" t="s">
        <v>571</v>
      </c>
      <c r="K816" s="364" t="s">
        <v>554</v>
      </c>
      <c r="L816" s="364" t="s">
        <v>555</v>
      </c>
      <c r="M816" s="364" t="s">
        <v>738</v>
      </c>
      <c r="N816" s="364" t="s">
        <v>740</v>
      </c>
      <c r="O816" s="364" t="s">
        <v>555</v>
      </c>
      <c r="P816" s="364" t="s">
        <v>555</v>
      </c>
      <c r="Q816" s="364" t="s">
        <v>555</v>
      </c>
      <c r="R816" s="364" t="s">
        <v>555</v>
      </c>
      <c r="S816" s="364" t="s">
        <v>555</v>
      </c>
      <c r="T816" s="365">
        <v>0</v>
      </c>
      <c r="U816" s="365">
        <v>0</v>
      </c>
      <c r="V816" s="365">
        <v>0</v>
      </c>
      <c r="W816" s="365">
        <v>0</v>
      </c>
      <c r="X816" s="365">
        <v>0</v>
      </c>
      <c r="Y816" s="365">
        <v>0</v>
      </c>
      <c r="Z816" s="365">
        <v>0</v>
      </c>
      <c r="AA816" s="365">
        <v>0</v>
      </c>
      <c r="AB816" s="365">
        <v>0</v>
      </c>
      <c r="AC816" s="365">
        <v>0</v>
      </c>
      <c r="AD816" s="365">
        <v>0</v>
      </c>
      <c r="AE816" s="365">
        <v>0</v>
      </c>
      <c r="AF816" s="365">
        <v>0</v>
      </c>
      <c r="AG816" s="365">
        <v>0</v>
      </c>
      <c r="AH816" s="365">
        <v>0</v>
      </c>
      <c r="AI816" s="365">
        <v>0</v>
      </c>
    </row>
    <row r="817" spans="1:35">
      <c r="A817" s="458" t="str">
        <f t="shared" si="12"/>
        <v>1224509262056000</v>
      </c>
      <c r="B817" s="364" t="s">
        <v>1616</v>
      </c>
      <c r="C817" s="364" t="s">
        <v>553</v>
      </c>
      <c r="D817" s="364" t="s">
        <v>557</v>
      </c>
      <c r="E817" s="364" t="s">
        <v>740</v>
      </c>
      <c r="F817" s="364" t="s">
        <v>588</v>
      </c>
      <c r="G817" s="364" t="s">
        <v>467</v>
      </c>
      <c r="H817" s="364" t="s">
        <v>556</v>
      </c>
      <c r="J817" s="364" t="s">
        <v>571</v>
      </c>
      <c r="K817" s="364" t="s">
        <v>567</v>
      </c>
      <c r="L817" s="364" t="s">
        <v>555</v>
      </c>
      <c r="M817" s="364" t="s">
        <v>738</v>
      </c>
      <c r="N817" s="364" t="s">
        <v>740</v>
      </c>
      <c r="O817" s="364" t="s">
        <v>555</v>
      </c>
      <c r="P817" s="364" t="s">
        <v>555</v>
      </c>
      <c r="Q817" s="364" t="s">
        <v>555</v>
      </c>
      <c r="R817" s="364" t="s">
        <v>555</v>
      </c>
      <c r="S817" s="364" t="s">
        <v>555</v>
      </c>
      <c r="T817" s="365">
        <v>0</v>
      </c>
      <c r="U817" s="365">
        <v>0</v>
      </c>
      <c r="V817" s="365">
        <v>0</v>
      </c>
      <c r="W817" s="365">
        <v>0</v>
      </c>
      <c r="X817" s="365">
        <v>0</v>
      </c>
      <c r="Y817" s="365">
        <v>0</v>
      </c>
      <c r="Z817" s="365">
        <v>0</v>
      </c>
      <c r="AA817" s="365">
        <v>0</v>
      </c>
      <c r="AB817" s="365">
        <v>0</v>
      </c>
      <c r="AC817" s="365">
        <v>0</v>
      </c>
      <c r="AD817" s="365">
        <v>0</v>
      </c>
      <c r="AE817" s="365">
        <v>0</v>
      </c>
      <c r="AF817" s="365">
        <v>0</v>
      </c>
      <c r="AG817" s="365">
        <v>0</v>
      </c>
      <c r="AH817" s="365">
        <v>0</v>
      </c>
      <c r="AI817" s="365">
        <v>0</v>
      </c>
    </row>
    <row r="818" spans="1:35">
      <c r="A818" s="458" t="str">
        <f t="shared" si="12"/>
        <v>1224510262056000</v>
      </c>
      <c r="B818" s="364" t="s">
        <v>1616</v>
      </c>
      <c r="C818" s="364" t="s">
        <v>553</v>
      </c>
      <c r="D818" s="364" t="s">
        <v>557</v>
      </c>
      <c r="E818" s="364" t="s">
        <v>740</v>
      </c>
      <c r="F818" s="364" t="s">
        <v>588</v>
      </c>
      <c r="G818" s="364" t="s">
        <v>467</v>
      </c>
      <c r="H818" s="364" t="s">
        <v>556</v>
      </c>
      <c r="J818" s="364" t="s">
        <v>571</v>
      </c>
      <c r="K818" s="364" t="s">
        <v>568</v>
      </c>
      <c r="L818" s="364" t="s">
        <v>555</v>
      </c>
      <c r="M818" s="364" t="s">
        <v>738</v>
      </c>
      <c r="N818" s="364" t="s">
        <v>740</v>
      </c>
      <c r="O818" s="364" t="s">
        <v>555</v>
      </c>
      <c r="P818" s="364" t="s">
        <v>555</v>
      </c>
      <c r="Q818" s="364" t="s">
        <v>555</v>
      </c>
      <c r="R818" s="364" t="s">
        <v>555</v>
      </c>
      <c r="S818" s="364" t="s">
        <v>555</v>
      </c>
      <c r="T818" s="365">
        <v>0</v>
      </c>
      <c r="U818" s="365">
        <v>0</v>
      </c>
      <c r="V818" s="365">
        <v>0</v>
      </c>
      <c r="W818" s="365">
        <v>0</v>
      </c>
      <c r="X818" s="365">
        <v>0</v>
      </c>
      <c r="Y818" s="365">
        <v>0</v>
      </c>
      <c r="Z818" s="365">
        <v>0</v>
      </c>
      <c r="AA818" s="365">
        <v>0</v>
      </c>
      <c r="AB818" s="365">
        <v>0</v>
      </c>
      <c r="AC818" s="365">
        <v>0</v>
      </c>
      <c r="AD818" s="365">
        <v>0</v>
      </c>
      <c r="AE818" s="365">
        <v>0</v>
      </c>
      <c r="AF818" s="365">
        <v>0</v>
      </c>
      <c r="AG818" s="365">
        <v>0</v>
      </c>
      <c r="AH818" s="365">
        <v>0</v>
      </c>
      <c r="AI818" s="365">
        <v>0</v>
      </c>
    </row>
    <row r="819" spans="1:35">
      <c r="A819" s="458" t="str">
        <f t="shared" si="12"/>
        <v>1224511262056000</v>
      </c>
      <c r="B819" s="364" t="s">
        <v>1616</v>
      </c>
      <c r="C819" s="364" t="s">
        <v>553</v>
      </c>
      <c r="D819" s="364" t="s">
        <v>557</v>
      </c>
      <c r="E819" s="364" t="s">
        <v>740</v>
      </c>
      <c r="F819" s="364" t="s">
        <v>588</v>
      </c>
      <c r="G819" s="364" t="s">
        <v>467</v>
      </c>
      <c r="H819" s="364" t="s">
        <v>556</v>
      </c>
      <c r="J819" s="364" t="s">
        <v>571</v>
      </c>
      <c r="K819" s="364" t="s">
        <v>569</v>
      </c>
      <c r="L819" s="364" t="s">
        <v>555</v>
      </c>
      <c r="M819" s="364" t="s">
        <v>738</v>
      </c>
      <c r="N819" s="364" t="s">
        <v>740</v>
      </c>
      <c r="O819" s="364" t="s">
        <v>555</v>
      </c>
      <c r="P819" s="364" t="s">
        <v>555</v>
      </c>
      <c r="Q819" s="364" t="s">
        <v>555</v>
      </c>
      <c r="R819" s="364" t="s">
        <v>555</v>
      </c>
      <c r="S819" s="364" t="s">
        <v>555</v>
      </c>
      <c r="T819" s="365">
        <v>0</v>
      </c>
      <c r="U819" s="365">
        <v>0</v>
      </c>
      <c r="V819" s="365">
        <v>0</v>
      </c>
      <c r="W819" s="365">
        <v>0</v>
      </c>
      <c r="X819" s="365">
        <v>0</v>
      </c>
      <c r="Y819" s="365">
        <v>0</v>
      </c>
      <c r="Z819" s="365">
        <v>0</v>
      </c>
      <c r="AA819" s="365">
        <v>0</v>
      </c>
      <c r="AB819" s="365">
        <v>0</v>
      </c>
      <c r="AC819" s="365">
        <v>0</v>
      </c>
      <c r="AD819" s="365">
        <v>0</v>
      </c>
      <c r="AE819" s="365">
        <v>0</v>
      </c>
      <c r="AF819" s="365">
        <v>0</v>
      </c>
      <c r="AG819" s="365">
        <v>0</v>
      </c>
      <c r="AH819" s="365">
        <v>0</v>
      </c>
      <c r="AI819" s="365">
        <v>0</v>
      </c>
    </row>
    <row r="820" spans="1:35">
      <c r="A820" s="458" t="str">
        <f t="shared" si="12"/>
        <v>1224512262056000</v>
      </c>
      <c r="B820" s="364" t="s">
        <v>1616</v>
      </c>
      <c r="C820" s="364" t="s">
        <v>553</v>
      </c>
      <c r="D820" s="364" t="s">
        <v>557</v>
      </c>
      <c r="E820" s="364" t="s">
        <v>740</v>
      </c>
      <c r="F820" s="364" t="s">
        <v>588</v>
      </c>
      <c r="G820" s="364" t="s">
        <v>467</v>
      </c>
      <c r="H820" s="364" t="s">
        <v>556</v>
      </c>
      <c r="J820" s="364" t="s">
        <v>571</v>
      </c>
      <c r="K820" s="364" t="s">
        <v>557</v>
      </c>
      <c r="L820" s="364" t="s">
        <v>555</v>
      </c>
      <c r="M820" s="364" t="s">
        <v>738</v>
      </c>
      <c r="N820" s="364" t="s">
        <v>740</v>
      </c>
      <c r="O820" s="364" t="s">
        <v>555</v>
      </c>
      <c r="P820" s="364" t="s">
        <v>555</v>
      </c>
      <c r="Q820" s="364" t="s">
        <v>555</v>
      </c>
      <c r="R820" s="364" t="s">
        <v>555</v>
      </c>
      <c r="S820" s="364" t="s">
        <v>555</v>
      </c>
      <c r="T820" s="365">
        <v>0</v>
      </c>
      <c r="U820" s="365">
        <v>0</v>
      </c>
      <c r="V820" s="365">
        <v>0</v>
      </c>
      <c r="W820" s="365">
        <v>0</v>
      </c>
      <c r="X820" s="365">
        <v>0</v>
      </c>
      <c r="Y820" s="365">
        <v>0</v>
      </c>
      <c r="Z820" s="365">
        <v>0</v>
      </c>
      <c r="AA820" s="365">
        <v>0</v>
      </c>
      <c r="AB820" s="365">
        <v>0</v>
      </c>
      <c r="AC820" s="365">
        <v>0</v>
      </c>
      <c r="AD820" s="365">
        <v>0</v>
      </c>
      <c r="AE820" s="365">
        <v>0</v>
      </c>
      <c r="AF820" s="365">
        <v>0</v>
      </c>
      <c r="AG820" s="365">
        <v>0</v>
      </c>
      <c r="AH820" s="365">
        <v>0</v>
      </c>
      <c r="AI820" s="365">
        <v>0</v>
      </c>
    </row>
    <row r="821" spans="1:35">
      <c r="A821" s="458" t="str">
        <f t="shared" si="12"/>
        <v>1224513262056000</v>
      </c>
      <c r="B821" s="364" t="s">
        <v>1616</v>
      </c>
      <c r="C821" s="364" t="s">
        <v>553</v>
      </c>
      <c r="D821" s="364" t="s">
        <v>557</v>
      </c>
      <c r="E821" s="364" t="s">
        <v>740</v>
      </c>
      <c r="F821" s="364" t="s">
        <v>588</v>
      </c>
      <c r="G821" s="364" t="s">
        <v>467</v>
      </c>
      <c r="H821" s="364" t="s">
        <v>556</v>
      </c>
      <c r="J821" s="364" t="s">
        <v>571</v>
      </c>
      <c r="K821" s="364" t="s">
        <v>572</v>
      </c>
      <c r="L821" s="364" t="s">
        <v>555</v>
      </c>
      <c r="M821" s="364" t="s">
        <v>738</v>
      </c>
      <c r="N821" s="364" t="s">
        <v>740</v>
      </c>
      <c r="O821" s="364" t="s">
        <v>555</v>
      </c>
      <c r="P821" s="364" t="s">
        <v>555</v>
      </c>
      <c r="Q821" s="364" t="s">
        <v>555</v>
      </c>
      <c r="R821" s="364" t="s">
        <v>555</v>
      </c>
      <c r="S821" s="364" t="s">
        <v>555</v>
      </c>
      <c r="T821" s="365">
        <v>0</v>
      </c>
      <c r="U821" s="365">
        <v>0</v>
      </c>
      <c r="V821" s="365">
        <v>0</v>
      </c>
      <c r="W821" s="365">
        <v>0</v>
      </c>
      <c r="X821" s="365">
        <v>0</v>
      </c>
      <c r="Y821" s="365">
        <v>0</v>
      </c>
      <c r="Z821" s="365">
        <v>0</v>
      </c>
      <c r="AA821" s="365">
        <v>0</v>
      </c>
      <c r="AB821" s="365">
        <v>0</v>
      </c>
      <c r="AC821" s="365">
        <v>0</v>
      </c>
      <c r="AD821" s="365">
        <v>0</v>
      </c>
      <c r="AE821" s="365">
        <v>0</v>
      </c>
      <c r="AF821" s="365">
        <v>0</v>
      </c>
      <c r="AG821" s="365">
        <v>0</v>
      </c>
      <c r="AH821" s="365">
        <v>0</v>
      </c>
      <c r="AI821" s="365">
        <v>0</v>
      </c>
    </row>
    <row r="822" spans="1:35">
      <c r="A822" s="458" t="str">
        <f t="shared" si="12"/>
        <v>1224514262056000</v>
      </c>
      <c r="B822" s="364" t="s">
        <v>1616</v>
      </c>
      <c r="C822" s="364" t="s">
        <v>553</v>
      </c>
      <c r="D822" s="364" t="s">
        <v>557</v>
      </c>
      <c r="E822" s="364" t="s">
        <v>740</v>
      </c>
      <c r="F822" s="364" t="s">
        <v>588</v>
      </c>
      <c r="G822" s="364" t="s">
        <v>467</v>
      </c>
      <c r="H822" s="364" t="s">
        <v>556</v>
      </c>
      <c r="J822" s="364" t="s">
        <v>571</v>
      </c>
      <c r="K822" s="364" t="s">
        <v>573</v>
      </c>
      <c r="L822" s="364" t="s">
        <v>555</v>
      </c>
      <c r="M822" s="364" t="s">
        <v>738</v>
      </c>
      <c r="N822" s="364" t="s">
        <v>740</v>
      </c>
      <c r="O822" s="364" t="s">
        <v>555</v>
      </c>
      <c r="P822" s="364" t="s">
        <v>555</v>
      </c>
      <c r="Q822" s="364" t="s">
        <v>555</v>
      </c>
      <c r="R822" s="364" t="s">
        <v>555</v>
      </c>
      <c r="S822" s="364" t="s">
        <v>555</v>
      </c>
      <c r="T822" s="365">
        <v>0</v>
      </c>
      <c r="U822" s="365">
        <v>0</v>
      </c>
      <c r="V822" s="365">
        <v>0</v>
      </c>
      <c r="W822" s="365">
        <v>0</v>
      </c>
      <c r="X822" s="365">
        <v>0</v>
      </c>
      <c r="Y822" s="365">
        <v>0</v>
      </c>
      <c r="Z822" s="365">
        <v>0</v>
      </c>
      <c r="AA822" s="365">
        <v>0</v>
      </c>
      <c r="AB822" s="365">
        <v>0</v>
      </c>
      <c r="AC822" s="365">
        <v>0</v>
      </c>
      <c r="AD822" s="365">
        <v>0</v>
      </c>
      <c r="AE822" s="365">
        <v>0</v>
      </c>
      <c r="AF822" s="365">
        <v>0</v>
      </c>
      <c r="AG822" s="365">
        <v>0</v>
      </c>
      <c r="AH822" s="365">
        <v>0</v>
      </c>
      <c r="AI822" s="365">
        <v>0</v>
      </c>
    </row>
    <row r="823" spans="1:35">
      <c r="A823" s="458" t="str">
        <f t="shared" si="12"/>
        <v>1224515262056000</v>
      </c>
      <c r="B823" s="364" t="s">
        <v>1616</v>
      </c>
      <c r="C823" s="364" t="s">
        <v>553</v>
      </c>
      <c r="D823" s="364" t="s">
        <v>557</v>
      </c>
      <c r="E823" s="364" t="s">
        <v>740</v>
      </c>
      <c r="F823" s="364" t="s">
        <v>588</v>
      </c>
      <c r="G823" s="364" t="s">
        <v>467</v>
      </c>
      <c r="H823" s="364" t="s">
        <v>556</v>
      </c>
      <c r="J823" s="364" t="s">
        <v>571</v>
      </c>
      <c r="K823" s="364" t="s">
        <v>574</v>
      </c>
      <c r="L823" s="364" t="s">
        <v>555</v>
      </c>
      <c r="M823" s="364" t="s">
        <v>738</v>
      </c>
      <c r="N823" s="364" t="s">
        <v>740</v>
      </c>
      <c r="O823" s="364" t="s">
        <v>555</v>
      </c>
      <c r="P823" s="364" t="s">
        <v>555</v>
      </c>
      <c r="Q823" s="364" t="s">
        <v>555</v>
      </c>
      <c r="R823" s="364" t="s">
        <v>555</v>
      </c>
      <c r="S823" s="364" t="s">
        <v>555</v>
      </c>
      <c r="T823" s="365">
        <v>0</v>
      </c>
      <c r="U823" s="365">
        <v>0</v>
      </c>
      <c r="V823" s="365">
        <v>0</v>
      </c>
      <c r="W823" s="365">
        <v>0</v>
      </c>
      <c r="X823" s="365">
        <v>0</v>
      </c>
      <c r="Y823" s="365">
        <v>0</v>
      </c>
      <c r="Z823" s="365">
        <v>0</v>
      </c>
      <c r="AA823" s="365">
        <v>0</v>
      </c>
      <c r="AB823" s="365">
        <v>0</v>
      </c>
      <c r="AC823" s="365">
        <v>0</v>
      </c>
      <c r="AD823" s="365">
        <v>0</v>
      </c>
      <c r="AE823" s="365">
        <v>0</v>
      </c>
      <c r="AF823" s="365">
        <v>0</v>
      </c>
      <c r="AG823" s="365">
        <v>0</v>
      </c>
      <c r="AH823" s="365">
        <v>0</v>
      </c>
      <c r="AI823" s="365">
        <v>0</v>
      </c>
    </row>
    <row r="824" spans="1:35">
      <c r="A824" s="458" t="str">
        <f t="shared" si="12"/>
        <v>1224516262056000</v>
      </c>
      <c r="B824" s="364" t="s">
        <v>1616</v>
      </c>
      <c r="C824" s="364" t="s">
        <v>553</v>
      </c>
      <c r="D824" s="364" t="s">
        <v>557</v>
      </c>
      <c r="E824" s="364" t="s">
        <v>740</v>
      </c>
      <c r="F824" s="364" t="s">
        <v>588</v>
      </c>
      <c r="G824" s="364" t="s">
        <v>467</v>
      </c>
      <c r="H824" s="364" t="s">
        <v>556</v>
      </c>
      <c r="J824" s="364" t="s">
        <v>571</v>
      </c>
      <c r="K824" s="364" t="s">
        <v>575</v>
      </c>
      <c r="L824" s="364" t="s">
        <v>555</v>
      </c>
      <c r="M824" s="364" t="s">
        <v>738</v>
      </c>
      <c r="N824" s="364" t="s">
        <v>740</v>
      </c>
      <c r="O824" s="364" t="s">
        <v>555</v>
      </c>
      <c r="P824" s="364" t="s">
        <v>555</v>
      </c>
      <c r="Q824" s="364" t="s">
        <v>555</v>
      </c>
      <c r="R824" s="364" t="s">
        <v>555</v>
      </c>
      <c r="S824" s="364" t="s">
        <v>555</v>
      </c>
      <c r="T824" s="365">
        <v>0</v>
      </c>
      <c r="U824" s="365">
        <v>0</v>
      </c>
      <c r="V824" s="365">
        <v>0</v>
      </c>
      <c r="W824" s="365">
        <v>0</v>
      </c>
      <c r="X824" s="365">
        <v>0</v>
      </c>
      <c r="Y824" s="365">
        <v>0</v>
      </c>
      <c r="Z824" s="365">
        <v>0</v>
      </c>
      <c r="AA824" s="365">
        <v>0</v>
      </c>
      <c r="AB824" s="365">
        <v>0</v>
      </c>
      <c r="AC824" s="365">
        <v>0</v>
      </c>
      <c r="AD824" s="365">
        <v>0</v>
      </c>
      <c r="AE824" s="365">
        <v>0</v>
      </c>
      <c r="AF824" s="365">
        <v>0</v>
      </c>
      <c r="AG824" s="365">
        <v>0</v>
      </c>
      <c r="AH824" s="365">
        <v>0</v>
      </c>
      <c r="AI824" s="365">
        <v>0</v>
      </c>
    </row>
    <row r="825" spans="1:35">
      <c r="A825" s="458" t="str">
        <f t="shared" si="12"/>
        <v>1224517262056000</v>
      </c>
      <c r="B825" s="364" t="s">
        <v>1616</v>
      </c>
      <c r="C825" s="364" t="s">
        <v>553</v>
      </c>
      <c r="D825" s="364" t="s">
        <v>557</v>
      </c>
      <c r="E825" s="364" t="s">
        <v>740</v>
      </c>
      <c r="F825" s="364" t="s">
        <v>588</v>
      </c>
      <c r="G825" s="364" t="s">
        <v>467</v>
      </c>
      <c r="H825" s="364" t="s">
        <v>556</v>
      </c>
      <c r="J825" s="364" t="s">
        <v>571</v>
      </c>
      <c r="K825" s="364" t="s">
        <v>576</v>
      </c>
      <c r="L825" s="364" t="s">
        <v>555</v>
      </c>
      <c r="M825" s="364" t="s">
        <v>738</v>
      </c>
      <c r="N825" s="364" t="s">
        <v>740</v>
      </c>
      <c r="O825" s="364" t="s">
        <v>555</v>
      </c>
      <c r="P825" s="364" t="s">
        <v>555</v>
      </c>
      <c r="Q825" s="364" t="s">
        <v>555</v>
      </c>
      <c r="R825" s="364" t="s">
        <v>555</v>
      </c>
      <c r="S825" s="364" t="s">
        <v>555</v>
      </c>
      <c r="T825" s="365">
        <v>0</v>
      </c>
      <c r="U825" s="365">
        <v>0</v>
      </c>
      <c r="V825" s="365">
        <v>0</v>
      </c>
      <c r="W825" s="365">
        <v>0</v>
      </c>
      <c r="X825" s="365">
        <v>0</v>
      </c>
      <c r="Y825" s="365">
        <v>0</v>
      </c>
      <c r="Z825" s="365">
        <v>0</v>
      </c>
      <c r="AA825" s="365">
        <v>0</v>
      </c>
      <c r="AB825" s="365">
        <v>0</v>
      </c>
      <c r="AC825" s="365">
        <v>0</v>
      </c>
      <c r="AD825" s="365">
        <v>0</v>
      </c>
      <c r="AE825" s="365">
        <v>0</v>
      </c>
      <c r="AF825" s="365">
        <v>0</v>
      </c>
      <c r="AG825" s="365">
        <v>0</v>
      </c>
      <c r="AH825" s="365">
        <v>0</v>
      </c>
      <c r="AI825" s="365">
        <v>0</v>
      </c>
    </row>
    <row r="826" spans="1:35">
      <c r="A826" s="458" t="str">
        <f t="shared" si="12"/>
        <v>1224518262056000</v>
      </c>
      <c r="B826" s="364" t="s">
        <v>1616</v>
      </c>
      <c r="C826" s="364" t="s">
        <v>553</v>
      </c>
      <c r="D826" s="364" t="s">
        <v>557</v>
      </c>
      <c r="E826" s="364" t="s">
        <v>740</v>
      </c>
      <c r="F826" s="364" t="s">
        <v>588</v>
      </c>
      <c r="G826" s="364" t="s">
        <v>467</v>
      </c>
      <c r="H826" s="364" t="s">
        <v>556</v>
      </c>
      <c r="J826" s="364" t="s">
        <v>571</v>
      </c>
      <c r="K826" s="364" t="s">
        <v>577</v>
      </c>
      <c r="L826" s="364" t="s">
        <v>555</v>
      </c>
      <c r="M826" s="364" t="s">
        <v>738</v>
      </c>
      <c r="N826" s="364" t="s">
        <v>740</v>
      </c>
      <c r="O826" s="364" t="s">
        <v>555</v>
      </c>
      <c r="P826" s="364" t="s">
        <v>555</v>
      </c>
      <c r="Q826" s="364" t="s">
        <v>555</v>
      </c>
      <c r="R826" s="364" t="s">
        <v>555</v>
      </c>
      <c r="S826" s="364" t="s">
        <v>555</v>
      </c>
      <c r="T826" s="365">
        <v>0</v>
      </c>
      <c r="U826" s="365">
        <v>0</v>
      </c>
      <c r="V826" s="365">
        <v>0</v>
      </c>
      <c r="W826" s="365">
        <v>0</v>
      </c>
      <c r="X826" s="365">
        <v>0</v>
      </c>
      <c r="Y826" s="365">
        <v>0</v>
      </c>
      <c r="Z826" s="365">
        <v>0</v>
      </c>
      <c r="AA826" s="365">
        <v>0</v>
      </c>
      <c r="AB826" s="365">
        <v>0</v>
      </c>
      <c r="AC826" s="365">
        <v>0</v>
      </c>
      <c r="AD826" s="365">
        <v>0</v>
      </c>
      <c r="AE826" s="365">
        <v>0</v>
      </c>
      <c r="AF826" s="365">
        <v>0</v>
      </c>
      <c r="AG826" s="365">
        <v>0</v>
      </c>
      <c r="AH826" s="365">
        <v>0</v>
      </c>
      <c r="AI826" s="365">
        <v>0</v>
      </c>
    </row>
    <row r="827" spans="1:35">
      <c r="A827" s="458" t="str">
        <f t="shared" si="12"/>
        <v>1224519262056000</v>
      </c>
      <c r="B827" s="364" t="s">
        <v>1616</v>
      </c>
      <c r="C827" s="364" t="s">
        <v>553</v>
      </c>
      <c r="D827" s="364" t="s">
        <v>557</v>
      </c>
      <c r="E827" s="364" t="s">
        <v>740</v>
      </c>
      <c r="F827" s="364" t="s">
        <v>588</v>
      </c>
      <c r="G827" s="364" t="s">
        <v>467</v>
      </c>
      <c r="H827" s="364" t="s">
        <v>556</v>
      </c>
      <c r="J827" s="364" t="s">
        <v>571</v>
      </c>
      <c r="K827" s="364" t="s">
        <v>578</v>
      </c>
      <c r="L827" s="364" t="s">
        <v>555</v>
      </c>
      <c r="M827" s="364" t="s">
        <v>738</v>
      </c>
      <c r="N827" s="364" t="s">
        <v>740</v>
      </c>
      <c r="O827" s="364" t="s">
        <v>555</v>
      </c>
      <c r="P827" s="364" t="s">
        <v>555</v>
      </c>
      <c r="Q827" s="364" t="s">
        <v>555</v>
      </c>
      <c r="R827" s="364" t="s">
        <v>555</v>
      </c>
      <c r="S827" s="364" t="s">
        <v>555</v>
      </c>
      <c r="T827" s="365">
        <v>0</v>
      </c>
      <c r="U827" s="365">
        <v>0</v>
      </c>
      <c r="V827" s="365">
        <v>0</v>
      </c>
      <c r="W827" s="365">
        <v>0</v>
      </c>
      <c r="X827" s="365">
        <v>0</v>
      </c>
      <c r="Y827" s="365">
        <v>0</v>
      </c>
      <c r="Z827" s="365">
        <v>0</v>
      </c>
      <c r="AA827" s="365">
        <v>0</v>
      </c>
      <c r="AB827" s="365">
        <v>0</v>
      </c>
      <c r="AC827" s="365">
        <v>0</v>
      </c>
      <c r="AD827" s="365">
        <v>0</v>
      </c>
      <c r="AE827" s="365">
        <v>0</v>
      </c>
      <c r="AF827" s="365">
        <v>0</v>
      </c>
      <c r="AG827" s="365">
        <v>0</v>
      </c>
      <c r="AH827" s="365">
        <v>0</v>
      </c>
      <c r="AI827" s="365">
        <v>0</v>
      </c>
    </row>
    <row r="828" spans="1:35">
      <c r="A828" s="458" t="str">
        <f t="shared" si="12"/>
        <v>1224520262056000</v>
      </c>
      <c r="B828" s="364" t="s">
        <v>1616</v>
      </c>
      <c r="C828" s="364" t="s">
        <v>553</v>
      </c>
      <c r="D828" s="364" t="s">
        <v>557</v>
      </c>
      <c r="E828" s="364" t="s">
        <v>740</v>
      </c>
      <c r="F828" s="364" t="s">
        <v>588</v>
      </c>
      <c r="G828" s="364" t="s">
        <v>467</v>
      </c>
      <c r="H828" s="364" t="s">
        <v>556</v>
      </c>
      <c r="J828" s="364" t="s">
        <v>571</v>
      </c>
      <c r="K828" s="364" t="s">
        <v>579</v>
      </c>
      <c r="L828" s="364" t="s">
        <v>555</v>
      </c>
      <c r="M828" s="364" t="s">
        <v>738</v>
      </c>
      <c r="N828" s="364" t="s">
        <v>740</v>
      </c>
      <c r="O828" s="364" t="s">
        <v>555</v>
      </c>
      <c r="P828" s="364" t="s">
        <v>555</v>
      </c>
      <c r="Q828" s="364" t="s">
        <v>555</v>
      </c>
      <c r="R828" s="364" t="s">
        <v>555</v>
      </c>
      <c r="S828" s="364" t="s">
        <v>555</v>
      </c>
      <c r="T828" s="365">
        <v>0</v>
      </c>
      <c r="U828" s="365">
        <v>0</v>
      </c>
      <c r="V828" s="365">
        <v>0</v>
      </c>
      <c r="W828" s="365">
        <v>0</v>
      </c>
      <c r="X828" s="365">
        <v>0</v>
      </c>
      <c r="Y828" s="365">
        <v>0</v>
      </c>
      <c r="Z828" s="365">
        <v>0</v>
      </c>
      <c r="AA828" s="365">
        <v>0</v>
      </c>
      <c r="AB828" s="365">
        <v>0</v>
      </c>
      <c r="AC828" s="365">
        <v>0</v>
      </c>
      <c r="AD828" s="365">
        <v>0</v>
      </c>
      <c r="AE828" s="365">
        <v>0</v>
      </c>
      <c r="AF828" s="365">
        <v>0</v>
      </c>
      <c r="AG828" s="365">
        <v>0</v>
      </c>
      <c r="AH828" s="365">
        <v>0</v>
      </c>
      <c r="AI828" s="365">
        <v>0</v>
      </c>
    </row>
    <row r="829" spans="1:35">
      <c r="A829" s="458" t="str">
        <f t="shared" si="12"/>
        <v>1224521262056000</v>
      </c>
      <c r="B829" s="364" t="s">
        <v>1616</v>
      </c>
      <c r="C829" s="364" t="s">
        <v>553</v>
      </c>
      <c r="D829" s="364" t="s">
        <v>557</v>
      </c>
      <c r="E829" s="364" t="s">
        <v>740</v>
      </c>
      <c r="F829" s="364" t="s">
        <v>588</v>
      </c>
      <c r="G829" s="364" t="s">
        <v>467</v>
      </c>
      <c r="H829" s="364" t="s">
        <v>556</v>
      </c>
      <c r="J829" s="364" t="s">
        <v>571</v>
      </c>
      <c r="K829" s="364" t="s">
        <v>559</v>
      </c>
      <c r="L829" s="364" t="s">
        <v>555</v>
      </c>
      <c r="M829" s="364" t="s">
        <v>738</v>
      </c>
      <c r="N829" s="364" t="s">
        <v>740</v>
      </c>
      <c r="O829" s="364" t="s">
        <v>555</v>
      </c>
      <c r="P829" s="364" t="s">
        <v>555</v>
      </c>
      <c r="Q829" s="364" t="s">
        <v>555</v>
      </c>
      <c r="R829" s="364" t="s">
        <v>555</v>
      </c>
      <c r="S829" s="364" t="s">
        <v>555</v>
      </c>
      <c r="T829" s="365">
        <v>0</v>
      </c>
      <c r="U829" s="365">
        <v>0</v>
      </c>
      <c r="V829" s="365">
        <v>0</v>
      </c>
      <c r="W829" s="365">
        <v>0</v>
      </c>
      <c r="X829" s="365">
        <v>0</v>
      </c>
      <c r="Y829" s="365">
        <v>0</v>
      </c>
      <c r="Z829" s="365">
        <v>0</v>
      </c>
      <c r="AA829" s="365">
        <v>0</v>
      </c>
      <c r="AB829" s="365">
        <v>0</v>
      </c>
      <c r="AC829" s="365">
        <v>0</v>
      </c>
      <c r="AD829" s="365">
        <v>0</v>
      </c>
      <c r="AE829" s="365">
        <v>0</v>
      </c>
      <c r="AF829" s="365">
        <v>0</v>
      </c>
      <c r="AG829" s="365">
        <v>0</v>
      </c>
      <c r="AH829" s="365">
        <v>0</v>
      </c>
      <c r="AI829" s="365">
        <v>0</v>
      </c>
    </row>
    <row r="830" spans="1:35">
      <c r="A830" s="458" t="str">
        <f t="shared" si="12"/>
        <v>1224522262056000</v>
      </c>
      <c r="B830" s="364" t="s">
        <v>1616</v>
      </c>
      <c r="C830" s="364" t="s">
        <v>553</v>
      </c>
      <c r="D830" s="364" t="s">
        <v>557</v>
      </c>
      <c r="E830" s="364" t="s">
        <v>740</v>
      </c>
      <c r="F830" s="364" t="s">
        <v>588</v>
      </c>
      <c r="G830" s="364" t="s">
        <v>467</v>
      </c>
      <c r="H830" s="364" t="s">
        <v>556</v>
      </c>
      <c r="J830" s="364" t="s">
        <v>571</v>
      </c>
      <c r="K830" s="364" t="s">
        <v>580</v>
      </c>
      <c r="L830" s="364" t="s">
        <v>555</v>
      </c>
      <c r="M830" s="364" t="s">
        <v>738</v>
      </c>
      <c r="N830" s="364" t="s">
        <v>740</v>
      </c>
      <c r="O830" s="364" t="s">
        <v>555</v>
      </c>
      <c r="P830" s="364" t="s">
        <v>555</v>
      </c>
      <c r="Q830" s="364" t="s">
        <v>555</v>
      </c>
      <c r="R830" s="364" t="s">
        <v>555</v>
      </c>
      <c r="S830" s="364" t="s">
        <v>555</v>
      </c>
      <c r="T830" s="365">
        <v>0</v>
      </c>
      <c r="U830" s="365">
        <v>0</v>
      </c>
      <c r="V830" s="365">
        <v>0</v>
      </c>
      <c r="W830" s="365">
        <v>0</v>
      </c>
      <c r="X830" s="365">
        <v>0</v>
      </c>
      <c r="Y830" s="365">
        <v>0</v>
      </c>
      <c r="Z830" s="365">
        <v>0</v>
      </c>
      <c r="AA830" s="365">
        <v>0</v>
      </c>
      <c r="AB830" s="365">
        <v>0</v>
      </c>
      <c r="AC830" s="365">
        <v>0</v>
      </c>
      <c r="AD830" s="365">
        <v>0</v>
      </c>
      <c r="AE830" s="365">
        <v>0</v>
      </c>
      <c r="AF830" s="365">
        <v>0</v>
      </c>
      <c r="AG830" s="365">
        <v>0</v>
      </c>
      <c r="AH830" s="365">
        <v>0</v>
      </c>
      <c r="AI830" s="365">
        <v>0</v>
      </c>
    </row>
    <row r="831" spans="1:35">
      <c r="A831" s="458" t="str">
        <f t="shared" si="12"/>
        <v>1224523262056000</v>
      </c>
      <c r="B831" s="364" t="s">
        <v>1616</v>
      </c>
      <c r="C831" s="364" t="s">
        <v>553</v>
      </c>
      <c r="D831" s="364" t="s">
        <v>557</v>
      </c>
      <c r="E831" s="364" t="s">
        <v>740</v>
      </c>
      <c r="F831" s="364" t="s">
        <v>588</v>
      </c>
      <c r="G831" s="364" t="s">
        <v>467</v>
      </c>
      <c r="H831" s="364" t="s">
        <v>556</v>
      </c>
      <c r="J831" s="364" t="s">
        <v>571</v>
      </c>
      <c r="K831" s="364" t="s">
        <v>581</v>
      </c>
      <c r="L831" s="364" t="s">
        <v>555</v>
      </c>
      <c r="M831" s="364" t="s">
        <v>738</v>
      </c>
      <c r="N831" s="364" t="s">
        <v>740</v>
      </c>
      <c r="O831" s="364" t="s">
        <v>555</v>
      </c>
      <c r="P831" s="364" t="s">
        <v>555</v>
      </c>
      <c r="Q831" s="364" t="s">
        <v>555</v>
      </c>
      <c r="R831" s="364" t="s">
        <v>555</v>
      </c>
      <c r="S831" s="364" t="s">
        <v>555</v>
      </c>
      <c r="T831" s="365">
        <v>0</v>
      </c>
      <c r="U831" s="365">
        <v>0</v>
      </c>
      <c r="V831" s="365">
        <v>0</v>
      </c>
      <c r="W831" s="365">
        <v>0</v>
      </c>
      <c r="X831" s="365">
        <v>0</v>
      </c>
      <c r="Y831" s="365">
        <v>0</v>
      </c>
      <c r="Z831" s="365">
        <v>0</v>
      </c>
      <c r="AA831" s="365">
        <v>0</v>
      </c>
      <c r="AB831" s="365">
        <v>0</v>
      </c>
      <c r="AC831" s="365">
        <v>0</v>
      </c>
      <c r="AD831" s="365">
        <v>0</v>
      </c>
      <c r="AE831" s="365">
        <v>0</v>
      </c>
      <c r="AF831" s="365">
        <v>0</v>
      </c>
      <c r="AG831" s="365">
        <v>0</v>
      </c>
      <c r="AH831" s="365">
        <v>0</v>
      </c>
      <c r="AI831" s="365">
        <v>0</v>
      </c>
    </row>
    <row r="832" spans="1:35">
      <c r="A832" s="458" t="str">
        <f t="shared" si="12"/>
        <v>1224524262056000</v>
      </c>
      <c r="B832" s="364" t="s">
        <v>1616</v>
      </c>
      <c r="C832" s="364" t="s">
        <v>553</v>
      </c>
      <c r="D832" s="364" t="s">
        <v>557</v>
      </c>
      <c r="E832" s="364" t="s">
        <v>740</v>
      </c>
      <c r="F832" s="364" t="s">
        <v>588</v>
      </c>
      <c r="G832" s="364" t="s">
        <v>467</v>
      </c>
      <c r="H832" s="364" t="s">
        <v>556</v>
      </c>
      <c r="J832" s="364" t="s">
        <v>571</v>
      </c>
      <c r="K832" s="364" t="s">
        <v>560</v>
      </c>
      <c r="L832" s="364" t="s">
        <v>555</v>
      </c>
      <c r="M832" s="364" t="s">
        <v>738</v>
      </c>
      <c r="N832" s="364" t="s">
        <v>740</v>
      </c>
      <c r="O832" s="364" t="s">
        <v>555</v>
      </c>
      <c r="P832" s="364" t="s">
        <v>555</v>
      </c>
      <c r="Q832" s="364" t="s">
        <v>555</v>
      </c>
      <c r="R832" s="364" t="s">
        <v>555</v>
      </c>
      <c r="S832" s="364" t="s">
        <v>555</v>
      </c>
      <c r="T832" s="365">
        <v>0</v>
      </c>
      <c r="U832" s="365">
        <v>0</v>
      </c>
      <c r="V832" s="365">
        <v>0</v>
      </c>
      <c r="W832" s="365">
        <v>0</v>
      </c>
      <c r="X832" s="365">
        <v>0</v>
      </c>
      <c r="Y832" s="365">
        <v>0</v>
      </c>
      <c r="Z832" s="365">
        <v>0</v>
      </c>
      <c r="AA832" s="365">
        <v>0</v>
      </c>
      <c r="AB832" s="365">
        <v>0</v>
      </c>
      <c r="AC832" s="365">
        <v>0</v>
      </c>
      <c r="AD832" s="365">
        <v>0</v>
      </c>
      <c r="AE832" s="365">
        <v>0</v>
      </c>
      <c r="AF832" s="365">
        <v>0</v>
      </c>
      <c r="AG832" s="365">
        <v>0</v>
      </c>
      <c r="AH832" s="365">
        <v>0</v>
      </c>
      <c r="AI832" s="365">
        <v>0</v>
      </c>
    </row>
    <row r="833" spans="1:89">
      <c r="A833" s="458" t="str">
        <f t="shared" si="12"/>
        <v>1223401262056008</v>
      </c>
      <c r="B833" s="364" t="s">
        <v>1616</v>
      </c>
      <c r="C833" s="364" t="s">
        <v>553</v>
      </c>
      <c r="D833" s="364" t="s">
        <v>557</v>
      </c>
      <c r="E833" s="364" t="s">
        <v>740</v>
      </c>
      <c r="F833" s="364" t="s">
        <v>588</v>
      </c>
      <c r="G833" s="364" t="s">
        <v>467</v>
      </c>
      <c r="H833" s="364" t="s">
        <v>772</v>
      </c>
      <c r="I833" s="364" t="s">
        <v>771</v>
      </c>
      <c r="J833" s="364" t="s">
        <v>748</v>
      </c>
      <c r="K833" s="364" t="s">
        <v>558</v>
      </c>
      <c r="L833" s="364" t="s">
        <v>555</v>
      </c>
      <c r="M833" s="364" t="s">
        <v>738</v>
      </c>
      <c r="N833" s="364" t="s">
        <v>739</v>
      </c>
      <c r="O833" s="364" t="s">
        <v>555</v>
      </c>
      <c r="P833" s="364" t="s">
        <v>555</v>
      </c>
      <c r="Q833" s="364" t="s">
        <v>743</v>
      </c>
      <c r="R833" s="364" t="s">
        <v>555</v>
      </c>
      <c r="S833" s="364" t="s">
        <v>555</v>
      </c>
      <c r="T833" s="365">
        <v>0</v>
      </c>
      <c r="U833" s="365">
        <v>0</v>
      </c>
      <c r="V833" s="365">
        <v>0</v>
      </c>
      <c r="W833" s="365">
        <v>0</v>
      </c>
      <c r="X833" s="365">
        <v>0</v>
      </c>
      <c r="Y833" s="365">
        <v>0</v>
      </c>
      <c r="Z833" s="365">
        <v>0</v>
      </c>
      <c r="AA833" s="365">
        <v>0</v>
      </c>
      <c r="AB833" s="365">
        <v>0</v>
      </c>
      <c r="AC833" s="365">
        <v>0</v>
      </c>
      <c r="AD833" s="365">
        <v>0</v>
      </c>
      <c r="AE833" s="365">
        <v>0</v>
      </c>
      <c r="AF833" s="365">
        <v>0</v>
      </c>
      <c r="AG833" s="365">
        <v>0</v>
      </c>
      <c r="AH833" s="365">
        <v>0</v>
      </c>
      <c r="AI833" s="365">
        <v>0</v>
      </c>
      <c r="AJ833" s="365">
        <v>0</v>
      </c>
      <c r="AK833" s="365">
        <v>0</v>
      </c>
      <c r="AL833" s="365">
        <v>0</v>
      </c>
      <c r="AM833" s="365">
        <v>0</v>
      </c>
      <c r="AN833" s="365">
        <v>0</v>
      </c>
      <c r="AO833" s="365">
        <v>0</v>
      </c>
      <c r="AP833" s="365">
        <v>0</v>
      </c>
      <c r="AQ833" s="365">
        <v>0</v>
      </c>
      <c r="AR833" s="365">
        <v>0</v>
      </c>
      <c r="AS833" s="365">
        <v>0</v>
      </c>
      <c r="AT833" s="365">
        <v>0</v>
      </c>
      <c r="AU833" s="365">
        <v>4170317</v>
      </c>
      <c r="AV833" s="365">
        <v>740855</v>
      </c>
      <c r="AW833" s="365">
        <v>15692</v>
      </c>
      <c r="AX833" s="365">
        <v>47212</v>
      </c>
      <c r="AY833" s="365">
        <v>15692</v>
      </c>
      <c r="AZ833" s="365">
        <v>39112</v>
      </c>
      <c r="BA833" s="365">
        <v>0</v>
      </c>
      <c r="BB833" s="365">
        <v>740855</v>
      </c>
      <c r="BC833" s="365">
        <v>15692</v>
      </c>
      <c r="BD833" s="365">
        <v>0</v>
      </c>
      <c r="BE833" s="365">
        <v>0</v>
      </c>
      <c r="BF833" s="365">
        <v>740855</v>
      </c>
      <c r="BG833" s="365">
        <v>385166</v>
      </c>
      <c r="BH833" s="365">
        <v>385166</v>
      </c>
      <c r="BI833" s="365">
        <v>385166</v>
      </c>
      <c r="BJ833" s="365">
        <v>15692</v>
      </c>
      <c r="BK833" s="365">
        <v>0</v>
      </c>
      <c r="BL833" s="365">
        <v>0</v>
      </c>
      <c r="BM833" s="365">
        <v>0</v>
      </c>
      <c r="BN833" s="365">
        <v>0</v>
      </c>
      <c r="BO833" s="365">
        <v>0</v>
      </c>
      <c r="BP833" s="365">
        <v>0</v>
      </c>
      <c r="BQ833" s="365">
        <v>0</v>
      </c>
      <c r="BR833" s="365">
        <v>8627</v>
      </c>
      <c r="BS833" s="365">
        <v>7065</v>
      </c>
      <c r="BT833" s="365">
        <v>7065</v>
      </c>
      <c r="BU833" s="365">
        <v>7065</v>
      </c>
      <c r="BV833" s="365">
        <v>0</v>
      </c>
      <c r="BW833" s="365">
        <v>0</v>
      </c>
      <c r="BX833" s="365">
        <v>0</v>
      </c>
      <c r="BY833" s="365">
        <v>0</v>
      </c>
      <c r="BZ833" s="365">
        <v>0</v>
      </c>
      <c r="CA833" s="365">
        <v>0</v>
      </c>
      <c r="CB833" s="365">
        <v>0</v>
      </c>
      <c r="CC833" s="365">
        <v>0</v>
      </c>
      <c r="CD833" s="365">
        <v>0</v>
      </c>
      <c r="CE833" s="365">
        <v>0</v>
      </c>
      <c r="CF833" s="365">
        <v>0</v>
      </c>
      <c r="CG833" s="365">
        <v>0</v>
      </c>
      <c r="CH833" s="365">
        <v>0</v>
      </c>
      <c r="CI833" s="365">
        <v>0</v>
      </c>
      <c r="CJ833" s="365">
        <v>0</v>
      </c>
      <c r="CK833" s="365">
        <v>0</v>
      </c>
    </row>
    <row r="834" spans="1:89">
      <c r="A834" s="458" t="str">
        <f t="shared" si="12"/>
        <v>1223402262056008</v>
      </c>
      <c r="B834" s="364" t="s">
        <v>1616</v>
      </c>
      <c r="C834" s="364" t="s">
        <v>553</v>
      </c>
      <c r="D834" s="364" t="s">
        <v>557</v>
      </c>
      <c r="E834" s="364" t="s">
        <v>740</v>
      </c>
      <c r="F834" s="364" t="s">
        <v>588</v>
      </c>
      <c r="G834" s="364" t="s">
        <v>467</v>
      </c>
      <c r="H834" s="364" t="s">
        <v>772</v>
      </c>
      <c r="I834" s="364" t="s">
        <v>771</v>
      </c>
      <c r="J834" s="364" t="s">
        <v>748</v>
      </c>
      <c r="K834" s="364" t="s">
        <v>561</v>
      </c>
      <c r="L834" s="364" t="s">
        <v>555</v>
      </c>
      <c r="M834" s="364" t="s">
        <v>738</v>
      </c>
      <c r="N834" s="364" t="s">
        <v>739</v>
      </c>
      <c r="O834" s="364" t="s">
        <v>555</v>
      </c>
      <c r="P834" s="364" t="s">
        <v>555</v>
      </c>
      <c r="Q834" s="364" t="s">
        <v>743</v>
      </c>
      <c r="R834" s="364" t="s">
        <v>555</v>
      </c>
      <c r="S834" s="364" t="s">
        <v>555</v>
      </c>
      <c r="T834" s="365">
        <v>0</v>
      </c>
      <c r="U834" s="365">
        <v>0</v>
      </c>
      <c r="V834" s="365">
        <v>0</v>
      </c>
      <c r="W834" s="365">
        <v>0</v>
      </c>
      <c r="X834" s="365">
        <v>0</v>
      </c>
      <c r="Y834" s="365">
        <v>0</v>
      </c>
      <c r="Z834" s="365">
        <v>0</v>
      </c>
      <c r="AA834" s="365">
        <v>0</v>
      </c>
      <c r="AB834" s="365">
        <v>0</v>
      </c>
      <c r="AC834" s="365">
        <v>0</v>
      </c>
      <c r="AD834" s="365">
        <v>0</v>
      </c>
      <c r="AE834" s="365">
        <v>0</v>
      </c>
      <c r="AF834" s="365">
        <v>0</v>
      </c>
      <c r="AG834" s="365">
        <v>0</v>
      </c>
      <c r="AH834" s="365">
        <v>0</v>
      </c>
      <c r="AI834" s="365">
        <v>0</v>
      </c>
      <c r="AJ834" s="365">
        <v>0</v>
      </c>
      <c r="AK834" s="365">
        <v>26400</v>
      </c>
      <c r="AL834" s="365">
        <v>5</v>
      </c>
      <c r="AM834" s="365" t="s">
        <v>1559</v>
      </c>
    </row>
    <row r="835" spans="1:89">
      <c r="A835" s="458" t="str">
        <f t="shared" ref="A835:A898" si="13">+D835&amp;E835&amp;J835&amp;K835&amp;F835&amp;H835</f>
        <v>1402101262056000</v>
      </c>
      <c r="B835" s="364" t="s">
        <v>1616</v>
      </c>
      <c r="C835" s="364" t="s">
        <v>553</v>
      </c>
      <c r="D835" s="364" t="s">
        <v>573</v>
      </c>
      <c r="E835" s="364" t="s">
        <v>555</v>
      </c>
      <c r="F835" s="364" t="s">
        <v>588</v>
      </c>
      <c r="G835" s="364" t="s">
        <v>467</v>
      </c>
      <c r="H835" s="364" t="s">
        <v>556</v>
      </c>
      <c r="J835" s="364" t="s">
        <v>559</v>
      </c>
      <c r="K835" s="364" t="s">
        <v>558</v>
      </c>
      <c r="L835" s="364" t="s">
        <v>555</v>
      </c>
      <c r="M835" s="364" t="s">
        <v>738</v>
      </c>
      <c r="N835" s="364" t="s">
        <v>739</v>
      </c>
      <c r="O835" s="364" t="s">
        <v>555</v>
      </c>
      <c r="P835" s="364" t="s">
        <v>555</v>
      </c>
      <c r="Q835" s="364" t="s">
        <v>555</v>
      </c>
      <c r="R835" s="364" t="s">
        <v>555</v>
      </c>
      <c r="S835" s="364" t="s">
        <v>555</v>
      </c>
      <c r="T835" s="365">
        <v>0</v>
      </c>
      <c r="U835" s="365">
        <v>0</v>
      </c>
      <c r="V835" s="365">
        <v>0</v>
      </c>
      <c r="W835" s="365">
        <v>0</v>
      </c>
      <c r="X835" s="365">
        <v>0</v>
      </c>
      <c r="Y835" s="365">
        <v>0</v>
      </c>
      <c r="Z835" s="365">
        <v>0</v>
      </c>
      <c r="AA835" s="365">
        <v>0</v>
      </c>
      <c r="AB835" s="365">
        <v>0</v>
      </c>
      <c r="AC835" s="365">
        <v>0</v>
      </c>
      <c r="AD835" s="365">
        <v>253</v>
      </c>
      <c r="AE835" s="365">
        <v>31</v>
      </c>
      <c r="AF835" s="365">
        <v>99</v>
      </c>
      <c r="AG835" s="365">
        <v>5220</v>
      </c>
      <c r="AH835" s="365">
        <v>278</v>
      </c>
      <c r="AI835" s="365">
        <v>5881</v>
      </c>
      <c r="AJ835" s="365">
        <v>0</v>
      </c>
      <c r="AK835" s="365">
        <v>0</v>
      </c>
      <c r="AL835" s="365">
        <v>0</v>
      </c>
      <c r="AM835" s="365">
        <v>0</v>
      </c>
      <c r="AN835" s="365">
        <v>0</v>
      </c>
      <c r="AO835" s="365">
        <v>0</v>
      </c>
      <c r="AP835" s="365">
        <v>0</v>
      </c>
      <c r="AQ835" s="365">
        <v>0</v>
      </c>
      <c r="AR835" s="365">
        <v>0</v>
      </c>
      <c r="AS835" s="365">
        <v>0</v>
      </c>
      <c r="AT835" s="365">
        <v>0</v>
      </c>
      <c r="AU835" s="365">
        <v>0</v>
      </c>
      <c r="AV835" s="365">
        <v>0</v>
      </c>
      <c r="AW835" s="365">
        <v>0</v>
      </c>
      <c r="AX835" s="365">
        <v>0</v>
      </c>
      <c r="AY835" s="365">
        <v>5881</v>
      </c>
    </row>
    <row r="836" spans="1:89">
      <c r="A836" s="458" t="str">
        <f t="shared" si="13"/>
        <v>1402102262056000</v>
      </c>
      <c r="B836" s="364" t="s">
        <v>1616</v>
      </c>
      <c r="C836" s="364" t="s">
        <v>553</v>
      </c>
      <c r="D836" s="364" t="s">
        <v>573</v>
      </c>
      <c r="E836" s="364" t="s">
        <v>555</v>
      </c>
      <c r="F836" s="364" t="s">
        <v>588</v>
      </c>
      <c r="G836" s="364" t="s">
        <v>467</v>
      </c>
      <c r="H836" s="364" t="s">
        <v>556</v>
      </c>
      <c r="J836" s="364" t="s">
        <v>559</v>
      </c>
      <c r="K836" s="364" t="s">
        <v>561</v>
      </c>
      <c r="L836" s="364" t="s">
        <v>555</v>
      </c>
      <c r="M836" s="364" t="s">
        <v>738</v>
      </c>
      <c r="N836" s="364" t="s">
        <v>739</v>
      </c>
      <c r="O836" s="364" t="s">
        <v>555</v>
      </c>
      <c r="P836" s="364" t="s">
        <v>555</v>
      </c>
      <c r="Q836" s="364" t="s">
        <v>555</v>
      </c>
      <c r="R836" s="364" t="s">
        <v>555</v>
      </c>
      <c r="S836" s="364" t="s">
        <v>555</v>
      </c>
      <c r="T836" s="365">
        <v>0</v>
      </c>
      <c r="U836" s="365">
        <v>0</v>
      </c>
      <c r="V836" s="365">
        <v>0</v>
      </c>
      <c r="W836" s="365">
        <v>0</v>
      </c>
      <c r="X836" s="365">
        <v>0</v>
      </c>
      <c r="Y836" s="365">
        <v>0</v>
      </c>
      <c r="Z836" s="365">
        <v>0</v>
      </c>
      <c r="AA836" s="365">
        <v>0</v>
      </c>
      <c r="AB836" s="365">
        <v>0</v>
      </c>
      <c r="AC836" s="365">
        <v>0</v>
      </c>
      <c r="AD836" s="365">
        <v>0</v>
      </c>
    </row>
    <row r="837" spans="1:89">
      <c r="A837" s="458" t="str">
        <f t="shared" si="13"/>
        <v>1402401262056000</v>
      </c>
      <c r="B837" s="364" t="s">
        <v>1616</v>
      </c>
      <c r="C837" s="364" t="s">
        <v>553</v>
      </c>
      <c r="D837" s="364" t="s">
        <v>573</v>
      </c>
      <c r="E837" s="364" t="s">
        <v>555</v>
      </c>
      <c r="F837" s="364" t="s">
        <v>588</v>
      </c>
      <c r="G837" s="364" t="s">
        <v>467</v>
      </c>
      <c r="H837" s="364" t="s">
        <v>556</v>
      </c>
      <c r="J837" s="364" t="s">
        <v>560</v>
      </c>
      <c r="K837" s="364" t="s">
        <v>558</v>
      </c>
      <c r="L837" s="364" t="s">
        <v>555</v>
      </c>
      <c r="M837" s="364" t="s">
        <v>738</v>
      </c>
      <c r="N837" s="364" t="s">
        <v>739</v>
      </c>
      <c r="O837" s="364" t="s">
        <v>555</v>
      </c>
      <c r="P837" s="364" t="s">
        <v>555</v>
      </c>
      <c r="Q837" s="364" t="s">
        <v>555</v>
      </c>
      <c r="R837" s="364" t="s">
        <v>555</v>
      </c>
      <c r="S837" s="364" t="s">
        <v>555</v>
      </c>
      <c r="T837" s="365">
        <v>0</v>
      </c>
      <c r="U837" s="365">
        <v>0</v>
      </c>
      <c r="V837" s="365">
        <v>0</v>
      </c>
      <c r="W837" s="365">
        <v>0</v>
      </c>
      <c r="X837" s="365">
        <v>0</v>
      </c>
      <c r="Y837" s="365">
        <v>0</v>
      </c>
      <c r="Z837" s="365">
        <v>0</v>
      </c>
      <c r="AA837" s="365">
        <v>0</v>
      </c>
      <c r="AB837" s="365">
        <v>0</v>
      </c>
      <c r="AC837" s="365">
        <v>0</v>
      </c>
      <c r="AD837" s="365">
        <v>0</v>
      </c>
      <c r="AE837" s="365">
        <v>0</v>
      </c>
      <c r="AF837" s="365">
        <v>0</v>
      </c>
      <c r="AG837" s="365">
        <v>0</v>
      </c>
      <c r="AH837" s="365">
        <v>0</v>
      </c>
      <c r="AI837" s="365">
        <v>0</v>
      </c>
    </row>
    <row r="838" spans="1:89">
      <c r="A838" s="458" t="str">
        <f t="shared" si="13"/>
        <v>1402402262056000</v>
      </c>
      <c r="B838" s="364" t="s">
        <v>1616</v>
      </c>
      <c r="C838" s="364" t="s">
        <v>553</v>
      </c>
      <c r="D838" s="364" t="s">
        <v>573</v>
      </c>
      <c r="E838" s="364" t="s">
        <v>555</v>
      </c>
      <c r="F838" s="364" t="s">
        <v>588</v>
      </c>
      <c r="G838" s="364" t="s">
        <v>467</v>
      </c>
      <c r="H838" s="364" t="s">
        <v>556</v>
      </c>
      <c r="J838" s="364" t="s">
        <v>560</v>
      </c>
      <c r="K838" s="364" t="s">
        <v>561</v>
      </c>
      <c r="L838" s="364" t="s">
        <v>555</v>
      </c>
      <c r="M838" s="364" t="s">
        <v>738</v>
      </c>
      <c r="N838" s="364" t="s">
        <v>739</v>
      </c>
      <c r="O838" s="364" t="s">
        <v>555</v>
      </c>
      <c r="P838" s="364" t="s">
        <v>555</v>
      </c>
      <c r="Q838" s="364" t="s">
        <v>555</v>
      </c>
      <c r="R838" s="364" t="s">
        <v>555</v>
      </c>
      <c r="S838" s="364" t="s">
        <v>555</v>
      </c>
      <c r="T838" s="365">
        <v>0</v>
      </c>
      <c r="U838" s="365">
        <v>0</v>
      </c>
      <c r="V838" s="365">
        <v>0</v>
      </c>
      <c r="W838" s="365">
        <v>0</v>
      </c>
      <c r="X838" s="365">
        <v>0</v>
      </c>
      <c r="Y838" s="365">
        <v>0</v>
      </c>
      <c r="Z838" s="365">
        <v>0</v>
      </c>
      <c r="AA838" s="365">
        <v>0</v>
      </c>
      <c r="AB838" s="365">
        <v>0</v>
      </c>
      <c r="AC838" s="365">
        <v>0</v>
      </c>
      <c r="AD838" s="365">
        <v>0</v>
      </c>
      <c r="AE838" s="365">
        <v>0</v>
      </c>
      <c r="AF838" s="365">
        <v>0</v>
      </c>
      <c r="AG838" s="365">
        <v>0</v>
      </c>
      <c r="AH838" s="365">
        <v>0</v>
      </c>
      <c r="AI838" s="365">
        <v>0</v>
      </c>
    </row>
    <row r="839" spans="1:89">
      <c r="A839" s="458" t="str">
        <f t="shared" si="13"/>
        <v>1402403262056000</v>
      </c>
      <c r="B839" s="364" t="s">
        <v>1616</v>
      </c>
      <c r="C839" s="364" t="s">
        <v>553</v>
      </c>
      <c r="D839" s="364" t="s">
        <v>573</v>
      </c>
      <c r="E839" s="364" t="s">
        <v>555</v>
      </c>
      <c r="F839" s="364" t="s">
        <v>588</v>
      </c>
      <c r="G839" s="364" t="s">
        <v>467</v>
      </c>
      <c r="H839" s="364" t="s">
        <v>556</v>
      </c>
      <c r="J839" s="364" t="s">
        <v>560</v>
      </c>
      <c r="K839" s="364" t="s">
        <v>562</v>
      </c>
      <c r="L839" s="364" t="s">
        <v>555</v>
      </c>
      <c r="M839" s="364" t="s">
        <v>738</v>
      </c>
      <c r="N839" s="364" t="s">
        <v>739</v>
      </c>
      <c r="O839" s="364" t="s">
        <v>555</v>
      </c>
      <c r="P839" s="364" t="s">
        <v>555</v>
      </c>
      <c r="Q839" s="364" t="s">
        <v>555</v>
      </c>
      <c r="R839" s="364" t="s">
        <v>555</v>
      </c>
      <c r="S839" s="364" t="s">
        <v>555</v>
      </c>
      <c r="T839" s="365">
        <v>0</v>
      </c>
      <c r="U839" s="365">
        <v>0</v>
      </c>
      <c r="V839" s="365">
        <v>0</v>
      </c>
      <c r="W839" s="365">
        <v>0</v>
      </c>
      <c r="X839" s="365">
        <v>0</v>
      </c>
      <c r="Y839" s="365">
        <v>0</v>
      </c>
      <c r="Z839" s="365">
        <v>0</v>
      </c>
      <c r="AA839" s="365">
        <v>0</v>
      </c>
      <c r="AB839" s="365">
        <v>0</v>
      </c>
      <c r="AC839" s="365">
        <v>0</v>
      </c>
      <c r="AD839" s="365">
        <v>0</v>
      </c>
      <c r="AE839" s="365">
        <v>0</v>
      </c>
      <c r="AF839" s="365">
        <v>0</v>
      </c>
      <c r="AG839" s="365">
        <v>0</v>
      </c>
      <c r="AH839" s="365">
        <v>0</v>
      </c>
      <c r="AI839" s="365">
        <v>0</v>
      </c>
    </row>
    <row r="840" spans="1:89">
      <c r="A840" s="458" t="str">
        <f t="shared" si="13"/>
        <v>1402404262056000</v>
      </c>
      <c r="B840" s="364" t="s">
        <v>1616</v>
      </c>
      <c r="C840" s="364" t="s">
        <v>553</v>
      </c>
      <c r="D840" s="364" t="s">
        <v>573</v>
      </c>
      <c r="E840" s="364" t="s">
        <v>555</v>
      </c>
      <c r="F840" s="364" t="s">
        <v>588</v>
      </c>
      <c r="G840" s="364" t="s">
        <v>467</v>
      </c>
      <c r="H840" s="364" t="s">
        <v>556</v>
      </c>
      <c r="J840" s="364" t="s">
        <v>560</v>
      </c>
      <c r="K840" s="364" t="s">
        <v>563</v>
      </c>
      <c r="L840" s="364" t="s">
        <v>555</v>
      </c>
      <c r="M840" s="364" t="s">
        <v>738</v>
      </c>
      <c r="N840" s="364" t="s">
        <v>739</v>
      </c>
      <c r="O840" s="364" t="s">
        <v>555</v>
      </c>
      <c r="P840" s="364" t="s">
        <v>555</v>
      </c>
      <c r="Q840" s="364" t="s">
        <v>555</v>
      </c>
      <c r="R840" s="364" t="s">
        <v>555</v>
      </c>
      <c r="S840" s="364" t="s">
        <v>555</v>
      </c>
      <c r="T840" s="365">
        <v>0</v>
      </c>
      <c r="U840" s="365">
        <v>0</v>
      </c>
      <c r="V840" s="365">
        <v>0</v>
      </c>
      <c r="W840" s="365">
        <v>0</v>
      </c>
      <c r="X840" s="365">
        <v>0</v>
      </c>
      <c r="Y840" s="365">
        <v>0</v>
      </c>
      <c r="Z840" s="365">
        <v>0</v>
      </c>
      <c r="AA840" s="365">
        <v>0</v>
      </c>
      <c r="AB840" s="365">
        <v>0</v>
      </c>
      <c r="AC840" s="365">
        <v>0</v>
      </c>
      <c r="AD840" s="365">
        <v>0</v>
      </c>
      <c r="AE840" s="365">
        <v>0</v>
      </c>
      <c r="AF840" s="365">
        <v>0</v>
      </c>
      <c r="AG840" s="365">
        <v>0</v>
      </c>
      <c r="AH840" s="365">
        <v>0</v>
      </c>
      <c r="AI840" s="365">
        <v>0</v>
      </c>
    </row>
    <row r="841" spans="1:89">
      <c r="A841" s="458" t="str">
        <f t="shared" si="13"/>
        <v>1402405262056000</v>
      </c>
      <c r="B841" s="364" t="s">
        <v>1616</v>
      </c>
      <c r="C841" s="364" t="s">
        <v>553</v>
      </c>
      <c r="D841" s="364" t="s">
        <v>573</v>
      </c>
      <c r="E841" s="364" t="s">
        <v>555</v>
      </c>
      <c r="F841" s="364" t="s">
        <v>588</v>
      </c>
      <c r="G841" s="364" t="s">
        <v>467</v>
      </c>
      <c r="H841" s="364" t="s">
        <v>556</v>
      </c>
      <c r="J841" s="364" t="s">
        <v>560</v>
      </c>
      <c r="K841" s="364" t="s">
        <v>564</v>
      </c>
      <c r="L841" s="364" t="s">
        <v>555</v>
      </c>
      <c r="M841" s="364" t="s">
        <v>738</v>
      </c>
      <c r="N841" s="364" t="s">
        <v>739</v>
      </c>
      <c r="O841" s="364" t="s">
        <v>555</v>
      </c>
      <c r="P841" s="364" t="s">
        <v>555</v>
      </c>
      <c r="Q841" s="364" t="s">
        <v>555</v>
      </c>
      <c r="R841" s="364" t="s">
        <v>555</v>
      </c>
      <c r="S841" s="364" t="s">
        <v>555</v>
      </c>
      <c r="T841" s="365">
        <v>0</v>
      </c>
      <c r="U841" s="365">
        <v>0</v>
      </c>
      <c r="V841" s="365">
        <v>0</v>
      </c>
      <c r="W841" s="365">
        <v>0</v>
      </c>
      <c r="X841" s="365">
        <v>0</v>
      </c>
      <c r="Y841" s="365">
        <v>0</v>
      </c>
      <c r="Z841" s="365">
        <v>0</v>
      </c>
      <c r="AA841" s="365">
        <v>0</v>
      </c>
      <c r="AB841" s="365">
        <v>0</v>
      </c>
      <c r="AC841" s="365">
        <v>0</v>
      </c>
      <c r="AD841" s="365">
        <v>0</v>
      </c>
      <c r="AE841" s="365">
        <v>0</v>
      </c>
      <c r="AF841" s="365">
        <v>0</v>
      </c>
      <c r="AG841" s="365">
        <v>0</v>
      </c>
      <c r="AH841" s="365">
        <v>0</v>
      </c>
      <c r="AI841" s="365">
        <v>0</v>
      </c>
    </row>
    <row r="842" spans="1:89">
      <c r="A842" s="458" t="str">
        <f t="shared" si="13"/>
        <v>1402406262056000</v>
      </c>
      <c r="B842" s="364" t="s">
        <v>1616</v>
      </c>
      <c r="C842" s="364" t="s">
        <v>553</v>
      </c>
      <c r="D842" s="364" t="s">
        <v>573</v>
      </c>
      <c r="E842" s="364" t="s">
        <v>555</v>
      </c>
      <c r="F842" s="364" t="s">
        <v>588</v>
      </c>
      <c r="G842" s="364" t="s">
        <v>467</v>
      </c>
      <c r="H842" s="364" t="s">
        <v>556</v>
      </c>
      <c r="J842" s="364" t="s">
        <v>560</v>
      </c>
      <c r="K842" s="364" t="s">
        <v>565</v>
      </c>
      <c r="L842" s="364" t="s">
        <v>555</v>
      </c>
      <c r="M842" s="364" t="s">
        <v>738</v>
      </c>
      <c r="N842" s="364" t="s">
        <v>739</v>
      </c>
      <c r="O842" s="364" t="s">
        <v>555</v>
      </c>
      <c r="P842" s="364" t="s">
        <v>555</v>
      </c>
      <c r="Q842" s="364" t="s">
        <v>555</v>
      </c>
      <c r="R842" s="364" t="s">
        <v>555</v>
      </c>
      <c r="S842" s="364" t="s">
        <v>555</v>
      </c>
      <c r="T842" s="365">
        <v>0</v>
      </c>
      <c r="U842" s="365">
        <v>0</v>
      </c>
      <c r="V842" s="365">
        <v>0</v>
      </c>
      <c r="W842" s="365">
        <v>0</v>
      </c>
      <c r="X842" s="365">
        <v>0</v>
      </c>
      <c r="Y842" s="365">
        <v>0</v>
      </c>
      <c r="Z842" s="365">
        <v>0</v>
      </c>
      <c r="AA842" s="365">
        <v>0</v>
      </c>
      <c r="AB842" s="365">
        <v>0</v>
      </c>
      <c r="AC842" s="365">
        <v>0</v>
      </c>
      <c r="AD842" s="365">
        <v>0</v>
      </c>
      <c r="AE842" s="365">
        <v>0</v>
      </c>
      <c r="AF842" s="365">
        <v>0</v>
      </c>
      <c r="AG842" s="365">
        <v>0</v>
      </c>
      <c r="AH842" s="365">
        <v>0</v>
      </c>
      <c r="AI842" s="365">
        <v>0</v>
      </c>
    </row>
    <row r="843" spans="1:89">
      <c r="A843" s="458" t="str">
        <f t="shared" si="13"/>
        <v>1402407262056000</v>
      </c>
      <c r="B843" s="364" t="s">
        <v>1616</v>
      </c>
      <c r="C843" s="364" t="s">
        <v>553</v>
      </c>
      <c r="D843" s="364" t="s">
        <v>573</v>
      </c>
      <c r="E843" s="364" t="s">
        <v>555</v>
      </c>
      <c r="F843" s="364" t="s">
        <v>588</v>
      </c>
      <c r="G843" s="364" t="s">
        <v>467</v>
      </c>
      <c r="H843" s="364" t="s">
        <v>556</v>
      </c>
      <c r="J843" s="364" t="s">
        <v>560</v>
      </c>
      <c r="K843" s="364" t="s">
        <v>566</v>
      </c>
      <c r="L843" s="364" t="s">
        <v>555</v>
      </c>
      <c r="M843" s="364" t="s">
        <v>738</v>
      </c>
      <c r="N843" s="364" t="s">
        <v>739</v>
      </c>
      <c r="O843" s="364" t="s">
        <v>555</v>
      </c>
      <c r="P843" s="364" t="s">
        <v>555</v>
      </c>
      <c r="Q843" s="364" t="s">
        <v>555</v>
      </c>
      <c r="R843" s="364" t="s">
        <v>555</v>
      </c>
      <c r="S843" s="364" t="s">
        <v>555</v>
      </c>
      <c r="T843" s="365">
        <v>0</v>
      </c>
      <c r="U843" s="365">
        <v>0</v>
      </c>
      <c r="V843" s="365">
        <v>0</v>
      </c>
      <c r="W843" s="365">
        <v>0</v>
      </c>
      <c r="X843" s="365">
        <v>0</v>
      </c>
      <c r="Y843" s="365">
        <v>0</v>
      </c>
      <c r="Z843" s="365">
        <v>0</v>
      </c>
      <c r="AA843" s="365">
        <v>0</v>
      </c>
      <c r="AB843" s="365">
        <v>0</v>
      </c>
      <c r="AC843" s="365">
        <v>0</v>
      </c>
      <c r="AD843" s="365">
        <v>0</v>
      </c>
      <c r="AE843" s="365">
        <v>0</v>
      </c>
      <c r="AF843" s="365">
        <v>0</v>
      </c>
      <c r="AG843" s="365">
        <v>0</v>
      </c>
      <c r="AH843" s="365">
        <v>0</v>
      </c>
      <c r="AI843" s="365">
        <v>0</v>
      </c>
    </row>
    <row r="844" spans="1:89">
      <c r="A844" s="458" t="str">
        <f t="shared" si="13"/>
        <v>1402408262056000</v>
      </c>
      <c r="B844" s="364" t="s">
        <v>1616</v>
      </c>
      <c r="C844" s="364" t="s">
        <v>553</v>
      </c>
      <c r="D844" s="364" t="s">
        <v>573</v>
      </c>
      <c r="E844" s="364" t="s">
        <v>555</v>
      </c>
      <c r="F844" s="364" t="s">
        <v>588</v>
      </c>
      <c r="G844" s="364" t="s">
        <v>467</v>
      </c>
      <c r="H844" s="364" t="s">
        <v>556</v>
      </c>
      <c r="J844" s="364" t="s">
        <v>560</v>
      </c>
      <c r="K844" s="364" t="s">
        <v>554</v>
      </c>
      <c r="L844" s="364" t="s">
        <v>555</v>
      </c>
      <c r="M844" s="364" t="s">
        <v>738</v>
      </c>
      <c r="N844" s="364" t="s">
        <v>739</v>
      </c>
      <c r="O844" s="364" t="s">
        <v>555</v>
      </c>
      <c r="P844" s="364" t="s">
        <v>555</v>
      </c>
      <c r="Q844" s="364" t="s">
        <v>555</v>
      </c>
      <c r="R844" s="364" t="s">
        <v>555</v>
      </c>
      <c r="S844" s="364" t="s">
        <v>555</v>
      </c>
      <c r="T844" s="365">
        <v>0</v>
      </c>
      <c r="U844" s="365">
        <v>0</v>
      </c>
      <c r="V844" s="365">
        <v>0</v>
      </c>
      <c r="W844" s="365">
        <v>0</v>
      </c>
      <c r="X844" s="365">
        <v>0</v>
      </c>
      <c r="Y844" s="365">
        <v>0</v>
      </c>
      <c r="Z844" s="365">
        <v>0</v>
      </c>
      <c r="AA844" s="365">
        <v>0</v>
      </c>
      <c r="AB844" s="365">
        <v>0</v>
      </c>
      <c r="AC844" s="365">
        <v>0</v>
      </c>
      <c r="AD844" s="365">
        <v>0</v>
      </c>
      <c r="AE844" s="365">
        <v>0</v>
      </c>
      <c r="AF844" s="365">
        <v>0</v>
      </c>
      <c r="AG844" s="365">
        <v>0</v>
      </c>
      <c r="AH844" s="365">
        <v>0</v>
      </c>
      <c r="AI844" s="365">
        <v>0</v>
      </c>
    </row>
    <row r="845" spans="1:89">
      <c r="A845" s="458" t="str">
        <f t="shared" si="13"/>
        <v>1402409262056000</v>
      </c>
      <c r="B845" s="364" t="s">
        <v>1616</v>
      </c>
      <c r="C845" s="364" t="s">
        <v>553</v>
      </c>
      <c r="D845" s="364" t="s">
        <v>573</v>
      </c>
      <c r="E845" s="364" t="s">
        <v>555</v>
      </c>
      <c r="F845" s="364" t="s">
        <v>588</v>
      </c>
      <c r="G845" s="364" t="s">
        <v>467</v>
      </c>
      <c r="H845" s="364" t="s">
        <v>556</v>
      </c>
      <c r="J845" s="364" t="s">
        <v>560</v>
      </c>
      <c r="K845" s="364" t="s">
        <v>567</v>
      </c>
      <c r="L845" s="364" t="s">
        <v>555</v>
      </c>
      <c r="M845" s="364" t="s">
        <v>738</v>
      </c>
      <c r="N845" s="364" t="s">
        <v>739</v>
      </c>
      <c r="O845" s="364" t="s">
        <v>555</v>
      </c>
      <c r="P845" s="364" t="s">
        <v>555</v>
      </c>
      <c r="Q845" s="364" t="s">
        <v>555</v>
      </c>
      <c r="R845" s="364" t="s">
        <v>555</v>
      </c>
      <c r="S845" s="364" t="s">
        <v>555</v>
      </c>
      <c r="T845" s="365">
        <v>0</v>
      </c>
      <c r="U845" s="365">
        <v>0</v>
      </c>
      <c r="V845" s="365">
        <v>0</v>
      </c>
      <c r="W845" s="365">
        <v>0</v>
      </c>
      <c r="X845" s="365">
        <v>0</v>
      </c>
      <c r="Y845" s="365">
        <v>0</v>
      </c>
      <c r="Z845" s="365">
        <v>0</v>
      </c>
      <c r="AA845" s="365">
        <v>0</v>
      </c>
      <c r="AB845" s="365">
        <v>0</v>
      </c>
      <c r="AC845" s="365">
        <v>0</v>
      </c>
      <c r="AD845" s="365">
        <v>0</v>
      </c>
      <c r="AE845" s="365">
        <v>0</v>
      </c>
      <c r="AF845" s="365">
        <v>0</v>
      </c>
      <c r="AG845" s="365">
        <v>0</v>
      </c>
      <c r="AH845" s="365">
        <v>0</v>
      </c>
      <c r="AI845" s="365">
        <v>0</v>
      </c>
    </row>
    <row r="846" spans="1:89">
      <c r="A846" s="458" t="str">
        <f t="shared" si="13"/>
        <v>1402410262056000</v>
      </c>
      <c r="B846" s="364" t="s">
        <v>1616</v>
      </c>
      <c r="C846" s="364" t="s">
        <v>553</v>
      </c>
      <c r="D846" s="364" t="s">
        <v>573</v>
      </c>
      <c r="E846" s="364" t="s">
        <v>555</v>
      </c>
      <c r="F846" s="364" t="s">
        <v>588</v>
      </c>
      <c r="G846" s="364" t="s">
        <v>467</v>
      </c>
      <c r="H846" s="364" t="s">
        <v>556</v>
      </c>
      <c r="J846" s="364" t="s">
        <v>560</v>
      </c>
      <c r="K846" s="364" t="s">
        <v>568</v>
      </c>
      <c r="L846" s="364" t="s">
        <v>555</v>
      </c>
      <c r="M846" s="364" t="s">
        <v>738</v>
      </c>
      <c r="N846" s="364" t="s">
        <v>739</v>
      </c>
      <c r="O846" s="364" t="s">
        <v>555</v>
      </c>
      <c r="P846" s="364" t="s">
        <v>555</v>
      </c>
      <c r="Q846" s="364" t="s">
        <v>555</v>
      </c>
      <c r="R846" s="364" t="s">
        <v>555</v>
      </c>
      <c r="S846" s="364" t="s">
        <v>555</v>
      </c>
      <c r="T846" s="365">
        <v>0</v>
      </c>
      <c r="U846" s="365">
        <v>0</v>
      </c>
      <c r="V846" s="365">
        <v>0</v>
      </c>
      <c r="W846" s="365">
        <v>0</v>
      </c>
      <c r="X846" s="365">
        <v>0</v>
      </c>
      <c r="Y846" s="365">
        <v>0</v>
      </c>
      <c r="Z846" s="365">
        <v>0</v>
      </c>
      <c r="AA846" s="365">
        <v>0</v>
      </c>
      <c r="AB846" s="365">
        <v>0</v>
      </c>
      <c r="AC846" s="365">
        <v>0</v>
      </c>
      <c r="AD846" s="365">
        <v>0</v>
      </c>
      <c r="AE846" s="365">
        <v>0</v>
      </c>
      <c r="AF846" s="365">
        <v>0</v>
      </c>
      <c r="AG846" s="365">
        <v>0</v>
      </c>
      <c r="AH846" s="365">
        <v>0</v>
      </c>
      <c r="AI846" s="365">
        <v>0</v>
      </c>
    </row>
    <row r="847" spans="1:89">
      <c r="A847" s="458" t="str">
        <f t="shared" si="13"/>
        <v>1402411262056000</v>
      </c>
      <c r="B847" s="364" t="s">
        <v>1616</v>
      </c>
      <c r="C847" s="364" t="s">
        <v>553</v>
      </c>
      <c r="D847" s="364" t="s">
        <v>573</v>
      </c>
      <c r="E847" s="364" t="s">
        <v>555</v>
      </c>
      <c r="F847" s="364" t="s">
        <v>588</v>
      </c>
      <c r="G847" s="364" t="s">
        <v>467</v>
      </c>
      <c r="H847" s="364" t="s">
        <v>556</v>
      </c>
      <c r="J847" s="364" t="s">
        <v>560</v>
      </c>
      <c r="K847" s="364" t="s">
        <v>569</v>
      </c>
      <c r="L847" s="364" t="s">
        <v>555</v>
      </c>
      <c r="M847" s="364" t="s">
        <v>738</v>
      </c>
      <c r="N847" s="364" t="s">
        <v>739</v>
      </c>
      <c r="O847" s="364" t="s">
        <v>555</v>
      </c>
      <c r="P847" s="364" t="s">
        <v>555</v>
      </c>
      <c r="Q847" s="364" t="s">
        <v>555</v>
      </c>
      <c r="R847" s="364" t="s">
        <v>555</v>
      </c>
      <c r="S847" s="364" t="s">
        <v>555</v>
      </c>
      <c r="T847" s="365">
        <v>0</v>
      </c>
      <c r="U847" s="365">
        <v>0</v>
      </c>
      <c r="V847" s="365">
        <v>0</v>
      </c>
      <c r="W847" s="365">
        <v>0</v>
      </c>
      <c r="X847" s="365">
        <v>0</v>
      </c>
      <c r="Y847" s="365">
        <v>0</v>
      </c>
      <c r="Z847" s="365">
        <v>0</v>
      </c>
      <c r="AA847" s="365">
        <v>0</v>
      </c>
      <c r="AB847" s="365">
        <v>0</v>
      </c>
      <c r="AC847" s="365">
        <v>0</v>
      </c>
      <c r="AD847" s="365">
        <v>0</v>
      </c>
      <c r="AE847" s="365">
        <v>0</v>
      </c>
      <c r="AF847" s="365">
        <v>0</v>
      </c>
      <c r="AG847" s="365">
        <v>0</v>
      </c>
      <c r="AH847" s="365">
        <v>0</v>
      </c>
      <c r="AI847" s="365">
        <v>0</v>
      </c>
    </row>
    <row r="848" spans="1:89">
      <c r="A848" s="458" t="str">
        <f t="shared" si="13"/>
        <v>1402412262056000</v>
      </c>
      <c r="B848" s="364" t="s">
        <v>1616</v>
      </c>
      <c r="C848" s="364" t="s">
        <v>553</v>
      </c>
      <c r="D848" s="364" t="s">
        <v>573</v>
      </c>
      <c r="E848" s="364" t="s">
        <v>555</v>
      </c>
      <c r="F848" s="364" t="s">
        <v>588</v>
      </c>
      <c r="G848" s="364" t="s">
        <v>467</v>
      </c>
      <c r="H848" s="364" t="s">
        <v>556</v>
      </c>
      <c r="J848" s="364" t="s">
        <v>560</v>
      </c>
      <c r="K848" s="364" t="s">
        <v>557</v>
      </c>
      <c r="L848" s="364" t="s">
        <v>555</v>
      </c>
      <c r="M848" s="364" t="s">
        <v>738</v>
      </c>
      <c r="N848" s="364" t="s">
        <v>739</v>
      </c>
      <c r="O848" s="364" t="s">
        <v>555</v>
      </c>
      <c r="P848" s="364" t="s">
        <v>555</v>
      </c>
      <c r="Q848" s="364" t="s">
        <v>555</v>
      </c>
      <c r="R848" s="364" t="s">
        <v>555</v>
      </c>
      <c r="S848" s="364" t="s">
        <v>555</v>
      </c>
      <c r="T848" s="365">
        <v>0</v>
      </c>
      <c r="U848" s="365">
        <v>0</v>
      </c>
      <c r="V848" s="365">
        <v>0</v>
      </c>
      <c r="W848" s="365">
        <v>0</v>
      </c>
      <c r="X848" s="365">
        <v>0</v>
      </c>
      <c r="Y848" s="365">
        <v>0</v>
      </c>
      <c r="Z848" s="365">
        <v>0</v>
      </c>
      <c r="AA848" s="365">
        <v>0</v>
      </c>
      <c r="AB848" s="365">
        <v>0</v>
      </c>
      <c r="AC848" s="365">
        <v>0</v>
      </c>
      <c r="AD848" s="365">
        <v>0</v>
      </c>
      <c r="AE848" s="365">
        <v>0</v>
      </c>
      <c r="AF848" s="365">
        <v>0</v>
      </c>
      <c r="AG848" s="365">
        <v>0</v>
      </c>
      <c r="AH848" s="365">
        <v>0</v>
      </c>
      <c r="AI848" s="365">
        <v>0</v>
      </c>
    </row>
    <row r="849" spans="1:90">
      <c r="A849" s="458" t="str">
        <f t="shared" si="13"/>
        <v>1402601262056000</v>
      </c>
      <c r="B849" s="364" t="s">
        <v>1616</v>
      </c>
      <c r="C849" s="364" t="s">
        <v>553</v>
      </c>
      <c r="D849" s="364" t="s">
        <v>573</v>
      </c>
      <c r="E849" s="364" t="s">
        <v>555</v>
      </c>
      <c r="F849" s="364" t="s">
        <v>588</v>
      </c>
      <c r="G849" s="364" t="s">
        <v>467</v>
      </c>
      <c r="H849" s="364" t="s">
        <v>556</v>
      </c>
      <c r="J849" s="364" t="s">
        <v>570</v>
      </c>
      <c r="K849" s="364" t="s">
        <v>558</v>
      </c>
      <c r="L849" s="364" t="s">
        <v>555</v>
      </c>
      <c r="M849" s="364" t="s">
        <v>738</v>
      </c>
      <c r="N849" s="364" t="s">
        <v>739</v>
      </c>
      <c r="O849" s="364" t="s">
        <v>555</v>
      </c>
      <c r="P849" s="364" t="s">
        <v>555</v>
      </c>
      <c r="Q849" s="364" t="s">
        <v>555</v>
      </c>
      <c r="R849" s="364" t="s">
        <v>555</v>
      </c>
      <c r="S849" s="364" t="s">
        <v>555</v>
      </c>
      <c r="T849" s="365">
        <v>11251</v>
      </c>
      <c r="U849" s="365">
        <v>11251</v>
      </c>
      <c r="V849" s="365">
        <v>11251</v>
      </c>
      <c r="W849" s="365">
        <v>0</v>
      </c>
      <c r="X849" s="365">
        <v>0</v>
      </c>
      <c r="Y849" s="365">
        <v>0</v>
      </c>
      <c r="Z849" s="365">
        <v>0</v>
      </c>
      <c r="AA849" s="365">
        <v>0</v>
      </c>
      <c r="AB849" s="365">
        <v>0</v>
      </c>
      <c r="AC849" s="365">
        <v>0</v>
      </c>
      <c r="AD849" s="365">
        <v>0</v>
      </c>
      <c r="AE849" s="365">
        <v>5881</v>
      </c>
      <c r="AF849" s="365">
        <v>5881</v>
      </c>
      <c r="AG849" s="365">
        <v>0</v>
      </c>
      <c r="AH849" s="365">
        <v>0</v>
      </c>
      <c r="AI849" s="365">
        <v>5881</v>
      </c>
      <c r="AJ849" s="365">
        <v>0</v>
      </c>
      <c r="AK849" s="365">
        <v>0</v>
      </c>
      <c r="AL849" s="365">
        <v>0</v>
      </c>
      <c r="AM849" s="365">
        <v>0</v>
      </c>
      <c r="AN849" s="365">
        <v>0</v>
      </c>
      <c r="AO849" s="365">
        <v>5370</v>
      </c>
      <c r="AP849" s="365">
        <v>0</v>
      </c>
      <c r="AQ849" s="365">
        <v>0</v>
      </c>
      <c r="AR849" s="365">
        <v>0</v>
      </c>
      <c r="AS849" s="365">
        <v>0</v>
      </c>
      <c r="AT849" s="365">
        <v>0</v>
      </c>
      <c r="AU849" s="365">
        <v>0</v>
      </c>
      <c r="AV849" s="365">
        <v>0</v>
      </c>
      <c r="AW849" s="365">
        <v>0</v>
      </c>
      <c r="AX849" s="365">
        <v>0</v>
      </c>
      <c r="AY849" s="365">
        <v>0</v>
      </c>
      <c r="AZ849" s="365">
        <v>5370</v>
      </c>
      <c r="BA849" s="365">
        <v>0</v>
      </c>
      <c r="BB849" s="365">
        <v>0</v>
      </c>
      <c r="BC849" s="365">
        <v>0</v>
      </c>
      <c r="BD849" s="365">
        <v>0</v>
      </c>
      <c r="BE849" s="365">
        <v>0</v>
      </c>
      <c r="BF849" s="365">
        <v>0</v>
      </c>
      <c r="BG849" s="365">
        <v>0</v>
      </c>
      <c r="BH849" s="365">
        <v>0</v>
      </c>
      <c r="BI849" s="365">
        <v>0</v>
      </c>
      <c r="BJ849" s="365">
        <v>0</v>
      </c>
      <c r="BK849" s="365">
        <v>0</v>
      </c>
      <c r="BL849" s="365">
        <v>0</v>
      </c>
      <c r="BM849" s="365">
        <v>0</v>
      </c>
      <c r="BN849" s="365">
        <v>0</v>
      </c>
      <c r="BO849" s="365">
        <v>0</v>
      </c>
      <c r="BP849" s="365">
        <v>0</v>
      </c>
      <c r="BQ849" s="365">
        <v>0</v>
      </c>
      <c r="BR849" s="365">
        <v>0</v>
      </c>
      <c r="BS849" s="365">
        <v>0</v>
      </c>
      <c r="BT849" s="365">
        <v>0</v>
      </c>
      <c r="BU849" s="365">
        <v>5370</v>
      </c>
      <c r="BV849" s="365">
        <v>0</v>
      </c>
      <c r="BW849" s="365">
        <v>-5370</v>
      </c>
      <c r="BX849" s="365">
        <v>0</v>
      </c>
      <c r="BY849" s="365">
        <v>0</v>
      </c>
      <c r="BZ849" s="365">
        <v>0</v>
      </c>
      <c r="CA849" s="365">
        <v>0</v>
      </c>
    </row>
    <row r="850" spans="1:90">
      <c r="A850" s="458" t="str">
        <f t="shared" si="13"/>
        <v>1402602262056000</v>
      </c>
      <c r="B850" s="364" t="s">
        <v>1616</v>
      </c>
      <c r="C850" s="364" t="s">
        <v>553</v>
      </c>
      <c r="D850" s="364" t="s">
        <v>573</v>
      </c>
      <c r="E850" s="364" t="s">
        <v>555</v>
      </c>
      <c r="F850" s="364" t="s">
        <v>588</v>
      </c>
      <c r="G850" s="364" t="s">
        <v>467</v>
      </c>
      <c r="H850" s="364" t="s">
        <v>556</v>
      </c>
      <c r="J850" s="364" t="s">
        <v>570</v>
      </c>
      <c r="K850" s="364" t="s">
        <v>561</v>
      </c>
      <c r="L850" s="364" t="s">
        <v>555</v>
      </c>
      <c r="M850" s="364" t="s">
        <v>738</v>
      </c>
      <c r="N850" s="364" t="s">
        <v>739</v>
      </c>
      <c r="O850" s="364" t="s">
        <v>555</v>
      </c>
      <c r="P850" s="364" t="s">
        <v>555</v>
      </c>
      <c r="Q850" s="364" t="s">
        <v>555</v>
      </c>
      <c r="R850" s="364" t="s">
        <v>555</v>
      </c>
      <c r="S850" s="364" t="s">
        <v>555</v>
      </c>
      <c r="T850" s="365">
        <v>0</v>
      </c>
      <c r="U850" s="365">
        <v>0</v>
      </c>
      <c r="V850" s="365">
        <v>0</v>
      </c>
      <c r="W850" s="365">
        <v>0</v>
      </c>
      <c r="X850" s="365">
        <v>0</v>
      </c>
      <c r="Y850" s="365">
        <v>0</v>
      </c>
      <c r="Z850" s="365">
        <v>0</v>
      </c>
      <c r="AA850" s="365">
        <v>0</v>
      </c>
      <c r="AB850" s="365">
        <v>0</v>
      </c>
      <c r="AC850" s="365">
        <v>99</v>
      </c>
      <c r="AD850" s="365">
        <v>0</v>
      </c>
      <c r="AE850" s="365">
        <v>0</v>
      </c>
      <c r="AF850" s="365">
        <v>99</v>
      </c>
      <c r="AG850" s="365">
        <v>0</v>
      </c>
      <c r="AH850" s="365">
        <v>0</v>
      </c>
      <c r="AI850" s="365">
        <v>0</v>
      </c>
      <c r="AJ850" s="365">
        <v>0</v>
      </c>
      <c r="AK850" s="365">
        <v>0</v>
      </c>
      <c r="AL850" s="365">
        <v>0</v>
      </c>
      <c r="AM850" s="365">
        <v>0</v>
      </c>
      <c r="AN850" s="365">
        <v>0</v>
      </c>
      <c r="AO850" s="365">
        <v>0</v>
      </c>
      <c r="AU850" s="365">
        <v>0</v>
      </c>
      <c r="AV850" s="365">
        <v>0</v>
      </c>
      <c r="AW850" s="365">
        <v>0</v>
      </c>
      <c r="AX850" s="365">
        <v>0</v>
      </c>
      <c r="AY850" s="365">
        <v>0</v>
      </c>
      <c r="AZ850" s="365">
        <v>0</v>
      </c>
      <c r="BA850" s="365">
        <v>0</v>
      </c>
      <c r="BB850" s="365">
        <v>0</v>
      </c>
      <c r="BC850" s="365">
        <v>0</v>
      </c>
      <c r="BD850" s="365">
        <v>0</v>
      </c>
      <c r="BE850" s="365">
        <v>0</v>
      </c>
      <c r="BF850" s="365">
        <v>0</v>
      </c>
      <c r="BG850" s="365">
        <v>0</v>
      </c>
      <c r="BH850" s="365">
        <v>0</v>
      </c>
      <c r="BI850" s="365">
        <v>0</v>
      </c>
      <c r="BJ850" s="365">
        <v>0</v>
      </c>
      <c r="BK850" s="365">
        <v>0</v>
      </c>
      <c r="BL850" s="365">
        <v>0</v>
      </c>
      <c r="BM850" s="365">
        <v>0</v>
      </c>
      <c r="BN850" s="365">
        <v>0</v>
      </c>
      <c r="BO850" s="365">
        <v>0</v>
      </c>
      <c r="BP850" s="365">
        <v>0</v>
      </c>
      <c r="BQ850" s="365">
        <v>0</v>
      </c>
      <c r="BR850" s="365">
        <v>0</v>
      </c>
      <c r="BS850" s="365">
        <v>0</v>
      </c>
      <c r="BT850" s="365">
        <v>0</v>
      </c>
      <c r="BU850" s="365">
        <v>0</v>
      </c>
      <c r="BV850" s="365">
        <v>0</v>
      </c>
      <c r="BW850" s="365">
        <v>0</v>
      </c>
      <c r="BX850" s="365">
        <v>0</v>
      </c>
      <c r="BY850" s="365">
        <v>0</v>
      </c>
      <c r="BZ850" s="365">
        <v>0</v>
      </c>
      <c r="CA850" s="365">
        <v>0</v>
      </c>
      <c r="CB850" s="365">
        <v>0</v>
      </c>
      <c r="CC850" s="365">
        <v>0</v>
      </c>
      <c r="CD850" s="365">
        <v>0</v>
      </c>
      <c r="CE850" s="365">
        <v>0</v>
      </c>
      <c r="CF850" s="365">
        <v>0</v>
      </c>
      <c r="CG850" s="365">
        <v>0</v>
      </c>
      <c r="CH850" s="365">
        <v>0</v>
      </c>
      <c r="CI850" s="365">
        <v>0</v>
      </c>
      <c r="CJ850" s="365">
        <v>0</v>
      </c>
      <c r="CK850" s="365">
        <v>0</v>
      </c>
      <c r="CL850" s="365">
        <v>0</v>
      </c>
    </row>
    <row r="851" spans="1:90">
      <c r="A851" s="458" t="str">
        <f t="shared" si="13"/>
        <v>1404501262056000</v>
      </c>
      <c r="B851" s="364" t="s">
        <v>1616</v>
      </c>
      <c r="C851" s="364" t="s">
        <v>553</v>
      </c>
      <c r="D851" s="364" t="s">
        <v>573</v>
      </c>
      <c r="E851" s="364" t="s">
        <v>555</v>
      </c>
      <c r="F851" s="364" t="s">
        <v>588</v>
      </c>
      <c r="G851" s="364" t="s">
        <v>467</v>
      </c>
      <c r="H851" s="364" t="s">
        <v>556</v>
      </c>
      <c r="J851" s="364" t="s">
        <v>571</v>
      </c>
      <c r="K851" s="364" t="s">
        <v>558</v>
      </c>
      <c r="L851" s="364" t="s">
        <v>555</v>
      </c>
      <c r="M851" s="364" t="s">
        <v>738</v>
      </c>
      <c r="N851" s="364" t="s">
        <v>739</v>
      </c>
      <c r="O851" s="364" t="s">
        <v>555</v>
      </c>
      <c r="P851" s="364" t="s">
        <v>555</v>
      </c>
      <c r="Q851" s="364" t="s">
        <v>555</v>
      </c>
      <c r="R851" s="364" t="s">
        <v>555</v>
      </c>
      <c r="S851" s="364" t="s">
        <v>555</v>
      </c>
      <c r="T851" s="365">
        <v>0</v>
      </c>
      <c r="U851" s="365">
        <v>0</v>
      </c>
      <c r="V851" s="365">
        <v>0</v>
      </c>
      <c r="W851" s="365">
        <v>0</v>
      </c>
      <c r="X851" s="365">
        <v>0</v>
      </c>
      <c r="Y851" s="365">
        <v>0</v>
      </c>
      <c r="Z851" s="365">
        <v>0</v>
      </c>
      <c r="AA851" s="365">
        <v>0</v>
      </c>
      <c r="AB851" s="365">
        <v>0</v>
      </c>
      <c r="AC851" s="365">
        <v>0</v>
      </c>
      <c r="AD851" s="365">
        <v>0</v>
      </c>
      <c r="AE851" s="365">
        <v>0</v>
      </c>
    </row>
    <row r="852" spans="1:90">
      <c r="A852" s="458" t="str">
        <f t="shared" si="13"/>
        <v>1404502262056000</v>
      </c>
      <c r="B852" s="364" t="s">
        <v>1616</v>
      </c>
      <c r="C852" s="364" t="s">
        <v>553</v>
      </c>
      <c r="D852" s="364" t="s">
        <v>573</v>
      </c>
      <c r="E852" s="364" t="s">
        <v>555</v>
      </c>
      <c r="F852" s="364" t="s">
        <v>588</v>
      </c>
      <c r="G852" s="364" t="s">
        <v>467</v>
      </c>
      <c r="H852" s="364" t="s">
        <v>556</v>
      </c>
      <c r="J852" s="364" t="s">
        <v>571</v>
      </c>
      <c r="K852" s="364" t="s">
        <v>561</v>
      </c>
      <c r="L852" s="364" t="s">
        <v>555</v>
      </c>
      <c r="M852" s="364" t="s">
        <v>738</v>
      </c>
      <c r="N852" s="364" t="s">
        <v>739</v>
      </c>
      <c r="O852" s="364" t="s">
        <v>555</v>
      </c>
      <c r="P852" s="364" t="s">
        <v>555</v>
      </c>
      <c r="Q852" s="364" t="s">
        <v>555</v>
      </c>
      <c r="R852" s="364" t="s">
        <v>555</v>
      </c>
      <c r="S852" s="364" t="s">
        <v>555</v>
      </c>
      <c r="T852" s="365">
        <v>0</v>
      </c>
      <c r="U852" s="365">
        <v>0</v>
      </c>
      <c r="V852" s="365">
        <v>0</v>
      </c>
      <c r="W852" s="365">
        <v>0</v>
      </c>
      <c r="X852" s="365">
        <v>0</v>
      </c>
      <c r="Y852" s="365">
        <v>0</v>
      </c>
      <c r="Z852" s="365">
        <v>0</v>
      </c>
      <c r="AA852" s="365">
        <v>0</v>
      </c>
      <c r="AB852" s="365">
        <v>0</v>
      </c>
      <c r="AC852" s="365">
        <v>0</v>
      </c>
      <c r="AD852" s="365">
        <v>0</v>
      </c>
      <c r="AE852" s="365">
        <v>0</v>
      </c>
    </row>
    <row r="853" spans="1:90">
      <c r="A853" s="458" t="str">
        <f t="shared" si="13"/>
        <v>1404503262056000</v>
      </c>
      <c r="B853" s="364" t="s">
        <v>1616</v>
      </c>
      <c r="C853" s="364" t="s">
        <v>553</v>
      </c>
      <c r="D853" s="364" t="s">
        <v>573</v>
      </c>
      <c r="E853" s="364" t="s">
        <v>555</v>
      </c>
      <c r="F853" s="364" t="s">
        <v>588</v>
      </c>
      <c r="G853" s="364" t="s">
        <v>467</v>
      </c>
      <c r="H853" s="364" t="s">
        <v>556</v>
      </c>
      <c r="J853" s="364" t="s">
        <v>571</v>
      </c>
      <c r="K853" s="364" t="s">
        <v>562</v>
      </c>
      <c r="L853" s="364" t="s">
        <v>555</v>
      </c>
      <c r="M853" s="364" t="s">
        <v>738</v>
      </c>
      <c r="N853" s="364" t="s">
        <v>739</v>
      </c>
      <c r="O853" s="364" t="s">
        <v>555</v>
      </c>
      <c r="P853" s="364" t="s">
        <v>555</v>
      </c>
      <c r="Q853" s="364" t="s">
        <v>555</v>
      </c>
      <c r="R853" s="364" t="s">
        <v>555</v>
      </c>
      <c r="S853" s="364" t="s">
        <v>555</v>
      </c>
      <c r="T853" s="365">
        <v>0</v>
      </c>
      <c r="U853" s="365">
        <v>0</v>
      </c>
      <c r="V853" s="365">
        <v>0</v>
      </c>
      <c r="W853" s="365">
        <v>0</v>
      </c>
      <c r="X853" s="365">
        <v>0</v>
      </c>
      <c r="Y853" s="365">
        <v>0</v>
      </c>
      <c r="Z853" s="365">
        <v>0</v>
      </c>
      <c r="AA853" s="365">
        <v>0</v>
      </c>
      <c r="AB853" s="365">
        <v>0</v>
      </c>
      <c r="AC853" s="365">
        <v>0</v>
      </c>
      <c r="AD853" s="365">
        <v>0</v>
      </c>
      <c r="AE853" s="365">
        <v>0</v>
      </c>
    </row>
    <row r="854" spans="1:90">
      <c r="A854" s="458" t="str">
        <f t="shared" si="13"/>
        <v>1404504262056000</v>
      </c>
      <c r="B854" s="364" t="s">
        <v>1616</v>
      </c>
      <c r="C854" s="364" t="s">
        <v>553</v>
      </c>
      <c r="D854" s="364" t="s">
        <v>573</v>
      </c>
      <c r="E854" s="364" t="s">
        <v>555</v>
      </c>
      <c r="F854" s="364" t="s">
        <v>588</v>
      </c>
      <c r="G854" s="364" t="s">
        <v>467</v>
      </c>
      <c r="H854" s="364" t="s">
        <v>556</v>
      </c>
      <c r="J854" s="364" t="s">
        <v>571</v>
      </c>
      <c r="K854" s="364" t="s">
        <v>563</v>
      </c>
      <c r="L854" s="364" t="s">
        <v>555</v>
      </c>
      <c r="M854" s="364" t="s">
        <v>738</v>
      </c>
      <c r="N854" s="364" t="s">
        <v>739</v>
      </c>
      <c r="O854" s="364" t="s">
        <v>555</v>
      </c>
      <c r="P854" s="364" t="s">
        <v>555</v>
      </c>
      <c r="Q854" s="364" t="s">
        <v>555</v>
      </c>
      <c r="R854" s="364" t="s">
        <v>555</v>
      </c>
      <c r="S854" s="364" t="s">
        <v>555</v>
      </c>
      <c r="T854" s="365">
        <v>0</v>
      </c>
      <c r="U854" s="365">
        <v>0</v>
      </c>
      <c r="V854" s="365">
        <v>0</v>
      </c>
      <c r="W854" s="365">
        <v>0</v>
      </c>
      <c r="X854" s="365">
        <v>0</v>
      </c>
      <c r="Y854" s="365">
        <v>0</v>
      </c>
      <c r="Z854" s="365">
        <v>0</v>
      </c>
      <c r="AA854" s="365">
        <v>0</v>
      </c>
      <c r="AB854" s="365">
        <v>0</v>
      </c>
      <c r="AC854" s="365">
        <v>0</v>
      </c>
      <c r="AD854" s="365">
        <v>0</v>
      </c>
      <c r="AE854" s="365">
        <v>0</v>
      </c>
    </row>
    <row r="855" spans="1:90">
      <c r="A855" s="458" t="str">
        <f t="shared" si="13"/>
        <v>1404505262056000</v>
      </c>
      <c r="B855" s="364" t="s">
        <v>1616</v>
      </c>
      <c r="C855" s="364" t="s">
        <v>553</v>
      </c>
      <c r="D855" s="364" t="s">
        <v>573</v>
      </c>
      <c r="E855" s="364" t="s">
        <v>555</v>
      </c>
      <c r="F855" s="364" t="s">
        <v>588</v>
      </c>
      <c r="G855" s="364" t="s">
        <v>467</v>
      </c>
      <c r="H855" s="364" t="s">
        <v>556</v>
      </c>
      <c r="J855" s="364" t="s">
        <v>571</v>
      </c>
      <c r="K855" s="364" t="s">
        <v>564</v>
      </c>
      <c r="L855" s="364" t="s">
        <v>555</v>
      </c>
      <c r="M855" s="364" t="s">
        <v>738</v>
      </c>
      <c r="N855" s="364" t="s">
        <v>739</v>
      </c>
      <c r="O855" s="364" t="s">
        <v>555</v>
      </c>
      <c r="P855" s="364" t="s">
        <v>555</v>
      </c>
      <c r="Q855" s="364" t="s">
        <v>555</v>
      </c>
      <c r="R855" s="364" t="s">
        <v>555</v>
      </c>
      <c r="S855" s="364" t="s">
        <v>555</v>
      </c>
      <c r="T855" s="365">
        <v>0</v>
      </c>
      <c r="U855" s="365">
        <v>0</v>
      </c>
      <c r="V855" s="365">
        <v>0</v>
      </c>
      <c r="W855" s="365">
        <v>0</v>
      </c>
      <c r="X855" s="365">
        <v>0</v>
      </c>
      <c r="Y855" s="365">
        <v>0</v>
      </c>
      <c r="Z855" s="365">
        <v>0</v>
      </c>
      <c r="AA855" s="365">
        <v>0</v>
      </c>
      <c r="AB855" s="365">
        <v>0</v>
      </c>
      <c r="AC855" s="365">
        <v>0</v>
      </c>
      <c r="AD855" s="365">
        <v>0</v>
      </c>
      <c r="AE855" s="365">
        <v>0</v>
      </c>
    </row>
    <row r="856" spans="1:90">
      <c r="A856" s="458" t="str">
        <f t="shared" si="13"/>
        <v>1404506262056000</v>
      </c>
      <c r="B856" s="364" t="s">
        <v>1616</v>
      </c>
      <c r="C856" s="364" t="s">
        <v>553</v>
      </c>
      <c r="D856" s="364" t="s">
        <v>573</v>
      </c>
      <c r="E856" s="364" t="s">
        <v>555</v>
      </c>
      <c r="F856" s="364" t="s">
        <v>588</v>
      </c>
      <c r="G856" s="364" t="s">
        <v>467</v>
      </c>
      <c r="H856" s="364" t="s">
        <v>556</v>
      </c>
      <c r="J856" s="364" t="s">
        <v>571</v>
      </c>
      <c r="K856" s="364" t="s">
        <v>565</v>
      </c>
      <c r="L856" s="364" t="s">
        <v>555</v>
      </c>
      <c r="M856" s="364" t="s">
        <v>738</v>
      </c>
      <c r="N856" s="364" t="s">
        <v>739</v>
      </c>
      <c r="O856" s="364" t="s">
        <v>555</v>
      </c>
      <c r="P856" s="364" t="s">
        <v>555</v>
      </c>
      <c r="Q856" s="364" t="s">
        <v>555</v>
      </c>
      <c r="R856" s="364" t="s">
        <v>555</v>
      </c>
      <c r="S856" s="364" t="s">
        <v>555</v>
      </c>
      <c r="T856" s="365">
        <v>0</v>
      </c>
      <c r="U856" s="365">
        <v>0</v>
      </c>
      <c r="V856" s="365">
        <v>0</v>
      </c>
      <c r="W856" s="365">
        <v>0</v>
      </c>
      <c r="X856" s="365">
        <v>0</v>
      </c>
      <c r="Y856" s="365">
        <v>0</v>
      </c>
      <c r="Z856" s="365">
        <v>0</v>
      </c>
      <c r="AA856" s="365">
        <v>0</v>
      </c>
      <c r="AB856" s="365">
        <v>0</v>
      </c>
      <c r="AC856" s="365">
        <v>0</v>
      </c>
      <c r="AD856" s="365">
        <v>0</v>
      </c>
      <c r="AE856" s="365">
        <v>0</v>
      </c>
    </row>
    <row r="857" spans="1:90">
      <c r="A857" s="458" t="str">
        <f t="shared" si="13"/>
        <v>1404507262056000</v>
      </c>
      <c r="B857" s="364" t="s">
        <v>1616</v>
      </c>
      <c r="C857" s="364" t="s">
        <v>553</v>
      </c>
      <c r="D857" s="364" t="s">
        <v>573</v>
      </c>
      <c r="E857" s="364" t="s">
        <v>555</v>
      </c>
      <c r="F857" s="364" t="s">
        <v>588</v>
      </c>
      <c r="G857" s="364" t="s">
        <v>467</v>
      </c>
      <c r="H857" s="364" t="s">
        <v>556</v>
      </c>
      <c r="J857" s="364" t="s">
        <v>571</v>
      </c>
      <c r="K857" s="364" t="s">
        <v>566</v>
      </c>
      <c r="L857" s="364" t="s">
        <v>555</v>
      </c>
      <c r="M857" s="364" t="s">
        <v>738</v>
      </c>
      <c r="N857" s="364" t="s">
        <v>739</v>
      </c>
      <c r="O857" s="364" t="s">
        <v>555</v>
      </c>
      <c r="P857" s="364" t="s">
        <v>555</v>
      </c>
      <c r="Q857" s="364" t="s">
        <v>555</v>
      </c>
      <c r="R857" s="364" t="s">
        <v>555</v>
      </c>
      <c r="S857" s="364" t="s">
        <v>555</v>
      </c>
      <c r="T857" s="365">
        <v>0</v>
      </c>
      <c r="U857" s="365">
        <v>0</v>
      </c>
      <c r="V857" s="365">
        <v>0</v>
      </c>
      <c r="W857" s="365">
        <v>0</v>
      </c>
      <c r="X857" s="365">
        <v>0</v>
      </c>
      <c r="Y857" s="365">
        <v>0</v>
      </c>
      <c r="Z857" s="365">
        <v>0</v>
      </c>
      <c r="AA857" s="365">
        <v>0</v>
      </c>
      <c r="AB857" s="365">
        <v>0</v>
      </c>
      <c r="AC857" s="365">
        <v>0</v>
      </c>
      <c r="AD857" s="365">
        <v>0</v>
      </c>
      <c r="AE857" s="365">
        <v>0</v>
      </c>
    </row>
    <row r="858" spans="1:90">
      <c r="A858" s="458" t="str">
        <f t="shared" si="13"/>
        <v>1404508262056000</v>
      </c>
      <c r="B858" s="364" t="s">
        <v>1616</v>
      </c>
      <c r="C858" s="364" t="s">
        <v>553</v>
      </c>
      <c r="D858" s="364" t="s">
        <v>573</v>
      </c>
      <c r="E858" s="364" t="s">
        <v>555</v>
      </c>
      <c r="F858" s="364" t="s">
        <v>588</v>
      </c>
      <c r="G858" s="364" t="s">
        <v>467</v>
      </c>
      <c r="H858" s="364" t="s">
        <v>556</v>
      </c>
      <c r="J858" s="364" t="s">
        <v>571</v>
      </c>
      <c r="K858" s="364" t="s">
        <v>554</v>
      </c>
      <c r="L858" s="364" t="s">
        <v>555</v>
      </c>
      <c r="M858" s="364" t="s">
        <v>738</v>
      </c>
      <c r="N858" s="364" t="s">
        <v>739</v>
      </c>
      <c r="O858" s="364" t="s">
        <v>555</v>
      </c>
      <c r="P858" s="364" t="s">
        <v>555</v>
      </c>
      <c r="Q858" s="364" t="s">
        <v>555</v>
      </c>
      <c r="R858" s="364" t="s">
        <v>555</v>
      </c>
      <c r="S858" s="364" t="s">
        <v>555</v>
      </c>
      <c r="T858" s="365">
        <v>0</v>
      </c>
      <c r="U858" s="365">
        <v>0</v>
      </c>
      <c r="V858" s="365">
        <v>0</v>
      </c>
      <c r="W858" s="365">
        <v>0</v>
      </c>
      <c r="X858" s="365">
        <v>0</v>
      </c>
      <c r="Y858" s="365">
        <v>0</v>
      </c>
      <c r="Z858" s="365">
        <v>0</v>
      </c>
      <c r="AA858" s="365">
        <v>0</v>
      </c>
      <c r="AB858" s="365">
        <v>0</v>
      </c>
      <c r="AC858" s="365">
        <v>0</v>
      </c>
      <c r="AD858" s="365">
        <v>0</v>
      </c>
      <c r="AE858" s="365">
        <v>0</v>
      </c>
    </row>
    <row r="859" spans="1:90">
      <c r="A859" s="458" t="str">
        <f t="shared" si="13"/>
        <v>1404509262056000</v>
      </c>
      <c r="B859" s="364" t="s">
        <v>1616</v>
      </c>
      <c r="C859" s="364" t="s">
        <v>553</v>
      </c>
      <c r="D859" s="364" t="s">
        <v>573</v>
      </c>
      <c r="E859" s="364" t="s">
        <v>555</v>
      </c>
      <c r="F859" s="364" t="s">
        <v>588</v>
      </c>
      <c r="G859" s="364" t="s">
        <v>467</v>
      </c>
      <c r="H859" s="364" t="s">
        <v>556</v>
      </c>
      <c r="J859" s="364" t="s">
        <v>571</v>
      </c>
      <c r="K859" s="364" t="s">
        <v>567</v>
      </c>
      <c r="L859" s="364" t="s">
        <v>555</v>
      </c>
      <c r="M859" s="364" t="s">
        <v>738</v>
      </c>
      <c r="N859" s="364" t="s">
        <v>739</v>
      </c>
      <c r="O859" s="364" t="s">
        <v>555</v>
      </c>
      <c r="P859" s="364" t="s">
        <v>555</v>
      </c>
      <c r="Q859" s="364" t="s">
        <v>555</v>
      </c>
      <c r="R859" s="364" t="s">
        <v>555</v>
      </c>
      <c r="S859" s="364" t="s">
        <v>555</v>
      </c>
      <c r="T859" s="365">
        <v>0</v>
      </c>
      <c r="U859" s="365">
        <v>0</v>
      </c>
      <c r="V859" s="365">
        <v>0</v>
      </c>
      <c r="W859" s="365">
        <v>0</v>
      </c>
      <c r="X859" s="365">
        <v>0</v>
      </c>
      <c r="Y859" s="365">
        <v>0</v>
      </c>
      <c r="Z859" s="365">
        <v>0</v>
      </c>
      <c r="AA859" s="365">
        <v>0</v>
      </c>
      <c r="AB859" s="365">
        <v>0</v>
      </c>
      <c r="AC859" s="365">
        <v>0</v>
      </c>
      <c r="AD859" s="365">
        <v>0</v>
      </c>
      <c r="AE859" s="365">
        <v>0</v>
      </c>
    </row>
    <row r="860" spans="1:90">
      <c r="A860" s="458" t="str">
        <f t="shared" si="13"/>
        <v>1404510262056000</v>
      </c>
      <c r="B860" s="364" t="s">
        <v>1616</v>
      </c>
      <c r="C860" s="364" t="s">
        <v>553</v>
      </c>
      <c r="D860" s="364" t="s">
        <v>573</v>
      </c>
      <c r="E860" s="364" t="s">
        <v>555</v>
      </c>
      <c r="F860" s="364" t="s">
        <v>588</v>
      </c>
      <c r="G860" s="364" t="s">
        <v>467</v>
      </c>
      <c r="H860" s="364" t="s">
        <v>556</v>
      </c>
      <c r="J860" s="364" t="s">
        <v>571</v>
      </c>
      <c r="K860" s="364" t="s">
        <v>568</v>
      </c>
      <c r="L860" s="364" t="s">
        <v>555</v>
      </c>
      <c r="M860" s="364" t="s">
        <v>738</v>
      </c>
      <c r="N860" s="364" t="s">
        <v>739</v>
      </c>
      <c r="O860" s="364" t="s">
        <v>555</v>
      </c>
      <c r="P860" s="364" t="s">
        <v>555</v>
      </c>
      <c r="Q860" s="364" t="s">
        <v>555</v>
      </c>
      <c r="R860" s="364" t="s">
        <v>555</v>
      </c>
      <c r="S860" s="364" t="s">
        <v>555</v>
      </c>
      <c r="T860" s="365">
        <v>0</v>
      </c>
      <c r="U860" s="365">
        <v>0</v>
      </c>
      <c r="V860" s="365">
        <v>0</v>
      </c>
      <c r="W860" s="365">
        <v>0</v>
      </c>
      <c r="X860" s="365">
        <v>0</v>
      </c>
      <c r="Y860" s="365">
        <v>0</v>
      </c>
      <c r="Z860" s="365">
        <v>0</v>
      </c>
      <c r="AA860" s="365">
        <v>0</v>
      </c>
      <c r="AB860" s="365">
        <v>0</v>
      </c>
      <c r="AC860" s="365">
        <v>0</v>
      </c>
      <c r="AD860" s="365">
        <v>0</v>
      </c>
      <c r="AE860" s="365">
        <v>0</v>
      </c>
    </row>
    <row r="861" spans="1:90">
      <c r="A861" s="458" t="str">
        <f t="shared" si="13"/>
        <v>1404511262056000</v>
      </c>
      <c r="B861" s="364" t="s">
        <v>1616</v>
      </c>
      <c r="C861" s="364" t="s">
        <v>553</v>
      </c>
      <c r="D861" s="364" t="s">
        <v>573</v>
      </c>
      <c r="E861" s="364" t="s">
        <v>555</v>
      </c>
      <c r="F861" s="364" t="s">
        <v>588</v>
      </c>
      <c r="G861" s="364" t="s">
        <v>467</v>
      </c>
      <c r="H861" s="364" t="s">
        <v>556</v>
      </c>
      <c r="J861" s="364" t="s">
        <v>571</v>
      </c>
      <c r="K861" s="364" t="s">
        <v>569</v>
      </c>
      <c r="L861" s="364" t="s">
        <v>555</v>
      </c>
      <c r="M861" s="364" t="s">
        <v>738</v>
      </c>
      <c r="N861" s="364" t="s">
        <v>739</v>
      </c>
      <c r="O861" s="364" t="s">
        <v>555</v>
      </c>
      <c r="P861" s="364" t="s">
        <v>555</v>
      </c>
      <c r="Q861" s="364" t="s">
        <v>555</v>
      </c>
      <c r="R861" s="364" t="s">
        <v>555</v>
      </c>
      <c r="S861" s="364" t="s">
        <v>555</v>
      </c>
      <c r="T861" s="365">
        <v>0</v>
      </c>
      <c r="U861" s="365">
        <v>0</v>
      </c>
      <c r="V861" s="365">
        <v>0</v>
      </c>
      <c r="W861" s="365">
        <v>0</v>
      </c>
      <c r="X861" s="365">
        <v>0</v>
      </c>
      <c r="Y861" s="365">
        <v>0</v>
      </c>
      <c r="Z861" s="365">
        <v>0</v>
      </c>
      <c r="AA861" s="365">
        <v>0</v>
      </c>
      <c r="AB861" s="365">
        <v>0</v>
      </c>
      <c r="AC861" s="365">
        <v>0</v>
      </c>
      <c r="AD861" s="365">
        <v>0</v>
      </c>
      <c r="AE861" s="365">
        <v>0</v>
      </c>
    </row>
    <row r="862" spans="1:90">
      <c r="A862" s="458" t="str">
        <f t="shared" si="13"/>
        <v>1404512262056000</v>
      </c>
      <c r="B862" s="364" t="s">
        <v>1616</v>
      </c>
      <c r="C862" s="364" t="s">
        <v>553</v>
      </c>
      <c r="D862" s="364" t="s">
        <v>573</v>
      </c>
      <c r="E862" s="364" t="s">
        <v>555</v>
      </c>
      <c r="F862" s="364" t="s">
        <v>588</v>
      </c>
      <c r="G862" s="364" t="s">
        <v>467</v>
      </c>
      <c r="H862" s="364" t="s">
        <v>556</v>
      </c>
      <c r="J862" s="364" t="s">
        <v>571</v>
      </c>
      <c r="K862" s="364" t="s">
        <v>557</v>
      </c>
      <c r="L862" s="364" t="s">
        <v>555</v>
      </c>
      <c r="M862" s="364" t="s">
        <v>738</v>
      </c>
      <c r="N862" s="364" t="s">
        <v>739</v>
      </c>
      <c r="O862" s="364" t="s">
        <v>555</v>
      </c>
      <c r="P862" s="364" t="s">
        <v>555</v>
      </c>
      <c r="Q862" s="364" t="s">
        <v>555</v>
      </c>
      <c r="R862" s="364" t="s">
        <v>555</v>
      </c>
      <c r="S862" s="364" t="s">
        <v>555</v>
      </c>
      <c r="T862" s="365">
        <v>0</v>
      </c>
      <c r="U862" s="365">
        <v>0</v>
      </c>
      <c r="V862" s="365">
        <v>0</v>
      </c>
      <c r="W862" s="365">
        <v>0</v>
      </c>
      <c r="X862" s="365">
        <v>0</v>
      </c>
      <c r="Y862" s="365">
        <v>0</v>
      </c>
      <c r="Z862" s="365">
        <v>0</v>
      </c>
      <c r="AA862" s="365">
        <v>0</v>
      </c>
      <c r="AB862" s="365">
        <v>0</v>
      </c>
      <c r="AC862" s="365">
        <v>0</v>
      </c>
      <c r="AD862" s="365">
        <v>0</v>
      </c>
      <c r="AE862" s="365">
        <v>0</v>
      </c>
    </row>
    <row r="863" spans="1:90">
      <c r="A863" s="458" t="str">
        <f t="shared" si="13"/>
        <v>1404513262056000</v>
      </c>
      <c r="B863" s="364" t="s">
        <v>1616</v>
      </c>
      <c r="C863" s="364" t="s">
        <v>553</v>
      </c>
      <c r="D863" s="364" t="s">
        <v>573</v>
      </c>
      <c r="E863" s="364" t="s">
        <v>555</v>
      </c>
      <c r="F863" s="364" t="s">
        <v>588</v>
      </c>
      <c r="G863" s="364" t="s">
        <v>467</v>
      </c>
      <c r="H863" s="364" t="s">
        <v>556</v>
      </c>
      <c r="J863" s="364" t="s">
        <v>571</v>
      </c>
      <c r="K863" s="364" t="s">
        <v>572</v>
      </c>
      <c r="L863" s="364" t="s">
        <v>555</v>
      </c>
      <c r="M863" s="364" t="s">
        <v>738</v>
      </c>
      <c r="N863" s="364" t="s">
        <v>739</v>
      </c>
      <c r="O863" s="364" t="s">
        <v>555</v>
      </c>
      <c r="P863" s="364" t="s">
        <v>555</v>
      </c>
      <c r="Q863" s="364" t="s">
        <v>555</v>
      </c>
      <c r="R863" s="364" t="s">
        <v>555</v>
      </c>
      <c r="S863" s="364" t="s">
        <v>555</v>
      </c>
      <c r="T863" s="365">
        <v>0</v>
      </c>
      <c r="U863" s="365">
        <v>0</v>
      </c>
      <c r="V863" s="365">
        <v>0</v>
      </c>
      <c r="W863" s="365">
        <v>0</v>
      </c>
      <c r="X863" s="365">
        <v>0</v>
      </c>
      <c r="Y863" s="365">
        <v>0</v>
      </c>
      <c r="Z863" s="365">
        <v>0</v>
      </c>
      <c r="AA863" s="365">
        <v>0</v>
      </c>
      <c r="AB863" s="365">
        <v>0</v>
      </c>
      <c r="AC863" s="365">
        <v>0</v>
      </c>
      <c r="AD863" s="365">
        <v>0</v>
      </c>
      <c r="AE863" s="365">
        <v>0</v>
      </c>
    </row>
    <row r="864" spans="1:90">
      <c r="A864" s="458" t="str">
        <f t="shared" si="13"/>
        <v>1404514262056000</v>
      </c>
      <c r="B864" s="364" t="s">
        <v>1616</v>
      </c>
      <c r="C864" s="364" t="s">
        <v>553</v>
      </c>
      <c r="D864" s="364" t="s">
        <v>573</v>
      </c>
      <c r="E864" s="364" t="s">
        <v>555</v>
      </c>
      <c r="F864" s="364" t="s">
        <v>588</v>
      </c>
      <c r="G864" s="364" t="s">
        <v>467</v>
      </c>
      <c r="H864" s="364" t="s">
        <v>556</v>
      </c>
      <c r="J864" s="364" t="s">
        <v>571</v>
      </c>
      <c r="K864" s="364" t="s">
        <v>573</v>
      </c>
      <c r="L864" s="364" t="s">
        <v>555</v>
      </c>
      <c r="M864" s="364" t="s">
        <v>738</v>
      </c>
      <c r="N864" s="364" t="s">
        <v>739</v>
      </c>
      <c r="O864" s="364" t="s">
        <v>555</v>
      </c>
      <c r="P864" s="364" t="s">
        <v>555</v>
      </c>
      <c r="Q864" s="364" t="s">
        <v>555</v>
      </c>
      <c r="R864" s="364" t="s">
        <v>555</v>
      </c>
      <c r="S864" s="364" t="s">
        <v>555</v>
      </c>
      <c r="T864" s="365">
        <v>0</v>
      </c>
      <c r="U864" s="365">
        <v>0</v>
      </c>
      <c r="V864" s="365">
        <v>0</v>
      </c>
      <c r="W864" s="365">
        <v>0</v>
      </c>
      <c r="X864" s="365">
        <v>0</v>
      </c>
      <c r="Y864" s="365">
        <v>0</v>
      </c>
      <c r="Z864" s="365">
        <v>0</v>
      </c>
      <c r="AA864" s="365">
        <v>0</v>
      </c>
      <c r="AB864" s="365">
        <v>0</v>
      </c>
      <c r="AC864" s="365">
        <v>0</v>
      </c>
      <c r="AD864" s="365">
        <v>0</v>
      </c>
      <c r="AE864" s="365">
        <v>0</v>
      </c>
    </row>
    <row r="865" spans="1:79">
      <c r="A865" s="458" t="str">
        <f t="shared" si="13"/>
        <v>1404515262056000</v>
      </c>
      <c r="B865" s="364" t="s">
        <v>1616</v>
      </c>
      <c r="C865" s="364" t="s">
        <v>553</v>
      </c>
      <c r="D865" s="364" t="s">
        <v>573</v>
      </c>
      <c r="E865" s="364" t="s">
        <v>555</v>
      </c>
      <c r="F865" s="364" t="s">
        <v>588</v>
      </c>
      <c r="G865" s="364" t="s">
        <v>467</v>
      </c>
      <c r="H865" s="364" t="s">
        <v>556</v>
      </c>
      <c r="J865" s="364" t="s">
        <v>571</v>
      </c>
      <c r="K865" s="364" t="s">
        <v>574</v>
      </c>
      <c r="L865" s="364" t="s">
        <v>555</v>
      </c>
      <c r="M865" s="364" t="s">
        <v>738</v>
      </c>
      <c r="N865" s="364" t="s">
        <v>739</v>
      </c>
      <c r="O865" s="364" t="s">
        <v>555</v>
      </c>
      <c r="P865" s="364" t="s">
        <v>555</v>
      </c>
      <c r="Q865" s="364" t="s">
        <v>555</v>
      </c>
      <c r="R865" s="364" t="s">
        <v>555</v>
      </c>
      <c r="S865" s="364" t="s">
        <v>555</v>
      </c>
      <c r="T865" s="365">
        <v>0</v>
      </c>
      <c r="U865" s="365">
        <v>0</v>
      </c>
      <c r="V865" s="365">
        <v>0</v>
      </c>
      <c r="W865" s="365">
        <v>0</v>
      </c>
      <c r="X865" s="365">
        <v>0</v>
      </c>
      <c r="Y865" s="365">
        <v>0</v>
      </c>
      <c r="Z865" s="365">
        <v>0</v>
      </c>
      <c r="AA865" s="365">
        <v>0</v>
      </c>
      <c r="AB865" s="365">
        <v>0</v>
      </c>
      <c r="AC865" s="365">
        <v>0</v>
      </c>
      <c r="AD865" s="365">
        <v>0</v>
      </c>
      <c r="AE865" s="365">
        <v>0</v>
      </c>
    </row>
    <row r="866" spans="1:79">
      <c r="A866" s="458" t="str">
        <f t="shared" si="13"/>
        <v>1404516262056000</v>
      </c>
      <c r="B866" s="364" t="s">
        <v>1616</v>
      </c>
      <c r="C866" s="364" t="s">
        <v>553</v>
      </c>
      <c r="D866" s="364" t="s">
        <v>573</v>
      </c>
      <c r="E866" s="364" t="s">
        <v>555</v>
      </c>
      <c r="F866" s="364" t="s">
        <v>588</v>
      </c>
      <c r="G866" s="364" t="s">
        <v>467</v>
      </c>
      <c r="H866" s="364" t="s">
        <v>556</v>
      </c>
      <c r="J866" s="364" t="s">
        <v>571</v>
      </c>
      <c r="K866" s="364" t="s">
        <v>575</v>
      </c>
      <c r="L866" s="364" t="s">
        <v>555</v>
      </c>
      <c r="M866" s="364" t="s">
        <v>738</v>
      </c>
      <c r="N866" s="364" t="s">
        <v>739</v>
      </c>
      <c r="O866" s="364" t="s">
        <v>555</v>
      </c>
      <c r="P866" s="364" t="s">
        <v>555</v>
      </c>
      <c r="Q866" s="364" t="s">
        <v>555</v>
      </c>
      <c r="R866" s="364" t="s">
        <v>555</v>
      </c>
      <c r="S866" s="364" t="s">
        <v>555</v>
      </c>
      <c r="T866" s="365">
        <v>0</v>
      </c>
      <c r="U866" s="365">
        <v>0</v>
      </c>
      <c r="V866" s="365">
        <v>0</v>
      </c>
      <c r="W866" s="365">
        <v>0</v>
      </c>
      <c r="X866" s="365">
        <v>0</v>
      </c>
      <c r="Y866" s="365">
        <v>0</v>
      </c>
      <c r="Z866" s="365">
        <v>0</v>
      </c>
      <c r="AA866" s="365">
        <v>0</v>
      </c>
      <c r="AB866" s="365">
        <v>0</v>
      </c>
      <c r="AC866" s="365">
        <v>0</v>
      </c>
      <c r="AD866" s="365">
        <v>0</v>
      </c>
      <c r="AE866" s="365">
        <v>0</v>
      </c>
    </row>
    <row r="867" spans="1:79">
      <c r="A867" s="458" t="str">
        <f t="shared" si="13"/>
        <v>1404517262056000</v>
      </c>
      <c r="B867" s="364" t="s">
        <v>1616</v>
      </c>
      <c r="C867" s="364" t="s">
        <v>553</v>
      </c>
      <c r="D867" s="364" t="s">
        <v>573</v>
      </c>
      <c r="E867" s="364" t="s">
        <v>555</v>
      </c>
      <c r="F867" s="364" t="s">
        <v>588</v>
      </c>
      <c r="G867" s="364" t="s">
        <v>467</v>
      </c>
      <c r="H867" s="364" t="s">
        <v>556</v>
      </c>
      <c r="J867" s="364" t="s">
        <v>571</v>
      </c>
      <c r="K867" s="364" t="s">
        <v>576</v>
      </c>
      <c r="L867" s="364" t="s">
        <v>555</v>
      </c>
      <c r="M867" s="364" t="s">
        <v>738</v>
      </c>
      <c r="N867" s="364" t="s">
        <v>739</v>
      </c>
      <c r="O867" s="364" t="s">
        <v>555</v>
      </c>
      <c r="P867" s="364" t="s">
        <v>555</v>
      </c>
      <c r="Q867" s="364" t="s">
        <v>555</v>
      </c>
      <c r="R867" s="364" t="s">
        <v>555</v>
      </c>
      <c r="S867" s="364" t="s">
        <v>555</v>
      </c>
      <c r="T867" s="365">
        <v>0</v>
      </c>
      <c r="U867" s="365">
        <v>0</v>
      </c>
      <c r="V867" s="365">
        <v>0</v>
      </c>
      <c r="W867" s="365">
        <v>0</v>
      </c>
      <c r="X867" s="365">
        <v>0</v>
      </c>
      <c r="Y867" s="365">
        <v>0</v>
      </c>
      <c r="Z867" s="365">
        <v>0</v>
      </c>
      <c r="AA867" s="365">
        <v>0</v>
      </c>
      <c r="AB867" s="365">
        <v>0</v>
      </c>
      <c r="AC867" s="365">
        <v>0</v>
      </c>
      <c r="AD867" s="365">
        <v>0</v>
      </c>
      <c r="AE867" s="365">
        <v>0</v>
      </c>
    </row>
    <row r="868" spans="1:79">
      <c r="A868" s="458" t="str">
        <f t="shared" si="13"/>
        <v>1404518262056000</v>
      </c>
      <c r="B868" s="364" t="s">
        <v>1616</v>
      </c>
      <c r="C868" s="364" t="s">
        <v>553</v>
      </c>
      <c r="D868" s="364" t="s">
        <v>573</v>
      </c>
      <c r="E868" s="364" t="s">
        <v>555</v>
      </c>
      <c r="F868" s="364" t="s">
        <v>588</v>
      </c>
      <c r="G868" s="364" t="s">
        <v>467</v>
      </c>
      <c r="H868" s="364" t="s">
        <v>556</v>
      </c>
      <c r="J868" s="364" t="s">
        <v>571</v>
      </c>
      <c r="K868" s="364" t="s">
        <v>577</v>
      </c>
      <c r="L868" s="364" t="s">
        <v>555</v>
      </c>
      <c r="M868" s="364" t="s">
        <v>738</v>
      </c>
      <c r="N868" s="364" t="s">
        <v>739</v>
      </c>
      <c r="O868" s="364" t="s">
        <v>555</v>
      </c>
      <c r="P868" s="364" t="s">
        <v>555</v>
      </c>
      <c r="Q868" s="364" t="s">
        <v>555</v>
      </c>
      <c r="R868" s="364" t="s">
        <v>555</v>
      </c>
      <c r="S868" s="364" t="s">
        <v>555</v>
      </c>
      <c r="T868" s="365">
        <v>0</v>
      </c>
      <c r="U868" s="365">
        <v>0</v>
      </c>
      <c r="V868" s="365">
        <v>0</v>
      </c>
      <c r="W868" s="365">
        <v>0</v>
      </c>
      <c r="X868" s="365">
        <v>0</v>
      </c>
      <c r="Y868" s="365">
        <v>0</v>
      </c>
      <c r="Z868" s="365">
        <v>0</v>
      </c>
      <c r="AA868" s="365">
        <v>0</v>
      </c>
      <c r="AB868" s="365">
        <v>0</v>
      </c>
      <c r="AC868" s="365">
        <v>0</v>
      </c>
      <c r="AD868" s="365">
        <v>0</v>
      </c>
      <c r="AE868" s="365">
        <v>0</v>
      </c>
    </row>
    <row r="869" spans="1:79">
      <c r="A869" s="458" t="str">
        <f t="shared" si="13"/>
        <v>1404519262056000</v>
      </c>
      <c r="B869" s="364" t="s">
        <v>1616</v>
      </c>
      <c r="C869" s="364" t="s">
        <v>553</v>
      </c>
      <c r="D869" s="364" t="s">
        <v>573</v>
      </c>
      <c r="E869" s="364" t="s">
        <v>555</v>
      </c>
      <c r="F869" s="364" t="s">
        <v>588</v>
      </c>
      <c r="G869" s="364" t="s">
        <v>467</v>
      </c>
      <c r="H869" s="364" t="s">
        <v>556</v>
      </c>
      <c r="J869" s="364" t="s">
        <v>571</v>
      </c>
      <c r="K869" s="364" t="s">
        <v>578</v>
      </c>
      <c r="L869" s="364" t="s">
        <v>555</v>
      </c>
      <c r="M869" s="364" t="s">
        <v>738</v>
      </c>
      <c r="N869" s="364" t="s">
        <v>739</v>
      </c>
      <c r="O869" s="364" t="s">
        <v>555</v>
      </c>
      <c r="P869" s="364" t="s">
        <v>555</v>
      </c>
      <c r="Q869" s="364" t="s">
        <v>555</v>
      </c>
      <c r="R869" s="364" t="s">
        <v>555</v>
      </c>
      <c r="S869" s="364" t="s">
        <v>555</v>
      </c>
      <c r="T869" s="365">
        <v>0</v>
      </c>
      <c r="U869" s="365">
        <v>0</v>
      </c>
      <c r="V869" s="365">
        <v>0</v>
      </c>
      <c r="W869" s="365">
        <v>0</v>
      </c>
      <c r="X869" s="365">
        <v>0</v>
      </c>
      <c r="Y869" s="365">
        <v>0</v>
      </c>
      <c r="Z869" s="365">
        <v>0</v>
      </c>
      <c r="AA869" s="365">
        <v>0</v>
      </c>
      <c r="AB869" s="365">
        <v>0</v>
      </c>
      <c r="AC869" s="365">
        <v>0</v>
      </c>
      <c r="AD869" s="365">
        <v>0</v>
      </c>
      <c r="AE869" s="365">
        <v>0</v>
      </c>
    </row>
    <row r="870" spans="1:79">
      <c r="A870" s="458" t="str">
        <f t="shared" si="13"/>
        <v>1404520262056000</v>
      </c>
      <c r="B870" s="364" t="s">
        <v>1616</v>
      </c>
      <c r="C870" s="364" t="s">
        <v>553</v>
      </c>
      <c r="D870" s="364" t="s">
        <v>573</v>
      </c>
      <c r="E870" s="364" t="s">
        <v>555</v>
      </c>
      <c r="F870" s="364" t="s">
        <v>588</v>
      </c>
      <c r="G870" s="364" t="s">
        <v>467</v>
      </c>
      <c r="H870" s="364" t="s">
        <v>556</v>
      </c>
      <c r="J870" s="364" t="s">
        <v>571</v>
      </c>
      <c r="K870" s="364" t="s">
        <v>579</v>
      </c>
      <c r="L870" s="364" t="s">
        <v>555</v>
      </c>
      <c r="M870" s="364" t="s">
        <v>738</v>
      </c>
      <c r="N870" s="364" t="s">
        <v>739</v>
      </c>
      <c r="O870" s="364" t="s">
        <v>555</v>
      </c>
      <c r="P870" s="364" t="s">
        <v>555</v>
      </c>
      <c r="Q870" s="364" t="s">
        <v>555</v>
      </c>
      <c r="R870" s="364" t="s">
        <v>555</v>
      </c>
      <c r="S870" s="364" t="s">
        <v>555</v>
      </c>
      <c r="T870" s="365">
        <v>0</v>
      </c>
      <c r="U870" s="365">
        <v>0</v>
      </c>
      <c r="V870" s="365">
        <v>0</v>
      </c>
      <c r="W870" s="365">
        <v>0</v>
      </c>
      <c r="X870" s="365">
        <v>0</v>
      </c>
      <c r="Y870" s="365">
        <v>0</v>
      </c>
      <c r="Z870" s="365">
        <v>0</v>
      </c>
      <c r="AA870" s="365">
        <v>0</v>
      </c>
      <c r="AB870" s="365">
        <v>0</v>
      </c>
      <c r="AC870" s="365">
        <v>0</v>
      </c>
      <c r="AD870" s="365">
        <v>0</v>
      </c>
      <c r="AE870" s="365">
        <v>0</v>
      </c>
    </row>
    <row r="871" spans="1:79">
      <c r="A871" s="458" t="str">
        <f t="shared" si="13"/>
        <v>1404521262056000</v>
      </c>
      <c r="B871" s="364" t="s">
        <v>1616</v>
      </c>
      <c r="C871" s="364" t="s">
        <v>553</v>
      </c>
      <c r="D871" s="364" t="s">
        <v>573</v>
      </c>
      <c r="E871" s="364" t="s">
        <v>555</v>
      </c>
      <c r="F871" s="364" t="s">
        <v>588</v>
      </c>
      <c r="G871" s="364" t="s">
        <v>467</v>
      </c>
      <c r="H871" s="364" t="s">
        <v>556</v>
      </c>
      <c r="J871" s="364" t="s">
        <v>571</v>
      </c>
      <c r="K871" s="364" t="s">
        <v>559</v>
      </c>
      <c r="L871" s="364" t="s">
        <v>555</v>
      </c>
      <c r="M871" s="364" t="s">
        <v>738</v>
      </c>
      <c r="N871" s="364" t="s">
        <v>739</v>
      </c>
      <c r="O871" s="364" t="s">
        <v>555</v>
      </c>
      <c r="P871" s="364" t="s">
        <v>555</v>
      </c>
      <c r="Q871" s="364" t="s">
        <v>555</v>
      </c>
      <c r="R871" s="364" t="s">
        <v>555</v>
      </c>
      <c r="S871" s="364" t="s">
        <v>555</v>
      </c>
      <c r="T871" s="365">
        <v>0</v>
      </c>
      <c r="U871" s="365">
        <v>0</v>
      </c>
      <c r="V871" s="365">
        <v>0</v>
      </c>
      <c r="W871" s="365">
        <v>0</v>
      </c>
      <c r="X871" s="365">
        <v>0</v>
      </c>
      <c r="Y871" s="365">
        <v>0</v>
      </c>
      <c r="Z871" s="365">
        <v>0</v>
      </c>
      <c r="AA871" s="365">
        <v>0</v>
      </c>
      <c r="AB871" s="365">
        <v>0</v>
      </c>
      <c r="AC871" s="365">
        <v>0</v>
      </c>
      <c r="AD871" s="365">
        <v>0</v>
      </c>
      <c r="AE871" s="365">
        <v>0</v>
      </c>
    </row>
    <row r="872" spans="1:79">
      <c r="A872" s="458" t="str">
        <f t="shared" si="13"/>
        <v>1404522262056000</v>
      </c>
      <c r="B872" s="364" t="s">
        <v>1616</v>
      </c>
      <c r="C872" s="364" t="s">
        <v>553</v>
      </c>
      <c r="D872" s="364" t="s">
        <v>573</v>
      </c>
      <c r="E872" s="364" t="s">
        <v>555</v>
      </c>
      <c r="F872" s="364" t="s">
        <v>588</v>
      </c>
      <c r="G872" s="364" t="s">
        <v>467</v>
      </c>
      <c r="H872" s="364" t="s">
        <v>556</v>
      </c>
      <c r="J872" s="364" t="s">
        <v>571</v>
      </c>
      <c r="K872" s="364" t="s">
        <v>580</v>
      </c>
      <c r="L872" s="364" t="s">
        <v>555</v>
      </c>
      <c r="M872" s="364" t="s">
        <v>738</v>
      </c>
      <c r="N872" s="364" t="s">
        <v>739</v>
      </c>
      <c r="O872" s="364" t="s">
        <v>555</v>
      </c>
      <c r="P872" s="364" t="s">
        <v>555</v>
      </c>
      <c r="Q872" s="364" t="s">
        <v>555</v>
      </c>
      <c r="R872" s="364" t="s">
        <v>555</v>
      </c>
      <c r="S872" s="364" t="s">
        <v>555</v>
      </c>
      <c r="T872" s="365">
        <v>0</v>
      </c>
      <c r="U872" s="365">
        <v>0</v>
      </c>
      <c r="V872" s="365">
        <v>0</v>
      </c>
      <c r="W872" s="365">
        <v>0</v>
      </c>
      <c r="X872" s="365">
        <v>0</v>
      </c>
      <c r="Y872" s="365">
        <v>0</v>
      </c>
      <c r="Z872" s="365">
        <v>0</v>
      </c>
      <c r="AA872" s="365">
        <v>0</v>
      </c>
      <c r="AB872" s="365">
        <v>0</v>
      </c>
      <c r="AC872" s="365">
        <v>0</v>
      </c>
      <c r="AD872" s="365">
        <v>0</v>
      </c>
      <c r="AE872" s="365">
        <v>0</v>
      </c>
    </row>
    <row r="873" spans="1:79">
      <c r="A873" s="458" t="str">
        <f t="shared" si="13"/>
        <v>1404523262056000</v>
      </c>
      <c r="B873" s="364" t="s">
        <v>1616</v>
      </c>
      <c r="C873" s="364" t="s">
        <v>553</v>
      </c>
      <c r="D873" s="364" t="s">
        <v>573</v>
      </c>
      <c r="E873" s="364" t="s">
        <v>555</v>
      </c>
      <c r="F873" s="364" t="s">
        <v>588</v>
      </c>
      <c r="G873" s="364" t="s">
        <v>467</v>
      </c>
      <c r="H873" s="364" t="s">
        <v>556</v>
      </c>
      <c r="J873" s="364" t="s">
        <v>571</v>
      </c>
      <c r="K873" s="364" t="s">
        <v>581</v>
      </c>
      <c r="L873" s="364" t="s">
        <v>555</v>
      </c>
      <c r="M873" s="364" t="s">
        <v>738</v>
      </c>
      <c r="N873" s="364" t="s">
        <v>739</v>
      </c>
      <c r="O873" s="364" t="s">
        <v>555</v>
      </c>
      <c r="P873" s="364" t="s">
        <v>555</v>
      </c>
      <c r="Q873" s="364" t="s">
        <v>555</v>
      </c>
      <c r="R873" s="364" t="s">
        <v>555</v>
      </c>
      <c r="S873" s="364" t="s">
        <v>555</v>
      </c>
      <c r="T873" s="365">
        <v>0</v>
      </c>
      <c r="U873" s="365">
        <v>0</v>
      </c>
      <c r="V873" s="365">
        <v>0</v>
      </c>
      <c r="W873" s="365">
        <v>0</v>
      </c>
      <c r="X873" s="365">
        <v>0</v>
      </c>
      <c r="Y873" s="365">
        <v>0</v>
      </c>
      <c r="Z873" s="365">
        <v>0</v>
      </c>
      <c r="AA873" s="365">
        <v>0</v>
      </c>
      <c r="AB873" s="365">
        <v>0</v>
      </c>
      <c r="AC873" s="365">
        <v>0</v>
      </c>
      <c r="AD873" s="365">
        <v>0</v>
      </c>
      <c r="AE873" s="365">
        <v>0</v>
      </c>
    </row>
    <row r="874" spans="1:79">
      <c r="A874" s="458" t="str">
        <f t="shared" si="13"/>
        <v>1404524262056000</v>
      </c>
      <c r="B874" s="364" t="s">
        <v>1616</v>
      </c>
      <c r="C874" s="364" t="s">
        <v>553</v>
      </c>
      <c r="D874" s="364" t="s">
        <v>573</v>
      </c>
      <c r="E874" s="364" t="s">
        <v>555</v>
      </c>
      <c r="F874" s="364" t="s">
        <v>588</v>
      </c>
      <c r="G874" s="364" t="s">
        <v>467</v>
      </c>
      <c r="H874" s="364" t="s">
        <v>556</v>
      </c>
      <c r="J874" s="364" t="s">
        <v>571</v>
      </c>
      <c r="K874" s="364" t="s">
        <v>560</v>
      </c>
      <c r="L874" s="364" t="s">
        <v>555</v>
      </c>
      <c r="M874" s="364" t="s">
        <v>738</v>
      </c>
      <c r="N874" s="364" t="s">
        <v>739</v>
      </c>
      <c r="O874" s="364" t="s">
        <v>555</v>
      </c>
      <c r="P874" s="364" t="s">
        <v>555</v>
      </c>
      <c r="Q874" s="364" t="s">
        <v>555</v>
      </c>
      <c r="R874" s="364" t="s">
        <v>555</v>
      </c>
      <c r="S874" s="364" t="s">
        <v>555</v>
      </c>
      <c r="T874" s="365">
        <v>0</v>
      </c>
      <c r="U874" s="365">
        <v>0</v>
      </c>
      <c r="V874" s="365">
        <v>0</v>
      </c>
      <c r="W874" s="365">
        <v>0</v>
      </c>
      <c r="X874" s="365">
        <v>0</v>
      </c>
      <c r="Y874" s="365">
        <v>0</v>
      </c>
      <c r="Z874" s="365">
        <v>0</v>
      </c>
      <c r="AA874" s="365">
        <v>0</v>
      </c>
      <c r="AB874" s="365">
        <v>0</v>
      </c>
      <c r="AC874" s="365">
        <v>0</v>
      </c>
      <c r="AD874" s="365">
        <v>0</v>
      </c>
      <c r="AE874" s="365">
        <v>0</v>
      </c>
    </row>
    <row r="875" spans="1:79">
      <c r="A875" s="458" t="str">
        <f t="shared" si="13"/>
        <v>1401901262056001</v>
      </c>
      <c r="B875" s="364" t="s">
        <v>1616</v>
      </c>
      <c r="C875" s="364" t="s">
        <v>553</v>
      </c>
      <c r="D875" s="364" t="s">
        <v>573</v>
      </c>
      <c r="E875" s="364" t="s">
        <v>555</v>
      </c>
      <c r="F875" s="364" t="s">
        <v>588</v>
      </c>
      <c r="G875" s="364" t="s">
        <v>467</v>
      </c>
      <c r="H875" s="364" t="s">
        <v>753</v>
      </c>
      <c r="I875" s="364" t="s">
        <v>393</v>
      </c>
      <c r="J875" s="364" t="s">
        <v>578</v>
      </c>
      <c r="K875" s="364" t="s">
        <v>558</v>
      </c>
      <c r="L875" s="364" t="s">
        <v>555</v>
      </c>
      <c r="M875" s="364" t="s">
        <v>738</v>
      </c>
      <c r="N875" s="364" t="s">
        <v>739</v>
      </c>
      <c r="O875" s="364" t="s">
        <v>555</v>
      </c>
      <c r="P875" s="364" t="s">
        <v>555</v>
      </c>
      <c r="Q875" s="364" t="s">
        <v>555</v>
      </c>
      <c r="R875" s="364" t="s">
        <v>555</v>
      </c>
      <c r="S875" s="364" t="s">
        <v>555</v>
      </c>
      <c r="T875" s="365">
        <v>4120421</v>
      </c>
      <c r="U875" s="365">
        <v>0</v>
      </c>
      <c r="V875" s="365">
        <v>0</v>
      </c>
      <c r="W875" s="365">
        <v>0</v>
      </c>
      <c r="X875" s="365">
        <v>0</v>
      </c>
      <c r="Y875" s="365">
        <v>200007</v>
      </c>
      <c r="Z875" s="365">
        <v>0</v>
      </c>
      <c r="AA875" s="365">
        <v>0</v>
      </c>
      <c r="AB875" s="365">
        <v>8000</v>
      </c>
      <c r="AC875" s="365">
        <v>119091314</v>
      </c>
      <c r="AD875" s="365">
        <v>8000</v>
      </c>
      <c r="AE875" s="365">
        <v>285</v>
      </c>
      <c r="AF875" s="365">
        <v>900</v>
      </c>
      <c r="AG875" s="365">
        <v>1700</v>
      </c>
      <c r="AH875" s="365">
        <v>0</v>
      </c>
      <c r="AI875" s="365">
        <v>0</v>
      </c>
      <c r="AJ875" s="365">
        <v>0</v>
      </c>
      <c r="AK875" s="365">
        <v>0</v>
      </c>
      <c r="AL875" s="365">
        <v>0</v>
      </c>
      <c r="AM875" s="365">
        <v>0</v>
      </c>
      <c r="AN875" s="365">
        <v>0</v>
      </c>
      <c r="AO875" s="365">
        <v>0</v>
      </c>
      <c r="AP875" s="365">
        <v>0</v>
      </c>
      <c r="AQ875" s="365">
        <v>0</v>
      </c>
      <c r="AR875" s="365">
        <v>0</v>
      </c>
      <c r="AS875" s="365">
        <v>0</v>
      </c>
      <c r="AT875" s="365">
        <v>0</v>
      </c>
      <c r="AU875" s="365">
        <v>0</v>
      </c>
      <c r="AV875" s="365">
        <v>4120331</v>
      </c>
      <c r="AW875" s="365">
        <v>4120331</v>
      </c>
      <c r="AX875" s="365">
        <v>0</v>
      </c>
      <c r="AY875" s="365">
        <v>1200</v>
      </c>
      <c r="AZ875" s="365">
        <v>2853</v>
      </c>
      <c r="BA875" s="365">
        <v>592</v>
      </c>
      <c r="BB875" s="365">
        <v>4120401</v>
      </c>
      <c r="BC875" s="365">
        <v>20</v>
      </c>
      <c r="BD875" s="365">
        <v>2</v>
      </c>
      <c r="BE875" s="365">
        <v>0</v>
      </c>
    </row>
    <row r="876" spans="1:79">
      <c r="A876" s="458" t="str">
        <f t="shared" si="13"/>
        <v>1401902262056001</v>
      </c>
      <c r="B876" s="364" t="s">
        <v>1616</v>
      </c>
      <c r="C876" s="364" t="s">
        <v>553</v>
      </c>
      <c r="D876" s="364" t="s">
        <v>573</v>
      </c>
      <c r="E876" s="364" t="s">
        <v>555</v>
      </c>
      <c r="F876" s="364" t="s">
        <v>588</v>
      </c>
      <c r="G876" s="364" t="s">
        <v>467</v>
      </c>
      <c r="H876" s="364" t="s">
        <v>753</v>
      </c>
      <c r="I876" s="364" t="s">
        <v>393</v>
      </c>
      <c r="J876" s="364" t="s">
        <v>578</v>
      </c>
      <c r="K876" s="364" t="s">
        <v>561</v>
      </c>
      <c r="L876" s="364" t="s">
        <v>555</v>
      </c>
      <c r="M876" s="364" t="s">
        <v>738</v>
      </c>
      <c r="N876" s="364" t="s">
        <v>739</v>
      </c>
      <c r="O876" s="364" t="s">
        <v>555</v>
      </c>
      <c r="P876" s="364" t="s">
        <v>555</v>
      </c>
      <c r="Q876" s="364" t="s">
        <v>555</v>
      </c>
      <c r="R876" s="364" t="s">
        <v>555</v>
      </c>
      <c r="S876" s="364" t="s">
        <v>555</v>
      </c>
      <c r="T876" s="365">
        <v>0</v>
      </c>
      <c r="U876" s="365">
        <v>8330</v>
      </c>
      <c r="V876" s="365">
        <v>0</v>
      </c>
      <c r="W876" s="365">
        <v>8330</v>
      </c>
      <c r="X876" s="365">
        <v>0</v>
      </c>
      <c r="Y876" s="365">
        <v>0</v>
      </c>
      <c r="Z876" s="365">
        <v>160269</v>
      </c>
      <c r="AA876" s="365">
        <v>0</v>
      </c>
      <c r="AB876" s="365">
        <v>122787</v>
      </c>
      <c r="AC876" s="365">
        <v>0</v>
      </c>
      <c r="AD876" s="365">
        <v>37482</v>
      </c>
      <c r="AE876" s="365">
        <v>0</v>
      </c>
      <c r="AF876" s="365">
        <v>0</v>
      </c>
      <c r="AG876" s="365">
        <v>0</v>
      </c>
      <c r="AH876" s="365">
        <v>8330</v>
      </c>
      <c r="AI876" s="365">
        <v>0</v>
      </c>
      <c r="AJ876" s="365">
        <v>8330</v>
      </c>
      <c r="AK876" s="365">
        <v>0</v>
      </c>
      <c r="AL876" s="365">
        <v>0</v>
      </c>
      <c r="AM876" s="365">
        <v>153748</v>
      </c>
      <c r="AN876" s="365">
        <v>0</v>
      </c>
      <c r="AO876" s="365">
        <v>111834</v>
      </c>
      <c r="AP876" s="365">
        <v>0</v>
      </c>
      <c r="AQ876" s="365">
        <v>41914</v>
      </c>
      <c r="AR876" s="365">
        <v>39</v>
      </c>
      <c r="AS876" s="365">
        <v>293</v>
      </c>
      <c r="AT876" s="365">
        <v>0</v>
      </c>
      <c r="AU876" s="365">
        <v>5020401</v>
      </c>
      <c r="AV876" s="365">
        <v>4</v>
      </c>
      <c r="AW876" s="365">
        <v>3172</v>
      </c>
      <c r="AX876" s="365">
        <v>0</v>
      </c>
      <c r="AY876" s="365">
        <v>0</v>
      </c>
      <c r="AZ876" s="365">
        <v>0</v>
      </c>
      <c r="BA876" s="365">
        <v>0</v>
      </c>
      <c r="BB876" s="365">
        <v>0</v>
      </c>
      <c r="BC876" s="365">
        <v>0</v>
      </c>
      <c r="BD876" s="365">
        <v>2</v>
      </c>
      <c r="BE876" s="365">
        <v>0</v>
      </c>
      <c r="BF876" s="365">
        <v>0</v>
      </c>
      <c r="BG876" s="365">
        <v>0</v>
      </c>
      <c r="BH876" s="365">
        <v>0</v>
      </c>
      <c r="BI876" s="365">
        <v>0</v>
      </c>
      <c r="BJ876" s="365">
        <v>0</v>
      </c>
      <c r="BK876" s="365">
        <v>3</v>
      </c>
      <c r="BL876" s="365">
        <v>0</v>
      </c>
      <c r="BM876" s="365">
        <v>0</v>
      </c>
      <c r="BN876" s="365">
        <v>0</v>
      </c>
      <c r="BO876" s="365">
        <v>0</v>
      </c>
      <c r="BP876" s="365">
        <v>0</v>
      </c>
      <c r="BQ876" s="365">
        <v>0</v>
      </c>
      <c r="BR876" s="365">
        <v>2330</v>
      </c>
      <c r="BS876" s="365">
        <v>0</v>
      </c>
      <c r="BT876" s="365">
        <v>571</v>
      </c>
      <c r="BU876" s="365">
        <v>4755</v>
      </c>
      <c r="BV876" s="365">
        <v>0</v>
      </c>
      <c r="BW876" s="365">
        <v>0</v>
      </c>
      <c r="BX876" s="365">
        <v>1</v>
      </c>
      <c r="BY876" s="365">
        <v>2</v>
      </c>
      <c r="BZ876" s="365">
        <v>2</v>
      </c>
      <c r="CA876" s="365" t="s">
        <v>1622</v>
      </c>
    </row>
    <row r="877" spans="1:79">
      <c r="A877" s="458" t="str">
        <f t="shared" si="13"/>
        <v>1401901262056002</v>
      </c>
      <c r="B877" s="364" t="s">
        <v>1616</v>
      </c>
      <c r="C877" s="364" t="s">
        <v>553</v>
      </c>
      <c r="D877" s="364" t="s">
        <v>573</v>
      </c>
      <c r="E877" s="364" t="s">
        <v>555</v>
      </c>
      <c r="F877" s="364" t="s">
        <v>588</v>
      </c>
      <c r="G877" s="364" t="s">
        <v>467</v>
      </c>
      <c r="H877" s="364" t="s">
        <v>752</v>
      </c>
      <c r="I877" s="364" t="s">
        <v>395</v>
      </c>
      <c r="J877" s="364" t="s">
        <v>578</v>
      </c>
      <c r="K877" s="364" t="s">
        <v>558</v>
      </c>
      <c r="L877" s="364" t="s">
        <v>555</v>
      </c>
      <c r="M877" s="364" t="s">
        <v>738</v>
      </c>
      <c r="N877" s="364" t="s">
        <v>739</v>
      </c>
      <c r="O877" s="364" t="s">
        <v>555</v>
      </c>
      <c r="P877" s="364" t="s">
        <v>555</v>
      </c>
      <c r="Q877" s="364" t="s">
        <v>555</v>
      </c>
      <c r="R877" s="364" t="s">
        <v>555</v>
      </c>
      <c r="S877" s="364" t="s">
        <v>555</v>
      </c>
      <c r="T877" s="365">
        <v>4140401</v>
      </c>
      <c r="U877" s="365">
        <v>0</v>
      </c>
      <c r="V877" s="365">
        <v>0</v>
      </c>
      <c r="W877" s="365">
        <v>0</v>
      </c>
      <c r="X877" s="365">
        <v>0</v>
      </c>
      <c r="Y877" s="365">
        <v>200007</v>
      </c>
      <c r="Z877" s="365">
        <v>0</v>
      </c>
      <c r="AA877" s="365">
        <v>0</v>
      </c>
      <c r="AB877" s="365">
        <v>1400</v>
      </c>
      <c r="AC877" s="365">
        <v>9133600</v>
      </c>
      <c r="AD877" s="365">
        <v>1400</v>
      </c>
      <c r="AE877" s="365">
        <v>41</v>
      </c>
      <c r="AF877" s="365">
        <v>0</v>
      </c>
      <c r="AG877" s="365">
        <v>2400</v>
      </c>
      <c r="AH877" s="365">
        <v>0</v>
      </c>
      <c r="AI877" s="365">
        <v>0</v>
      </c>
      <c r="AJ877" s="365">
        <v>0</v>
      </c>
      <c r="AK877" s="365">
        <v>0</v>
      </c>
      <c r="AL877" s="365">
        <v>0</v>
      </c>
      <c r="AM877" s="365">
        <v>0</v>
      </c>
      <c r="AN877" s="365">
        <v>0</v>
      </c>
      <c r="AO877" s="365">
        <v>0</v>
      </c>
      <c r="AP877" s="365">
        <v>0</v>
      </c>
      <c r="AQ877" s="365">
        <v>0</v>
      </c>
      <c r="AR877" s="365">
        <v>0</v>
      </c>
      <c r="AS877" s="365">
        <v>0</v>
      </c>
      <c r="AT877" s="365">
        <v>0</v>
      </c>
      <c r="AU877" s="365">
        <v>0</v>
      </c>
      <c r="AV877" s="365">
        <v>4140331</v>
      </c>
      <c r="AW877" s="365">
        <v>4140331</v>
      </c>
      <c r="AX877" s="365">
        <v>155</v>
      </c>
      <c r="AY877" s="365">
        <v>500</v>
      </c>
      <c r="AZ877" s="365">
        <v>333</v>
      </c>
      <c r="BA877" s="365">
        <v>258</v>
      </c>
      <c r="BB877" s="365">
        <v>4140401</v>
      </c>
      <c r="BC877" s="365">
        <v>18</v>
      </c>
      <c r="BD877" s="365">
        <v>2</v>
      </c>
      <c r="BE877" s="365">
        <v>0</v>
      </c>
    </row>
    <row r="878" spans="1:79">
      <c r="A878" s="458" t="str">
        <f t="shared" si="13"/>
        <v>1401902262056002</v>
      </c>
      <c r="B878" s="364" t="s">
        <v>1616</v>
      </c>
      <c r="C878" s="364" t="s">
        <v>553</v>
      </c>
      <c r="D878" s="364" t="s">
        <v>573</v>
      </c>
      <c r="E878" s="364" t="s">
        <v>555</v>
      </c>
      <c r="F878" s="364" t="s">
        <v>588</v>
      </c>
      <c r="G878" s="364" t="s">
        <v>467</v>
      </c>
      <c r="H878" s="364" t="s">
        <v>752</v>
      </c>
      <c r="I878" s="364" t="s">
        <v>395</v>
      </c>
      <c r="J878" s="364" t="s">
        <v>578</v>
      </c>
      <c r="K878" s="364" t="s">
        <v>561</v>
      </c>
      <c r="L878" s="364" t="s">
        <v>555</v>
      </c>
      <c r="M878" s="364" t="s">
        <v>738</v>
      </c>
      <c r="N878" s="364" t="s">
        <v>739</v>
      </c>
      <c r="O878" s="364" t="s">
        <v>555</v>
      </c>
      <c r="P878" s="364" t="s">
        <v>555</v>
      </c>
      <c r="Q878" s="364" t="s">
        <v>555</v>
      </c>
      <c r="R878" s="364" t="s">
        <v>555</v>
      </c>
      <c r="S878" s="364" t="s">
        <v>555</v>
      </c>
      <c r="T878" s="365">
        <v>0</v>
      </c>
      <c r="U878" s="365">
        <v>2921</v>
      </c>
      <c r="V878" s="365">
        <v>0</v>
      </c>
      <c r="W878" s="365">
        <v>2921</v>
      </c>
      <c r="X878" s="365">
        <v>0</v>
      </c>
      <c r="Y878" s="365">
        <v>0</v>
      </c>
      <c r="Z878" s="365">
        <v>104419</v>
      </c>
      <c r="AA878" s="365">
        <v>0</v>
      </c>
      <c r="AB878" s="365">
        <v>73102</v>
      </c>
      <c r="AC878" s="365">
        <v>0</v>
      </c>
      <c r="AD878" s="365">
        <v>31317</v>
      </c>
      <c r="AE878" s="365">
        <v>0</v>
      </c>
      <c r="AF878" s="365">
        <v>0</v>
      </c>
      <c r="AG878" s="365">
        <v>0</v>
      </c>
      <c r="AH878" s="365">
        <v>2921</v>
      </c>
      <c r="AI878" s="365">
        <v>0</v>
      </c>
      <c r="AJ878" s="365">
        <v>2921</v>
      </c>
      <c r="AK878" s="365">
        <v>0</v>
      </c>
      <c r="AL878" s="365">
        <v>0</v>
      </c>
      <c r="AM878" s="365">
        <v>73130</v>
      </c>
      <c r="AN878" s="365">
        <v>0</v>
      </c>
      <c r="AO878" s="365">
        <v>69005</v>
      </c>
      <c r="AP878" s="365">
        <v>0</v>
      </c>
      <c r="AQ878" s="365">
        <v>4125</v>
      </c>
      <c r="AR878" s="365">
        <v>31</v>
      </c>
      <c r="AS878" s="365">
        <v>306</v>
      </c>
      <c r="AT878" s="365">
        <v>0</v>
      </c>
      <c r="AU878" s="365">
        <v>5020401</v>
      </c>
      <c r="AV878" s="365">
        <v>4</v>
      </c>
      <c r="AW878" s="365">
        <v>2048</v>
      </c>
      <c r="AX878" s="365">
        <v>0</v>
      </c>
      <c r="AY878" s="365">
        <v>0</v>
      </c>
      <c r="AZ878" s="365">
        <v>0</v>
      </c>
      <c r="BA878" s="365">
        <v>0</v>
      </c>
      <c r="BB878" s="365">
        <v>0</v>
      </c>
      <c r="BC878" s="365">
        <v>0</v>
      </c>
      <c r="BD878" s="365">
        <v>2</v>
      </c>
      <c r="BE878" s="365">
        <v>0</v>
      </c>
      <c r="BF878" s="365">
        <v>0</v>
      </c>
      <c r="BG878" s="365">
        <v>0</v>
      </c>
      <c r="BH878" s="365">
        <v>0</v>
      </c>
      <c r="BI878" s="365">
        <v>0</v>
      </c>
      <c r="BJ878" s="365">
        <v>0</v>
      </c>
      <c r="BK878" s="365">
        <v>3</v>
      </c>
      <c r="BL878" s="365">
        <v>0</v>
      </c>
      <c r="BM878" s="365">
        <v>0</v>
      </c>
      <c r="BN878" s="365">
        <v>0</v>
      </c>
      <c r="BO878" s="365">
        <v>0</v>
      </c>
      <c r="BP878" s="365">
        <v>0</v>
      </c>
      <c r="BQ878" s="365">
        <v>0</v>
      </c>
      <c r="BR878" s="365">
        <v>1266</v>
      </c>
      <c r="BS878" s="365">
        <v>0</v>
      </c>
      <c r="BT878" s="365">
        <v>211</v>
      </c>
      <c r="BU878" s="365">
        <v>615</v>
      </c>
      <c r="BV878" s="365">
        <v>0</v>
      </c>
      <c r="BW878" s="365">
        <v>0</v>
      </c>
      <c r="BX878" s="365">
        <v>2</v>
      </c>
      <c r="BY878" s="365">
        <v>2</v>
      </c>
      <c r="BZ878" s="365">
        <v>2</v>
      </c>
      <c r="CA878" s="365" t="s">
        <v>1622</v>
      </c>
    </row>
    <row r="879" spans="1:79">
      <c r="A879" s="458" t="str">
        <f t="shared" si="13"/>
        <v>1402101262099000</v>
      </c>
      <c r="B879" s="364" t="s">
        <v>1616</v>
      </c>
      <c r="C879" s="364" t="s">
        <v>553</v>
      </c>
      <c r="D879" s="364" t="s">
        <v>573</v>
      </c>
      <c r="E879" s="364" t="s">
        <v>555</v>
      </c>
      <c r="F879" s="364" t="s">
        <v>769</v>
      </c>
      <c r="G879" s="364" t="s">
        <v>768</v>
      </c>
      <c r="H879" s="364" t="s">
        <v>556</v>
      </c>
      <c r="J879" s="364" t="s">
        <v>559</v>
      </c>
      <c r="K879" s="364" t="s">
        <v>558</v>
      </c>
      <c r="L879" s="364" t="s">
        <v>555</v>
      </c>
      <c r="M879" s="364" t="s">
        <v>738</v>
      </c>
      <c r="N879" s="364" t="s">
        <v>739</v>
      </c>
      <c r="O879" s="364" t="s">
        <v>555</v>
      </c>
      <c r="P879" s="364" t="s">
        <v>555</v>
      </c>
      <c r="Q879" s="364" t="s">
        <v>555</v>
      </c>
      <c r="R879" s="364" t="s">
        <v>555</v>
      </c>
      <c r="S879" s="364" t="s">
        <v>555</v>
      </c>
      <c r="T879" s="365">
        <v>0</v>
      </c>
      <c r="U879" s="365">
        <v>0</v>
      </c>
      <c r="V879" s="365">
        <v>0</v>
      </c>
      <c r="W879" s="365">
        <v>0</v>
      </c>
      <c r="X879" s="365">
        <v>0</v>
      </c>
      <c r="Y879" s="365">
        <v>0</v>
      </c>
      <c r="Z879" s="365">
        <v>2193</v>
      </c>
      <c r="AA879" s="365">
        <v>2193</v>
      </c>
      <c r="AB879" s="365">
        <v>0</v>
      </c>
      <c r="AC879" s="365">
        <v>0</v>
      </c>
      <c r="AD879" s="365">
        <v>0</v>
      </c>
      <c r="AE879" s="365">
        <v>0</v>
      </c>
      <c r="AF879" s="365">
        <v>163</v>
      </c>
      <c r="AG879" s="365">
        <v>0</v>
      </c>
      <c r="AH879" s="365">
        <v>17678</v>
      </c>
      <c r="AI879" s="365">
        <v>20034</v>
      </c>
      <c r="AJ879" s="365">
        <v>0</v>
      </c>
      <c r="AK879" s="365">
        <v>0</v>
      </c>
      <c r="AL879" s="365">
        <v>0</v>
      </c>
      <c r="AM879" s="365">
        <v>0</v>
      </c>
      <c r="AN879" s="365">
        <v>0</v>
      </c>
      <c r="AO879" s="365">
        <v>0</v>
      </c>
      <c r="AP879" s="365">
        <v>0</v>
      </c>
      <c r="AQ879" s="365">
        <v>0</v>
      </c>
      <c r="AR879" s="365">
        <v>0</v>
      </c>
      <c r="AS879" s="365">
        <v>0</v>
      </c>
      <c r="AT879" s="365">
        <v>0</v>
      </c>
      <c r="AU879" s="365">
        <v>0</v>
      </c>
      <c r="AV879" s="365">
        <v>0</v>
      </c>
      <c r="AW879" s="365">
        <v>0</v>
      </c>
      <c r="AX879" s="365">
        <v>0</v>
      </c>
      <c r="AY879" s="365">
        <v>20034</v>
      </c>
    </row>
    <row r="880" spans="1:79">
      <c r="A880" s="458" t="str">
        <f t="shared" si="13"/>
        <v>1402102262099000</v>
      </c>
      <c r="B880" s="364" t="s">
        <v>1616</v>
      </c>
      <c r="C880" s="364" t="s">
        <v>553</v>
      </c>
      <c r="D880" s="364" t="s">
        <v>573</v>
      </c>
      <c r="E880" s="364" t="s">
        <v>555</v>
      </c>
      <c r="F880" s="364" t="s">
        <v>769</v>
      </c>
      <c r="G880" s="364" t="s">
        <v>768</v>
      </c>
      <c r="H880" s="364" t="s">
        <v>556</v>
      </c>
      <c r="J880" s="364" t="s">
        <v>559</v>
      </c>
      <c r="K880" s="364" t="s">
        <v>561</v>
      </c>
      <c r="L880" s="364" t="s">
        <v>555</v>
      </c>
      <c r="M880" s="364" t="s">
        <v>738</v>
      </c>
      <c r="N880" s="364" t="s">
        <v>739</v>
      </c>
      <c r="O880" s="364" t="s">
        <v>555</v>
      </c>
      <c r="P880" s="364" t="s">
        <v>555</v>
      </c>
      <c r="Q880" s="364" t="s">
        <v>555</v>
      </c>
      <c r="R880" s="364" t="s">
        <v>555</v>
      </c>
      <c r="S880" s="364" t="s">
        <v>555</v>
      </c>
      <c r="T880" s="365">
        <v>0</v>
      </c>
      <c r="U880" s="365">
        <v>0</v>
      </c>
      <c r="V880" s="365">
        <v>0</v>
      </c>
      <c r="W880" s="365">
        <v>0</v>
      </c>
      <c r="X880" s="365">
        <v>0</v>
      </c>
      <c r="Y880" s="365">
        <v>0</v>
      </c>
      <c r="Z880" s="365">
        <v>0</v>
      </c>
      <c r="AA880" s="365">
        <v>0</v>
      </c>
      <c r="AB880" s="365">
        <v>0</v>
      </c>
      <c r="AC880" s="365">
        <v>0</v>
      </c>
      <c r="AD880" s="365">
        <v>0</v>
      </c>
    </row>
    <row r="881" spans="1:90">
      <c r="A881" s="458" t="str">
        <f t="shared" si="13"/>
        <v>1402401262099000</v>
      </c>
      <c r="B881" s="364" t="s">
        <v>1616</v>
      </c>
      <c r="C881" s="364" t="s">
        <v>553</v>
      </c>
      <c r="D881" s="364" t="s">
        <v>573</v>
      </c>
      <c r="E881" s="364" t="s">
        <v>555</v>
      </c>
      <c r="F881" s="364" t="s">
        <v>769</v>
      </c>
      <c r="G881" s="364" t="s">
        <v>768</v>
      </c>
      <c r="H881" s="364" t="s">
        <v>556</v>
      </c>
      <c r="J881" s="364" t="s">
        <v>560</v>
      </c>
      <c r="K881" s="364" t="s">
        <v>558</v>
      </c>
      <c r="L881" s="364" t="s">
        <v>555</v>
      </c>
      <c r="M881" s="364" t="s">
        <v>738</v>
      </c>
      <c r="N881" s="364" t="s">
        <v>739</v>
      </c>
      <c r="O881" s="364" t="s">
        <v>555</v>
      </c>
      <c r="P881" s="364" t="s">
        <v>555</v>
      </c>
      <c r="Q881" s="364" t="s">
        <v>555</v>
      </c>
      <c r="R881" s="364" t="s">
        <v>555</v>
      </c>
      <c r="S881" s="364" t="s">
        <v>555</v>
      </c>
      <c r="T881" s="365">
        <v>0</v>
      </c>
      <c r="U881" s="365">
        <v>0</v>
      </c>
      <c r="V881" s="365">
        <v>123810</v>
      </c>
      <c r="W881" s="365">
        <v>0</v>
      </c>
      <c r="X881" s="365">
        <v>0</v>
      </c>
      <c r="Y881" s="365">
        <v>0</v>
      </c>
      <c r="Z881" s="365">
        <v>0</v>
      </c>
      <c r="AA881" s="365">
        <v>0</v>
      </c>
      <c r="AB881" s="365">
        <v>0</v>
      </c>
      <c r="AC881" s="365">
        <v>0</v>
      </c>
      <c r="AD881" s="365">
        <v>0</v>
      </c>
      <c r="AE881" s="365">
        <v>123810</v>
      </c>
      <c r="AF881" s="365">
        <v>0</v>
      </c>
      <c r="AG881" s="365">
        <v>123810</v>
      </c>
      <c r="AH881" s="365">
        <v>0</v>
      </c>
      <c r="AI881" s="365">
        <v>0</v>
      </c>
    </row>
    <row r="882" spans="1:90">
      <c r="A882" s="458" t="str">
        <f t="shared" si="13"/>
        <v>1402402262099000</v>
      </c>
      <c r="B882" s="364" t="s">
        <v>1616</v>
      </c>
      <c r="C882" s="364" t="s">
        <v>553</v>
      </c>
      <c r="D882" s="364" t="s">
        <v>573</v>
      </c>
      <c r="E882" s="364" t="s">
        <v>555</v>
      </c>
      <c r="F882" s="364" t="s">
        <v>769</v>
      </c>
      <c r="G882" s="364" t="s">
        <v>768</v>
      </c>
      <c r="H882" s="364" t="s">
        <v>556</v>
      </c>
      <c r="J882" s="364" t="s">
        <v>560</v>
      </c>
      <c r="K882" s="364" t="s">
        <v>561</v>
      </c>
      <c r="L882" s="364" t="s">
        <v>555</v>
      </c>
      <c r="M882" s="364" t="s">
        <v>738</v>
      </c>
      <c r="N882" s="364" t="s">
        <v>739</v>
      </c>
      <c r="O882" s="364" t="s">
        <v>555</v>
      </c>
      <c r="P882" s="364" t="s">
        <v>555</v>
      </c>
      <c r="Q882" s="364" t="s">
        <v>555</v>
      </c>
      <c r="R882" s="364" t="s">
        <v>555</v>
      </c>
      <c r="S882" s="364" t="s">
        <v>555</v>
      </c>
      <c r="T882" s="365">
        <v>0</v>
      </c>
      <c r="U882" s="365">
        <v>0</v>
      </c>
      <c r="V882" s="365">
        <v>0</v>
      </c>
      <c r="W882" s="365">
        <v>0</v>
      </c>
      <c r="X882" s="365">
        <v>0</v>
      </c>
      <c r="Y882" s="365">
        <v>0</v>
      </c>
      <c r="Z882" s="365">
        <v>0</v>
      </c>
      <c r="AA882" s="365">
        <v>0</v>
      </c>
      <c r="AB882" s="365">
        <v>0</v>
      </c>
      <c r="AC882" s="365">
        <v>0</v>
      </c>
      <c r="AD882" s="365">
        <v>0</v>
      </c>
      <c r="AE882" s="365">
        <v>0</v>
      </c>
      <c r="AF882" s="365">
        <v>0</v>
      </c>
      <c r="AG882" s="365">
        <v>0</v>
      </c>
      <c r="AH882" s="365">
        <v>0</v>
      </c>
      <c r="AI882" s="365">
        <v>0</v>
      </c>
    </row>
    <row r="883" spans="1:90">
      <c r="A883" s="458" t="str">
        <f t="shared" si="13"/>
        <v>1402403262099000</v>
      </c>
      <c r="B883" s="364" t="s">
        <v>1616</v>
      </c>
      <c r="C883" s="364" t="s">
        <v>553</v>
      </c>
      <c r="D883" s="364" t="s">
        <v>573</v>
      </c>
      <c r="E883" s="364" t="s">
        <v>555</v>
      </c>
      <c r="F883" s="364" t="s">
        <v>769</v>
      </c>
      <c r="G883" s="364" t="s">
        <v>768</v>
      </c>
      <c r="H883" s="364" t="s">
        <v>556</v>
      </c>
      <c r="J883" s="364" t="s">
        <v>560</v>
      </c>
      <c r="K883" s="364" t="s">
        <v>562</v>
      </c>
      <c r="L883" s="364" t="s">
        <v>555</v>
      </c>
      <c r="M883" s="364" t="s">
        <v>738</v>
      </c>
      <c r="N883" s="364" t="s">
        <v>739</v>
      </c>
      <c r="O883" s="364" t="s">
        <v>555</v>
      </c>
      <c r="P883" s="364" t="s">
        <v>555</v>
      </c>
      <c r="Q883" s="364" t="s">
        <v>555</v>
      </c>
      <c r="R883" s="364" t="s">
        <v>555</v>
      </c>
      <c r="S883" s="364" t="s">
        <v>555</v>
      </c>
      <c r="T883" s="365">
        <v>0</v>
      </c>
      <c r="U883" s="365">
        <v>0</v>
      </c>
      <c r="V883" s="365">
        <v>0</v>
      </c>
      <c r="W883" s="365">
        <v>0</v>
      </c>
      <c r="X883" s="365">
        <v>0</v>
      </c>
      <c r="Y883" s="365">
        <v>0</v>
      </c>
      <c r="Z883" s="365">
        <v>0</v>
      </c>
      <c r="AA883" s="365">
        <v>0</v>
      </c>
      <c r="AB883" s="365">
        <v>0</v>
      </c>
      <c r="AC883" s="365">
        <v>0</v>
      </c>
      <c r="AD883" s="365">
        <v>0</v>
      </c>
      <c r="AE883" s="365">
        <v>0</v>
      </c>
      <c r="AF883" s="365">
        <v>0</v>
      </c>
      <c r="AG883" s="365">
        <v>0</v>
      </c>
      <c r="AH883" s="365">
        <v>0</v>
      </c>
      <c r="AI883" s="365">
        <v>0</v>
      </c>
    </row>
    <row r="884" spans="1:90">
      <c r="A884" s="458" t="str">
        <f t="shared" si="13"/>
        <v>1402404262099000</v>
      </c>
      <c r="B884" s="364" t="s">
        <v>1616</v>
      </c>
      <c r="C884" s="364" t="s">
        <v>553</v>
      </c>
      <c r="D884" s="364" t="s">
        <v>573</v>
      </c>
      <c r="E884" s="364" t="s">
        <v>555</v>
      </c>
      <c r="F884" s="364" t="s">
        <v>769</v>
      </c>
      <c r="G884" s="364" t="s">
        <v>768</v>
      </c>
      <c r="H884" s="364" t="s">
        <v>556</v>
      </c>
      <c r="J884" s="364" t="s">
        <v>560</v>
      </c>
      <c r="K884" s="364" t="s">
        <v>563</v>
      </c>
      <c r="L884" s="364" t="s">
        <v>555</v>
      </c>
      <c r="M884" s="364" t="s">
        <v>738</v>
      </c>
      <c r="N884" s="364" t="s">
        <v>739</v>
      </c>
      <c r="O884" s="364" t="s">
        <v>555</v>
      </c>
      <c r="P884" s="364" t="s">
        <v>555</v>
      </c>
      <c r="Q884" s="364" t="s">
        <v>555</v>
      </c>
      <c r="R884" s="364" t="s">
        <v>555</v>
      </c>
      <c r="S884" s="364" t="s">
        <v>555</v>
      </c>
      <c r="T884" s="365">
        <v>0</v>
      </c>
      <c r="U884" s="365">
        <v>0</v>
      </c>
      <c r="V884" s="365">
        <v>0</v>
      </c>
      <c r="W884" s="365">
        <v>0</v>
      </c>
      <c r="X884" s="365">
        <v>0</v>
      </c>
      <c r="Y884" s="365">
        <v>0</v>
      </c>
      <c r="Z884" s="365">
        <v>0</v>
      </c>
      <c r="AA884" s="365">
        <v>0</v>
      </c>
      <c r="AB884" s="365">
        <v>0</v>
      </c>
      <c r="AC884" s="365">
        <v>0</v>
      </c>
      <c r="AD884" s="365">
        <v>0</v>
      </c>
      <c r="AE884" s="365">
        <v>0</v>
      </c>
      <c r="AF884" s="365">
        <v>0</v>
      </c>
      <c r="AG884" s="365">
        <v>0</v>
      </c>
      <c r="AH884" s="365">
        <v>0</v>
      </c>
      <c r="AI884" s="365">
        <v>0</v>
      </c>
    </row>
    <row r="885" spans="1:90">
      <c r="A885" s="458" t="str">
        <f t="shared" si="13"/>
        <v>1402405262099000</v>
      </c>
      <c r="B885" s="364" t="s">
        <v>1616</v>
      </c>
      <c r="C885" s="364" t="s">
        <v>553</v>
      </c>
      <c r="D885" s="364" t="s">
        <v>573</v>
      </c>
      <c r="E885" s="364" t="s">
        <v>555</v>
      </c>
      <c r="F885" s="364" t="s">
        <v>769</v>
      </c>
      <c r="G885" s="364" t="s">
        <v>768</v>
      </c>
      <c r="H885" s="364" t="s">
        <v>556</v>
      </c>
      <c r="J885" s="364" t="s">
        <v>560</v>
      </c>
      <c r="K885" s="364" t="s">
        <v>564</v>
      </c>
      <c r="L885" s="364" t="s">
        <v>555</v>
      </c>
      <c r="M885" s="364" t="s">
        <v>738</v>
      </c>
      <c r="N885" s="364" t="s">
        <v>739</v>
      </c>
      <c r="O885" s="364" t="s">
        <v>555</v>
      </c>
      <c r="P885" s="364" t="s">
        <v>555</v>
      </c>
      <c r="Q885" s="364" t="s">
        <v>555</v>
      </c>
      <c r="R885" s="364" t="s">
        <v>555</v>
      </c>
      <c r="S885" s="364" t="s">
        <v>555</v>
      </c>
      <c r="T885" s="365">
        <v>0</v>
      </c>
      <c r="U885" s="365">
        <v>0</v>
      </c>
      <c r="V885" s="365">
        <v>123810</v>
      </c>
      <c r="W885" s="365">
        <v>0</v>
      </c>
      <c r="X885" s="365">
        <v>0</v>
      </c>
      <c r="Y885" s="365">
        <v>0</v>
      </c>
      <c r="Z885" s="365">
        <v>0</v>
      </c>
      <c r="AA885" s="365">
        <v>0</v>
      </c>
      <c r="AB885" s="365">
        <v>0</v>
      </c>
      <c r="AC885" s="365">
        <v>0</v>
      </c>
      <c r="AD885" s="365">
        <v>0</v>
      </c>
      <c r="AE885" s="365">
        <v>123810</v>
      </c>
      <c r="AF885" s="365">
        <v>0</v>
      </c>
      <c r="AG885" s="365">
        <v>123810</v>
      </c>
      <c r="AH885" s="365">
        <v>0</v>
      </c>
      <c r="AI885" s="365">
        <v>0</v>
      </c>
    </row>
    <row r="886" spans="1:90">
      <c r="A886" s="458" t="str">
        <f t="shared" si="13"/>
        <v>1402406262099000</v>
      </c>
      <c r="B886" s="364" t="s">
        <v>1616</v>
      </c>
      <c r="C886" s="364" t="s">
        <v>553</v>
      </c>
      <c r="D886" s="364" t="s">
        <v>573</v>
      </c>
      <c r="E886" s="364" t="s">
        <v>555</v>
      </c>
      <c r="F886" s="364" t="s">
        <v>769</v>
      </c>
      <c r="G886" s="364" t="s">
        <v>768</v>
      </c>
      <c r="H886" s="364" t="s">
        <v>556</v>
      </c>
      <c r="J886" s="364" t="s">
        <v>560</v>
      </c>
      <c r="K886" s="364" t="s">
        <v>565</v>
      </c>
      <c r="L886" s="364" t="s">
        <v>555</v>
      </c>
      <c r="M886" s="364" t="s">
        <v>738</v>
      </c>
      <c r="N886" s="364" t="s">
        <v>739</v>
      </c>
      <c r="O886" s="364" t="s">
        <v>555</v>
      </c>
      <c r="P886" s="364" t="s">
        <v>555</v>
      </c>
      <c r="Q886" s="364" t="s">
        <v>555</v>
      </c>
      <c r="R886" s="364" t="s">
        <v>555</v>
      </c>
      <c r="S886" s="364" t="s">
        <v>555</v>
      </c>
      <c r="T886" s="365">
        <v>0</v>
      </c>
      <c r="U886" s="365">
        <v>0</v>
      </c>
      <c r="V886" s="365">
        <v>0</v>
      </c>
      <c r="W886" s="365">
        <v>0</v>
      </c>
      <c r="X886" s="365">
        <v>0</v>
      </c>
      <c r="Y886" s="365">
        <v>0</v>
      </c>
      <c r="Z886" s="365">
        <v>0</v>
      </c>
      <c r="AA886" s="365">
        <v>0</v>
      </c>
      <c r="AB886" s="365">
        <v>0</v>
      </c>
      <c r="AC886" s="365">
        <v>0</v>
      </c>
      <c r="AD886" s="365">
        <v>0</v>
      </c>
      <c r="AE886" s="365">
        <v>0</v>
      </c>
      <c r="AF886" s="365">
        <v>0</v>
      </c>
      <c r="AG886" s="365">
        <v>0</v>
      </c>
      <c r="AH886" s="365">
        <v>0</v>
      </c>
      <c r="AI886" s="365">
        <v>0</v>
      </c>
    </row>
    <row r="887" spans="1:90">
      <c r="A887" s="458" t="str">
        <f t="shared" si="13"/>
        <v>1402407262099000</v>
      </c>
      <c r="B887" s="364" t="s">
        <v>1616</v>
      </c>
      <c r="C887" s="364" t="s">
        <v>553</v>
      </c>
      <c r="D887" s="364" t="s">
        <v>573</v>
      </c>
      <c r="E887" s="364" t="s">
        <v>555</v>
      </c>
      <c r="F887" s="364" t="s">
        <v>769</v>
      </c>
      <c r="G887" s="364" t="s">
        <v>768</v>
      </c>
      <c r="H887" s="364" t="s">
        <v>556</v>
      </c>
      <c r="J887" s="364" t="s">
        <v>560</v>
      </c>
      <c r="K887" s="364" t="s">
        <v>566</v>
      </c>
      <c r="L887" s="364" t="s">
        <v>555</v>
      </c>
      <c r="M887" s="364" t="s">
        <v>738</v>
      </c>
      <c r="N887" s="364" t="s">
        <v>739</v>
      </c>
      <c r="O887" s="364" t="s">
        <v>555</v>
      </c>
      <c r="P887" s="364" t="s">
        <v>555</v>
      </c>
      <c r="Q887" s="364" t="s">
        <v>555</v>
      </c>
      <c r="R887" s="364" t="s">
        <v>555</v>
      </c>
      <c r="S887" s="364" t="s">
        <v>555</v>
      </c>
      <c r="T887" s="365">
        <v>0</v>
      </c>
      <c r="U887" s="365">
        <v>0</v>
      </c>
      <c r="V887" s="365">
        <v>0</v>
      </c>
      <c r="W887" s="365">
        <v>0</v>
      </c>
      <c r="X887" s="365">
        <v>0</v>
      </c>
      <c r="Y887" s="365">
        <v>0</v>
      </c>
      <c r="Z887" s="365">
        <v>0</v>
      </c>
      <c r="AA887" s="365">
        <v>0</v>
      </c>
      <c r="AB887" s="365">
        <v>0</v>
      </c>
      <c r="AC887" s="365">
        <v>0</v>
      </c>
      <c r="AD887" s="365">
        <v>0</v>
      </c>
      <c r="AE887" s="365">
        <v>0</v>
      </c>
      <c r="AF887" s="365">
        <v>0</v>
      </c>
      <c r="AG887" s="365">
        <v>0</v>
      </c>
      <c r="AH887" s="365">
        <v>0</v>
      </c>
      <c r="AI887" s="365">
        <v>0</v>
      </c>
    </row>
    <row r="888" spans="1:90">
      <c r="A888" s="458" t="str">
        <f t="shared" si="13"/>
        <v>1402408262099000</v>
      </c>
      <c r="B888" s="364" t="s">
        <v>1616</v>
      </c>
      <c r="C888" s="364" t="s">
        <v>553</v>
      </c>
      <c r="D888" s="364" t="s">
        <v>573</v>
      </c>
      <c r="E888" s="364" t="s">
        <v>555</v>
      </c>
      <c r="F888" s="364" t="s">
        <v>769</v>
      </c>
      <c r="G888" s="364" t="s">
        <v>768</v>
      </c>
      <c r="H888" s="364" t="s">
        <v>556</v>
      </c>
      <c r="J888" s="364" t="s">
        <v>560</v>
      </c>
      <c r="K888" s="364" t="s">
        <v>554</v>
      </c>
      <c r="L888" s="364" t="s">
        <v>555</v>
      </c>
      <c r="M888" s="364" t="s">
        <v>738</v>
      </c>
      <c r="N888" s="364" t="s">
        <v>739</v>
      </c>
      <c r="O888" s="364" t="s">
        <v>555</v>
      </c>
      <c r="P888" s="364" t="s">
        <v>555</v>
      </c>
      <c r="Q888" s="364" t="s">
        <v>555</v>
      </c>
      <c r="R888" s="364" t="s">
        <v>555</v>
      </c>
      <c r="S888" s="364" t="s">
        <v>555</v>
      </c>
      <c r="T888" s="365">
        <v>0</v>
      </c>
      <c r="U888" s="365">
        <v>0</v>
      </c>
      <c r="V888" s="365">
        <v>0</v>
      </c>
      <c r="W888" s="365">
        <v>0</v>
      </c>
      <c r="X888" s="365">
        <v>0</v>
      </c>
      <c r="Y888" s="365">
        <v>0</v>
      </c>
      <c r="Z888" s="365">
        <v>0</v>
      </c>
      <c r="AA888" s="365">
        <v>0</v>
      </c>
      <c r="AB888" s="365">
        <v>0</v>
      </c>
      <c r="AC888" s="365">
        <v>0</v>
      </c>
      <c r="AD888" s="365">
        <v>0</v>
      </c>
      <c r="AE888" s="365">
        <v>0</v>
      </c>
      <c r="AF888" s="365">
        <v>0</v>
      </c>
      <c r="AG888" s="365">
        <v>0</v>
      </c>
      <c r="AH888" s="365">
        <v>0</v>
      </c>
      <c r="AI888" s="365">
        <v>0</v>
      </c>
    </row>
    <row r="889" spans="1:90">
      <c r="A889" s="458" t="str">
        <f t="shared" si="13"/>
        <v>1402409262099000</v>
      </c>
      <c r="B889" s="364" t="s">
        <v>1616</v>
      </c>
      <c r="C889" s="364" t="s">
        <v>553</v>
      </c>
      <c r="D889" s="364" t="s">
        <v>573</v>
      </c>
      <c r="E889" s="364" t="s">
        <v>555</v>
      </c>
      <c r="F889" s="364" t="s">
        <v>769</v>
      </c>
      <c r="G889" s="364" t="s">
        <v>768</v>
      </c>
      <c r="H889" s="364" t="s">
        <v>556</v>
      </c>
      <c r="J889" s="364" t="s">
        <v>560</v>
      </c>
      <c r="K889" s="364" t="s">
        <v>567</v>
      </c>
      <c r="L889" s="364" t="s">
        <v>555</v>
      </c>
      <c r="M889" s="364" t="s">
        <v>738</v>
      </c>
      <c r="N889" s="364" t="s">
        <v>739</v>
      </c>
      <c r="O889" s="364" t="s">
        <v>555</v>
      </c>
      <c r="P889" s="364" t="s">
        <v>555</v>
      </c>
      <c r="Q889" s="364" t="s">
        <v>555</v>
      </c>
      <c r="R889" s="364" t="s">
        <v>555</v>
      </c>
      <c r="S889" s="364" t="s">
        <v>555</v>
      </c>
      <c r="T889" s="365">
        <v>0</v>
      </c>
      <c r="U889" s="365">
        <v>0</v>
      </c>
      <c r="V889" s="365">
        <v>0</v>
      </c>
      <c r="W889" s="365">
        <v>0</v>
      </c>
      <c r="X889" s="365">
        <v>0</v>
      </c>
      <c r="Y889" s="365">
        <v>0</v>
      </c>
      <c r="Z889" s="365">
        <v>0</v>
      </c>
      <c r="AA889" s="365">
        <v>0</v>
      </c>
      <c r="AB889" s="365">
        <v>0</v>
      </c>
      <c r="AC889" s="365">
        <v>0</v>
      </c>
      <c r="AD889" s="365">
        <v>0</v>
      </c>
      <c r="AE889" s="365">
        <v>0</v>
      </c>
      <c r="AF889" s="365">
        <v>0</v>
      </c>
      <c r="AG889" s="365">
        <v>0</v>
      </c>
      <c r="AH889" s="365">
        <v>0</v>
      </c>
      <c r="AI889" s="365">
        <v>0</v>
      </c>
    </row>
    <row r="890" spans="1:90">
      <c r="A890" s="458" t="str">
        <f t="shared" si="13"/>
        <v>1402410262099000</v>
      </c>
      <c r="B890" s="364" t="s">
        <v>1616</v>
      </c>
      <c r="C890" s="364" t="s">
        <v>553</v>
      </c>
      <c r="D890" s="364" t="s">
        <v>573</v>
      </c>
      <c r="E890" s="364" t="s">
        <v>555</v>
      </c>
      <c r="F890" s="364" t="s">
        <v>769</v>
      </c>
      <c r="G890" s="364" t="s">
        <v>768</v>
      </c>
      <c r="H890" s="364" t="s">
        <v>556</v>
      </c>
      <c r="J890" s="364" t="s">
        <v>560</v>
      </c>
      <c r="K890" s="364" t="s">
        <v>568</v>
      </c>
      <c r="L890" s="364" t="s">
        <v>555</v>
      </c>
      <c r="M890" s="364" t="s">
        <v>738</v>
      </c>
      <c r="N890" s="364" t="s">
        <v>739</v>
      </c>
      <c r="O890" s="364" t="s">
        <v>555</v>
      </c>
      <c r="P890" s="364" t="s">
        <v>555</v>
      </c>
      <c r="Q890" s="364" t="s">
        <v>555</v>
      </c>
      <c r="R890" s="364" t="s">
        <v>555</v>
      </c>
      <c r="S890" s="364" t="s">
        <v>555</v>
      </c>
      <c r="T890" s="365">
        <v>0</v>
      </c>
      <c r="U890" s="365">
        <v>0</v>
      </c>
      <c r="V890" s="365">
        <v>0</v>
      </c>
      <c r="W890" s="365">
        <v>0</v>
      </c>
      <c r="X890" s="365">
        <v>0</v>
      </c>
      <c r="Y890" s="365">
        <v>0</v>
      </c>
      <c r="Z890" s="365">
        <v>0</v>
      </c>
      <c r="AA890" s="365">
        <v>0</v>
      </c>
      <c r="AB890" s="365">
        <v>0</v>
      </c>
      <c r="AC890" s="365">
        <v>0</v>
      </c>
      <c r="AD890" s="365">
        <v>0</v>
      </c>
      <c r="AE890" s="365">
        <v>0</v>
      </c>
      <c r="AF890" s="365">
        <v>0</v>
      </c>
      <c r="AG890" s="365">
        <v>0</v>
      </c>
      <c r="AH890" s="365">
        <v>0</v>
      </c>
      <c r="AI890" s="365">
        <v>0</v>
      </c>
    </row>
    <row r="891" spans="1:90">
      <c r="A891" s="458" t="str">
        <f t="shared" si="13"/>
        <v>1402411262099000</v>
      </c>
      <c r="B891" s="364" t="s">
        <v>1616</v>
      </c>
      <c r="C891" s="364" t="s">
        <v>553</v>
      </c>
      <c r="D891" s="364" t="s">
        <v>573</v>
      </c>
      <c r="E891" s="364" t="s">
        <v>555</v>
      </c>
      <c r="F891" s="364" t="s">
        <v>769</v>
      </c>
      <c r="G891" s="364" t="s">
        <v>768</v>
      </c>
      <c r="H891" s="364" t="s">
        <v>556</v>
      </c>
      <c r="J891" s="364" t="s">
        <v>560</v>
      </c>
      <c r="K891" s="364" t="s">
        <v>569</v>
      </c>
      <c r="L891" s="364" t="s">
        <v>555</v>
      </c>
      <c r="M891" s="364" t="s">
        <v>738</v>
      </c>
      <c r="N891" s="364" t="s">
        <v>739</v>
      </c>
      <c r="O891" s="364" t="s">
        <v>555</v>
      </c>
      <c r="P891" s="364" t="s">
        <v>555</v>
      </c>
      <c r="Q891" s="364" t="s">
        <v>555</v>
      </c>
      <c r="R891" s="364" t="s">
        <v>555</v>
      </c>
      <c r="S891" s="364" t="s">
        <v>555</v>
      </c>
      <c r="T891" s="365">
        <v>0</v>
      </c>
      <c r="U891" s="365">
        <v>0</v>
      </c>
      <c r="V891" s="365">
        <v>0</v>
      </c>
      <c r="W891" s="365">
        <v>0</v>
      </c>
      <c r="X891" s="365">
        <v>0</v>
      </c>
      <c r="Y891" s="365">
        <v>0</v>
      </c>
      <c r="Z891" s="365">
        <v>0</v>
      </c>
      <c r="AA891" s="365">
        <v>0</v>
      </c>
      <c r="AB891" s="365">
        <v>0</v>
      </c>
      <c r="AC891" s="365">
        <v>0</v>
      </c>
      <c r="AD891" s="365">
        <v>0</v>
      </c>
      <c r="AE891" s="365">
        <v>0</v>
      </c>
      <c r="AF891" s="365">
        <v>0</v>
      </c>
      <c r="AG891" s="365">
        <v>0</v>
      </c>
      <c r="AH891" s="365">
        <v>0</v>
      </c>
      <c r="AI891" s="365">
        <v>0</v>
      </c>
    </row>
    <row r="892" spans="1:90">
      <c r="A892" s="458" t="str">
        <f t="shared" si="13"/>
        <v>1402412262099000</v>
      </c>
      <c r="B892" s="364" t="s">
        <v>1616</v>
      </c>
      <c r="C892" s="364" t="s">
        <v>553</v>
      </c>
      <c r="D892" s="364" t="s">
        <v>573</v>
      </c>
      <c r="E892" s="364" t="s">
        <v>555</v>
      </c>
      <c r="F892" s="364" t="s">
        <v>769</v>
      </c>
      <c r="G892" s="364" t="s">
        <v>768</v>
      </c>
      <c r="H892" s="364" t="s">
        <v>556</v>
      </c>
      <c r="J892" s="364" t="s">
        <v>560</v>
      </c>
      <c r="K892" s="364" t="s">
        <v>557</v>
      </c>
      <c r="L892" s="364" t="s">
        <v>555</v>
      </c>
      <c r="M892" s="364" t="s">
        <v>738</v>
      </c>
      <c r="N892" s="364" t="s">
        <v>739</v>
      </c>
      <c r="O892" s="364" t="s">
        <v>555</v>
      </c>
      <c r="P892" s="364" t="s">
        <v>555</v>
      </c>
      <c r="Q892" s="364" t="s">
        <v>555</v>
      </c>
      <c r="R892" s="364" t="s">
        <v>555</v>
      </c>
      <c r="S892" s="364" t="s">
        <v>555</v>
      </c>
      <c r="T892" s="365">
        <v>0</v>
      </c>
      <c r="U892" s="365">
        <v>0</v>
      </c>
      <c r="V892" s="365">
        <v>0</v>
      </c>
      <c r="W892" s="365">
        <v>0</v>
      </c>
      <c r="X892" s="365">
        <v>0</v>
      </c>
      <c r="Y892" s="365">
        <v>0</v>
      </c>
      <c r="Z892" s="365">
        <v>0</v>
      </c>
      <c r="AA892" s="365">
        <v>0</v>
      </c>
      <c r="AB892" s="365">
        <v>0</v>
      </c>
      <c r="AC892" s="365">
        <v>0</v>
      </c>
      <c r="AD892" s="365">
        <v>0</v>
      </c>
      <c r="AE892" s="365">
        <v>0</v>
      </c>
      <c r="AF892" s="365">
        <v>0</v>
      </c>
      <c r="AG892" s="365">
        <v>0</v>
      </c>
      <c r="AH892" s="365">
        <v>0</v>
      </c>
      <c r="AI892" s="365">
        <v>0</v>
      </c>
    </row>
    <row r="893" spans="1:90">
      <c r="A893" s="458" t="str">
        <f t="shared" si="13"/>
        <v>1402601262099000</v>
      </c>
      <c r="B893" s="364" t="s">
        <v>1616</v>
      </c>
      <c r="C893" s="364" t="s">
        <v>553</v>
      </c>
      <c r="D893" s="364" t="s">
        <v>573</v>
      </c>
      <c r="E893" s="364" t="s">
        <v>555</v>
      </c>
      <c r="F893" s="364" t="s">
        <v>769</v>
      </c>
      <c r="G893" s="364" t="s">
        <v>768</v>
      </c>
      <c r="H893" s="364" t="s">
        <v>556</v>
      </c>
      <c r="J893" s="364" t="s">
        <v>570</v>
      </c>
      <c r="K893" s="364" t="s">
        <v>558</v>
      </c>
      <c r="L893" s="364" t="s">
        <v>555</v>
      </c>
      <c r="M893" s="364" t="s">
        <v>738</v>
      </c>
      <c r="N893" s="364" t="s">
        <v>739</v>
      </c>
      <c r="O893" s="364" t="s">
        <v>555</v>
      </c>
      <c r="P893" s="364" t="s">
        <v>555</v>
      </c>
      <c r="Q893" s="364" t="s">
        <v>555</v>
      </c>
      <c r="R893" s="364" t="s">
        <v>555</v>
      </c>
      <c r="S893" s="364" t="s">
        <v>555</v>
      </c>
      <c r="T893" s="365">
        <v>57027</v>
      </c>
      <c r="U893" s="365">
        <v>55085</v>
      </c>
      <c r="V893" s="365">
        <v>0</v>
      </c>
      <c r="W893" s="365">
        <v>0</v>
      </c>
      <c r="X893" s="365">
        <v>0</v>
      </c>
      <c r="Y893" s="365">
        <v>55085</v>
      </c>
      <c r="Z893" s="365">
        <v>1942</v>
      </c>
      <c r="AA893" s="365">
        <v>0</v>
      </c>
      <c r="AB893" s="365">
        <v>0</v>
      </c>
      <c r="AC893" s="365">
        <v>1754</v>
      </c>
      <c r="AD893" s="365">
        <v>188</v>
      </c>
      <c r="AE893" s="365">
        <v>20034</v>
      </c>
      <c r="AF893" s="365">
        <v>12770</v>
      </c>
      <c r="AG893" s="365">
        <v>0</v>
      </c>
      <c r="AH893" s="365">
        <v>0</v>
      </c>
      <c r="AI893" s="365">
        <v>12770</v>
      </c>
      <c r="AJ893" s="365">
        <v>7264</v>
      </c>
      <c r="AK893" s="365">
        <v>2193</v>
      </c>
      <c r="AL893" s="365">
        <v>2193</v>
      </c>
      <c r="AM893" s="365">
        <v>0</v>
      </c>
      <c r="AN893" s="365">
        <v>5071</v>
      </c>
      <c r="AO893" s="365">
        <v>36993</v>
      </c>
      <c r="AP893" s="365">
        <v>0</v>
      </c>
      <c r="AQ893" s="365">
        <v>0</v>
      </c>
      <c r="AR893" s="365">
        <v>0</v>
      </c>
      <c r="AS893" s="365">
        <v>0</v>
      </c>
      <c r="AT893" s="365">
        <v>0</v>
      </c>
      <c r="AU893" s="365">
        <v>0</v>
      </c>
      <c r="AV893" s="365">
        <v>0</v>
      </c>
      <c r="AW893" s="365">
        <v>0</v>
      </c>
      <c r="AX893" s="365">
        <v>0</v>
      </c>
      <c r="AY893" s="365">
        <v>0</v>
      </c>
      <c r="AZ893" s="365">
        <v>29814</v>
      </c>
      <c r="BA893" s="365">
        <v>0</v>
      </c>
      <c r="BB893" s="365">
        <v>0</v>
      </c>
      <c r="BC893" s="365">
        <v>0</v>
      </c>
      <c r="BD893" s="365">
        <v>0</v>
      </c>
      <c r="BE893" s="365">
        <v>0</v>
      </c>
      <c r="BF893" s="365">
        <v>0</v>
      </c>
      <c r="BG893" s="365">
        <v>0</v>
      </c>
      <c r="BH893" s="365">
        <v>0</v>
      </c>
      <c r="BI893" s="365">
        <v>0</v>
      </c>
      <c r="BJ893" s="365">
        <v>0</v>
      </c>
      <c r="BK893" s="365">
        <v>0</v>
      </c>
      <c r="BL893" s="365">
        <v>0</v>
      </c>
      <c r="BM893" s="365">
        <v>0</v>
      </c>
      <c r="BN893" s="365">
        <v>0</v>
      </c>
      <c r="BO893" s="365">
        <v>0</v>
      </c>
      <c r="BP893" s="365">
        <v>29814</v>
      </c>
      <c r="BQ893" s="365">
        <v>0</v>
      </c>
      <c r="BR893" s="365">
        <v>0</v>
      </c>
      <c r="BS893" s="365">
        <v>0</v>
      </c>
      <c r="BT893" s="365">
        <v>0</v>
      </c>
      <c r="BU893" s="365">
        <v>0</v>
      </c>
      <c r="BV893" s="365">
        <v>0</v>
      </c>
      <c r="BW893" s="365">
        <v>-29814</v>
      </c>
      <c r="BX893" s="365">
        <v>7179</v>
      </c>
      <c r="BY893" s="365">
        <v>10814</v>
      </c>
      <c r="BZ893" s="365">
        <v>10625</v>
      </c>
      <c r="CA893" s="365">
        <v>0</v>
      </c>
    </row>
    <row r="894" spans="1:90">
      <c r="A894" s="458" t="str">
        <f t="shared" si="13"/>
        <v>1402602262099000</v>
      </c>
      <c r="B894" s="364" t="s">
        <v>1616</v>
      </c>
      <c r="C894" s="364" t="s">
        <v>553</v>
      </c>
      <c r="D894" s="364" t="s">
        <v>573</v>
      </c>
      <c r="E894" s="364" t="s">
        <v>555</v>
      </c>
      <c r="F894" s="364" t="s">
        <v>769</v>
      </c>
      <c r="G894" s="364" t="s">
        <v>768</v>
      </c>
      <c r="H894" s="364" t="s">
        <v>556</v>
      </c>
      <c r="J894" s="364" t="s">
        <v>570</v>
      </c>
      <c r="K894" s="364" t="s">
        <v>561</v>
      </c>
      <c r="L894" s="364" t="s">
        <v>555</v>
      </c>
      <c r="M894" s="364" t="s">
        <v>738</v>
      </c>
      <c r="N894" s="364" t="s">
        <v>739</v>
      </c>
      <c r="O894" s="364" t="s">
        <v>555</v>
      </c>
      <c r="P894" s="364" t="s">
        <v>555</v>
      </c>
      <c r="Q894" s="364" t="s">
        <v>555</v>
      </c>
      <c r="R894" s="364" t="s">
        <v>555</v>
      </c>
      <c r="S894" s="364" t="s">
        <v>555</v>
      </c>
      <c r="T894" s="365">
        <v>0</v>
      </c>
      <c r="U894" s="365">
        <v>6990</v>
      </c>
      <c r="V894" s="365">
        <v>0</v>
      </c>
      <c r="W894" s="365">
        <v>0</v>
      </c>
      <c r="X894" s="365">
        <v>0</v>
      </c>
      <c r="Y894" s="365">
        <v>0</v>
      </c>
      <c r="Z894" s="365">
        <v>0</v>
      </c>
      <c r="AA894" s="365">
        <v>6990</v>
      </c>
      <c r="AB894" s="365">
        <v>0</v>
      </c>
      <c r="AC894" s="365">
        <v>163</v>
      </c>
      <c r="AD894" s="365">
        <v>0</v>
      </c>
      <c r="AE894" s="365">
        <v>0</v>
      </c>
      <c r="AF894" s="365">
        <v>163</v>
      </c>
      <c r="AG894" s="365">
        <v>0</v>
      </c>
      <c r="AH894" s="365">
        <v>0</v>
      </c>
      <c r="AI894" s="365">
        <v>0</v>
      </c>
      <c r="AJ894" s="365">
        <v>0</v>
      </c>
      <c r="AK894" s="365">
        <v>0</v>
      </c>
      <c r="AL894" s="365">
        <v>0</v>
      </c>
      <c r="AM894" s="365">
        <v>0</v>
      </c>
      <c r="AN894" s="365">
        <v>0</v>
      </c>
      <c r="AO894" s="365">
        <v>0</v>
      </c>
      <c r="AU894" s="365">
        <v>0</v>
      </c>
      <c r="AV894" s="365">
        <v>0</v>
      </c>
      <c r="AW894" s="365">
        <v>0</v>
      </c>
      <c r="AX894" s="365">
        <v>0</v>
      </c>
      <c r="AY894" s="365">
        <v>0</v>
      </c>
      <c r="AZ894" s="365">
        <v>0</v>
      </c>
      <c r="BA894" s="365">
        <v>0</v>
      </c>
      <c r="BB894" s="365">
        <v>0</v>
      </c>
      <c r="BC894" s="365">
        <v>0</v>
      </c>
      <c r="BD894" s="365">
        <v>0</v>
      </c>
      <c r="BE894" s="365">
        <v>0</v>
      </c>
      <c r="BF894" s="365">
        <v>0</v>
      </c>
      <c r="BG894" s="365">
        <v>0</v>
      </c>
      <c r="BH894" s="365">
        <v>0</v>
      </c>
      <c r="BI894" s="365">
        <v>0</v>
      </c>
      <c r="BJ894" s="365">
        <v>0</v>
      </c>
      <c r="BK894" s="365">
        <v>0</v>
      </c>
      <c r="BL894" s="365">
        <v>0</v>
      </c>
      <c r="BM894" s="365">
        <v>0</v>
      </c>
      <c r="BN894" s="365">
        <v>0</v>
      </c>
      <c r="BO894" s="365">
        <v>0</v>
      </c>
      <c r="BP894" s="365">
        <v>0</v>
      </c>
      <c r="BQ894" s="365">
        <v>0</v>
      </c>
      <c r="BR894" s="365">
        <v>1754</v>
      </c>
      <c r="BS894" s="365">
        <v>0</v>
      </c>
      <c r="BT894" s="365">
        <v>0</v>
      </c>
      <c r="BU894" s="365">
        <v>0</v>
      </c>
      <c r="BV894" s="365">
        <v>0</v>
      </c>
      <c r="BW894" s="365">
        <v>0</v>
      </c>
      <c r="BX894" s="365">
        <v>1754</v>
      </c>
      <c r="BY894" s="365">
        <v>1754</v>
      </c>
      <c r="BZ894" s="365">
        <v>1754</v>
      </c>
      <c r="CA894" s="365">
        <v>1754</v>
      </c>
      <c r="CB894" s="365">
        <v>0</v>
      </c>
      <c r="CC894" s="365">
        <v>0</v>
      </c>
      <c r="CD894" s="365">
        <v>0</v>
      </c>
      <c r="CE894" s="365">
        <v>0</v>
      </c>
      <c r="CF894" s="365">
        <v>0</v>
      </c>
      <c r="CG894" s="365">
        <v>0</v>
      </c>
      <c r="CH894" s="365">
        <v>0</v>
      </c>
      <c r="CI894" s="365">
        <v>0</v>
      </c>
      <c r="CJ894" s="365">
        <v>0</v>
      </c>
      <c r="CK894" s="365">
        <v>0</v>
      </c>
      <c r="CL894" s="365">
        <v>0</v>
      </c>
    </row>
    <row r="895" spans="1:90">
      <c r="A895" s="458" t="str">
        <f t="shared" si="13"/>
        <v>1404501262099000</v>
      </c>
      <c r="B895" s="364" t="s">
        <v>1616</v>
      </c>
      <c r="C895" s="364" t="s">
        <v>553</v>
      </c>
      <c r="D895" s="364" t="s">
        <v>573</v>
      </c>
      <c r="E895" s="364" t="s">
        <v>555</v>
      </c>
      <c r="F895" s="364" t="s">
        <v>769</v>
      </c>
      <c r="G895" s="364" t="s">
        <v>768</v>
      </c>
      <c r="H895" s="364" t="s">
        <v>556</v>
      </c>
      <c r="J895" s="364" t="s">
        <v>571</v>
      </c>
      <c r="K895" s="364" t="s">
        <v>558</v>
      </c>
      <c r="L895" s="364" t="s">
        <v>555</v>
      </c>
      <c r="M895" s="364" t="s">
        <v>738</v>
      </c>
      <c r="N895" s="364" t="s">
        <v>739</v>
      </c>
      <c r="O895" s="364" t="s">
        <v>555</v>
      </c>
      <c r="P895" s="364" t="s">
        <v>555</v>
      </c>
      <c r="Q895" s="364" t="s">
        <v>555</v>
      </c>
      <c r="R895" s="364" t="s">
        <v>555</v>
      </c>
      <c r="S895" s="364" t="s">
        <v>555</v>
      </c>
      <c r="T895" s="365">
        <v>0</v>
      </c>
      <c r="U895" s="365">
        <v>0</v>
      </c>
      <c r="V895" s="365">
        <v>0</v>
      </c>
      <c r="W895" s="365">
        <v>30262</v>
      </c>
      <c r="X895" s="365">
        <v>0</v>
      </c>
      <c r="Y895" s="365">
        <v>0</v>
      </c>
      <c r="Z895" s="365">
        <v>0</v>
      </c>
      <c r="AA895" s="365">
        <v>0</v>
      </c>
      <c r="AB895" s="365">
        <v>0</v>
      </c>
      <c r="AC895" s="365">
        <v>0</v>
      </c>
      <c r="AD895" s="365">
        <v>0</v>
      </c>
      <c r="AE895" s="365">
        <v>30262</v>
      </c>
    </row>
    <row r="896" spans="1:90">
      <c r="A896" s="458" t="str">
        <f t="shared" si="13"/>
        <v>1404502262099000</v>
      </c>
      <c r="B896" s="364" t="s">
        <v>1616</v>
      </c>
      <c r="C896" s="364" t="s">
        <v>553</v>
      </c>
      <c r="D896" s="364" t="s">
        <v>573</v>
      </c>
      <c r="E896" s="364" t="s">
        <v>555</v>
      </c>
      <c r="F896" s="364" t="s">
        <v>769</v>
      </c>
      <c r="G896" s="364" t="s">
        <v>768</v>
      </c>
      <c r="H896" s="364" t="s">
        <v>556</v>
      </c>
      <c r="J896" s="364" t="s">
        <v>571</v>
      </c>
      <c r="K896" s="364" t="s">
        <v>561</v>
      </c>
      <c r="L896" s="364" t="s">
        <v>555</v>
      </c>
      <c r="M896" s="364" t="s">
        <v>738</v>
      </c>
      <c r="N896" s="364" t="s">
        <v>739</v>
      </c>
      <c r="O896" s="364" t="s">
        <v>555</v>
      </c>
      <c r="P896" s="364" t="s">
        <v>555</v>
      </c>
      <c r="Q896" s="364" t="s">
        <v>555</v>
      </c>
      <c r="R896" s="364" t="s">
        <v>555</v>
      </c>
      <c r="S896" s="364" t="s">
        <v>555</v>
      </c>
      <c r="T896" s="365">
        <v>0</v>
      </c>
      <c r="U896" s="365">
        <v>0</v>
      </c>
      <c r="V896" s="365">
        <v>0</v>
      </c>
      <c r="W896" s="365">
        <v>1744</v>
      </c>
      <c r="X896" s="365">
        <v>0</v>
      </c>
      <c r="Y896" s="365">
        <v>0</v>
      </c>
      <c r="Z896" s="365">
        <v>0</v>
      </c>
      <c r="AA896" s="365">
        <v>0</v>
      </c>
      <c r="AB896" s="365">
        <v>0</v>
      </c>
      <c r="AC896" s="365">
        <v>0</v>
      </c>
      <c r="AD896" s="365">
        <v>0</v>
      </c>
      <c r="AE896" s="365">
        <v>1744</v>
      </c>
    </row>
    <row r="897" spans="1:31">
      <c r="A897" s="458" t="str">
        <f t="shared" si="13"/>
        <v>1404503262099000</v>
      </c>
      <c r="B897" s="364" t="s">
        <v>1616</v>
      </c>
      <c r="C897" s="364" t="s">
        <v>553</v>
      </c>
      <c r="D897" s="364" t="s">
        <v>573</v>
      </c>
      <c r="E897" s="364" t="s">
        <v>555</v>
      </c>
      <c r="F897" s="364" t="s">
        <v>769</v>
      </c>
      <c r="G897" s="364" t="s">
        <v>768</v>
      </c>
      <c r="H897" s="364" t="s">
        <v>556</v>
      </c>
      <c r="J897" s="364" t="s">
        <v>571</v>
      </c>
      <c r="K897" s="364" t="s">
        <v>562</v>
      </c>
      <c r="L897" s="364" t="s">
        <v>555</v>
      </c>
      <c r="M897" s="364" t="s">
        <v>738</v>
      </c>
      <c r="N897" s="364" t="s">
        <v>739</v>
      </c>
      <c r="O897" s="364" t="s">
        <v>555</v>
      </c>
      <c r="P897" s="364" t="s">
        <v>555</v>
      </c>
      <c r="Q897" s="364" t="s">
        <v>555</v>
      </c>
      <c r="R897" s="364" t="s">
        <v>555</v>
      </c>
      <c r="S897" s="364" t="s">
        <v>555</v>
      </c>
      <c r="T897" s="365">
        <v>0</v>
      </c>
      <c r="U897" s="365">
        <v>0</v>
      </c>
      <c r="V897" s="365">
        <v>0</v>
      </c>
      <c r="W897" s="365">
        <v>30718</v>
      </c>
      <c r="X897" s="365">
        <v>0</v>
      </c>
      <c r="Y897" s="365">
        <v>0</v>
      </c>
      <c r="Z897" s="365">
        <v>0</v>
      </c>
      <c r="AA897" s="365">
        <v>0</v>
      </c>
      <c r="AB897" s="365">
        <v>0</v>
      </c>
      <c r="AC897" s="365">
        <v>0</v>
      </c>
      <c r="AD897" s="365">
        <v>0</v>
      </c>
      <c r="AE897" s="365">
        <v>30718</v>
      </c>
    </row>
    <row r="898" spans="1:31">
      <c r="A898" s="458" t="str">
        <f t="shared" si="13"/>
        <v>1404504262099000</v>
      </c>
      <c r="B898" s="364" t="s">
        <v>1616</v>
      </c>
      <c r="C898" s="364" t="s">
        <v>553</v>
      </c>
      <c r="D898" s="364" t="s">
        <v>573</v>
      </c>
      <c r="E898" s="364" t="s">
        <v>555</v>
      </c>
      <c r="F898" s="364" t="s">
        <v>769</v>
      </c>
      <c r="G898" s="364" t="s">
        <v>768</v>
      </c>
      <c r="H898" s="364" t="s">
        <v>556</v>
      </c>
      <c r="J898" s="364" t="s">
        <v>571</v>
      </c>
      <c r="K898" s="364" t="s">
        <v>563</v>
      </c>
      <c r="L898" s="364" t="s">
        <v>555</v>
      </c>
      <c r="M898" s="364" t="s">
        <v>738</v>
      </c>
      <c r="N898" s="364" t="s">
        <v>739</v>
      </c>
      <c r="O898" s="364" t="s">
        <v>555</v>
      </c>
      <c r="P898" s="364" t="s">
        <v>555</v>
      </c>
      <c r="Q898" s="364" t="s">
        <v>555</v>
      </c>
      <c r="R898" s="364" t="s">
        <v>555</v>
      </c>
      <c r="S898" s="364" t="s">
        <v>555</v>
      </c>
      <c r="T898" s="365">
        <v>0</v>
      </c>
      <c r="U898" s="365">
        <v>0</v>
      </c>
      <c r="V898" s="365">
        <v>0</v>
      </c>
      <c r="W898" s="365">
        <v>1289</v>
      </c>
      <c r="X898" s="365">
        <v>0</v>
      </c>
      <c r="Y898" s="365">
        <v>0</v>
      </c>
      <c r="Z898" s="365">
        <v>0</v>
      </c>
      <c r="AA898" s="365">
        <v>0</v>
      </c>
      <c r="AB898" s="365">
        <v>0</v>
      </c>
      <c r="AC898" s="365">
        <v>0</v>
      </c>
      <c r="AD898" s="365">
        <v>0</v>
      </c>
      <c r="AE898" s="365">
        <v>1289</v>
      </c>
    </row>
    <row r="899" spans="1:31">
      <c r="A899" s="458" t="str">
        <f t="shared" ref="A899:A962" si="14">+D899&amp;E899&amp;J899&amp;K899&amp;F899&amp;H899</f>
        <v>1404505262099000</v>
      </c>
      <c r="B899" s="364" t="s">
        <v>1616</v>
      </c>
      <c r="C899" s="364" t="s">
        <v>553</v>
      </c>
      <c r="D899" s="364" t="s">
        <v>573</v>
      </c>
      <c r="E899" s="364" t="s">
        <v>555</v>
      </c>
      <c r="F899" s="364" t="s">
        <v>769</v>
      </c>
      <c r="G899" s="364" t="s">
        <v>768</v>
      </c>
      <c r="H899" s="364" t="s">
        <v>556</v>
      </c>
      <c r="J899" s="364" t="s">
        <v>571</v>
      </c>
      <c r="K899" s="364" t="s">
        <v>564</v>
      </c>
      <c r="L899" s="364" t="s">
        <v>555</v>
      </c>
      <c r="M899" s="364" t="s">
        <v>738</v>
      </c>
      <c r="N899" s="364" t="s">
        <v>739</v>
      </c>
      <c r="O899" s="364" t="s">
        <v>555</v>
      </c>
      <c r="P899" s="364" t="s">
        <v>555</v>
      </c>
      <c r="Q899" s="364" t="s">
        <v>555</v>
      </c>
      <c r="R899" s="364" t="s">
        <v>555</v>
      </c>
      <c r="S899" s="364" t="s">
        <v>555</v>
      </c>
      <c r="T899" s="365">
        <v>0</v>
      </c>
      <c r="U899" s="365">
        <v>0</v>
      </c>
      <c r="V899" s="365">
        <v>0</v>
      </c>
      <c r="W899" s="365">
        <v>31180</v>
      </c>
      <c r="X899" s="365">
        <v>0</v>
      </c>
      <c r="Y899" s="365">
        <v>0</v>
      </c>
      <c r="Z899" s="365">
        <v>0</v>
      </c>
      <c r="AA899" s="365">
        <v>0</v>
      </c>
      <c r="AB899" s="365">
        <v>0</v>
      </c>
      <c r="AC899" s="365">
        <v>0</v>
      </c>
      <c r="AD899" s="365">
        <v>0</v>
      </c>
      <c r="AE899" s="365">
        <v>31180</v>
      </c>
    </row>
    <row r="900" spans="1:31">
      <c r="A900" s="458" t="str">
        <f t="shared" si="14"/>
        <v>1404506262099000</v>
      </c>
      <c r="B900" s="364" t="s">
        <v>1616</v>
      </c>
      <c r="C900" s="364" t="s">
        <v>553</v>
      </c>
      <c r="D900" s="364" t="s">
        <v>573</v>
      </c>
      <c r="E900" s="364" t="s">
        <v>555</v>
      </c>
      <c r="F900" s="364" t="s">
        <v>769</v>
      </c>
      <c r="G900" s="364" t="s">
        <v>768</v>
      </c>
      <c r="H900" s="364" t="s">
        <v>556</v>
      </c>
      <c r="J900" s="364" t="s">
        <v>571</v>
      </c>
      <c r="K900" s="364" t="s">
        <v>565</v>
      </c>
      <c r="L900" s="364" t="s">
        <v>555</v>
      </c>
      <c r="M900" s="364" t="s">
        <v>738</v>
      </c>
      <c r="N900" s="364" t="s">
        <v>739</v>
      </c>
      <c r="O900" s="364" t="s">
        <v>555</v>
      </c>
      <c r="P900" s="364" t="s">
        <v>555</v>
      </c>
      <c r="Q900" s="364" t="s">
        <v>555</v>
      </c>
      <c r="R900" s="364" t="s">
        <v>555</v>
      </c>
      <c r="S900" s="364" t="s">
        <v>555</v>
      </c>
      <c r="T900" s="365">
        <v>0</v>
      </c>
      <c r="U900" s="365">
        <v>0</v>
      </c>
      <c r="V900" s="365">
        <v>0</v>
      </c>
      <c r="W900" s="365">
        <v>826</v>
      </c>
      <c r="X900" s="365">
        <v>0</v>
      </c>
      <c r="Y900" s="365">
        <v>0</v>
      </c>
      <c r="Z900" s="365">
        <v>0</v>
      </c>
      <c r="AA900" s="365">
        <v>0</v>
      </c>
      <c r="AB900" s="365">
        <v>0</v>
      </c>
      <c r="AC900" s="365">
        <v>0</v>
      </c>
      <c r="AD900" s="365">
        <v>0</v>
      </c>
      <c r="AE900" s="365">
        <v>826</v>
      </c>
    </row>
    <row r="901" spans="1:31">
      <c r="A901" s="458" t="str">
        <f t="shared" si="14"/>
        <v>1404507262099000</v>
      </c>
      <c r="B901" s="364" t="s">
        <v>1616</v>
      </c>
      <c r="C901" s="364" t="s">
        <v>553</v>
      </c>
      <c r="D901" s="364" t="s">
        <v>573</v>
      </c>
      <c r="E901" s="364" t="s">
        <v>555</v>
      </c>
      <c r="F901" s="364" t="s">
        <v>769</v>
      </c>
      <c r="G901" s="364" t="s">
        <v>768</v>
      </c>
      <c r="H901" s="364" t="s">
        <v>556</v>
      </c>
      <c r="J901" s="364" t="s">
        <v>571</v>
      </c>
      <c r="K901" s="364" t="s">
        <v>566</v>
      </c>
      <c r="L901" s="364" t="s">
        <v>555</v>
      </c>
      <c r="M901" s="364" t="s">
        <v>738</v>
      </c>
      <c r="N901" s="364" t="s">
        <v>739</v>
      </c>
      <c r="O901" s="364" t="s">
        <v>555</v>
      </c>
      <c r="P901" s="364" t="s">
        <v>555</v>
      </c>
      <c r="Q901" s="364" t="s">
        <v>555</v>
      </c>
      <c r="R901" s="364" t="s">
        <v>555</v>
      </c>
      <c r="S901" s="364" t="s">
        <v>555</v>
      </c>
      <c r="T901" s="365">
        <v>0</v>
      </c>
      <c r="U901" s="365">
        <v>0</v>
      </c>
      <c r="V901" s="365">
        <v>0</v>
      </c>
      <c r="W901" s="365">
        <v>31650</v>
      </c>
      <c r="X901" s="365">
        <v>0</v>
      </c>
      <c r="Y901" s="365">
        <v>0</v>
      </c>
      <c r="Z901" s="365">
        <v>0</v>
      </c>
      <c r="AA901" s="365">
        <v>0</v>
      </c>
      <c r="AB901" s="365">
        <v>0</v>
      </c>
      <c r="AC901" s="365">
        <v>0</v>
      </c>
      <c r="AD901" s="365">
        <v>0</v>
      </c>
      <c r="AE901" s="365">
        <v>31650</v>
      </c>
    </row>
    <row r="902" spans="1:31">
      <c r="A902" s="458" t="str">
        <f t="shared" si="14"/>
        <v>1404508262099000</v>
      </c>
      <c r="B902" s="364" t="s">
        <v>1616</v>
      </c>
      <c r="C902" s="364" t="s">
        <v>553</v>
      </c>
      <c r="D902" s="364" t="s">
        <v>573</v>
      </c>
      <c r="E902" s="364" t="s">
        <v>555</v>
      </c>
      <c r="F902" s="364" t="s">
        <v>769</v>
      </c>
      <c r="G902" s="364" t="s">
        <v>768</v>
      </c>
      <c r="H902" s="364" t="s">
        <v>556</v>
      </c>
      <c r="J902" s="364" t="s">
        <v>571</v>
      </c>
      <c r="K902" s="364" t="s">
        <v>554</v>
      </c>
      <c r="L902" s="364" t="s">
        <v>555</v>
      </c>
      <c r="M902" s="364" t="s">
        <v>738</v>
      </c>
      <c r="N902" s="364" t="s">
        <v>739</v>
      </c>
      <c r="O902" s="364" t="s">
        <v>555</v>
      </c>
      <c r="P902" s="364" t="s">
        <v>555</v>
      </c>
      <c r="Q902" s="364" t="s">
        <v>555</v>
      </c>
      <c r="R902" s="364" t="s">
        <v>555</v>
      </c>
      <c r="S902" s="364" t="s">
        <v>555</v>
      </c>
      <c r="T902" s="365">
        <v>0</v>
      </c>
      <c r="U902" s="365">
        <v>0</v>
      </c>
      <c r="V902" s="365">
        <v>0</v>
      </c>
      <c r="W902" s="365">
        <v>357</v>
      </c>
      <c r="X902" s="365">
        <v>0</v>
      </c>
      <c r="Y902" s="365">
        <v>0</v>
      </c>
      <c r="Z902" s="365">
        <v>0</v>
      </c>
      <c r="AA902" s="365">
        <v>0</v>
      </c>
      <c r="AB902" s="365">
        <v>0</v>
      </c>
      <c r="AC902" s="365">
        <v>0</v>
      </c>
      <c r="AD902" s="365">
        <v>0</v>
      </c>
      <c r="AE902" s="365">
        <v>357</v>
      </c>
    </row>
    <row r="903" spans="1:31">
      <c r="A903" s="458" t="str">
        <f t="shared" si="14"/>
        <v>1404509262099000</v>
      </c>
      <c r="B903" s="364" t="s">
        <v>1616</v>
      </c>
      <c r="C903" s="364" t="s">
        <v>553</v>
      </c>
      <c r="D903" s="364" t="s">
        <v>573</v>
      </c>
      <c r="E903" s="364" t="s">
        <v>555</v>
      </c>
      <c r="F903" s="364" t="s">
        <v>769</v>
      </c>
      <c r="G903" s="364" t="s">
        <v>768</v>
      </c>
      <c r="H903" s="364" t="s">
        <v>556</v>
      </c>
      <c r="J903" s="364" t="s">
        <v>571</v>
      </c>
      <c r="K903" s="364" t="s">
        <v>567</v>
      </c>
      <c r="L903" s="364" t="s">
        <v>555</v>
      </c>
      <c r="M903" s="364" t="s">
        <v>738</v>
      </c>
      <c r="N903" s="364" t="s">
        <v>739</v>
      </c>
      <c r="O903" s="364" t="s">
        <v>555</v>
      </c>
      <c r="P903" s="364" t="s">
        <v>555</v>
      </c>
      <c r="Q903" s="364" t="s">
        <v>555</v>
      </c>
      <c r="R903" s="364" t="s">
        <v>555</v>
      </c>
      <c r="S903" s="364" t="s">
        <v>555</v>
      </c>
      <c r="T903" s="365">
        <v>0</v>
      </c>
      <c r="U903" s="365">
        <v>0</v>
      </c>
      <c r="V903" s="365">
        <v>0</v>
      </c>
      <c r="W903" s="365">
        <v>0</v>
      </c>
      <c r="X903" s="365">
        <v>0</v>
      </c>
      <c r="Y903" s="365">
        <v>0</v>
      </c>
      <c r="Z903" s="365">
        <v>0</v>
      </c>
      <c r="AA903" s="365">
        <v>0</v>
      </c>
      <c r="AB903" s="365">
        <v>0</v>
      </c>
      <c r="AC903" s="365">
        <v>0</v>
      </c>
      <c r="AD903" s="365">
        <v>0</v>
      </c>
      <c r="AE903" s="365">
        <v>0</v>
      </c>
    </row>
    <row r="904" spans="1:31">
      <c r="A904" s="458" t="str">
        <f t="shared" si="14"/>
        <v>1404510262099000</v>
      </c>
      <c r="B904" s="364" t="s">
        <v>1616</v>
      </c>
      <c r="C904" s="364" t="s">
        <v>553</v>
      </c>
      <c r="D904" s="364" t="s">
        <v>573</v>
      </c>
      <c r="E904" s="364" t="s">
        <v>555</v>
      </c>
      <c r="F904" s="364" t="s">
        <v>769</v>
      </c>
      <c r="G904" s="364" t="s">
        <v>768</v>
      </c>
      <c r="H904" s="364" t="s">
        <v>556</v>
      </c>
      <c r="J904" s="364" t="s">
        <v>571</v>
      </c>
      <c r="K904" s="364" t="s">
        <v>568</v>
      </c>
      <c r="L904" s="364" t="s">
        <v>555</v>
      </c>
      <c r="M904" s="364" t="s">
        <v>738</v>
      </c>
      <c r="N904" s="364" t="s">
        <v>739</v>
      </c>
      <c r="O904" s="364" t="s">
        <v>555</v>
      </c>
      <c r="P904" s="364" t="s">
        <v>555</v>
      </c>
      <c r="Q904" s="364" t="s">
        <v>555</v>
      </c>
      <c r="R904" s="364" t="s">
        <v>555</v>
      </c>
      <c r="S904" s="364" t="s">
        <v>555</v>
      </c>
      <c r="T904" s="365">
        <v>0</v>
      </c>
      <c r="U904" s="365">
        <v>0</v>
      </c>
      <c r="V904" s="365">
        <v>0</v>
      </c>
      <c r="W904" s="365">
        <v>0</v>
      </c>
      <c r="X904" s="365">
        <v>0</v>
      </c>
      <c r="Y904" s="365">
        <v>0</v>
      </c>
      <c r="Z904" s="365">
        <v>0</v>
      </c>
      <c r="AA904" s="365">
        <v>0</v>
      </c>
      <c r="AB904" s="365">
        <v>0</v>
      </c>
      <c r="AC904" s="365">
        <v>0</v>
      </c>
      <c r="AD904" s="365">
        <v>0</v>
      </c>
      <c r="AE904" s="365">
        <v>0</v>
      </c>
    </row>
    <row r="905" spans="1:31">
      <c r="A905" s="458" t="str">
        <f t="shared" si="14"/>
        <v>1404511262099000</v>
      </c>
      <c r="B905" s="364" t="s">
        <v>1616</v>
      </c>
      <c r="C905" s="364" t="s">
        <v>553</v>
      </c>
      <c r="D905" s="364" t="s">
        <v>573</v>
      </c>
      <c r="E905" s="364" t="s">
        <v>555</v>
      </c>
      <c r="F905" s="364" t="s">
        <v>769</v>
      </c>
      <c r="G905" s="364" t="s">
        <v>768</v>
      </c>
      <c r="H905" s="364" t="s">
        <v>556</v>
      </c>
      <c r="J905" s="364" t="s">
        <v>571</v>
      </c>
      <c r="K905" s="364" t="s">
        <v>569</v>
      </c>
      <c r="L905" s="364" t="s">
        <v>555</v>
      </c>
      <c r="M905" s="364" t="s">
        <v>738</v>
      </c>
      <c r="N905" s="364" t="s">
        <v>739</v>
      </c>
      <c r="O905" s="364" t="s">
        <v>555</v>
      </c>
      <c r="P905" s="364" t="s">
        <v>555</v>
      </c>
      <c r="Q905" s="364" t="s">
        <v>555</v>
      </c>
      <c r="R905" s="364" t="s">
        <v>555</v>
      </c>
      <c r="S905" s="364" t="s">
        <v>555</v>
      </c>
      <c r="T905" s="365">
        <v>0</v>
      </c>
      <c r="U905" s="365">
        <v>0</v>
      </c>
      <c r="V905" s="365">
        <v>0</v>
      </c>
      <c r="W905" s="365">
        <v>0</v>
      </c>
      <c r="X905" s="365">
        <v>0</v>
      </c>
      <c r="Y905" s="365">
        <v>0</v>
      </c>
      <c r="Z905" s="365">
        <v>0</v>
      </c>
      <c r="AA905" s="365">
        <v>0</v>
      </c>
      <c r="AB905" s="365">
        <v>0</v>
      </c>
      <c r="AC905" s="365">
        <v>0</v>
      </c>
      <c r="AD905" s="365">
        <v>0</v>
      </c>
      <c r="AE905" s="365">
        <v>0</v>
      </c>
    </row>
    <row r="906" spans="1:31">
      <c r="A906" s="458" t="str">
        <f t="shared" si="14"/>
        <v>1404512262099000</v>
      </c>
      <c r="B906" s="364" t="s">
        <v>1616</v>
      </c>
      <c r="C906" s="364" t="s">
        <v>553</v>
      </c>
      <c r="D906" s="364" t="s">
        <v>573</v>
      </c>
      <c r="E906" s="364" t="s">
        <v>555</v>
      </c>
      <c r="F906" s="364" t="s">
        <v>769</v>
      </c>
      <c r="G906" s="364" t="s">
        <v>768</v>
      </c>
      <c r="H906" s="364" t="s">
        <v>556</v>
      </c>
      <c r="J906" s="364" t="s">
        <v>571</v>
      </c>
      <c r="K906" s="364" t="s">
        <v>557</v>
      </c>
      <c r="L906" s="364" t="s">
        <v>555</v>
      </c>
      <c r="M906" s="364" t="s">
        <v>738</v>
      </c>
      <c r="N906" s="364" t="s">
        <v>739</v>
      </c>
      <c r="O906" s="364" t="s">
        <v>555</v>
      </c>
      <c r="P906" s="364" t="s">
        <v>555</v>
      </c>
      <c r="Q906" s="364" t="s">
        <v>555</v>
      </c>
      <c r="R906" s="364" t="s">
        <v>555</v>
      </c>
      <c r="S906" s="364" t="s">
        <v>555</v>
      </c>
      <c r="T906" s="365">
        <v>0</v>
      </c>
      <c r="U906" s="365">
        <v>0</v>
      </c>
      <c r="V906" s="365">
        <v>0</v>
      </c>
      <c r="W906" s="365">
        <v>0</v>
      </c>
      <c r="X906" s="365">
        <v>0</v>
      </c>
      <c r="Y906" s="365">
        <v>0</v>
      </c>
      <c r="Z906" s="365">
        <v>0</v>
      </c>
      <c r="AA906" s="365">
        <v>0</v>
      </c>
      <c r="AB906" s="365">
        <v>0</v>
      </c>
      <c r="AC906" s="365">
        <v>0</v>
      </c>
      <c r="AD906" s="365">
        <v>0</v>
      </c>
      <c r="AE906" s="365">
        <v>0</v>
      </c>
    </row>
    <row r="907" spans="1:31">
      <c r="A907" s="458" t="str">
        <f t="shared" si="14"/>
        <v>1404513262099000</v>
      </c>
      <c r="B907" s="364" t="s">
        <v>1616</v>
      </c>
      <c r="C907" s="364" t="s">
        <v>553</v>
      </c>
      <c r="D907" s="364" t="s">
        <v>573</v>
      </c>
      <c r="E907" s="364" t="s">
        <v>555</v>
      </c>
      <c r="F907" s="364" t="s">
        <v>769</v>
      </c>
      <c r="G907" s="364" t="s">
        <v>768</v>
      </c>
      <c r="H907" s="364" t="s">
        <v>556</v>
      </c>
      <c r="J907" s="364" t="s">
        <v>571</v>
      </c>
      <c r="K907" s="364" t="s">
        <v>572</v>
      </c>
      <c r="L907" s="364" t="s">
        <v>555</v>
      </c>
      <c r="M907" s="364" t="s">
        <v>738</v>
      </c>
      <c r="N907" s="364" t="s">
        <v>739</v>
      </c>
      <c r="O907" s="364" t="s">
        <v>555</v>
      </c>
      <c r="P907" s="364" t="s">
        <v>555</v>
      </c>
      <c r="Q907" s="364" t="s">
        <v>555</v>
      </c>
      <c r="R907" s="364" t="s">
        <v>555</v>
      </c>
      <c r="S907" s="364" t="s">
        <v>555</v>
      </c>
      <c r="T907" s="365">
        <v>0</v>
      </c>
      <c r="U907" s="365">
        <v>0</v>
      </c>
      <c r="V907" s="365">
        <v>0</v>
      </c>
      <c r="W907" s="365">
        <v>0</v>
      </c>
      <c r="X907" s="365">
        <v>0</v>
      </c>
      <c r="Y907" s="365">
        <v>0</v>
      </c>
      <c r="Z907" s="365">
        <v>0</v>
      </c>
      <c r="AA907" s="365">
        <v>0</v>
      </c>
      <c r="AB907" s="365">
        <v>0</v>
      </c>
      <c r="AC907" s="365">
        <v>0</v>
      </c>
      <c r="AD907" s="365">
        <v>0</v>
      </c>
      <c r="AE907" s="365">
        <v>0</v>
      </c>
    </row>
    <row r="908" spans="1:31">
      <c r="A908" s="458" t="str">
        <f t="shared" si="14"/>
        <v>1404514262099000</v>
      </c>
      <c r="B908" s="364" t="s">
        <v>1616</v>
      </c>
      <c r="C908" s="364" t="s">
        <v>553</v>
      </c>
      <c r="D908" s="364" t="s">
        <v>573</v>
      </c>
      <c r="E908" s="364" t="s">
        <v>555</v>
      </c>
      <c r="F908" s="364" t="s">
        <v>769</v>
      </c>
      <c r="G908" s="364" t="s">
        <v>768</v>
      </c>
      <c r="H908" s="364" t="s">
        <v>556</v>
      </c>
      <c r="J908" s="364" t="s">
        <v>571</v>
      </c>
      <c r="K908" s="364" t="s">
        <v>573</v>
      </c>
      <c r="L908" s="364" t="s">
        <v>555</v>
      </c>
      <c r="M908" s="364" t="s">
        <v>738</v>
      </c>
      <c r="N908" s="364" t="s">
        <v>739</v>
      </c>
      <c r="O908" s="364" t="s">
        <v>555</v>
      </c>
      <c r="P908" s="364" t="s">
        <v>555</v>
      </c>
      <c r="Q908" s="364" t="s">
        <v>555</v>
      </c>
      <c r="R908" s="364" t="s">
        <v>555</v>
      </c>
      <c r="S908" s="364" t="s">
        <v>555</v>
      </c>
      <c r="T908" s="365">
        <v>0</v>
      </c>
      <c r="U908" s="365">
        <v>0</v>
      </c>
      <c r="V908" s="365">
        <v>0</v>
      </c>
      <c r="W908" s="365">
        <v>0</v>
      </c>
      <c r="X908" s="365">
        <v>0</v>
      </c>
      <c r="Y908" s="365">
        <v>0</v>
      </c>
      <c r="Z908" s="365">
        <v>0</v>
      </c>
      <c r="AA908" s="365">
        <v>0</v>
      </c>
      <c r="AB908" s="365">
        <v>0</v>
      </c>
      <c r="AC908" s="365">
        <v>0</v>
      </c>
      <c r="AD908" s="365">
        <v>0</v>
      </c>
      <c r="AE908" s="365">
        <v>0</v>
      </c>
    </row>
    <row r="909" spans="1:31">
      <c r="A909" s="458" t="str">
        <f t="shared" si="14"/>
        <v>1404515262099000</v>
      </c>
      <c r="B909" s="364" t="s">
        <v>1616</v>
      </c>
      <c r="C909" s="364" t="s">
        <v>553</v>
      </c>
      <c r="D909" s="364" t="s">
        <v>573</v>
      </c>
      <c r="E909" s="364" t="s">
        <v>555</v>
      </c>
      <c r="F909" s="364" t="s">
        <v>769</v>
      </c>
      <c r="G909" s="364" t="s">
        <v>768</v>
      </c>
      <c r="H909" s="364" t="s">
        <v>556</v>
      </c>
      <c r="J909" s="364" t="s">
        <v>571</v>
      </c>
      <c r="K909" s="364" t="s">
        <v>574</v>
      </c>
      <c r="L909" s="364" t="s">
        <v>555</v>
      </c>
      <c r="M909" s="364" t="s">
        <v>738</v>
      </c>
      <c r="N909" s="364" t="s">
        <v>739</v>
      </c>
      <c r="O909" s="364" t="s">
        <v>555</v>
      </c>
      <c r="P909" s="364" t="s">
        <v>555</v>
      </c>
      <c r="Q909" s="364" t="s">
        <v>555</v>
      </c>
      <c r="R909" s="364" t="s">
        <v>555</v>
      </c>
      <c r="S909" s="364" t="s">
        <v>555</v>
      </c>
      <c r="T909" s="365">
        <v>0</v>
      </c>
      <c r="U909" s="365">
        <v>0</v>
      </c>
      <c r="V909" s="365">
        <v>0</v>
      </c>
      <c r="W909" s="365">
        <v>0</v>
      </c>
      <c r="X909" s="365">
        <v>0</v>
      </c>
      <c r="Y909" s="365">
        <v>0</v>
      </c>
      <c r="Z909" s="365">
        <v>0</v>
      </c>
      <c r="AA909" s="365">
        <v>0</v>
      </c>
      <c r="AB909" s="365">
        <v>0</v>
      </c>
      <c r="AC909" s="365">
        <v>0</v>
      </c>
      <c r="AD909" s="365">
        <v>0</v>
      </c>
      <c r="AE909" s="365">
        <v>0</v>
      </c>
    </row>
    <row r="910" spans="1:31">
      <c r="A910" s="458" t="str">
        <f t="shared" si="14"/>
        <v>1404516262099000</v>
      </c>
      <c r="B910" s="364" t="s">
        <v>1616</v>
      </c>
      <c r="C910" s="364" t="s">
        <v>553</v>
      </c>
      <c r="D910" s="364" t="s">
        <v>573</v>
      </c>
      <c r="E910" s="364" t="s">
        <v>555</v>
      </c>
      <c r="F910" s="364" t="s">
        <v>769</v>
      </c>
      <c r="G910" s="364" t="s">
        <v>768</v>
      </c>
      <c r="H910" s="364" t="s">
        <v>556</v>
      </c>
      <c r="J910" s="364" t="s">
        <v>571</v>
      </c>
      <c r="K910" s="364" t="s">
        <v>575</v>
      </c>
      <c r="L910" s="364" t="s">
        <v>555</v>
      </c>
      <c r="M910" s="364" t="s">
        <v>738</v>
      </c>
      <c r="N910" s="364" t="s">
        <v>739</v>
      </c>
      <c r="O910" s="364" t="s">
        <v>555</v>
      </c>
      <c r="P910" s="364" t="s">
        <v>555</v>
      </c>
      <c r="Q910" s="364" t="s">
        <v>555</v>
      </c>
      <c r="R910" s="364" t="s">
        <v>555</v>
      </c>
      <c r="S910" s="364" t="s">
        <v>555</v>
      </c>
      <c r="T910" s="365">
        <v>0</v>
      </c>
      <c r="U910" s="365">
        <v>0</v>
      </c>
      <c r="V910" s="365">
        <v>0</v>
      </c>
      <c r="W910" s="365">
        <v>0</v>
      </c>
      <c r="X910" s="365">
        <v>0</v>
      </c>
      <c r="Y910" s="365">
        <v>0</v>
      </c>
      <c r="Z910" s="365">
        <v>0</v>
      </c>
      <c r="AA910" s="365">
        <v>0</v>
      </c>
      <c r="AB910" s="365">
        <v>0</v>
      </c>
      <c r="AC910" s="365">
        <v>0</v>
      </c>
      <c r="AD910" s="365">
        <v>0</v>
      </c>
      <c r="AE910" s="365">
        <v>0</v>
      </c>
    </row>
    <row r="911" spans="1:31">
      <c r="A911" s="458" t="str">
        <f t="shared" si="14"/>
        <v>1404517262099000</v>
      </c>
      <c r="B911" s="364" t="s">
        <v>1616</v>
      </c>
      <c r="C911" s="364" t="s">
        <v>553</v>
      </c>
      <c r="D911" s="364" t="s">
        <v>573</v>
      </c>
      <c r="E911" s="364" t="s">
        <v>555</v>
      </c>
      <c r="F911" s="364" t="s">
        <v>769</v>
      </c>
      <c r="G911" s="364" t="s">
        <v>768</v>
      </c>
      <c r="H911" s="364" t="s">
        <v>556</v>
      </c>
      <c r="J911" s="364" t="s">
        <v>571</v>
      </c>
      <c r="K911" s="364" t="s">
        <v>576</v>
      </c>
      <c r="L911" s="364" t="s">
        <v>555</v>
      </c>
      <c r="M911" s="364" t="s">
        <v>738</v>
      </c>
      <c r="N911" s="364" t="s">
        <v>739</v>
      </c>
      <c r="O911" s="364" t="s">
        <v>555</v>
      </c>
      <c r="P911" s="364" t="s">
        <v>555</v>
      </c>
      <c r="Q911" s="364" t="s">
        <v>555</v>
      </c>
      <c r="R911" s="364" t="s">
        <v>555</v>
      </c>
      <c r="S911" s="364" t="s">
        <v>555</v>
      </c>
      <c r="T911" s="365">
        <v>0</v>
      </c>
      <c r="U911" s="365">
        <v>0</v>
      </c>
      <c r="V911" s="365">
        <v>0</v>
      </c>
      <c r="W911" s="365">
        <v>0</v>
      </c>
      <c r="X911" s="365">
        <v>0</v>
      </c>
      <c r="Y911" s="365">
        <v>0</v>
      </c>
      <c r="Z911" s="365">
        <v>0</v>
      </c>
      <c r="AA911" s="365">
        <v>0</v>
      </c>
      <c r="AB911" s="365">
        <v>0</v>
      </c>
      <c r="AC911" s="365">
        <v>0</v>
      </c>
      <c r="AD911" s="365">
        <v>0</v>
      </c>
      <c r="AE911" s="365">
        <v>0</v>
      </c>
    </row>
    <row r="912" spans="1:31">
      <c r="A912" s="458" t="str">
        <f t="shared" si="14"/>
        <v>1404518262099000</v>
      </c>
      <c r="B912" s="364" t="s">
        <v>1616</v>
      </c>
      <c r="C912" s="364" t="s">
        <v>553</v>
      </c>
      <c r="D912" s="364" t="s">
        <v>573</v>
      </c>
      <c r="E912" s="364" t="s">
        <v>555</v>
      </c>
      <c r="F912" s="364" t="s">
        <v>769</v>
      </c>
      <c r="G912" s="364" t="s">
        <v>768</v>
      </c>
      <c r="H912" s="364" t="s">
        <v>556</v>
      </c>
      <c r="J912" s="364" t="s">
        <v>571</v>
      </c>
      <c r="K912" s="364" t="s">
        <v>577</v>
      </c>
      <c r="L912" s="364" t="s">
        <v>555</v>
      </c>
      <c r="M912" s="364" t="s">
        <v>738</v>
      </c>
      <c r="N912" s="364" t="s">
        <v>739</v>
      </c>
      <c r="O912" s="364" t="s">
        <v>555</v>
      </c>
      <c r="P912" s="364" t="s">
        <v>555</v>
      </c>
      <c r="Q912" s="364" t="s">
        <v>555</v>
      </c>
      <c r="R912" s="364" t="s">
        <v>555</v>
      </c>
      <c r="S912" s="364" t="s">
        <v>555</v>
      </c>
      <c r="T912" s="365">
        <v>0</v>
      </c>
      <c r="U912" s="365">
        <v>0</v>
      </c>
      <c r="V912" s="365">
        <v>0</v>
      </c>
      <c r="W912" s="365">
        <v>0</v>
      </c>
      <c r="X912" s="365">
        <v>0</v>
      </c>
      <c r="Y912" s="365">
        <v>0</v>
      </c>
      <c r="Z912" s="365">
        <v>0</v>
      </c>
      <c r="AA912" s="365">
        <v>0</v>
      </c>
      <c r="AB912" s="365">
        <v>0</v>
      </c>
      <c r="AC912" s="365">
        <v>0</v>
      </c>
      <c r="AD912" s="365">
        <v>0</v>
      </c>
      <c r="AE912" s="365">
        <v>0</v>
      </c>
    </row>
    <row r="913" spans="1:79">
      <c r="A913" s="458" t="str">
        <f t="shared" si="14"/>
        <v>1404519262099000</v>
      </c>
      <c r="B913" s="364" t="s">
        <v>1616</v>
      </c>
      <c r="C913" s="364" t="s">
        <v>553</v>
      </c>
      <c r="D913" s="364" t="s">
        <v>573</v>
      </c>
      <c r="E913" s="364" t="s">
        <v>555</v>
      </c>
      <c r="F913" s="364" t="s">
        <v>769</v>
      </c>
      <c r="G913" s="364" t="s">
        <v>768</v>
      </c>
      <c r="H913" s="364" t="s">
        <v>556</v>
      </c>
      <c r="J913" s="364" t="s">
        <v>571</v>
      </c>
      <c r="K913" s="364" t="s">
        <v>578</v>
      </c>
      <c r="L913" s="364" t="s">
        <v>555</v>
      </c>
      <c r="M913" s="364" t="s">
        <v>738</v>
      </c>
      <c r="N913" s="364" t="s">
        <v>739</v>
      </c>
      <c r="O913" s="364" t="s">
        <v>555</v>
      </c>
      <c r="P913" s="364" t="s">
        <v>555</v>
      </c>
      <c r="Q913" s="364" t="s">
        <v>555</v>
      </c>
      <c r="R913" s="364" t="s">
        <v>555</v>
      </c>
      <c r="S913" s="364" t="s">
        <v>555</v>
      </c>
      <c r="T913" s="365">
        <v>0</v>
      </c>
      <c r="U913" s="365">
        <v>0</v>
      </c>
      <c r="V913" s="365">
        <v>0</v>
      </c>
      <c r="W913" s="365">
        <v>0</v>
      </c>
      <c r="X913" s="365">
        <v>0</v>
      </c>
      <c r="Y913" s="365">
        <v>0</v>
      </c>
      <c r="Z913" s="365">
        <v>0</v>
      </c>
      <c r="AA913" s="365">
        <v>0</v>
      </c>
      <c r="AB913" s="365">
        <v>0</v>
      </c>
      <c r="AC913" s="365">
        <v>0</v>
      </c>
      <c r="AD913" s="365">
        <v>0</v>
      </c>
      <c r="AE913" s="365">
        <v>0</v>
      </c>
    </row>
    <row r="914" spans="1:79">
      <c r="A914" s="458" t="str">
        <f t="shared" si="14"/>
        <v>1404520262099000</v>
      </c>
      <c r="B914" s="364" t="s">
        <v>1616</v>
      </c>
      <c r="C914" s="364" t="s">
        <v>553</v>
      </c>
      <c r="D914" s="364" t="s">
        <v>573</v>
      </c>
      <c r="E914" s="364" t="s">
        <v>555</v>
      </c>
      <c r="F914" s="364" t="s">
        <v>769</v>
      </c>
      <c r="G914" s="364" t="s">
        <v>768</v>
      </c>
      <c r="H914" s="364" t="s">
        <v>556</v>
      </c>
      <c r="J914" s="364" t="s">
        <v>571</v>
      </c>
      <c r="K914" s="364" t="s">
        <v>579</v>
      </c>
      <c r="L914" s="364" t="s">
        <v>555</v>
      </c>
      <c r="M914" s="364" t="s">
        <v>738</v>
      </c>
      <c r="N914" s="364" t="s">
        <v>739</v>
      </c>
      <c r="O914" s="364" t="s">
        <v>555</v>
      </c>
      <c r="P914" s="364" t="s">
        <v>555</v>
      </c>
      <c r="Q914" s="364" t="s">
        <v>555</v>
      </c>
      <c r="R914" s="364" t="s">
        <v>555</v>
      </c>
      <c r="S914" s="364" t="s">
        <v>555</v>
      </c>
      <c r="T914" s="365">
        <v>0</v>
      </c>
      <c r="U914" s="365">
        <v>0</v>
      </c>
      <c r="V914" s="365">
        <v>0</v>
      </c>
      <c r="W914" s="365">
        <v>0</v>
      </c>
      <c r="X914" s="365">
        <v>0</v>
      </c>
      <c r="Y914" s="365">
        <v>0</v>
      </c>
      <c r="Z914" s="365">
        <v>0</v>
      </c>
      <c r="AA914" s="365">
        <v>0</v>
      </c>
      <c r="AB914" s="365">
        <v>0</v>
      </c>
      <c r="AC914" s="365">
        <v>0</v>
      </c>
      <c r="AD914" s="365">
        <v>0</v>
      </c>
      <c r="AE914" s="365">
        <v>0</v>
      </c>
    </row>
    <row r="915" spans="1:79">
      <c r="A915" s="458" t="str">
        <f t="shared" si="14"/>
        <v>1404521262099000</v>
      </c>
      <c r="B915" s="364" t="s">
        <v>1616</v>
      </c>
      <c r="C915" s="364" t="s">
        <v>553</v>
      </c>
      <c r="D915" s="364" t="s">
        <v>573</v>
      </c>
      <c r="E915" s="364" t="s">
        <v>555</v>
      </c>
      <c r="F915" s="364" t="s">
        <v>769</v>
      </c>
      <c r="G915" s="364" t="s">
        <v>768</v>
      </c>
      <c r="H915" s="364" t="s">
        <v>556</v>
      </c>
      <c r="J915" s="364" t="s">
        <v>571</v>
      </c>
      <c r="K915" s="364" t="s">
        <v>559</v>
      </c>
      <c r="L915" s="364" t="s">
        <v>555</v>
      </c>
      <c r="M915" s="364" t="s">
        <v>738</v>
      </c>
      <c r="N915" s="364" t="s">
        <v>739</v>
      </c>
      <c r="O915" s="364" t="s">
        <v>555</v>
      </c>
      <c r="P915" s="364" t="s">
        <v>555</v>
      </c>
      <c r="Q915" s="364" t="s">
        <v>555</v>
      </c>
      <c r="R915" s="364" t="s">
        <v>555</v>
      </c>
      <c r="S915" s="364" t="s">
        <v>555</v>
      </c>
      <c r="T915" s="365">
        <v>0</v>
      </c>
      <c r="U915" s="365">
        <v>0</v>
      </c>
      <c r="V915" s="365">
        <v>0</v>
      </c>
      <c r="W915" s="365">
        <v>0</v>
      </c>
      <c r="X915" s="365">
        <v>0</v>
      </c>
      <c r="Y915" s="365">
        <v>0</v>
      </c>
      <c r="Z915" s="365">
        <v>0</v>
      </c>
      <c r="AA915" s="365">
        <v>0</v>
      </c>
      <c r="AB915" s="365">
        <v>0</v>
      </c>
      <c r="AC915" s="365">
        <v>0</v>
      </c>
      <c r="AD915" s="365">
        <v>0</v>
      </c>
      <c r="AE915" s="365">
        <v>0</v>
      </c>
    </row>
    <row r="916" spans="1:79">
      <c r="A916" s="458" t="str">
        <f t="shared" si="14"/>
        <v>1404522262099000</v>
      </c>
      <c r="B916" s="364" t="s">
        <v>1616</v>
      </c>
      <c r="C916" s="364" t="s">
        <v>553</v>
      </c>
      <c r="D916" s="364" t="s">
        <v>573</v>
      </c>
      <c r="E916" s="364" t="s">
        <v>555</v>
      </c>
      <c r="F916" s="364" t="s">
        <v>769</v>
      </c>
      <c r="G916" s="364" t="s">
        <v>768</v>
      </c>
      <c r="H916" s="364" t="s">
        <v>556</v>
      </c>
      <c r="J916" s="364" t="s">
        <v>571</v>
      </c>
      <c r="K916" s="364" t="s">
        <v>580</v>
      </c>
      <c r="L916" s="364" t="s">
        <v>555</v>
      </c>
      <c r="M916" s="364" t="s">
        <v>738</v>
      </c>
      <c r="N916" s="364" t="s">
        <v>739</v>
      </c>
      <c r="O916" s="364" t="s">
        <v>555</v>
      </c>
      <c r="P916" s="364" t="s">
        <v>555</v>
      </c>
      <c r="Q916" s="364" t="s">
        <v>555</v>
      </c>
      <c r="R916" s="364" t="s">
        <v>555</v>
      </c>
      <c r="S916" s="364" t="s">
        <v>555</v>
      </c>
      <c r="T916" s="365">
        <v>0</v>
      </c>
      <c r="U916" s="365">
        <v>0</v>
      </c>
      <c r="V916" s="365">
        <v>0</v>
      </c>
      <c r="W916" s="365">
        <v>0</v>
      </c>
      <c r="X916" s="365">
        <v>0</v>
      </c>
      <c r="Y916" s="365">
        <v>0</v>
      </c>
      <c r="Z916" s="365">
        <v>0</v>
      </c>
      <c r="AA916" s="365">
        <v>0</v>
      </c>
      <c r="AB916" s="365">
        <v>0</v>
      </c>
      <c r="AC916" s="365">
        <v>0</v>
      </c>
      <c r="AD916" s="365">
        <v>0</v>
      </c>
      <c r="AE916" s="365">
        <v>0</v>
      </c>
    </row>
    <row r="917" spans="1:79">
      <c r="A917" s="458" t="str">
        <f t="shared" si="14"/>
        <v>1404523262099000</v>
      </c>
      <c r="B917" s="364" t="s">
        <v>1616</v>
      </c>
      <c r="C917" s="364" t="s">
        <v>553</v>
      </c>
      <c r="D917" s="364" t="s">
        <v>573</v>
      </c>
      <c r="E917" s="364" t="s">
        <v>555</v>
      </c>
      <c r="F917" s="364" t="s">
        <v>769</v>
      </c>
      <c r="G917" s="364" t="s">
        <v>768</v>
      </c>
      <c r="H917" s="364" t="s">
        <v>556</v>
      </c>
      <c r="J917" s="364" t="s">
        <v>571</v>
      </c>
      <c r="K917" s="364" t="s">
        <v>581</v>
      </c>
      <c r="L917" s="364" t="s">
        <v>555</v>
      </c>
      <c r="M917" s="364" t="s">
        <v>738</v>
      </c>
      <c r="N917" s="364" t="s">
        <v>739</v>
      </c>
      <c r="O917" s="364" t="s">
        <v>555</v>
      </c>
      <c r="P917" s="364" t="s">
        <v>555</v>
      </c>
      <c r="Q917" s="364" t="s">
        <v>555</v>
      </c>
      <c r="R917" s="364" t="s">
        <v>555</v>
      </c>
      <c r="S917" s="364" t="s">
        <v>555</v>
      </c>
      <c r="T917" s="365">
        <v>0</v>
      </c>
      <c r="U917" s="365">
        <v>0</v>
      </c>
      <c r="V917" s="365">
        <v>0</v>
      </c>
      <c r="W917" s="365">
        <v>0</v>
      </c>
      <c r="X917" s="365">
        <v>0</v>
      </c>
      <c r="Y917" s="365">
        <v>0</v>
      </c>
      <c r="Z917" s="365">
        <v>0</v>
      </c>
      <c r="AA917" s="365">
        <v>0</v>
      </c>
      <c r="AB917" s="365">
        <v>0</v>
      </c>
      <c r="AC917" s="365">
        <v>0</v>
      </c>
      <c r="AD917" s="365">
        <v>0</v>
      </c>
      <c r="AE917" s="365">
        <v>0</v>
      </c>
    </row>
    <row r="918" spans="1:79">
      <c r="A918" s="458" t="str">
        <f t="shared" si="14"/>
        <v>1404524262099000</v>
      </c>
      <c r="B918" s="364" t="s">
        <v>1616</v>
      </c>
      <c r="C918" s="364" t="s">
        <v>553</v>
      </c>
      <c r="D918" s="364" t="s">
        <v>573</v>
      </c>
      <c r="E918" s="364" t="s">
        <v>555</v>
      </c>
      <c r="F918" s="364" t="s">
        <v>769</v>
      </c>
      <c r="G918" s="364" t="s">
        <v>768</v>
      </c>
      <c r="H918" s="364" t="s">
        <v>556</v>
      </c>
      <c r="J918" s="364" t="s">
        <v>571</v>
      </c>
      <c r="K918" s="364" t="s">
        <v>560</v>
      </c>
      <c r="L918" s="364" t="s">
        <v>555</v>
      </c>
      <c r="M918" s="364" t="s">
        <v>738</v>
      </c>
      <c r="N918" s="364" t="s">
        <v>739</v>
      </c>
      <c r="O918" s="364" t="s">
        <v>555</v>
      </c>
      <c r="P918" s="364" t="s">
        <v>555</v>
      </c>
      <c r="Q918" s="364" t="s">
        <v>555</v>
      </c>
      <c r="R918" s="364" t="s">
        <v>555</v>
      </c>
      <c r="S918" s="364" t="s">
        <v>555</v>
      </c>
      <c r="T918" s="365">
        <v>0</v>
      </c>
      <c r="U918" s="365">
        <v>0</v>
      </c>
      <c r="V918" s="365">
        <v>0</v>
      </c>
      <c r="W918" s="365">
        <v>123810</v>
      </c>
      <c r="X918" s="365">
        <v>0</v>
      </c>
      <c r="Y918" s="365">
        <v>0</v>
      </c>
      <c r="Z918" s="365">
        <v>0</v>
      </c>
      <c r="AA918" s="365">
        <v>0</v>
      </c>
      <c r="AB918" s="365">
        <v>0</v>
      </c>
      <c r="AC918" s="365">
        <v>0</v>
      </c>
      <c r="AD918" s="365">
        <v>0</v>
      </c>
      <c r="AE918" s="365">
        <v>123810</v>
      </c>
    </row>
    <row r="919" spans="1:79">
      <c r="A919" s="458" t="str">
        <f t="shared" si="14"/>
        <v>1401901262099001</v>
      </c>
      <c r="B919" s="364" t="s">
        <v>1616</v>
      </c>
      <c r="C919" s="364" t="s">
        <v>553</v>
      </c>
      <c r="D919" s="364" t="s">
        <v>573</v>
      </c>
      <c r="E919" s="364" t="s">
        <v>555</v>
      </c>
      <c r="F919" s="364" t="s">
        <v>769</v>
      </c>
      <c r="G919" s="364" t="s">
        <v>768</v>
      </c>
      <c r="H919" s="364" t="s">
        <v>753</v>
      </c>
      <c r="I919" s="364" t="s">
        <v>770</v>
      </c>
      <c r="J919" s="364" t="s">
        <v>578</v>
      </c>
      <c r="K919" s="364" t="s">
        <v>558</v>
      </c>
      <c r="L919" s="364" t="s">
        <v>555</v>
      </c>
      <c r="M919" s="364" t="s">
        <v>738</v>
      </c>
      <c r="N919" s="364" t="s">
        <v>739</v>
      </c>
      <c r="O919" s="364" t="s">
        <v>555</v>
      </c>
      <c r="P919" s="364" t="s">
        <v>555</v>
      </c>
      <c r="Q919" s="364" t="s">
        <v>555</v>
      </c>
      <c r="R919" s="364" t="s">
        <v>555</v>
      </c>
      <c r="S919" s="364" t="s">
        <v>555</v>
      </c>
      <c r="T919" s="365">
        <v>4170412</v>
      </c>
      <c r="U919" s="365">
        <v>0</v>
      </c>
      <c r="V919" s="365">
        <v>0</v>
      </c>
      <c r="W919" s="365">
        <v>0</v>
      </c>
      <c r="X919" s="365">
        <v>0</v>
      </c>
      <c r="Y919" s="365">
        <v>200500</v>
      </c>
      <c r="Z919" s="365">
        <v>4</v>
      </c>
      <c r="AA919" s="365">
        <v>0</v>
      </c>
      <c r="AB919" s="365">
        <v>5930</v>
      </c>
      <c r="AC919" s="365">
        <v>1268022000</v>
      </c>
      <c r="AD919" s="365">
        <v>13546</v>
      </c>
      <c r="AE919" s="365">
        <v>388</v>
      </c>
      <c r="AF919" s="365">
        <v>500</v>
      </c>
      <c r="AG919" s="365">
        <v>130</v>
      </c>
      <c r="AH919" s="365">
        <v>0</v>
      </c>
      <c r="AI919" s="365">
        <v>495753</v>
      </c>
      <c r="AJ919" s="365">
        <v>495753</v>
      </c>
      <c r="AK919" s="365">
        <v>0</v>
      </c>
      <c r="AL919" s="365">
        <v>0</v>
      </c>
      <c r="AM919" s="365">
        <v>0</v>
      </c>
      <c r="AN919" s="365">
        <v>0</v>
      </c>
      <c r="AO919" s="365">
        <v>0</v>
      </c>
      <c r="AP919" s="365">
        <v>478700</v>
      </c>
      <c r="AQ919" s="365">
        <v>0</v>
      </c>
      <c r="AR919" s="365">
        <v>17053</v>
      </c>
      <c r="AS919" s="365">
        <v>0</v>
      </c>
      <c r="AT919" s="365">
        <v>0</v>
      </c>
      <c r="AU919" s="365">
        <v>0</v>
      </c>
      <c r="AV919" s="365">
        <v>4150609</v>
      </c>
      <c r="AW919" s="365">
        <v>4170411</v>
      </c>
      <c r="AX919" s="365">
        <v>123</v>
      </c>
      <c r="AY919" s="365">
        <v>300</v>
      </c>
      <c r="AZ919" s="365">
        <v>300</v>
      </c>
      <c r="BA919" s="365">
        <v>570</v>
      </c>
      <c r="BB919" s="365">
        <v>4290401</v>
      </c>
      <c r="BC919" s="365">
        <v>15</v>
      </c>
      <c r="BD919" s="365">
        <v>2</v>
      </c>
      <c r="BE919" s="365">
        <v>0</v>
      </c>
    </row>
    <row r="920" spans="1:79">
      <c r="A920" s="458" t="str">
        <f t="shared" si="14"/>
        <v>1401902262099001</v>
      </c>
      <c r="B920" s="364" t="s">
        <v>1616</v>
      </c>
      <c r="C920" s="364" t="s">
        <v>553</v>
      </c>
      <c r="D920" s="364" t="s">
        <v>573</v>
      </c>
      <c r="E920" s="364" t="s">
        <v>555</v>
      </c>
      <c r="F920" s="364" t="s">
        <v>769</v>
      </c>
      <c r="G920" s="364" t="s">
        <v>768</v>
      </c>
      <c r="H920" s="364" t="s">
        <v>753</v>
      </c>
      <c r="I920" s="364" t="s">
        <v>770</v>
      </c>
      <c r="J920" s="364" t="s">
        <v>578</v>
      </c>
      <c r="K920" s="364" t="s">
        <v>561</v>
      </c>
      <c r="L920" s="364" t="s">
        <v>555</v>
      </c>
      <c r="M920" s="364" t="s">
        <v>738</v>
      </c>
      <c r="N920" s="364" t="s">
        <v>739</v>
      </c>
      <c r="O920" s="364" t="s">
        <v>555</v>
      </c>
      <c r="P920" s="364" t="s">
        <v>555</v>
      </c>
      <c r="Q920" s="364" t="s">
        <v>555</v>
      </c>
      <c r="R920" s="364" t="s">
        <v>555</v>
      </c>
      <c r="S920" s="364" t="s">
        <v>555</v>
      </c>
      <c r="T920" s="365">
        <v>0</v>
      </c>
      <c r="U920" s="365">
        <v>57496</v>
      </c>
      <c r="V920" s="365">
        <v>1755</v>
      </c>
      <c r="W920" s="365">
        <v>57496</v>
      </c>
      <c r="X920" s="365">
        <v>0</v>
      </c>
      <c r="Y920" s="365">
        <v>0</v>
      </c>
      <c r="Z920" s="365">
        <v>1266680</v>
      </c>
      <c r="AA920" s="365">
        <v>61612</v>
      </c>
      <c r="AB920" s="365">
        <v>1266680</v>
      </c>
      <c r="AC920" s="365">
        <v>0</v>
      </c>
      <c r="AD920" s="365">
        <v>0</v>
      </c>
      <c r="AE920" s="365">
        <v>1069</v>
      </c>
      <c r="AF920" s="365">
        <v>5885</v>
      </c>
      <c r="AG920" s="365">
        <v>0</v>
      </c>
      <c r="AH920" s="365">
        <v>57027</v>
      </c>
      <c r="AI920" s="365">
        <v>1754</v>
      </c>
      <c r="AJ920" s="365">
        <v>49848</v>
      </c>
      <c r="AK920" s="365">
        <v>0</v>
      </c>
      <c r="AL920" s="365">
        <v>7179</v>
      </c>
      <c r="AM920" s="365">
        <v>1328050</v>
      </c>
      <c r="AN920" s="365">
        <v>48955</v>
      </c>
      <c r="AO920" s="365">
        <v>1178254</v>
      </c>
      <c r="AP920" s="365">
        <v>0</v>
      </c>
      <c r="AQ920" s="365">
        <v>149796</v>
      </c>
      <c r="AR920" s="365">
        <v>803</v>
      </c>
      <c r="AS920" s="365">
        <v>5959</v>
      </c>
      <c r="AT920" s="365">
        <v>0</v>
      </c>
      <c r="AU920" s="365">
        <v>5020401</v>
      </c>
      <c r="AV920" s="365">
        <v>4</v>
      </c>
      <c r="AW920" s="365">
        <v>0</v>
      </c>
      <c r="AX920" s="365">
        <v>0</v>
      </c>
      <c r="AY920" s="365">
        <v>0</v>
      </c>
      <c r="AZ920" s="365">
        <v>0</v>
      </c>
      <c r="BA920" s="365">
        <v>0</v>
      </c>
      <c r="BB920" s="365">
        <v>0</v>
      </c>
      <c r="BC920" s="365">
        <v>0</v>
      </c>
      <c r="BD920" s="365">
        <v>2</v>
      </c>
      <c r="BE920" s="365">
        <v>0</v>
      </c>
      <c r="BF920" s="365">
        <v>0</v>
      </c>
      <c r="BG920" s="365">
        <v>0</v>
      </c>
      <c r="BH920" s="365">
        <v>0</v>
      </c>
      <c r="BI920" s="365">
        <v>0</v>
      </c>
      <c r="BJ920" s="365">
        <v>0</v>
      </c>
      <c r="BK920" s="365">
        <v>2</v>
      </c>
      <c r="BL920" s="365">
        <v>0</v>
      </c>
      <c r="BM920" s="365">
        <v>0</v>
      </c>
      <c r="BN920" s="365">
        <v>0</v>
      </c>
      <c r="BO920" s="365">
        <v>0</v>
      </c>
      <c r="BP920" s="365">
        <v>0</v>
      </c>
      <c r="BQ920" s="365">
        <v>0</v>
      </c>
      <c r="BR920" s="365">
        <v>963</v>
      </c>
      <c r="BS920" s="365">
        <v>1009</v>
      </c>
      <c r="BT920" s="365">
        <v>173</v>
      </c>
      <c r="BU920" s="365">
        <v>23762</v>
      </c>
      <c r="BV920" s="365">
        <v>14000</v>
      </c>
      <c r="BW920" s="365">
        <v>1123</v>
      </c>
      <c r="BX920" s="365">
        <v>2</v>
      </c>
      <c r="BY920" s="365">
        <v>1</v>
      </c>
      <c r="BZ920" s="365">
        <v>2</v>
      </c>
      <c r="CA920" s="365">
        <v>5.97</v>
      </c>
    </row>
    <row r="921" spans="1:79">
      <c r="A921" s="458" t="str">
        <f t="shared" si="14"/>
        <v>1401901262099002</v>
      </c>
      <c r="B921" s="364" t="s">
        <v>1616</v>
      </c>
      <c r="C921" s="364" t="s">
        <v>553</v>
      </c>
      <c r="D921" s="364" t="s">
        <v>573</v>
      </c>
      <c r="E921" s="364" t="s">
        <v>555</v>
      </c>
      <c r="F921" s="364" t="s">
        <v>769</v>
      </c>
      <c r="G921" s="364" t="s">
        <v>768</v>
      </c>
      <c r="H921" s="364" t="s">
        <v>752</v>
      </c>
      <c r="I921" s="364" t="s">
        <v>1366</v>
      </c>
      <c r="J921" s="364" t="s">
        <v>578</v>
      </c>
      <c r="K921" s="364" t="s">
        <v>558</v>
      </c>
      <c r="L921" s="364" t="s">
        <v>555</v>
      </c>
      <c r="M921" s="364" t="s">
        <v>738</v>
      </c>
      <c r="N921" s="364" t="s">
        <v>739</v>
      </c>
      <c r="O921" s="364" t="s">
        <v>555</v>
      </c>
      <c r="P921" s="364" t="s">
        <v>555</v>
      </c>
      <c r="Q921" s="364" t="s">
        <v>555</v>
      </c>
      <c r="R921" s="364" t="s">
        <v>555</v>
      </c>
      <c r="S921" s="364" t="s">
        <v>555</v>
      </c>
      <c r="T921" s="365">
        <v>4251221</v>
      </c>
      <c r="U921" s="365">
        <v>0</v>
      </c>
      <c r="V921" s="365">
        <v>0</v>
      </c>
      <c r="W921" s="365">
        <v>0</v>
      </c>
      <c r="X921" s="365">
        <v>0</v>
      </c>
      <c r="Y921" s="365">
        <v>200007</v>
      </c>
      <c r="Z921" s="365">
        <v>0</v>
      </c>
      <c r="AA921" s="365">
        <v>0</v>
      </c>
      <c r="AB921" s="365">
        <v>1831</v>
      </c>
      <c r="AC921" s="365">
        <v>214315000</v>
      </c>
      <c r="AD921" s="365">
        <v>1831</v>
      </c>
      <c r="AE921" s="365">
        <v>41</v>
      </c>
      <c r="AF921" s="365">
        <v>0</v>
      </c>
      <c r="AG921" s="365">
        <v>2400</v>
      </c>
      <c r="AH921" s="365">
        <v>0</v>
      </c>
      <c r="AI921" s="365">
        <v>0</v>
      </c>
      <c r="AJ921" s="365">
        <v>0</v>
      </c>
      <c r="AK921" s="365">
        <v>0</v>
      </c>
      <c r="AL921" s="365">
        <v>0</v>
      </c>
      <c r="AM921" s="365">
        <v>0</v>
      </c>
      <c r="AN921" s="365">
        <v>0</v>
      </c>
      <c r="AO921" s="365">
        <v>0</v>
      </c>
      <c r="AP921" s="365">
        <v>0</v>
      </c>
      <c r="AQ921" s="365">
        <v>0</v>
      </c>
      <c r="AR921" s="365">
        <v>0</v>
      </c>
      <c r="AS921" s="365">
        <v>0</v>
      </c>
      <c r="AT921" s="365">
        <v>0</v>
      </c>
      <c r="AU921" s="365">
        <v>0</v>
      </c>
      <c r="AV921" s="365">
        <v>4241019</v>
      </c>
      <c r="AW921" s="365">
        <v>4251220</v>
      </c>
      <c r="AX921" s="365">
        <v>444</v>
      </c>
      <c r="AY921" s="365">
        <v>200</v>
      </c>
      <c r="AZ921" s="365">
        <v>200</v>
      </c>
      <c r="BA921" s="365">
        <v>394</v>
      </c>
      <c r="BB921" s="365">
        <v>4310401</v>
      </c>
      <c r="BC921" s="365">
        <v>7</v>
      </c>
      <c r="BD921" s="365">
        <v>2</v>
      </c>
      <c r="BE921" s="365">
        <v>0</v>
      </c>
    </row>
    <row r="922" spans="1:79">
      <c r="A922" s="458" t="str">
        <f t="shared" si="14"/>
        <v>1401902262099002</v>
      </c>
      <c r="B922" s="364" t="s">
        <v>1616</v>
      </c>
      <c r="C922" s="364" t="s">
        <v>553</v>
      </c>
      <c r="D922" s="364" t="s">
        <v>573</v>
      </c>
      <c r="E922" s="364" t="s">
        <v>555</v>
      </c>
      <c r="F922" s="364" t="s">
        <v>769</v>
      </c>
      <c r="G922" s="364" t="s">
        <v>768</v>
      </c>
      <c r="H922" s="364" t="s">
        <v>752</v>
      </c>
      <c r="I922" s="364" t="s">
        <v>1366</v>
      </c>
      <c r="J922" s="364" t="s">
        <v>578</v>
      </c>
      <c r="K922" s="364" t="s">
        <v>561</v>
      </c>
      <c r="L922" s="364" t="s">
        <v>555</v>
      </c>
      <c r="M922" s="364" t="s">
        <v>738</v>
      </c>
      <c r="N922" s="364" t="s">
        <v>739</v>
      </c>
      <c r="O922" s="364" t="s">
        <v>555</v>
      </c>
      <c r="P922" s="364" t="s">
        <v>555</v>
      </c>
      <c r="Q922" s="364" t="s">
        <v>555</v>
      </c>
      <c r="R922" s="364" t="s">
        <v>555</v>
      </c>
      <c r="S922" s="364" t="s">
        <v>555</v>
      </c>
      <c r="T922" s="365">
        <v>0</v>
      </c>
      <c r="U922" s="365">
        <v>0</v>
      </c>
      <c r="V922" s="365">
        <v>0</v>
      </c>
      <c r="W922" s="365">
        <v>0</v>
      </c>
      <c r="X922" s="365">
        <v>0</v>
      </c>
      <c r="Y922" s="365">
        <v>0</v>
      </c>
      <c r="Z922" s="365">
        <v>0</v>
      </c>
      <c r="AA922" s="365">
        <v>0</v>
      </c>
      <c r="AB922" s="365">
        <v>0</v>
      </c>
      <c r="AC922" s="365">
        <v>0</v>
      </c>
      <c r="AD922" s="365">
        <v>0</v>
      </c>
      <c r="AE922" s="365">
        <v>71</v>
      </c>
      <c r="AF922" s="365">
        <v>166</v>
      </c>
      <c r="AG922" s="365">
        <v>0</v>
      </c>
      <c r="AH922" s="365">
        <v>0</v>
      </c>
      <c r="AI922" s="365">
        <v>0</v>
      </c>
      <c r="AJ922" s="365">
        <v>0</v>
      </c>
      <c r="AK922" s="365">
        <v>0</v>
      </c>
      <c r="AL922" s="365">
        <v>0</v>
      </c>
      <c r="AM922" s="365">
        <v>0</v>
      </c>
      <c r="AN922" s="365">
        <v>0</v>
      </c>
      <c r="AO922" s="365">
        <v>0</v>
      </c>
      <c r="AP922" s="365">
        <v>0</v>
      </c>
      <c r="AQ922" s="365">
        <v>0</v>
      </c>
      <c r="AR922" s="365">
        <v>57</v>
      </c>
      <c r="AS922" s="365">
        <v>170</v>
      </c>
      <c r="AT922" s="365">
        <v>0</v>
      </c>
      <c r="AU922" s="365">
        <v>5020401</v>
      </c>
      <c r="AV922" s="365">
        <v>4</v>
      </c>
      <c r="AW922" s="365">
        <v>0</v>
      </c>
      <c r="AX922" s="365">
        <v>0</v>
      </c>
      <c r="AY922" s="365">
        <v>0</v>
      </c>
      <c r="AZ922" s="365">
        <v>0</v>
      </c>
      <c r="BA922" s="365">
        <v>0</v>
      </c>
      <c r="BB922" s="365">
        <v>0</v>
      </c>
      <c r="BC922" s="365">
        <v>0</v>
      </c>
      <c r="BD922" s="365">
        <v>2</v>
      </c>
      <c r="BE922" s="365">
        <v>0</v>
      </c>
      <c r="BF922" s="365">
        <v>0</v>
      </c>
      <c r="BG922" s="365">
        <v>0</v>
      </c>
      <c r="BH922" s="365">
        <v>0</v>
      </c>
      <c r="BI922" s="365">
        <v>0</v>
      </c>
      <c r="BJ922" s="365">
        <v>0</v>
      </c>
      <c r="BK922" s="365">
        <v>2</v>
      </c>
      <c r="BL922" s="365">
        <v>0</v>
      </c>
      <c r="BM922" s="365">
        <v>0</v>
      </c>
      <c r="BN922" s="365">
        <v>0</v>
      </c>
      <c r="BO922" s="365">
        <v>0</v>
      </c>
      <c r="BP922" s="365">
        <v>0</v>
      </c>
      <c r="BQ922" s="365">
        <v>0</v>
      </c>
      <c r="BR922" s="365">
        <v>963</v>
      </c>
      <c r="BS922" s="365">
        <v>1009</v>
      </c>
      <c r="BT922" s="365">
        <v>173</v>
      </c>
      <c r="BU922" s="365">
        <v>23762</v>
      </c>
      <c r="BV922" s="365">
        <v>0</v>
      </c>
      <c r="BW922" s="365">
        <v>0</v>
      </c>
      <c r="BX922" s="365">
        <v>2</v>
      </c>
      <c r="BY922" s="365">
        <v>1</v>
      </c>
      <c r="BZ922" s="365">
        <v>2</v>
      </c>
      <c r="CA922" s="365">
        <v>84.08</v>
      </c>
    </row>
    <row r="923" spans="1:79">
      <c r="A923" s="458" t="str">
        <f t="shared" si="14"/>
        <v>1402101262102000</v>
      </c>
      <c r="B923" s="364" t="s">
        <v>1616</v>
      </c>
      <c r="C923" s="364" t="s">
        <v>553</v>
      </c>
      <c r="D923" s="364" t="s">
        <v>573</v>
      </c>
      <c r="E923" s="364" t="s">
        <v>555</v>
      </c>
      <c r="F923" s="364" t="s">
        <v>766</v>
      </c>
      <c r="G923" s="364" t="s">
        <v>765</v>
      </c>
      <c r="H923" s="364" t="s">
        <v>556</v>
      </c>
      <c r="J923" s="364" t="s">
        <v>559</v>
      </c>
      <c r="K923" s="364" t="s">
        <v>558</v>
      </c>
      <c r="L923" s="364" t="s">
        <v>555</v>
      </c>
      <c r="M923" s="364" t="s">
        <v>738</v>
      </c>
      <c r="N923" s="364" t="s">
        <v>739</v>
      </c>
      <c r="O923" s="364" t="s">
        <v>555</v>
      </c>
      <c r="P923" s="364" t="s">
        <v>555</v>
      </c>
      <c r="Q923" s="364" t="s">
        <v>555</v>
      </c>
      <c r="R923" s="364" t="s">
        <v>555</v>
      </c>
      <c r="S923" s="364" t="s">
        <v>555</v>
      </c>
      <c r="T923" s="365">
        <v>0</v>
      </c>
      <c r="U923" s="365">
        <v>0</v>
      </c>
      <c r="V923" s="365">
        <v>0</v>
      </c>
      <c r="W923" s="365">
        <v>0</v>
      </c>
      <c r="X923" s="365">
        <v>0</v>
      </c>
      <c r="Y923" s="365">
        <v>0</v>
      </c>
      <c r="Z923" s="365">
        <v>0</v>
      </c>
      <c r="AA923" s="365">
        <v>0</v>
      </c>
      <c r="AB923" s="365">
        <v>0</v>
      </c>
      <c r="AC923" s="365">
        <v>0</v>
      </c>
      <c r="AD923" s="365">
        <v>103</v>
      </c>
      <c r="AE923" s="365">
        <v>35</v>
      </c>
      <c r="AF923" s="365">
        <v>176</v>
      </c>
      <c r="AG923" s="365">
        <v>2166</v>
      </c>
      <c r="AH923" s="365">
        <v>862</v>
      </c>
      <c r="AI923" s="365">
        <v>3342</v>
      </c>
      <c r="AJ923" s="365">
        <v>0</v>
      </c>
      <c r="AK923" s="365">
        <v>0</v>
      </c>
      <c r="AL923" s="365">
        <v>0</v>
      </c>
      <c r="AM923" s="365">
        <v>0</v>
      </c>
      <c r="AN923" s="365">
        <v>0</v>
      </c>
      <c r="AO923" s="365">
        <v>0</v>
      </c>
      <c r="AP923" s="365">
        <v>0</v>
      </c>
      <c r="AQ923" s="365">
        <v>0</v>
      </c>
      <c r="AR923" s="365">
        <v>0</v>
      </c>
      <c r="AS923" s="365">
        <v>0</v>
      </c>
      <c r="AT923" s="365">
        <v>0</v>
      </c>
      <c r="AU923" s="365">
        <v>0</v>
      </c>
      <c r="AV923" s="365">
        <v>0</v>
      </c>
      <c r="AW923" s="365">
        <v>0</v>
      </c>
      <c r="AX923" s="365">
        <v>0</v>
      </c>
      <c r="AY923" s="365">
        <v>3342</v>
      </c>
    </row>
    <row r="924" spans="1:79">
      <c r="A924" s="458" t="str">
        <f t="shared" si="14"/>
        <v>1402102262102000</v>
      </c>
      <c r="B924" s="364" t="s">
        <v>1616</v>
      </c>
      <c r="C924" s="364" t="s">
        <v>553</v>
      </c>
      <c r="D924" s="364" t="s">
        <v>573</v>
      </c>
      <c r="E924" s="364" t="s">
        <v>555</v>
      </c>
      <c r="F924" s="364" t="s">
        <v>766</v>
      </c>
      <c r="G924" s="364" t="s">
        <v>765</v>
      </c>
      <c r="H924" s="364" t="s">
        <v>556</v>
      </c>
      <c r="J924" s="364" t="s">
        <v>559</v>
      </c>
      <c r="K924" s="364" t="s">
        <v>561</v>
      </c>
      <c r="L924" s="364" t="s">
        <v>555</v>
      </c>
      <c r="M924" s="364" t="s">
        <v>738</v>
      </c>
      <c r="N924" s="364" t="s">
        <v>739</v>
      </c>
      <c r="O924" s="364" t="s">
        <v>555</v>
      </c>
      <c r="P924" s="364" t="s">
        <v>555</v>
      </c>
      <c r="Q924" s="364" t="s">
        <v>555</v>
      </c>
      <c r="R924" s="364" t="s">
        <v>555</v>
      </c>
      <c r="S924" s="364" t="s">
        <v>555</v>
      </c>
      <c r="T924" s="365">
        <v>0</v>
      </c>
      <c r="U924" s="365">
        <v>0</v>
      </c>
      <c r="V924" s="365">
        <v>0</v>
      </c>
      <c r="W924" s="365">
        <v>0</v>
      </c>
      <c r="X924" s="365">
        <v>0</v>
      </c>
      <c r="Y924" s="365">
        <v>0</v>
      </c>
      <c r="Z924" s="365">
        <v>0</v>
      </c>
      <c r="AA924" s="365">
        <v>0</v>
      </c>
      <c r="AB924" s="365">
        <v>0</v>
      </c>
      <c r="AC924" s="365">
        <v>0</v>
      </c>
      <c r="AD924" s="365">
        <v>0</v>
      </c>
    </row>
    <row r="925" spans="1:79">
      <c r="A925" s="458" t="str">
        <f t="shared" si="14"/>
        <v>1402401262102000</v>
      </c>
      <c r="B925" s="364" t="s">
        <v>1616</v>
      </c>
      <c r="C925" s="364" t="s">
        <v>553</v>
      </c>
      <c r="D925" s="364" t="s">
        <v>573</v>
      </c>
      <c r="E925" s="364" t="s">
        <v>555</v>
      </c>
      <c r="F925" s="364" t="s">
        <v>766</v>
      </c>
      <c r="G925" s="364" t="s">
        <v>765</v>
      </c>
      <c r="H925" s="364" t="s">
        <v>556</v>
      </c>
      <c r="J925" s="364" t="s">
        <v>560</v>
      </c>
      <c r="K925" s="364" t="s">
        <v>558</v>
      </c>
      <c r="L925" s="364" t="s">
        <v>555</v>
      </c>
      <c r="M925" s="364" t="s">
        <v>738</v>
      </c>
      <c r="N925" s="364" t="s">
        <v>739</v>
      </c>
      <c r="O925" s="364" t="s">
        <v>555</v>
      </c>
      <c r="P925" s="364" t="s">
        <v>555</v>
      </c>
      <c r="Q925" s="364" t="s">
        <v>555</v>
      </c>
      <c r="R925" s="364" t="s">
        <v>555</v>
      </c>
      <c r="S925" s="364" t="s">
        <v>555</v>
      </c>
      <c r="T925" s="365">
        <v>0</v>
      </c>
      <c r="U925" s="365">
        <v>0</v>
      </c>
      <c r="V925" s="365">
        <v>0</v>
      </c>
      <c r="W925" s="365">
        <v>0</v>
      </c>
      <c r="X925" s="365">
        <v>0</v>
      </c>
      <c r="Y925" s="365">
        <v>0</v>
      </c>
      <c r="Z925" s="365">
        <v>0</v>
      </c>
      <c r="AA925" s="365">
        <v>0</v>
      </c>
      <c r="AB925" s="365">
        <v>0</v>
      </c>
      <c r="AC925" s="365">
        <v>0</v>
      </c>
      <c r="AD925" s="365">
        <v>0</v>
      </c>
      <c r="AE925" s="365">
        <v>0</v>
      </c>
      <c r="AF925" s="365">
        <v>0</v>
      </c>
      <c r="AG925" s="365">
        <v>0</v>
      </c>
      <c r="AH925" s="365">
        <v>0</v>
      </c>
      <c r="AI925" s="365">
        <v>0</v>
      </c>
    </row>
    <row r="926" spans="1:79">
      <c r="A926" s="458" t="str">
        <f t="shared" si="14"/>
        <v>1402402262102000</v>
      </c>
      <c r="B926" s="364" t="s">
        <v>1616</v>
      </c>
      <c r="C926" s="364" t="s">
        <v>553</v>
      </c>
      <c r="D926" s="364" t="s">
        <v>573</v>
      </c>
      <c r="E926" s="364" t="s">
        <v>555</v>
      </c>
      <c r="F926" s="364" t="s">
        <v>766</v>
      </c>
      <c r="G926" s="364" t="s">
        <v>765</v>
      </c>
      <c r="H926" s="364" t="s">
        <v>556</v>
      </c>
      <c r="J926" s="364" t="s">
        <v>560</v>
      </c>
      <c r="K926" s="364" t="s">
        <v>561</v>
      </c>
      <c r="L926" s="364" t="s">
        <v>555</v>
      </c>
      <c r="M926" s="364" t="s">
        <v>738</v>
      </c>
      <c r="N926" s="364" t="s">
        <v>739</v>
      </c>
      <c r="O926" s="364" t="s">
        <v>555</v>
      </c>
      <c r="P926" s="364" t="s">
        <v>555</v>
      </c>
      <c r="Q926" s="364" t="s">
        <v>555</v>
      </c>
      <c r="R926" s="364" t="s">
        <v>555</v>
      </c>
      <c r="S926" s="364" t="s">
        <v>555</v>
      </c>
      <c r="T926" s="365">
        <v>0</v>
      </c>
      <c r="U926" s="365">
        <v>0</v>
      </c>
      <c r="V926" s="365">
        <v>0</v>
      </c>
      <c r="W926" s="365">
        <v>0</v>
      </c>
      <c r="X926" s="365">
        <v>0</v>
      </c>
      <c r="Y926" s="365">
        <v>0</v>
      </c>
      <c r="Z926" s="365">
        <v>0</v>
      </c>
      <c r="AA926" s="365">
        <v>0</v>
      </c>
      <c r="AB926" s="365">
        <v>0</v>
      </c>
      <c r="AC926" s="365">
        <v>0</v>
      </c>
      <c r="AD926" s="365">
        <v>0</v>
      </c>
      <c r="AE926" s="365">
        <v>0</v>
      </c>
      <c r="AF926" s="365">
        <v>0</v>
      </c>
      <c r="AG926" s="365">
        <v>0</v>
      </c>
      <c r="AH926" s="365">
        <v>0</v>
      </c>
      <c r="AI926" s="365">
        <v>0</v>
      </c>
    </row>
    <row r="927" spans="1:79">
      <c r="A927" s="458" t="str">
        <f t="shared" si="14"/>
        <v>1402403262102000</v>
      </c>
      <c r="B927" s="364" t="s">
        <v>1616</v>
      </c>
      <c r="C927" s="364" t="s">
        <v>553</v>
      </c>
      <c r="D927" s="364" t="s">
        <v>573</v>
      </c>
      <c r="E927" s="364" t="s">
        <v>555</v>
      </c>
      <c r="F927" s="364" t="s">
        <v>766</v>
      </c>
      <c r="G927" s="364" t="s">
        <v>765</v>
      </c>
      <c r="H927" s="364" t="s">
        <v>556</v>
      </c>
      <c r="J927" s="364" t="s">
        <v>560</v>
      </c>
      <c r="K927" s="364" t="s">
        <v>562</v>
      </c>
      <c r="L927" s="364" t="s">
        <v>555</v>
      </c>
      <c r="M927" s="364" t="s">
        <v>738</v>
      </c>
      <c r="N927" s="364" t="s">
        <v>739</v>
      </c>
      <c r="O927" s="364" t="s">
        <v>555</v>
      </c>
      <c r="P927" s="364" t="s">
        <v>555</v>
      </c>
      <c r="Q927" s="364" t="s">
        <v>555</v>
      </c>
      <c r="R927" s="364" t="s">
        <v>555</v>
      </c>
      <c r="S927" s="364" t="s">
        <v>555</v>
      </c>
      <c r="T927" s="365">
        <v>0</v>
      </c>
      <c r="U927" s="365">
        <v>0</v>
      </c>
      <c r="V927" s="365">
        <v>0</v>
      </c>
      <c r="W927" s="365">
        <v>0</v>
      </c>
      <c r="X927" s="365">
        <v>0</v>
      </c>
      <c r="Y927" s="365">
        <v>0</v>
      </c>
      <c r="Z927" s="365">
        <v>0</v>
      </c>
      <c r="AA927" s="365">
        <v>0</v>
      </c>
      <c r="AB927" s="365">
        <v>0</v>
      </c>
      <c r="AC927" s="365">
        <v>0</v>
      </c>
      <c r="AD927" s="365">
        <v>0</v>
      </c>
      <c r="AE927" s="365">
        <v>0</v>
      </c>
      <c r="AF927" s="365">
        <v>0</v>
      </c>
      <c r="AG927" s="365">
        <v>0</v>
      </c>
      <c r="AH927" s="365">
        <v>0</v>
      </c>
      <c r="AI927" s="365">
        <v>0</v>
      </c>
    </row>
    <row r="928" spans="1:79">
      <c r="A928" s="458" t="str">
        <f t="shared" si="14"/>
        <v>1402404262102000</v>
      </c>
      <c r="B928" s="364" t="s">
        <v>1616</v>
      </c>
      <c r="C928" s="364" t="s">
        <v>553</v>
      </c>
      <c r="D928" s="364" t="s">
        <v>573</v>
      </c>
      <c r="E928" s="364" t="s">
        <v>555</v>
      </c>
      <c r="F928" s="364" t="s">
        <v>766</v>
      </c>
      <c r="G928" s="364" t="s">
        <v>765</v>
      </c>
      <c r="H928" s="364" t="s">
        <v>556</v>
      </c>
      <c r="J928" s="364" t="s">
        <v>560</v>
      </c>
      <c r="K928" s="364" t="s">
        <v>563</v>
      </c>
      <c r="L928" s="364" t="s">
        <v>555</v>
      </c>
      <c r="M928" s="364" t="s">
        <v>738</v>
      </c>
      <c r="N928" s="364" t="s">
        <v>739</v>
      </c>
      <c r="O928" s="364" t="s">
        <v>555</v>
      </c>
      <c r="P928" s="364" t="s">
        <v>555</v>
      </c>
      <c r="Q928" s="364" t="s">
        <v>555</v>
      </c>
      <c r="R928" s="364" t="s">
        <v>555</v>
      </c>
      <c r="S928" s="364" t="s">
        <v>555</v>
      </c>
      <c r="T928" s="365">
        <v>0</v>
      </c>
      <c r="U928" s="365">
        <v>0</v>
      </c>
      <c r="V928" s="365">
        <v>0</v>
      </c>
      <c r="W928" s="365">
        <v>0</v>
      </c>
      <c r="X928" s="365">
        <v>0</v>
      </c>
      <c r="Y928" s="365">
        <v>0</v>
      </c>
      <c r="Z928" s="365">
        <v>0</v>
      </c>
      <c r="AA928" s="365">
        <v>0</v>
      </c>
      <c r="AB928" s="365">
        <v>0</v>
      </c>
      <c r="AC928" s="365">
        <v>0</v>
      </c>
      <c r="AD928" s="365">
        <v>0</v>
      </c>
      <c r="AE928" s="365">
        <v>0</v>
      </c>
      <c r="AF928" s="365">
        <v>0</v>
      </c>
      <c r="AG928" s="365">
        <v>0</v>
      </c>
      <c r="AH928" s="365">
        <v>0</v>
      </c>
      <c r="AI928" s="365">
        <v>0</v>
      </c>
    </row>
    <row r="929" spans="1:90">
      <c r="A929" s="458" t="str">
        <f t="shared" si="14"/>
        <v>1402405262102000</v>
      </c>
      <c r="B929" s="364" t="s">
        <v>1616</v>
      </c>
      <c r="C929" s="364" t="s">
        <v>553</v>
      </c>
      <c r="D929" s="364" t="s">
        <v>573</v>
      </c>
      <c r="E929" s="364" t="s">
        <v>555</v>
      </c>
      <c r="F929" s="364" t="s">
        <v>766</v>
      </c>
      <c r="G929" s="364" t="s">
        <v>765</v>
      </c>
      <c r="H929" s="364" t="s">
        <v>556</v>
      </c>
      <c r="J929" s="364" t="s">
        <v>560</v>
      </c>
      <c r="K929" s="364" t="s">
        <v>564</v>
      </c>
      <c r="L929" s="364" t="s">
        <v>555</v>
      </c>
      <c r="M929" s="364" t="s">
        <v>738</v>
      </c>
      <c r="N929" s="364" t="s">
        <v>739</v>
      </c>
      <c r="O929" s="364" t="s">
        <v>555</v>
      </c>
      <c r="P929" s="364" t="s">
        <v>555</v>
      </c>
      <c r="Q929" s="364" t="s">
        <v>555</v>
      </c>
      <c r="R929" s="364" t="s">
        <v>555</v>
      </c>
      <c r="S929" s="364" t="s">
        <v>555</v>
      </c>
      <c r="T929" s="365">
        <v>0</v>
      </c>
      <c r="U929" s="365">
        <v>0</v>
      </c>
      <c r="V929" s="365">
        <v>0</v>
      </c>
      <c r="W929" s="365">
        <v>0</v>
      </c>
      <c r="X929" s="365">
        <v>0</v>
      </c>
      <c r="Y929" s="365">
        <v>0</v>
      </c>
      <c r="Z929" s="365">
        <v>0</v>
      </c>
      <c r="AA929" s="365">
        <v>0</v>
      </c>
      <c r="AB929" s="365">
        <v>0</v>
      </c>
      <c r="AC929" s="365">
        <v>0</v>
      </c>
      <c r="AD929" s="365">
        <v>0</v>
      </c>
      <c r="AE929" s="365">
        <v>0</v>
      </c>
      <c r="AF929" s="365">
        <v>0</v>
      </c>
      <c r="AG929" s="365">
        <v>0</v>
      </c>
      <c r="AH929" s="365">
        <v>0</v>
      </c>
      <c r="AI929" s="365">
        <v>0</v>
      </c>
    </row>
    <row r="930" spans="1:90">
      <c r="A930" s="458" t="str">
        <f t="shared" si="14"/>
        <v>1402406262102000</v>
      </c>
      <c r="B930" s="364" t="s">
        <v>1616</v>
      </c>
      <c r="C930" s="364" t="s">
        <v>553</v>
      </c>
      <c r="D930" s="364" t="s">
        <v>573</v>
      </c>
      <c r="E930" s="364" t="s">
        <v>555</v>
      </c>
      <c r="F930" s="364" t="s">
        <v>766</v>
      </c>
      <c r="G930" s="364" t="s">
        <v>765</v>
      </c>
      <c r="H930" s="364" t="s">
        <v>556</v>
      </c>
      <c r="J930" s="364" t="s">
        <v>560</v>
      </c>
      <c r="K930" s="364" t="s">
        <v>565</v>
      </c>
      <c r="L930" s="364" t="s">
        <v>555</v>
      </c>
      <c r="M930" s="364" t="s">
        <v>738</v>
      </c>
      <c r="N930" s="364" t="s">
        <v>739</v>
      </c>
      <c r="O930" s="364" t="s">
        <v>555</v>
      </c>
      <c r="P930" s="364" t="s">
        <v>555</v>
      </c>
      <c r="Q930" s="364" t="s">
        <v>555</v>
      </c>
      <c r="R930" s="364" t="s">
        <v>555</v>
      </c>
      <c r="S930" s="364" t="s">
        <v>555</v>
      </c>
      <c r="T930" s="365">
        <v>0</v>
      </c>
      <c r="U930" s="365">
        <v>0</v>
      </c>
      <c r="V930" s="365">
        <v>0</v>
      </c>
      <c r="W930" s="365">
        <v>0</v>
      </c>
      <c r="X930" s="365">
        <v>0</v>
      </c>
      <c r="Y930" s="365">
        <v>0</v>
      </c>
      <c r="Z930" s="365">
        <v>0</v>
      </c>
      <c r="AA930" s="365">
        <v>0</v>
      </c>
      <c r="AB930" s="365">
        <v>0</v>
      </c>
      <c r="AC930" s="365">
        <v>0</v>
      </c>
      <c r="AD930" s="365">
        <v>0</v>
      </c>
      <c r="AE930" s="365">
        <v>0</v>
      </c>
      <c r="AF930" s="365">
        <v>0</v>
      </c>
      <c r="AG930" s="365">
        <v>0</v>
      </c>
      <c r="AH930" s="365">
        <v>0</v>
      </c>
      <c r="AI930" s="365">
        <v>0</v>
      </c>
    </row>
    <row r="931" spans="1:90">
      <c r="A931" s="458" t="str">
        <f t="shared" si="14"/>
        <v>1402407262102000</v>
      </c>
      <c r="B931" s="364" t="s">
        <v>1616</v>
      </c>
      <c r="C931" s="364" t="s">
        <v>553</v>
      </c>
      <c r="D931" s="364" t="s">
        <v>573</v>
      </c>
      <c r="E931" s="364" t="s">
        <v>555</v>
      </c>
      <c r="F931" s="364" t="s">
        <v>766</v>
      </c>
      <c r="G931" s="364" t="s">
        <v>765</v>
      </c>
      <c r="H931" s="364" t="s">
        <v>556</v>
      </c>
      <c r="J931" s="364" t="s">
        <v>560</v>
      </c>
      <c r="K931" s="364" t="s">
        <v>566</v>
      </c>
      <c r="L931" s="364" t="s">
        <v>555</v>
      </c>
      <c r="M931" s="364" t="s">
        <v>738</v>
      </c>
      <c r="N931" s="364" t="s">
        <v>739</v>
      </c>
      <c r="O931" s="364" t="s">
        <v>555</v>
      </c>
      <c r="P931" s="364" t="s">
        <v>555</v>
      </c>
      <c r="Q931" s="364" t="s">
        <v>555</v>
      </c>
      <c r="R931" s="364" t="s">
        <v>555</v>
      </c>
      <c r="S931" s="364" t="s">
        <v>555</v>
      </c>
      <c r="T931" s="365">
        <v>0</v>
      </c>
      <c r="U931" s="365">
        <v>0</v>
      </c>
      <c r="V931" s="365">
        <v>0</v>
      </c>
      <c r="W931" s="365">
        <v>0</v>
      </c>
      <c r="X931" s="365">
        <v>0</v>
      </c>
      <c r="Y931" s="365">
        <v>0</v>
      </c>
      <c r="Z931" s="365">
        <v>0</v>
      </c>
      <c r="AA931" s="365">
        <v>0</v>
      </c>
      <c r="AB931" s="365">
        <v>0</v>
      </c>
      <c r="AC931" s="365">
        <v>0</v>
      </c>
      <c r="AD931" s="365">
        <v>0</v>
      </c>
      <c r="AE931" s="365">
        <v>0</v>
      </c>
      <c r="AF931" s="365">
        <v>0</v>
      </c>
      <c r="AG931" s="365">
        <v>0</v>
      </c>
      <c r="AH931" s="365">
        <v>0</v>
      </c>
      <c r="AI931" s="365">
        <v>0</v>
      </c>
    </row>
    <row r="932" spans="1:90">
      <c r="A932" s="458" t="str">
        <f t="shared" si="14"/>
        <v>1402408262102000</v>
      </c>
      <c r="B932" s="364" t="s">
        <v>1616</v>
      </c>
      <c r="C932" s="364" t="s">
        <v>553</v>
      </c>
      <c r="D932" s="364" t="s">
        <v>573</v>
      </c>
      <c r="E932" s="364" t="s">
        <v>555</v>
      </c>
      <c r="F932" s="364" t="s">
        <v>766</v>
      </c>
      <c r="G932" s="364" t="s">
        <v>765</v>
      </c>
      <c r="H932" s="364" t="s">
        <v>556</v>
      </c>
      <c r="J932" s="364" t="s">
        <v>560</v>
      </c>
      <c r="K932" s="364" t="s">
        <v>554</v>
      </c>
      <c r="L932" s="364" t="s">
        <v>555</v>
      </c>
      <c r="M932" s="364" t="s">
        <v>738</v>
      </c>
      <c r="N932" s="364" t="s">
        <v>739</v>
      </c>
      <c r="O932" s="364" t="s">
        <v>555</v>
      </c>
      <c r="P932" s="364" t="s">
        <v>555</v>
      </c>
      <c r="Q932" s="364" t="s">
        <v>555</v>
      </c>
      <c r="R932" s="364" t="s">
        <v>555</v>
      </c>
      <c r="S932" s="364" t="s">
        <v>555</v>
      </c>
      <c r="T932" s="365">
        <v>0</v>
      </c>
      <c r="U932" s="365">
        <v>0</v>
      </c>
      <c r="V932" s="365">
        <v>0</v>
      </c>
      <c r="W932" s="365">
        <v>0</v>
      </c>
      <c r="X932" s="365">
        <v>0</v>
      </c>
      <c r="Y932" s="365">
        <v>0</v>
      </c>
      <c r="Z932" s="365">
        <v>0</v>
      </c>
      <c r="AA932" s="365">
        <v>0</v>
      </c>
      <c r="AB932" s="365">
        <v>0</v>
      </c>
      <c r="AC932" s="365">
        <v>0</v>
      </c>
      <c r="AD932" s="365">
        <v>0</v>
      </c>
      <c r="AE932" s="365">
        <v>0</v>
      </c>
      <c r="AF932" s="365">
        <v>0</v>
      </c>
      <c r="AG932" s="365">
        <v>0</v>
      </c>
      <c r="AH932" s="365">
        <v>0</v>
      </c>
      <c r="AI932" s="365">
        <v>0</v>
      </c>
    </row>
    <row r="933" spans="1:90">
      <c r="A933" s="458" t="str">
        <f t="shared" si="14"/>
        <v>1402409262102000</v>
      </c>
      <c r="B933" s="364" t="s">
        <v>1616</v>
      </c>
      <c r="C933" s="364" t="s">
        <v>553</v>
      </c>
      <c r="D933" s="364" t="s">
        <v>573</v>
      </c>
      <c r="E933" s="364" t="s">
        <v>555</v>
      </c>
      <c r="F933" s="364" t="s">
        <v>766</v>
      </c>
      <c r="G933" s="364" t="s">
        <v>765</v>
      </c>
      <c r="H933" s="364" t="s">
        <v>556</v>
      </c>
      <c r="J933" s="364" t="s">
        <v>560</v>
      </c>
      <c r="K933" s="364" t="s">
        <v>567</v>
      </c>
      <c r="L933" s="364" t="s">
        <v>555</v>
      </c>
      <c r="M933" s="364" t="s">
        <v>738</v>
      </c>
      <c r="N933" s="364" t="s">
        <v>739</v>
      </c>
      <c r="O933" s="364" t="s">
        <v>555</v>
      </c>
      <c r="P933" s="364" t="s">
        <v>555</v>
      </c>
      <c r="Q933" s="364" t="s">
        <v>555</v>
      </c>
      <c r="R933" s="364" t="s">
        <v>555</v>
      </c>
      <c r="S933" s="364" t="s">
        <v>555</v>
      </c>
      <c r="T933" s="365">
        <v>0</v>
      </c>
      <c r="U933" s="365">
        <v>0</v>
      </c>
      <c r="V933" s="365">
        <v>0</v>
      </c>
      <c r="W933" s="365">
        <v>0</v>
      </c>
      <c r="X933" s="365">
        <v>0</v>
      </c>
      <c r="Y933" s="365">
        <v>0</v>
      </c>
      <c r="Z933" s="365">
        <v>0</v>
      </c>
      <c r="AA933" s="365">
        <v>0</v>
      </c>
      <c r="AB933" s="365">
        <v>0</v>
      </c>
      <c r="AC933" s="365">
        <v>0</v>
      </c>
      <c r="AD933" s="365">
        <v>0</v>
      </c>
      <c r="AE933" s="365">
        <v>0</v>
      </c>
      <c r="AF933" s="365">
        <v>0</v>
      </c>
      <c r="AG933" s="365">
        <v>0</v>
      </c>
      <c r="AH933" s="365">
        <v>0</v>
      </c>
      <c r="AI933" s="365">
        <v>0</v>
      </c>
    </row>
    <row r="934" spans="1:90">
      <c r="A934" s="458" t="str">
        <f t="shared" si="14"/>
        <v>1402410262102000</v>
      </c>
      <c r="B934" s="364" t="s">
        <v>1616</v>
      </c>
      <c r="C934" s="364" t="s">
        <v>553</v>
      </c>
      <c r="D934" s="364" t="s">
        <v>573</v>
      </c>
      <c r="E934" s="364" t="s">
        <v>555</v>
      </c>
      <c r="F934" s="364" t="s">
        <v>766</v>
      </c>
      <c r="G934" s="364" t="s">
        <v>765</v>
      </c>
      <c r="H934" s="364" t="s">
        <v>556</v>
      </c>
      <c r="J934" s="364" t="s">
        <v>560</v>
      </c>
      <c r="K934" s="364" t="s">
        <v>568</v>
      </c>
      <c r="L934" s="364" t="s">
        <v>555</v>
      </c>
      <c r="M934" s="364" t="s">
        <v>738</v>
      </c>
      <c r="N934" s="364" t="s">
        <v>739</v>
      </c>
      <c r="O934" s="364" t="s">
        <v>555</v>
      </c>
      <c r="P934" s="364" t="s">
        <v>555</v>
      </c>
      <c r="Q934" s="364" t="s">
        <v>555</v>
      </c>
      <c r="R934" s="364" t="s">
        <v>555</v>
      </c>
      <c r="S934" s="364" t="s">
        <v>555</v>
      </c>
      <c r="T934" s="365">
        <v>0</v>
      </c>
      <c r="U934" s="365">
        <v>0</v>
      </c>
      <c r="V934" s="365">
        <v>0</v>
      </c>
      <c r="W934" s="365">
        <v>0</v>
      </c>
      <c r="X934" s="365">
        <v>0</v>
      </c>
      <c r="Y934" s="365">
        <v>0</v>
      </c>
      <c r="Z934" s="365">
        <v>0</v>
      </c>
      <c r="AA934" s="365">
        <v>0</v>
      </c>
      <c r="AB934" s="365">
        <v>0</v>
      </c>
      <c r="AC934" s="365">
        <v>0</v>
      </c>
      <c r="AD934" s="365">
        <v>0</v>
      </c>
      <c r="AE934" s="365">
        <v>0</v>
      </c>
      <c r="AF934" s="365">
        <v>0</v>
      </c>
      <c r="AG934" s="365">
        <v>0</v>
      </c>
      <c r="AH934" s="365">
        <v>0</v>
      </c>
      <c r="AI934" s="365">
        <v>0</v>
      </c>
    </row>
    <row r="935" spans="1:90">
      <c r="A935" s="458" t="str">
        <f t="shared" si="14"/>
        <v>1402411262102000</v>
      </c>
      <c r="B935" s="364" t="s">
        <v>1616</v>
      </c>
      <c r="C935" s="364" t="s">
        <v>553</v>
      </c>
      <c r="D935" s="364" t="s">
        <v>573</v>
      </c>
      <c r="E935" s="364" t="s">
        <v>555</v>
      </c>
      <c r="F935" s="364" t="s">
        <v>766</v>
      </c>
      <c r="G935" s="364" t="s">
        <v>765</v>
      </c>
      <c r="H935" s="364" t="s">
        <v>556</v>
      </c>
      <c r="J935" s="364" t="s">
        <v>560</v>
      </c>
      <c r="K935" s="364" t="s">
        <v>569</v>
      </c>
      <c r="L935" s="364" t="s">
        <v>555</v>
      </c>
      <c r="M935" s="364" t="s">
        <v>738</v>
      </c>
      <c r="N935" s="364" t="s">
        <v>739</v>
      </c>
      <c r="O935" s="364" t="s">
        <v>555</v>
      </c>
      <c r="P935" s="364" t="s">
        <v>555</v>
      </c>
      <c r="Q935" s="364" t="s">
        <v>555</v>
      </c>
      <c r="R935" s="364" t="s">
        <v>555</v>
      </c>
      <c r="S935" s="364" t="s">
        <v>555</v>
      </c>
      <c r="T935" s="365">
        <v>0</v>
      </c>
      <c r="U935" s="365">
        <v>0</v>
      </c>
      <c r="V935" s="365">
        <v>0</v>
      </c>
      <c r="W935" s="365">
        <v>0</v>
      </c>
      <c r="X935" s="365">
        <v>0</v>
      </c>
      <c r="Y935" s="365">
        <v>0</v>
      </c>
      <c r="Z935" s="365">
        <v>0</v>
      </c>
      <c r="AA935" s="365">
        <v>0</v>
      </c>
      <c r="AB935" s="365">
        <v>0</v>
      </c>
      <c r="AC935" s="365">
        <v>0</v>
      </c>
      <c r="AD935" s="365">
        <v>0</v>
      </c>
      <c r="AE935" s="365">
        <v>0</v>
      </c>
      <c r="AF935" s="365">
        <v>0</v>
      </c>
      <c r="AG935" s="365">
        <v>0</v>
      </c>
      <c r="AH935" s="365">
        <v>0</v>
      </c>
      <c r="AI935" s="365">
        <v>0</v>
      </c>
    </row>
    <row r="936" spans="1:90">
      <c r="A936" s="458" t="str">
        <f t="shared" si="14"/>
        <v>1402412262102000</v>
      </c>
      <c r="B936" s="364" t="s">
        <v>1616</v>
      </c>
      <c r="C936" s="364" t="s">
        <v>553</v>
      </c>
      <c r="D936" s="364" t="s">
        <v>573</v>
      </c>
      <c r="E936" s="364" t="s">
        <v>555</v>
      </c>
      <c r="F936" s="364" t="s">
        <v>766</v>
      </c>
      <c r="G936" s="364" t="s">
        <v>765</v>
      </c>
      <c r="H936" s="364" t="s">
        <v>556</v>
      </c>
      <c r="J936" s="364" t="s">
        <v>560</v>
      </c>
      <c r="K936" s="364" t="s">
        <v>557</v>
      </c>
      <c r="L936" s="364" t="s">
        <v>555</v>
      </c>
      <c r="M936" s="364" t="s">
        <v>738</v>
      </c>
      <c r="N936" s="364" t="s">
        <v>739</v>
      </c>
      <c r="O936" s="364" t="s">
        <v>555</v>
      </c>
      <c r="P936" s="364" t="s">
        <v>555</v>
      </c>
      <c r="Q936" s="364" t="s">
        <v>555</v>
      </c>
      <c r="R936" s="364" t="s">
        <v>555</v>
      </c>
      <c r="S936" s="364" t="s">
        <v>555</v>
      </c>
      <c r="T936" s="365">
        <v>0</v>
      </c>
      <c r="U936" s="365">
        <v>0</v>
      </c>
      <c r="V936" s="365">
        <v>0</v>
      </c>
      <c r="W936" s="365">
        <v>0</v>
      </c>
      <c r="X936" s="365">
        <v>0</v>
      </c>
      <c r="Y936" s="365">
        <v>0</v>
      </c>
      <c r="Z936" s="365">
        <v>0</v>
      </c>
      <c r="AA936" s="365">
        <v>0</v>
      </c>
      <c r="AB936" s="365">
        <v>0</v>
      </c>
      <c r="AC936" s="365">
        <v>0</v>
      </c>
      <c r="AD936" s="365">
        <v>0</v>
      </c>
      <c r="AE936" s="365">
        <v>0</v>
      </c>
      <c r="AF936" s="365">
        <v>0</v>
      </c>
      <c r="AG936" s="365">
        <v>0</v>
      </c>
      <c r="AH936" s="365">
        <v>0</v>
      </c>
      <c r="AI936" s="365">
        <v>0</v>
      </c>
    </row>
    <row r="937" spans="1:90">
      <c r="A937" s="458" t="str">
        <f t="shared" si="14"/>
        <v>1402601262102000</v>
      </c>
      <c r="B937" s="364" t="s">
        <v>1616</v>
      </c>
      <c r="C937" s="364" t="s">
        <v>553</v>
      </c>
      <c r="D937" s="364" t="s">
        <v>573</v>
      </c>
      <c r="E937" s="364" t="s">
        <v>555</v>
      </c>
      <c r="F937" s="364" t="s">
        <v>766</v>
      </c>
      <c r="G937" s="364" t="s">
        <v>765</v>
      </c>
      <c r="H937" s="364" t="s">
        <v>556</v>
      </c>
      <c r="J937" s="364" t="s">
        <v>570</v>
      </c>
      <c r="K937" s="364" t="s">
        <v>558</v>
      </c>
      <c r="L937" s="364" t="s">
        <v>555</v>
      </c>
      <c r="M937" s="364" t="s">
        <v>738</v>
      </c>
      <c r="N937" s="364" t="s">
        <v>739</v>
      </c>
      <c r="O937" s="364" t="s">
        <v>555</v>
      </c>
      <c r="P937" s="364" t="s">
        <v>555</v>
      </c>
      <c r="Q937" s="364" t="s">
        <v>555</v>
      </c>
      <c r="R937" s="364" t="s">
        <v>555</v>
      </c>
      <c r="S937" s="364" t="s">
        <v>555</v>
      </c>
      <c r="T937" s="365">
        <v>6697</v>
      </c>
      <c r="U937" s="365">
        <v>6697</v>
      </c>
      <c r="V937" s="365">
        <v>6697</v>
      </c>
      <c r="W937" s="365">
        <v>0</v>
      </c>
      <c r="X937" s="365">
        <v>0</v>
      </c>
      <c r="Y937" s="365">
        <v>0</v>
      </c>
      <c r="Z937" s="365">
        <v>0</v>
      </c>
      <c r="AA937" s="365">
        <v>0</v>
      </c>
      <c r="AB937" s="365">
        <v>0</v>
      </c>
      <c r="AC937" s="365">
        <v>0</v>
      </c>
      <c r="AD937" s="365">
        <v>0</v>
      </c>
      <c r="AE937" s="365">
        <v>3342</v>
      </c>
      <c r="AF937" s="365">
        <v>3342</v>
      </c>
      <c r="AG937" s="365">
        <v>0</v>
      </c>
      <c r="AH937" s="365">
        <v>0</v>
      </c>
      <c r="AI937" s="365">
        <v>3342</v>
      </c>
      <c r="AJ937" s="365">
        <v>0</v>
      </c>
      <c r="AK937" s="365">
        <v>0</v>
      </c>
      <c r="AL937" s="365">
        <v>0</v>
      </c>
      <c r="AM937" s="365">
        <v>0</v>
      </c>
      <c r="AN937" s="365">
        <v>0</v>
      </c>
      <c r="AO937" s="365">
        <v>3355</v>
      </c>
      <c r="AP937" s="365">
        <v>0</v>
      </c>
      <c r="AQ937" s="365">
        <v>0</v>
      </c>
      <c r="AR937" s="365">
        <v>0</v>
      </c>
      <c r="AS937" s="365">
        <v>0</v>
      </c>
      <c r="AT937" s="365">
        <v>0</v>
      </c>
      <c r="AU937" s="365">
        <v>0</v>
      </c>
      <c r="AV937" s="365">
        <v>0</v>
      </c>
      <c r="AW937" s="365">
        <v>0</v>
      </c>
      <c r="AX937" s="365">
        <v>0</v>
      </c>
      <c r="AY937" s="365">
        <v>0</v>
      </c>
      <c r="AZ937" s="365">
        <v>3000</v>
      </c>
      <c r="BA937" s="365">
        <v>0</v>
      </c>
      <c r="BB937" s="365">
        <v>0</v>
      </c>
      <c r="BC937" s="365">
        <v>0</v>
      </c>
      <c r="BD937" s="365">
        <v>0</v>
      </c>
      <c r="BE937" s="365">
        <v>0</v>
      </c>
      <c r="BF937" s="365">
        <v>0</v>
      </c>
      <c r="BG937" s="365">
        <v>0</v>
      </c>
      <c r="BH937" s="365">
        <v>0</v>
      </c>
      <c r="BI937" s="365">
        <v>0</v>
      </c>
      <c r="BJ937" s="365">
        <v>0</v>
      </c>
      <c r="BK937" s="365">
        <v>0</v>
      </c>
      <c r="BL937" s="365">
        <v>0</v>
      </c>
      <c r="BM937" s="365">
        <v>0</v>
      </c>
      <c r="BN937" s="365">
        <v>0</v>
      </c>
      <c r="BO937" s="365">
        <v>0</v>
      </c>
      <c r="BP937" s="365">
        <v>0</v>
      </c>
      <c r="BQ937" s="365">
        <v>0</v>
      </c>
      <c r="BR937" s="365">
        <v>0</v>
      </c>
      <c r="BS937" s="365">
        <v>0</v>
      </c>
      <c r="BT937" s="365">
        <v>0</v>
      </c>
      <c r="BU937" s="365">
        <v>3000</v>
      </c>
      <c r="BV937" s="365">
        <v>0</v>
      </c>
      <c r="BW937" s="365">
        <v>-3000</v>
      </c>
      <c r="BX937" s="365">
        <v>355</v>
      </c>
      <c r="BY937" s="365">
        <v>0</v>
      </c>
      <c r="BZ937" s="365">
        <v>797</v>
      </c>
      <c r="CA937" s="365">
        <v>0</v>
      </c>
    </row>
    <row r="938" spans="1:90">
      <c r="A938" s="458" t="str">
        <f t="shared" si="14"/>
        <v>1402602262102000</v>
      </c>
      <c r="B938" s="364" t="s">
        <v>1616</v>
      </c>
      <c r="C938" s="364" t="s">
        <v>553</v>
      </c>
      <c r="D938" s="364" t="s">
        <v>573</v>
      </c>
      <c r="E938" s="364" t="s">
        <v>555</v>
      </c>
      <c r="F938" s="364" t="s">
        <v>766</v>
      </c>
      <c r="G938" s="364" t="s">
        <v>765</v>
      </c>
      <c r="H938" s="364" t="s">
        <v>556</v>
      </c>
      <c r="J938" s="364" t="s">
        <v>570</v>
      </c>
      <c r="K938" s="364" t="s">
        <v>561</v>
      </c>
      <c r="L938" s="364" t="s">
        <v>555</v>
      </c>
      <c r="M938" s="364" t="s">
        <v>738</v>
      </c>
      <c r="N938" s="364" t="s">
        <v>739</v>
      </c>
      <c r="O938" s="364" t="s">
        <v>555</v>
      </c>
      <c r="P938" s="364" t="s">
        <v>555</v>
      </c>
      <c r="Q938" s="364" t="s">
        <v>555</v>
      </c>
      <c r="R938" s="364" t="s">
        <v>555</v>
      </c>
      <c r="S938" s="364" t="s">
        <v>555</v>
      </c>
      <c r="T938" s="365">
        <v>0</v>
      </c>
      <c r="U938" s="365">
        <v>1152</v>
      </c>
      <c r="V938" s="365">
        <v>0</v>
      </c>
      <c r="W938" s="365">
        <v>0</v>
      </c>
      <c r="X938" s="365">
        <v>0</v>
      </c>
      <c r="Y938" s="365">
        <v>0</v>
      </c>
      <c r="Z938" s="365">
        <v>0</v>
      </c>
      <c r="AA938" s="365">
        <v>1152</v>
      </c>
      <c r="AB938" s="365">
        <v>0</v>
      </c>
      <c r="AC938" s="365">
        <v>176</v>
      </c>
      <c r="AD938" s="365">
        <v>0</v>
      </c>
      <c r="AE938" s="365">
        <v>0</v>
      </c>
      <c r="AF938" s="365">
        <v>176</v>
      </c>
      <c r="AG938" s="365">
        <v>0</v>
      </c>
      <c r="AH938" s="365">
        <v>0</v>
      </c>
      <c r="AI938" s="365">
        <v>0</v>
      </c>
      <c r="AJ938" s="365">
        <v>0</v>
      </c>
      <c r="AK938" s="365">
        <v>0</v>
      </c>
      <c r="AL938" s="365">
        <v>0</v>
      </c>
      <c r="AM938" s="365">
        <v>0</v>
      </c>
      <c r="AN938" s="365">
        <v>0</v>
      </c>
      <c r="AO938" s="365">
        <v>0</v>
      </c>
      <c r="AU938" s="365">
        <v>0</v>
      </c>
      <c r="AV938" s="365">
        <v>0</v>
      </c>
      <c r="AW938" s="365">
        <v>0</v>
      </c>
      <c r="AX938" s="365">
        <v>0</v>
      </c>
      <c r="AY938" s="365">
        <v>0</v>
      </c>
      <c r="AZ938" s="365">
        <v>0</v>
      </c>
      <c r="BA938" s="365">
        <v>0</v>
      </c>
      <c r="BB938" s="365">
        <v>0</v>
      </c>
      <c r="BC938" s="365">
        <v>0</v>
      </c>
      <c r="BD938" s="365">
        <v>0</v>
      </c>
      <c r="BE938" s="365">
        <v>0</v>
      </c>
      <c r="BF938" s="365">
        <v>0</v>
      </c>
      <c r="BG938" s="365">
        <v>0</v>
      </c>
      <c r="BH938" s="365">
        <v>0</v>
      </c>
      <c r="BI938" s="365">
        <v>0</v>
      </c>
      <c r="BJ938" s="365">
        <v>0</v>
      </c>
      <c r="BK938" s="365">
        <v>0</v>
      </c>
      <c r="BL938" s="365">
        <v>0</v>
      </c>
      <c r="BM938" s="365">
        <v>0</v>
      </c>
      <c r="BN938" s="365">
        <v>0</v>
      </c>
      <c r="BO938" s="365">
        <v>0</v>
      </c>
      <c r="BP938" s="365">
        <v>0</v>
      </c>
      <c r="BQ938" s="365">
        <v>0</v>
      </c>
      <c r="BR938" s="365">
        <v>0</v>
      </c>
      <c r="BS938" s="365">
        <v>0</v>
      </c>
      <c r="BT938" s="365">
        <v>0</v>
      </c>
      <c r="BU938" s="365">
        <v>0</v>
      </c>
      <c r="BV938" s="365">
        <v>0</v>
      </c>
      <c r="BW938" s="365">
        <v>0</v>
      </c>
      <c r="BX938" s="365">
        <v>0</v>
      </c>
      <c r="BY938" s="365">
        <v>0</v>
      </c>
      <c r="BZ938" s="365">
        <v>0</v>
      </c>
      <c r="CA938" s="365">
        <v>0</v>
      </c>
      <c r="CB938" s="365">
        <v>0</v>
      </c>
      <c r="CC938" s="365">
        <v>0</v>
      </c>
      <c r="CD938" s="365">
        <v>0</v>
      </c>
      <c r="CE938" s="365">
        <v>0</v>
      </c>
      <c r="CF938" s="365">
        <v>0</v>
      </c>
      <c r="CG938" s="365">
        <v>0</v>
      </c>
      <c r="CH938" s="365">
        <v>0</v>
      </c>
      <c r="CI938" s="365">
        <v>0</v>
      </c>
      <c r="CJ938" s="365">
        <v>0</v>
      </c>
      <c r="CK938" s="365">
        <v>0</v>
      </c>
      <c r="CL938" s="365">
        <v>0</v>
      </c>
    </row>
    <row r="939" spans="1:90">
      <c r="A939" s="458" t="str">
        <f t="shared" si="14"/>
        <v>1404501262102000</v>
      </c>
      <c r="B939" s="364" t="s">
        <v>1616</v>
      </c>
      <c r="C939" s="364" t="s">
        <v>553</v>
      </c>
      <c r="D939" s="364" t="s">
        <v>573</v>
      </c>
      <c r="E939" s="364" t="s">
        <v>555</v>
      </c>
      <c r="F939" s="364" t="s">
        <v>766</v>
      </c>
      <c r="G939" s="364" t="s">
        <v>765</v>
      </c>
      <c r="H939" s="364" t="s">
        <v>556</v>
      </c>
      <c r="J939" s="364" t="s">
        <v>571</v>
      </c>
      <c r="K939" s="364" t="s">
        <v>558</v>
      </c>
      <c r="L939" s="364" t="s">
        <v>555</v>
      </c>
      <c r="M939" s="364" t="s">
        <v>738</v>
      </c>
      <c r="N939" s="364" t="s">
        <v>739</v>
      </c>
      <c r="O939" s="364" t="s">
        <v>555</v>
      </c>
      <c r="P939" s="364" t="s">
        <v>555</v>
      </c>
      <c r="Q939" s="364" t="s">
        <v>555</v>
      </c>
      <c r="R939" s="364" t="s">
        <v>555</v>
      </c>
      <c r="S939" s="364" t="s">
        <v>555</v>
      </c>
      <c r="T939" s="365">
        <v>0</v>
      </c>
      <c r="U939" s="365">
        <v>0</v>
      </c>
      <c r="V939" s="365">
        <v>0</v>
      </c>
      <c r="W939" s="365">
        <v>0</v>
      </c>
      <c r="X939" s="365">
        <v>0</v>
      </c>
      <c r="Y939" s="365">
        <v>0</v>
      </c>
      <c r="Z939" s="365">
        <v>0</v>
      </c>
      <c r="AA939" s="365">
        <v>0</v>
      </c>
      <c r="AB939" s="365">
        <v>0</v>
      </c>
      <c r="AC939" s="365">
        <v>0</v>
      </c>
      <c r="AD939" s="365">
        <v>0</v>
      </c>
      <c r="AE939" s="365">
        <v>0</v>
      </c>
    </row>
    <row r="940" spans="1:90">
      <c r="A940" s="458" t="str">
        <f t="shared" si="14"/>
        <v>1404502262102000</v>
      </c>
      <c r="B940" s="364" t="s">
        <v>1616</v>
      </c>
      <c r="C940" s="364" t="s">
        <v>553</v>
      </c>
      <c r="D940" s="364" t="s">
        <v>573</v>
      </c>
      <c r="E940" s="364" t="s">
        <v>555</v>
      </c>
      <c r="F940" s="364" t="s">
        <v>766</v>
      </c>
      <c r="G940" s="364" t="s">
        <v>765</v>
      </c>
      <c r="H940" s="364" t="s">
        <v>556</v>
      </c>
      <c r="J940" s="364" t="s">
        <v>571</v>
      </c>
      <c r="K940" s="364" t="s">
        <v>561</v>
      </c>
      <c r="L940" s="364" t="s">
        <v>555</v>
      </c>
      <c r="M940" s="364" t="s">
        <v>738</v>
      </c>
      <c r="N940" s="364" t="s">
        <v>739</v>
      </c>
      <c r="O940" s="364" t="s">
        <v>555</v>
      </c>
      <c r="P940" s="364" t="s">
        <v>555</v>
      </c>
      <c r="Q940" s="364" t="s">
        <v>555</v>
      </c>
      <c r="R940" s="364" t="s">
        <v>555</v>
      </c>
      <c r="S940" s="364" t="s">
        <v>555</v>
      </c>
      <c r="T940" s="365">
        <v>0</v>
      </c>
      <c r="U940" s="365">
        <v>0</v>
      </c>
      <c r="V940" s="365">
        <v>0</v>
      </c>
      <c r="W940" s="365">
        <v>0</v>
      </c>
      <c r="X940" s="365">
        <v>0</v>
      </c>
      <c r="Y940" s="365">
        <v>0</v>
      </c>
      <c r="Z940" s="365">
        <v>0</v>
      </c>
      <c r="AA940" s="365">
        <v>0</v>
      </c>
      <c r="AB940" s="365">
        <v>0</v>
      </c>
      <c r="AC940" s="365">
        <v>0</v>
      </c>
      <c r="AD940" s="365">
        <v>0</v>
      </c>
      <c r="AE940" s="365">
        <v>0</v>
      </c>
    </row>
    <row r="941" spans="1:90">
      <c r="A941" s="458" t="str">
        <f t="shared" si="14"/>
        <v>1404503262102000</v>
      </c>
      <c r="B941" s="364" t="s">
        <v>1616</v>
      </c>
      <c r="C941" s="364" t="s">
        <v>553</v>
      </c>
      <c r="D941" s="364" t="s">
        <v>573</v>
      </c>
      <c r="E941" s="364" t="s">
        <v>555</v>
      </c>
      <c r="F941" s="364" t="s">
        <v>766</v>
      </c>
      <c r="G941" s="364" t="s">
        <v>765</v>
      </c>
      <c r="H941" s="364" t="s">
        <v>556</v>
      </c>
      <c r="J941" s="364" t="s">
        <v>571</v>
      </c>
      <c r="K941" s="364" t="s">
        <v>562</v>
      </c>
      <c r="L941" s="364" t="s">
        <v>555</v>
      </c>
      <c r="M941" s="364" t="s">
        <v>738</v>
      </c>
      <c r="N941" s="364" t="s">
        <v>739</v>
      </c>
      <c r="O941" s="364" t="s">
        <v>555</v>
      </c>
      <c r="P941" s="364" t="s">
        <v>555</v>
      </c>
      <c r="Q941" s="364" t="s">
        <v>555</v>
      </c>
      <c r="R941" s="364" t="s">
        <v>555</v>
      </c>
      <c r="S941" s="364" t="s">
        <v>555</v>
      </c>
      <c r="T941" s="365">
        <v>0</v>
      </c>
      <c r="U941" s="365">
        <v>0</v>
      </c>
      <c r="V941" s="365">
        <v>0</v>
      </c>
      <c r="W941" s="365">
        <v>0</v>
      </c>
      <c r="X941" s="365">
        <v>0</v>
      </c>
      <c r="Y941" s="365">
        <v>0</v>
      </c>
      <c r="Z941" s="365">
        <v>0</v>
      </c>
      <c r="AA941" s="365">
        <v>0</v>
      </c>
      <c r="AB941" s="365">
        <v>0</v>
      </c>
      <c r="AC941" s="365">
        <v>0</v>
      </c>
      <c r="AD941" s="365">
        <v>0</v>
      </c>
      <c r="AE941" s="365">
        <v>0</v>
      </c>
    </row>
    <row r="942" spans="1:90">
      <c r="A942" s="458" t="str">
        <f t="shared" si="14"/>
        <v>1404504262102000</v>
      </c>
      <c r="B942" s="364" t="s">
        <v>1616</v>
      </c>
      <c r="C942" s="364" t="s">
        <v>553</v>
      </c>
      <c r="D942" s="364" t="s">
        <v>573</v>
      </c>
      <c r="E942" s="364" t="s">
        <v>555</v>
      </c>
      <c r="F942" s="364" t="s">
        <v>766</v>
      </c>
      <c r="G942" s="364" t="s">
        <v>765</v>
      </c>
      <c r="H942" s="364" t="s">
        <v>556</v>
      </c>
      <c r="J942" s="364" t="s">
        <v>571</v>
      </c>
      <c r="K942" s="364" t="s">
        <v>563</v>
      </c>
      <c r="L942" s="364" t="s">
        <v>555</v>
      </c>
      <c r="M942" s="364" t="s">
        <v>738</v>
      </c>
      <c r="N942" s="364" t="s">
        <v>739</v>
      </c>
      <c r="O942" s="364" t="s">
        <v>555</v>
      </c>
      <c r="P942" s="364" t="s">
        <v>555</v>
      </c>
      <c r="Q942" s="364" t="s">
        <v>555</v>
      </c>
      <c r="R942" s="364" t="s">
        <v>555</v>
      </c>
      <c r="S942" s="364" t="s">
        <v>555</v>
      </c>
      <c r="T942" s="365">
        <v>0</v>
      </c>
      <c r="U942" s="365">
        <v>0</v>
      </c>
      <c r="V942" s="365">
        <v>0</v>
      </c>
      <c r="W942" s="365">
        <v>0</v>
      </c>
      <c r="X942" s="365">
        <v>0</v>
      </c>
      <c r="Y942" s="365">
        <v>0</v>
      </c>
      <c r="Z942" s="365">
        <v>0</v>
      </c>
      <c r="AA942" s="365">
        <v>0</v>
      </c>
      <c r="AB942" s="365">
        <v>0</v>
      </c>
      <c r="AC942" s="365">
        <v>0</v>
      </c>
      <c r="AD942" s="365">
        <v>0</v>
      </c>
      <c r="AE942" s="365">
        <v>0</v>
      </c>
    </row>
    <row r="943" spans="1:90">
      <c r="A943" s="458" t="str">
        <f t="shared" si="14"/>
        <v>1404505262102000</v>
      </c>
      <c r="B943" s="364" t="s">
        <v>1616</v>
      </c>
      <c r="C943" s="364" t="s">
        <v>553</v>
      </c>
      <c r="D943" s="364" t="s">
        <v>573</v>
      </c>
      <c r="E943" s="364" t="s">
        <v>555</v>
      </c>
      <c r="F943" s="364" t="s">
        <v>766</v>
      </c>
      <c r="G943" s="364" t="s">
        <v>765</v>
      </c>
      <c r="H943" s="364" t="s">
        <v>556</v>
      </c>
      <c r="J943" s="364" t="s">
        <v>571</v>
      </c>
      <c r="K943" s="364" t="s">
        <v>564</v>
      </c>
      <c r="L943" s="364" t="s">
        <v>555</v>
      </c>
      <c r="M943" s="364" t="s">
        <v>738</v>
      </c>
      <c r="N943" s="364" t="s">
        <v>739</v>
      </c>
      <c r="O943" s="364" t="s">
        <v>555</v>
      </c>
      <c r="P943" s="364" t="s">
        <v>555</v>
      </c>
      <c r="Q943" s="364" t="s">
        <v>555</v>
      </c>
      <c r="R943" s="364" t="s">
        <v>555</v>
      </c>
      <c r="S943" s="364" t="s">
        <v>555</v>
      </c>
      <c r="T943" s="365">
        <v>0</v>
      </c>
      <c r="U943" s="365">
        <v>0</v>
      </c>
      <c r="V943" s="365">
        <v>0</v>
      </c>
      <c r="W943" s="365">
        <v>0</v>
      </c>
      <c r="X943" s="365">
        <v>0</v>
      </c>
      <c r="Y943" s="365">
        <v>0</v>
      </c>
      <c r="Z943" s="365">
        <v>0</v>
      </c>
      <c r="AA943" s="365">
        <v>0</v>
      </c>
      <c r="AB943" s="365">
        <v>0</v>
      </c>
      <c r="AC943" s="365">
        <v>0</v>
      </c>
      <c r="AD943" s="365">
        <v>0</v>
      </c>
      <c r="AE943" s="365">
        <v>0</v>
      </c>
    </row>
    <row r="944" spans="1:90">
      <c r="A944" s="458" t="str">
        <f t="shared" si="14"/>
        <v>1404506262102000</v>
      </c>
      <c r="B944" s="364" t="s">
        <v>1616</v>
      </c>
      <c r="C944" s="364" t="s">
        <v>553</v>
      </c>
      <c r="D944" s="364" t="s">
        <v>573</v>
      </c>
      <c r="E944" s="364" t="s">
        <v>555</v>
      </c>
      <c r="F944" s="364" t="s">
        <v>766</v>
      </c>
      <c r="G944" s="364" t="s">
        <v>765</v>
      </c>
      <c r="H944" s="364" t="s">
        <v>556</v>
      </c>
      <c r="J944" s="364" t="s">
        <v>571</v>
      </c>
      <c r="K944" s="364" t="s">
        <v>565</v>
      </c>
      <c r="L944" s="364" t="s">
        <v>555</v>
      </c>
      <c r="M944" s="364" t="s">
        <v>738</v>
      </c>
      <c r="N944" s="364" t="s">
        <v>739</v>
      </c>
      <c r="O944" s="364" t="s">
        <v>555</v>
      </c>
      <c r="P944" s="364" t="s">
        <v>555</v>
      </c>
      <c r="Q944" s="364" t="s">
        <v>555</v>
      </c>
      <c r="R944" s="364" t="s">
        <v>555</v>
      </c>
      <c r="S944" s="364" t="s">
        <v>555</v>
      </c>
      <c r="T944" s="365">
        <v>0</v>
      </c>
      <c r="U944" s="365">
        <v>0</v>
      </c>
      <c r="V944" s="365">
        <v>0</v>
      </c>
      <c r="W944" s="365">
        <v>0</v>
      </c>
      <c r="X944" s="365">
        <v>0</v>
      </c>
      <c r="Y944" s="365">
        <v>0</v>
      </c>
      <c r="Z944" s="365">
        <v>0</v>
      </c>
      <c r="AA944" s="365">
        <v>0</v>
      </c>
      <c r="AB944" s="365">
        <v>0</v>
      </c>
      <c r="AC944" s="365">
        <v>0</v>
      </c>
      <c r="AD944" s="365">
        <v>0</v>
      </c>
      <c r="AE944" s="365">
        <v>0</v>
      </c>
    </row>
    <row r="945" spans="1:31">
      <c r="A945" s="458" t="str">
        <f t="shared" si="14"/>
        <v>1404507262102000</v>
      </c>
      <c r="B945" s="364" t="s">
        <v>1616</v>
      </c>
      <c r="C945" s="364" t="s">
        <v>553</v>
      </c>
      <c r="D945" s="364" t="s">
        <v>573</v>
      </c>
      <c r="E945" s="364" t="s">
        <v>555</v>
      </c>
      <c r="F945" s="364" t="s">
        <v>766</v>
      </c>
      <c r="G945" s="364" t="s">
        <v>765</v>
      </c>
      <c r="H945" s="364" t="s">
        <v>556</v>
      </c>
      <c r="J945" s="364" t="s">
        <v>571</v>
      </c>
      <c r="K945" s="364" t="s">
        <v>566</v>
      </c>
      <c r="L945" s="364" t="s">
        <v>555</v>
      </c>
      <c r="M945" s="364" t="s">
        <v>738</v>
      </c>
      <c r="N945" s="364" t="s">
        <v>739</v>
      </c>
      <c r="O945" s="364" t="s">
        <v>555</v>
      </c>
      <c r="P945" s="364" t="s">
        <v>555</v>
      </c>
      <c r="Q945" s="364" t="s">
        <v>555</v>
      </c>
      <c r="R945" s="364" t="s">
        <v>555</v>
      </c>
      <c r="S945" s="364" t="s">
        <v>555</v>
      </c>
      <c r="T945" s="365">
        <v>0</v>
      </c>
      <c r="U945" s="365">
        <v>0</v>
      </c>
      <c r="V945" s="365">
        <v>0</v>
      </c>
      <c r="W945" s="365">
        <v>0</v>
      </c>
      <c r="X945" s="365">
        <v>0</v>
      </c>
      <c r="Y945" s="365">
        <v>0</v>
      </c>
      <c r="Z945" s="365">
        <v>0</v>
      </c>
      <c r="AA945" s="365">
        <v>0</v>
      </c>
      <c r="AB945" s="365">
        <v>0</v>
      </c>
      <c r="AC945" s="365">
        <v>0</v>
      </c>
      <c r="AD945" s="365">
        <v>0</v>
      </c>
      <c r="AE945" s="365">
        <v>0</v>
      </c>
    </row>
    <row r="946" spans="1:31">
      <c r="A946" s="458" t="str">
        <f t="shared" si="14"/>
        <v>1404508262102000</v>
      </c>
      <c r="B946" s="364" t="s">
        <v>1616</v>
      </c>
      <c r="C946" s="364" t="s">
        <v>553</v>
      </c>
      <c r="D946" s="364" t="s">
        <v>573</v>
      </c>
      <c r="E946" s="364" t="s">
        <v>555</v>
      </c>
      <c r="F946" s="364" t="s">
        <v>766</v>
      </c>
      <c r="G946" s="364" t="s">
        <v>765</v>
      </c>
      <c r="H946" s="364" t="s">
        <v>556</v>
      </c>
      <c r="J946" s="364" t="s">
        <v>571</v>
      </c>
      <c r="K946" s="364" t="s">
        <v>554</v>
      </c>
      <c r="L946" s="364" t="s">
        <v>555</v>
      </c>
      <c r="M946" s="364" t="s">
        <v>738</v>
      </c>
      <c r="N946" s="364" t="s">
        <v>739</v>
      </c>
      <c r="O946" s="364" t="s">
        <v>555</v>
      </c>
      <c r="P946" s="364" t="s">
        <v>555</v>
      </c>
      <c r="Q946" s="364" t="s">
        <v>555</v>
      </c>
      <c r="R946" s="364" t="s">
        <v>555</v>
      </c>
      <c r="S946" s="364" t="s">
        <v>555</v>
      </c>
      <c r="T946" s="365">
        <v>0</v>
      </c>
      <c r="U946" s="365">
        <v>0</v>
      </c>
      <c r="V946" s="365">
        <v>0</v>
      </c>
      <c r="W946" s="365">
        <v>0</v>
      </c>
      <c r="X946" s="365">
        <v>0</v>
      </c>
      <c r="Y946" s="365">
        <v>0</v>
      </c>
      <c r="Z946" s="365">
        <v>0</v>
      </c>
      <c r="AA946" s="365">
        <v>0</v>
      </c>
      <c r="AB946" s="365">
        <v>0</v>
      </c>
      <c r="AC946" s="365">
        <v>0</v>
      </c>
      <c r="AD946" s="365">
        <v>0</v>
      </c>
      <c r="AE946" s="365">
        <v>0</v>
      </c>
    </row>
    <row r="947" spans="1:31">
      <c r="A947" s="458" t="str">
        <f t="shared" si="14"/>
        <v>1404509262102000</v>
      </c>
      <c r="B947" s="364" t="s">
        <v>1616</v>
      </c>
      <c r="C947" s="364" t="s">
        <v>553</v>
      </c>
      <c r="D947" s="364" t="s">
        <v>573</v>
      </c>
      <c r="E947" s="364" t="s">
        <v>555</v>
      </c>
      <c r="F947" s="364" t="s">
        <v>766</v>
      </c>
      <c r="G947" s="364" t="s">
        <v>765</v>
      </c>
      <c r="H947" s="364" t="s">
        <v>556</v>
      </c>
      <c r="J947" s="364" t="s">
        <v>571</v>
      </c>
      <c r="K947" s="364" t="s">
        <v>567</v>
      </c>
      <c r="L947" s="364" t="s">
        <v>555</v>
      </c>
      <c r="M947" s="364" t="s">
        <v>738</v>
      </c>
      <c r="N947" s="364" t="s">
        <v>739</v>
      </c>
      <c r="O947" s="364" t="s">
        <v>555</v>
      </c>
      <c r="P947" s="364" t="s">
        <v>555</v>
      </c>
      <c r="Q947" s="364" t="s">
        <v>555</v>
      </c>
      <c r="R947" s="364" t="s">
        <v>555</v>
      </c>
      <c r="S947" s="364" t="s">
        <v>555</v>
      </c>
      <c r="T947" s="365">
        <v>0</v>
      </c>
      <c r="U947" s="365">
        <v>0</v>
      </c>
      <c r="V947" s="365">
        <v>0</v>
      </c>
      <c r="W947" s="365">
        <v>0</v>
      </c>
      <c r="X947" s="365">
        <v>0</v>
      </c>
      <c r="Y947" s="365">
        <v>0</v>
      </c>
      <c r="Z947" s="365">
        <v>0</v>
      </c>
      <c r="AA947" s="365">
        <v>0</v>
      </c>
      <c r="AB947" s="365">
        <v>0</v>
      </c>
      <c r="AC947" s="365">
        <v>0</v>
      </c>
      <c r="AD947" s="365">
        <v>0</v>
      </c>
      <c r="AE947" s="365">
        <v>0</v>
      </c>
    </row>
    <row r="948" spans="1:31">
      <c r="A948" s="458" t="str">
        <f t="shared" si="14"/>
        <v>1404510262102000</v>
      </c>
      <c r="B948" s="364" t="s">
        <v>1616</v>
      </c>
      <c r="C948" s="364" t="s">
        <v>553</v>
      </c>
      <c r="D948" s="364" t="s">
        <v>573</v>
      </c>
      <c r="E948" s="364" t="s">
        <v>555</v>
      </c>
      <c r="F948" s="364" t="s">
        <v>766</v>
      </c>
      <c r="G948" s="364" t="s">
        <v>765</v>
      </c>
      <c r="H948" s="364" t="s">
        <v>556</v>
      </c>
      <c r="J948" s="364" t="s">
        <v>571</v>
      </c>
      <c r="K948" s="364" t="s">
        <v>568</v>
      </c>
      <c r="L948" s="364" t="s">
        <v>555</v>
      </c>
      <c r="M948" s="364" t="s">
        <v>738</v>
      </c>
      <c r="N948" s="364" t="s">
        <v>739</v>
      </c>
      <c r="O948" s="364" t="s">
        <v>555</v>
      </c>
      <c r="P948" s="364" t="s">
        <v>555</v>
      </c>
      <c r="Q948" s="364" t="s">
        <v>555</v>
      </c>
      <c r="R948" s="364" t="s">
        <v>555</v>
      </c>
      <c r="S948" s="364" t="s">
        <v>555</v>
      </c>
      <c r="T948" s="365">
        <v>0</v>
      </c>
      <c r="U948" s="365">
        <v>0</v>
      </c>
      <c r="V948" s="365">
        <v>0</v>
      </c>
      <c r="W948" s="365">
        <v>0</v>
      </c>
      <c r="X948" s="365">
        <v>0</v>
      </c>
      <c r="Y948" s="365">
        <v>0</v>
      </c>
      <c r="Z948" s="365">
        <v>0</v>
      </c>
      <c r="AA948" s="365">
        <v>0</v>
      </c>
      <c r="AB948" s="365">
        <v>0</v>
      </c>
      <c r="AC948" s="365">
        <v>0</v>
      </c>
      <c r="AD948" s="365">
        <v>0</v>
      </c>
      <c r="AE948" s="365">
        <v>0</v>
      </c>
    </row>
    <row r="949" spans="1:31">
      <c r="A949" s="458" t="str">
        <f t="shared" si="14"/>
        <v>1404511262102000</v>
      </c>
      <c r="B949" s="364" t="s">
        <v>1616</v>
      </c>
      <c r="C949" s="364" t="s">
        <v>553</v>
      </c>
      <c r="D949" s="364" t="s">
        <v>573</v>
      </c>
      <c r="E949" s="364" t="s">
        <v>555</v>
      </c>
      <c r="F949" s="364" t="s">
        <v>766</v>
      </c>
      <c r="G949" s="364" t="s">
        <v>765</v>
      </c>
      <c r="H949" s="364" t="s">
        <v>556</v>
      </c>
      <c r="J949" s="364" t="s">
        <v>571</v>
      </c>
      <c r="K949" s="364" t="s">
        <v>569</v>
      </c>
      <c r="L949" s="364" t="s">
        <v>555</v>
      </c>
      <c r="M949" s="364" t="s">
        <v>738</v>
      </c>
      <c r="N949" s="364" t="s">
        <v>739</v>
      </c>
      <c r="O949" s="364" t="s">
        <v>555</v>
      </c>
      <c r="P949" s="364" t="s">
        <v>555</v>
      </c>
      <c r="Q949" s="364" t="s">
        <v>555</v>
      </c>
      <c r="R949" s="364" t="s">
        <v>555</v>
      </c>
      <c r="S949" s="364" t="s">
        <v>555</v>
      </c>
      <c r="T949" s="365">
        <v>0</v>
      </c>
      <c r="U949" s="365">
        <v>0</v>
      </c>
      <c r="V949" s="365">
        <v>0</v>
      </c>
      <c r="W949" s="365">
        <v>0</v>
      </c>
      <c r="X949" s="365">
        <v>0</v>
      </c>
      <c r="Y949" s="365">
        <v>0</v>
      </c>
      <c r="Z949" s="365">
        <v>0</v>
      </c>
      <c r="AA949" s="365">
        <v>0</v>
      </c>
      <c r="AB949" s="365">
        <v>0</v>
      </c>
      <c r="AC949" s="365">
        <v>0</v>
      </c>
      <c r="AD949" s="365">
        <v>0</v>
      </c>
      <c r="AE949" s="365">
        <v>0</v>
      </c>
    </row>
    <row r="950" spans="1:31">
      <c r="A950" s="458" t="str">
        <f t="shared" si="14"/>
        <v>1404512262102000</v>
      </c>
      <c r="B950" s="364" t="s">
        <v>1616</v>
      </c>
      <c r="C950" s="364" t="s">
        <v>553</v>
      </c>
      <c r="D950" s="364" t="s">
        <v>573</v>
      </c>
      <c r="E950" s="364" t="s">
        <v>555</v>
      </c>
      <c r="F950" s="364" t="s">
        <v>766</v>
      </c>
      <c r="G950" s="364" t="s">
        <v>765</v>
      </c>
      <c r="H950" s="364" t="s">
        <v>556</v>
      </c>
      <c r="J950" s="364" t="s">
        <v>571</v>
      </c>
      <c r="K950" s="364" t="s">
        <v>557</v>
      </c>
      <c r="L950" s="364" t="s">
        <v>555</v>
      </c>
      <c r="M950" s="364" t="s">
        <v>738</v>
      </c>
      <c r="N950" s="364" t="s">
        <v>739</v>
      </c>
      <c r="O950" s="364" t="s">
        <v>555</v>
      </c>
      <c r="P950" s="364" t="s">
        <v>555</v>
      </c>
      <c r="Q950" s="364" t="s">
        <v>555</v>
      </c>
      <c r="R950" s="364" t="s">
        <v>555</v>
      </c>
      <c r="S950" s="364" t="s">
        <v>555</v>
      </c>
      <c r="T950" s="365">
        <v>0</v>
      </c>
      <c r="U950" s="365">
        <v>0</v>
      </c>
      <c r="V950" s="365">
        <v>0</v>
      </c>
      <c r="W950" s="365">
        <v>0</v>
      </c>
      <c r="X950" s="365">
        <v>0</v>
      </c>
      <c r="Y950" s="365">
        <v>0</v>
      </c>
      <c r="Z950" s="365">
        <v>0</v>
      </c>
      <c r="AA950" s="365">
        <v>0</v>
      </c>
      <c r="AB950" s="365">
        <v>0</v>
      </c>
      <c r="AC950" s="365">
        <v>0</v>
      </c>
      <c r="AD950" s="365">
        <v>0</v>
      </c>
      <c r="AE950" s="365">
        <v>0</v>
      </c>
    </row>
    <row r="951" spans="1:31">
      <c r="A951" s="458" t="str">
        <f t="shared" si="14"/>
        <v>1404513262102000</v>
      </c>
      <c r="B951" s="364" t="s">
        <v>1616</v>
      </c>
      <c r="C951" s="364" t="s">
        <v>553</v>
      </c>
      <c r="D951" s="364" t="s">
        <v>573</v>
      </c>
      <c r="E951" s="364" t="s">
        <v>555</v>
      </c>
      <c r="F951" s="364" t="s">
        <v>766</v>
      </c>
      <c r="G951" s="364" t="s">
        <v>765</v>
      </c>
      <c r="H951" s="364" t="s">
        <v>556</v>
      </c>
      <c r="J951" s="364" t="s">
        <v>571</v>
      </c>
      <c r="K951" s="364" t="s">
        <v>572</v>
      </c>
      <c r="L951" s="364" t="s">
        <v>555</v>
      </c>
      <c r="M951" s="364" t="s">
        <v>738</v>
      </c>
      <c r="N951" s="364" t="s">
        <v>739</v>
      </c>
      <c r="O951" s="364" t="s">
        <v>555</v>
      </c>
      <c r="P951" s="364" t="s">
        <v>555</v>
      </c>
      <c r="Q951" s="364" t="s">
        <v>555</v>
      </c>
      <c r="R951" s="364" t="s">
        <v>555</v>
      </c>
      <c r="S951" s="364" t="s">
        <v>555</v>
      </c>
      <c r="T951" s="365">
        <v>0</v>
      </c>
      <c r="U951" s="365">
        <v>0</v>
      </c>
      <c r="V951" s="365">
        <v>0</v>
      </c>
      <c r="W951" s="365">
        <v>0</v>
      </c>
      <c r="X951" s="365">
        <v>0</v>
      </c>
      <c r="Y951" s="365">
        <v>0</v>
      </c>
      <c r="Z951" s="365">
        <v>0</v>
      </c>
      <c r="AA951" s="365">
        <v>0</v>
      </c>
      <c r="AB951" s="365">
        <v>0</v>
      </c>
      <c r="AC951" s="365">
        <v>0</v>
      </c>
      <c r="AD951" s="365">
        <v>0</v>
      </c>
      <c r="AE951" s="365">
        <v>0</v>
      </c>
    </row>
    <row r="952" spans="1:31">
      <c r="A952" s="458" t="str">
        <f t="shared" si="14"/>
        <v>1404514262102000</v>
      </c>
      <c r="B952" s="364" t="s">
        <v>1616</v>
      </c>
      <c r="C952" s="364" t="s">
        <v>553</v>
      </c>
      <c r="D952" s="364" t="s">
        <v>573</v>
      </c>
      <c r="E952" s="364" t="s">
        <v>555</v>
      </c>
      <c r="F952" s="364" t="s">
        <v>766</v>
      </c>
      <c r="G952" s="364" t="s">
        <v>765</v>
      </c>
      <c r="H952" s="364" t="s">
        <v>556</v>
      </c>
      <c r="J952" s="364" t="s">
        <v>571</v>
      </c>
      <c r="K952" s="364" t="s">
        <v>573</v>
      </c>
      <c r="L952" s="364" t="s">
        <v>555</v>
      </c>
      <c r="M952" s="364" t="s">
        <v>738</v>
      </c>
      <c r="N952" s="364" t="s">
        <v>739</v>
      </c>
      <c r="O952" s="364" t="s">
        <v>555</v>
      </c>
      <c r="P952" s="364" t="s">
        <v>555</v>
      </c>
      <c r="Q952" s="364" t="s">
        <v>555</v>
      </c>
      <c r="R952" s="364" t="s">
        <v>555</v>
      </c>
      <c r="S952" s="364" t="s">
        <v>555</v>
      </c>
      <c r="T952" s="365">
        <v>0</v>
      </c>
      <c r="U952" s="365">
        <v>0</v>
      </c>
      <c r="V952" s="365">
        <v>0</v>
      </c>
      <c r="W952" s="365">
        <v>0</v>
      </c>
      <c r="X952" s="365">
        <v>0</v>
      </c>
      <c r="Y952" s="365">
        <v>0</v>
      </c>
      <c r="Z952" s="365">
        <v>0</v>
      </c>
      <c r="AA952" s="365">
        <v>0</v>
      </c>
      <c r="AB952" s="365">
        <v>0</v>
      </c>
      <c r="AC952" s="365">
        <v>0</v>
      </c>
      <c r="AD952" s="365">
        <v>0</v>
      </c>
      <c r="AE952" s="365">
        <v>0</v>
      </c>
    </row>
    <row r="953" spans="1:31">
      <c r="A953" s="458" t="str">
        <f t="shared" si="14"/>
        <v>1404515262102000</v>
      </c>
      <c r="B953" s="364" t="s">
        <v>1616</v>
      </c>
      <c r="C953" s="364" t="s">
        <v>553</v>
      </c>
      <c r="D953" s="364" t="s">
        <v>573</v>
      </c>
      <c r="E953" s="364" t="s">
        <v>555</v>
      </c>
      <c r="F953" s="364" t="s">
        <v>766</v>
      </c>
      <c r="G953" s="364" t="s">
        <v>765</v>
      </c>
      <c r="H953" s="364" t="s">
        <v>556</v>
      </c>
      <c r="J953" s="364" t="s">
        <v>571</v>
      </c>
      <c r="K953" s="364" t="s">
        <v>574</v>
      </c>
      <c r="L953" s="364" t="s">
        <v>555</v>
      </c>
      <c r="M953" s="364" t="s">
        <v>738</v>
      </c>
      <c r="N953" s="364" t="s">
        <v>739</v>
      </c>
      <c r="O953" s="364" t="s">
        <v>555</v>
      </c>
      <c r="P953" s="364" t="s">
        <v>555</v>
      </c>
      <c r="Q953" s="364" t="s">
        <v>555</v>
      </c>
      <c r="R953" s="364" t="s">
        <v>555</v>
      </c>
      <c r="S953" s="364" t="s">
        <v>555</v>
      </c>
      <c r="T953" s="365">
        <v>0</v>
      </c>
      <c r="U953" s="365">
        <v>0</v>
      </c>
      <c r="V953" s="365">
        <v>0</v>
      </c>
      <c r="W953" s="365">
        <v>0</v>
      </c>
      <c r="X953" s="365">
        <v>0</v>
      </c>
      <c r="Y953" s="365">
        <v>0</v>
      </c>
      <c r="Z953" s="365">
        <v>0</v>
      </c>
      <c r="AA953" s="365">
        <v>0</v>
      </c>
      <c r="AB953" s="365">
        <v>0</v>
      </c>
      <c r="AC953" s="365">
        <v>0</v>
      </c>
      <c r="AD953" s="365">
        <v>0</v>
      </c>
      <c r="AE953" s="365">
        <v>0</v>
      </c>
    </row>
    <row r="954" spans="1:31">
      <c r="A954" s="458" t="str">
        <f t="shared" si="14"/>
        <v>1404516262102000</v>
      </c>
      <c r="B954" s="364" t="s">
        <v>1616</v>
      </c>
      <c r="C954" s="364" t="s">
        <v>553</v>
      </c>
      <c r="D954" s="364" t="s">
        <v>573</v>
      </c>
      <c r="E954" s="364" t="s">
        <v>555</v>
      </c>
      <c r="F954" s="364" t="s">
        <v>766</v>
      </c>
      <c r="G954" s="364" t="s">
        <v>765</v>
      </c>
      <c r="H954" s="364" t="s">
        <v>556</v>
      </c>
      <c r="J954" s="364" t="s">
        <v>571</v>
      </c>
      <c r="K954" s="364" t="s">
        <v>575</v>
      </c>
      <c r="L954" s="364" t="s">
        <v>555</v>
      </c>
      <c r="M954" s="364" t="s">
        <v>738</v>
      </c>
      <c r="N954" s="364" t="s">
        <v>739</v>
      </c>
      <c r="O954" s="364" t="s">
        <v>555</v>
      </c>
      <c r="P954" s="364" t="s">
        <v>555</v>
      </c>
      <c r="Q954" s="364" t="s">
        <v>555</v>
      </c>
      <c r="R954" s="364" t="s">
        <v>555</v>
      </c>
      <c r="S954" s="364" t="s">
        <v>555</v>
      </c>
      <c r="T954" s="365">
        <v>0</v>
      </c>
      <c r="U954" s="365">
        <v>0</v>
      </c>
      <c r="V954" s="365">
        <v>0</v>
      </c>
      <c r="W954" s="365">
        <v>0</v>
      </c>
      <c r="X954" s="365">
        <v>0</v>
      </c>
      <c r="Y954" s="365">
        <v>0</v>
      </c>
      <c r="Z954" s="365">
        <v>0</v>
      </c>
      <c r="AA954" s="365">
        <v>0</v>
      </c>
      <c r="AB954" s="365">
        <v>0</v>
      </c>
      <c r="AC954" s="365">
        <v>0</v>
      </c>
      <c r="AD954" s="365">
        <v>0</v>
      </c>
      <c r="AE954" s="365">
        <v>0</v>
      </c>
    </row>
    <row r="955" spans="1:31">
      <c r="A955" s="458" t="str">
        <f t="shared" si="14"/>
        <v>1404517262102000</v>
      </c>
      <c r="B955" s="364" t="s">
        <v>1616</v>
      </c>
      <c r="C955" s="364" t="s">
        <v>553</v>
      </c>
      <c r="D955" s="364" t="s">
        <v>573</v>
      </c>
      <c r="E955" s="364" t="s">
        <v>555</v>
      </c>
      <c r="F955" s="364" t="s">
        <v>766</v>
      </c>
      <c r="G955" s="364" t="s">
        <v>765</v>
      </c>
      <c r="H955" s="364" t="s">
        <v>556</v>
      </c>
      <c r="J955" s="364" t="s">
        <v>571</v>
      </c>
      <c r="K955" s="364" t="s">
        <v>576</v>
      </c>
      <c r="L955" s="364" t="s">
        <v>555</v>
      </c>
      <c r="M955" s="364" t="s">
        <v>738</v>
      </c>
      <c r="N955" s="364" t="s">
        <v>739</v>
      </c>
      <c r="O955" s="364" t="s">
        <v>555</v>
      </c>
      <c r="P955" s="364" t="s">
        <v>555</v>
      </c>
      <c r="Q955" s="364" t="s">
        <v>555</v>
      </c>
      <c r="R955" s="364" t="s">
        <v>555</v>
      </c>
      <c r="S955" s="364" t="s">
        <v>555</v>
      </c>
      <c r="T955" s="365">
        <v>0</v>
      </c>
      <c r="U955" s="365">
        <v>0</v>
      </c>
      <c r="V955" s="365">
        <v>0</v>
      </c>
      <c r="W955" s="365">
        <v>0</v>
      </c>
      <c r="X955" s="365">
        <v>0</v>
      </c>
      <c r="Y955" s="365">
        <v>0</v>
      </c>
      <c r="Z955" s="365">
        <v>0</v>
      </c>
      <c r="AA955" s="365">
        <v>0</v>
      </c>
      <c r="AB955" s="365">
        <v>0</v>
      </c>
      <c r="AC955" s="365">
        <v>0</v>
      </c>
      <c r="AD955" s="365">
        <v>0</v>
      </c>
      <c r="AE955" s="365">
        <v>0</v>
      </c>
    </row>
    <row r="956" spans="1:31">
      <c r="A956" s="458" t="str">
        <f t="shared" si="14"/>
        <v>1404518262102000</v>
      </c>
      <c r="B956" s="364" t="s">
        <v>1616</v>
      </c>
      <c r="C956" s="364" t="s">
        <v>553</v>
      </c>
      <c r="D956" s="364" t="s">
        <v>573</v>
      </c>
      <c r="E956" s="364" t="s">
        <v>555</v>
      </c>
      <c r="F956" s="364" t="s">
        <v>766</v>
      </c>
      <c r="G956" s="364" t="s">
        <v>765</v>
      </c>
      <c r="H956" s="364" t="s">
        <v>556</v>
      </c>
      <c r="J956" s="364" t="s">
        <v>571</v>
      </c>
      <c r="K956" s="364" t="s">
        <v>577</v>
      </c>
      <c r="L956" s="364" t="s">
        <v>555</v>
      </c>
      <c r="M956" s="364" t="s">
        <v>738</v>
      </c>
      <c r="N956" s="364" t="s">
        <v>739</v>
      </c>
      <c r="O956" s="364" t="s">
        <v>555</v>
      </c>
      <c r="P956" s="364" t="s">
        <v>555</v>
      </c>
      <c r="Q956" s="364" t="s">
        <v>555</v>
      </c>
      <c r="R956" s="364" t="s">
        <v>555</v>
      </c>
      <c r="S956" s="364" t="s">
        <v>555</v>
      </c>
      <c r="T956" s="365">
        <v>0</v>
      </c>
      <c r="U956" s="365">
        <v>0</v>
      </c>
      <c r="V956" s="365">
        <v>0</v>
      </c>
      <c r="W956" s="365">
        <v>0</v>
      </c>
      <c r="X956" s="365">
        <v>0</v>
      </c>
      <c r="Y956" s="365">
        <v>0</v>
      </c>
      <c r="Z956" s="365">
        <v>0</v>
      </c>
      <c r="AA956" s="365">
        <v>0</v>
      </c>
      <c r="AB956" s="365">
        <v>0</v>
      </c>
      <c r="AC956" s="365">
        <v>0</v>
      </c>
      <c r="AD956" s="365">
        <v>0</v>
      </c>
      <c r="AE956" s="365">
        <v>0</v>
      </c>
    </row>
    <row r="957" spans="1:31">
      <c r="A957" s="458" t="str">
        <f t="shared" si="14"/>
        <v>1404519262102000</v>
      </c>
      <c r="B957" s="364" t="s">
        <v>1616</v>
      </c>
      <c r="C957" s="364" t="s">
        <v>553</v>
      </c>
      <c r="D957" s="364" t="s">
        <v>573</v>
      </c>
      <c r="E957" s="364" t="s">
        <v>555</v>
      </c>
      <c r="F957" s="364" t="s">
        <v>766</v>
      </c>
      <c r="G957" s="364" t="s">
        <v>765</v>
      </c>
      <c r="H957" s="364" t="s">
        <v>556</v>
      </c>
      <c r="J957" s="364" t="s">
        <v>571</v>
      </c>
      <c r="K957" s="364" t="s">
        <v>578</v>
      </c>
      <c r="L957" s="364" t="s">
        <v>555</v>
      </c>
      <c r="M957" s="364" t="s">
        <v>738</v>
      </c>
      <c r="N957" s="364" t="s">
        <v>739</v>
      </c>
      <c r="O957" s="364" t="s">
        <v>555</v>
      </c>
      <c r="P957" s="364" t="s">
        <v>555</v>
      </c>
      <c r="Q957" s="364" t="s">
        <v>555</v>
      </c>
      <c r="R957" s="364" t="s">
        <v>555</v>
      </c>
      <c r="S957" s="364" t="s">
        <v>555</v>
      </c>
      <c r="T957" s="365">
        <v>0</v>
      </c>
      <c r="U957" s="365">
        <v>0</v>
      </c>
      <c r="V957" s="365">
        <v>0</v>
      </c>
      <c r="W957" s="365">
        <v>0</v>
      </c>
      <c r="X957" s="365">
        <v>0</v>
      </c>
      <c r="Y957" s="365">
        <v>0</v>
      </c>
      <c r="Z957" s="365">
        <v>0</v>
      </c>
      <c r="AA957" s="365">
        <v>0</v>
      </c>
      <c r="AB957" s="365">
        <v>0</v>
      </c>
      <c r="AC957" s="365">
        <v>0</v>
      </c>
      <c r="AD957" s="365">
        <v>0</v>
      </c>
      <c r="AE957" s="365">
        <v>0</v>
      </c>
    </row>
    <row r="958" spans="1:31">
      <c r="A958" s="458" t="str">
        <f t="shared" si="14"/>
        <v>1404520262102000</v>
      </c>
      <c r="B958" s="364" t="s">
        <v>1616</v>
      </c>
      <c r="C958" s="364" t="s">
        <v>553</v>
      </c>
      <c r="D958" s="364" t="s">
        <v>573</v>
      </c>
      <c r="E958" s="364" t="s">
        <v>555</v>
      </c>
      <c r="F958" s="364" t="s">
        <v>766</v>
      </c>
      <c r="G958" s="364" t="s">
        <v>765</v>
      </c>
      <c r="H958" s="364" t="s">
        <v>556</v>
      </c>
      <c r="J958" s="364" t="s">
        <v>571</v>
      </c>
      <c r="K958" s="364" t="s">
        <v>579</v>
      </c>
      <c r="L958" s="364" t="s">
        <v>555</v>
      </c>
      <c r="M958" s="364" t="s">
        <v>738</v>
      </c>
      <c r="N958" s="364" t="s">
        <v>739</v>
      </c>
      <c r="O958" s="364" t="s">
        <v>555</v>
      </c>
      <c r="P958" s="364" t="s">
        <v>555</v>
      </c>
      <c r="Q958" s="364" t="s">
        <v>555</v>
      </c>
      <c r="R958" s="364" t="s">
        <v>555</v>
      </c>
      <c r="S958" s="364" t="s">
        <v>555</v>
      </c>
      <c r="T958" s="365">
        <v>0</v>
      </c>
      <c r="U958" s="365">
        <v>0</v>
      </c>
      <c r="V958" s="365">
        <v>0</v>
      </c>
      <c r="W958" s="365">
        <v>0</v>
      </c>
      <c r="X958" s="365">
        <v>0</v>
      </c>
      <c r="Y958" s="365">
        <v>0</v>
      </c>
      <c r="Z958" s="365">
        <v>0</v>
      </c>
      <c r="AA958" s="365">
        <v>0</v>
      </c>
      <c r="AB958" s="365">
        <v>0</v>
      </c>
      <c r="AC958" s="365">
        <v>0</v>
      </c>
      <c r="AD958" s="365">
        <v>0</v>
      </c>
      <c r="AE958" s="365">
        <v>0</v>
      </c>
    </row>
    <row r="959" spans="1:31">
      <c r="A959" s="458" t="str">
        <f t="shared" si="14"/>
        <v>1404521262102000</v>
      </c>
      <c r="B959" s="364" t="s">
        <v>1616</v>
      </c>
      <c r="C959" s="364" t="s">
        <v>553</v>
      </c>
      <c r="D959" s="364" t="s">
        <v>573</v>
      </c>
      <c r="E959" s="364" t="s">
        <v>555</v>
      </c>
      <c r="F959" s="364" t="s">
        <v>766</v>
      </c>
      <c r="G959" s="364" t="s">
        <v>765</v>
      </c>
      <c r="H959" s="364" t="s">
        <v>556</v>
      </c>
      <c r="J959" s="364" t="s">
        <v>571</v>
      </c>
      <c r="K959" s="364" t="s">
        <v>559</v>
      </c>
      <c r="L959" s="364" t="s">
        <v>555</v>
      </c>
      <c r="M959" s="364" t="s">
        <v>738</v>
      </c>
      <c r="N959" s="364" t="s">
        <v>739</v>
      </c>
      <c r="O959" s="364" t="s">
        <v>555</v>
      </c>
      <c r="P959" s="364" t="s">
        <v>555</v>
      </c>
      <c r="Q959" s="364" t="s">
        <v>555</v>
      </c>
      <c r="R959" s="364" t="s">
        <v>555</v>
      </c>
      <c r="S959" s="364" t="s">
        <v>555</v>
      </c>
      <c r="T959" s="365">
        <v>0</v>
      </c>
      <c r="U959" s="365">
        <v>0</v>
      </c>
      <c r="V959" s="365">
        <v>0</v>
      </c>
      <c r="W959" s="365">
        <v>0</v>
      </c>
      <c r="X959" s="365">
        <v>0</v>
      </c>
      <c r="Y959" s="365">
        <v>0</v>
      </c>
      <c r="Z959" s="365">
        <v>0</v>
      </c>
      <c r="AA959" s="365">
        <v>0</v>
      </c>
      <c r="AB959" s="365">
        <v>0</v>
      </c>
      <c r="AC959" s="365">
        <v>0</v>
      </c>
      <c r="AD959" s="365">
        <v>0</v>
      </c>
      <c r="AE959" s="365">
        <v>0</v>
      </c>
    </row>
    <row r="960" spans="1:31">
      <c r="A960" s="458" t="str">
        <f t="shared" si="14"/>
        <v>1404522262102000</v>
      </c>
      <c r="B960" s="364" t="s">
        <v>1616</v>
      </c>
      <c r="C960" s="364" t="s">
        <v>553</v>
      </c>
      <c r="D960" s="364" t="s">
        <v>573</v>
      </c>
      <c r="E960" s="364" t="s">
        <v>555</v>
      </c>
      <c r="F960" s="364" t="s">
        <v>766</v>
      </c>
      <c r="G960" s="364" t="s">
        <v>765</v>
      </c>
      <c r="H960" s="364" t="s">
        <v>556</v>
      </c>
      <c r="J960" s="364" t="s">
        <v>571</v>
      </c>
      <c r="K960" s="364" t="s">
        <v>580</v>
      </c>
      <c r="L960" s="364" t="s">
        <v>555</v>
      </c>
      <c r="M960" s="364" t="s">
        <v>738</v>
      </c>
      <c r="N960" s="364" t="s">
        <v>739</v>
      </c>
      <c r="O960" s="364" t="s">
        <v>555</v>
      </c>
      <c r="P960" s="364" t="s">
        <v>555</v>
      </c>
      <c r="Q960" s="364" t="s">
        <v>555</v>
      </c>
      <c r="R960" s="364" t="s">
        <v>555</v>
      </c>
      <c r="S960" s="364" t="s">
        <v>555</v>
      </c>
      <c r="T960" s="365">
        <v>0</v>
      </c>
      <c r="U960" s="365">
        <v>0</v>
      </c>
      <c r="V960" s="365">
        <v>0</v>
      </c>
      <c r="W960" s="365">
        <v>0</v>
      </c>
      <c r="X960" s="365">
        <v>0</v>
      </c>
      <c r="Y960" s="365">
        <v>0</v>
      </c>
      <c r="Z960" s="365">
        <v>0</v>
      </c>
      <c r="AA960" s="365">
        <v>0</v>
      </c>
      <c r="AB960" s="365">
        <v>0</v>
      </c>
      <c r="AC960" s="365">
        <v>0</v>
      </c>
      <c r="AD960" s="365">
        <v>0</v>
      </c>
      <c r="AE960" s="365">
        <v>0</v>
      </c>
    </row>
    <row r="961" spans="1:79">
      <c r="A961" s="458" t="str">
        <f t="shared" si="14"/>
        <v>1404523262102000</v>
      </c>
      <c r="B961" s="364" t="s">
        <v>1616</v>
      </c>
      <c r="C961" s="364" t="s">
        <v>553</v>
      </c>
      <c r="D961" s="364" t="s">
        <v>573</v>
      </c>
      <c r="E961" s="364" t="s">
        <v>555</v>
      </c>
      <c r="F961" s="364" t="s">
        <v>766</v>
      </c>
      <c r="G961" s="364" t="s">
        <v>765</v>
      </c>
      <c r="H961" s="364" t="s">
        <v>556</v>
      </c>
      <c r="J961" s="364" t="s">
        <v>571</v>
      </c>
      <c r="K961" s="364" t="s">
        <v>581</v>
      </c>
      <c r="L961" s="364" t="s">
        <v>555</v>
      </c>
      <c r="M961" s="364" t="s">
        <v>738</v>
      </c>
      <c r="N961" s="364" t="s">
        <v>739</v>
      </c>
      <c r="O961" s="364" t="s">
        <v>555</v>
      </c>
      <c r="P961" s="364" t="s">
        <v>555</v>
      </c>
      <c r="Q961" s="364" t="s">
        <v>555</v>
      </c>
      <c r="R961" s="364" t="s">
        <v>555</v>
      </c>
      <c r="S961" s="364" t="s">
        <v>555</v>
      </c>
      <c r="T961" s="365">
        <v>0</v>
      </c>
      <c r="U961" s="365">
        <v>0</v>
      </c>
      <c r="V961" s="365">
        <v>0</v>
      </c>
      <c r="W961" s="365">
        <v>0</v>
      </c>
      <c r="X961" s="365">
        <v>0</v>
      </c>
      <c r="Y961" s="365">
        <v>0</v>
      </c>
      <c r="Z961" s="365">
        <v>0</v>
      </c>
      <c r="AA961" s="365">
        <v>0</v>
      </c>
      <c r="AB961" s="365">
        <v>0</v>
      </c>
      <c r="AC961" s="365">
        <v>0</v>
      </c>
      <c r="AD961" s="365">
        <v>0</v>
      </c>
      <c r="AE961" s="365">
        <v>0</v>
      </c>
    </row>
    <row r="962" spans="1:79">
      <c r="A962" s="458" t="str">
        <f t="shared" si="14"/>
        <v>1404524262102000</v>
      </c>
      <c r="B962" s="364" t="s">
        <v>1616</v>
      </c>
      <c r="C962" s="364" t="s">
        <v>553</v>
      </c>
      <c r="D962" s="364" t="s">
        <v>573</v>
      </c>
      <c r="E962" s="364" t="s">
        <v>555</v>
      </c>
      <c r="F962" s="364" t="s">
        <v>766</v>
      </c>
      <c r="G962" s="364" t="s">
        <v>765</v>
      </c>
      <c r="H962" s="364" t="s">
        <v>556</v>
      </c>
      <c r="J962" s="364" t="s">
        <v>571</v>
      </c>
      <c r="K962" s="364" t="s">
        <v>560</v>
      </c>
      <c r="L962" s="364" t="s">
        <v>555</v>
      </c>
      <c r="M962" s="364" t="s">
        <v>738</v>
      </c>
      <c r="N962" s="364" t="s">
        <v>739</v>
      </c>
      <c r="O962" s="364" t="s">
        <v>555</v>
      </c>
      <c r="P962" s="364" t="s">
        <v>555</v>
      </c>
      <c r="Q962" s="364" t="s">
        <v>555</v>
      </c>
      <c r="R962" s="364" t="s">
        <v>555</v>
      </c>
      <c r="S962" s="364" t="s">
        <v>555</v>
      </c>
      <c r="T962" s="365">
        <v>0</v>
      </c>
      <c r="U962" s="365">
        <v>0</v>
      </c>
      <c r="V962" s="365">
        <v>0</v>
      </c>
      <c r="W962" s="365">
        <v>0</v>
      </c>
      <c r="X962" s="365">
        <v>0</v>
      </c>
      <c r="Y962" s="365">
        <v>0</v>
      </c>
      <c r="Z962" s="365">
        <v>0</v>
      </c>
      <c r="AA962" s="365">
        <v>0</v>
      </c>
      <c r="AB962" s="365">
        <v>0</v>
      </c>
      <c r="AC962" s="365">
        <v>0</v>
      </c>
      <c r="AD962" s="365">
        <v>0</v>
      </c>
      <c r="AE962" s="365">
        <v>0</v>
      </c>
    </row>
    <row r="963" spans="1:79">
      <c r="A963" s="458" t="str">
        <f t="shared" ref="A963:A1026" si="15">+D963&amp;E963&amp;J963&amp;K963&amp;F963&amp;H963</f>
        <v>1401901262102001</v>
      </c>
      <c r="B963" s="364" t="s">
        <v>1616</v>
      </c>
      <c r="C963" s="364" t="s">
        <v>553</v>
      </c>
      <c r="D963" s="364" t="s">
        <v>573</v>
      </c>
      <c r="E963" s="364" t="s">
        <v>555</v>
      </c>
      <c r="F963" s="364" t="s">
        <v>766</v>
      </c>
      <c r="G963" s="364" t="s">
        <v>765</v>
      </c>
      <c r="H963" s="364" t="s">
        <v>753</v>
      </c>
      <c r="I963" s="364" t="s">
        <v>767</v>
      </c>
      <c r="J963" s="364" t="s">
        <v>578</v>
      </c>
      <c r="K963" s="364" t="s">
        <v>558</v>
      </c>
      <c r="L963" s="364" t="s">
        <v>555</v>
      </c>
      <c r="M963" s="364" t="s">
        <v>738</v>
      </c>
      <c r="N963" s="364" t="s">
        <v>739</v>
      </c>
      <c r="O963" s="364" t="s">
        <v>555</v>
      </c>
      <c r="P963" s="364" t="s">
        <v>555</v>
      </c>
      <c r="Q963" s="364" t="s">
        <v>555</v>
      </c>
      <c r="R963" s="364" t="s">
        <v>555</v>
      </c>
      <c r="S963" s="364" t="s">
        <v>555</v>
      </c>
      <c r="T963" s="365">
        <v>3630401</v>
      </c>
      <c r="U963" s="365">
        <v>0</v>
      </c>
      <c r="V963" s="365">
        <v>0</v>
      </c>
      <c r="W963" s="365">
        <v>0</v>
      </c>
      <c r="X963" s="365">
        <v>0</v>
      </c>
      <c r="Y963" s="365">
        <v>200007</v>
      </c>
      <c r="Z963" s="365">
        <v>0</v>
      </c>
      <c r="AA963" s="365">
        <v>0</v>
      </c>
      <c r="AB963" s="365">
        <v>2380</v>
      </c>
      <c r="AC963" s="365">
        <v>75645903</v>
      </c>
      <c r="AD963" s="365">
        <v>2380</v>
      </c>
      <c r="AE963" s="365">
        <v>72</v>
      </c>
      <c r="AF963" s="365">
        <v>0</v>
      </c>
      <c r="AG963" s="365">
        <v>2400</v>
      </c>
      <c r="AH963" s="365">
        <v>0</v>
      </c>
      <c r="AI963" s="365">
        <v>129345</v>
      </c>
      <c r="AJ963" s="365">
        <v>41142</v>
      </c>
      <c r="AK963" s="365">
        <v>82892</v>
      </c>
      <c r="AL963" s="365">
        <v>4200</v>
      </c>
      <c r="AM963" s="365">
        <v>1111</v>
      </c>
      <c r="AN963" s="365">
        <v>0</v>
      </c>
      <c r="AO963" s="365">
        <v>0</v>
      </c>
      <c r="AP963" s="365">
        <v>0</v>
      </c>
      <c r="AQ963" s="365">
        <v>0</v>
      </c>
      <c r="AR963" s="365">
        <v>129345</v>
      </c>
      <c r="AS963" s="365">
        <v>0</v>
      </c>
      <c r="AT963" s="365">
        <v>0</v>
      </c>
      <c r="AU963" s="365">
        <v>0</v>
      </c>
      <c r="AV963" s="365">
        <v>3571001</v>
      </c>
      <c r="AW963" s="365">
        <v>3580401</v>
      </c>
      <c r="AX963" s="365">
        <v>177</v>
      </c>
      <c r="AY963" s="365">
        <v>100</v>
      </c>
      <c r="AZ963" s="365">
        <v>142</v>
      </c>
      <c r="BA963" s="365">
        <v>418</v>
      </c>
      <c r="BB963" s="365">
        <v>4240401</v>
      </c>
      <c r="BC963" s="365">
        <v>37</v>
      </c>
      <c r="BD963" s="365">
        <v>2</v>
      </c>
      <c r="BE963" s="365">
        <v>0</v>
      </c>
    </row>
    <row r="964" spans="1:79">
      <c r="A964" s="458" t="str">
        <f t="shared" si="15"/>
        <v>1401902262102001</v>
      </c>
      <c r="B964" s="364" t="s">
        <v>1616</v>
      </c>
      <c r="C964" s="364" t="s">
        <v>553</v>
      </c>
      <c r="D964" s="364" t="s">
        <v>573</v>
      </c>
      <c r="E964" s="364" t="s">
        <v>555</v>
      </c>
      <c r="F964" s="364" t="s">
        <v>766</v>
      </c>
      <c r="G964" s="364" t="s">
        <v>765</v>
      </c>
      <c r="H964" s="364" t="s">
        <v>753</v>
      </c>
      <c r="I964" s="364" t="s">
        <v>767</v>
      </c>
      <c r="J964" s="364" t="s">
        <v>578</v>
      </c>
      <c r="K964" s="364" t="s">
        <v>561</v>
      </c>
      <c r="L964" s="364" t="s">
        <v>555</v>
      </c>
      <c r="M964" s="364" t="s">
        <v>738</v>
      </c>
      <c r="N964" s="364" t="s">
        <v>739</v>
      </c>
      <c r="O964" s="364" t="s">
        <v>555</v>
      </c>
      <c r="P964" s="364" t="s">
        <v>555</v>
      </c>
      <c r="Q964" s="364" t="s">
        <v>555</v>
      </c>
      <c r="R964" s="364" t="s">
        <v>555</v>
      </c>
      <c r="S964" s="364" t="s">
        <v>555</v>
      </c>
      <c r="T964" s="365">
        <v>0</v>
      </c>
      <c r="U964" s="365">
        <v>6800</v>
      </c>
      <c r="V964" s="365">
        <v>0</v>
      </c>
      <c r="W964" s="365">
        <v>6900</v>
      </c>
      <c r="X964" s="365">
        <v>0</v>
      </c>
      <c r="Y964" s="365">
        <v>-100</v>
      </c>
      <c r="Z964" s="365">
        <v>935656</v>
      </c>
      <c r="AA964" s="365">
        <v>0</v>
      </c>
      <c r="AB964" s="365">
        <v>940166</v>
      </c>
      <c r="AC964" s="365">
        <v>0</v>
      </c>
      <c r="AD964" s="365">
        <v>-4510</v>
      </c>
      <c r="AE964" s="365">
        <v>66</v>
      </c>
      <c r="AF964" s="365">
        <v>1540</v>
      </c>
      <c r="AG964" s="365">
        <v>0</v>
      </c>
      <c r="AH964" s="365">
        <v>6697</v>
      </c>
      <c r="AI964" s="365">
        <v>0</v>
      </c>
      <c r="AJ964" s="365">
        <v>6342</v>
      </c>
      <c r="AK964" s="365">
        <v>0</v>
      </c>
      <c r="AL964" s="365">
        <v>355</v>
      </c>
      <c r="AM964" s="365">
        <v>813824</v>
      </c>
      <c r="AN964" s="365">
        <v>0</v>
      </c>
      <c r="AO964" s="365">
        <v>871530</v>
      </c>
      <c r="AP964" s="365">
        <v>0</v>
      </c>
      <c r="AQ964" s="365">
        <v>-57706</v>
      </c>
      <c r="AR964" s="365">
        <v>44</v>
      </c>
      <c r="AS964" s="365">
        <v>1219</v>
      </c>
      <c r="AT964" s="365">
        <v>0</v>
      </c>
      <c r="AU964" s="365">
        <v>3630401</v>
      </c>
      <c r="AV964" s="365">
        <v>4</v>
      </c>
      <c r="AW964" s="365">
        <v>2166</v>
      </c>
      <c r="AX964" s="365">
        <v>0</v>
      </c>
      <c r="AY964" s="365">
        <v>0</v>
      </c>
      <c r="AZ964" s="365">
        <v>0</v>
      </c>
      <c r="BA964" s="365">
        <v>0</v>
      </c>
      <c r="BB964" s="365">
        <v>0</v>
      </c>
      <c r="BC964" s="365">
        <v>0</v>
      </c>
      <c r="BD964" s="365">
        <v>2</v>
      </c>
      <c r="BE964" s="365">
        <v>0</v>
      </c>
      <c r="BF964" s="365">
        <v>0</v>
      </c>
      <c r="BG964" s="365">
        <v>0</v>
      </c>
      <c r="BH964" s="365">
        <v>0</v>
      </c>
      <c r="BI964" s="365">
        <v>0</v>
      </c>
      <c r="BJ964" s="365">
        <v>0</v>
      </c>
      <c r="BK964" s="365">
        <v>3</v>
      </c>
      <c r="BL964" s="365">
        <v>0</v>
      </c>
      <c r="BM964" s="365">
        <v>0</v>
      </c>
      <c r="BN964" s="365">
        <v>0</v>
      </c>
      <c r="BO964" s="365">
        <v>0</v>
      </c>
      <c r="BP964" s="365">
        <v>0</v>
      </c>
      <c r="BQ964" s="365">
        <v>0</v>
      </c>
      <c r="BR964" s="365">
        <v>2004</v>
      </c>
      <c r="BS964" s="365">
        <v>0</v>
      </c>
      <c r="BT964" s="365">
        <v>501</v>
      </c>
      <c r="BU964" s="365">
        <v>3355</v>
      </c>
      <c r="BV964" s="365">
        <v>0</v>
      </c>
      <c r="BW964" s="365">
        <v>0</v>
      </c>
      <c r="BX964" s="365">
        <v>2</v>
      </c>
      <c r="BY964" s="365">
        <v>1</v>
      </c>
      <c r="BZ964" s="365">
        <v>2</v>
      </c>
      <c r="CA964" s="365" t="s">
        <v>1623</v>
      </c>
    </row>
    <row r="965" spans="1:79">
      <c r="A965" s="458" t="str">
        <f t="shared" si="15"/>
        <v>0402401262129000</v>
      </c>
      <c r="B965" s="364" t="s">
        <v>1616</v>
      </c>
      <c r="C965" s="364" t="s">
        <v>553</v>
      </c>
      <c r="D965" s="364" t="s">
        <v>563</v>
      </c>
      <c r="E965" s="364" t="s">
        <v>555</v>
      </c>
      <c r="F965" s="364" t="s">
        <v>589</v>
      </c>
      <c r="G965" s="364" t="s">
        <v>590</v>
      </c>
      <c r="H965" s="364" t="s">
        <v>556</v>
      </c>
      <c r="J965" s="364" t="s">
        <v>560</v>
      </c>
      <c r="K965" s="364" t="s">
        <v>558</v>
      </c>
      <c r="L965" s="364" t="s">
        <v>555</v>
      </c>
      <c r="M965" s="364" t="s">
        <v>738</v>
      </c>
      <c r="N965" s="364" t="s">
        <v>739</v>
      </c>
      <c r="O965" s="364" t="s">
        <v>555</v>
      </c>
      <c r="P965" s="364" t="s">
        <v>555</v>
      </c>
      <c r="Q965" s="364" t="s">
        <v>555</v>
      </c>
      <c r="R965" s="364" t="s">
        <v>555</v>
      </c>
      <c r="S965" s="364" t="s">
        <v>555</v>
      </c>
      <c r="T965" s="365">
        <v>0</v>
      </c>
      <c r="U965" s="365">
        <v>291543</v>
      </c>
      <c r="V965" s="365">
        <v>0</v>
      </c>
      <c r="W965" s="365">
        <v>0</v>
      </c>
      <c r="X965" s="365">
        <v>0</v>
      </c>
      <c r="Y965" s="365">
        <v>0</v>
      </c>
      <c r="Z965" s="365">
        <v>0</v>
      </c>
      <c r="AA965" s="365">
        <v>0</v>
      </c>
      <c r="AB965" s="365">
        <v>0</v>
      </c>
      <c r="AC965" s="365">
        <v>0</v>
      </c>
      <c r="AD965" s="365">
        <v>0</v>
      </c>
      <c r="AE965" s="365">
        <v>291543</v>
      </c>
      <c r="AF965" s="365">
        <v>0</v>
      </c>
      <c r="AG965" s="365">
        <v>291543</v>
      </c>
      <c r="AH965" s="365">
        <v>0</v>
      </c>
      <c r="AI965" s="365">
        <v>0</v>
      </c>
    </row>
    <row r="966" spans="1:79">
      <c r="A966" s="458" t="str">
        <f t="shared" si="15"/>
        <v>0402402262129000</v>
      </c>
      <c r="B966" s="364" t="s">
        <v>1616</v>
      </c>
      <c r="C966" s="364" t="s">
        <v>553</v>
      </c>
      <c r="D966" s="364" t="s">
        <v>563</v>
      </c>
      <c r="E966" s="364" t="s">
        <v>555</v>
      </c>
      <c r="F966" s="364" t="s">
        <v>589</v>
      </c>
      <c r="G966" s="364" t="s">
        <v>590</v>
      </c>
      <c r="H966" s="364" t="s">
        <v>556</v>
      </c>
      <c r="J966" s="364" t="s">
        <v>560</v>
      </c>
      <c r="K966" s="364" t="s">
        <v>561</v>
      </c>
      <c r="L966" s="364" t="s">
        <v>555</v>
      </c>
      <c r="M966" s="364" t="s">
        <v>738</v>
      </c>
      <c r="N966" s="364" t="s">
        <v>739</v>
      </c>
      <c r="O966" s="364" t="s">
        <v>555</v>
      </c>
      <c r="P966" s="364" t="s">
        <v>555</v>
      </c>
      <c r="Q966" s="364" t="s">
        <v>555</v>
      </c>
      <c r="R966" s="364" t="s">
        <v>555</v>
      </c>
      <c r="S966" s="364" t="s">
        <v>555</v>
      </c>
      <c r="T966" s="365">
        <v>0</v>
      </c>
      <c r="U966" s="365">
        <v>0</v>
      </c>
      <c r="V966" s="365">
        <v>0</v>
      </c>
      <c r="W966" s="365">
        <v>0</v>
      </c>
      <c r="X966" s="365">
        <v>0</v>
      </c>
      <c r="Y966" s="365">
        <v>0</v>
      </c>
      <c r="Z966" s="365">
        <v>0</v>
      </c>
      <c r="AA966" s="365">
        <v>0</v>
      </c>
      <c r="AB966" s="365">
        <v>0</v>
      </c>
      <c r="AC966" s="365">
        <v>0</v>
      </c>
      <c r="AD966" s="365">
        <v>0</v>
      </c>
      <c r="AE966" s="365">
        <v>0</v>
      </c>
      <c r="AF966" s="365">
        <v>0</v>
      </c>
      <c r="AG966" s="365">
        <v>0</v>
      </c>
      <c r="AH966" s="365">
        <v>0</v>
      </c>
      <c r="AI966" s="365">
        <v>0</v>
      </c>
    </row>
    <row r="967" spans="1:79">
      <c r="A967" s="458" t="str">
        <f t="shared" si="15"/>
        <v>0402403262129000</v>
      </c>
      <c r="B967" s="364" t="s">
        <v>1616</v>
      </c>
      <c r="C967" s="364" t="s">
        <v>553</v>
      </c>
      <c r="D967" s="364" t="s">
        <v>563</v>
      </c>
      <c r="E967" s="364" t="s">
        <v>555</v>
      </c>
      <c r="F967" s="364" t="s">
        <v>589</v>
      </c>
      <c r="G967" s="364" t="s">
        <v>590</v>
      </c>
      <c r="H967" s="364" t="s">
        <v>556</v>
      </c>
      <c r="J967" s="364" t="s">
        <v>560</v>
      </c>
      <c r="K967" s="364" t="s">
        <v>562</v>
      </c>
      <c r="L967" s="364" t="s">
        <v>555</v>
      </c>
      <c r="M967" s="364" t="s">
        <v>738</v>
      </c>
      <c r="N967" s="364" t="s">
        <v>739</v>
      </c>
      <c r="O967" s="364" t="s">
        <v>555</v>
      </c>
      <c r="P967" s="364" t="s">
        <v>555</v>
      </c>
      <c r="Q967" s="364" t="s">
        <v>555</v>
      </c>
      <c r="R967" s="364" t="s">
        <v>555</v>
      </c>
      <c r="S967" s="364" t="s">
        <v>555</v>
      </c>
      <c r="T967" s="365">
        <v>0</v>
      </c>
      <c r="U967" s="365">
        <v>0</v>
      </c>
      <c r="V967" s="365">
        <v>0</v>
      </c>
      <c r="W967" s="365">
        <v>0</v>
      </c>
      <c r="X967" s="365">
        <v>0</v>
      </c>
      <c r="Y967" s="365">
        <v>0</v>
      </c>
      <c r="Z967" s="365">
        <v>0</v>
      </c>
      <c r="AA967" s="365">
        <v>0</v>
      </c>
      <c r="AB967" s="365">
        <v>0</v>
      </c>
      <c r="AC967" s="365">
        <v>0</v>
      </c>
      <c r="AD967" s="365">
        <v>0</v>
      </c>
      <c r="AE967" s="365">
        <v>0</v>
      </c>
      <c r="AF967" s="365">
        <v>0</v>
      </c>
      <c r="AG967" s="365">
        <v>0</v>
      </c>
      <c r="AH967" s="365">
        <v>0</v>
      </c>
      <c r="AI967" s="365">
        <v>0</v>
      </c>
    </row>
    <row r="968" spans="1:79">
      <c r="A968" s="458" t="str">
        <f t="shared" si="15"/>
        <v>0402404262129000</v>
      </c>
      <c r="B968" s="364" t="s">
        <v>1616</v>
      </c>
      <c r="C968" s="364" t="s">
        <v>553</v>
      </c>
      <c r="D968" s="364" t="s">
        <v>563</v>
      </c>
      <c r="E968" s="364" t="s">
        <v>555</v>
      </c>
      <c r="F968" s="364" t="s">
        <v>589</v>
      </c>
      <c r="G968" s="364" t="s">
        <v>590</v>
      </c>
      <c r="H968" s="364" t="s">
        <v>556</v>
      </c>
      <c r="J968" s="364" t="s">
        <v>560</v>
      </c>
      <c r="K968" s="364" t="s">
        <v>563</v>
      </c>
      <c r="L968" s="364" t="s">
        <v>555</v>
      </c>
      <c r="M968" s="364" t="s">
        <v>738</v>
      </c>
      <c r="N968" s="364" t="s">
        <v>739</v>
      </c>
      <c r="O968" s="364" t="s">
        <v>555</v>
      </c>
      <c r="P968" s="364" t="s">
        <v>555</v>
      </c>
      <c r="Q968" s="364" t="s">
        <v>555</v>
      </c>
      <c r="R968" s="364" t="s">
        <v>555</v>
      </c>
      <c r="S968" s="364" t="s">
        <v>555</v>
      </c>
      <c r="T968" s="365">
        <v>0</v>
      </c>
      <c r="U968" s="365">
        <v>0</v>
      </c>
      <c r="V968" s="365">
        <v>0</v>
      </c>
      <c r="W968" s="365">
        <v>0</v>
      </c>
      <c r="X968" s="365">
        <v>0</v>
      </c>
      <c r="Y968" s="365">
        <v>0</v>
      </c>
      <c r="Z968" s="365">
        <v>0</v>
      </c>
      <c r="AA968" s="365">
        <v>0</v>
      </c>
      <c r="AB968" s="365">
        <v>0</v>
      </c>
      <c r="AC968" s="365">
        <v>0</v>
      </c>
      <c r="AD968" s="365">
        <v>0</v>
      </c>
      <c r="AE968" s="365">
        <v>0</v>
      </c>
      <c r="AF968" s="365">
        <v>0</v>
      </c>
      <c r="AG968" s="365">
        <v>0</v>
      </c>
      <c r="AH968" s="365">
        <v>0</v>
      </c>
      <c r="AI968" s="365">
        <v>0</v>
      </c>
    </row>
    <row r="969" spans="1:79">
      <c r="A969" s="458" t="str">
        <f t="shared" si="15"/>
        <v>0402405262129000</v>
      </c>
      <c r="B969" s="364" t="s">
        <v>1616</v>
      </c>
      <c r="C969" s="364" t="s">
        <v>553</v>
      </c>
      <c r="D969" s="364" t="s">
        <v>563</v>
      </c>
      <c r="E969" s="364" t="s">
        <v>555</v>
      </c>
      <c r="F969" s="364" t="s">
        <v>589</v>
      </c>
      <c r="G969" s="364" t="s">
        <v>590</v>
      </c>
      <c r="H969" s="364" t="s">
        <v>556</v>
      </c>
      <c r="J969" s="364" t="s">
        <v>560</v>
      </c>
      <c r="K969" s="364" t="s">
        <v>564</v>
      </c>
      <c r="L969" s="364" t="s">
        <v>555</v>
      </c>
      <c r="M969" s="364" t="s">
        <v>738</v>
      </c>
      <c r="N969" s="364" t="s">
        <v>739</v>
      </c>
      <c r="O969" s="364" t="s">
        <v>555</v>
      </c>
      <c r="P969" s="364" t="s">
        <v>555</v>
      </c>
      <c r="Q969" s="364" t="s">
        <v>555</v>
      </c>
      <c r="R969" s="364" t="s">
        <v>555</v>
      </c>
      <c r="S969" s="364" t="s">
        <v>555</v>
      </c>
      <c r="T969" s="365">
        <v>0</v>
      </c>
      <c r="U969" s="365">
        <v>291543</v>
      </c>
      <c r="V969" s="365">
        <v>0</v>
      </c>
      <c r="W969" s="365">
        <v>0</v>
      </c>
      <c r="X969" s="365">
        <v>0</v>
      </c>
      <c r="Y969" s="365">
        <v>0</v>
      </c>
      <c r="Z969" s="365">
        <v>0</v>
      </c>
      <c r="AA969" s="365">
        <v>0</v>
      </c>
      <c r="AB969" s="365">
        <v>0</v>
      </c>
      <c r="AC969" s="365">
        <v>0</v>
      </c>
      <c r="AD969" s="365">
        <v>0</v>
      </c>
      <c r="AE969" s="365">
        <v>291543</v>
      </c>
      <c r="AF969" s="365">
        <v>0</v>
      </c>
      <c r="AG969" s="365">
        <v>291543</v>
      </c>
      <c r="AH969" s="365">
        <v>0</v>
      </c>
      <c r="AI969" s="365">
        <v>0</v>
      </c>
    </row>
    <row r="970" spans="1:79">
      <c r="A970" s="458" t="str">
        <f t="shared" si="15"/>
        <v>0402406262129000</v>
      </c>
      <c r="B970" s="364" t="s">
        <v>1616</v>
      </c>
      <c r="C970" s="364" t="s">
        <v>553</v>
      </c>
      <c r="D970" s="364" t="s">
        <v>563</v>
      </c>
      <c r="E970" s="364" t="s">
        <v>555</v>
      </c>
      <c r="F970" s="364" t="s">
        <v>589</v>
      </c>
      <c r="G970" s="364" t="s">
        <v>590</v>
      </c>
      <c r="H970" s="364" t="s">
        <v>556</v>
      </c>
      <c r="J970" s="364" t="s">
        <v>560</v>
      </c>
      <c r="K970" s="364" t="s">
        <v>565</v>
      </c>
      <c r="L970" s="364" t="s">
        <v>555</v>
      </c>
      <c r="M970" s="364" t="s">
        <v>738</v>
      </c>
      <c r="N970" s="364" t="s">
        <v>739</v>
      </c>
      <c r="O970" s="364" t="s">
        <v>555</v>
      </c>
      <c r="P970" s="364" t="s">
        <v>555</v>
      </c>
      <c r="Q970" s="364" t="s">
        <v>555</v>
      </c>
      <c r="R970" s="364" t="s">
        <v>555</v>
      </c>
      <c r="S970" s="364" t="s">
        <v>555</v>
      </c>
      <c r="T970" s="365">
        <v>0</v>
      </c>
      <c r="U970" s="365">
        <v>0</v>
      </c>
      <c r="V970" s="365">
        <v>0</v>
      </c>
      <c r="W970" s="365">
        <v>0</v>
      </c>
      <c r="X970" s="365">
        <v>0</v>
      </c>
      <c r="Y970" s="365">
        <v>0</v>
      </c>
      <c r="Z970" s="365">
        <v>0</v>
      </c>
      <c r="AA970" s="365">
        <v>0</v>
      </c>
      <c r="AB970" s="365">
        <v>0</v>
      </c>
      <c r="AC970" s="365">
        <v>0</v>
      </c>
      <c r="AD970" s="365">
        <v>0</v>
      </c>
      <c r="AE970" s="365">
        <v>0</v>
      </c>
      <c r="AF970" s="365">
        <v>0</v>
      </c>
      <c r="AG970" s="365">
        <v>0</v>
      </c>
      <c r="AH970" s="365">
        <v>0</v>
      </c>
      <c r="AI970" s="365">
        <v>0</v>
      </c>
    </row>
    <row r="971" spans="1:79">
      <c r="A971" s="458" t="str">
        <f t="shared" si="15"/>
        <v>0402407262129000</v>
      </c>
      <c r="B971" s="364" t="s">
        <v>1616</v>
      </c>
      <c r="C971" s="364" t="s">
        <v>553</v>
      </c>
      <c r="D971" s="364" t="s">
        <v>563</v>
      </c>
      <c r="E971" s="364" t="s">
        <v>555</v>
      </c>
      <c r="F971" s="364" t="s">
        <v>589</v>
      </c>
      <c r="G971" s="364" t="s">
        <v>590</v>
      </c>
      <c r="H971" s="364" t="s">
        <v>556</v>
      </c>
      <c r="J971" s="364" t="s">
        <v>560</v>
      </c>
      <c r="K971" s="364" t="s">
        <v>566</v>
      </c>
      <c r="L971" s="364" t="s">
        <v>555</v>
      </c>
      <c r="M971" s="364" t="s">
        <v>738</v>
      </c>
      <c r="N971" s="364" t="s">
        <v>739</v>
      </c>
      <c r="O971" s="364" t="s">
        <v>555</v>
      </c>
      <c r="P971" s="364" t="s">
        <v>555</v>
      </c>
      <c r="Q971" s="364" t="s">
        <v>555</v>
      </c>
      <c r="R971" s="364" t="s">
        <v>555</v>
      </c>
      <c r="S971" s="364" t="s">
        <v>555</v>
      </c>
      <c r="T971" s="365">
        <v>0</v>
      </c>
      <c r="U971" s="365">
        <v>0</v>
      </c>
      <c r="V971" s="365">
        <v>0</v>
      </c>
      <c r="W971" s="365">
        <v>0</v>
      </c>
      <c r="X971" s="365">
        <v>0</v>
      </c>
      <c r="Y971" s="365">
        <v>0</v>
      </c>
      <c r="Z971" s="365">
        <v>0</v>
      </c>
      <c r="AA971" s="365">
        <v>0</v>
      </c>
      <c r="AB971" s="365">
        <v>0</v>
      </c>
      <c r="AC971" s="365">
        <v>0</v>
      </c>
      <c r="AD971" s="365">
        <v>0</v>
      </c>
      <c r="AE971" s="365">
        <v>0</v>
      </c>
      <c r="AF971" s="365">
        <v>0</v>
      </c>
      <c r="AG971" s="365">
        <v>0</v>
      </c>
      <c r="AH971" s="365">
        <v>0</v>
      </c>
      <c r="AI971" s="365">
        <v>0</v>
      </c>
    </row>
    <row r="972" spans="1:79">
      <c r="A972" s="458" t="str">
        <f t="shared" si="15"/>
        <v>0402408262129000</v>
      </c>
      <c r="B972" s="364" t="s">
        <v>1616</v>
      </c>
      <c r="C972" s="364" t="s">
        <v>553</v>
      </c>
      <c r="D972" s="364" t="s">
        <v>563</v>
      </c>
      <c r="E972" s="364" t="s">
        <v>555</v>
      </c>
      <c r="F972" s="364" t="s">
        <v>589</v>
      </c>
      <c r="G972" s="364" t="s">
        <v>590</v>
      </c>
      <c r="H972" s="364" t="s">
        <v>556</v>
      </c>
      <c r="J972" s="364" t="s">
        <v>560</v>
      </c>
      <c r="K972" s="364" t="s">
        <v>554</v>
      </c>
      <c r="L972" s="364" t="s">
        <v>555</v>
      </c>
      <c r="M972" s="364" t="s">
        <v>738</v>
      </c>
      <c r="N972" s="364" t="s">
        <v>739</v>
      </c>
      <c r="O972" s="364" t="s">
        <v>555</v>
      </c>
      <c r="P972" s="364" t="s">
        <v>555</v>
      </c>
      <c r="Q972" s="364" t="s">
        <v>555</v>
      </c>
      <c r="R972" s="364" t="s">
        <v>555</v>
      </c>
      <c r="S972" s="364" t="s">
        <v>555</v>
      </c>
      <c r="T972" s="365">
        <v>0</v>
      </c>
      <c r="U972" s="365">
        <v>0</v>
      </c>
      <c r="V972" s="365">
        <v>0</v>
      </c>
      <c r="W972" s="365">
        <v>0</v>
      </c>
      <c r="X972" s="365">
        <v>0</v>
      </c>
      <c r="Y972" s="365">
        <v>0</v>
      </c>
      <c r="Z972" s="365">
        <v>0</v>
      </c>
      <c r="AA972" s="365">
        <v>0</v>
      </c>
      <c r="AB972" s="365">
        <v>0</v>
      </c>
      <c r="AC972" s="365">
        <v>0</v>
      </c>
      <c r="AD972" s="365">
        <v>0</v>
      </c>
      <c r="AE972" s="365">
        <v>0</v>
      </c>
      <c r="AF972" s="365">
        <v>0</v>
      </c>
      <c r="AG972" s="365">
        <v>0</v>
      </c>
      <c r="AH972" s="365">
        <v>0</v>
      </c>
      <c r="AI972" s="365">
        <v>0</v>
      </c>
    </row>
    <row r="973" spans="1:79">
      <c r="A973" s="458" t="str">
        <f t="shared" si="15"/>
        <v>0402409262129000</v>
      </c>
      <c r="B973" s="364" t="s">
        <v>1616</v>
      </c>
      <c r="C973" s="364" t="s">
        <v>553</v>
      </c>
      <c r="D973" s="364" t="s">
        <v>563</v>
      </c>
      <c r="E973" s="364" t="s">
        <v>555</v>
      </c>
      <c r="F973" s="364" t="s">
        <v>589</v>
      </c>
      <c r="G973" s="364" t="s">
        <v>590</v>
      </c>
      <c r="H973" s="364" t="s">
        <v>556</v>
      </c>
      <c r="J973" s="364" t="s">
        <v>560</v>
      </c>
      <c r="K973" s="364" t="s">
        <v>567</v>
      </c>
      <c r="L973" s="364" t="s">
        <v>555</v>
      </c>
      <c r="M973" s="364" t="s">
        <v>738</v>
      </c>
      <c r="N973" s="364" t="s">
        <v>739</v>
      </c>
      <c r="O973" s="364" t="s">
        <v>555</v>
      </c>
      <c r="P973" s="364" t="s">
        <v>555</v>
      </c>
      <c r="Q973" s="364" t="s">
        <v>555</v>
      </c>
      <c r="R973" s="364" t="s">
        <v>555</v>
      </c>
      <c r="S973" s="364" t="s">
        <v>555</v>
      </c>
      <c r="T973" s="365">
        <v>0</v>
      </c>
      <c r="U973" s="365">
        <v>0</v>
      </c>
      <c r="V973" s="365">
        <v>0</v>
      </c>
      <c r="W973" s="365">
        <v>0</v>
      </c>
      <c r="X973" s="365">
        <v>0</v>
      </c>
      <c r="Y973" s="365">
        <v>0</v>
      </c>
      <c r="Z973" s="365">
        <v>0</v>
      </c>
      <c r="AA973" s="365">
        <v>0</v>
      </c>
      <c r="AB973" s="365">
        <v>0</v>
      </c>
      <c r="AC973" s="365">
        <v>0</v>
      </c>
      <c r="AD973" s="365">
        <v>0</v>
      </c>
      <c r="AE973" s="365">
        <v>0</v>
      </c>
      <c r="AF973" s="365">
        <v>0</v>
      </c>
      <c r="AG973" s="365">
        <v>0</v>
      </c>
      <c r="AH973" s="365">
        <v>0</v>
      </c>
      <c r="AI973" s="365">
        <v>0</v>
      </c>
    </row>
    <row r="974" spans="1:79">
      <c r="A974" s="458" t="str">
        <f t="shared" si="15"/>
        <v>0402410262129000</v>
      </c>
      <c r="B974" s="364" t="s">
        <v>1616</v>
      </c>
      <c r="C974" s="364" t="s">
        <v>553</v>
      </c>
      <c r="D974" s="364" t="s">
        <v>563</v>
      </c>
      <c r="E974" s="364" t="s">
        <v>555</v>
      </c>
      <c r="F974" s="364" t="s">
        <v>589</v>
      </c>
      <c r="G974" s="364" t="s">
        <v>590</v>
      </c>
      <c r="H974" s="364" t="s">
        <v>556</v>
      </c>
      <c r="J974" s="364" t="s">
        <v>560</v>
      </c>
      <c r="K974" s="364" t="s">
        <v>568</v>
      </c>
      <c r="L974" s="364" t="s">
        <v>555</v>
      </c>
      <c r="M974" s="364" t="s">
        <v>738</v>
      </c>
      <c r="N974" s="364" t="s">
        <v>739</v>
      </c>
      <c r="O974" s="364" t="s">
        <v>555</v>
      </c>
      <c r="P974" s="364" t="s">
        <v>555</v>
      </c>
      <c r="Q974" s="364" t="s">
        <v>555</v>
      </c>
      <c r="R974" s="364" t="s">
        <v>555</v>
      </c>
      <c r="S974" s="364" t="s">
        <v>555</v>
      </c>
      <c r="T974" s="365">
        <v>0</v>
      </c>
      <c r="U974" s="365">
        <v>0</v>
      </c>
      <c r="V974" s="365">
        <v>0</v>
      </c>
      <c r="W974" s="365">
        <v>0</v>
      </c>
      <c r="X974" s="365">
        <v>0</v>
      </c>
      <c r="Y974" s="365">
        <v>0</v>
      </c>
      <c r="Z974" s="365">
        <v>0</v>
      </c>
      <c r="AA974" s="365">
        <v>0</v>
      </c>
      <c r="AB974" s="365">
        <v>0</v>
      </c>
      <c r="AC974" s="365">
        <v>0</v>
      </c>
      <c r="AD974" s="365">
        <v>0</v>
      </c>
      <c r="AE974" s="365">
        <v>0</v>
      </c>
      <c r="AF974" s="365">
        <v>0</v>
      </c>
      <c r="AG974" s="365">
        <v>0</v>
      </c>
      <c r="AH974" s="365">
        <v>0</v>
      </c>
      <c r="AI974" s="365">
        <v>0</v>
      </c>
    </row>
    <row r="975" spans="1:79">
      <c r="A975" s="458" t="str">
        <f t="shared" si="15"/>
        <v>0402411262129000</v>
      </c>
      <c r="B975" s="364" t="s">
        <v>1616</v>
      </c>
      <c r="C975" s="364" t="s">
        <v>553</v>
      </c>
      <c r="D975" s="364" t="s">
        <v>563</v>
      </c>
      <c r="E975" s="364" t="s">
        <v>555</v>
      </c>
      <c r="F975" s="364" t="s">
        <v>589</v>
      </c>
      <c r="G975" s="364" t="s">
        <v>590</v>
      </c>
      <c r="H975" s="364" t="s">
        <v>556</v>
      </c>
      <c r="J975" s="364" t="s">
        <v>560</v>
      </c>
      <c r="K975" s="364" t="s">
        <v>569</v>
      </c>
      <c r="L975" s="364" t="s">
        <v>555</v>
      </c>
      <c r="M975" s="364" t="s">
        <v>738</v>
      </c>
      <c r="N975" s="364" t="s">
        <v>739</v>
      </c>
      <c r="O975" s="364" t="s">
        <v>555</v>
      </c>
      <c r="P975" s="364" t="s">
        <v>555</v>
      </c>
      <c r="Q975" s="364" t="s">
        <v>555</v>
      </c>
      <c r="R975" s="364" t="s">
        <v>555</v>
      </c>
      <c r="S975" s="364" t="s">
        <v>555</v>
      </c>
      <c r="T975" s="365">
        <v>0</v>
      </c>
      <c r="U975" s="365">
        <v>0</v>
      </c>
      <c r="V975" s="365">
        <v>0</v>
      </c>
      <c r="W975" s="365">
        <v>0</v>
      </c>
      <c r="X975" s="365">
        <v>0</v>
      </c>
      <c r="Y975" s="365">
        <v>0</v>
      </c>
      <c r="Z975" s="365">
        <v>0</v>
      </c>
      <c r="AA975" s="365">
        <v>0</v>
      </c>
      <c r="AB975" s="365">
        <v>0</v>
      </c>
      <c r="AC975" s="365">
        <v>0</v>
      </c>
      <c r="AD975" s="365">
        <v>0</v>
      </c>
      <c r="AE975" s="365">
        <v>0</v>
      </c>
      <c r="AF975" s="365">
        <v>0</v>
      </c>
      <c r="AG975" s="365">
        <v>0</v>
      </c>
      <c r="AH975" s="365">
        <v>0</v>
      </c>
      <c r="AI975" s="365">
        <v>0</v>
      </c>
    </row>
    <row r="976" spans="1:79">
      <c r="A976" s="458" t="str">
        <f t="shared" si="15"/>
        <v>0402412262129000</v>
      </c>
      <c r="B976" s="364" t="s">
        <v>1616</v>
      </c>
      <c r="C976" s="364" t="s">
        <v>553</v>
      </c>
      <c r="D976" s="364" t="s">
        <v>563</v>
      </c>
      <c r="E976" s="364" t="s">
        <v>555</v>
      </c>
      <c r="F976" s="364" t="s">
        <v>589</v>
      </c>
      <c r="G976" s="364" t="s">
        <v>590</v>
      </c>
      <c r="H976" s="364" t="s">
        <v>556</v>
      </c>
      <c r="J976" s="364" t="s">
        <v>560</v>
      </c>
      <c r="K976" s="364" t="s">
        <v>557</v>
      </c>
      <c r="L976" s="364" t="s">
        <v>555</v>
      </c>
      <c r="M976" s="364" t="s">
        <v>738</v>
      </c>
      <c r="N976" s="364" t="s">
        <v>739</v>
      </c>
      <c r="O976" s="364" t="s">
        <v>555</v>
      </c>
      <c r="P976" s="364" t="s">
        <v>555</v>
      </c>
      <c r="Q976" s="364" t="s">
        <v>555</v>
      </c>
      <c r="R976" s="364" t="s">
        <v>555</v>
      </c>
      <c r="S976" s="364" t="s">
        <v>555</v>
      </c>
      <c r="T976" s="365">
        <v>0</v>
      </c>
      <c r="U976" s="365">
        <v>0</v>
      </c>
      <c r="V976" s="365">
        <v>0</v>
      </c>
      <c r="W976" s="365">
        <v>0</v>
      </c>
      <c r="X976" s="365">
        <v>0</v>
      </c>
      <c r="Y976" s="365">
        <v>0</v>
      </c>
      <c r="Z976" s="365">
        <v>0</v>
      </c>
      <c r="AA976" s="365">
        <v>0</v>
      </c>
      <c r="AB976" s="365">
        <v>0</v>
      </c>
      <c r="AC976" s="365">
        <v>0</v>
      </c>
      <c r="AD976" s="365">
        <v>0</v>
      </c>
      <c r="AE976" s="365">
        <v>0</v>
      </c>
      <c r="AF976" s="365">
        <v>0</v>
      </c>
      <c r="AG976" s="365">
        <v>0</v>
      </c>
      <c r="AH976" s="365">
        <v>0</v>
      </c>
      <c r="AI976" s="365">
        <v>0</v>
      </c>
    </row>
    <row r="977" spans="1:91">
      <c r="A977" s="458" t="str">
        <f t="shared" si="15"/>
        <v>0402601262129000</v>
      </c>
      <c r="B977" s="364" t="s">
        <v>1616</v>
      </c>
      <c r="C977" s="364" t="s">
        <v>553</v>
      </c>
      <c r="D977" s="364" t="s">
        <v>563</v>
      </c>
      <c r="E977" s="364" t="s">
        <v>555</v>
      </c>
      <c r="F977" s="364" t="s">
        <v>589</v>
      </c>
      <c r="G977" s="364" t="s">
        <v>590</v>
      </c>
      <c r="H977" s="364" t="s">
        <v>556</v>
      </c>
      <c r="J977" s="364" t="s">
        <v>570</v>
      </c>
      <c r="K977" s="364" t="s">
        <v>558</v>
      </c>
      <c r="L977" s="364" t="s">
        <v>555</v>
      </c>
      <c r="M977" s="364" t="s">
        <v>738</v>
      </c>
      <c r="N977" s="364" t="s">
        <v>739</v>
      </c>
      <c r="O977" s="364" t="s">
        <v>555</v>
      </c>
      <c r="P977" s="364" t="s">
        <v>555</v>
      </c>
      <c r="Q977" s="364" t="s">
        <v>555</v>
      </c>
      <c r="R977" s="364" t="s">
        <v>555</v>
      </c>
      <c r="S977" s="364" t="s">
        <v>555</v>
      </c>
      <c r="T977" s="365">
        <v>46574</v>
      </c>
      <c r="U977" s="365">
        <v>46524</v>
      </c>
      <c r="V977" s="365">
        <v>46524</v>
      </c>
      <c r="W977" s="365">
        <v>0</v>
      </c>
      <c r="X977" s="365">
        <v>0</v>
      </c>
      <c r="Y977" s="365">
        <v>0</v>
      </c>
      <c r="Z977" s="365">
        <v>50</v>
      </c>
      <c r="AA977" s="365">
        <v>0</v>
      </c>
      <c r="AB977" s="365">
        <v>0</v>
      </c>
      <c r="AC977" s="365">
        <v>0</v>
      </c>
      <c r="AD977" s="365">
        <v>50</v>
      </c>
      <c r="AE977" s="365">
        <v>13099</v>
      </c>
      <c r="AF977" s="365">
        <v>4099</v>
      </c>
      <c r="AG977" s="365">
        <v>0</v>
      </c>
      <c r="AH977" s="365">
        <v>0</v>
      </c>
      <c r="AI977" s="365">
        <v>4099</v>
      </c>
      <c r="AJ977" s="365">
        <v>9000</v>
      </c>
      <c r="AK977" s="365">
        <v>2182</v>
      </c>
      <c r="AL977" s="365">
        <v>2182</v>
      </c>
      <c r="AM977" s="365">
        <v>0</v>
      </c>
      <c r="AN977" s="365">
        <v>6818</v>
      </c>
      <c r="AO977" s="365">
        <v>33475</v>
      </c>
      <c r="AP977" s="365">
        <v>0</v>
      </c>
      <c r="AQ977" s="365">
        <v>0</v>
      </c>
      <c r="AR977" s="365">
        <v>0</v>
      </c>
      <c r="AS977" s="365">
        <v>0</v>
      </c>
      <c r="AT977" s="365">
        <v>0</v>
      </c>
      <c r="AU977" s="365">
        <v>0</v>
      </c>
      <c r="AV977" s="365">
        <v>0</v>
      </c>
      <c r="AW977" s="365">
        <v>0</v>
      </c>
      <c r="AX977" s="365">
        <v>0</v>
      </c>
      <c r="AY977" s="365">
        <v>0</v>
      </c>
      <c r="AZ977" s="365">
        <v>27349</v>
      </c>
      <c r="BA977" s="365">
        <v>0</v>
      </c>
      <c r="BB977" s="365">
        <v>0</v>
      </c>
      <c r="BC977" s="365">
        <v>0</v>
      </c>
      <c r="BD977" s="365">
        <v>0</v>
      </c>
      <c r="BE977" s="365">
        <v>0</v>
      </c>
      <c r="BF977" s="365">
        <v>0</v>
      </c>
      <c r="BG977" s="365">
        <v>0</v>
      </c>
      <c r="BH977" s="365">
        <v>0</v>
      </c>
      <c r="BI977" s="365">
        <v>0</v>
      </c>
      <c r="BJ977" s="365">
        <v>0</v>
      </c>
      <c r="BK977" s="365">
        <v>0</v>
      </c>
      <c r="BL977" s="365">
        <v>0</v>
      </c>
      <c r="BM977" s="365">
        <v>0</v>
      </c>
      <c r="BN977" s="365">
        <v>0</v>
      </c>
      <c r="BO977" s="365">
        <v>0</v>
      </c>
      <c r="BP977" s="365">
        <v>27349</v>
      </c>
      <c r="BQ977" s="365">
        <v>0</v>
      </c>
      <c r="BR977" s="365">
        <v>0</v>
      </c>
      <c r="BS977" s="365">
        <v>0</v>
      </c>
      <c r="BT977" s="365">
        <v>0</v>
      </c>
      <c r="BU977" s="365">
        <v>0</v>
      </c>
      <c r="BV977" s="365">
        <v>0</v>
      </c>
      <c r="BW977" s="365">
        <v>-27349</v>
      </c>
      <c r="BX977" s="365">
        <v>6126</v>
      </c>
      <c r="BY977" s="365">
        <v>5049</v>
      </c>
      <c r="BZ977" s="365">
        <v>16900</v>
      </c>
      <c r="CA977" s="365">
        <v>0</v>
      </c>
    </row>
    <row r="978" spans="1:91">
      <c r="A978" s="458" t="str">
        <f t="shared" si="15"/>
        <v>0402602262129000</v>
      </c>
      <c r="B978" s="364" t="s">
        <v>1616</v>
      </c>
      <c r="C978" s="364" t="s">
        <v>553</v>
      </c>
      <c r="D978" s="364" t="s">
        <v>563</v>
      </c>
      <c r="E978" s="364" t="s">
        <v>555</v>
      </c>
      <c r="F978" s="364" t="s">
        <v>589</v>
      </c>
      <c r="G978" s="364" t="s">
        <v>590</v>
      </c>
      <c r="H978" s="364" t="s">
        <v>556</v>
      </c>
      <c r="J978" s="364" t="s">
        <v>570</v>
      </c>
      <c r="K978" s="364" t="s">
        <v>561</v>
      </c>
      <c r="L978" s="364" t="s">
        <v>555</v>
      </c>
      <c r="M978" s="364" t="s">
        <v>738</v>
      </c>
      <c r="N978" s="364" t="s">
        <v>739</v>
      </c>
      <c r="O978" s="364" t="s">
        <v>555</v>
      </c>
      <c r="P978" s="364" t="s">
        <v>555</v>
      </c>
      <c r="Q978" s="364" t="s">
        <v>555</v>
      </c>
      <c r="R978" s="364" t="s">
        <v>555</v>
      </c>
      <c r="S978" s="364" t="s">
        <v>555</v>
      </c>
      <c r="T978" s="365">
        <v>0</v>
      </c>
      <c r="U978" s="365">
        <v>17977</v>
      </c>
      <c r="V978" s="365">
        <v>0</v>
      </c>
      <c r="W978" s="365">
        <v>0</v>
      </c>
      <c r="X978" s="365">
        <v>0</v>
      </c>
      <c r="Y978" s="365">
        <v>0</v>
      </c>
      <c r="Z978" s="365">
        <v>0</v>
      </c>
      <c r="AA978" s="365">
        <v>17977</v>
      </c>
      <c r="AB978" s="365">
        <v>0</v>
      </c>
      <c r="AC978" s="365">
        <v>0</v>
      </c>
      <c r="AD978" s="365">
        <v>0</v>
      </c>
      <c r="AE978" s="365">
        <v>0</v>
      </c>
      <c r="AF978" s="365">
        <v>0</v>
      </c>
      <c r="AG978" s="365">
        <v>0</v>
      </c>
      <c r="AH978" s="365">
        <v>0</v>
      </c>
      <c r="AI978" s="365">
        <v>0</v>
      </c>
      <c r="AJ978" s="365">
        <v>0</v>
      </c>
      <c r="AK978" s="365">
        <v>0</v>
      </c>
      <c r="AL978" s="365">
        <v>0</v>
      </c>
      <c r="AM978" s="365">
        <v>0</v>
      </c>
      <c r="AN978" s="365">
        <v>0</v>
      </c>
      <c r="AO978" s="365">
        <v>0</v>
      </c>
      <c r="AU978" s="365">
        <v>0</v>
      </c>
      <c r="AV978" s="365">
        <v>0</v>
      </c>
      <c r="AW978" s="365">
        <v>0</v>
      </c>
      <c r="AX978" s="365">
        <v>0</v>
      </c>
      <c r="AY978" s="365">
        <v>0</v>
      </c>
      <c r="AZ978" s="365">
        <v>0</v>
      </c>
      <c r="BA978" s="365">
        <v>0</v>
      </c>
      <c r="BB978" s="365">
        <v>0</v>
      </c>
      <c r="BC978" s="365">
        <v>0</v>
      </c>
      <c r="BD978" s="365">
        <v>0</v>
      </c>
      <c r="BE978" s="365">
        <v>0</v>
      </c>
      <c r="BF978" s="365">
        <v>0</v>
      </c>
      <c r="BG978" s="365">
        <v>0</v>
      </c>
      <c r="BH978" s="365">
        <v>0</v>
      </c>
      <c r="BI978" s="365">
        <v>0</v>
      </c>
      <c r="BJ978" s="365">
        <v>0</v>
      </c>
      <c r="BK978" s="365">
        <v>0</v>
      </c>
      <c r="BL978" s="365">
        <v>0</v>
      </c>
      <c r="BM978" s="365">
        <v>0</v>
      </c>
      <c r="BN978" s="365">
        <v>0</v>
      </c>
      <c r="BO978" s="365">
        <v>0</v>
      </c>
      <c r="BP978" s="365">
        <v>0</v>
      </c>
      <c r="BQ978" s="365">
        <v>0</v>
      </c>
      <c r="BR978" s="365">
        <v>0</v>
      </c>
      <c r="BS978" s="365">
        <v>0</v>
      </c>
      <c r="BT978" s="365">
        <v>0</v>
      </c>
      <c r="BU978" s="365">
        <v>0</v>
      </c>
      <c r="BV978" s="365">
        <v>0</v>
      </c>
      <c r="BW978" s="365">
        <v>0</v>
      </c>
      <c r="BX978" s="365">
        <v>0</v>
      </c>
      <c r="BY978" s="365">
        <v>0</v>
      </c>
      <c r="BZ978" s="365">
        <v>0</v>
      </c>
      <c r="CA978" s="365">
        <v>0</v>
      </c>
      <c r="CB978" s="365">
        <v>0</v>
      </c>
      <c r="CC978" s="365">
        <v>0</v>
      </c>
      <c r="CD978" s="365">
        <v>0</v>
      </c>
      <c r="CE978" s="365">
        <v>0</v>
      </c>
      <c r="CF978" s="365">
        <v>0</v>
      </c>
      <c r="CG978" s="365">
        <v>0</v>
      </c>
      <c r="CH978" s="365">
        <v>0</v>
      </c>
      <c r="CI978" s="365">
        <v>0</v>
      </c>
      <c r="CJ978" s="365">
        <v>0</v>
      </c>
      <c r="CK978" s="365">
        <v>0</v>
      </c>
      <c r="CL978" s="365">
        <v>0</v>
      </c>
      <c r="CM978" s="365">
        <v>0</v>
      </c>
    </row>
    <row r="979" spans="1:91">
      <c r="A979" s="458" t="str">
        <f t="shared" si="15"/>
        <v>0404001262129000</v>
      </c>
      <c r="B979" s="364" t="s">
        <v>1616</v>
      </c>
      <c r="C979" s="364" t="s">
        <v>553</v>
      </c>
      <c r="D979" s="364" t="s">
        <v>563</v>
      </c>
      <c r="E979" s="364" t="s">
        <v>555</v>
      </c>
      <c r="F979" s="364" t="s">
        <v>589</v>
      </c>
      <c r="G979" s="364" t="s">
        <v>590</v>
      </c>
      <c r="H979" s="364" t="s">
        <v>556</v>
      </c>
      <c r="J979" s="364" t="s">
        <v>582</v>
      </c>
      <c r="K979" s="364" t="s">
        <v>558</v>
      </c>
      <c r="L979" s="364" t="s">
        <v>555</v>
      </c>
      <c r="M979" s="364" t="s">
        <v>738</v>
      </c>
      <c r="N979" s="364" t="s">
        <v>739</v>
      </c>
      <c r="O979" s="364" t="s">
        <v>555</v>
      </c>
      <c r="P979" s="364" t="s">
        <v>555</v>
      </c>
      <c r="Q979" s="364" t="s">
        <v>555</v>
      </c>
      <c r="R979" s="364" t="s">
        <v>555</v>
      </c>
      <c r="S979" s="364" t="s">
        <v>555</v>
      </c>
      <c r="T979" s="365">
        <v>0</v>
      </c>
      <c r="U979" s="365">
        <v>0</v>
      </c>
      <c r="V979" s="365">
        <v>0</v>
      </c>
      <c r="W979" s="365">
        <v>0</v>
      </c>
      <c r="X979" s="365">
        <v>0</v>
      </c>
      <c r="Y979" s="365">
        <v>0</v>
      </c>
      <c r="Z979" s="365">
        <v>0</v>
      </c>
      <c r="AA979" s="365">
        <v>0</v>
      </c>
      <c r="AB979" s="365">
        <v>0</v>
      </c>
      <c r="AC979" s="365">
        <v>0</v>
      </c>
      <c r="AD979" s="365">
        <v>0</v>
      </c>
      <c r="AE979" s="365">
        <v>0</v>
      </c>
      <c r="AF979" s="365">
        <v>0</v>
      </c>
      <c r="AG979" s="365">
        <v>0</v>
      </c>
      <c r="AH979" s="365">
        <v>0</v>
      </c>
      <c r="AI979" s="365">
        <v>0</v>
      </c>
      <c r="AJ979" s="365">
        <v>0</v>
      </c>
      <c r="AK979" s="365">
        <v>0</v>
      </c>
      <c r="AL979" s="365">
        <v>0</v>
      </c>
      <c r="AM979" s="365">
        <v>0</v>
      </c>
      <c r="AN979" s="365">
        <v>0</v>
      </c>
      <c r="AO979" s="365">
        <v>0</v>
      </c>
      <c r="AP979" s="365">
        <v>0</v>
      </c>
      <c r="AQ979" s="365">
        <v>0</v>
      </c>
      <c r="AR979" s="365">
        <v>0</v>
      </c>
      <c r="AS979" s="365">
        <v>0</v>
      </c>
      <c r="AT979" s="365">
        <v>0</v>
      </c>
      <c r="AU979" s="365">
        <v>0</v>
      </c>
      <c r="AV979" s="365">
        <v>0</v>
      </c>
      <c r="AW979" s="365">
        <v>0</v>
      </c>
      <c r="AX979" s="365">
        <v>0</v>
      </c>
      <c r="AY979" s="365">
        <v>0</v>
      </c>
      <c r="AZ979" s="365">
        <v>0</v>
      </c>
      <c r="BA979" s="365">
        <v>0</v>
      </c>
      <c r="BB979" s="365">
        <v>0</v>
      </c>
      <c r="BC979" s="365">
        <v>0</v>
      </c>
      <c r="BD979" s="365">
        <v>0</v>
      </c>
      <c r="BE979" s="365">
        <v>0</v>
      </c>
      <c r="BF979" s="365">
        <v>0</v>
      </c>
      <c r="BG979" s="365">
        <v>0</v>
      </c>
      <c r="BH979" s="365">
        <v>0</v>
      </c>
      <c r="BI979" s="365">
        <v>0</v>
      </c>
      <c r="BJ979" s="365">
        <v>0</v>
      </c>
      <c r="BK979" s="365">
        <v>0</v>
      </c>
      <c r="BL979" s="365">
        <v>0</v>
      </c>
      <c r="BM979" s="365">
        <v>0</v>
      </c>
      <c r="BN979" s="365">
        <v>0</v>
      </c>
      <c r="BO979" s="365">
        <v>0</v>
      </c>
      <c r="BP979" s="365">
        <v>0</v>
      </c>
      <c r="BQ979" s="365">
        <v>0</v>
      </c>
      <c r="BR979" s="365">
        <v>0</v>
      </c>
      <c r="BS979" s="365">
        <v>0</v>
      </c>
    </row>
    <row r="980" spans="1:91">
      <c r="A980" s="458" t="str">
        <f t="shared" si="15"/>
        <v>0404002262129000</v>
      </c>
      <c r="B980" s="364" t="s">
        <v>1616</v>
      </c>
      <c r="C980" s="364" t="s">
        <v>553</v>
      </c>
      <c r="D980" s="364" t="s">
        <v>563</v>
      </c>
      <c r="E980" s="364" t="s">
        <v>555</v>
      </c>
      <c r="F980" s="364" t="s">
        <v>589</v>
      </c>
      <c r="G980" s="364" t="s">
        <v>590</v>
      </c>
      <c r="H980" s="364" t="s">
        <v>556</v>
      </c>
      <c r="J980" s="364" t="s">
        <v>582</v>
      </c>
      <c r="K980" s="364" t="s">
        <v>561</v>
      </c>
      <c r="L980" s="364" t="s">
        <v>555</v>
      </c>
      <c r="M980" s="364" t="s">
        <v>738</v>
      </c>
      <c r="N980" s="364" t="s">
        <v>739</v>
      </c>
      <c r="O980" s="364" t="s">
        <v>555</v>
      </c>
      <c r="P980" s="364" t="s">
        <v>555</v>
      </c>
      <c r="Q980" s="364" t="s">
        <v>555</v>
      </c>
      <c r="R980" s="364" t="s">
        <v>555</v>
      </c>
      <c r="S980" s="364" t="s">
        <v>555</v>
      </c>
      <c r="T980" s="365">
        <v>0</v>
      </c>
      <c r="U980" s="365">
        <v>0</v>
      </c>
      <c r="V980" s="365">
        <v>0</v>
      </c>
      <c r="W980" s="365">
        <v>0</v>
      </c>
      <c r="X980" s="365">
        <v>0</v>
      </c>
      <c r="Y980" s="365">
        <v>0</v>
      </c>
      <c r="Z980" s="365">
        <v>0</v>
      </c>
      <c r="AA980" s="365">
        <v>0</v>
      </c>
      <c r="AB980" s="365">
        <v>0</v>
      </c>
      <c r="AC980" s="365">
        <v>0</v>
      </c>
      <c r="AD980" s="365">
        <v>0</v>
      </c>
      <c r="AE980" s="365">
        <v>0</v>
      </c>
      <c r="AF980" s="365">
        <v>0</v>
      </c>
      <c r="AG980" s="365">
        <v>0</v>
      </c>
      <c r="AH980" s="365">
        <v>0</v>
      </c>
      <c r="AI980" s="365">
        <v>0</v>
      </c>
      <c r="AJ980" s="365">
        <v>0</v>
      </c>
      <c r="AK980" s="365">
        <v>0</v>
      </c>
      <c r="AL980" s="365">
        <v>0</v>
      </c>
      <c r="AM980" s="365">
        <v>0</v>
      </c>
      <c r="AN980" s="365">
        <v>0</v>
      </c>
      <c r="AO980" s="365">
        <v>0</v>
      </c>
      <c r="AP980" s="365">
        <v>0</v>
      </c>
      <c r="AQ980" s="365">
        <v>0</v>
      </c>
      <c r="AR980" s="365">
        <v>0</v>
      </c>
      <c r="AS980" s="365">
        <v>0</v>
      </c>
      <c r="AT980" s="365">
        <v>0</v>
      </c>
      <c r="AU980" s="365">
        <v>0</v>
      </c>
      <c r="AV980" s="365">
        <v>0</v>
      </c>
      <c r="AW980" s="365">
        <v>0</v>
      </c>
      <c r="AX980" s="365">
        <v>0</v>
      </c>
      <c r="AY980" s="365">
        <v>0</v>
      </c>
      <c r="AZ980" s="365">
        <v>0</v>
      </c>
      <c r="BA980" s="365">
        <v>0</v>
      </c>
      <c r="BB980" s="365">
        <v>0</v>
      </c>
      <c r="BC980" s="365">
        <v>0</v>
      </c>
      <c r="BD980" s="365">
        <v>0</v>
      </c>
      <c r="BE980" s="365">
        <v>0</v>
      </c>
      <c r="BF980" s="365">
        <v>0</v>
      </c>
      <c r="BG980" s="365">
        <v>0</v>
      </c>
      <c r="BH980" s="365">
        <v>0</v>
      </c>
    </row>
    <row r="981" spans="1:91">
      <c r="A981" s="458" t="str">
        <f t="shared" si="15"/>
        <v>0404501262129000</v>
      </c>
      <c r="B981" s="364" t="s">
        <v>1616</v>
      </c>
      <c r="C981" s="364" t="s">
        <v>553</v>
      </c>
      <c r="D981" s="364" t="s">
        <v>563</v>
      </c>
      <c r="E981" s="364" t="s">
        <v>555</v>
      </c>
      <c r="F981" s="364" t="s">
        <v>589</v>
      </c>
      <c r="G981" s="364" t="s">
        <v>590</v>
      </c>
      <c r="H981" s="364" t="s">
        <v>556</v>
      </c>
      <c r="J981" s="364" t="s">
        <v>571</v>
      </c>
      <c r="K981" s="364" t="s">
        <v>558</v>
      </c>
      <c r="L981" s="364" t="s">
        <v>555</v>
      </c>
      <c r="M981" s="364" t="s">
        <v>738</v>
      </c>
      <c r="N981" s="364" t="s">
        <v>739</v>
      </c>
      <c r="O981" s="364" t="s">
        <v>555</v>
      </c>
      <c r="P981" s="364" t="s">
        <v>555</v>
      </c>
      <c r="Q981" s="364" t="s">
        <v>555</v>
      </c>
      <c r="R981" s="364" t="s">
        <v>555</v>
      </c>
      <c r="S981" s="364" t="s">
        <v>555</v>
      </c>
      <c r="T981" s="365">
        <v>0</v>
      </c>
      <c r="U981" s="365">
        <v>0</v>
      </c>
      <c r="V981" s="365">
        <v>0</v>
      </c>
      <c r="W981" s="365">
        <v>27544</v>
      </c>
      <c r="X981" s="365">
        <v>0</v>
      </c>
      <c r="Y981" s="365">
        <v>0</v>
      </c>
      <c r="Z981" s="365">
        <v>0</v>
      </c>
      <c r="AA981" s="365">
        <v>0</v>
      </c>
      <c r="AB981" s="365">
        <v>0</v>
      </c>
      <c r="AC981" s="365">
        <v>0</v>
      </c>
      <c r="AD981" s="365">
        <v>0</v>
      </c>
      <c r="AE981" s="365">
        <v>27544</v>
      </c>
    </row>
    <row r="982" spans="1:91">
      <c r="A982" s="458" t="str">
        <f t="shared" si="15"/>
        <v>0404502262129000</v>
      </c>
      <c r="B982" s="364" t="s">
        <v>1616</v>
      </c>
      <c r="C982" s="364" t="s">
        <v>553</v>
      </c>
      <c r="D982" s="364" t="s">
        <v>563</v>
      </c>
      <c r="E982" s="364" t="s">
        <v>555</v>
      </c>
      <c r="F982" s="364" t="s">
        <v>589</v>
      </c>
      <c r="G982" s="364" t="s">
        <v>590</v>
      </c>
      <c r="H982" s="364" t="s">
        <v>556</v>
      </c>
      <c r="J982" s="364" t="s">
        <v>571</v>
      </c>
      <c r="K982" s="364" t="s">
        <v>561</v>
      </c>
      <c r="L982" s="364" t="s">
        <v>555</v>
      </c>
      <c r="M982" s="364" t="s">
        <v>738</v>
      </c>
      <c r="N982" s="364" t="s">
        <v>739</v>
      </c>
      <c r="O982" s="364" t="s">
        <v>555</v>
      </c>
      <c r="P982" s="364" t="s">
        <v>555</v>
      </c>
      <c r="Q982" s="364" t="s">
        <v>555</v>
      </c>
      <c r="R982" s="364" t="s">
        <v>555</v>
      </c>
      <c r="S982" s="364" t="s">
        <v>555</v>
      </c>
      <c r="T982" s="365">
        <v>0</v>
      </c>
      <c r="U982" s="365">
        <v>0</v>
      </c>
      <c r="V982" s="365">
        <v>0</v>
      </c>
      <c r="W982" s="365">
        <v>1987</v>
      </c>
      <c r="X982" s="365">
        <v>0</v>
      </c>
      <c r="Y982" s="365">
        <v>0</v>
      </c>
      <c r="Z982" s="365">
        <v>0</v>
      </c>
      <c r="AA982" s="365">
        <v>0</v>
      </c>
      <c r="AB982" s="365">
        <v>0</v>
      </c>
      <c r="AC982" s="365">
        <v>0</v>
      </c>
      <c r="AD982" s="365">
        <v>0</v>
      </c>
      <c r="AE982" s="365">
        <v>1987</v>
      </c>
    </row>
    <row r="983" spans="1:91">
      <c r="A983" s="458" t="str">
        <f t="shared" si="15"/>
        <v>0404503262129000</v>
      </c>
      <c r="B983" s="364" t="s">
        <v>1616</v>
      </c>
      <c r="C983" s="364" t="s">
        <v>553</v>
      </c>
      <c r="D983" s="364" t="s">
        <v>563</v>
      </c>
      <c r="E983" s="364" t="s">
        <v>555</v>
      </c>
      <c r="F983" s="364" t="s">
        <v>589</v>
      </c>
      <c r="G983" s="364" t="s">
        <v>590</v>
      </c>
      <c r="H983" s="364" t="s">
        <v>556</v>
      </c>
      <c r="J983" s="364" t="s">
        <v>571</v>
      </c>
      <c r="K983" s="364" t="s">
        <v>562</v>
      </c>
      <c r="L983" s="364" t="s">
        <v>555</v>
      </c>
      <c r="M983" s="364" t="s">
        <v>738</v>
      </c>
      <c r="N983" s="364" t="s">
        <v>739</v>
      </c>
      <c r="O983" s="364" t="s">
        <v>555</v>
      </c>
      <c r="P983" s="364" t="s">
        <v>555</v>
      </c>
      <c r="Q983" s="364" t="s">
        <v>555</v>
      </c>
      <c r="R983" s="364" t="s">
        <v>555</v>
      </c>
      <c r="S983" s="364" t="s">
        <v>555</v>
      </c>
      <c r="T983" s="365">
        <v>0</v>
      </c>
      <c r="U983" s="365">
        <v>0</v>
      </c>
      <c r="V983" s="365">
        <v>0</v>
      </c>
      <c r="W983" s="365">
        <v>27740</v>
      </c>
      <c r="X983" s="365">
        <v>0</v>
      </c>
      <c r="Y983" s="365">
        <v>0</v>
      </c>
      <c r="Z983" s="365">
        <v>0</v>
      </c>
      <c r="AA983" s="365">
        <v>0</v>
      </c>
      <c r="AB983" s="365">
        <v>0</v>
      </c>
      <c r="AC983" s="365">
        <v>0</v>
      </c>
      <c r="AD983" s="365">
        <v>0</v>
      </c>
      <c r="AE983" s="365">
        <v>27740</v>
      </c>
    </row>
    <row r="984" spans="1:91">
      <c r="A984" s="458" t="str">
        <f t="shared" si="15"/>
        <v>0404504262129000</v>
      </c>
      <c r="B984" s="364" t="s">
        <v>1616</v>
      </c>
      <c r="C984" s="364" t="s">
        <v>553</v>
      </c>
      <c r="D984" s="364" t="s">
        <v>563</v>
      </c>
      <c r="E984" s="364" t="s">
        <v>555</v>
      </c>
      <c r="F984" s="364" t="s">
        <v>589</v>
      </c>
      <c r="G984" s="364" t="s">
        <v>590</v>
      </c>
      <c r="H984" s="364" t="s">
        <v>556</v>
      </c>
      <c r="J984" s="364" t="s">
        <v>571</v>
      </c>
      <c r="K984" s="364" t="s">
        <v>563</v>
      </c>
      <c r="L984" s="364" t="s">
        <v>555</v>
      </c>
      <c r="M984" s="364" t="s">
        <v>738</v>
      </c>
      <c r="N984" s="364" t="s">
        <v>739</v>
      </c>
      <c r="O984" s="364" t="s">
        <v>555</v>
      </c>
      <c r="P984" s="364" t="s">
        <v>555</v>
      </c>
      <c r="Q984" s="364" t="s">
        <v>555</v>
      </c>
      <c r="R984" s="364" t="s">
        <v>555</v>
      </c>
      <c r="S984" s="364" t="s">
        <v>555</v>
      </c>
      <c r="T984" s="365">
        <v>0</v>
      </c>
      <c r="U984" s="365">
        <v>0</v>
      </c>
      <c r="V984" s="365">
        <v>0</v>
      </c>
      <c r="W984" s="365">
        <v>1791</v>
      </c>
      <c r="X984" s="365">
        <v>0</v>
      </c>
      <c r="Y984" s="365">
        <v>0</v>
      </c>
      <c r="Z984" s="365">
        <v>0</v>
      </c>
      <c r="AA984" s="365">
        <v>0</v>
      </c>
      <c r="AB984" s="365">
        <v>0</v>
      </c>
      <c r="AC984" s="365">
        <v>0</v>
      </c>
      <c r="AD984" s="365">
        <v>0</v>
      </c>
      <c r="AE984" s="365">
        <v>1791</v>
      </c>
    </row>
    <row r="985" spans="1:91">
      <c r="A985" s="458" t="str">
        <f t="shared" si="15"/>
        <v>0404505262129000</v>
      </c>
      <c r="B985" s="364" t="s">
        <v>1616</v>
      </c>
      <c r="C985" s="364" t="s">
        <v>553</v>
      </c>
      <c r="D985" s="364" t="s">
        <v>563</v>
      </c>
      <c r="E985" s="364" t="s">
        <v>555</v>
      </c>
      <c r="F985" s="364" t="s">
        <v>589</v>
      </c>
      <c r="G985" s="364" t="s">
        <v>590</v>
      </c>
      <c r="H985" s="364" t="s">
        <v>556</v>
      </c>
      <c r="J985" s="364" t="s">
        <v>571</v>
      </c>
      <c r="K985" s="364" t="s">
        <v>564</v>
      </c>
      <c r="L985" s="364" t="s">
        <v>555</v>
      </c>
      <c r="M985" s="364" t="s">
        <v>738</v>
      </c>
      <c r="N985" s="364" t="s">
        <v>739</v>
      </c>
      <c r="O985" s="364" t="s">
        <v>555</v>
      </c>
      <c r="P985" s="364" t="s">
        <v>555</v>
      </c>
      <c r="Q985" s="364" t="s">
        <v>555</v>
      </c>
      <c r="R985" s="364" t="s">
        <v>555</v>
      </c>
      <c r="S985" s="364" t="s">
        <v>555</v>
      </c>
      <c r="T985" s="365">
        <v>0</v>
      </c>
      <c r="U985" s="365">
        <v>0</v>
      </c>
      <c r="V985" s="365">
        <v>0</v>
      </c>
      <c r="W985" s="365">
        <v>27938</v>
      </c>
      <c r="X985" s="365">
        <v>0</v>
      </c>
      <c r="Y985" s="365">
        <v>0</v>
      </c>
      <c r="Z985" s="365">
        <v>0</v>
      </c>
      <c r="AA985" s="365">
        <v>0</v>
      </c>
      <c r="AB985" s="365">
        <v>0</v>
      </c>
      <c r="AC985" s="365">
        <v>0</v>
      </c>
      <c r="AD985" s="365">
        <v>0</v>
      </c>
      <c r="AE985" s="365">
        <v>27938</v>
      </c>
    </row>
    <row r="986" spans="1:91">
      <c r="A986" s="458" t="str">
        <f t="shared" si="15"/>
        <v>0404506262129000</v>
      </c>
      <c r="B986" s="364" t="s">
        <v>1616</v>
      </c>
      <c r="C986" s="364" t="s">
        <v>553</v>
      </c>
      <c r="D986" s="364" t="s">
        <v>563</v>
      </c>
      <c r="E986" s="364" t="s">
        <v>555</v>
      </c>
      <c r="F986" s="364" t="s">
        <v>589</v>
      </c>
      <c r="G986" s="364" t="s">
        <v>590</v>
      </c>
      <c r="H986" s="364" t="s">
        <v>556</v>
      </c>
      <c r="J986" s="364" t="s">
        <v>571</v>
      </c>
      <c r="K986" s="364" t="s">
        <v>565</v>
      </c>
      <c r="L986" s="364" t="s">
        <v>555</v>
      </c>
      <c r="M986" s="364" t="s">
        <v>738</v>
      </c>
      <c r="N986" s="364" t="s">
        <v>739</v>
      </c>
      <c r="O986" s="364" t="s">
        <v>555</v>
      </c>
      <c r="P986" s="364" t="s">
        <v>555</v>
      </c>
      <c r="Q986" s="364" t="s">
        <v>555</v>
      </c>
      <c r="R986" s="364" t="s">
        <v>555</v>
      </c>
      <c r="S986" s="364" t="s">
        <v>555</v>
      </c>
      <c r="T986" s="365">
        <v>0</v>
      </c>
      <c r="U986" s="365">
        <v>0</v>
      </c>
      <c r="V986" s="365">
        <v>0</v>
      </c>
      <c r="W986" s="365">
        <v>1593</v>
      </c>
      <c r="X986" s="365">
        <v>0</v>
      </c>
      <c r="Y986" s="365">
        <v>0</v>
      </c>
      <c r="Z986" s="365">
        <v>0</v>
      </c>
      <c r="AA986" s="365">
        <v>0</v>
      </c>
      <c r="AB986" s="365">
        <v>0</v>
      </c>
      <c r="AC986" s="365">
        <v>0</v>
      </c>
      <c r="AD986" s="365">
        <v>0</v>
      </c>
      <c r="AE986" s="365">
        <v>1593</v>
      </c>
    </row>
    <row r="987" spans="1:91">
      <c r="A987" s="458" t="str">
        <f t="shared" si="15"/>
        <v>0404507262129000</v>
      </c>
      <c r="B987" s="364" t="s">
        <v>1616</v>
      </c>
      <c r="C987" s="364" t="s">
        <v>553</v>
      </c>
      <c r="D987" s="364" t="s">
        <v>563</v>
      </c>
      <c r="E987" s="364" t="s">
        <v>555</v>
      </c>
      <c r="F987" s="364" t="s">
        <v>589</v>
      </c>
      <c r="G987" s="364" t="s">
        <v>590</v>
      </c>
      <c r="H987" s="364" t="s">
        <v>556</v>
      </c>
      <c r="J987" s="364" t="s">
        <v>571</v>
      </c>
      <c r="K987" s="364" t="s">
        <v>566</v>
      </c>
      <c r="L987" s="364" t="s">
        <v>555</v>
      </c>
      <c r="M987" s="364" t="s">
        <v>738</v>
      </c>
      <c r="N987" s="364" t="s">
        <v>739</v>
      </c>
      <c r="O987" s="364" t="s">
        <v>555</v>
      </c>
      <c r="P987" s="364" t="s">
        <v>555</v>
      </c>
      <c r="Q987" s="364" t="s">
        <v>555</v>
      </c>
      <c r="R987" s="364" t="s">
        <v>555</v>
      </c>
      <c r="S987" s="364" t="s">
        <v>555</v>
      </c>
      <c r="T987" s="365">
        <v>0</v>
      </c>
      <c r="U987" s="365">
        <v>0</v>
      </c>
      <c r="V987" s="365">
        <v>0</v>
      </c>
      <c r="W987" s="365">
        <v>28137</v>
      </c>
      <c r="X987" s="365">
        <v>0</v>
      </c>
      <c r="Y987" s="365">
        <v>0</v>
      </c>
      <c r="Z987" s="365">
        <v>0</v>
      </c>
      <c r="AA987" s="365">
        <v>0</v>
      </c>
      <c r="AB987" s="365">
        <v>0</v>
      </c>
      <c r="AC987" s="365">
        <v>0</v>
      </c>
      <c r="AD987" s="365">
        <v>0</v>
      </c>
      <c r="AE987" s="365">
        <v>28137</v>
      </c>
    </row>
    <row r="988" spans="1:91">
      <c r="A988" s="458" t="str">
        <f t="shared" si="15"/>
        <v>0404508262129000</v>
      </c>
      <c r="B988" s="364" t="s">
        <v>1616</v>
      </c>
      <c r="C988" s="364" t="s">
        <v>553</v>
      </c>
      <c r="D988" s="364" t="s">
        <v>563</v>
      </c>
      <c r="E988" s="364" t="s">
        <v>555</v>
      </c>
      <c r="F988" s="364" t="s">
        <v>589</v>
      </c>
      <c r="G988" s="364" t="s">
        <v>590</v>
      </c>
      <c r="H988" s="364" t="s">
        <v>556</v>
      </c>
      <c r="J988" s="364" t="s">
        <v>571</v>
      </c>
      <c r="K988" s="364" t="s">
        <v>554</v>
      </c>
      <c r="L988" s="364" t="s">
        <v>555</v>
      </c>
      <c r="M988" s="364" t="s">
        <v>738</v>
      </c>
      <c r="N988" s="364" t="s">
        <v>739</v>
      </c>
      <c r="O988" s="364" t="s">
        <v>555</v>
      </c>
      <c r="P988" s="364" t="s">
        <v>555</v>
      </c>
      <c r="Q988" s="364" t="s">
        <v>555</v>
      </c>
      <c r="R988" s="364" t="s">
        <v>555</v>
      </c>
      <c r="S988" s="364" t="s">
        <v>555</v>
      </c>
      <c r="T988" s="365">
        <v>0</v>
      </c>
      <c r="U988" s="365">
        <v>0</v>
      </c>
      <c r="V988" s="365">
        <v>0</v>
      </c>
      <c r="W988" s="365">
        <v>1394</v>
      </c>
      <c r="X988" s="365">
        <v>0</v>
      </c>
      <c r="Y988" s="365">
        <v>0</v>
      </c>
      <c r="Z988" s="365">
        <v>0</v>
      </c>
      <c r="AA988" s="365">
        <v>0</v>
      </c>
      <c r="AB988" s="365">
        <v>0</v>
      </c>
      <c r="AC988" s="365">
        <v>0</v>
      </c>
      <c r="AD988" s="365">
        <v>0</v>
      </c>
      <c r="AE988" s="365">
        <v>1394</v>
      </c>
    </row>
    <row r="989" spans="1:91">
      <c r="A989" s="458" t="str">
        <f t="shared" si="15"/>
        <v>0404509262129000</v>
      </c>
      <c r="B989" s="364" t="s">
        <v>1616</v>
      </c>
      <c r="C989" s="364" t="s">
        <v>553</v>
      </c>
      <c r="D989" s="364" t="s">
        <v>563</v>
      </c>
      <c r="E989" s="364" t="s">
        <v>555</v>
      </c>
      <c r="F989" s="364" t="s">
        <v>589</v>
      </c>
      <c r="G989" s="364" t="s">
        <v>590</v>
      </c>
      <c r="H989" s="364" t="s">
        <v>556</v>
      </c>
      <c r="J989" s="364" t="s">
        <v>571</v>
      </c>
      <c r="K989" s="364" t="s">
        <v>567</v>
      </c>
      <c r="L989" s="364" t="s">
        <v>555</v>
      </c>
      <c r="M989" s="364" t="s">
        <v>738</v>
      </c>
      <c r="N989" s="364" t="s">
        <v>739</v>
      </c>
      <c r="O989" s="364" t="s">
        <v>555</v>
      </c>
      <c r="P989" s="364" t="s">
        <v>555</v>
      </c>
      <c r="Q989" s="364" t="s">
        <v>555</v>
      </c>
      <c r="R989" s="364" t="s">
        <v>555</v>
      </c>
      <c r="S989" s="364" t="s">
        <v>555</v>
      </c>
      <c r="T989" s="365">
        <v>0</v>
      </c>
      <c r="U989" s="365">
        <v>0</v>
      </c>
      <c r="V989" s="365">
        <v>0</v>
      </c>
      <c r="W989" s="365">
        <v>28338</v>
      </c>
      <c r="X989" s="365">
        <v>0</v>
      </c>
      <c r="Y989" s="365">
        <v>0</v>
      </c>
      <c r="Z989" s="365">
        <v>0</v>
      </c>
      <c r="AA989" s="365">
        <v>0</v>
      </c>
      <c r="AB989" s="365">
        <v>0</v>
      </c>
      <c r="AC989" s="365">
        <v>0</v>
      </c>
      <c r="AD989" s="365">
        <v>0</v>
      </c>
      <c r="AE989" s="365">
        <v>28338</v>
      </c>
    </row>
    <row r="990" spans="1:91">
      <c r="A990" s="458" t="str">
        <f t="shared" si="15"/>
        <v>0404510262129000</v>
      </c>
      <c r="B990" s="364" t="s">
        <v>1616</v>
      </c>
      <c r="C990" s="364" t="s">
        <v>553</v>
      </c>
      <c r="D990" s="364" t="s">
        <v>563</v>
      </c>
      <c r="E990" s="364" t="s">
        <v>555</v>
      </c>
      <c r="F990" s="364" t="s">
        <v>589</v>
      </c>
      <c r="G990" s="364" t="s">
        <v>590</v>
      </c>
      <c r="H990" s="364" t="s">
        <v>556</v>
      </c>
      <c r="J990" s="364" t="s">
        <v>571</v>
      </c>
      <c r="K990" s="364" t="s">
        <v>568</v>
      </c>
      <c r="L990" s="364" t="s">
        <v>555</v>
      </c>
      <c r="M990" s="364" t="s">
        <v>738</v>
      </c>
      <c r="N990" s="364" t="s">
        <v>739</v>
      </c>
      <c r="O990" s="364" t="s">
        <v>555</v>
      </c>
      <c r="P990" s="364" t="s">
        <v>555</v>
      </c>
      <c r="Q990" s="364" t="s">
        <v>555</v>
      </c>
      <c r="R990" s="364" t="s">
        <v>555</v>
      </c>
      <c r="S990" s="364" t="s">
        <v>555</v>
      </c>
      <c r="T990" s="365">
        <v>0</v>
      </c>
      <c r="U990" s="365">
        <v>0</v>
      </c>
      <c r="V990" s="365">
        <v>0</v>
      </c>
      <c r="W990" s="365">
        <v>1193</v>
      </c>
      <c r="X990" s="365">
        <v>0</v>
      </c>
      <c r="Y990" s="365">
        <v>0</v>
      </c>
      <c r="Z990" s="365">
        <v>0</v>
      </c>
      <c r="AA990" s="365">
        <v>0</v>
      </c>
      <c r="AB990" s="365">
        <v>0</v>
      </c>
      <c r="AC990" s="365">
        <v>0</v>
      </c>
      <c r="AD990" s="365">
        <v>0</v>
      </c>
      <c r="AE990" s="365">
        <v>1193</v>
      </c>
    </row>
    <row r="991" spans="1:91">
      <c r="A991" s="458" t="str">
        <f t="shared" si="15"/>
        <v>0404511262129000</v>
      </c>
      <c r="B991" s="364" t="s">
        <v>1616</v>
      </c>
      <c r="C991" s="364" t="s">
        <v>553</v>
      </c>
      <c r="D991" s="364" t="s">
        <v>563</v>
      </c>
      <c r="E991" s="364" t="s">
        <v>555</v>
      </c>
      <c r="F991" s="364" t="s">
        <v>589</v>
      </c>
      <c r="G991" s="364" t="s">
        <v>590</v>
      </c>
      <c r="H991" s="364" t="s">
        <v>556</v>
      </c>
      <c r="J991" s="364" t="s">
        <v>571</v>
      </c>
      <c r="K991" s="364" t="s">
        <v>569</v>
      </c>
      <c r="L991" s="364" t="s">
        <v>555</v>
      </c>
      <c r="M991" s="364" t="s">
        <v>738</v>
      </c>
      <c r="N991" s="364" t="s">
        <v>739</v>
      </c>
      <c r="O991" s="364" t="s">
        <v>555</v>
      </c>
      <c r="P991" s="364" t="s">
        <v>555</v>
      </c>
      <c r="Q991" s="364" t="s">
        <v>555</v>
      </c>
      <c r="R991" s="364" t="s">
        <v>555</v>
      </c>
      <c r="S991" s="364" t="s">
        <v>555</v>
      </c>
      <c r="T991" s="365">
        <v>0</v>
      </c>
      <c r="U991" s="365">
        <v>0</v>
      </c>
      <c r="V991" s="365">
        <v>0</v>
      </c>
      <c r="W991" s="365">
        <v>28541</v>
      </c>
      <c r="X991" s="365">
        <v>0</v>
      </c>
      <c r="Y991" s="365">
        <v>0</v>
      </c>
      <c r="Z991" s="365">
        <v>0</v>
      </c>
      <c r="AA991" s="365">
        <v>0</v>
      </c>
      <c r="AB991" s="365">
        <v>0</v>
      </c>
      <c r="AC991" s="365">
        <v>0</v>
      </c>
      <c r="AD991" s="365">
        <v>0</v>
      </c>
      <c r="AE991" s="365">
        <v>28541</v>
      </c>
    </row>
    <row r="992" spans="1:91">
      <c r="A992" s="458" t="str">
        <f t="shared" si="15"/>
        <v>0404512262129000</v>
      </c>
      <c r="B992" s="364" t="s">
        <v>1616</v>
      </c>
      <c r="C992" s="364" t="s">
        <v>553</v>
      </c>
      <c r="D992" s="364" t="s">
        <v>563</v>
      </c>
      <c r="E992" s="364" t="s">
        <v>555</v>
      </c>
      <c r="F992" s="364" t="s">
        <v>589</v>
      </c>
      <c r="G992" s="364" t="s">
        <v>590</v>
      </c>
      <c r="H992" s="364" t="s">
        <v>556</v>
      </c>
      <c r="J992" s="364" t="s">
        <v>571</v>
      </c>
      <c r="K992" s="364" t="s">
        <v>557</v>
      </c>
      <c r="L992" s="364" t="s">
        <v>555</v>
      </c>
      <c r="M992" s="364" t="s">
        <v>738</v>
      </c>
      <c r="N992" s="364" t="s">
        <v>739</v>
      </c>
      <c r="O992" s="364" t="s">
        <v>555</v>
      </c>
      <c r="P992" s="364" t="s">
        <v>555</v>
      </c>
      <c r="Q992" s="364" t="s">
        <v>555</v>
      </c>
      <c r="R992" s="364" t="s">
        <v>555</v>
      </c>
      <c r="S992" s="364" t="s">
        <v>555</v>
      </c>
      <c r="T992" s="365">
        <v>0</v>
      </c>
      <c r="U992" s="365">
        <v>0</v>
      </c>
      <c r="V992" s="365">
        <v>0</v>
      </c>
      <c r="W992" s="365">
        <v>991</v>
      </c>
      <c r="X992" s="365">
        <v>0</v>
      </c>
      <c r="Y992" s="365">
        <v>0</v>
      </c>
      <c r="Z992" s="365">
        <v>0</v>
      </c>
      <c r="AA992" s="365">
        <v>0</v>
      </c>
      <c r="AB992" s="365">
        <v>0</v>
      </c>
      <c r="AC992" s="365">
        <v>0</v>
      </c>
      <c r="AD992" s="365">
        <v>0</v>
      </c>
      <c r="AE992" s="365">
        <v>991</v>
      </c>
    </row>
    <row r="993" spans="1:82">
      <c r="A993" s="458" t="str">
        <f t="shared" si="15"/>
        <v>0404513262129000</v>
      </c>
      <c r="B993" s="364" t="s">
        <v>1616</v>
      </c>
      <c r="C993" s="364" t="s">
        <v>553</v>
      </c>
      <c r="D993" s="364" t="s">
        <v>563</v>
      </c>
      <c r="E993" s="364" t="s">
        <v>555</v>
      </c>
      <c r="F993" s="364" t="s">
        <v>589</v>
      </c>
      <c r="G993" s="364" t="s">
        <v>590</v>
      </c>
      <c r="H993" s="364" t="s">
        <v>556</v>
      </c>
      <c r="J993" s="364" t="s">
        <v>571</v>
      </c>
      <c r="K993" s="364" t="s">
        <v>572</v>
      </c>
      <c r="L993" s="364" t="s">
        <v>555</v>
      </c>
      <c r="M993" s="364" t="s">
        <v>738</v>
      </c>
      <c r="N993" s="364" t="s">
        <v>739</v>
      </c>
      <c r="O993" s="364" t="s">
        <v>555</v>
      </c>
      <c r="P993" s="364" t="s">
        <v>555</v>
      </c>
      <c r="Q993" s="364" t="s">
        <v>555</v>
      </c>
      <c r="R993" s="364" t="s">
        <v>555</v>
      </c>
      <c r="S993" s="364" t="s">
        <v>555</v>
      </c>
      <c r="T993" s="365">
        <v>0</v>
      </c>
      <c r="U993" s="365">
        <v>0</v>
      </c>
      <c r="V993" s="365">
        <v>0</v>
      </c>
      <c r="W993" s="365">
        <v>28745</v>
      </c>
      <c r="X993" s="365">
        <v>0</v>
      </c>
      <c r="Y993" s="365">
        <v>0</v>
      </c>
      <c r="Z993" s="365">
        <v>0</v>
      </c>
      <c r="AA993" s="365">
        <v>0</v>
      </c>
      <c r="AB993" s="365">
        <v>0</v>
      </c>
      <c r="AC993" s="365">
        <v>0</v>
      </c>
      <c r="AD993" s="365">
        <v>0</v>
      </c>
      <c r="AE993" s="365">
        <v>28745</v>
      </c>
    </row>
    <row r="994" spans="1:82">
      <c r="A994" s="458" t="str">
        <f t="shared" si="15"/>
        <v>0404514262129000</v>
      </c>
      <c r="B994" s="364" t="s">
        <v>1616</v>
      </c>
      <c r="C994" s="364" t="s">
        <v>553</v>
      </c>
      <c r="D994" s="364" t="s">
        <v>563</v>
      </c>
      <c r="E994" s="364" t="s">
        <v>555</v>
      </c>
      <c r="F994" s="364" t="s">
        <v>589</v>
      </c>
      <c r="G994" s="364" t="s">
        <v>590</v>
      </c>
      <c r="H994" s="364" t="s">
        <v>556</v>
      </c>
      <c r="J994" s="364" t="s">
        <v>571</v>
      </c>
      <c r="K994" s="364" t="s">
        <v>573</v>
      </c>
      <c r="L994" s="364" t="s">
        <v>555</v>
      </c>
      <c r="M994" s="364" t="s">
        <v>738</v>
      </c>
      <c r="N994" s="364" t="s">
        <v>739</v>
      </c>
      <c r="O994" s="364" t="s">
        <v>555</v>
      </c>
      <c r="P994" s="364" t="s">
        <v>555</v>
      </c>
      <c r="Q994" s="364" t="s">
        <v>555</v>
      </c>
      <c r="R994" s="364" t="s">
        <v>555</v>
      </c>
      <c r="S994" s="364" t="s">
        <v>555</v>
      </c>
      <c r="T994" s="365">
        <v>0</v>
      </c>
      <c r="U994" s="365">
        <v>0</v>
      </c>
      <c r="V994" s="365">
        <v>0</v>
      </c>
      <c r="W994" s="365">
        <v>787</v>
      </c>
      <c r="X994" s="365">
        <v>0</v>
      </c>
      <c r="Y994" s="365">
        <v>0</v>
      </c>
      <c r="Z994" s="365">
        <v>0</v>
      </c>
      <c r="AA994" s="365">
        <v>0</v>
      </c>
      <c r="AB994" s="365">
        <v>0</v>
      </c>
      <c r="AC994" s="365">
        <v>0</v>
      </c>
      <c r="AD994" s="365">
        <v>0</v>
      </c>
      <c r="AE994" s="365">
        <v>787</v>
      </c>
    </row>
    <row r="995" spans="1:82">
      <c r="A995" s="458" t="str">
        <f t="shared" si="15"/>
        <v>0404515262129000</v>
      </c>
      <c r="B995" s="364" t="s">
        <v>1616</v>
      </c>
      <c r="C995" s="364" t="s">
        <v>553</v>
      </c>
      <c r="D995" s="364" t="s">
        <v>563</v>
      </c>
      <c r="E995" s="364" t="s">
        <v>555</v>
      </c>
      <c r="F995" s="364" t="s">
        <v>589</v>
      </c>
      <c r="G995" s="364" t="s">
        <v>590</v>
      </c>
      <c r="H995" s="364" t="s">
        <v>556</v>
      </c>
      <c r="J995" s="364" t="s">
        <v>571</v>
      </c>
      <c r="K995" s="364" t="s">
        <v>574</v>
      </c>
      <c r="L995" s="364" t="s">
        <v>555</v>
      </c>
      <c r="M995" s="364" t="s">
        <v>738</v>
      </c>
      <c r="N995" s="364" t="s">
        <v>739</v>
      </c>
      <c r="O995" s="364" t="s">
        <v>555</v>
      </c>
      <c r="P995" s="364" t="s">
        <v>555</v>
      </c>
      <c r="Q995" s="364" t="s">
        <v>555</v>
      </c>
      <c r="R995" s="364" t="s">
        <v>555</v>
      </c>
      <c r="S995" s="364" t="s">
        <v>555</v>
      </c>
      <c r="T995" s="365">
        <v>0</v>
      </c>
      <c r="U995" s="365">
        <v>0</v>
      </c>
      <c r="V995" s="365">
        <v>0</v>
      </c>
      <c r="W995" s="365">
        <v>28950</v>
      </c>
      <c r="X995" s="365">
        <v>0</v>
      </c>
      <c r="Y995" s="365">
        <v>0</v>
      </c>
      <c r="Z995" s="365">
        <v>0</v>
      </c>
      <c r="AA995" s="365">
        <v>0</v>
      </c>
      <c r="AB995" s="365">
        <v>0</v>
      </c>
      <c r="AC995" s="365">
        <v>0</v>
      </c>
      <c r="AD995" s="365">
        <v>0</v>
      </c>
      <c r="AE995" s="365">
        <v>28950</v>
      </c>
    </row>
    <row r="996" spans="1:82">
      <c r="A996" s="458" t="str">
        <f t="shared" si="15"/>
        <v>0404516262129000</v>
      </c>
      <c r="B996" s="364" t="s">
        <v>1616</v>
      </c>
      <c r="C996" s="364" t="s">
        <v>553</v>
      </c>
      <c r="D996" s="364" t="s">
        <v>563</v>
      </c>
      <c r="E996" s="364" t="s">
        <v>555</v>
      </c>
      <c r="F996" s="364" t="s">
        <v>589</v>
      </c>
      <c r="G996" s="364" t="s">
        <v>590</v>
      </c>
      <c r="H996" s="364" t="s">
        <v>556</v>
      </c>
      <c r="J996" s="364" t="s">
        <v>571</v>
      </c>
      <c r="K996" s="364" t="s">
        <v>575</v>
      </c>
      <c r="L996" s="364" t="s">
        <v>555</v>
      </c>
      <c r="M996" s="364" t="s">
        <v>738</v>
      </c>
      <c r="N996" s="364" t="s">
        <v>739</v>
      </c>
      <c r="O996" s="364" t="s">
        <v>555</v>
      </c>
      <c r="P996" s="364" t="s">
        <v>555</v>
      </c>
      <c r="Q996" s="364" t="s">
        <v>555</v>
      </c>
      <c r="R996" s="364" t="s">
        <v>555</v>
      </c>
      <c r="S996" s="364" t="s">
        <v>555</v>
      </c>
      <c r="T996" s="365">
        <v>0</v>
      </c>
      <c r="U996" s="365">
        <v>0</v>
      </c>
      <c r="V996" s="365">
        <v>0</v>
      </c>
      <c r="W996" s="365">
        <v>581</v>
      </c>
      <c r="X996" s="365">
        <v>0</v>
      </c>
      <c r="Y996" s="365">
        <v>0</v>
      </c>
      <c r="Z996" s="365">
        <v>0</v>
      </c>
      <c r="AA996" s="365">
        <v>0</v>
      </c>
      <c r="AB996" s="365">
        <v>0</v>
      </c>
      <c r="AC996" s="365">
        <v>0</v>
      </c>
      <c r="AD996" s="365">
        <v>0</v>
      </c>
      <c r="AE996" s="365">
        <v>581</v>
      </c>
    </row>
    <row r="997" spans="1:82">
      <c r="A997" s="458" t="str">
        <f t="shared" si="15"/>
        <v>0404517262129000</v>
      </c>
      <c r="B997" s="364" t="s">
        <v>1616</v>
      </c>
      <c r="C997" s="364" t="s">
        <v>553</v>
      </c>
      <c r="D997" s="364" t="s">
        <v>563</v>
      </c>
      <c r="E997" s="364" t="s">
        <v>555</v>
      </c>
      <c r="F997" s="364" t="s">
        <v>589</v>
      </c>
      <c r="G997" s="364" t="s">
        <v>590</v>
      </c>
      <c r="H997" s="364" t="s">
        <v>556</v>
      </c>
      <c r="J997" s="364" t="s">
        <v>571</v>
      </c>
      <c r="K997" s="364" t="s">
        <v>576</v>
      </c>
      <c r="L997" s="364" t="s">
        <v>555</v>
      </c>
      <c r="M997" s="364" t="s">
        <v>738</v>
      </c>
      <c r="N997" s="364" t="s">
        <v>739</v>
      </c>
      <c r="O997" s="364" t="s">
        <v>555</v>
      </c>
      <c r="P997" s="364" t="s">
        <v>555</v>
      </c>
      <c r="Q997" s="364" t="s">
        <v>555</v>
      </c>
      <c r="R997" s="364" t="s">
        <v>555</v>
      </c>
      <c r="S997" s="364" t="s">
        <v>555</v>
      </c>
      <c r="T997" s="365">
        <v>0</v>
      </c>
      <c r="U997" s="365">
        <v>0</v>
      </c>
      <c r="V997" s="365">
        <v>0</v>
      </c>
      <c r="W997" s="365">
        <v>29158</v>
      </c>
      <c r="X997" s="365">
        <v>0</v>
      </c>
      <c r="Y997" s="365">
        <v>0</v>
      </c>
      <c r="Z997" s="365">
        <v>0</v>
      </c>
      <c r="AA997" s="365">
        <v>0</v>
      </c>
      <c r="AB997" s="365">
        <v>0</v>
      </c>
      <c r="AC997" s="365">
        <v>0</v>
      </c>
      <c r="AD997" s="365">
        <v>0</v>
      </c>
      <c r="AE997" s="365">
        <v>29158</v>
      </c>
    </row>
    <row r="998" spans="1:82">
      <c r="A998" s="458" t="str">
        <f t="shared" si="15"/>
        <v>0404518262129000</v>
      </c>
      <c r="B998" s="364" t="s">
        <v>1616</v>
      </c>
      <c r="C998" s="364" t="s">
        <v>553</v>
      </c>
      <c r="D998" s="364" t="s">
        <v>563</v>
      </c>
      <c r="E998" s="364" t="s">
        <v>555</v>
      </c>
      <c r="F998" s="364" t="s">
        <v>589</v>
      </c>
      <c r="G998" s="364" t="s">
        <v>590</v>
      </c>
      <c r="H998" s="364" t="s">
        <v>556</v>
      </c>
      <c r="J998" s="364" t="s">
        <v>571</v>
      </c>
      <c r="K998" s="364" t="s">
        <v>577</v>
      </c>
      <c r="L998" s="364" t="s">
        <v>555</v>
      </c>
      <c r="M998" s="364" t="s">
        <v>738</v>
      </c>
      <c r="N998" s="364" t="s">
        <v>739</v>
      </c>
      <c r="O998" s="364" t="s">
        <v>555</v>
      </c>
      <c r="P998" s="364" t="s">
        <v>555</v>
      </c>
      <c r="Q998" s="364" t="s">
        <v>555</v>
      </c>
      <c r="R998" s="364" t="s">
        <v>555</v>
      </c>
      <c r="S998" s="364" t="s">
        <v>555</v>
      </c>
      <c r="T998" s="365">
        <v>0</v>
      </c>
      <c r="U998" s="365">
        <v>0</v>
      </c>
      <c r="V998" s="365">
        <v>0</v>
      </c>
      <c r="W998" s="365">
        <v>374</v>
      </c>
      <c r="X998" s="365">
        <v>0</v>
      </c>
      <c r="Y998" s="365">
        <v>0</v>
      </c>
      <c r="Z998" s="365">
        <v>0</v>
      </c>
      <c r="AA998" s="365">
        <v>0</v>
      </c>
      <c r="AB998" s="365">
        <v>0</v>
      </c>
      <c r="AC998" s="365">
        <v>0</v>
      </c>
      <c r="AD998" s="365">
        <v>0</v>
      </c>
      <c r="AE998" s="365">
        <v>374</v>
      </c>
    </row>
    <row r="999" spans="1:82">
      <c r="A999" s="458" t="str">
        <f t="shared" si="15"/>
        <v>0404519262129000</v>
      </c>
      <c r="B999" s="364" t="s">
        <v>1616</v>
      </c>
      <c r="C999" s="364" t="s">
        <v>553</v>
      </c>
      <c r="D999" s="364" t="s">
        <v>563</v>
      </c>
      <c r="E999" s="364" t="s">
        <v>555</v>
      </c>
      <c r="F999" s="364" t="s">
        <v>589</v>
      </c>
      <c r="G999" s="364" t="s">
        <v>590</v>
      </c>
      <c r="H999" s="364" t="s">
        <v>556</v>
      </c>
      <c r="J999" s="364" t="s">
        <v>571</v>
      </c>
      <c r="K999" s="364" t="s">
        <v>578</v>
      </c>
      <c r="L999" s="364" t="s">
        <v>555</v>
      </c>
      <c r="M999" s="364" t="s">
        <v>738</v>
      </c>
      <c r="N999" s="364" t="s">
        <v>739</v>
      </c>
      <c r="O999" s="364" t="s">
        <v>555</v>
      </c>
      <c r="P999" s="364" t="s">
        <v>555</v>
      </c>
      <c r="Q999" s="364" t="s">
        <v>555</v>
      </c>
      <c r="R999" s="364" t="s">
        <v>555</v>
      </c>
      <c r="S999" s="364" t="s">
        <v>555</v>
      </c>
      <c r="T999" s="365">
        <v>0</v>
      </c>
      <c r="U999" s="365">
        <v>0</v>
      </c>
      <c r="V999" s="365">
        <v>0</v>
      </c>
      <c r="W999" s="365">
        <v>29367</v>
      </c>
      <c r="X999" s="365">
        <v>0</v>
      </c>
      <c r="Y999" s="365">
        <v>0</v>
      </c>
      <c r="Z999" s="365">
        <v>0</v>
      </c>
      <c r="AA999" s="365">
        <v>0</v>
      </c>
      <c r="AB999" s="365">
        <v>0</v>
      </c>
      <c r="AC999" s="365">
        <v>0</v>
      </c>
      <c r="AD999" s="365">
        <v>0</v>
      </c>
      <c r="AE999" s="365">
        <v>29367</v>
      </c>
    </row>
    <row r="1000" spans="1:82">
      <c r="A1000" s="458" t="str">
        <f t="shared" si="15"/>
        <v>0404520262129000</v>
      </c>
      <c r="B1000" s="364" t="s">
        <v>1616</v>
      </c>
      <c r="C1000" s="364" t="s">
        <v>553</v>
      </c>
      <c r="D1000" s="364" t="s">
        <v>563</v>
      </c>
      <c r="E1000" s="364" t="s">
        <v>555</v>
      </c>
      <c r="F1000" s="364" t="s">
        <v>589</v>
      </c>
      <c r="G1000" s="364" t="s">
        <v>590</v>
      </c>
      <c r="H1000" s="364" t="s">
        <v>556</v>
      </c>
      <c r="J1000" s="364" t="s">
        <v>571</v>
      </c>
      <c r="K1000" s="364" t="s">
        <v>579</v>
      </c>
      <c r="L1000" s="364" t="s">
        <v>555</v>
      </c>
      <c r="M1000" s="364" t="s">
        <v>738</v>
      </c>
      <c r="N1000" s="364" t="s">
        <v>739</v>
      </c>
      <c r="O1000" s="364" t="s">
        <v>555</v>
      </c>
      <c r="P1000" s="364" t="s">
        <v>555</v>
      </c>
      <c r="Q1000" s="364" t="s">
        <v>555</v>
      </c>
      <c r="R1000" s="364" t="s">
        <v>555</v>
      </c>
      <c r="S1000" s="364" t="s">
        <v>555</v>
      </c>
      <c r="T1000" s="365">
        <v>0</v>
      </c>
      <c r="U1000" s="365">
        <v>0</v>
      </c>
      <c r="V1000" s="365">
        <v>0</v>
      </c>
      <c r="W1000" s="365">
        <v>165</v>
      </c>
      <c r="X1000" s="365">
        <v>0</v>
      </c>
      <c r="Y1000" s="365">
        <v>0</v>
      </c>
      <c r="Z1000" s="365">
        <v>0</v>
      </c>
      <c r="AA1000" s="365">
        <v>0</v>
      </c>
      <c r="AB1000" s="365">
        <v>0</v>
      </c>
      <c r="AC1000" s="365">
        <v>0</v>
      </c>
      <c r="AD1000" s="365">
        <v>0</v>
      </c>
      <c r="AE1000" s="365">
        <v>165</v>
      </c>
    </row>
    <row r="1001" spans="1:82">
      <c r="A1001" s="458" t="str">
        <f t="shared" si="15"/>
        <v>0404521262129000</v>
      </c>
      <c r="B1001" s="364" t="s">
        <v>1616</v>
      </c>
      <c r="C1001" s="364" t="s">
        <v>553</v>
      </c>
      <c r="D1001" s="364" t="s">
        <v>563</v>
      </c>
      <c r="E1001" s="364" t="s">
        <v>555</v>
      </c>
      <c r="F1001" s="364" t="s">
        <v>589</v>
      </c>
      <c r="G1001" s="364" t="s">
        <v>590</v>
      </c>
      <c r="H1001" s="364" t="s">
        <v>556</v>
      </c>
      <c r="J1001" s="364" t="s">
        <v>571</v>
      </c>
      <c r="K1001" s="364" t="s">
        <v>559</v>
      </c>
      <c r="L1001" s="364" t="s">
        <v>555</v>
      </c>
      <c r="M1001" s="364" t="s">
        <v>738</v>
      </c>
      <c r="N1001" s="364" t="s">
        <v>739</v>
      </c>
      <c r="O1001" s="364" t="s">
        <v>555</v>
      </c>
      <c r="P1001" s="364" t="s">
        <v>555</v>
      </c>
      <c r="Q1001" s="364" t="s">
        <v>555</v>
      </c>
      <c r="R1001" s="364" t="s">
        <v>555</v>
      </c>
      <c r="S1001" s="364" t="s">
        <v>555</v>
      </c>
      <c r="T1001" s="365">
        <v>0</v>
      </c>
      <c r="U1001" s="365">
        <v>0</v>
      </c>
      <c r="V1001" s="365">
        <v>0</v>
      </c>
      <c r="W1001" s="365">
        <v>7085</v>
      </c>
      <c r="X1001" s="365">
        <v>0</v>
      </c>
      <c r="Y1001" s="365">
        <v>0</v>
      </c>
      <c r="Z1001" s="365">
        <v>0</v>
      </c>
      <c r="AA1001" s="365">
        <v>0</v>
      </c>
      <c r="AB1001" s="365">
        <v>0</v>
      </c>
      <c r="AC1001" s="365">
        <v>0</v>
      </c>
      <c r="AD1001" s="365">
        <v>0</v>
      </c>
      <c r="AE1001" s="365">
        <v>7085</v>
      </c>
    </row>
    <row r="1002" spans="1:82">
      <c r="A1002" s="458" t="str">
        <f t="shared" si="15"/>
        <v>0404522262129000</v>
      </c>
      <c r="B1002" s="364" t="s">
        <v>1616</v>
      </c>
      <c r="C1002" s="364" t="s">
        <v>553</v>
      </c>
      <c r="D1002" s="364" t="s">
        <v>563</v>
      </c>
      <c r="E1002" s="364" t="s">
        <v>555</v>
      </c>
      <c r="F1002" s="364" t="s">
        <v>589</v>
      </c>
      <c r="G1002" s="364" t="s">
        <v>590</v>
      </c>
      <c r="H1002" s="364" t="s">
        <v>556</v>
      </c>
      <c r="J1002" s="364" t="s">
        <v>571</v>
      </c>
      <c r="K1002" s="364" t="s">
        <v>580</v>
      </c>
      <c r="L1002" s="364" t="s">
        <v>555</v>
      </c>
      <c r="M1002" s="364" t="s">
        <v>738</v>
      </c>
      <c r="N1002" s="364" t="s">
        <v>739</v>
      </c>
      <c r="O1002" s="364" t="s">
        <v>555</v>
      </c>
      <c r="P1002" s="364" t="s">
        <v>555</v>
      </c>
      <c r="Q1002" s="364" t="s">
        <v>555</v>
      </c>
      <c r="R1002" s="364" t="s">
        <v>555</v>
      </c>
      <c r="S1002" s="364" t="s">
        <v>555</v>
      </c>
      <c r="T1002" s="365">
        <v>0</v>
      </c>
      <c r="U1002" s="365">
        <v>0</v>
      </c>
      <c r="V1002" s="365">
        <v>0</v>
      </c>
      <c r="W1002" s="365">
        <v>9</v>
      </c>
      <c r="X1002" s="365">
        <v>0</v>
      </c>
      <c r="Y1002" s="365">
        <v>0</v>
      </c>
      <c r="Z1002" s="365">
        <v>0</v>
      </c>
      <c r="AA1002" s="365">
        <v>0</v>
      </c>
      <c r="AB1002" s="365">
        <v>0</v>
      </c>
      <c r="AC1002" s="365">
        <v>0</v>
      </c>
      <c r="AD1002" s="365">
        <v>0</v>
      </c>
      <c r="AE1002" s="365">
        <v>9</v>
      </c>
    </row>
    <row r="1003" spans="1:82">
      <c r="A1003" s="458" t="str">
        <f t="shared" si="15"/>
        <v>0404523262129000</v>
      </c>
      <c r="B1003" s="364" t="s">
        <v>1616</v>
      </c>
      <c r="C1003" s="364" t="s">
        <v>553</v>
      </c>
      <c r="D1003" s="364" t="s">
        <v>563</v>
      </c>
      <c r="E1003" s="364" t="s">
        <v>555</v>
      </c>
      <c r="F1003" s="364" t="s">
        <v>589</v>
      </c>
      <c r="G1003" s="364" t="s">
        <v>590</v>
      </c>
      <c r="H1003" s="364" t="s">
        <v>556</v>
      </c>
      <c r="J1003" s="364" t="s">
        <v>571</v>
      </c>
      <c r="K1003" s="364" t="s">
        <v>581</v>
      </c>
      <c r="L1003" s="364" t="s">
        <v>555</v>
      </c>
      <c r="M1003" s="364" t="s">
        <v>738</v>
      </c>
      <c r="N1003" s="364" t="s">
        <v>739</v>
      </c>
      <c r="O1003" s="364" t="s">
        <v>555</v>
      </c>
      <c r="P1003" s="364" t="s">
        <v>555</v>
      </c>
      <c r="Q1003" s="364" t="s">
        <v>555</v>
      </c>
      <c r="R1003" s="364" t="s">
        <v>555</v>
      </c>
      <c r="S1003" s="364" t="s">
        <v>555</v>
      </c>
      <c r="T1003" s="365">
        <v>0</v>
      </c>
      <c r="U1003" s="365">
        <v>0</v>
      </c>
      <c r="V1003" s="365">
        <v>0</v>
      </c>
      <c r="W1003" s="365">
        <v>0</v>
      </c>
      <c r="X1003" s="365">
        <v>0</v>
      </c>
      <c r="Y1003" s="365">
        <v>0</v>
      </c>
      <c r="Z1003" s="365">
        <v>0</v>
      </c>
      <c r="AA1003" s="365">
        <v>0</v>
      </c>
      <c r="AB1003" s="365">
        <v>0</v>
      </c>
      <c r="AC1003" s="365">
        <v>0</v>
      </c>
      <c r="AD1003" s="365">
        <v>0</v>
      </c>
      <c r="AE1003" s="365">
        <v>0</v>
      </c>
    </row>
    <row r="1004" spans="1:82">
      <c r="A1004" s="458" t="str">
        <f t="shared" si="15"/>
        <v>0404524262129000</v>
      </c>
      <c r="B1004" s="364" t="s">
        <v>1616</v>
      </c>
      <c r="C1004" s="364" t="s">
        <v>553</v>
      </c>
      <c r="D1004" s="364" t="s">
        <v>563</v>
      </c>
      <c r="E1004" s="364" t="s">
        <v>555</v>
      </c>
      <c r="F1004" s="364" t="s">
        <v>589</v>
      </c>
      <c r="G1004" s="364" t="s">
        <v>590</v>
      </c>
      <c r="H1004" s="364" t="s">
        <v>556</v>
      </c>
      <c r="J1004" s="364" t="s">
        <v>571</v>
      </c>
      <c r="K1004" s="364" t="s">
        <v>560</v>
      </c>
      <c r="L1004" s="364" t="s">
        <v>555</v>
      </c>
      <c r="M1004" s="364" t="s">
        <v>738</v>
      </c>
      <c r="N1004" s="364" t="s">
        <v>739</v>
      </c>
      <c r="O1004" s="364" t="s">
        <v>555</v>
      </c>
      <c r="P1004" s="364" t="s">
        <v>555</v>
      </c>
      <c r="Q1004" s="364" t="s">
        <v>555</v>
      </c>
      <c r="R1004" s="364" t="s">
        <v>555</v>
      </c>
      <c r="S1004" s="364" t="s">
        <v>555</v>
      </c>
      <c r="T1004" s="365">
        <v>0</v>
      </c>
      <c r="U1004" s="365">
        <v>0</v>
      </c>
      <c r="V1004" s="365">
        <v>0</v>
      </c>
      <c r="W1004" s="365">
        <v>291543</v>
      </c>
      <c r="X1004" s="365">
        <v>0</v>
      </c>
      <c r="Y1004" s="365">
        <v>0</v>
      </c>
      <c r="Z1004" s="365">
        <v>0</v>
      </c>
      <c r="AA1004" s="365">
        <v>0</v>
      </c>
      <c r="AB1004" s="365">
        <v>0</v>
      </c>
      <c r="AC1004" s="365">
        <v>0</v>
      </c>
      <c r="AD1004" s="365">
        <v>0</v>
      </c>
      <c r="AE1004" s="365">
        <v>291543</v>
      </c>
    </row>
    <row r="1005" spans="1:82">
      <c r="A1005" s="458" t="str">
        <f t="shared" si="15"/>
        <v>0400701262129001</v>
      </c>
      <c r="B1005" s="364" t="s">
        <v>1616</v>
      </c>
      <c r="C1005" s="364" t="s">
        <v>553</v>
      </c>
      <c r="D1005" s="364" t="s">
        <v>563</v>
      </c>
      <c r="E1005" s="364" t="s">
        <v>555</v>
      </c>
      <c r="F1005" s="364" t="s">
        <v>589</v>
      </c>
      <c r="G1005" s="364" t="s">
        <v>590</v>
      </c>
      <c r="H1005" s="364" t="s">
        <v>753</v>
      </c>
      <c r="I1005" s="364" t="s">
        <v>1367</v>
      </c>
      <c r="J1005" s="364" t="s">
        <v>566</v>
      </c>
      <c r="K1005" s="364" t="s">
        <v>558</v>
      </c>
      <c r="L1005" s="364" t="s">
        <v>555</v>
      </c>
      <c r="M1005" s="364" t="s">
        <v>738</v>
      </c>
      <c r="N1005" s="364" t="s">
        <v>739</v>
      </c>
      <c r="O1005" s="364" t="s">
        <v>555</v>
      </c>
      <c r="P1005" s="364" t="s">
        <v>555</v>
      </c>
      <c r="Q1005" s="364" t="s">
        <v>555</v>
      </c>
      <c r="R1005" s="364" t="s">
        <v>555</v>
      </c>
      <c r="S1005" s="364" t="s">
        <v>555</v>
      </c>
      <c r="T1005" s="365">
        <v>4260411</v>
      </c>
      <c r="U1005" s="365">
        <v>4260411</v>
      </c>
      <c r="V1005" s="365">
        <v>0</v>
      </c>
      <c r="W1005" s="365">
        <v>8520822</v>
      </c>
      <c r="X1005" s="365">
        <v>0</v>
      </c>
      <c r="Y1005" s="365">
        <v>0</v>
      </c>
      <c r="Z1005" s="365">
        <v>0</v>
      </c>
      <c r="AA1005" s="365">
        <v>0</v>
      </c>
      <c r="AB1005" s="365">
        <v>0</v>
      </c>
      <c r="AC1005" s="365">
        <v>9</v>
      </c>
      <c r="AD1005" s="365">
        <v>1</v>
      </c>
      <c r="AE1005" s="365">
        <v>334</v>
      </c>
      <c r="AF1005" s="365">
        <v>0</v>
      </c>
      <c r="AG1005" s="365">
        <v>306</v>
      </c>
      <c r="AH1005" s="365">
        <v>640</v>
      </c>
      <c r="AI1005" s="365">
        <v>1</v>
      </c>
      <c r="AJ1005" s="365">
        <v>0</v>
      </c>
      <c r="AK1005" s="365">
        <v>0</v>
      </c>
      <c r="AL1005" s="365">
        <v>0</v>
      </c>
      <c r="AM1005" s="365">
        <v>0</v>
      </c>
      <c r="AN1005" s="365">
        <v>0</v>
      </c>
      <c r="AO1005" s="365">
        <v>0</v>
      </c>
      <c r="AP1005" s="365">
        <v>0</v>
      </c>
      <c r="AQ1005" s="365">
        <v>360</v>
      </c>
      <c r="AR1005" s="365">
        <v>0</v>
      </c>
      <c r="AS1005" s="365">
        <v>0</v>
      </c>
      <c r="AT1005" s="365">
        <v>0</v>
      </c>
      <c r="AU1005" s="365">
        <v>360</v>
      </c>
      <c r="AV1005" s="365">
        <v>0</v>
      </c>
      <c r="AW1005" s="365">
        <v>0</v>
      </c>
      <c r="AX1005" s="365">
        <v>0</v>
      </c>
      <c r="AY1005" s="365">
        <v>0</v>
      </c>
      <c r="AZ1005" s="365">
        <v>12951</v>
      </c>
      <c r="BA1005" s="365">
        <v>0</v>
      </c>
      <c r="BB1005" s="365">
        <v>0</v>
      </c>
      <c r="BC1005" s="365">
        <v>12951</v>
      </c>
      <c r="BD1005" s="365">
        <v>12951</v>
      </c>
      <c r="BE1005" s="365">
        <v>0</v>
      </c>
      <c r="BF1005" s="365">
        <v>12951</v>
      </c>
      <c r="BG1005" s="365">
        <v>0</v>
      </c>
      <c r="BH1005" s="365">
        <v>3600</v>
      </c>
      <c r="BI1005" s="365">
        <v>0</v>
      </c>
      <c r="BJ1005" s="365">
        <v>0</v>
      </c>
      <c r="BK1005" s="365">
        <v>0</v>
      </c>
      <c r="BL1005" s="365">
        <v>0</v>
      </c>
      <c r="BM1005" s="365">
        <v>3600</v>
      </c>
      <c r="BN1005" s="365">
        <v>0</v>
      </c>
      <c r="BO1005" s="365">
        <v>0</v>
      </c>
      <c r="BP1005" s="365">
        <v>20</v>
      </c>
      <c r="BQ1005" s="365">
        <v>4260411</v>
      </c>
      <c r="BR1005" s="365">
        <v>5160322</v>
      </c>
      <c r="BS1005" s="365">
        <v>0</v>
      </c>
      <c r="BT1005" s="365">
        <v>0</v>
      </c>
      <c r="BU1005" s="365">
        <v>0</v>
      </c>
      <c r="BV1005" s="365">
        <v>0</v>
      </c>
      <c r="BW1005" s="365">
        <v>0</v>
      </c>
      <c r="BX1005" s="365">
        <v>0</v>
      </c>
      <c r="BY1005" s="365">
        <v>0</v>
      </c>
      <c r="BZ1005" s="365">
        <v>0</v>
      </c>
      <c r="CA1005" s="365">
        <v>0</v>
      </c>
      <c r="CB1005" s="365">
        <v>0</v>
      </c>
      <c r="CC1005" s="365">
        <v>0</v>
      </c>
      <c r="CD1005" s="365">
        <v>0</v>
      </c>
    </row>
    <row r="1006" spans="1:82">
      <c r="A1006" s="458" t="str">
        <f t="shared" si="15"/>
        <v>0400702262129001</v>
      </c>
      <c r="B1006" s="364" t="s">
        <v>1616</v>
      </c>
      <c r="C1006" s="364" t="s">
        <v>553</v>
      </c>
      <c r="D1006" s="364" t="s">
        <v>563</v>
      </c>
      <c r="E1006" s="364" t="s">
        <v>555</v>
      </c>
      <c r="F1006" s="364" t="s">
        <v>589</v>
      </c>
      <c r="G1006" s="364" t="s">
        <v>590</v>
      </c>
      <c r="H1006" s="364" t="s">
        <v>753</v>
      </c>
      <c r="I1006" s="364" t="s">
        <v>1367</v>
      </c>
      <c r="J1006" s="364" t="s">
        <v>566</v>
      </c>
      <c r="K1006" s="364" t="s">
        <v>561</v>
      </c>
      <c r="L1006" s="364" t="s">
        <v>555</v>
      </c>
      <c r="M1006" s="364" t="s">
        <v>738</v>
      </c>
      <c r="N1006" s="364" t="s">
        <v>739</v>
      </c>
      <c r="O1006" s="364" t="s">
        <v>555</v>
      </c>
      <c r="P1006" s="364" t="s">
        <v>555</v>
      </c>
      <c r="Q1006" s="364" t="s">
        <v>555</v>
      </c>
      <c r="R1006" s="364" t="s">
        <v>555</v>
      </c>
      <c r="S1006" s="364" t="s">
        <v>555</v>
      </c>
      <c r="T1006" s="365">
        <v>0</v>
      </c>
      <c r="U1006" s="365">
        <v>0</v>
      </c>
      <c r="V1006" s="365">
        <v>0</v>
      </c>
      <c r="W1006" s="365">
        <v>0</v>
      </c>
      <c r="Y1006" s="365">
        <v>0</v>
      </c>
      <c r="Z1006" s="365">
        <v>0</v>
      </c>
      <c r="AA1006" s="365">
        <v>0</v>
      </c>
      <c r="AC1006" s="365">
        <v>0</v>
      </c>
      <c r="AD1006" s="365">
        <v>0</v>
      </c>
      <c r="AE1006" s="365">
        <v>0</v>
      </c>
      <c r="AG1006" s="365">
        <v>0</v>
      </c>
      <c r="AH1006" s="365">
        <v>0</v>
      </c>
      <c r="AI1006" s="365">
        <v>0</v>
      </c>
      <c r="AK1006" s="365">
        <v>0</v>
      </c>
      <c r="AL1006" s="365">
        <v>0</v>
      </c>
      <c r="AM1006" s="365">
        <v>0</v>
      </c>
      <c r="AO1006" s="365">
        <v>0</v>
      </c>
      <c r="AQ1006" s="365">
        <v>0</v>
      </c>
      <c r="AS1006" s="365">
        <v>0</v>
      </c>
      <c r="AU1006" s="365">
        <v>0</v>
      </c>
      <c r="AV1006" s="365">
        <v>0</v>
      </c>
      <c r="AW1006" s="365">
        <v>0</v>
      </c>
      <c r="AX1006" s="365">
        <v>0</v>
      </c>
      <c r="AY1006" s="365">
        <v>0</v>
      </c>
      <c r="AZ1006" s="365">
        <v>0</v>
      </c>
      <c r="BA1006" s="365">
        <v>0</v>
      </c>
      <c r="BB1006" s="365">
        <v>0</v>
      </c>
      <c r="BC1006" s="365">
        <v>0</v>
      </c>
      <c r="BD1006" s="365">
        <v>0</v>
      </c>
      <c r="BE1006" s="365">
        <v>0</v>
      </c>
      <c r="BF1006" s="365">
        <v>0</v>
      </c>
      <c r="BG1006" s="365">
        <v>0</v>
      </c>
      <c r="BH1006" s="365">
        <v>0</v>
      </c>
      <c r="BI1006" s="365">
        <v>0</v>
      </c>
      <c r="BJ1006" s="365">
        <v>0</v>
      </c>
    </row>
    <row r="1007" spans="1:82">
      <c r="A1007" s="458" t="str">
        <f t="shared" si="15"/>
        <v>0400701262129002</v>
      </c>
      <c r="B1007" s="364" t="s">
        <v>1616</v>
      </c>
      <c r="C1007" s="364" t="s">
        <v>553</v>
      </c>
      <c r="D1007" s="364" t="s">
        <v>563</v>
      </c>
      <c r="E1007" s="364" t="s">
        <v>555</v>
      </c>
      <c r="F1007" s="364" t="s">
        <v>589</v>
      </c>
      <c r="G1007" s="364" t="s">
        <v>590</v>
      </c>
      <c r="H1007" s="364" t="s">
        <v>752</v>
      </c>
      <c r="I1007" s="364" t="s">
        <v>1368</v>
      </c>
      <c r="J1007" s="364" t="s">
        <v>566</v>
      </c>
      <c r="K1007" s="364" t="s">
        <v>558</v>
      </c>
      <c r="L1007" s="364" t="s">
        <v>555</v>
      </c>
      <c r="M1007" s="364" t="s">
        <v>738</v>
      </c>
      <c r="N1007" s="364" t="s">
        <v>739</v>
      </c>
      <c r="O1007" s="364" t="s">
        <v>555</v>
      </c>
      <c r="P1007" s="364" t="s">
        <v>555</v>
      </c>
      <c r="Q1007" s="364" t="s">
        <v>555</v>
      </c>
      <c r="R1007" s="364" t="s">
        <v>555</v>
      </c>
      <c r="S1007" s="364" t="s">
        <v>555</v>
      </c>
      <c r="T1007" s="365">
        <v>4260723</v>
      </c>
      <c r="U1007" s="365">
        <v>4260723</v>
      </c>
      <c r="V1007" s="365">
        <v>0</v>
      </c>
      <c r="W1007" s="365">
        <v>8521446</v>
      </c>
      <c r="X1007" s="365">
        <v>0</v>
      </c>
      <c r="Y1007" s="365">
        <v>0</v>
      </c>
      <c r="Z1007" s="365">
        <v>0</v>
      </c>
      <c r="AA1007" s="365">
        <v>0</v>
      </c>
      <c r="AB1007" s="365">
        <v>0</v>
      </c>
      <c r="AC1007" s="365">
        <v>9</v>
      </c>
      <c r="AD1007" s="365">
        <v>1</v>
      </c>
      <c r="AE1007" s="365">
        <v>656</v>
      </c>
      <c r="AF1007" s="365">
        <v>0</v>
      </c>
      <c r="AG1007" s="365">
        <v>631</v>
      </c>
      <c r="AH1007" s="365">
        <v>1287</v>
      </c>
      <c r="AI1007" s="365">
        <v>1</v>
      </c>
      <c r="AJ1007" s="365">
        <v>0</v>
      </c>
      <c r="AK1007" s="365">
        <v>0</v>
      </c>
      <c r="AL1007" s="365">
        <v>0</v>
      </c>
      <c r="AM1007" s="365">
        <v>0</v>
      </c>
      <c r="AN1007" s="365">
        <v>0</v>
      </c>
      <c r="AO1007" s="365">
        <v>0</v>
      </c>
      <c r="AP1007" s="365">
        <v>0</v>
      </c>
      <c r="AQ1007" s="365">
        <v>734</v>
      </c>
      <c r="AR1007" s="365">
        <v>0</v>
      </c>
      <c r="AS1007" s="365">
        <v>0</v>
      </c>
      <c r="AT1007" s="365">
        <v>0</v>
      </c>
      <c r="AU1007" s="365">
        <v>734</v>
      </c>
      <c r="AV1007" s="365">
        <v>0</v>
      </c>
      <c r="AW1007" s="365">
        <v>0</v>
      </c>
      <c r="AX1007" s="365">
        <v>0</v>
      </c>
      <c r="AY1007" s="365">
        <v>0</v>
      </c>
      <c r="AZ1007" s="365">
        <v>26426</v>
      </c>
      <c r="BA1007" s="365">
        <v>0</v>
      </c>
      <c r="BB1007" s="365">
        <v>0</v>
      </c>
      <c r="BC1007" s="365">
        <v>26426</v>
      </c>
      <c r="BD1007" s="365">
        <v>26426</v>
      </c>
      <c r="BE1007" s="365">
        <v>0</v>
      </c>
      <c r="BF1007" s="365">
        <v>26426</v>
      </c>
      <c r="BG1007" s="365">
        <v>0</v>
      </c>
      <c r="BH1007" s="365">
        <v>3600</v>
      </c>
      <c r="BI1007" s="365">
        <v>0</v>
      </c>
      <c r="BJ1007" s="365">
        <v>0</v>
      </c>
      <c r="BK1007" s="365">
        <v>0</v>
      </c>
      <c r="BL1007" s="365">
        <v>0</v>
      </c>
      <c r="BM1007" s="365">
        <v>3600</v>
      </c>
      <c r="BN1007" s="365">
        <v>0</v>
      </c>
      <c r="BO1007" s="365">
        <v>0</v>
      </c>
      <c r="BP1007" s="365">
        <v>20</v>
      </c>
      <c r="BQ1007" s="365">
        <v>4260723</v>
      </c>
      <c r="BR1007" s="365">
        <v>5160715</v>
      </c>
      <c r="BS1007" s="365">
        <v>0</v>
      </c>
      <c r="BT1007" s="365">
        <v>0</v>
      </c>
      <c r="BU1007" s="365">
        <v>0</v>
      </c>
      <c r="BV1007" s="365">
        <v>0</v>
      </c>
      <c r="BW1007" s="365">
        <v>0</v>
      </c>
      <c r="BX1007" s="365">
        <v>0</v>
      </c>
      <c r="BY1007" s="365">
        <v>0</v>
      </c>
      <c r="BZ1007" s="365">
        <v>0</v>
      </c>
      <c r="CA1007" s="365">
        <v>0</v>
      </c>
      <c r="CB1007" s="365">
        <v>0</v>
      </c>
      <c r="CC1007" s="365">
        <v>0</v>
      </c>
      <c r="CD1007" s="365">
        <v>0</v>
      </c>
    </row>
    <row r="1008" spans="1:82">
      <c r="A1008" s="458" t="str">
        <f t="shared" si="15"/>
        <v>0400702262129002</v>
      </c>
      <c r="B1008" s="364" t="s">
        <v>1616</v>
      </c>
      <c r="C1008" s="364" t="s">
        <v>553</v>
      </c>
      <c r="D1008" s="364" t="s">
        <v>563</v>
      </c>
      <c r="E1008" s="364" t="s">
        <v>555</v>
      </c>
      <c r="F1008" s="364" t="s">
        <v>589</v>
      </c>
      <c r="G1008" s="364" t="s">
        <v>590</v>
      </c>
      <c r="H1008" s="364" t="s">
        <v>752</v>
      </c>
      <c r="I1008" s="364" t="s">
        <v>1368</v>
      </c>
      <c r="J1008" s="364" t="s">
        <v>566</v>
      </c>
      <c r="K1008" s="364" t="s">
        <v>561</v>
      </c>
      <c r="L1008" s="364" t="s">
        <v>555</v>
      </c>
      <c r="M1008" s="364" t="s">
        <v>738</v>
      </c>
      <c r="N1008" s="364" t="s">
        <v>739</v>
      </c>
      <c r="O1008" s="364" t="s">
        <v>555</v>
      </c>
      <c r="P1008" s="364" t="s">
        <v>555</v>
      </c>
      <c r="Q1008" s="364" t="s">
        <v>555</v>
      </c>
      <c r="R1008" s="364" t="s">
        <v>555</v>
      </c>
      <c r="S1008" s="364" t="s">
        <v>555</v>
      </c>
      <c r="T1008" s="365">
        <v>0</v>
      </c>
      <c r="U1008" s="365">
        <v>0</v>
      </c>
      <c r="V1008" s="365">
        <v>0</v>
      </c>
      <c r="W1008" s="365">
        <v>0</v>
      </c>
      <c r="Y1008" s="365">
        <v>0</v>
      </c>
      <c r="Z1008" s="365">
        <v>0</v>
      </c>
      <c r="AA1008" s="365">
        <v>0</v>
      </c>
      <c r="AC1008" s="365">
        <v>0</v>
      </c>
      <c r="AD1008" s="365">
        <v>0</v>
      </c>
      <c r="AE1008" s="365">
        <v>0</v>
      </c>
      <c r="AG1008" s="365">
        <v>0</v>
      </c>
      <c r="AH1008" s="365">
        <v>0</v>
      </c>
      <c r="AI1008" s="365">
        <v>0</v>
      </c>
      <c r="AK1008" s="365">
        <v>0</v>
      </c>
      <c r="AL1008" s="365">
        <v>0</v>
      </c>
      <c r="AM1008" s="365">
        <v>0</v>
      </c>
      <c r="AO1008" s="365">
        <v>0</v>
      </c>
      <c r="AQ1008" s="365">
        <v>0</v>
      </c>
      <c r="AS1008" s="365">
        <v>0</v>
      </c>
      <c r="AU1008" s="365">
        <v>0</v>
      </c>
      <c r="AV1008" s="365">
        <v>0</v>
      </c>
      <c r="AW1008" s="365">
        <v>0</v>
      </c>
      <c r="AX1008" s="365">
        <v>0</v>
      </c>
      <c r="AY1008" s="365">
        <v>0</v>
      </c>
      <c r="AZ1008" s="365">
        <v>0</v>
      </c>
      <c r="BA1008" s="365">
        <v>0</v>
      </c>
      <c r="BB1008" s="365">
        <v>0</v>
      </c>
      <c r="BC1008" s="365">
        <v>0</v>
      </c>
      <c r="BD1008" s="365">
        <v>0</v>
      </c>
      <c r="BE1008" s="365">
        <v>0</v>
      </c>
      <c r="BF1008" s="365">
        <v>0</v>
      </c>
      <c r="BG1008" s="365">
        <v>0</v>
      </c>
      <c r="BH1008" s="365">
        <v>0</v>
      </c>
      <c r="BI1008" s="365">
        <v>0</v>
      </c>
      <c r="BJ1008" s="365">
        <v>0</v>
      </c>
    </row>
    <row r="1009" spans="1:87">
      <c r="A1009" s="458" t="str">
        <f t="shared" si="15"/>
        <v>0400701262129003</v>
      </c>
      <c r="B1009" s="364" t="s">
        <v>1616</v>
      </c>
      <c r="C1009" s="364" t="s">
        <v>553</v>
      </c>
      <c r="D1009" s="364" t="s">
        <v>563</v>
      </c>
      <c r="E1009" s="364" t="s">
        <v>555</v>
      </c>
      <c r="F1009" s="364" t="s">
        <v>589</v>
      </c>
      <c r="G1009" s="364" t="s">
        <v>590</v>
      </c>
      <c r="H1009" s="364" t="s">
        <v>751</v>
      </c>
      <c r="I1009" s="364" t="s">
        <v>1452</v>
      </c>
      <c r="J1009" s="364" t="s">
        <v>566</v>
      </c>
      <c r="K1009" s="364" t="s">
        <v>558</v>
      </c>
      <c r="L1009" s="364" t="s">
        <v>555</v>
      </c>
      <c r="M1009" s="364" t="s">
        <v>738</v>
      </c>
      <c r="N1009" s="364" t="s">
        <v>739</v>
      </c>
      <c r="O1009" s="364" t="s">
        <v>555</v>
      </c>
      <c r="P1009" s="364" t="s">
        <v>555</v>
      </c>
      <c r="Q1009" s="364" t="s">
        <v>555</v>
      </c>
      <c r="R1009" s="364" t="s">
        <v>555</v>
      </c>
      <c r="S1009" s="364" t="s">
        <v>555</v>
      </c>
      <c r="T1009" s="365">
        <v>4280224</v>
      </c>
      <c r="U1009" s="365">
        <v>4280224</v>
      </c>
      <c r="V1009" s="365">
        <v>0</v>
      </c>
      <c r="W1009" s="365">
        <v>8560448</v>
      </c>
      <c r="X1009" s="365">
        <v>0</v>
      </c>
      <c r="Y1009" s="365">
        <v>0</v>
      </c>
      <c r="Z1009" s="365">
        <v>0</v>
      </c>
      <c r="AA1009" s="365">
        <v>0</v>
      </c>
      <c r="AB1009" s="365">
        <v>0</v>
      </c>
      <c r="AC1009" s="365">
        <v>9</v>
      </c>
      <c r="AD1009" s="365">
        <v>1</v>
      </c>
      <c r="AE1009" s="365">
        <v>49</v>
      </c>
      <c r="AF1009" s="365">
        <v>0</v>
      </c>
      <c r="AG1009" s="365">
        <v>46</v>
      </c>
      <c r="AH1009" s="365">
        <v>95</v>
      </c>
      <c r="AI1009" s="365">
        <v>1</v>
      </c>
      <c r="AJ1009" s="365">
        <v>0</v>
      </c>
      <c r="AK1009" s="365">
        <v>0</v>
      </c>
      <c r="AL1009" s="365">
        <v>0</v>
      </c>
      <c r="AM1009" s="365">
        <v>0</v>
      </c>
      <c r="AN1009" s="365">
        <v>0</v>
      </c>
      <c r="AO1009" s="365">
        <v>0</v>
      </c>
      <c r="AP1009" s="365">
        <v>0</v>
      </c>
      <c r="AQ1009" s="365">
        <v>43</v>
      </c>
      <c r="AR1009" s="365">
        <v>0</v>
      </c>
      <c r="AS1009" s="365">
        <v>0</v>
      </c>
      <c r="AT1009" s="365">
        <v>0</v>
      </c>
      <c r="AU1009" s="365">
        <v>43</v>
      </c>
      <c r="AV1009" s="365">
        <v>0</v>
      </c>
      <c r="AW1009" s="365">
        <v>0</v>
      </c>
      <c r="AX1009" s="365">
        <v>0</v>
      </c>
      <c r="AY1009" s="365">
        <v>0</v>
      </c>
      <c r="AZ1009" s="365">
        <v>1381</v>
      </c>
      <c r="BA1009" s="365">
        <v>0</v>
      </c>
      <c r="BB1009" s="365">
        <v>0</v>
      </c>
      <c r="BC1009" s="365">
        <v>1381</v>
      </c>
      <c r="BD1009" s="365">
        <v>1381</v>
      </c>
      <c r="BE1009" s="365">
        <v>0</v>
      </c>
      <c r="BF1009" s="365">
        <v>1381</v>
      </c>
      <c r="BG1009" s="365">
        <v>0</v>
      </c>
      <c r="BH1009" s="365">
        <v>3200</v>
      </c>
      <c r="BI1009" s="365">
        <v>0</v>
      </c>
      <c r="BJ1009" s="365">
        <v>0</v>
      </c>
      <c r="BK1009" s="365">
        <v>0</v>
      </c>
      <c r="BL1009" s="365">
        <v>0</v>
      </c>
      <c r="BM1009" s="365">
        <v>3200</v>
      </c>
      <c r="BN1009" s="365">
        <v>0</v>
      </c>
      <c r="BO1009" s="365">
        <v>0</v>
      </c>
      <c r="BP1009" s="365">
        <v>20</v>
      </c>
      <c r="BQ1009" s="365">
        <v>4280222</v>
      </c>
      <c r="BR1009" s="365">
        <v>5180223</v>
      </c>
      <c r="BS1009" s="365">
        <v>0</v>
      </c>
      <c r="BT1009" s="365">
        <v>0</v>
      </c>
      <c r="BU1009" s="365">
        <v>0</v>
      </c>
      <c r="BV1009" s="365">
        <v>0</v>
      </c>
      <c r="BW1009" s="365">
        <v>0</v>
      </c>
      <c r="BX1009" s="365">
        <v>0</v>
      </c>
      <c r="BY1009" s="365">
        <v>0</v>
      </c>
      <c r="BZ1009" s="365">
        <v>0</v>
      </c>
      <c r="CA1009" s="365">
        <v>0</v>
      </c>
      <c r="CB1009" s="365">
        <v>0</v>
      </c>
      <c r="CC1009" s="365">
        <v>0</v>
      </c>
      <c r="CD1009" s="365">
        <v>0</v>
      </c>
    </row>
    <row r="1010" spans="1:87">
      <c r="A1010" s="458" t="str">
        <f t="shared" si="15"/>
        <v>0400702262129003</v>
      </c>
      <c r="B1010" s="364" t="s">
        <v>1616</v>
      </c>
      <c r="C1010" s="364" t="s">
        <v>553</v>
      </c>
      <c r="D1010" s="364" t="s">
        <v>563</v>
      </c>
      <c r="E1010" s="364" t="s">
        <v>555</v>
      </c>
      <c r="F1010" s="364" t="s">
        <v>589</v>
      </c>
      <c r="G1010" s="364" t="s">
        <v>590</v>
      </c>
      <c r="H1010" s="364" t="s">
        <v>751</v>
      </c>
      <c r="I1010" s="364" t="s">
        <v>1452</v>
      </c>
      <c r="J1010" s="364" t="s">
        <v>566</v>
      </c>
      <c r="K1010" s="364" t="s">
        <v>561</v>
      </c>
      <c r="L1010" s="364" t="s">
        <v>555</v>
      </c>
      <c r="M1010" s="364" t="s">
        <v>738</v>
      </c>
      <c r="N1010" s="364" t="s">
        <v>739</v>
      </c>
      <c r="O1010" s="364" t="s">
        <v>555</v>
      </c>
      <c r="P1010" s="364" t="s">
        <v>555</v>
      </c>
      <c r="Q1010" s="364" t="s">
        <v>555</v>
      </c>
      <c r="R1010" s="364" t="s">
        <v>555</v>
      </c>
      <c r="S1010" s="364" t="s">
        <v>555</v>
      </c>
      <c r="T1010" s="365">
        <v>0</v>
      </c>
      <c r="U1010" s="365">
        <v>0</v>
      </c>
      <c r="V1010" s="365">
        <v>0</v>
      </c>
      <c r="W1010" s="365">
        <v>0</v>
      </c>
      <c r="Y1010" s="365">
        <v>0</v>
      </c>
      <c r="Z1010" s="365">
        <v>0</v>
      </c>
      <c r="AA1010" s="365">
        <v>0</v>
      </c>
      <c r="AC1010" s="365">
        <v>0</v>
      </c>
      <c r="AD1010" s="365">
        <v>0</v>
      </c>
      <c r="AE1010" s="365">
        <v>0</v>
      </c>
      <c r="AG1010" s="365">
        <v>0</v>
      </c>
      <c r="AH1010" s="365">
        <v>0</v>
      </c>
      <c r="AI1010" s="365">
        <v>0</v>
      </c>
      <c r="AK1010" s="365">
        <v>0</v>
      </c>
      <c r="AL1010" s="365">
        <v>0</v>
      </c>
      <c r="AM1010" s="365">
        <v>0</v>
      </c>
      <c r="AO1010" s="365">
        <v>0</v>
      </c>
      <c r="AQ1010" s="365">
        <v>0</v>
      </c>
      <c r="AS1010" s="365">
        <v>0</v>
      </c>
      <c r="AU1010" s="365">
        <v>0</v>
      </c>
      <c r="AV1010" s="365">
        <v>0</v>
      </c>
      <c r="AW1010" s="365">
        <v>0</v>
      </c>
      <c r="AX1010" s="365">
        <v>0</v>
      </c>
      <c r="AY1010" s="365">
        <v>0</v>
      </c>
      <c r="AZ1010" s="365">
        <v>0</v>
      </c>
      <c r="BA1010" s="365">
        <v>0</v>
      </c>
      <c r="BB1010" s="365">
        <v>0</v>
      </c>
      <c r="BC1010" s="365">
        <v>0</v>
      </c>
      <c r="BD1010" s="365">
        <v>0</v>
      </c>
      <c r="BE1010" s="365">
        <v>0</v>
      </c>
      <c r="BF1010" s="365">
        <v>0</v>
      </c>
      <c r="BG1010" s="365">
        <v>0</v>
      </c>
      <c r="BH1010" s="365">
        <v>0</v>
      </c>
      <c r="BI1010" s="365">
        <v>0</v>
      </c>
      <c r="BJ1010" s="365">
        <v>0</v>
      </c>
    </row>
    <row r="1011" spans="1:87">
      <c r="A1011" s="458" t="str">
        <f t="shared" si="15"/>
        <v>0400701262129004</v>
      </c>
      <c r="B1011" s="364" t="s">
        <v>1616</v>
      </c>
      <c r="C1011" s="364" t="s">
        <v>553</v>
      </c>
      <c r="D1011" s="364" t="s">
        <v>563</v>
      </c>
      <c r="E1011" s="364" t="s">
        <v>555</v>
      </c>
      <c r="F1011" s="364" t="s">
        <v>589</v>
      </c>
      <c r="G1011" s="364" t="s">
        <v>590</v>
      </c>
      <c r="H1011" s="364" t="s">
        <v>763</v>
      </c>
      <c r="I1011" s="364" t="s">
        <v>1454</v>
      </c>
      <c r="J1011" s="364" t="s">
        <v>566</v>
      </c>
      <c r="K1011" s="364" t="s">
        <v>558</v>
      </c>
      <c r="L1011" s="364" t="s">
        <v>555</v>
      </c>
      <c r="M1011" s="364" t="s">
        <v>738</v>
      </c>
      <c r="N1011" s="364" t="s">
        <v>739</v>
      </c>
      <c r="O1011" s="364" t="s">
        <v>555</v>
      </c>
      <c r="P1011" s="364" t="s">
        <v>555</v>
      </c>
      <c r="Q1011" s="364" t="s">
        <v>555</v>
      </c>
      <c r="R1011" s="364" t="s">
        <v>555</v>
      </c>
      <c r="S1011" s="364" t="s">
        <v>555</v>
      </c>
      <c r="T1011" s="365">
        <v>4280325</v>
      </c>
      <c r="U1011" s="365">
        <v>4280325</v>
      </c>
      <c r="V1011" s="365">
        <v>0</v>
      </c>
      <c r="W1011" s="365">
        <v>8560650</v>
      </c>
      <c r="X1011" s="365">
        <v>0</v>
      </c>
      <c r="Y1011" s="365">
        <v>0</v>
      </c>
      <c r="Z1011" s="365">
        <v>0</v>
      </c>
      <c r="AA1011" s="365">
        <v>0</v>
      </c>
      <c r="AB1011" s="365">
        <v>0</v>
      </c>
      <c r="AC1011" s="365">
        <v>9</v>
      </c>
      <c r="AD1011" s="365">
        <v>1</v>
      </c>
      <c r="AE1011" s="365">
        <v>50</v>
      </c>
      <c r="AF1011" s="365">
        <v>0</v>
      </c>
      <c r="AG1011" s="365">
        <v>47</v>
      </c>
      <c r="AH1011" s="365">
        <v>97</v>
      </c>
      <c r="AI1011" s="365">
        <v>1</v>
      </c>
      <c r="AJ1011" s="365">
        <v>0</v>
      </c>
      <c r="AK1011" s="365">
        <v>0</v>
      </c>
      <c r="AL1011" s="365">
        <v>0</v>
      </c>
      <c r="AM1011" s="365">
        <v>0</v>
      </c>
      <c r="AN1011" s="365">
        <v>0</v>
      </c>
      <c r="AO1011" s="365">
        <v>0</v>
      </c>
      <c r="AP1011" s="365">
        <v>0</v>
      </c>
      <c r="AQ1011" s="365">
        <v>48</v>
      </c>
      <c r="AR1011" s="365">
        <v>0</v>
      </c>
      <c r="AS1011" s="365">
        <v>0</v>
      </c>
      <c r="AT1011" s="365">
        <v>0</v>
      </c>
      <c r="AU1011" s="365">
        <v>48</v>
      </c>
      <c r="AV1011" s="365">
        <v>0</v>
      </c>
      <c r="AW1011" s="365">
        <v>0</v>
      </c>
      <c r="AX1011" s="365">
        <v>0</v>
      </c>
      <c r="AY1011" s="365">
        <v>0</v>
      </c>
      <c r="AZ1011" s="365">
        <v>1536</v>
      </c>
      <c r="BA1011" s="365">
        <v>0</v>
      </c>
      <c r="BB1011" s="365">
        <v>0</v>
      </c>
      <c r="BC1011" s="365">
        <v>1536</v>
      </c>
      <c r="BD1011" s="365">
        <v>1536</v>
      </c>
      <c r="BE1011" s="365">
        <v>0</v>
      </c>
      <c r="BF1011" s="365">
        <v>1536</v>
      </c>
      <c r="BG1011" s="365">
        <v>0</v>
      </c>
      <c r="BH1011" s="365">
        <v>3200</v>
      </c>
      <c r="BI1011" s="365">
        <v>0</v>
      </c>
      <c r="BJ1011" s="365">
        <v>0</v>
      </c>
      <c r="BK1011" s="365">
        <v>0</v>
      </c>
      <c r="BL1011" s="365">
        <v>0</v>
      </c>
      <c r="BM1011" s="365">
        <v>3200</v>
      </c>
      <c r="BN1011" s="365">
        <v>0</v>
      </c>
      <c r="BO1011" s="365">
        <v>0</v>
      </c>
      <c r="BP1011" s="365">
        <v>20</v>
      </c>
      <c r="BQ1011" s="365">
        <v>4280325</v>
      </c>
      <c r="BR1011" s="365">
        <v>5180310</v>
      </c>
      <c r="BS1011" s="365">
        <v>0</v>
      </c>
      <c r="BT1011" s="365">
        <v>0</v>
      </c>
      <c r="BU1011" s="365">
        <v>0</v>
      </c>
      <c r="BV1011" s="365">
        <v>0</v>
      </c>
      <c r="BW1011" s="365">
        <v>0</v>
      </c>
      <c r="BX1011" s="365">
        <v>0</v>
      </c>
      <c r="BY1011" s="365">
        <v>0</v>
      </c>
      <c r="BZ1011" s="365">
        <v>0</v>
      </c>
      <c r="CA1011" s="365">
        <v>0</v>
      </c>
      <c r="CB1011" s="365">
        <v>0</v>
      </c>
      <c r="CC1011" s="365">
        <v>0</v>
      </c>
      <c r="CD1011" s="365">
        <v>0</v>
      </c>
    </row>
    <row r="1012" spans="1:87">
      <c r="A1012" s="458" t="str">
        <f t="shared" si="15"/>
        <v>0400702262129004</v>
      </c>
      <c r="B1012" s="364" t="s">
        <v>1616</v>
      </c>
      <c r="C1012" s="364" t="s">
        <v>553</v>
      </c>
      <c r="D1012" s="364" t="s">
        <v>563</v>
      </c>
      <c r="E1012" s="364" t="s">
        <v>555</v>
      </c>
      <c r="F1012" s="364" t="s">
        <v>589</v>
      </c>
      <c r="G1012" s="364" t="s">
        <v>590</v>
      </c>
      <c r="H1012" s="364" t="s">
        <v>763</v>
      </c>
      <c r="I1012" s="364" t="s">
        <v>1454</v>
      </c>
      <c r="J1012" s="364" t="s">
        <v>566</v>
      </c>
      <c r="K1012" s="364" t="s">
        <v>561</v>
      </c>
      <c r="L1012" s="364" t="s">
        <v>555</v>
      </c>
      <c r="M1012" s="364" t="s">
        <v>738</v>
      </c>
      <c r="N1012" s="364" t="s">
        <v>739</v>
      </c>
      <c r="O1012" s="364" t="s">
        <v>555</v>
      </c>
      <c r="P1012" s="364" t="s">
        <v>555</v>
      </c>
      <c r="Q1012" s="364" t="s">
        <v>555</v>
      </c>
      <c r="R1012" s="364" t="s">
        <v>555</v>
      </c>
      <c r="S1012" s="364" t="s">
        <v>555</v>
      </c>
      <c r="T1012" s="365">
        <v>0</v>
      </c>
      <c r="U1012" s="365">
        <v>0</v>
      </c>
      <c r="V1012" s="365">
        <v>0</v>
      </c>
      <c r="W1012" s="365">
        <v>0</v>
      </c>
      <c r="Y1012" s="365">
        <v>0</v>
      </c>
      <c r="Z1012" s="365">
        <v>0</v>
      </c>
      <c r="AA1012" s="365">
        <v>0</v>
      </c>
      <c r="AC1012" s="365">
        <v>0</v>
      </c>
      <c r="AD1012" s="365">
        <v>0</v>
      </c>
      <c r="AE1012" s="365">
        <v>0</v>
      </c>
      <c r="AG1012" s="365">
        <v>0</v>
      </c>
      <c r="AH1012" s="365">
        <v>0</v>
      </c>
      <c r="AI1012" s="365">
        <v>0</v>
      </c>
      <c r="AK1012" s="365">
        <v>0</v>
      </c>
      <c r="AL1012" s="365">
        <v>0</v>
      </c>
      <c r="AM1012" s="365">
        <v>0</v>
      </c>
      <c r="AO1012" s="365">
        <v>0</v>
      </c>
      <c r="AQ1012" s="365">
        <v>0</v>
      </c>
      <c r="AS1012" s="365">
        <v>0</v>
      </c>
      <c r="AU1012" s="365">
        <v>0</v>
      </c>
      <c r="AV1012" s="365">
        <v>0</v>
      </c>
      <c r="AW1012" s="365">
        <v>0</v>
      </c>
      <c r="AX1012" s="365">
        <v>0</v>
      </c>
      <c r="AY1012" s="365">
        <v>0</v>
      </c>
      <c r="AZ1012" s="365">
        <v>0</v>
      </c>
      <c r="BA1012" s="365">
        <v>0</v>
      </c>
      <c r="BB1012" s="365">
        <v>0</v>
      </c>
      <c r="BC1012" s="365">
        <v>0</v>
      </c>
      <c r="BD1012" s="365">
        <v>0</v>
      </c>
      <c r="BE1012" s="365">
        <v>0</v>
      </c>
      <c r="BF1012" s="365">
        <v>0</v>
      </c>
      <c r="BG1012" s="365">
        <v>0</v>
      </c>
      <c r="BH1012" s="365">
        <v>0</v>
      </c>
      <c r="BI1012" s="365">
        <v>0</v>
      </c>
      <c r="BJ1012" s="365">
        <v>0</v>
      </c>
    </row>
    <row r="1013" spans="1:87">
      <c r="A1013" s="458" t="str">
        <f t="shared" si="15"/>
        <v>1221801262129000</v>
      </c>
      <c r="B1013" s="364" t="s">
        <v>1616</v>
      </c>
      <c r="C1013" s="364" t="s">
        <v>553</v>
      </c>
      <c r="D1013" s="364" t="s">
        <v>557</v>
      </c>
      <c r="E1013" s="364" t="s">
        <v>740</v>
      </c>
      <c r="F1013" s="364" t="s">
        <v>589</v>
      </c>
      <c r="G1013" s="364" t="s">
        <v>590</v>
      </c>
      <c r="H1013" s="364" t="s">
        <v>556</v>
      </c>
      <c r="J1013" s="364" t="s">
        <v>577</v>
      </c>
      <c r="K1013" s="364" t="s">
        <v>558</v>
      </c>
      <c r="L1013" s="364" t="s">
        <v>555</v>
      </c>
      <c r="M1013" s="364" t="s">
        <v>738</v>
      </c>
      <c r="N1013" s="364" t="s">
        <v>739</v>
      </c>
      <c r="O1013" s="364" t="s">
        <v>555</v>
      </c>
      <c r="P1013" s="364" t="s">
        <v>555</v>
      </c>
      <c r="Q1013" s="364" t="s">
        <v>555</v>
      </c>
      <c r="R1013" s="364" t="s">
        <v>555</v>
      </c>
      <c r="S1013" s="364" t="s">
        <v>555</v>
      </c>
      <c r="T1013" s="365">
        <v>0</v>
      </c>
      <c r="U1013" s="365">
        <v>0</v>
      </c>
      <c r="V1013" s="365">
        <v>0</v>
      </c>
      <c r="W1013" s="365">
        <v>0</v>
      </c>
      <c r="X1013" s="365">
        <v>0</v>
      </c>
      <c r="Y1013" s="365">
        <v>0</v>
      </c>
      <c r="Z1013" s="365">
        <v>0</v>
      </c>
      <c r="AA1013" s="365">
        <v>0</v>
      </c>
      <c r="AB1013" s="365">
        <v>0</v>
      </c>
      <c r="AC1013" s="365">
        <v>0</v>
      </c>
      <c r="AD1013" s="365">
        <v>0</v>
      </c>
      <c r="AE1013" s="365">
        <v>0</v>
      </c>
      <c r="AF1013" s="365">
        <v>0</v>
      </c>
      <c r="AG1013" s="365">
        <v>0</v>
      </c>
      <c r="AH1013" s="365">
        <v>0</v>
      </c>
      <c r="AI1013" s="365">
        <v>0</v>
      </c>
      <c r="AJ1013" s="365">
        <v>0</v>
      </c>
      <c r="AK1013" s="365">
        <v>0</v>
      </c>
      <c r="AL1013" s="365">
        <v>0</v>
      </c>
      <c r="AM1013" s="365">
        <v>0</v>
      </c>
      <c r="AN1013" s="365">
        <v>0</v>
      </c>
      <c r="AO1013" s="365">
        <v>0</v>
      </c>
      <c r="AP1013" s="365">
        <v>0</v>
      </c>
      <c r="AQ1013" s="365">
        <v>0</v>
      </c>
      <c r="AR1013" s="365">
        <v>0</v>
      </c>
      <c r="AS1013" s="365">
        <v>0</v>
      </c>
      <c r="AT1013" s="365">
        <v>4120401</v>
      </c>
      <c r="AU1013" s="365">
        <v>0</v>
      </c>
      <c r="AV1013" s="365">
        <v>0</v>
      </c>
      <c r="AW1013" s="365">
        <v>0</v>
      </c>
      <c r="AX1013" s="365">
        <v>0</v>
      </c>
      <c r="AY1013" s="365">
        <v>2048849</v>
      </c>
      <c r="AZ1013" s="365">
        <v>206938</v>
      </c>
      <c r="BA1013" s="365">
        <v>9900</v>
      </c>
      <c r="BB1013" s="365">
        <v>80101</v>
      </c>
      <c r="BC1013" s="365">
        <v>11759</v>
      </c>
      <c r="BD1013" s="365">
        <v>0</v>
      </c>
      <c r="BE1013" s="365">
        <v>2028849</v>
      </c>
      <c r="BF1013" s="365">
        <v>205068</v>
      </c>
      <c r="BG1013" s="365">
        <v>0</v>
      </c>
      <c r="BH1013" s="365">
        <v>0</v>
      </c>
      <c r="BI1013" s="365">
        <v>20000</v>
      </c>
      <c r="BJ1013" s="365">
        <v>1870</v>
      </c>
      <c r="BK1013" s="365">
        <v>0</v>
      </c>
      <c r="BL1013" s="365">
        <v>0</v>
      </c>
      <c r="BM1013" s="365">
        <v>0</v>
      </c>
      <c r="BN1013" s="365">
        <v>0</v>
      </c>
      <c r="BO1013" s="365">
        <v>0</v>
      </c>
      <c r="BP1013" s="365">
        <v>126837</v>
      </c>
      <c r="BQ1013" s="365">
        <v>31173</v>
      </c>
      <c r="BR1013" s="365">
        <v>47058</v>
      </c>
      <c r="BS1013" s="365">
        <v>0</v>
      </c>
      <c r="BT1013" s="365">
        <v>0</v>
      </c>
      <c r="BU1013" s="365">
        <v>0</v>
      </c>
      <c r="BV1013" s="365">
        <v>0</v>
      </c>
      <c r="BW1013" s="365">
        <v>0</v>
      </c>
      <c r="BX1013" s="365">
        <v>0</v>
      </c>
      <c r="BY1013" s="365">
        <v>0</v>
      </c>
      <c r="BZ1013" s="365">
        <v>0</v>
      </c>
      <c r="CA1013" s="365">
        <v>0</v>
      </c>
      <c r="CB1013" s="365">
        <v>0</v>
      </c>
      <c r="CC1013" s="365">
        <v>0</v>
      </c>
      <c r="CD1013" s="365">
        <v>0</v>
      </c>
      <c r="CE1013" s="365">
        <v>0</v>
      </c>
      <c r="CF1013" s="365">
        <v>0</v>
      </c>
      <c r="CG1013" s="365">
        <v>0</v>
      </c>
      <c r="CH1013" s="365">
        <v>0</v>
      </c>
      <c r="CI1013" s="365">
        <v>0</v>
      </c>
    </row>
    <row r="1014" spans="1:87">
      <c r="A1014" s="458" t="str">
        <f t="shared" si="15"/>
        <v>1221802262129000</v>
      </c>
      <c r="B1014" s="364" t="s">
        <v>1616</v>
      </c>
      <c r="C1014" s="364" t="s">
        <v>553</v>
      </c>
      <c r="D1014" s="364" t="s">
        <v>557</v>
      </c>
      <c r="E1014" s="364" t="s">
        <v>740</v>
      </c>
      <c r="F1014" s="364" t="s">
        <v>589</v>
      </c>
      <c r="G1014" s="364" t="s">
        <v>590</v>
      </c>
      <c r="H1014" s="364" t="s">
        <v>556</v>
      </c>
      <c r="J1014" s="364" t="s">
        <v>577</v>
      </c>
      <c r="K1014" s="364" t="s">
        <v>561</v>
      </c>
      <c r="L1014" s="364" t="s">
        <v>555</v>
      </c>
      <c r="M1014" s="364" t="s">
        <v>738</v>
      </c>
      <c r="N1014" s="364" t="s">
        <v>739</v>
      </c>
      <c r="O1014" s="364" t="s">
        <v>555</v>
      </c>
      <c r="P1014" s="364" t="s">
        <v>555</v>
      </c>
      <c r="Q1014" s="364" t="s">
        <v>555</v>
      </c>
      <c r="R1014" s="364" t="s">
        <v>555</v>
      </c>
      <c r="S1014" s="364" t="s">
        <v>555</v>
      </c>
      <c r="T1014" s="365">
        <v>0</v>
      </c>
      <c r="U1014" s="365">
        <v>0</v>
      </c>
      <c r="V1014" s="365">
        <v>0</v>
      </c>
      <c r="W1014" s="365">
        <v>0</v>
      </c>
      <c r="X1014" s="365">
        <v>0</v>
      </c>
      <c r="Y1014" s="365">
        <v>0</v>
      </c>
      <c r="Z1014" s="365">
        <v>0</v>
      </c>
      <c r="AA1014" s="365">
        <v>0</v>
      </c>
      <c r="AB1014" s="365">
        <v>0</v>
      </c>
      <c r="AC1014" s="365">
        <v>0</v>
      </c>
      <c r="AD1014" s="365">
        <v>0</v>
      </c>
      <c r="AE1014" s="365">
        <v>0</v>
      </c>
      <c r="AF1014" s="365">
        <v>0</v>
      </c>
      <c r="AG1014" s="365">
        <v>0</v>
      </c>
      <c r="AH1014" s="365">
        <v>0</v>
      </c>
      <c r="AI1014" s="365">
        <v>0</v>
      </c>
      <c r="AJ1014" s="365">
        <v>0</v>
      </c>
      <c r="AK1014" s="365">
        <v>0</v>
      </c>
      <c r="AL1014" s="365">
        <v>0</v>
      </c>
      <c r="AM1014" s="365">
        <v>0</v>
      </c>
      <c r="AN1014" s="365">
        <v>0</v>
      </c>
      <c r="AO1014" s="365">
        <v>0</v>
      </c>
      <c r="AP1014" s="365">
        <v>0</v>
      </c>
      <c r="AQ1014" s="365">
        <v>0</v>
      </c>
      <c r="AR1014" s="365">
        <v>0</v>
      </c>
      <c r="AS1014" s="365">
        <v>0</v>
      </c>
      <c r="AT1014" s="365">
        <v>0</v>
      </c>
      <c r="AU1014" s="365">
        <v>0</v>
      </c>
      <c r="AV1014" s="365">
        <v>0</v>
      </c>
      <c r="AW1014" s="365">
        <v>0</v>
      </c>
      <c r="AX1014" s="365">
        <v>0</v>
      </c>
      <c r="AY1014" s="365">
        <v>0</v>
      </c>
    </row>
    <row r="1015" spans="1:87">
      <c r="A1015" s="458" t="str">
        <f t="shared" si="15"/>
        <v>1222101262129000</v>
      </c>
      <c r="B1015" s="364" t="s">
        <v>1616</v>
      </c>
      <c r="C1015" s="364" t="s">
        <v>553</v>
      </c>
      <c r="D1015" s="364" t="s">
        <v>557</v>
      </c>
      <c r="E1015" s="364" t="s">
        <v>740</v>
      </c>
      <c r="F1015" s="364" t="s">
        <v>589</v>
      </c>
      <c r="G1015" s="364" t="s">
        <v>590</v>
      </c>
      <c r="H1015" s="364" t="s">
        <v>556</v>
      </c>
      <c r="J1015" s="364" t="s">
        <v>559</v>
      </c>
      <c r="K1015" s="364" t="s">
        <v>558</v>
      </c>
      <c r="L1015" s="364" t="s">
        <v>555</v>
      </c>
      <c r="M1015" s="364" t="s">
        <v>738</v>
      </c>
      <c r="N1015" s="364" t="s">
        <v>739</v>
      </c>
      <c r="O1015" s="364" t="s">
        <v>555</v>
      </c>
      <c r="P1015" s="364" t="s">
        <v>555</v>
      </c>
      <c r="Q1015" s="364" t="s">
        <v>555</v>
      </c>
      <c r="R1015" s="364" t="s">
        <v>555</v>
      </c>
      <c r="S1015" s="364" t="s">
        <v>555</v>
      </c>
      <c r="T1015" s="365">
        <v>0</v>
      </c>
      <c r="U1015" s="365">
        <v>0</v>
      </c>
      <c r="V1015" s="365">
        <v>0</v>
      </c>
      <c r="W1015" s="365">
        <v>0</v>
      </c>
      <c r="X1015" s="365">
        <v>0</v>
      </c>
      <c r="Y1015" s="365">
        <v>0</v>
      </c>
      <c r="Z1015" s="365">
        <v>0</v>
      </c>
      <c r="AA1015" s="365">
        <v>0</v>
      </c>
      <c r="AB1015" s="365">
        <v>0</v>
      </c>
      <c r="AC1015" s="365">
        <v>0</v>
      </c>
      <c r="AD1015" s="365">
        <v>0</v>
      </c>
      <c r="AE1015" s="365">
        <v>0</v>
      </c>
      <c r="AF1015" s="365">
        <v>0</v>
      </c>
      <c r="AG1015" s="365">
        <v>127</v>
      </c>
      <c r="AH1015" s="365">
        <v>9</v>
      </c>
      <c r="AI1015" s="365">
        <v>136</v>
      </c>
      <c r="AJ1015" s="365">
        <v>0</v>
      </c>
      <c r="AK1015" s="365">
        <v>0</v>
      </c>
      <c r="AL1015" s="365">
        <v>0</v>
      </c>
      <c r="AM1015" s="365">
        <v>0</v>
      </c>
      <c r="AN1015" s="365">
        <v>0</v>
      </c>
      <c r="AO1015" s="365">
        <v>0</v>
      </c>
      <c r="AP1015" s="365">
        <v>0</v>
      </c>
      <c r="AQ1015" s="365">
        <v>0</v>
      </c>
      <c r="AR1015" s="365">
        <v>0</v>
      </c>
      <c r="AS1015" s="365">
        <v>0</v>
      </c>
      <c r="AT1015" s="365">
        <v>0</v>
      </c>
      <c r="AU1015" s="365">
        <v>0</v>
      </c>
      <c r="AV1015" s="365">
        <v>0</v>
      </c>
      <c r="AW1015" s="365">
        <v>0</v>
      </c>
      <c r="AX1015" s="365">
        <v>0</v>
      </c>
      <c r="AY1015" s="365">
        <v>136</v>
      </c>
    </row>
    <row r="1016" spans="1:87">
      <c r="A1016" s="458" t="str">
        <f t="shared" si="15"/>
        <v>1222102262129000</v>
      </c>
      <c r="B1016" s="364" t="s">
        <v>1616</v>
      </c>
      <c r="C1016" s="364" t="s">
        <v>553</v>
      </c>
      <c r="D1016" s="364" t="s">
        <v>557</v>
      </c>
      <c r="E1016" s="364" t="s">
        <v>740</v>
      </c>
      <c r="F1016" s="364" t="s">
        <v>589</v>
      </c>
      <c r="G1016" s="364" t="s">
        <v>590</v>
      </c>
      <c r="H1016" s="364" t="s">
        <v>556</v>
      </c>
      <c r="J1016" s="364" t="s">
        <v>559</v>
      </c>
      <c r="K1016" s="364" t="s">
        <v>561</v>
      </c>
      <c r="L1016" s="364" t="s">
        <v>555</v>
      </c>
      <c r="M1016" s="364" t="s">
        <v>738</v>
      </c>
      <c r="N1016" s="364" t="s">
        <v>739</v>
      </c>
      <c r="O1016" s="364" t="s">
        <v>555</v>
      </c>
      <c r="P1016" s="364" t="s">
        <v>555</v>
      </c>
      <c r="Q1016" s="364" t="s">
        <v>555</v>
      </c>
      <c r="R1016" s="364" t="s">
        <v>555</v>
      </c>
      <c r="S1016" s="364" t="s">
        <v>555</v>
      </c>
      <c r="T1016" s="365">
        <v>0</v>
      </c>
      <c r="U1016" s="365">
        <v>0</v>
      </c>
      <c r="V1016" s="365">
        <v>0</v>
      </c>
      <c r="W1016" s="365">
        <v>0</v>
      </c>
      <c r="X1016" s="365">
        <v>0</v>
      </c>
      <c r="Y1016" s="365">
        <v>0</v>
      </c>
      <c r="Z1016" s="365">
        <v>0</v>
      </c>
      <c r="AA1016" s="365">
        <v>0</v>
      </c>
      <c r="AB1016" s="365">
        <v>0</v>
      </c>
      <c r="AC1016" s="365">
        <v>0</v>
      </c>
      <c r="AD1016" s="365">
        <v>0</v>
      </c>
    </row>
    <row r="1017" spans="1:87">
      <c r="A1017" s="458" t="str">
        <f t="shared" si="15"/>
        <v>1222401262129000</v>
      </c>
      <c r="B1017" s="364" t="s">
        <v>1616</v>
      </c>
      <c r="C1017" s="364" t="s">
        <v>553</v>
      </c>
      <c r="D1017" s="364" t="s">
        <v>557</v>
      </c>
      <c r="E1017" s="364" t="s">
        <v>740</v>
      </c>
      <c r="F1017" s="364" t="s">
        <v>589</v>
      </c>
      <c r="G1017" s="364" t="s">
        <v>590</v>
      </c>
      <c r="H1017" s="364" t="s">
        <v>556</v>
      </c>
      <c r="J1017" s="364" t="s">
        <v>560</v>
      </c>
      <c r="K1017" s="364" t="s">
        <v>558</v>
      </c>
      <c r="L1017" s="364" t="s">
        <v>555</v>
      </c>
      <c r="M1017" s="364" t="s">
        <v>738</v>
      </c>
      <c r="N1017" s="364" t="s">
        <v>739</v>
      </c>
      <c r="O1017" s="364" t="s">
        <v>555</v>
      </c>
      <c r="P1017" s="364" t="s">
        <v>555</v>
      </c>
      <c r="Q1017" s="364" t="s">
        <v>555</v>
      </c>
      <c r="R1017" s="364" t="s">
        <v>555</v>
      </c>
      <c r="S1017" s="364" t="s">
        <v>555</v>
      </c>
      <c r="T1017" s="365">
        <v>0</v>
      </c>
      <c r="U1017" s="365">
        <v>0</v>
      </c>
      <c r="V1017" s="365">
        <v>0</v>
      </c>
      <c r="W1017" s="365">
        <v>0</v>
      </c>
      <c r="X1017" s="365">
        <v>0</v>
      </c>
      <c r="Y1017" s="365">
        <v>0</v>
      </c>
      <c r="Z1017" s="365">
        <v>0</v>
      </c>
      <c r="AA1017" s="365">
        <v>0</v>
      </c>
      <c r="AB1017" s="365">
        <v>0</v>
      </c>
      <c r="AC1017" s="365">
        <v>0</v>
      </c>
      <c r="AD1017" s="365">
        <v>0</v>
      </c>
      <c r="AE1017" s="365">
        <v>0</v>
      </c>
      <c r="AF1017" s="365">
        <v>0</v>
      </c>
      <c r="AG1017" s="365">
        <v>0</v>
      </c>
      <c r="AH1017" s="365">
        <v>0</v>
      </c>
      <c r="AI1017" s="365">
        <v>0</v>
      </c>
    </row>
    <row r="1018" spans="1:87">
      <c r="A1018" s="458" t="str">
        <f t="shared" si="15"/>
        <v>1222402262129000</v>
      </c>
      <c r="B1018" s="364" t="s">
        <v>1616</v>
      </c>
      <c r="C1018" s="364" t="s">
        <v>553</v>
      </c>
      <c r="D1018" s="364" t="s">
        <v>557</v>
      </c>
      <c r="E1018" s="364" t="s">
        <v>740</v>
      </c>
      <c r="F1018" s="364" t="s">
        <v>589</v>
      </c>
      <c r="G1018" s="364" t="s">
        <v>590</v>
      </c>
      <c r="H1018" s="364" t="s">
        <v>556</v>
      </c>
      <c r="J1018" s="364" t="s">
        <v>560</v>
      </c>
      <c r="K1018" s="364" t="s">
        <v>561</v>
      </c>
      <c r="L1018" s="364" t="s">
        <v>555</v>
      </c>
      <c r="M1018" s="364" t="s">
        <v>738</v>
      </c>
      <c r="N1018" s="364" t="s">
        <v>739</v>
      </c>
      <c r="O1018" s="364" t="s">
        <v>555</v>
      </c>
      <c r="P1018" s="364" t="s">
        <v>555</v>
      </c>
      <c r="Q1018" s="364" t="s">
        <v>555</v>
      </c>
      <c r="R1018" s="364" t="s">
        <v>555</v>
      </c>
      <c r="S1018" s="364" t="s">
        <v>555</v>
      </c>
      <c r="T1018" s="365">
        <v>0</v>
      </c>
      <c r="U1018" s="365">
        <v>0</v>
      </c>
      <c r="V1018" s="365">
        <v>0</v>
      </c>
      <c r="W1018" s="365">
        <v>0</v>
      </c>
      <c r="X1018" s="365">
        <v>0</v>
      </c>
      <c r="Y1018" s="365">
        <v>0</v>
      </c>
      <c r="Z1018" s="365">
        <v>0</v>
      </c>
      <c r="AA1018" s="365">
        <v>0</v>
      </c>
      <c r="AB1018" s="365">
        <v>0</v>
      </c>
      <c r="AC1018" s="365">
        <v>0</v>
      </c>
      <c r="AD1018" s="365">
        <v>0</v>
      </c>
      <c r="AE1018" s="365">
        <v>0</v>
      </c>
      <c r="AF1018" s="365">
        <v>0</v>
      </c>
      <c r="AG1018" s="365">
        <v>0</v>
      </c>
      <c r="AH1018" s="365">
        <v>0</v>
      </c>
      <c r="AI1018" s="365">
        <v>0</v>
      </c>
    </row>
    <row r="1019" spans="1:87">
      <c r="A1019" s="458" t="str">
        <f t="shared" si="15"/>
        <v>1222403262129000</v>
      </c>
      <c r="B1019" s="364" t="s">
        <v>1616</v>
      </c>
      <c r="C1019" s="364" t="s">
        <v>553</v>
      </c>
      <c r="D1019" s="364" t="s">
        <v>557</v>
      </c>
      <c r="E1019" s="364" t="s">
        <v>740</v>
      </c>
      <c r="F1019" s="364" t="s">
        <v>589</v>
      </c>
      <c r="G1019" s="364" t="s">
        <v>590</v>
      </c>
      <c r="H1019" s="364" t="s">
        <v>556</v>
      </c>
      <c r="J1019" s="364" t="s">
        <v>560</v>
      </c>
      <c r="K1019" s="364" t="s">
        <v>562</v>
      </c>
      <c r="L1019" s="364" t="s">
        <v>555</v>
      </c>
      <c r="M1019" s="364" t="s">
        <v>738</v>
      </c>
      <c r="N1019" s="364" t="s">
        <v>739</v>
      </c>
      <c r="O1019" s="364" t="s">
        <v>555</v>
      </c>
      <c r="P1019" s="364" t="s">
        <v>555</v>
      </c>
      <c r="Q1019" s="364" t="s">
        <v>555</v>
      </c>
      <c r="R1019" s="364" t="s">
        <v>555</v>
      </c>
      <c r="S1019" s="364" t="s">
        <v>555</v>
      </c>
      <c r="T1019" s="365">
        <v>0</v>
      </c>
      <c r="U1019" s="365">
        <v>0</v>
      </c>
      <c r="V1019" s="365">
        <v>0</v>
      </c>
      <c r="W1019" s="365">
        <v>0</v>
      </c>
      <c r="X1019" s="365">
        <v>0</v>
      </c>
      <c r="Y1019" s="365">
        <v>0</v>
      </c>
      <c r="Z1019" s="365">
        <v>0</v>
      </c>
      <c r="AA1019" s="365">
        <v>0</v>
      </c>
      <c r="AB1019" s="365">
        <v>0</v>
      </c>
      <c r="AC1019" s="365">
        <v>0</v>
      </c>
      <c r="AD1019" s="365">
        <v>0</v>
      </c>
      <c r="AE1019" s="365">
        <v>0</v>
      </c>
      <c r="AF1019" s="365">
        <v>0</v>
      </c>
      <c r="AG1019" s="365">
        <v>0</v>
      </c>
      <c r="AH1019" s="365">
        <v>0</v>
      </c>
      <c r="AI1019" s="365">
        <v>0</v>
      </c>
    </row>
    <row r="1020" spans="1:87">
      <c r="A1020" s="458" t="str">
        <f t="shared" si="15"/>
        <v>1222404262129000</v>
      </c>
      <c r="B1020" s="364" t="s">
        <v>1616</v>
      </c>
      <c r="C1020" s="364" t="s">
        <v>553</v>
      </c>
      <c r="D1020" s="364" t="s">
        <v>557</v>
      </c>
      <c r="E1020" s="364" t="s">
        <v>740</v>
      </c>
      <c r="F1020" s="364" t="s">
        <v>589</v>
      </c>
      <c r="G1020" s="364" t="s">
        <v>590</v>
      </c>
      <c r="H1020" s="364" t="s">
        <v>556</v>
      </c>
      <c r="J1020" s="364" t="s">
        <v>560</v>
      </c>
      <c r="K1020" s="364" t="s">
        <v>563</v>
      </c>
      <c r="L1020" s="364" t="s">
        <v>555</v>
      </c>
      <c r="M1020" s="364" t="s">
        <v>738</v>
      </c>
      <c r="N1020" s="364" t="s">
        <v>739</v>
      </c>
      <c r="O1020" s="364" t="s">
        <v>555</v>
      </c>
      <c r="P1020" s="364" t="s">
        <v>555</v>
      </c>
      <c r="Q1020" s="364" t="s">
        <v>555</v>
      </c>
      <c r="R1020" s="364" t="s">
        <v>555</v>
      </c>
      <c r="S1020" s="364" t="s">
        <v>555</v>
      </c>
      <c r="T1020" s="365">
        <v>0</v>
      </c>
      <c r="U1020" s="365">
        <v>0</v>
      </c>
      <c r="V1020" s="365">
        <v>0</v>
      </c>
      <c r="W1020" s="365">
        <v>0</v>
      </c>
      <c r="X1020" s="365">
        <v>0</v>
      </c>
      <c r="Y1020" s="365">
        <v>0</v>
      </c>
      <c r="Z1020" s="365">
        <v>0</v>
      </c>
      <c r="AA1020" s="365">
        <v>0</v>
      </c>
      <c r="AB1020" s="365">
        <v>0</v>
      </c>
      <c r="AC1020" s="365">
        <v>0</v>
      </c>
      <c r="AD1020" s="365">
        <v>0</v>
      </c>
      <c r="AE1020" s="365">
        <v>0</v>
      </c>
      <c r="AF1020" s="365">
        <v>0</v>
      </c>
      <c r="AG1020" s="365">
        <v>0</v>
      </c>
      <c r="AH1020" s="365">
        <v>0</v>
      </c>
      <c r="AI1020" s="365">
        <v>0</v>
      </c>
    </row>
    <row r="1021" spans="1:87">
      <c r="A1021" s="458" t="str">
        <f t="shared" si="15"/>
        <v>1222405262129000</v>
      </c>
      <c r="B1021" s="364" t="s">
        <v>1616</v>
      </c>
      <c r="C1021" s="364" t="s">
        <v>553</v>
      </c>
      <c r="D1021" s="364" t="s">
        <v>557</v>
      </c>
      <c r="E1021" s="364" t="s">
        <v>740</v>
      </c>
      <c r="F1021" s="364" t="s">
        <v>589</v>
      </c>
      <c r="G1021" s="364" t="s">
        <v>590</v>
      </c>
      <c r="H1021" s="364" t="s">
        <v>556</v>
      </c>
      <c r="J1021" s="364" t="s">
        <v>560</v>
      </c>
      <c r="K1021" s="364" t="s">
        <v>564</v>
      </c>
      <c r="L1021" s="364" t="s">
        <v>555</v>
      </c>
      <c r="M1021" s="364" t="s">
        <v>738</v>
      </c>
      <c r="N1021" s="364" t="s">
        <v>739</v>
      </c>
      <c r="O1021" s="364" t="s">
        <v>555</v>
      </c>
      <c r="P1021" s="364" t="s">
        <v>555</v>
      </c>
      <c r="Q1021" s="364" t="s">
        <v>555</v>
      </c>
      <c r="R1021" s="364" t="s">
        <v>555</v>
      </c>
      <c r="S1021" s="364" t="s">
        <v>555</v>
      </c>
      <c r="T1021" s="365">
        <v>0</v>
      </c>
      <c r="U1021" s="365">
        <v>0</v>
      </c>
      <c r="V1021" s="365">
        <v>0</v>
      </c>
      <c r="W1021" s="365">
        <v>0</v>
      </c>
      <c r="X1021" s="365">
        <v>0</v>
      </c>
      <c r="Y1021" s="365">
        <v>0</v>
      </c>
      <c r="Z1021" s="365">
        <v>0</v>
      </c>
      <c r="AA1021" s="365">
        <v>0</v>
      </c>
      <c r="AB1021" s="365">
        <v>0</v>
      </c>
      <c r="AC1021" s="365">
        <v>0</v>
      </c>
      <c r="AD1021" s="365">
        <v>0</v>
      </c>
      <c r="AE1021" s="365">
        <v>0</v>
      </c>
      <c r="AF1021" s="365">
        <v>0</v>
      </c>
      <c r="AG1021" s="365">
        <v>0</v>
      </c>
      <c r="AH1021" s="365">
        <v>0</v>
      </c>
      <c r="AI1021" s="365">
        <v>0</v>
      </c>
    </row>
    <row r="1022" spans="1:87">
      <c r="A1022" s="458" t="str">
        <f t="shared" si="15"/>
        <v>1222406262129000</v>
      </c>
      <c r="B1022" s="364" t="s">
        <v>1616</v>
      </c>
      <c r="C1022" s="364" t="s">
        <v>553</v>
      </c>
      <c r="D1022" s="364" t="s">
        <v>557</v>
      </c>
      <c r="E1022" s="364" t="s">
        <v>740</v>
      </c>
      <c r="F1022" s="364" t="s">
        <v>589</v>
      </c>
      <c r="G1022" s="364" t="s">
        <v>590</v>
      </c>
      <c r="H1022" s="364" t="s">
        <v>556</v>
      </c>
      <c r="J1022" s="364" t="s">
        <v>560</v>
      </c>
      <c r="K1022" s="364" t="s">
        <v>565</v>
      </c>
      <c r="L1022" s="364" t="s">
        <v>555</v>
      </c>
      <c r="M1022" s="364" t="s">
        <v>738</v>
      </c>
      <c r="N1022" s="364" t="s">
        <v>739</v>
      </c>
      <c r="O1022" s="364" t="s">
        <v>555</v>
      </c>
      <c r="P1022" s="364" t="s">
        <v>555</v>
      </c>
      <c r="Q1022" s="364" t="s">
        <v>555</v>
      </c>
      <c r="R1022" s="364" t="s">
        <v>555</v>
      </c>
      <c r="S1022" s="364" t="s">
        <v>555</v>
      </c>
      <c r="T1022" s="365">
        <v>0</v>
      </c>
      <c r="U1022" s="365">
        <v>0</v>
      </c>
      <c r="V1022" s="365">
        <v>0</v>
      </c>
      <c r="W1022" s="365">
        <v>0</v>
      </c>
      <c r="X1022" s="365">
        <v>0</v>
      </c>
      <c r="Y1022" s="365">
        <v>0</v>
      </c>
      <c r="Z1022" s="365">
        <v>0</v>
      </c>
      <c r="AA1022" s="365">
        <v>0</v>
      </c>
      <c r="AB1022" s="365">
        <v>0</v>
      </c>
      <c r="AC1022" s="365">
        <v>0</v>
      </c>
      <c r="AD1022" s="365">
        <v>0</v>
      </c>
      <c r="AE1022" s="365">
        <v>0</v>
      </c>
      <c r="AF1022" s="365">
        <v>0</v>
      </c>
      <c r="AG1022" s="365">
        <v>0</v>
      </c>
      <c r="AH1022" s="365">
        <v>0</v>
      </c>
      <c r="AI1022" s="365">
        <v>0</v>
      </c>
    </row>
    <row r="1023" spans="1:87">
      <c r="A1023" s="458" t="str">
        <f t="shared" si="15"/>
        <v>1222407262129000</v>
      </c>
      <c r="B1023" s="364" t="s">
        <v>1616</v>
      </c>
      <c r="C1023" s="364" t="s">
        <v>553</v>
      </c>
      <c r="D1023" s="364" t="s">
        <v>557</v>
      </c>
      <c r="E1023" s="364" t="s">
        <v>740</v>
      </c>
      <c r="F1023" s="364" t="s">
        <v>589</v>
      </c>
      <c r="G1023" s="364" t="s">
        <v>590</v>
      </c>
      <c r="H1023" s="364" t="s">
        <v>556</v>
      </c>
      <c r="J1023" s="364" t="s">
        <v>560</v>
      </c>
      <c r="K1023" s="364" t="s">
        <v>566</v>
      </c>
      <c r="L1023" s="364" t="s">
        <v>555</v>
      </c>
      <c r="M1023" s="364" t="s">
        <v>738</v>
      </c>
      <c r="N1023" s="364" t="s">
        <v>739</v>
      </c>
      <c r="O1023" s="364" t="s">
        <v>555</v>
      </c>
      <c r="P1023" s="364" t="s">
        <v>555</v>
      </c>
      <c r="Q1023" s="364" t="s">
        <v>555</v>
      </c>
      <c r="R1023" s="364" t="s">
        <v>555</v>
      </c>
      <c r="S1023" s="364" t="s">
        <v>555</v>
      </c>
      <c r="T1023" s="365">
        <v>0</v>
      </c>
      <c r="U1023" s="365">
        <v>0</v>
      </c>
      <c r="V1023" s="365">
        <v>0</v>
      </c>
      <c r="W1023" s="365">
        <v>0</v>
      </c>
      <c r="X1023" s="365">
        <v>0</v>
      </c>
      <c r="Y1023" s="365">
        <v>0</v>
      </c>
      <c r="Z1023" s="365">
        <v>0</v>
      </c>
      <c r="AA1023" s="365">
        <v>0</v>
      </c>
      <c r="AB1023" s="365">
        <v>0</v>
      </c>
      <c r="AC1023" s="365">
        <v>0</v>
      </c>
      <c r="AD1023" s="365">
        <v>0</v>
      </c>
      <c r="AE1023" s="365">
        <v>0</v>
      </c>
      <c r="AF1023" s="365">
        <v>0</v>
      </c>
      <c r="AG1023" s="365">
        <v>0</v>
      </c>
      <c r="AH1023" s="365">
        <v>0</v>
      </c>
      <c r="AI1023" s="365">
        <v>0</v>
      </c>
    </row>
    <row r="1024" spans="1:87">
      <c r="A1024" s="458" t="str">
        <f t="shared" si="15"/>
        <v>1222408262129000</v>
      </c>
      <c r="B1024" s="364" t="s">
        <v>1616</v>
      </c>
      <c r="C1024" s="364" t="s">
        <v>553</v>
      </c>
      <c r="D1024" s="364" t="s">
        <v>557</v>
      </c>
      <c r="E1024" s="364" t="s">
        <v>740</v>
      </c>
      <c r="F1024" s="364" t="s">
        <v>589</v>
      </c>
      <c r="G1024" s="364" t="s">
        <v>590</v>
      </c>
      <c r="H1024" s="364" t="s">
        <v>556</v>
      </c>
      <c r="J1024" s="364" t="s">
        <v>560</v>
      </c>
      <c r="K1024" s="364" t="s">
        <v>554</v>
      </c>
      <c r="L1024" s="364" t="s">
        <v>555</v>
      </c>
      <c r="M1024" s="364" t="s">
        <v>738</v>
      </c>
      <c r="N1024" s="364" t="s">
        <v>739</v>
      </c>
      <c r="O1024" s="364" t="s">
        <v>555</v>
      </c>
      <c r="P1024" s="364" t="s">
        <v>555</v>
      </c>
      <c r="Q1024" s="364" t="s">
        <v>555</v>
      </c>
      <c r="R1024" s="364" t="s">
        <v>555</v>
      </c>
      <c r="S1024" s="364" t="s">
        <v>555</v>
      </c>
      <c r="T1024" s="365">
        <v>0</v>
      </c>
      <c r="U1024" s="365">
        <v>0</v>
      </c>
      <c r="V1024" s="365">
        <v>0</v>
      </c>
      <c r="W1024" s="365">
        <v>0</v>
      </c>
      <c r="X1024" s="365">
        <v>0</v>
      </c>
      <c r="Y1024" s="365">
        <v>0</v>
      </c>
      <c r="Z1024" s="365">
        <v>0</v>
      </c>
      <c r="AA1024" s="365">
        <v>0</v>
      </c>
      <c r="AB1024" s="365">
        <v>0</v>
      </c>
      <c r="AC1024" s="365">
        <v>0</v>
      </c>
      <c r="AD1024" s="365">
        <v>0</v>
      </c>
      <c r="AE1024" s="365">
        <v>0</v>
      </c>
      <c r="AF1024" s="365">
        <v>0</v>
      </c>
      <c r="AG1024" s="365">
        <v>0</v>
      </c>
      <c r="AH1024" s="365">
        <v>0</v>
      </c>
      <c r="AI1024" s="365">
        <v>0</v>
      </c>
    </row>
    <row r="1025" spans="1:90">
      <c r="A1025" s="458" t="str">
        <f t="shared" si="15"/>
        <v>1222409262129000</v>
      </c>
      <c r="B1025" s="364" t="s">
        <v>1616</v>
      </c>
      <c r="C1025" s="364" t="s">
        <v>553</v>
      </c>
      <c r="D1025" s="364" t="s">
        <v>557</v>
      </c>
      <c r="E1025" s="364" t="s">
        <v>740</v>
      </c>
      <c r="F1025" s="364" t="s">
        <v>589</v>
      </c>
      <c r="G1025" s="364" t="s">
        <v>590</v>
      </c>
      <c r="H1025" s="364" t="s">
        <v>556</v>
      </c>
      <c r="J1025" s="364" t="s">
        <v>560</v>
      </c>
      <c r="K1025" s="364" t="s">
        <v>567</v>
      </c>
      <c r="L1025" s="364" t="s">
        <v>555</v>
      </c>
      <c r="M1025" s="364" t="s">
        <v>738</v>
      </c>
      <c r="N1025" s="364" t="s">
        <v>739</v>
      </c>
      <c r="O1025" s="364" t="s">
        <v>555</v>
      </c>
      <c r="P1025" s="364" t="s">
        <v>555</v>
      </c>
      <c r="Q1025" s="364" t="s">
        <v>555</v>
      </c>
      <c r="R1025" s="364" t="s">
        <v>555</v>
      </c>
      <c r="S1025" s="364" t="s">
        <v>555</v>
      </c>
      <c r="T1025" s="365">
        <v>0</v>
      </c>
      <c r="U1025" s="365">
        <v>0</v>
      </c>
      <c r="V1025" s="365">
        <v>0</v>
      </c>
      <c r="W1025" s="365">
        <v>0</v>
      </c>
      <c r="X1025" s="365">
        <v>0</v>
      </c>
      <c r="Y1025" s="365">
        <v>0</v>
      </c>
      <c r="Z1025" s="365">
        <v>0</v>
      </c>
      <c r="AA1025" s="365">
        <v>0</v>
      </c>
      <c r="AB1025" s="365">
        <v>0</v>
      </c>
      <c r="AC1025" s="365">
        <v>0</v>
      </c>
      <c r="AD1025" s="365">
        <v>0</v>
      </c>
      <c r="AE1025" s="365">
        <v>0</v>
      </c>
      <c r="AF1025" s="365">
        <v>0</v>
      </c>
      <c r="AG1025" s="365">
        <v>0</v>
      </c>
      <c r="AH1025" s="365">
        <v>0</v>
      </c>
      <c r="AI1025" s="365">
        <v>0</v>
      </c>
    </row>
    <row r="1026" spans="1:90">
      <c r="A1026" s="458" t="str">
        <f t="shared" si="15"/>
        <v>1222410262129000</v>
      </c>
      <c r="B1026" s="364" t="s">
        <v>1616</v>
      </c>
      <c r="C1026" s="364" t="s">
        <v>553</v>
      </c>
      <c r="D1026" s="364" t="s">
        <v>557</v>
      </c>
      <c r="E1026" s="364" t="s">
        <v>740</v>
      </c>
      <c r="F1026" s="364" t="s">
        <v>589</v>
      </c>
      <c r="G1026" s="364" t="s">
        <v>590</v>
      </c>
      <c r="H1026" s="364" t="s">
        <v>556</v>
      </c>
      <c r="J1026" s="364" t="s">
        <v>560</v>
      </c>
      <c r="K1026" s="364" t="s">
        <v>568</v>
      </c>
      <c r="L1026" s="364" t="s">
        <v>555</v>
      </c>
      <c r="M1026" s="364" t="s">
        <v>738</v>
      </c>
      <c r="N1026" s="364" t="s">
        <v>739</v>
      </c>
      <c r="O1026" s="364" t="s">
        <v>555</v>
      </c>
      <c r="P1026" s="364" t="s">
        <v>555</v>
      </c>
      <c r="Q1026" s="364" t="s">
        <v>555</v>
      </c>
      <c r="R1026" s="364" t="s">
        <v>555</v>
      </c>
      <c r="S1026" s="364" t="s">
        <v>555</v>
      </c>
      <c r="T1026" s="365">
        <v>0</v>
      </c>
      <c r="U1026" s="365">
        <v>0</v>
      </c>
      <c r="V1026" s="365">
        <v>0</v>
      </c>
      <c r="W1026" s="365">
        <v>0</v>
      </c>
      <c r="X1026" s="365">
        <v>0</v>
      </c>
      <c r="Y1026" s="365">
        <v>0</v>
      </c>
      <c r="Z1026" s="365">
        <v>0</v>
      </c>
      <c r="AA1026" s="365">
        <v>0</v>
      </c>
      <c r="AB1026" s="365">
        <v>0</v>
      </c>
      <c r="AC1026" s="365">
        <v>0</v>
      </c>
      <c r="AD1026" s="365">
        <v>0</v>
      </c>
      <c r="AE1026" s="365">
        <v>0</v>
      </c>
      <c r="AF1026" s="365">
        <v>0</v>
      </c>
      <c r="AG1026" s="365">
        <v>0</v>
      </c>
      <c r="AH1026" s="365">
        <v>0</v>
      </c>
      <c r="AI1026" s="365">
        <v>0</v>
      </c>
    </row>
    <row r="1027" spans="1:90">
      <c r="A1027" s="458" t="str">
        <f t="shared" ref="A1027:A1090" si="16">+D1027&amp;E1027&amp;J1027&amp;K1027&amp;F1027&amp;H1027</f>
        <v>1222411262129000</v>
      </c>
      <c r="B1027" s="364" t="s">
        <v>1616</v>
      </c>
      <c r="C1027" s="364" t="s">
        <v>553</v>
      </c>
      <c r="D1027" s="364" t="s">
        <v>557</v>
      </c>
      <c r="E1027" s="364" t="s">
        <v>740</v>
      </c>
      <c r="F1027" s="364" t="s">
        <v>589</v>
      </c>
      <c r="G1027" s="364" t="s">
        <v>590</v>
      </c>
      <c r="H1027" s="364" t="s">
        <v>556</v>
      </c>
      <c r="J1027" s="364" t="s">
        <v>560</v>
      </c>
      <c r="K1027" s="364" t="s">
        <v>569</v>
      </c>
      <c r="L1027" s="364" t="s">
        <v>555</v>
      </c>
      <c r="M1027" s="364" t="s">
        <v>738</v>
      </c>
      <c r="N1027" s="364" t="s">
        <v>739</v>
      </c>
      <c r="O1027" s="364" t="s">
        <v>555</v>
      </c>
      <c r="P1027" s="364" t="s">
        <v>555</v>
      </c>
      <c r="Q1027" s="364" t="s">
        <v>555</v>
      </c>
      <c r="R1027" s="364" t="s">
        <v>555</v>
      </c>
      <c r="S1027" s="364" t="s">
        <v>555</v>
      </c>
      <c r="T1027" s="365">
        <v>0</v>
      </c>
      <c r="U1027" s="365">
        <v>0</v>
      </c>
      <c r="V1027" s="365">
        <v>0</v>
      </c>
      <c r="W1027" s="365">
        <v>0</v>
      </c>
      <c r="X1027" s="365">
        <v>0</v>
      </c>
      <c r="Y1027" s="365">
        <v>0</v>
      </c>
      <c r="Z1027" s="365">
        <v>0</v>
      </c>
      <c r="AA1027" s="365">
        <v>0</v>
      </c>
      <c r="AB1027" s="365">
        <v>0</v>
      </c>
      <c r="AC1027" s="365">
        <v>0</v>
      </c>
      <c r="AD1027" s="365">
        <v>0</v>
      </c>
      <c r="AE1027" s="365">
        <v>0</v>
      </c>
      <c r="AF1027" s="365">
        <v>0</v>
      </c>
      <c r="AG1027" s="365">
        <v>0</v>
      </c>
      <c r="AH1027" s="365">
        <v>0</v>
      </c>
      <c r="AI1027" s="365">
        <v>0</v>
      </c>
    </row>
    <row r="1028" spans="1:90">
      <c r="A1028" s="458" t="str">
        <f t="shared" si="16"/>
        <v>1222412262129000</v>
      </c>
      <c r="B1028" s="364" t="s">
        <v>1616</v>
      </c>
      <c r="C1028" s="364" t="s">
        <v>553</v>
      </c>
      <c r="D1028" s="364" t="s">
        <v>557</v>
      </c>
      <c r="E1028" s="364" t="s">
        <v>740</v>
      </c>
      <c r="F1028" s="364" t="s">
        <v>589</v>
      </c>
      <c r="G1028" s="364" t="s">
        <v>590</v>
      </c>
      <c r="H1028" s="364" t="s">
        <v>556</v>
      </c>
      <c r="J1028" s="364" t="s">
        <v>560</v>
      </c>
      <c r="K1028" s="364" t="s">
        <v>557</v>
      </c>
      <c r="L1028" s="364" t="s">
        <v>555</v>
      </c>
      <c r="M1028" s="364" t="s">
        <v>738</v>
      </c>
      <c r="N1028" s="364" t="s">
        <v>739</v>
      </c>
      <c r="O1028" s="364" t="s">
        <v>555</v>
      </c>
      <c r="P1028" s="364" t="s">
        <v>555</v>
      </c>
      <c r="Q1028" s="364" t="s">
        <v>555</v>
      </c>
      <c r="R1028" s="364" t="s">
        <v>555</v>
      </c>
      <c r="S1028" s="364" t="s">
        <v>555</v>
      </c>
      <c r="T1028" s="365">
        <v>0</v>
      </c>
      <c r="U1028" s="365">
        <v>0</v>
      </c>
      <c r="V1028" s="365">
        <v>0</v>
      </c>
      <c r="W1028" s="365">
        <v>0</v>
      </c>
      <c r="X1028" s="365">
        <v>0</v>
      </c>
      <c r="Y1028" s="365">
        <v>0</v>
      </c>
      <c r="Z1028" s="365">
        <v>0</v>
      </c>
      <c r="AA1028" s="365">
        <v>0</v>
      </c>
      <c r="AB1028" s="365">
        <v>0</v>
      </c>
      <c r="AC1028" s="365">
        <v>0</v>
      </c>
      <c r="AD1028" s="365">
        <v>0</v>
      </c>
      <c r="AE1028" s="365">
        <v>0</v>
      </c>
      <c r="AF1028" s="365">
        <v>0</v>
      </c>
      <c r="AG1028" s="365">
        <v>0</v>
      </c>
      <c r="AH1028" s="365">
        <v>0</v>
      </c>
      <c r="AI1028" s="365">
        <v>0</v>
      </c>
    </row>
    <row r="1029" spans="1:90">
      <c r="A1029" s="458" t="str">
        <f t="shared" si="16"/>
        <v>1222601262129000</v>
      </c>
      <c r="B1029" s="364" t="s">
        <v>1616</v>
      </c>
      <c r="C1029" s="364" t="s">
        <v>553</v>
      </c>
      <c r="D1029" s="364" t="s">
        <v>557</v>
      </c>
      <c r="E1029" s="364" t="s">
        <v>740</v>
      </c>
      <c r="F1029" s="364" t="s">
        <v>589</v>
      </c>
      <c r="G1029" s="364" t="s">
        <v>590</v>
      </c>
      <c r="H1029" s="364" t="s">
        <v>556</v>
      </c>
      <c r="J1029" s="364" t="s">
        <v>570</v>
      </c>
      <c r="K1029" s="364" t="s">
        <v>558</v>
      </c>
      <c r="L1029" s="364" t="s">
        <v>555</v>
      </c>
      <c r="M1029" s="364" t="s">
        <v>738</v>
      </c>
      <c r="N1029" s="364" t="s">
        <v>739</v>
      </c>
      <c r="O1029" s="364" t="s">
        <v>555</v>
      </c>
      <c r="P1029" s="364" t="s">
        <v>555</v>
      </c>
      <c r="Q1029" s="364" t="s">
        <v>555</v>
      </c>
      <c r="R1029" s="364" t="s">
        <v>555</v>
      </c>
      <c r="S1029" s="364" t="s">
        <v>555</v>
      </c>
      <c r="T1029" s="365">
        <v>7914</v>
      </c>
      <c r="U1029" s="365">
        <v>7913</v>
      </c>
      <c r="V1029" s="365">
        <v>0</v>
      </c>
      <c r="W1029" s="365">
        <v>0</v>
      </c>
      <c r="X1029" s="365">
        <v>0</v>
      </c>
      <c r="Y1029" s="365">
        <v>7913</v>
      </c>
      <c r="Z1029" s="365">
        <v>1</v>
      </c>
      <c r="AA1029" s="365">
        <v>0</v>
      </c>
      <c r="AB1029" s="365">
        <v>0</v>
      </c>
      <c r="AC1029" s="365">
        <v>0</v>
      </c>
      <c r="AD1029" s="365">
        <v>1</v>
      </c>
      <c r="AE1029" s="365">
        <v>136</v>
      </c>
      <c r="AF1029" s="365">
        <v>136</v>
      </c>
      <c r="AG1029" s="365">
        <v>0</v>
      </c>
      <c r="AH1029" s="365">
        <v>0</v>
      </c>
      <c r="AI1029" s="365">
        <v>136</v>
      </c>
      <c r="AJ1029" s="365">
        <v>0</v>
      </c>
      <c r="AK1029" s="365">
        <v>0</v>
      </c>
      <c r="AL1029" s="365">
        <v>0</v>
      </c>
      <c r="AM1029" s="365">
        <v>0</v>
      </c>
      <c r="AN1029" s="365">
        <v>0</v>
      </c>
      <c r="AO1029" s="365">
        <v>7778</v>
      </c>
      <c r="AP1029" s="365">
        <v>7745</v>
      </c>
      <c r="AQ1029" s="365">
        <v>0</v>
      </c>
      <c r="AR1029" s="365">
        <v>0</v>
      </c>
      <c r="AS1029" s="365">
        <v>0</v>
      </c>
      <c r="AT1029" s="365">
        <v>0</v>
      </c>
      <c r="AU1029" s="365">
        <v>0</v>
      </c>
      <c r="AV1029" s="365">
        <v>0</v>
      </c>
      <c r="AW1029" s="365">
        <v>0</v>
      </c>
      <c r="AX1029" s="365">
        <v>0</v>
      </c>
      <c r="AY1029" s="365">
        <v>7745</v>
      </c>
      <c r="AZ1029" s="365">
        <v>14790</v>
      </c>
      <c r="BA1029" s="365">
        <v>290</v>
      </c>
      <c r="BB1029" s="365">
        <v>0</v>
      </c>
      <c r="BC1029" s="365">
        <v>0</v>
      </c>
      <c r="BD1029" s="365">
        <v>0</v>
      </c>
      <c r="BE1029" s="365">
        <v>0</v>
      </c>
      <c r="BF1029" s="365">
        <v>290</v>
      </c>
      <c r="BG1029" s="365">
        <v>0</v>
      </c>
      <c r="BH1029" s="365">
        <v>0</v>
      </c>
      <c r="BI1029" s="365">
        <v>0</v>
      </c>
      <c r="BJ1029" s="365">
        <v>0</v>
      </c>
      <c r="BK1029" s="365">
        <v>0</v>
      </c>
      <c r="BL1029" s="365">
        <v>0</v>
      </c>
      <c r="BM1029" s="365">
        <v>0</v>
      </c>
      <c r="BN1029" s="365">
        <v>0</v>
      </c>
      <c r="BO1029" s="365">
        <v>290</v>
      </c>
      <c r="BP1029" s="365">
        <v>0</v>
      </c>
      <c r="BQ1029" s="365">
        <v>0</v>
      </c>
      <c r="BR1029" s="365">
        <v>0</v>
      </c>
      <c r="BS1029" s="365">
        <v>0</v>
      </c>
      <c r="BT1029" s="365">
        <v>0</v>
      </c>
      <c r="BU1029" s="365">
        <v>14500</v>
      </c>
      <c r="BV1029" s="365">
        <v>0</v>
      </c>
      <c r="BW1029" s="365">
        <v>-7045</v>
      </c>
      <c r="BX1029" s="365">
        <v>733</v>
      </c>
      <c r="BY1029" s="365">
        <v>0</v>
      </c>
      <c r="BZ1029" s="365">
        <v>51283</v>
      </c>
      <c r="CA1029" s="365">
        <v>0</v>
      </c>
    </row>
    <row r="1030" spans="1:90">
      <c r="A1030" s="458" t="str">
        <f t="shared" si="16"/>
        <v>1222602262129000</v>
      </c>
      <c r="B1030" s="364" t="s">
        <v>1616</v>
      </c>
      <c r="C1030" s="364" t="s">
        <v>553</v>
      </c>
      <c r="D1030" s="364" t="s">
        <v>557</v>
      </c>
      <c r="E1030" s="364" t="s">
        <v>740</v>
      </c>
      <c r="F1030" s="364" t="s">
        <v>589</v>
      </c>
      <c r="G1030" s="364" t="s">
        <v>590</v>
      </c>
      <c r="H1030" s="364" t="s">
        <v>556</v>
      </c>
      <c r="J1030" s="364" t="s">
        <v>570</v>
      </c>
      <c r="K1030" s="364" t="s">
        <v>561</v>
      </c>
      <c r="L1030" s="364" t="s">
        <v>555</v>
      </c>
      <c r="M1030" s="364" t="s">
        <v>738</v>
      </c>
      <c r="N1030" s="364" t="s">
        <v>739</v>
      </c>
      <c r="O1030" s="364" t="s">
        <v>555</v>
      </c>
      <c r="P1030" s="364" t="s">
        <v>555</v>
      </c>
      <c r="Q1030" s="364" t="s">
        <v>555</v>
      </c>
      <c r="R1030" s="364" t="s">
        <v>555</v>
      </c>
      <c r="S1030" s="364" t="s">
        <v>555</v>
      </c>
      <c r="T1030" s="365">
        <v>0</v>
      </c>
      <c r="U1030" s="365">
        <v>52016</v>
      </c>
      <c r="V1030" s="365">
        <v>0</v>
      </c>
      <c r="W1030" s="365">
        <v>0</v>
      </c>
      <c r="X1030" s="365">
        <v>0</v>
      </c>
      <c r="Y1030" s="365">
        <v>0</v>
      </c>
      <c r="Z1030" s="365">
        <v>0</v>
      </c>
      <c r="AA1030" s="365">
        <v>52016</v>
      </c>
      <c r="AB1030" s="365">
        <v>0</v>
      </c>
      <c r="AC1030" s="365">
        <v>290</v>
      </c>
      <c r="AD1030" s="365">
        <v>0</v>
      </c>
      <c r="AE1030" s="365">
        <v>0</v>
      </c>
      <c r="AF1030" s="365">
        <v>290</v>
      </c>
      <c r="AG1030" s="365">
        <v>0</v>
      </c>
      <c r="AH1030" s="365">
        <v>0</v>
      </c>
      <c r="AI1030" s="365">
        <v>0</v>
      </c>
      <c r="AJ1030" s="365">
        <v>0</v>
      </c>
      <c r="AK1030" s="365">
        <v>0</v>
      </c>
      <c r="AL1030" s="365">
        <v>0</v>
      </c>
      <c r="AM1030" s="365">
        <v>0</v>
      </c>
      <c r="AN1030" s="365">
        <v>0</v>
      </c>
      <c r="AO1030" s="365">
        <v>0</v>
      </c>
      <c r="AU1030" s="365">
        <v>0</v>
      </c>
      <c r="AV1030" s="365">
        <v>0</v>
      </c>
      <c r="AW1030" s="365">
        <v>0</v>
      </c>
      <c r="AX1030" s="365">
        <v>0</v>
      </c>
      <c r="AY1030" s="365">
        <v>0</v>
      </c>
      <c r="AZ1030" s="365">
        <v>0</v>
      </c>
      <c r="BA1030" s="365">
        <v>0</v>
      </c>
      <c r="BB1030" s="365">
        <v>0</v>
      </c>
      <c r="BC1030" s="365">
        <v>0</v>
      </c>
      <c r="BD1030" s="365">
        <v>0</v>
      </c>
      <c r="BE1030" s="365">
        <v>0</v>
      </c>
      <c r="BF1030" s="365">
        <v>0</v>
      </c>
      <c r="BG1030" s="365">
        <v>0</v>
      </c>
      <c r="BH1030" s="365">
        <v>0</v>
      </c>
      <c r="BI1030" s="365">
        <v>0</v>
      </c>
      <c r="BJ1030" s="365">
        <v>0</v>
      </c>
      <c r="BK1030" s="365">
        <v>0</v>
      </c>
      <c r="BL1030" s="365">
        <v>0</v>
      </c>
      <c r="BM1030" s="365">
        <v>0</v>
      </c>
      <c r="BN1030" s="365">
        <v>0</v>
      </c>
      <c r="BO1030" s="365">
        <v>0</v>
      </c>
      <c r="BP1030" s="365">
        <v>0</v>
      </c>
      <c r="BQ1030" s="365">
        <v>290</v>
      </c>
      <c r="BR1030" s="365">
        <v>0</v>
      </c>
      <c r="BS1030" s="365">
        <v>0</v>
      </c>
      <c r="BT1030" s="365">
        <v>0</v>
      </c>
      <c r="BU1030" s="365">
        <v>0</v>
      </c>
      <c r="BV1030" s="365">
        <v>0</v>
      </c>
      <c r="BW1030" s="365">
        <v>0</v>
      </c>
      <c r="BX1030" s="365">
        <v>0</v>
      </c>
      <c r="BY1030" s="365">
        <v>0</v>
      </c>
      <c r="BZ1030" s="365">
        <v>0</v>
      </c>
      <c r="CA1030" s="365">
        <v>0</v>
      </c>
      <c r="CB1030" s="365">
        <v>0</v>
      </c>
      <c r="CC1030" s="365">
        <v>0</v>
      </c>
      <c r="CD1030" s="365">
        <v>0</v>
      </c>
      <c r="CE1030" s="365">
        <v>0</v>
      </c>
      <c r="CF1030" s="365">
        <v>0</v>
      </c>
      <c r="CG1030" s="365">
        <v>0</v>
      </c>
      <c r="CH1030" s="365">
        <v>0</v>
      </c>
      <c r="CI1030" s="365">
        <v>0</v>
      </c>
      <c r="CJ1030" s="365">
        <v>0</v>
      </c>
      <c r="CK1030" s="365">
        <v>0</v>
      </c>
      <c r="CL1030" s="365">
        <v>0</v>
      </c>
    </row>
    <row r="1031" spans="1:90">
      <c r="A1031" s="458" t="str">
        <f t="shared" si="16"/>
        <v>1224501262129000</v>
      </c>
      <c r="B1031" s="364" t="s">
        <v>1616</v>
      </c>
      <c r="C1031" s="364" t="s">
        <v>553</v>
      </c>
      <c r="D1031" s="364" t="s">
        <v>557</v>
      </c>
      <c r="E1031" s="364" t="s">
        <v>740</v>
      </c>
      <c r="F1031" s="364" t="s">
        <v>589</v>
      </c>
      <c r="G1031" s="364" t="s">
        <v>590</v>
      </c>
      <c r="H1031" s="364" t="s">
        <v>556</v>
      </c>
      <c r="J1031" s="364" t="s">
        <v>571</v>
      </c>
      <c r="K1031" s="364" t="s">
        <v>558</v>
      </c>
      <c r="L1031" s="364" t="s">
        <v>555</v>
      </c>
      <c r="M1031" s="364" t="s">
        <v>738</v>
      </c>
      <c r="N1031" s="364" t="s">
        <v>739</v>
      </c>
      <c r="O1031" s="364" t="s">
        <v>555</v>
      </c>
      <c r="P1031" s="364" t="s">
        <v>555</v>
      </c>
      <c r="Q1031" s="364" t="s">
        <v>555</v>
      </c>
      <c r="R1031" s="364" t="s">
        <v>555</v>
      </c>
      <c r="S1031" s="364" t="s">
        <v>555</v>
      </c>
      <c r="T1031" s="365">
        <v>0</v>
      </c>
      <c r="U1031" s="365">
        <v>0</v>
      </c>
      <c r="V1031" s="365">
        <v>0</v>
      </c>
      <c r="W1031" s="365">
        <v>0</v>
      </c>
      <c r="X1031" s="365">
        <v>0</v>
      </c>
      <c r="Y1031" s="365">
        <v>0</v>
      </c>
      <c r="Z1031" s="365">
        <v>0</v>
      </c>
      <c r="AA1031" s="365">
        <v>0</v>
      </c>
      <c r="AB1031" s="365">
        <v>0</v>
      </c>
      <c r="AC1031" s="365">
        <v>0</v>
      </c>
      <c r="AD1031" s="365">
        <v>0</v>
      </c>
      <c r="AE1031" s="365">
        <v>0</v>
      </c>
      <c r="AF1031" s="365">
        <v>0</v>
      </c>
      <c r="AG1031" s="365">
        <v>0</v>
      </c>
      <c r="AH1031" s="365">
        <v>0</v>
      </c>
      <c r="AI1031" s="365">
        <v>0</v>
      </c>
    </row>
    <row r="1032" spans="1:90">
      <c r="A1032" s="458" t="str">
        <f t="shared" si="16"/>
        <v>1224502262129000</v>
      </c>
      <c r="B1032" s="364" t="s">
        <v>1616</v>
      </c>
      <c r="C1032" s="364" t="s">
        <v>553</v>
      </c>
      <c r="D1032" s="364" t="s">
        <v>557</v>
      </c>
      <c r="E1032" s="364" t="s">
        <v>740</v>
      </c>
      <c r="F1032" s="364" t="s">
        <v>589</v>
      </c>
      <c r="G1032" s="364" t="s">
        <v>590</v>
      </c>
      <c r="H1032" s="364" t="s">
        <v>556</v>
      </c>
      <c r="J1032" s="364" t="s">
        <v>571</v>
      </c>
      <c r="K1032" s="364" t="s">
        <v>561</v>
      </c>
      <c r="L1032" s="364" t="s">
        <v>555</v>
      </c>
      <c r="M1032" s="364" t="s">
        <v>738</v>
      </c>
      <c r="N1032" s="364" t="s">
        <v>739</v>
      </c>
      <c r="O1032" s="364" t="s">
        <v>555</v>
      </c>
      <c r="P1032" s="364" t="s">
        <v>555</v>
      </c>
      <c r="Q1032" s="364" t="s">
        <v>555</v>
      </c>
      <c r="R1032" s="364" t="s">
        <v>555</v>
      </c>
      <c r="S1032" s="364" t="s">
        <v>555</v>
      </c>
      <c r="T1032" s="365">
        <v>0</v>
      </c>
      <c r="U1032" s="365">
        <v>0</v>
      </c>
      <c r="V1032" s="365">
        <v>0</v>
      </c>
      <c r="W1032" s="365">
        <v>0</v>
      </c>
      <c r="X1032" s="365">
        <v>0</v>
      </c>
      <c r="Y1032" s="365">
        <v>0</v>
      </c>
      <c r="Z1032" s="365">
        <v>0</v>
      </c>
      <c r="AA1032" s="365">
        <v>0</v>
      </c>
      <c r="AB1032" s="365">
        <v>0</v>
      </c>
      <c r="AC1032" s="365">
        <v>0</v>
      </c>
      <c r="AD1032" s="365">
        <v>0</v>
      </c>
      <c r="AE1032" s="365">
        <v>0</v>
      </c>
      <c r="AF1032" s="365">
        <v>0</v>
      </c>
      <c r="AG1032" s="365">
        <v>0</v>
      </c>
      <c r="AH1032" s="365">
        <v>0</v>
      </c>
      <c r="AI1032" s="365">
        <v>0</v>
      </c>
    </row>
    <row r="1033" spans="1:90">
      <c r="A1033" s="458" t="str">
        <f t="shared" si="16"/>
        <v>1224503262129000</v>
      </c>
      <c r="B1033" s="364" t="s">
        <v>1616</v>
      </c>
      <c r="C1033" s="364" t="s">
        <v>553</v>
      </c>
      <c r="D1033" s="364" t="s">
        <v>557</v>
      </c>
      <c r="E1033" s="364" t="s">
        <v>740</v>
      </c>
      <c r="F1033" s="364" t="s">
        <v>589</v>
      </c>
      <c r="G1033" s="364" t="s">
        <v>590</v>
      </c>
      <c r="H1033" s="364" t="s">
        <v>556</v>
      </c>
      <c r="J1033" s="364" t="s">
        <v>571</v>
      </c>
      <c r="K1033" s="364" t="s">
        <v>562</v>
      </c>
      <c r="L1033" s="364" t="s">
        <v>555</v>
      </c>
      <c r="M1033" s="364" t="s">
        <v>738</v>
      </c>
      <c r="N1033" s="364" t="s">
        <v>739</v>
      </c>
      <c r="O1033" s="364" t="s">
        <v>555</v>
      </c>
      <c r="P1033" s="364" t="s">
        <v>555</v>
      </c>
      <c r="Q1033" s="364" t="s">
        <v>555</v>
      </c>
      <c r="R1033" s="364" t="s">
        <v>555</v>
      </c>
      <c r="S1033" s="364" t="s">
        <v>555</v>
      </c>
      <c r="T1033" s="365">
        <v>0</v>
      </c>
      <c r="U1033" s="365">
        <v>0</v>
      </c>
      <c r="V1033" s="365">
        <v>0</v>
      </c>
      <c r="W1033" s="365">
        <v>0</v>
      </c>
      <c r="X1033" s="365">
        <v>0</v>
      </c>
      <c r="Y1033" s="365">
        <v>0</v>
      </c>
      <c r="Z1033" s="365">
        <v>0</v>
      </c>
      <c r="AA1033" s="365">
        <v>0</v>
      </c>
      <c r="AB1033" s="365">
        <v>0</v>
      </c>
      <c r="AC1033" s="365">
        <v>0</v>
      </c>
      <c r="AD1033" s="365">
        <v>0</v>
      </c>
      <c r="AE1033" s="365">
        <v>0</v>
      </c>
      <c r="AF1033" s="365">
        <v>0</v>
      </c>
      <c r="AG1033" s="365">
        <v>0</v>
      </c>
      <c r="AH1033" s="365">
        <v>0</v>
      </c>
      <c r="AI1033" s="365">
        <v>0</v>
      </c>
    </row>
    <row r="1034" spans="1:90">
      <c r="A1034" s="458" t="str">
        <f t="shared" si="16"/>
        <v>1224504262129000</v>
      </c>
      <c r="B1034" s="364" t="s">
        <v>1616</v>
      </c>
      <c r="C1034" s="364" t="s">
        <v>553</v>
      </c>
      <c r="D1034" s="364" t="s">
        <v>557</v>
      </c>
      <c r="E1034" s="364" t="s">
        <v>740</v>
      </c>
      <c r="F1034" s="364" t="s">
        <v>589</v>
      </c>
      <c r="G1034" s="364" t="s">
        <v>590</v>
      </c>
      <c r="H1034" s="364" t="s">
        <v>556</v>
      </c>
      <c r="J1034" s="364" t="s">
        <v>571</v>
      </c>
      <c r="K1034" s="364" t="s">
        <v>563</v>
      </c>
      <c r="L1034" s="364" t="s">
        <v>555</v>
      </c>
      <c r="M1034" s="364" t="s">
        <v>738</v>
      </c>
      <c r="N1034" s="364" t="s">
        <v>739</v>
      </c>
      <c r="O1034" s="364" t="s">
        <v>555</v>
      </c>
      <c r="P1034" s="364" t="s">
        <v>555</v>
      </c>
      <c r="Q1034" s="364" t="s">
        <v>555</v>
      </c>
      <c r="R1034" s="364" t="s">
        <v>555</v>
      </c>
      <c r="S1034" s="364" t="s">
        <v>555</v>
      </c>
      <c r="T1034" s="365">
        <v>0</v>
      </c>
      <c r="U1034" s="365">
        <v>0</v>
      </c>
      <c r="V1034" s="365">
        <v>0</v>
      </c>
      <c r="W1034" s="365">
        <v>0</v>
      </c>
      <c r="X1034" s="365">
        <v>0</v>
      </c>
      <c r="Y1034" s="365">
        <v>0</v>
      </c>
      <c r="Z1034" s="365">
        <v>0</v>
      </c>
      <c r="AA1034" s="365">
        <v>0</v>
      </c>
      <c r="AB1034" s="365">
        <v>0</v>
      </c>
      <c r="AC1034" s="365">
        <v>0</v>
      </c>
      <c r="AD1034" s="365">
        <v>0</v>
      </c>
      <c r="AE1034" s="365">
        <v>0</v>
      </c>
      <c r="AF1034" s="365">
        <v>0</v>
      </c>
      <c r="AG1034" s="365">
        <v>0</v>
      </c>
      <c r="AH1034" s="365">
        <v>0</v>
      </c>
      <c r="AI1034" s="365">
        <v>0</v>
      </c>
    </row>
    <row r="1035" spans="1:90">
      <c r="A1035" s="458" t="str">
        <f t="shared" si="16"/>
        <v>1224505262129000</v>
      </c>
      <c r="B1035" s="364" t="s">
        <v>1616</v>
      </c>
      <c r="C1035" s="364" t="s">
        <v>553</v>
      </c>
      <c r="D1035" s="364" t="s">
        <v>557</v>
      </c>
      <c r="E1035" s="364" t="s">
        <v>740</v>
      </c>
      <c r="F1035" s="364" t="s">
        <v>589</v>
      </c>
      <c r="G1035" s="364" t="s">
        <v>590</v>
      </c>
      <c r="H1035" s="364" t="s">
        <v>556</v>
      </c>
      <c r="J1035" s="364" t="s">
        <v>571</v>
      </c>
      <c r="K1035" s="364" t="s">
        <v>564</v>
      </c>
      <c r="L1035" s="364" t="s">
        <v>555</v>
      </c>
      <c r="M1035" s="364" t="s">
        <v>738</v>
      </c>
      <c r="N1035" s="364" t="s">
        <v>739</v>
      </c>
      <c r="O1035" s="364" t="s">
        <v>555</v>
      </c>
      <c r="P1035" s="364" t="s">
        <v>555</v>
      </c>
      <c r="Q1035" s="364" t="s">
        <v>555</v>
      </c>
      <c r="R1035" s="364" t="s">
        <v>555</v>
      </c>
      <c r="S1035" s="364" t="s">
        <v>555</v>
      </c>
      <c r="T1035" s="365">
        <v>0</v>
      </c>
      <c r="U1035" s="365">
        <v>0</v>
      </c>
      <c r="V1035" s="365">
        <v>0</v>
      </c>
      <c r="W1035" s="365">
        <v>0</v>
      </c>
      <c r="X1035" s="365">
        <v>0</v>
      </c>
      <c r="Y1035" s="365">
        <v>0</v>
      </c>
      <c r="Z1035" s="365">
        <v>0</v>
      </c>
      <c r="AA1035" s="365">
        <v>0</v>
      </c>
      <c r="AB1035" s="365">
        <v>0</v>
      </c>
      <c r="AC1035" s="365">
        <v>0</v>
      </c>
      <c r="AD1035" s="365">
        <v>0</v>
      </c>
      <c r="AE1035" s="365">
        <v>0</v>
      </c>
      <c r="AF1035" s="365">
        <v>0</v>
      </c>
      <c r="AG1035" s="365">
        <v>0</v>
      </c>
      <c r="AH1035" s="365">
        <v>0</v>
      </c>
      <c r="AI1035" s="365">
        <v>0</v>
      </c>
    </row>
    <row r="1036" spans="1:90">
      <c r="A1036" s="458" t="str">
        <f t="shared" si="16"/>
        <v>1224506262129000</v>
      </c>
      <c r="B1036" s="364" t="s">
        <v>1616</v>
      </c>
      <c r="C1036" s="364" t="s">
        <v>553</v>
      </c>
      <c r="D1036" s="364" t="s">
        <v>557</v>
      </c>
      <c r="E1036" s="364" t="s">
        <v>740</v>
      </c>
      <c r="F1036" s="364" t="s">
        <v>589</v>
      </c>
      <c r="G1036" s="364" t="s">
        <v>590</v>
      </c>
      <c r="H1036" s="364" t="s">
        <v>556</v>
      </c>
      <c r="J1036" s="364" t="s">
        <v>571</v>
      </c>
      <c r="K1036" s="364" t="s">
        <v>565</v>
      </c>
      <c r="L1036" s="364" t="s">
        <v>555</v>
      </c>
      <c r="M1036" s="364" t="s">
        <v>738</v>
      </c>
      <c r="N1036" s="364" t="s">
        <v>739</v>
      </c>
      <c r="O1036" s="364" t="s">
        <v>555</v>
      </c>
      <c r="P1036" s="364" t="s">
        <v>555</v>
      </c>
      <c r="Q1036" s="364" t="s">
        <v>555</v>
      </c>
      <c r="R1036" s="364" t="s">
        <v>555</v>
      </c>
      <c r="S1036" s="364" t="s">
        <v>555</v>
      </c>
      <c r="T1036" s="365">
        <v>0</v>
      </c>
      <c r="U1036" s="365">
        <v>0</v>
      </c>
      <c r="V1036" s="365">
        <v>0</v>
      </c>
      <c r="W1036" s="365">
        <v>0</v>
      </c>
      <c r="X1036" s="365">
        <v>0</v>
      </c>
      <c r="Y1036" s="365">
        <v>0</v>
      </c>
      <c r="Z1036" s="365">
        <v>0</v>
      </c>
      <c r="AA1036" s="365">
        <v>0</v>
      </c>
      <c r="AB1036" s="365">
        <v>0</v>
      </c>
      <c r="AC1036" s="365">
        <v>0</v>
      </c>
      <c r="AD1036" s="365">
        <v>0</v>
      </c>
      <c r="AE1036" s="365">
        <v>0</v>
      </c>
      <c r="AF1036" s="365">
        <v>0</v>
      </c>
      <c r="AG1036" s="365">
        <v>0</v>
      </c>
      <c r="AH1036" s="365">
        <v>0</v>
      </c>
      <c r="AI1036" s="365">
        <v>0</v>
      </c>
    </row>
    <row r="1037" spans="1:90">
      <c r="A1037" s="458" t="str">
        <f t="shared" si="16"/>
        <v>1224507262129000</v>
      </c>
      <c r="B1037" s="364" t="s">
        <v>1616</v>
      </c>
      <c r="C1037" s="364" t="s">
        <v>553</v>
      </c>
      <c r="D1037" s="364" t="s">
        <v>557</v>
      </c>
      <c r="E1037" s="364" t="s">
        <v>740</v>
      </c>
      <c r="F1037" s="364" t="s">
        <v>589</v>
      </c>
      <c r="G1037" s="364" t="s">
        <v>590</v>
      </c>
      <c r="H1037" s="364" t="s">
        <v>556</v>
      </c>
      <c r="J1037" s="364" t="s">
        <v>571</v>
      </c>
      <c r="K1037" s="364" t="s">
        <v>566</v>
      </c>
      <c r="L1037" s="364" t="s">
        <v>555</v>
      </c>
      <c r="M1037" s="364" t="s">
        <v>738</v>
      </c>
      <c r="N1037" s="364" t="s">
        <v>739</v>
      </c>
      <c r="O1037" s="364" t="s">
        <v>555</v>
      </c>
      <c r="P1037" s="364" t="s">
        <v>555</v>
      </c>
      <c r="Q1037" s="364" t="s">
        <v>555</v>
      </c>
      <c r="R1037" s="364" t="s">
        <v>555</v>
      </c>
      <c r="S1037" s="364" t="s">
        <v>555</v>
      </c>
      <c r="T1037" s="365">
        <v>0</v>
      </c>
      <c r="U1037" s="365">
        <v>0</v>
      </c>
      <c r="V1037" s="365">
        <v>0</v>
      </c>
      <c r="W1037" s="365">
        <v>0</v>
      </c>
      <c r="X1037" s="365">
        <v>0</v>
      </c>
      <c r="Y1037" s="365">
        <v>0</v>
      </c>
      <c r="Z1037" s="365">
        <v>0</v>
      </c>
      <c r="AA1037" s="365">
        <v>0</v>
      </c>
      <c r="AB1037" s="365">
        <v>0</v>
      </c>
      <c r="AC1037" s="365">
        <v>0</v>
      </c>
      <c r="AD1037" s="365">
        <v>0</v>
      </c>
      <c r="AE1037" s="365">
        <v>0</v>
      </c>
      <c r="AF1037" s="365">
        <v>0</v>
      </c>
      <c r="AG1037" s="365">
        <v>0</v>
      </c>
      <c r="AH1037" s="365">
        <v>0</v>
      </c>
      <c r="AI1037" s="365">
        <v>0</v>
      </c>
    </row>
    <row r="1038" spans="1:90">
      <c r="A1038" s="458" t="str">
        <f t="shared" si="16"/>
        <v>1224508262129000</v>
      </c>
      <c r="B1038" s="364" t="s">
        <v>1616</v>
      </c>
      <c r="C1038" s="364" t="s">
        <v>553</v>
      </c>
      <c r="D1038" s="364" t="s">
        <v>557</v>
      </c>
      <c r="E1038" s="364" t="s">
        <v>740</v>
      </c>
      <c r="F1038" s="364" t="s">
        <v>589</v>
      </c>
      <c r="G1038" s="364" t="s">
        <v>590</v>
      </c>
      <c r="H1038" s="364" t="s">
        <v>556</v>
      </c>
      <c r="J1038" s="364" t="s">
        <v>571</v>
      </c>
      <c r="K1038" s="364" t="s">
        <v>554</v>
      </c>
      <c r="L1038" s="364" t="s">
        <v>555</v>
      </c>
      <c r="M1038" s="364" t="s">
        <v>738</v>
      </c>
      <c r="N1038" s="364" t="s">
        <v>739</v>
      </c>
      <c r="O1038" s="364" t="s">
        <v>555</v>
      </c>
      <c r="P1038" s="364" t="s">
        <v>555</v>
      </c>
      <c r="Q1038" s="364" t="s">
        <v>555</v>
      </c>
      <c r="R1038" s="364" t="s">
        <v>555</v>
      </c>
      <c r="S1038" s="364" t="s">
        <v>555</v>
      </c>
      <c r="T1038" s="365">
        <v>0</v>
      </c>
      <c r="U1038" s="365">
        <v>0</v>
      </c>
      <c r="V1038" s="365">
        <v>0</v>
      </c>
      <c r="W1038" s="365">
        <v>0</v>
      </c>
      <c r="X1038" s="365">
        <v>0</v>
      </c>
      <c r="Y1038" s="365">
        <v>0</v>
      </c>
      <c r="Z1038" s="365">
        <v>0</v>
      </c>
      <c r="AA1038" s="365">
        <v>0</v>
      </c>
      <c r="AB1038" s="365">
        <v>0</v>
      </c>
      <c r="AC1038" s="365">
        <v>0</v>
      </c>
      <c r="AD1038" s="365">
        <v>0</v>
      </c>
      <c r="AE1038" s="365">
        <v>0</v>
      </c>
      <c r="AF1038" s="365">
        <v>0</v>
      </c>
      <c r="AG1038" s="365">
        <v>0</v>
      </c>
      <c r="AH1038" s="365">
        <v>0</v>
      </c>
      <c r="AI1038" s="365">
        <v>0</v>
      </c>
    </row>
    <row r="1039" spans="1:90">
      <c r="A1039" s="458" t="str">
        <f t="shared" si="16"/>
        <v>1224509262129000</v>
      </c>
      <c r="B1039" s="364" t="s">
        <v>1616</v>
      </c>
      <c r="C1039" s="364" t="s">
        <v>553</v>
      </c>
      <c r="D1039" s="364" t="s">
        <v>557</v>
      </c>
      <c r="E1039" s="364" t="s">
        <v>740</v>
      </c>
      <c r="F1039" s="364" t="s">
        <v>589</v>
      </c>
      <c r="G1039" s="364" t="s">
        <v>590</v>
      </c>
      <c r="H1039" s="364" t="s">
        <v>556</v>
      </c>
      <c r="J1039" s="364" t="s">
        <v>571</v>
      </c>
      <c r="K1039" s="364" t="s">
        <v>567</v>
      </c>
      <c r="L1039" s="364" t="s">
        <v>555</v>
      </c>
      <c r="M1039" s="364" t="s">
        <v>738</v>
      </c>
      <c r="N1039" s="364" t="s">
        <v>739</v>
      </c>
      <c r="O1039" s="364" t="s">
        <v>555</v>
      </c>
      <c r="P1039" s="364" t="s">
        <v>555</v>
      </c>
      <c r="Q1039" s="364" t="s">
        <v>555</v>
      </c>
      <c r="R1039" s="364" t="s">
        <v>555</v>
      </c>
      <c r="S1039" s="364" t="s">
        <v>555</v>
      </c>
      <c r="T1039" s="365">
        <v>0</v>
      </c>
      <c r="U1039" s="365">
        <v>0</v>
      </c>
      <c r="V1039" s="365">
        <v>0</v>
      </c>
      <c r="W1039" s="365">
        <v>0</v>
      </c>
      <c r="X1039" s="365">
        <v>0</v>
      </c>
      <c r="Y1039" s="365">
        <v>0</v>
      </c>
      <c r="Z1039" s="365">
        <v>0</v>
      </c>
      <c r="AA1039" s="365">
        <v>0</v>
      </c>
      <c r="AB1039" s="365">
        <v>0</v>
      </c>
      <c r="AC1039" s="365">
        <v>0</v>
      </c>
      <c r="AD1039" s="365">
        <v>0</v>
      </c>
      <c r="AE1039" s="365">
        <v>0</v>
      </c>
      <c r="AF1039" s="365">
        <v>0</v>
      </c>
      <c r="AG1039" s="365">
        <v>0</v>
      </c>
      <c r="AH1039" s="365">
        <v>0</v>
      </c>
      <c r="AI1039" s="365">
        <v>0</v>
      </c>
    </row>
    <row r="1040" spans="1:90">
      <c r="A1040" s="458" t="str">
        <f t="shared" si="16"/>
        <v>1224510262129000</v>
      </c>
      <c r="B1040" s="364" t="s">
        <v>1616</v>
      </c>
      <c r="C1040" s="364" t="s">
        <v>553</v>
      </c>
      <c r="D1040" s="364" t="s">
        <v>557</v>
      </c>
      <c r="E1040" s="364" t="s">
        <v>740</v>
      </c>
      <c r="F1040" s="364" t="s">
        <v>589</v>
      </c>
      <c r="G1040" s="364" t="s">
        <v>590</v>
      </c>
      <c r="H1040" s="364" t="s">
        <v>556</v>
      </c>
      <c r="J1040" s="364" t="s">
        <v>571</v>
      </c>
      <c r="K1040" s="364" t="s">
        <v>568</v>
      </c>
      <c r="L1040" s="364" t="s">
        <v>555</v>
      </c>
      <c r="M1040" s="364" t="s">
        <v>738</v>
      </c>
      <c r="N1040" s="364" t="s">
        <v>739</v>
      </c>
      <c r="O1040" s="364" t="s">
        <v>555</v>
      </c>
      <c r="P1040" s="364" t="s">
        <v>555</v>
      </c>
      <c r="Q1040" s="364" t="s">
        <v>555</v>
      </c>
      <c r="R1040" s="364" t="s">
        <v>555</v>
      </c>
      <c r="S1040" s="364" t="s">
        <v>555</v>
      </c>
      <c r="T1040" s="365">
        <v>0</v>
      </c>
      <c r="U1040" s="365">
        <v>0</v>
      </c>
      <c r="V1040" s="365">
        <v>0</v>
      </c>
      <c r="W1040" s="365">
        <v>0</v>
      </c>
      <c r="X1040" s="365">
        <v>0</v>
      </c>
      <c r="Y1040" s="365">
        <v>0</v>
      </c>
      <c r="Z1040" s="365">
        <v>0</v>
      </c>
      <c r="AA1040" s="365">
        <v>0</v>
      </c>
      <c r="AB1040" s="365">
        <v>0</v>
      </c>
      <c r="AC1040" s="365">
        <v>0</v>
      </c>
      <c r="AD1040" s="365">
        <v>0</v>
      </c>
      <c r="AE1040" s="365">
        <v>0</v>
      </c>
      <c r="AF1040" s="365">
        <v>0</v>
      </c>
      <c r="AG1040" s="365">
        <v>0</v>
      </c>
      <c r="AH1040" s="365">
        <v>0</v>
      </c>
      <c r="AI1040" s="365">
        <v>0</v>
      </c>
    </row>
    <row r="1041" spans="1:89">
      <c r="A1041" s="458" t="str">
        <f t="shared" si="16"/>
        <v>1224511262129000</v>
      </c>
      <c r="B1041" s="364" t="s">
        <v>1616</v>
      </c>
      <c r="C1041" s="364" t="s">
        <v>553</v>
      </c>
      <c r="D1041" s="364" t="s">
        <v>557</v>
      </c>
      <c r="E1041" s="364" t="s">
        <v>740</v>
      </c>
      <c r="F1041" s="364" t="s">
        <v>589</v>
      </c>
      <c r="G1041" s="364" t="s">
        <v>590</v>
      </c>
      <c r="H1041" s="364" t="s">
        <v>556</v>
      </c>
      <c r="J1041" s="364" t="s">
        <v>571</v>
      </c>
      <c r="K1041" s="364" t="s">
        <v>569</v>
      </c>
      <c r="L1041" s="364" t="s">
        <v>555</v>
      </c>
      <c r="M1041" s="364" t="s">
        <v>738</v>
      </c>
      <c r="N1041" s="364" t="s">
        <v>739</v>
      </c>
      <c r="O1041" s="364" t="s">
        <v>555</v>
      </c>
      <c r="P1041" s="364" t="s">
        <v>555</v>
      </c>
      <c r="Q1041" s="364" t="s">
        <v>555</v>
      </c>
      <c r="R1041" s="364" t="s">
        <v>555</v>
      </c>
      <c r="S1041" s="364" t="s">
        <v>555</v>
      </c>
      <c r="T1041" s="365">
        <v>0</v>
      </c>
      <c r="U1041" s="365">
        <v>0</v>
      </c>
      <c r="V1041" s="365">
        <v>0</v>
      </c>
      <c r="W1041" s="365">
        <v>0</v>
      </c>
      <c r="X1041" s="365">
        <v>0</v>
      </c>
      <c r="Y1041" s="365">
        <v>0</v>
      </c>
      <c r="Z1041" s="365">
        <v>0</v>
      </c>
      <c r="AA1041" s="365">
        <v>0</v>
      </c>
      <c r="AB1041" s="365">
        <v>0</v>
      </c>
      <c r="AC1041" s="365">
        <v>0</v>
      </c>
      <c r="AD1041" s="365">
        <v>0</v>
      </c>
      <c r="AE1041" s="365">
        <v>0</v>
      </c>
      <c r="AF1041" s="365">
        <v>0</v>
      </c>
      <c r="AG1041" s="365">
        <v>0</v>
      </c>
      <c r="AH1041" s="365">
        <v>0</v>
      </c>
      <c r="AI1041" s="365">
        <v>0</v>
      </c>
    </row>
    <row r="1042" spans="1:89">
      <c r="A1042" s="458" t="str">
        <f t="shared" si="16"/>
        <v>1224512262129000</v>
      </c>
      <c r="B1042" s="364" t="s">
        <v>1616</v>
      </c>
      <c r="C1042" s="364" t="s">
        <v>553</v>
      </c>
      <c r="D1042" s="364" t="s">
        <v>557</v>
      </c>
      <c r="E1042" s="364" t="s">
        <v>740</v>
      </c>
      <c r="F1042" s="364" t="s">
        <v>589</v>
      </c>
      <c r="G1042" s="364" t="s">
        <v>590</v>
      </c>
      <c r="H1042" s="364" t="s">
        <v>556</v>
      </c>
      <c r="J1042" s="364" t="s">
        <v>571</v>
      </c>
      <c r="K1042" s="364" t="s">
        <v>557</v>
      </c>
      <c r="L1042" s="364" t="s">
        <v>555</v>
      </c>
      <c r="M1042" s="364" t="s">
        <v>738</v>
      </c>
      <c r="N1042" s="364" t="s">
        <v>739</v>
      </c>
      <c r="O1042" s="364" t="s">
        <v>555</v>
      </c>
      <c r="P1042" s="364" t="s">
        <v>555</v>
      </c>
      <c r="Q1042" s="364" t="s">
        <v>555</v>
      </c>
      <c r="R1042" s="364" t="s">
        <v>555</v>
      </c>
      <c r="S1042" s="364" t="s">
        <v>555</v>
      </c>
      <c r="T1042" s="365">
        <v>0</v>
      </c>
      <c r="U1042" s="365">
        <v>0</v>
      </c>
      <c r="V1042" s="365">
        <v>0</v>
      </c>
      <c r="W1042" s="365">
        <v>0</v>
      </c>
      <c r="X1042" s="365">
        <v>0</v>
      </c>
      <c r="Y1042" s="365">
        <v>0</v>
      </c>
      <c r="Z1042" s="365">
        <v>0</v>
      </c>
      <c r="AA1042" s="365">
        <v>0</v>
      </c>
      <c r="AB1042" s="365">
        <v>0</v>
      </c>
      <c r="AC1042" s="365">
        <v>0</v>
      </c>
      <c r="AD1042" s="365">
        <v>0</v>
      </c>
      <c r="AE1042" s="365">
        <v>0</v>
      </c>
      <c r="AF1042" s="365">
        <v>0</v>
      </c>
      <c r="AG1042" s="365">
        <v>0</v>
      </c>
      <c r="AH1042" s="365">
        <v>0</v>
      </c>
      <c r="AI1042" s="365">
        <v>0</v>
      </c>
    </row>
    <row r="1043" spans="1:89">
      <c r="A1043" s="458" t="str">
        <f t="shared" si="16"/>
        <v>1224513262129000</v>
      </c>
      <c r="B1043" s="364" t="s">
        <v>1616</v>
      </c>
      <c r="C1043" s="364" t="s">
        <v>553</v>
      </c>
      <c r="D1043" s="364" t="s">
        <v>557</v>
      </c>
      <c r="E1043" s="364" t="s">
        <v>740</v>
      </c>
      <c r="F1043" s="364" t="s">
        <v>589</v>
      </c>
      <c r="G1043" s="364" t="s">
        <v>590</v>
      </c>
      <c r="H1043" s="364" t="s">
        <v>556</v>
      </c>
      <c r="J1043" s="364" t="s">
        <v>571</v>
      </c>
      <c r="K1043" s="364" t="s">
        <v>572</v>
      </c>
      <c r="L1043" s="364" t="s">
        <v>555</v>
      </c>
      <c r="M1043" s="364" t="s">
        <v>738</v>
      </c>
      <c r="N1043" s="364" t="s">
        <v>739</v>
      </c>
      <c r="O1043" s="364" t="s">
        <v>555</v>
      </c>
      <c r="P1043" s="364" t="s">
        <v>555</v>
      </c>
      <c r="Q1043" s="364" t="s">
        <v>555</v>
      </c>
      <c r="R1043" s="364" t="s">
        <v>555</v>
      </c>
      <c r="S1043" s="364" t="s">
        <v>555</v>
      </c>
      <c r="T1043" s="365">
        <v>0</v>
      </c>
      <c r="U1043" s="365">
        <v>0</v>
      </c>
      <c r="V1043" s="365">
        <v>0</v>
      </c>
      <c r="W1043" s="365">
        <v>0</v>
      </c>
      <c r="X1043" s="365">
        <v>0</v>
      </c>
      <c r="Y1043" s="365">
        <v>0</v>
      </c>
      <c r="Z1043" s="365">
        <v>0</v>
      </c>
      <c r="AA1043" s="365">
        <v>0</v>
      </c>
      <c r="AB1043" s="365">
        <v>0</v>
      </c>
      <c r="AC1043" s="365">
        <v>0</v>
      </c>
      <c r="AD1043" s="365">
        <v>0</v>
      </c>
      <c r="AE1043" s="365">
        <v>0</v>
      </c>
      <c r="AF1043" s="365">
        <v>0</v>
      </c>
      <c r="AG1043" s="365">
        <v>0</v>
      </c>
      <c r="AH1043" s="365">
        <v>0</v>
      </c>
      <c r="AI1043" s="365">
        <v>0</v>
      </c>
    </row>
    <row r="1044" spans="1:89">
      <c r="A1044" s="458" t="str">
        <f t="shared" si="16"/>
        <v>1224514262129000</v>
      </c>
      <c r="B1044" s="364" t="s">
        <v>1616</v>
      </c>
      <c r="C1044" s="364" t="s">
        <v>553</v>
      </c>
      <c r="D1044" s="364" t="s">
        <v>557</v>
      </c>
      <c r="E1044" s="364" t="s">
        <v>740</v>
      </c>
      <c r="F1044" s="364" t="s">
        <v>589</v>
      </c>
      <c r="G1044" s="364" t="s">
        <v>590</v>
      </c>
      <c r="H1044" s="364" t="s">
        <v>556</v>
      </c>
      <c r="J1044" s="364" t="s">
        <v>571</v>
      </c>
      <c r="K1044" s="364" t="s">
        <v>573</v>
      </c>
      <c r="L1044" s="364" t="s">
        <v>555</v>
      </c>
      <c r="M1044" s="364" t="s">
        <v>738</v>
      </c>
      <c r="N1044" s="364" t="s">
        <v>739</v>
      </c>
      <c r="O1044" s="364" t="s">
        <v>555</v>
      </c>
      <c r="P1044" s="364" t="s">
        <v>555</v>
      </c>
      <c r="Q1044" s="364" t="s">
        <v>555</v>
      </c>
      <c r="R1044" s="364" t="s">
        <v>555</v>
      </c>
      <c r="S1044" s="364" t="s">
        <v>555</v>
      </c>
      <c r="T1044" s="365">
        <v>0</v>
      </c>
      <c r="U1044" s="365">
        <v>0</v>
      </c>
      <c r="V1044" s="365">
        <v>0</v>
      </c>
      <c r="W1044" s="365">
        <v>0</v>
      </c>
      <c r="X1044" s="365">
        <v>0</v>
      </c>
      <c r="Y1044" s="365">
        <v>0</v>
      </c>
      <c r="Z1044" s="365">
        <v>0</v>
      </c>
      <c r="AA1044" s="365">
        <v>0</v>
      </c>
      <c r="AB1044" s="365">
        <v>0</v>
      </c>
      <c r="AC1044" s="365">
        <v>0</v>
      </c>
      <c r="AD1044" s="365">
        <v>0</v>
      </c>
      <c r="AE1044" s="365">
        <v>0</v>
      </c>
      <c r="AF1044" s="365">
        <v>0</v>
      </c>
      <c r="AG1044" s="365">
        <v>0</v>
      </c>
      <c r="AH1044" s="365">
        <v>0</v>
      </c>
      <c r="AI1044" s="365">
        <v>0</v>
      </c>
    </row>
    <row r="1045" spans="1:89">
      <c r="A1045" s="458" t="str">
        <f t="shared" si="16"/>
        <v>1224515262129000</v>
      </c>
      <c r="B1045" s="364" t="s">
        <v>1616</v>
      </c>
      <c r="C1045" s="364" t="s">
        <v>553</v>
      </c>
      <c r="D1045" s="364" t="s">
        <v>557</v>
      </c>
      <c r="E1045" s="364" t="s">
        <v>740</v>
      </c>
      <c r="F1045" s="364" t="s">
        <v>589</v>
      </c>
      <c r="G1045" s="364" t="s">
        <v>590</v>
      </c>
      <c r="H1045" s="364" t="s">
        <v>556</v>
      </c>
      <c r="J1045" s="364" t="s">
        <v>571</v>
      </c>
      <c r="K1045" s="364" t="s">
        <v>574</v>
      </c>
      <c r="L1045" s="364" t="s">
        <v>555</v>
      </c>
      <c r="M1045" s="364" t="s">
        <v>738</v>
      </c>
      <c r="N1045" s="364" t="s">
        <v>739</v>
      </c>
      <c r="O1045" s="364" t="s">
        <v>555</v>
      </c>
      <c r="P1045" s="364" t="s">
        <v>555</v>
      </c>
      <c r="Q1045" s="364" t="s">
        <v>555</v>
      </c>
      <c r="R1045" s="364" t="s">
        <v>555</v>
      </c>
      <c r="S1045" s="364" t="s">
        <v>555</v>
      </c>
      <c r="T1045" s="365">
        <v>0</v>
      </c>
      <c r="U1045" s="365">
        <v>0</v>
      </c>
      <c r="V1045" s="365">
        <v>0</v>
      </c>
      <c r="W1045" s="365">
        <v>0</v>
      </c>
      <c r="X1045" s="365">
        <v>0</v>
      </c>
      <c r="Y1045" s="365">
        <v>0</v>
      </c>
      <c r="Z1045" s="365">
        <v>0</v>
      </c>
      <c r="AA1045" s="365">
        <v>0</v>
      </c>
      <c r="AB1045" s="365">
        <v>0</v>
      </c>
      <c r="AC1045" s="365">
        <v>0</v>
      </c>
      <c r="AD1045" s="365">
        <v>0</v>
      </c>
      <c r="AE1045" s="365">
        <v>0</v>
      </c>
      <c r="AF1045" s="365">
        <v>0</v>
      </c>
      <c r="AG1045" s="365">
        <v>0</v>
      </c>
      <c r="AH1045" s="365">
        <v>0</v>
      </c>
      <c r="AI1045" s="365">
        <v>0</v>
      </c>
    </row>
    <row r="1046" spans="1:89">
      <c r="A1046" s="458" t="str">
        <f t="shared" si="16"/>
        <v>1224516262129000</v>
      </c>
      <c r="B1046" s="364" t="s">
        <v>1616</v>
      </c>
      <c r="C1046" s="364" t="s">
        <v>553</v>
      </c>
      <c r="D1046" s="364" t="s">
        <v>557</v>
      </c>
      <c r="E1046" s="364" t="s">
        <v>740</v>
      </c>
      <c r="F1046" s="364" t="s">
        <v>589</v>
      </c>
      <c r="G1046" s="364" t="s">
        <v>590</v>
      </c>
      <c r="H1046" s="364" t="s">
        <v>556</v>
      </c>
      <c r="J1046" s="364" t="s">
        <v>571</v>
      </c>
      <c r="K1046" s="364" t="s">
        <v>575</v>
      </c>
      <c r="L1046" s="364" t="s">
        <v>555</v>
      </c>
      <c r="M1046" s="364" t="s">
        <v>738</v>
      </c>
      <c r="N1046" s="364" t="s">
        <v>739</v>
      </c>
      <c r="O1046" s="364" t="s">
        <v>555</v>
      </c>
      <c r="P1046" s="364" t="s">
        <v>555</v>
      </c>
      <c r="Q1046" s="364" t="s">
        <v>555</v>
      </c>
      <c r="R1046" s="364" t="s">
        <v>555</v>
      </c>
      <c r="S1046" s="364" t="s">
        <v>555</v>
      </c>
      <c r="T1046" s="365">
        <v>0</v>
      </c>
      <c r="U1046" s="365">
        <v>0</v>
      </c>
      <c r="V1046" s="365">
        <v>0</v>
      </c>
      <c r="W1046" s="365">
        <v>0</v>
      </c>
      <c r="X1046" s="365">
        <v>0</v>
      </c>
      <c r="Y1046" s="365">
        <v>0</v>
      </c>
      <c r="Z1046" s="365">
        <v>0</v>
      </c>
      <c r="AA1046" s="365">
        <v>0</v>
      </c>
      <c r="AB1046" s="365">
        <v>0</v>
      </c>
      <c r="AC1046" s="365">
        <v>0</v>
      </c>
      <c r="AD1046" s="365">
        <v>0</v>
      </c>
      <c r="AE1046" s="365">
        <v>0</v>
      </c>
      <c r="AF1046" s="365">
        <v>0</v>
      </c>
      <c r="AG1046" s="365">
        <v>0</v>
      </c>
      <c r="AH1046" s="365">
        <v>0</v>
      </c>
      <c r="AI1046" s="365">
        <v>0</v>
      </c>
    </row>
    <row r="1047" spans="1:89">
      <c r="A1047" s="458" t="str">
        <f t="shared" si="16"/>
        <v>1224517262129000</v>
      </c>
      <c r="B1047" s="364" t="s">
        <v>1616</v>
      </c>
      <c r="C1047" s="364" t="s">
        <v>553</v>
      </c>
      <c r="D1047" s="364" t="s">
        <v>557</v>
      </c>
      <c r="E1047" s="364" t="s">
        <v>740</v>
      </c>
      <c r="F1047" s="364" t="s">
        <v>589</v>
      </c>
      <c r="G1047" s="364" t="s">
        <v>590</v>
      </c>
      <c r="H1047" s="364" t="s">
        <v>556</v>
      </c>
      <c r="J1047" s="364" t="s">
        <v>571</v>
      </c>
      <c r="K1047" s="364" t="s">
        <v>576</v>
      </c>
      <c r="L1047" s="364" t="s">
        <v>555</v>
      </c>
      <c r="M1047" s="364" t="s">
        <v>738</v>
      </c>
      <c r="N1047" s="364" t="s">
        <v>739</v>
      </c>
      <c r="O1047" s="364" t="s">
        <v>555</v>
      </c>
      <c r="P1047" s="364" t="s">
        <v>555</v>
      </c>
      <c r="Q1047" s="364" t="s">
        <v>555</v>
      </c>
      <c r="R1047" s="364" t="s">
        <v>555</v>
      </c>
      <c r="S1047" s="364" t="s">
        <v>555</v>
      </c>
      <c r="T1047" s="365">
        <v>0</v>
      </c>
      <c r="U1047" s="365">
        <v>0</v>
      </c>
      <c r="V1047" s="365">
        <v>0</v>
      </c>
      <c r="W1047" s="365">
        <v>0</v>
      </c>
      <c r="X1047" s="365">
        <v>0</v>
      </c>
      <c r="Y1047" s="365">
        <v>0</v>
      </c>
      <c r="Z1047" s="365">
        <v>0</v>
      </c>
      <c r="AA1047" s="365">
        <v>0</v>
      </c>
      <c r="AB1047" s="365">
        <v>0</v>
      </c>
      <c r="AC1047" s="365">
        <v>0</v>
      </c>
      <c r="AD1047" s="365">
        <v>0</v>
      </c>
      <c r="AE1047" s="365">
        <v>0</v>
      </c>
      <c r="AF1047" s="365">
        <v>0</v>
      </c>
      <c r="AG1047" s="365">
        <v>0</v>
      </c>
      <c r="AH1047" s="365">
        <v>0</v>
      </c>
      <c r="AI1047" s="365">
        <v>0</v>
      </c>
    </row>
    <row r="1048" spans="1:89">
      <c r="A1048" s="458" t="str">
        <f t="shared" si="16"/>
        <v>1224518262129000</v>
      </c>
      <c r="B1048" s="364" t="s">
        <v>1616</v>
      </c>
      <c r="C1048" s="364" t="s">
        <v>553</v>
      </c>
      <c r="D1048" s="364" t="s">
        <v>557</v>
      </c>
      <c r="E1048" s="364" t="s">
        <v>740</v>
      </c>
      <c r="F1048" s="364" t="s">
        <v>589</v>
      </c>
      <c r="G1048" s="364" t="s">
        <v>590</v>
      </c>
      <c r="H1048" s="364" t="s">
        <v>556</v>
      </c>
      <c r="J1048" s="364" t="s">
        <v>571</v>
      </c>
      <c r="K1048" s="364" t="s">
        <v>577</v>
      </c>
      <c r="L1048" s="364" t="s">
        <v>555</v>
      </c>
      <c r="M1048" s="364" t="s">
        <v>738</v>
      </c>
      <c r="N1048" s="364" t="s">
        <v>739</v>
      </c>
      <c r="O1048" s="364" t="s">
        <v>555</v>
      </c>
      <c r="P1048" s="364" t="s">
        <v>555</v>
      </c>
      <c r="Q1048" s="364" t="s">
        <v>555</v>
      </c>
      <c r="R1048" s="364" t="s">
        <v>555</v>
      </c>
      <c r="S1048" s="364" t="s">
        <v>555</v>
      </c>
      <c r="T1048" s="365">
        <v>0</v>
      </c>
      <c r="U1048" s="365">
        <v>0</v>
      </c>
      <c r="V1048" s="365">
        <v>0</v>
      </c>
      <c r="W1048" s="365">
        <v>0</v>
      </c>
      <c r="X1048" s="365">
        <v>0</v>
      </c>
      <c r="Y1048" s="365">
        <v>0</v>
      </c>
      <c r="Z1048" s="365">
        <v>0</v>
      </c>
      <c r="AA1048" s="365">
        <v>0</v>
      </c>
      <c r="AB1048" s="365">
        <v>0</v>
      </c>
      <c r="AC1048" s="365">
        <v>0</v>
      </c>
      <c r="AD1048" s="365">
        <v>0</v>
      </c>
      <c r="AE1048" s="365">
        <v>0</v>
      </c>
      <c r="AF1048" s="365">
        <v>0</v>
      </c>
      <c r="AG1048" s="365">
        <v>0</v>
      </c>
      <c r="AH1048" s="365">
        <v>0</v>
      </c>
      <c r="AI1048" s="365">
        <v>0</v>
      </c>
    </row>
    <row r="1049" spans="1:89">
      <c r="A1049" s="458" t="str">
        <f t="shared" si="16"/>
        <v>1224519262129000</v>
      </c>
      <c r="B1049" s="364" t="s">
        <v>1616</v>
      </c>
      <c r="C1049" s="364" t="s">
        <v>553</v>
      </c>
      <c r="D1049" s="364" t="s">
        <v>557</v>
      </c>
      <c r="E1049" s="364" t="s">
        <v>740</v>
      </c>
      <c r="F1049" s="364" t="s">
        <v>589</v>
      </c>
      <c r="G1049" s="364" t="s">
        <v>590</v>
      </c>
      <c r="H1049" s="364" t="s">
        <v>556</v>
      </c>
      <c r="J1049" s="364" t="s">
        <v>571</v>
      </c>
      <c r="K1049" s="364" t="s">
        <v>578</v>
      </c>
      <c r="L1049" s="364" t="s">
        <v>555</v>
      </c>
      <c r="M1049" s="364" t="s">
        <v>738</v>
      </c>
      <c r="N1049" s="364" t="s">
        <v>739</v>
      </c>
      <c r="O1049" s="364" t="s">
        <v>555</v>
      </c>
      <c r="P1049" s="364" t="s">
        <v>555</v>
      </c>
      <c r="Q1049" s="364" t="s">
        <v>555</v>
      </c>
      <c r="R1049" s="364" t="s">
        <v>555</v>
      </c>
      <c r="S1049" s="364" t="s">
        <v>555</v>
      </c>
      <c r="T1049" s="365">
        <v>0</v>
      </c>
      <c r="U1049" s="365">
        <v>0</v>
      </c>
      <c r="V1049" s="365">
        <v>0</v>
      </c>
      <c r="W1049" s="365">
        <v>0</v>
      </c>
      <c r="X1049" s="365">
        <v>0</v>
      </c>
      <c r="Y1049" s="365">
        <v>0</v>
      </c>
      <c r="Z1049" s="365">
        <v>0</v>
      </c>
      <c r="AA1049" s="365">
        <v>0</v>
      </c>
      <c r="AB1049" s="365">
        <v>0</v>
      </c>
      <c r="AC1049" s="365">
        <v>0</v>
      </c>
      <c r="AD1049" s="365">
        <v>0</v>
      </c>
      <c r="AE1049" s="365">
        <v>0</v>
      </c>
      <c r="AF1049" s="365">
        <v>0</v>
      </c>
      <c r="AG1049" s="365">
        <v>0</v>
      </c>
      <c r="AH1049" s="365">
        <v>0</v>
      </c>
      <c r="AI1049" s="365">
        <v>0</v>
      </c>
    </row>
    <row r="1050" spans="1:89">
      <c r="A1050" s="458" t="str">
        <f t="shared" si="16"/>
        <v>1224520262129000</v>
      </c>
      <c r="B1050" s="364" t="s">
        <v>1616</v>
      </c>
      <c r="C1050" s="364" t="s">
        <v>553</v>
      </c>
      <c r="D1050" s="364" t="s">
        <v>557</v>
      </c>
      <c r="E1050" s="364" t="s">
        <v>740</v>
      </c>
      <c r="F1050" s="364" t="s">
        <v>589</v>
      </c>
      <c r="G1050" s="364" t="s">
        <v>590</v>
      </c>
      <c r="H1050" s="364" t="s">
        <v>556</v>
      </c>
      <c r="J1050" s="364" t="s">
        <v>571</v>
      </c>
      <c r="K1050" s="364" t="s">
        <v>579</v>
      </c>
      <c r="L1050" s="364" t="s">
        <v>555</v>
      </c>
      <c r="M1050" s="364" t="s">
        <v>738</v>
      </c>
      <c r="N1050" s="364" t="s">
        <v>739</v>
      </c>
      <c r="O1050" s="364" t="s">
        <v>555</v>
      </c>
      <c r="P1050" s="364" t="s">
        <v>555</v>
      </c>
      <c r="Q1050" s="364" t="s">
        <v>555</v>
      </c>
      <c r="R1050" s="364" t="s">
        <v>555</v>
      </c>
      <c r="S1050" s="364" t="s">
        <v>555</v>
      </c>
      <c r="T1050" s="365">
        <v>0</v>
      </c>
      <c r="U1050" s="365">
        <v>0</v>
      </c>
      <c r="V1050" s="365">
        <v>0</v>
      </c>
      <c r="W1050" s="365">
        <v>0</v>
      </c>
      <c r="X1050" s="365">
        <v>0</v>
      </c>
      <c r="Y1050" s="365">
        <v>0</v>
      </c>
      <c r="Z1050" s="365">
        <v>0</v>
      </c>
      <c r="AA1050" s="365">
        <v>0</v>
      </c>
      <c r="AB1050" s="365">
        <v>0</v>
      </c>
      <c r="AC1050" s="365">
        <v>0</v>
      </c>
      <c r="AD1050" s="365">
        <v>0</v>
      </c>
      <c r="AE1050" s="365">
        <v>0</v>
      </c>
      <c r="AF1050" s="365">
        <v>0</v>
      </c>
      <c r="AG1050" s="365">
        <v>0</v>
      </c>
      <c r="AH1050" s="365">
        <v>0</v>
      </c>
      <c r="AI1050" s="365">
        <v>0</v>
      </c>
    </row>
    <row r="1051" spans="1:89">
      <c r="A1051" s="458" t="str">
        <f t="shared" si="16"/>
        <v>1224521262129000</v>
      </c>
      <c r="B1051" s="364" t="s">
        <v>1616</v>
      </c>
      <c r="C1051" s="364" t="s">
        <v>553</v>
      </c>
      <c r="D1051" s="364" t="s">
        <v>557</v>
      </c>
      <c r="E1051" s="364" t="s">
        <v>740</v>
      </c>
      <c r="F1051" s="364" t="s">
        <v>589</v>
      </c>
      <c r="G1051" s="364" t="s">
        <v>590</v>
      </c>
      <c r="H1051" s="364" t="s">
        <v>556</v>
      </c>
      <c r="J1051" s="364" t="s">
        <v>571</v>
      </c>
      <c r="K1051" s="364" t="s">
        <v>559</v>
      </c>
      <c r="L1051" s="364" t="s">
        <v>555</v>
      </c>
      <c r="M1051" s="364" t="s">
        <v>738</v>
      </c>
      <c r="N1051" s="364" t="s">
        <v>739</v>
      </c>
      <c r="O1051" s="364" t="s">
        <v>555</v>
      </c>
      <c r="P1051" s="364" t="s">
        <v>555</v>
      </c>
      <c r="Q1051" s="364" t="s">
        <v>555</v>
      </c>
      <c r="R1051" s="364" t="s">
        <v>555</v>
      </c>
      <c r="S1051" s="364" t="s">
        <v>555</v>
      </c>
      <c r="T1051" s="365">
        <v>0</v>
      </c>
      <c r="U1051" s="365">
        <v>0</v>
      </c>
      <c r="V1051" s="365">
        <v>0</v>
      </c>
      <c r="W1051" s="365">
        <v>0</v>
      </c>
      <c r="X1051" s="365">
        <v>0</v>
      </c>
      <c r="Y1051" s="365">
        <v>0</v>
      </c>
      <c r="Z1051" s="365">
        <v>0</v>
      </c>
      <c r="AA1051" s="365">
        <v>0</v>
      </c>
      <c r="AB1051" s="365">
        <v>0</v>
      </c>
      <c r="AC1051" s="365">
        <v>0</v>
      </c>
      <c r="AD1051" s="365">
        <v>0</v>
      </c>
      <c r="AE1051" s="365">
        <v>0</v>
      </c>
      <c r="AF1051" s="365">
        <v>0</v>
      </c>
      <c r="AG1051" s="365">
        <v>0</v>
      </c>
      <c r="AH1051" s="365">
        <v>0</v>
      </c>
      <c r="AI1051" s="365">
        <v>0</v>
      </c>
    </row>
    <row r="1052" spans="1:89">
      <c r="A1052" s="458" t="str">
        <f t="shared" si="16"/>
        <v>1224522262129000</v>
      </c>
      <c r="B1052" s="364" t="s">
        <v>1616</v>
      </c>
      <c r="C1052" s="364" t="s">
        <v>553</v>
      </c>
      <c r="D1052" s="364" t="s">
        <v>557</v>
      </c>
      <c r="E1052" s="364" t="s">
        <v>740</v>
      </c>
      <c r="F1052" s="364" t="s">
        <v>589</v>
      </c>
      <c r="G1052" s="364" t="s">
        <v>590</v>
      </c>
      <c r="H1052" s="364" t="s">
        <v>556</v>
      </c>
      <c r="J1052" s="364" t="s">
        <v>571</v>
      </c>
      <c r="K1052" s="364" t="s">
        <v>580</v>
      </c>
      <c r="L1052" s="364" t="s">
        <v>555</v>
      </c>
      <c r="M1052" s="364" t="s">
        <v>738</v>
      </c>
      <c r="N1052" s="364" t="s">
        <v>739</v>
      </c>
      <c r="O1052" s="364" t="s">
        <v>555</v>
      </c>
      <c r="P1052" s="364" t="s">
        <v>555</v>
      </c>
      <c r="Q1052" s="364" t="s">
        <v>555</v>
      </c>
      <c r="R1052" s="364" t="s">
        <v>555</v>
      </c>
      <c r="S1052" s="364" t="s">
        <v>555</v>
      </c>
      <c r="T1052" s="365">
        <v>0</v>
      </c>
      <c r="U1052" s="365">
        <v>0</v>
      </c>
      <c r="V1052" s="365">
        <v>0</v>
      </c>
      <c r="W1052" s="365">
        <v>0</v>
      </c>
      <c r="X1052" s="365">
        <v>0</v>
      </c>
      <c r="Y1052" s="365">
        <v>0</v>
      </c>
      <c r="Z1052" s="365">
        <v>0</v>
      </c>
      <c r="AA1052" s="365">
        <v>0</v>
      </c>
      <c r="AB1052" s="365">
        <v>0</v>
      </c>
      <c r="AC1052" s="365">
        <v>0</v>
      </c>
      <c r="AD1052" s="365">
        <v>0</v>
      </c>
      <c r="AE1052" s="365">
        <v>0</v>
      </c>
      <c r="AF1052" s="365">
        <v>0</v>
      </c>
      <c r="AG1052" s="365">
        <v>0</v>
      </c>
      <c r="AH1052" s="365">
        <v>0</v>
      </c>
      <c r="AI1052" s="365">
        <v>0</v>
      </c>
    </row>
    <row r="1053" spans="1:89">
      <c r="A1053" s="458" t="str">
        <f t="shared" si="16"/>
        <v>1224523262129000</v>
      </c>
      <c r="B1053" s="364" t="s">
        <v>1616</v>
      </c>
      <c r="C1053" s="364" t="s">
        <v>553</v>
      </c>
      <c r="D1053" s="364" t="s">
        <v>557</v>
      </c>
      <c r="E1053" s="364" t="s">
        <v>740</v>
      </c>
      <c r="F1053" s="364" t="s">
        <v>589</v>
      </c>
      <c r="G1053" s="364" t="s">
        <v>590</v>
      </c>
      <c r="H1053" s="364" t="s">
        <v>556</v>
      </c>
      <c r="J1053" s="364" t="s">
        <v>571</v>
      </c>
      <c r="K1053" s="364" t="s">
        <v>581</v>
      </c>
      <c r="L1053" s="364" t="s">
        <v>555</v>
      </c>
      <c r="M1053" s="364" t="s">
        <v>738</v>
      </c>
      <c r="N1053" s="364" t="s">
        <v>739</v>
      </c>
      <c r="O1053" s="364" t="s">
        <v>555</v>
      </c>
      <c r="P1053" s="364" t="s">
        <v>555</v>
      </c>
      <c r="Q1053" s="364" t="s">
        <v>555</v>
      </c>
      <c r="R1053" s="364" t="s">
        <v>555</v>
      </c>
      <c r="S1053" s="364" t="s">
        <v>555</v>
      </c>
      <c r="T1053" s="365">
        <v>0</v>
      </c>
      <c r="U1053" s="365">
        <v>0</v>
      </c>
      <c r="V1053" s="365">
        <v>0</v>
      </c>
      <c r="W1053" s="365">
        <v>0</v>
      </c>
      <c r="X1053" s="365">
        <v>0</v>
      </c>
      <c r="Y1053" s="365">
        <v>0</v>
      </c>
      <c r="Z1053" s="365">
        <v>0</v>
      </c>
      <c r="AA1053" s="365">
        <v>0</v>
      </c>
      <c r="AB1053" s="365">
        <v>0</v>
      </c>
      <c r="AC1053" s="365">
        <v>0</v>
      </c>
      <c r="AD1053" s="365">
        <v>0</v>
      </c>
      <c r="AE1053" s="365">
        <v>0</v>
      </c>
      <c r="AF1053" s="365">
        <v>0</v>
      </c>
      <c r="AG1053" s="365">
        <v>0</v>
      </c>
      <c r="AH1053" s="365">
        <v>0</v>
      </c>
      <c r="AI1053" s="365">
        <v>0</v>
      </c>
    </row>
    <row r="1054" spans="1:89">
      <c r="A1054" s="458" t="str">
        <f t="shared" si="16"/>
        <v>1224524262129000</v>
      </c>
      <c r="B1054" s="364" t="s">
        <v>1616</v>
      </c>
      <c r="C1054" s="364" t="s">
        <v>553</v>
      </c>
      <c r="D1054" s="364" t="s">
        <v>557</v>
      </c>
      <c r="E1054" s="364" t="s">
        <v>740</v>
      </c>
      <c r="F1054" s="364" t="s">
        <v>589</v>
      </c>
      <c r="G1054" s="364" t="s">
        <v>590</v>
      </c>
      <c r="H1054" s="364" t="s">
        <v>556</v>
      </c>
      <c r="J1054" s="364" t="s">
        <v>571</v>
      </c>
      <c r="K1054" s="364" t="s">
        <v>560</v>
      </c>
      <c r="L1054" s="364" t="s">
        <v>555</v>
      </c>
      <c r="M1054" s="364" t="s">
        <v>738</v>
      </c>
      <c r="N1054" s="364" t="s">
        <v>739</v>
      </c>
      <c r="O1054" s="364" t="s">
        <v>555</v>
      </c>
      <c r="P1054" s="364" t="s">
        <v>555</v>
      </c>
      <c r="Q1054" s="364" t="s">
        <v>555</v>
      </c>
      <c r="R1054" s="364" t="s">
        <v>555</v>
      </c>
      <c r="S1054" s="364" t="s">
        <v>555</v>
      </c>
      <c r="T1054" s="365">
        <v>0</v>
      </c>
      <c r="U1054" s="365">
        <v>0</v>
      </c>
      <c r="V1054" s="365">
        <v>0</v>
      </c>
      <c r="W1054" s="365">
        <v>0</v>
      </c>
      <c r="X1054" s="365">
        <v>0</v>
      </c>
      <c r="Y1054" s="365">
        <v>0</v>
      </c>
      <c r="Z1054" s="365">
        <v>0</v>
      </c>
      <c r="AA1054" s="365">
        <v>0</v>
      </c>
      <c r="AB1054" s="365">
        <v>0</v>
      </c>
      <c r="AC1054" s="365">
        <v>0</v>
      </c>
      <c r="AD1054" s="365">
        <v>0</v>
      </c>
      <c r="AE1054" s="365">
        <v>0</v>
      </c>
      <c r="AF1054" s="365">
        <v>0</v>
      </c>
      <c r="AG1054" s="365">
        <v>0</v>
      </c>
      <c r="AH1054" s="365">
        <v>0</v>
      </c>
      <c r="AI1054" s="365">
        <v>0</v>
      </c>
    </row>
    <row r="1055" spans="1:89">
      <c r="A1055" s="458" t="str">
        <f t="shared" si="16"/>
        <v>1223401262129003</v>
      </c>
      <c r="B1055" s="364" t="s">
        <v>1616</v>
      </c>
      <c r="C1055" s="364" t="s">
        <v>553</v>
      </c>
      <c r="D1055" s="364" t="s">
        <v>557</v>
      </c>
      <c r="E1055" s="364" t="s">
        <v>740</v>
      </c>
      <c r="F1055" s="364" t="s">
        <v>589</v>
      </c>
      <c r="G1055" s="364" t="s">
        <v>590</v>
      </c>
      <c r="H1055" s="364" t="s">
        <v>751</v>
      </c>
      <c r="I1055" s="364" t="s">
        <v>764</v>
      </c>
      <c r="J1055" s="364" t="s">
        <v>748</v>
      </c>
      <c r="K1055" s="364" t="s">
        <v>558</v>
      </c>
      <c r="L1055" s="364" t="s">
        <v>555</v>
      </c>
      <c r="M1055" s="364" t="s">
        <v>738</v>
      </c>
      <c r="N1055" s="364" t="s">
        <v>739</v>
      </c>
      <c r="O1055" s="364" t="s">
        <v>555</v>
      </c>
      <c r="P1055" s="364" t="s">
        <v>555</v>
      </c>
      <c r="Q1055" s="364" t="s">
        <v>743</v>
      </c>
      <c r="R1055" s="364" t="s">
        <v>555</v>
      </c>
      <c r="S1055" s="364" t="s">
        <v>555</v>
      </c>
      <c r="T1055" s="365">
        <v>0</v>
      </c>
      <c r="U1055" s="365">
        <v>0</v>
      </c>
      <c r="V1055" s="365">
        <v>0</v>
      </c>
      <c r="W1055" s="365">
        <v>0</v>
      </c>
      <c r="X1055" s="365">
        <v>0</v>
      </c>
      <c r="Y1055" s="365">
        <v>0</v>
      </c>
      <c r="Z1055" s="365">
        <v>0</v>
      </c>
      <c r="AA1055" s="365">
        <v>0</v>
      </c>
      <c r="AB1055" s="365">
        <v>0</v>
      </c>
      <c r="AC1055" s="365">
        <v>0</v>
      </c>
      <c r="AD1055" s="365">
        <v>0</v>
      </c>
      <c r="AE1055" s="365">
        <v>0</v>
      </c>
      <c r="AF1055" s="365">
        <v>0</v>
      </c>
      <c r="AG1055" s="365">
        <v>0</v>
      </c>
      <c r="AH1055" s="365">
        <v>0</v>
      </c>
      <c r="AI1055" s="365">
        <v>0</v>
      </c>
      <c r="AJ1055" s="365">
        <v>0</v>
      </c>
      <c r="AK1055" s="365">
        <v>0</v>
      </c>
      <c r="AL1055" s="365">
        <v>0</v>
      </c>
      <c r="AM1055" s="365">
        <v>0</v>
      </c>
      <c r="AN1055" s="365">
        <v>0</v>
      </c>
      <c r="AO1055" s="365">
        <v>0</v>
      </c>
      <c r="AP1055" s="365">
        <v>0</v>
      </c>
      <c r="AQ1055" s="365">
        <v>0</v>
      </c>
      <c r="AR1055" s="365">
        <v>0</v>
      </c>
      <c r="AS1055" s="365">
        <v>0</v>
      </c>
      <c r="AT1055" s="365">
        <v>0</v>
      </c>
      <c r="AU1055" s="365">
        <v>4120401</v>
      </c>
      <c r="AV1055" s="365">
        <v>285346</v>
      </c>
      <c r="AW1055" s="365">
        <v>10830</v>
      </c>
      <c r="AX1055" s="365">
        <v>26347</v>
      </c>
      <c r="AY1055" s="365">
        <v>7846</v>
      </c>
      <c r="AZ1055" s="365">
        <v>19100</v>
      </c>
      <c r="BA1055" s="365">
        <v>0</v>
      </c>
      <c r="BB1055" s="365">
        <v>265346</v>
      </c>
      <c r="BC1055" s="365">
        <v>8960</v>
      </c>
      <c r="BD1055" s="365">
        <v>0</v>
      </c>
      <c r="BE1055" s="365">
        <v>0</v>
      </c>
      <c r="BF1055" s="365">
        <v>265346</v>
      </c>
      <c r="BG1055" s="365">
        <v>6045</v>
      </c>
      <c r="BH1055" s="365">
        <v>0</v>
      </c>
      <c r="BI1055" s="365">
        <v>0</v>
      </c>
      <c r="BJ1055" s="365">
        <v>5976</v>
      </c>
      <c r="BK1055" s="365">
        <v>316</v>
      </c>
      <c r="BL1055" s="365">
        <v>0</v>
      </c>
      <c r="BM1055" s="365">
        <v>0</v>
      </c>
      <c r="BN1055" s="365">
        <v>0</v>
      </c>
      <c r="BO1055" s="365">
        <v>0</v>
      </c>
      <c r="BP1055" s="365">
        <v>0</v>
      </c>
      <c r="BQ1055" s="365">
        <v>2984</v>
      </c>
      <c r="BR1055" s="365">
        <v>5660</v>
      </c>
      <c r="BS1055" s="365">
        <v>316</v>
      </c>
      <c r="BT1055" s="365">
        <v>316</v>
      </c>
      <c r="BU1055" s="365">
        <v>316</v>
      </c>
      <c r="BV1055" s="365">
        <v>0</v>
      </c>
      <c r="BW1055" s="365">
        <v>0</v>
      </c>
      <c r="BX1055" s="365">
        <v>0</v>
      </c>
      <c r="BY1055" s="365">
        <v>0</v>
      </c>
      <c r="BZ1055" s="365">
        <v>0</v>
      </c>
      <c r="CA1055" s="365">
        <v>0</v>
      </c>
      <c r="CB1055" s="365">
        <v>0</v>
      </c>
      <c r="CC1055" s="365">
        <v>0</v>
      </c>
      <c r="CD1055" s="365">
        <v>0</v>
      </c>
      <c r="CE1055" s="365">
        <v>0</v>
      </c>
      <c r="CF1055" s="365">
        <v>0</v>
      </c>
      <c r="CG1055" s="365">
        <v>0</v>
      </c>
      <c r="CH1055" s="365">
        <v>0</v>
      </c>
      <c r="CI1055" s="365">
        <v>0</v>
      </c>
      <c r="CJ1055" s="365">
        <v>0</v>
      </c>
      <c r="CK1055" s="365">
        <v>0</v>
      </c>
    </row>
    <row r="1056" spans="1:89">
      <c r="A1056" s="458" t="str">
        <f t="shared" si="16"/>
        <v>1223402262129003</v>
      </c>
      <c r="B1056" s="364" t="s">
        <v>1616</v>
      </c>
      <c r="C1056" s="364" t="s">
        <v>553</v>
      </c>
      <c r="D1056" s="364" t="s">
        <v>557</v>
      </c>
      <c r="E1056" s="364" t="s">
        <v>740</v>
      </c>
      <c r="F1056" s="364" t="s">
        <v>589</v>
      </c>
      <c r="G1056" s="364" t="s">
        <v>590</v>
      </c>
      <c r="H1056" s="364" t="s">
        <v>751</v>
      </c>
      <c r="I1056" s="364" t="s">
        <v>764</v>
      </c>
      <c r="J1056" s="364" t="s">
        <v>748</v>
      </c>
      <c r="K1056" s="364" t="s">
        <v>561</v>
      </c>
      <c r="L1056" s="364" t="s">
        <v>555</v>
      </c>
      <c r="M1056" s="364" t="s">
        <v>738</v>
      </c>
      <c r="N1056" s="364" t="s">
        <v>739</v>
      </c>
      <c r="O1056" s="364" t="s">
        <v>555</v>
      </c>
      <c r="P1056" s="364" t="s">
        <v>555</v>
      </c>
      <c r="Q1056" s="364" t="s">
        <v>743</v>
      </c>
      <c r="R1056" s="364" t="s">
        <v>555</v>
      </c>
      <c r="S1056" s="364" t="s">
        <v>555</v>
      </c>
      <c r="T1056" s="365">
        <v>0</v>
      </c>
      <c r="U1056" s="365">
        <v>0</v>
      </c>
      <c r="V1056" s="365">
        <v>0</v>
      </c>
      <c r="W1056" s="365">
        <v>0</v>
      </c>
      <c r="X1056" s="365">
        <v>0</v>
      </c>
      <c r="Y1056" s="365">
        <v>0</v>
      </c>
      <c r="Z1056" s="365">
        <v>0</v>
      </c>
      <c r="AA1056" s="365">
        <v>0</v>
      </c>
      <c r="AB1056" s="365">
        <v>0</v>
      </c>
      <c r="AC1056" s="365">
        <v>0</v>
      </c>
      <c r="AD1056" s="365">
        <v>0</v>
      </c>
      <c r="AE1056" s="365">
        <v>0</v>
      </c>
      <c r="AF1056" s="365">
        <v>0</v>
      </c>
      <c r="AG1056" s="365">
        <v>0</v>
      </c>
      <c r="AH1056" s="365">
        <v>0</v>
      </c>
      <c r="AI1056" s="365">
        <v>0</v>
      </c>
      <c r="AJ1056" s="365">
        <v>0</v>
      </c>
      <c r="AK1056" s="365">
        <v>18300</v>
      </c>
      <c r="AL1056" s="365">
        <v>5</v>
      </c>
      <c r="AM1056" s="365" t="s">
        <v>1556</v>
      </c>
    </row>
    <row r="1057" spans="1:89">
      <c r="A1057" s="458" t="str">
        <f t="shared" si="16"/>
        <v>1223401262129005</v>
      </c>
      <c r="B1057" s="364" t="s">
        <v>1616</v>
      </c>
      <c r="C1057" s="364" t="s">
        <v>553</v>
      </c>
      <c r="D1057" s="364" t="s">
        <v>557</v>
      </c>
      <c r="E1057" s="364" t="s">
        <v>740</v>
      </c>
      <c r="F1057" s="364" t="s">
        <v>589</v>
      </c>
      <c r="G1057" s="364" t="s">
        <v>590</v>
      </c>
      <c r="H1057" s="364" t="s">
        <v>762</v>
      </c>
      <c r="I1057" s="364" t="s">
        <v>761</v>
      </c>
      <c r="J1057" s="364" t="s">
        <v>748</v>
      </c>
      <c r="K1057" s="364" t="s">
        <v>558</v>
      </c>
      <c r="L1057" s="364" t="s">
        <v>555</v>
      </c>
      <c r="M1057" s="364" t="s">
        <v>738</v>
      </c>
      <c r="N1057" s="364" t="s">
        <v>739</v>
      </c>
      <c r="O1057" s="364" t="s">
        <v>555</v>
      </c>
      <c r="P1057" s="364" t="s">
        <v>555</v>
      </c>
      <c r="Q1057" s="364" t="s">
        <v>739</v>
      </c>
      <c r="R1057" s="364" t="s">
        <v>555</v>
      </c>
      <c r="S1057" s="364" t="s">
        <v>555</v>
      </c>
      <c r="T1057" s="365">
        <v>0</v>
      </c>
      <c r="U1057" s="365">
        <v>0</v>
      </c>
      <c r="V1057" s="365">
        <v>0</v>
      </c>
      <c r="W1057" s="365">
        <v>0</v>
      </c>
      <c r="X1057" s="365">
        <v>0</v>
      </c>
      <c r="Y1057" s="365">
        <v>0</v>
      </c>
      <c r="Z1057" s="365">
        <v>0</v>
      </c>
      <c r="AA1057" s="365">
        <v>0</v>
      </c>
      <c r="AB1057" s="365">
        <v>0</v>
      </c>
      <c r="AC1057" s="365">
        <v>0</v>
      </c>
      <c r="AD1057" s="365">
        <v>0</v>
      </c>
      <c r="AE1057" s="365">
        <v>0</v>
      </c>
      <c r="AF1057" s="365">
        <v>0</v>
      </c>
      <c r="AG1057" s="365">
        <v>0</v>
      </c>
      <c r="AH1057" s="365">
        <v>0</v>
      </c>
      <c r="AI1057" s="365">
        <v>0</v>
      </c>
      <c r="AJ1057" s="365">
        <v>0</v>
      </c>
      <c r="AK1057" s="365">
        <v>0</v>
      </c>
      <c r="AL1057" s="365">
        <v>0</v>
      </c>
      <c r="AM1057" s="365">
        <v>0</v>
      </c>
      <c r="AN1057" s="365">
        <v>0</v>
      </c>
      <c r="AO1057" s="365">
        <v>0</v>
      </c>
      <c r="AP1057" s="365">
        <v>0</v>
      </c>
      <c r="AQ1057" s="365">
        <v>0</v>
      </c>
      <c r="AR1057" s="365">
        <v>0</v>
      </c>
      <c r="AS1057" s="365">
        <v>0</v>
      </c>
      <c r="AT1057" s="365">
        <v>0</v>
      </c>
      <c r="AU1057" s="365">
        <v>4180401</v>
      </c>
      <c r="AV1057" s="365">
        <v>1763503</v>
      </c>
      <c r="AW1057" s="365">
        <v>196108</v>
      </c>
      <c r="AX1057" s="365">
        <v>8993</v>
      </c>
      <c r="AY1057" s="365">
        <v>72255</v>
      </c>
      <c r="AZ1057" s="365">
        <v>9760</v>
      </c>
      <c r="BA1057" s="365">
        <v>0</v>
      </c>
      <c r="BB1057" s="365">
        <v>1763503</v>
      </c>
      <c r="BC1057" s="365">
        <v>196108</v>
      </c>
      <c r="BD1057" s="365">
        <v>0</v>
      </c>
      <c r="BE1057" s="365">
        <v>0</v>
      </c>
      <c r="BF1057" s="365">
        <v>1763503</v>
      </c>
      <c r="BG1057" s="365">
        <v>420328</v>
      </c>
      <c r="BH1057" s="365">
        <v>420328</v>
      </c>
      <c r="BI1057" s="365">
        <v>420328</v>
      </c>
      <c r="BJ1057" s="365">
        <v>192843</v>
      </c>
      <c r="BK1057" s="365">
        <v>0</v>
      </c>
      <c r="BL1057" s="365">
        <v>0</v>
      </c>
      <c r="BM1057" s="365">
        <v>0</v>
      </c>
      <c r="BN1057" s="365">
        <v>0</v>
      </c>
      <c r="BO1057" s="365">
        <v>0</v>
      </c>
      <c r="BP1057" s="365">
        <v>0</v>
      </c>
      <c r="BQ1057" s="365">
        <v>123853</v>
      </c>
      <c r="BR1057" s="365">
        <v>25513</v>
      </c>
      <c r="BS1057" s="365">
        <v>46742</v>
      </c>
      <c r="BT1057" s="365">
        <v>46742</v>
      </c>
      <c r="BU1057" s="365">
        <v>46742</v>
      </c>
      <c r="BV1057" s="365">
        <v>0</v>
      </c>
      <c r="BW1057" s="365">
        <v>0</v>
      </c>
      <c r="BX1057" s="365">
        <v>0</v>
      </c>
      <c r="BY1057" s="365">
        <v>0</v>
      </c>
      <c r="BZ1057" s="365">
        <v>0</v>
      </c>
      <c r="CA1057" s="365">
        <v>0</v>
      </c>
      <c r="CB1057" s="365">
        <v>0</v>
      </c>
      <c r="CC1057" s="365">
        <v>0</v>
      </c>
      <c r="CD1057" s="365">
        <v>0</v>
      </c>
      <c r="CE1057" s="365">
        <v>0</v>
      </c>
      <c r="CF1057" s="365">
        <v>0</v>
      </c>
      <c r="CG1057" s="365">
        <v>0</v>
      </c>
      <c r="CH1057" s="365">
        <v>0</v>
      </c>
      <c r="CI1057" s="365">
        <v>0</v>
      </c>
      <c r="CJ1057" s="365">
        <v>0</v>
      </c>
      <c r="CK1057" s="365">
        <v>0</v>
      </c>
    </row>
    <row r="1058" spans="1:89">
      <c r="A1058" s="458" t="str">
        <f t="shared" si="16"/>
        <v>1223402262129005</v>
      </c>
      <c r="B1058" s="364" t="s">
        <v>1616</v>
      </c>
      <c r="C1058" s="364" t="s">
        <v>553</v>
      </c>
      <c r="D1058" s="364" t="s">
        <v>557</v>
      </c>
      <c r="E1058" s="364" t="s">
        <v>740</v>
      </c>
      <c r="F1058" s="364" t="s">
        <v>589</v>
      </c>
      <c r="G1058" s="364" t="s">
        <v>590</v>
      </c>
      <c r="H1058" s="364" t="s">
        <v>762</v>
      </c>
      <c r="I1058" s="364" t="s">
        <v>761</v>
      </c>
      <c r="J1058" s="364" t="s">
        <v>748</v>
      </c>
      <c r="K1058" s="364" t="s">
        <v>561</v>
      </c>
      <c r="L1058" s="364" t="s">
        <v>555</v>
      </c>
      <c r="M1058" s="364" t="s">
        <v>738</v>
      </c>
      <c r="N1058" s="364" t="s">
        <v>739</v>
      </c>
      <c r="O1058" s="364" t="s">
        <v>555</v>
      </c>
      <c r="P1058" s="364" t="s">
        <v>555</v>
      </c>
      <c r="Q1058" s="364" t="s">
        <v>739</v>
      </c>
      <c r="R1058" s="364" t="s">
        <v>555</v>
      </c>
      <c r="S1058" s="364" t="s">
        <v>555</v>
      </c>
      <c r="T1058" s="365">
        <v>0</v>
      </c>
      <c r="U1058" s="365">
        <v>0</v>
      </c>
      <c r="V1058" s="365">
        <v>0</v>
      </c>
      <c r="W1058" s="365">
        <v>0</v>
      </c>
      <c r="X1058" s="365">
        <v>0</v>
      </c>
      <c r="Y1058" s="365">
        <v>0</v>
      </c>
      <c r="Z1058" s="365">
        <v>0</v>
      </c>
      <c r="AA1058" s="365">
        <v>0</v>
      </c>
      <c r="AB1058" s="365">
        <v>0</v>
      </c>
      <c r="AC1058" s="365">
        <v>0</v>
      </c>
      <c r="AD1058" s="365">
        <v>0</v>
      </c>
      <c r="AE1058" s="365">
        <v>0</v>
      </c>
      <c r="AF1058" s="365">
        <v>0</v>
      </c>
      <c r="AG1058" s="365">
        <v>0</v>
      </c>
      <c r="AH1058" s="365">
        <v>0</v>
      </c>
      <c r="AI1058" s="365">
        <v>0</v>
      </c>
      <c r="AJ1058" s="365">
        <v>0</v>
      </c>
      <c r="AK1058" s="365">
        <v>15000</v>
      </c>
      <c r="AL1058" s="365">
        <v>1</v>
      </c>
      <c r="AM1058" s="365" t="s">
        <v>1560</v>
      </c>
    </row>
    <row r="1059" spans="1:89">
      <c r="A1059" s="458" t="str">
        <f t="shared" si="16"/>
        <v>1602401262129001</v>
      </c>
      <c r="B1059" s="364" t="s">
        <v>1616</v>
      </c>
      <c r="C1059" s="364" t="s">
        <v>553</v>
      </c>
      <c r="D1059" s="364" t="s">
        <v>575</v>
      </c>
      <c r="E1059" s="364" t="s">
        <v>555</v>
      </c>
      <c r="F1059" s="364" t="s">
        <v>589</v>
      </c>
      <c r="G1059" s="364" t="s">
        <v>590</v>
      </c>
      <c r="H1059" s="364" t="s">
        <v>753</v>
      </c>
      <c r="I1059" s="364" t="s">
        <v>760</v>
      </c>
      <c r="J1059" s="364" t="s">
        <v>560</v>
      </c>
      <c r="K1059" s="364" t="s">
        <v>558</v>
      </c>
      <c r="L1059" s="364" t="s">
        <v>555</v>
      </c>
      <c r="M1059" s="364" t="s">
        <v>738</v>
      </c>
      <c r="N1059" s="364" t="s">
        <v>739</v>
      </c>
      <c r="O1059" s="364" t="s">
        <v>555</v>
      </c>
      <c r="P1059" s="364" t="s">
        <v>739</v>
      </c>
      <c r="Q1059" s="364" t="s">
        <v>555</v>
      </c>
      <c r="R1059" s="364" t="s">
        <v>555</v>
      </c>
      <c r="S1059" s="364" t="s">
        <v>555</v>
      </c>
      <c r="T1059" s="365">
        <v>0</v>
      </c>
      <c r="U1059" s="365">
        <v>26253</v>
      </c>
      <c r="V1059" s="365">
        <v>234795</v>
      </c>
      <c r="W1059" s="365">
        <v>256312</v>
      </c>
      <c r="X1059" s="365">
        <v>0</v>
      </c>
      <c r="Y1059" s="365">
        <v>0</v>
      </c>
      <c r="Z1059" s="365">
        <v>0</v>
      </c>
      <c r="AA1059" s="365">
        <v>0</v>
      </c>
      <c r="AB1059" s="365">
        <v>0</v>
      </c>
      <c r="AC1059" s="365">
        <v>0</v>
      </c>
      <c r="AD1059" s="365">
        <v>0</v>
      </c>
      <c r="AE1059" s="365">
        <v>517360</v>
      </c>
      <c r="AF1059" s="365">
        <v>0</v>
      </c>
      <c r="AG1059" s="365">
        <v>517360</v>
      </c>
      <c r="AH1059" s="365">
        <v>0</v>
      </c>
      <c r="AI1059" s="365">
        <v>0</v>
      </c>
    </row>
    <row r="1060" spans="1:89">
      <c r="A1060" s="458" t="str">
        <f t="shared" si="16"/>
        <v>1602402262129001</v>
      </c>
      <c r="B1060" s="364" t="s">
        <v>1616</v>
      </c>
      <c r="C1060" s="364" t="s">
        <v>553</v>
      </c>
      <c r="D1060" s="364" t="s">
        <v>575</v>
      </c>
      <c r="E1060" s="364" t="s">
        <v>555</v>
      </c>
      <c r="F1060" s="364" t="s">
        <v>589</v>
      </c>
      <c r="G1060" s="364" t="s">
        <v>590</v>
      </c>
      <c r="H1060" s="364" t="s">
        <v>753</v>
      </c>
      <c r="I1060" s="364" t="s">
        <v>760</v>
      </c>
      <c r="J1060" s="364" t="s">
        <v>560</v>
      </c>
      <c r="K1060" s="364" t="s">
        <v>561</v>
      </c>
      <c r="L1060" s="364" t="s">
        <v>555</v>
      </c>
      <c r="M1060" s="364" t="s">
        <v>738</v>
      </c>
      <c r="N1060" s="364" t="s">
        <v>739</v>
      </c>
      <c r="O1060" s="364" t="s">
        <v>555</v>
      </c>
      <c r="P1060" s="364" t="s">
        <v>739</v>
      </c>
      <c r="Q1060" s="364" t="s">
        <v>555</v>
      </c>
      <c r="R1060" s="364" t="s">
        <v>555</v>
      </c>
      <c r="S1060" s="364" t="s">
        <v>555</v>
      </c>
      <c r="T1060" s="365">
        <v>0</v>
      </c>
      <c r="U1060" s="365">
        <v>0</v>
      </c>
      <c r="V1060" s="365">
        <v>234795</v>
      </c>
      <c r="W1060" s="365">
        <v>256312</v>
      </c>
      <c r="X1060" s="365">
        <v>0</v>
      </c>
      <c r="Y1060" s="365">
        <v>0</v>
      </c>
      <c r="Z1060" s="365">
        <v>0</v>
      </c>
      <c r="AA1060" s="365">
        <v>0</v>
      </c>
      <c r="AB1060" s="365">
        <v>0</v>
      </c>
      <c r="AC1060" s="365">
        <v>0</v>
      </c>
      <c r="AD1060" s="365">
        <v>0</v>
      </c>
      <c r="AE1060" s="365">
        <v>491107</v>
      </c>
      <c r="AF1060" s="365">
        <v>0</v>
      </c>
      <c r="AG1060" s="365">
        <v>491107</v>
      </c>
      <c r="AH1060" s="365">
        <v>0</v>
      </c>
      <c r="AI1060" s="365">
        <v>0</v>
      </c>
    </row>
    <row r="1061" spans="1:89">
      <c r="A1061" s="458" t="str">
        <f t="shared" si="16"/>
        <v>1602403262129001</v>
      </c>
      <c r="B1061" s="364" t="s">
        <v>1616</v>
      </c>
      <c r="C1061" s="364" t="s">
        <v>553</v>
      </c>
      <c r="D1061" s="364" t="s">
        <v>575</v>
      </c>
      <c r="E1061" s="364" t="s">
        <v>555</v>
      </c>
      <c r="F1061" s="364" t="s">
        <v>589</v>
      </c>
      <c r="G1061" s="364" t="s">
        <v>590</v>
      </c>
      <c r="H1061" s="364" t="s">
        <v>753</v>
      </c>
      <c r="I1061" s="364" t="s">
        <v>760</v>
      </c>
      <c r="J1061" s="364" t="s">
        <v>560</v>
      </c>
      <c r="K1061" s="364" t="s">
        <v>562</v>
      </c>
      <c r="L1061" s="364" t="s">
        <v>555</v>
      </c>
      <c r="M1061" s="364" t="s">
        <v>738</v>
      </c>
      <c r="N1061" s="364" t="s">
        <v>739</v>
      </c>
      <c r="O1061" s="364" t="s">
        <v>555</v>
      </c>
      <c r="P1061" s="364" t="s">
        <v>739</v>
      </c>
      <c r="Q1061" s="364" t="s">
        <v>555</v>
      </c>
      <c r="R1061" s="364" t="s">
        <v>555</v>
      </c>
      <c r="S1061" s="364" t="s">
        <v>555</v>
      </c>
      <c r="T1061" s="365">
        <v>0</v>
      </c>
      <c r="U1061" s="365">
        <v>0</v>
      </c>
      <c r="V1061" s="365">
        <v>0</v>
      </c>
      <c r="W1061" s="365">
        <v>0</v>
      </c>
      <c r="X1061" s="365">
        <v>0</v>
      </c>
      <c r="Y1061" s="365">
        <v>0</v>
      </c>
      <c r="Z1061" s="365">
        <v>0</v>
      </c>
      <c r="AA1061" s="365">
        <v>0</v>
      </c>
      <c r="AB1061" s="365">
        <v>0</v>
      </c>
      <c r="AC1061" s="365">
        <v>0</v>
      </c>
      <c r="AD1061" s="365">
        <v>0</v>
      </c>
      <c r="AE1061" s="365">
        <v>0</v>
      </c>
      <c r="AF1061" s="365">
        <v>0</v>
      </c>
      <c r="AG1061" s="365">
        <v>0</v>
      </c>
      <c r="AH1061" s="365">
        <v>0</v>
      </c>
      <c r="AI1061" s="365">
        <v>0</v>
      </c>
    </row>
    <row r="1062" spans="1:89">
      <c r="A1062" s="458" t="str">
        <f t="shared" si="16"/>
        <v>1602404262129001</v>
      </c>
      <c r="B1062" s="364" t="s">
        <v>1616</v>
      </c>
      <c r="C1062" s="364" t="s">
        <v>553</v>
      </c>
      <c r="D1062" s="364" t="s">
        <v>575</v>
      </c>
      <c r="E1062" s="364" t="s">
        <v>555</v>
      </c>
      <c r="F1062" s="364" t="s">
        <v>589</v>
      </c>
      <c r="G1062" s="364" t="s">
        <v>590</v>
      </c>
      <c r="H1062" s="364" t="s">
        <v>753</v>
      </c>
      <c r="I1062" s="364" t="s">
        <v>760</v>
      </c>
      <c r="J1062" s="364" t="s">
        <v>560</v>
      </c>
      <c r="K1062" s="364" t="s">
        <v>563</v>
      </c>
      <c r="L1062" s="364" t="s">
        <v>555</v>
      </c>
      <c r="M1062" s="364" t="s">
        <v>738</v>
      </c>
      <c r="N1062" s="364" t="s">
        <v>739</v>
      </c>
      <c r="O1062" s="364" t="s">
        <v>555</v>
      </c>
      <c r="P1062" s="364" t="s">
        <v>739</v>
      </c>
      <c r="Q1062" s="364" t="s">
        <v>555</v>
      </c>
      <c r="R1062" s="364" t="s">
        <v>555</v>
      </c>
      <c r="S1062" s="364" t="s">
        <v>555</v>
      </c>
      <c r="T1062" s="365">
        <v>0</v>
      </c>
      <c r="U1062" s="365">
        <v>0</v>
      </c>
      <c r="V1062" s="365">
        <v>0</v>
      </c>
      <c r="W1062" s="365">
        <v>0</v>
      </c>
      <c r="X1062" s="365">
        <v>0</v>
      </c>
      <c r="Y1062" s="365">
        <v>0</v>
      </c>
      <c r="Z1062" s="365">
        <v>0</v>
      </c>
      <c r="AA1062" s="365">
        <v>0</v>
      </c>
      <c r="AB1062" s="365">
        <v>0</v>
      </c>
      <c r="AC1062" s="365">
        <v>0</v>
      </c>
      <c r="AD1062" s="365">
        <v>0</v>
      </c>
      <c r="AE1062" s="365">
        <v>0</v>
      </c>
      <c r="AF1062" s="365">
        <v>0</v>
      </c>
      <c r="AG1062" s="365">
        <v>0</v>
      </c>
      <c r="AH1062" s="365">
        <v>0</v>
      </c>
      <c r="AI1062" s="365">
        <v>0</v>
      </c>
    </row>
    <row r="1063" spans="1:89">
      <c r="A1063" s="458" t="str">
        <f t="shared" si="16"/>
        <v>1602405262129001</v>
      </c>
      <c r="B1063" s="364" t="s">
        <v>1616</v>
      </c>
      <c r="C1063" s="364" t="s">
        <v>553</v>
      </c>
      <c r="D1063" s="364" t="s">
        <v>575</v>
      </c>
      <c r="E1063" s="364" t="s">
        <v>555</v>
      </c>
      <c r="F1063" s="364" t="s">
        <v>589</v>
      </c>
      <c r="G1063" s="364" t="s">
        <v>590</v>
      </c>
      <c r="H1063" s="364" t="s">
        <v>753</v>
      </c>
      <c r="I1063" s="364" t="s">
        <v>760</v>
      </c>
      <c r="J1063" s="364" t="s">
        <v>560</v>
      </c>
      <c r="K1063" s="364" t="s">
        <v>564</v>
      </c>
      <c r="L1063" s="364" t="s">
        <v>555</v>
      </c>
      <c r="M1063" s="364" t="s">
        <v>738</v>
      </c>
      <c r="N1063" s="364" t="s">
        <v>739</v>
      </c>
      <c r="O1063" s="364" t="s">
        <v>555</v>
      </c>
      <c r="P1063" s="364" t="s">
        <v>739</v>
      </c>
      <c r="Q1063" s="364" t="s">
        <v>555</v>
      </c>
      <c r="R1063" s="364" t="s">
        <v>555</v>
      </c>
      <c r="S1063" s="364" t="s">
        <v>555</v>
      </c>
      <c r="T1063" s="365">
        <v>0</v>
      </c>
      <c r="U1063" s="365">
        <v>26253</v>
      </c>
      <c r="V1063" s="365">
        <v>0</v>
      </c>
      <c r="W1063" s="365">
        <v>0</v>
      </c>
      <c r="X1063" s="365">
        <v>0</v>
      </c>
      <c r="Y1063" s="365">
        <v>0</v>
      </c>
      <c r="Z1063" s="365">
        <v>0</v>
      </c>
      <c r="AA1063" s="365">
        <v>0</v>
      </c>
      <c r="AB1063" s="365">
        <v>0</v>
      </c>
      <c r="AC1063" s="365">
        <v>0</v>
      </c>
      <c r="AD1063" s="365">
        <v>0</v>
      </c>
      <c r="AE1063" s="365">
        <v>26253</v>
      </c>
      <c r="AF1063" s="365">
        <v>0</v>
      </c>
      <c r="AG1063" s="365">
        <v>26253</v>
      </c>
      <c r="AH1063" s="365">
        <v>0</v>
      </c>
      <c r="AI1063" s="365">
        <v>0</v>
      </c>
    </row>
    <row r="1064" spans="1:89">
      <c r="A1064" s="458" t="str">
        <f t="shared" si="16"/>
        <v>1602406262129001</v>
      </c>
      <c r="B1064" s="364" t="s">
        <v>1616</v>
      </c>
      <c r="C1064" s="364" t="s">
        <v>553</v>
      </c>
      <c r="D1064" s="364" t="s">
        <v>575</v>
      </c>
      <c r="E1064" s="364" t="s">
        <v>555</v>
      </c>
      <c r="F1064" s="364" t="s">
        <v>589</v>
      </c>
      <c r="G1064" s="364" t="s">
        <v>590</v>
      </c>
      <c r="H1064" s="364" t="s">
        <v>753</v>
      </c>
      <c r="I1064" s="364" t="s">
        <v>760</v>
      </c>
      <c r="J1064" s="364" t="s">
        <v>560</v>
      </c>
      <c r="K1064" s="364" t="s">
        <v>565</v>
      </c>
      <c r="L1064" s="364" t="s">
        <v>555</v>
      </c>
      <c r="M1064" s="364" t="s">
        <v>738</v>
      </c>
      <c r="N1064" s="364" t="s">
        <v>739</v>
      </c>
      <c r="O1064" s="364" t="s">
        <v>555</v>
      </c>
      <c r="P1064" s="364" t="s">
        <v>739</v>
      </c>
      <c r="Q1064" s="364" t="s">
        <v>555</v>
      </c>
      <c r="R1064" s="364" t="s">
        <v>555</v>
      </c>
      <c r="S1064" s="364" t="s">
        <v>555</v>
      </c>
      <c r="T1064" s="365">
        <v>0</v>
      </c>
      <c r="U1064" s="365">
        <v>0</v>
      </c>
      <c r="V1064" s="365">
        <v>0</v>
      </c>
      <c r="W1064" s="365">
        <v>0</v>
      </c>
      <c r="X1064" s="365">
        <v>0</v>
      </c>
      <c r="Y1064" s="365">
        <v>0</v>
      </c>
      <c r="Z1064" s="365">
        <v>0</v>
      </c>
      <c r="AA1064" s="365">
        <v>0</v>
      </c>
      <c r="AB1064" s="365">
        <v>0</v>
      </c>
      <c r="AC1064" s="365">
        <v>0</v>
      </c>
      <c r="AD1064" s="365">
        <v>0</v>
      </c>
      <c r="AE1064" s="365">
        <v>0</v>
      </c>
      <c r="AF1064" s="365">
        <v>0</v>
      </c>
      <c r="AG1064" s="365">
        <v>0</v>
      </c>
      <c r="AH1064" s="365">
        <v>0</v>
      </c>
      <c r="AI1064" s="365">
        <v>0</v>
      </c>
    </row>
    <row r="1065" spans="1:89">
      <c r="A1065" s="458" t="str">
        <f t="shared" si="16"/>
        <v>1602407262129001</v>
      </c>
      <c r="B1065" s="364" t="s">
        <v>1616</v>
      </c>
      <c r="C1065" s="364" t="s">
        <v>553</v>
      </c>
      <c r="D1065" s="364" t="s">
        <v>575</v>
      </c>
      <c r="E1065" s="364" t="s">
        <v>555</v>
      </c>
      <c r="F1065" s="364" t="s">
        <v>589</v>
      </c>
      <c r="G1065" s="364" t="s">
        <v>590</v>
      </c>
      <c r="H1065" s="364" t="s">
        <v>753</v>
      </c>
      <c r="I1065" s="364" t="s">
        <v>760</v>
      </c>
      <c r="J1065" s="364" t="s">
        <v>560</v>
      </c>
      <c r="K1065" s="364" t="s">
        <v>566</v>
      </c>
      <c r="L1065" s="364" t="s">
        <v>555</v>
      </c>
      <c r="M1065" s="364" t="s">
        <v>738</v>
      </c>
      <c r="N1065" s="364" t="s">
        <v>739</v>
      </c>
      <c r="O1065" s="364" t="s">
        <v>555</v>
      </c>
      <c r="P1065" s="364" t="s">
        <v>739</v>
      </c>
      <c r="Q1065" s="364" t="s">
        <v>555</v>
      </c>
      <c r="R1065" s="364" t="s">
        <v>555</v>
      </c>
      <c r="S1065" s="364" t="s">
        <v>555</v>
      </c>
      <c r="T1065" s="365">
        <v>0</v>
      </c>
      <c r="U1065" s="365">
        <v>0</v>
      </c>
      <c r="V1065" s="365">
        <v>0</v>
      </c>
      <c r="W1065" s="365">
        <v>0</v>
      </c>
      <c r="X1065" s="365">
        <v>0</v>
      </c>
      <c r="Y1065" s="365">
        <v>0</v>
      </c>
      <c r="Z1065" s="365">
        <v>0</v>
      </c>
      <c r="AA1065" s="365">
        <v>0</v>
      </c>
      <c r="AB1065" s="365">
        <v>0</v>
      </c>
      <c r="AC1065" s="365">
        <v>0</v>
      </c>
      <c r="AD1065" s="365">
        <v>0</v>
      </c>
      <c r="AE1065" s="365">
        <v>0</v>
      </c>
      <c r="AF1065" s="365">
        <v>0</v>
      </c>
      <c r="AG1065" s="365">
        <v>0</v>
      </c>
      <c r="AH1065" s="365">
        <v>0</v>
      </c>
      <c r="AI1065" s="365">
        <v>0</v>
      </c>
    </row>
    <row r="1066" spans="1:89">
      <c r="A1066" s="458" t="str">
        <f t="shared" si="16"/>
        <v>1602408262129001</v>
      </c>
      <c r="B1066" s="364" t="s">
        <v>1616</v>
      </c>
      <c r="C1066" s="364" t="s">
        <v>553</v>
      </c>
      <c r="D1066" s="364" t="s">
        <v>575</v>
      </c>
      <c r="E1066" s="364" t="s">
        <v>555</v>
      </c>
      <c r="F1066" s="364" t="s">
        <v>589</v>
      </c>
      <c r="G1066" s="364" t="s">
        <v>590</v>
      </c>
      <c r="H1066" s="364" t="s">
        <v>753</v>
      </c>
      <c r="I1066" s="364" t="s">
        <v>760</v>
      </c>
      <c r="J1066" s="364" t="s">
        <v>560</v>
      </c>
      <c r="K1066" s="364" t="s">
        <v>554</v>
      </c>
      <c r="L1066" s="364" t="s">
        <v>555</v>
      </c>
      <c r="M1066" s="364" t="s">
        <v>738</v>
      </c>
      <c r="N1066" s="364" t="s">
        <v>739</v>
      </c>
      <c r="O1066" s="364" t="s">
        <v>555</v>
      </c>
      <c r="P1066" s="364" t="s">
        <v>739</v>
      </c>
      <c r="Q1066" s="364" t="s">
        <v>555</v>
      </c>
      <c r="R1066" s="364" t="s">
        <v>555</v>
      </c>
      <c r="S1066" s="364" t="s">
        <v>555</v>
      </c>
      <c r="T1066" s="365">
        <v>0</v>
      </c>
      <c r="U1066" s="365">
        <v>0</v>
      </c>
      <c r="V1066" s="365">
        <v>0</v>
      </c>
      <c r="W1066" s="365">
        <v>0</v>
      </c>
      <c r="X1066" s="365">
        <v>0</v>
      </c>
      <c r="Y1066" s="365">
        <v>0</v>
      </c>
      <c r="Z1066" s="365">
        <v>0</v>
      </c>
      <c r="AA1066" s="365">
        <v>0</v>
      </c>
      <c r="AB1066" s="365">
        <v>0</v>
      </c>
      <c r="AC1066" s="365">
        <v>0</v>
      </c>
      <c r="AD1066" s="365">
        <v>0</v>
      </c>
      <c r="AE1066" s="365">
        <v>0</v>
      </c>
      <c r="AF1066" s="365">
        <v>0</v>
      </c>
      <c r="AG1066" s="365">
        <v>0</v>
      </c>
      <c r="AH1066" s="365">
        <v>0</v>
      </c>
      <c r="AI1066" s="365">
        <v>0</v>
      </c>
    </row>
    <row r="1067" spans="1:89">
      <c r="A1067" s="458" t="str">
        <f t="shared" si="16"/>
        <v>1602409262129001</v>
      </c>
      <c r="B1067" s="364" t="s">
        <v>1616</v>
      </c>
      <c r="C1067" s="364" t="s">
        <v>553</v>
      </c>
      <c r="D1067" s="364" t="s">
        <v>575</v>
      </c>
      <c r="E1067" s="364" t="s">
        <v>555</v>
      </c>
      <c r="F1067" s="364" t="s">
        <v>589</v>
      </c>
      <c r="G1067" s="364" t="s">
        <v>590</v>
      </c>
      <c r="H1067" s="364" t="s">
        <v>753</v>
      </c>
      <c r="I1067" s="364" t="s">
        <v>760</v>
      </c>
      <c r="J1067" s="364" t="s">
        <v>560</v>
      </c>
      <c r="K1067" s="364" t="s">
        <v>567</v>
      </c>
      <c r="L1067" s="364" t="s">
        <v>555</v>
      </c>
      <c r="M1067" s="364" t="s">
        <v>738</v>
      </c>
      <c r="N1067" s="364" t="s">
        <v>739</v>
      </c>
      <c r="O1067" s="364" t="s">
        <v>555</v>
      </c>
      <c r="P1067" s="364" t="s">
        <v>739</v>
      </c>
      <c r="Q1067" s="364" t="s">
        <v>555</v>
      </c>
      <c r="R1067" s="364" t="s">
        <v>555</v>
      </c>
      <c r="S1067" s="364" t="s">
        <v>555</v>
      </c>
      <c r="T1067" s="365">
        <v>0</v>
      </c>
      <c r="U1067" s="365">
        <v>0</v>
      </c>
      <c r="V1067" s="365">
        <v>0</v>
      </c>
      <c r="W1067" s="365">
        <v>0</v>
      </c>
      <c r="X1067" s="365">
        <v>0</v>
      </c>
      <c r="Y1067" s="365">
        <v>0</v>
      </c>
      <c r="Z1067" s="365">
        <v>0</v>
      </c>
      <c r="AA1067" s="365">
        <v>0</v>
      </c>
      <c r="AB1067" s="365">
        <v>0</v>
      </c>
      <c r="AC1067" s="365">
        <v>0</v>
      </c>
      <c r="AD1067" s="365">
        <v>0</v>
      </c>
      <c r="AE1067" s="365">
        <v>0</v>
      </c>
      <c r="AF1067" s="365">
        <v>0</v>
      </c>
      <c r="AG1067" s="365">
        <v>0</v>
      </c>
      <c r="AH1067" s="365">
        <v>0</v>
      </c>
      <c r="AI1067" s="365">
        <v>0</v>
      </c>
    </row>
    <row r="1068" spans="1:89">
      <c r="A1068" s="458" t="str">
        <f t="shared" si="16"/>
        <v>1602410262129001</v>
      </c>
      <c r="B1068" s="364" t="s">
        <v>1616</v>
      </c>
      <c r="C1068" s="364" t="s">
        <v>553</v>
      </c>
      <c r="D1068" s="364" t="s">
        <v>575</v>
      </c>
      <c r="E1068" s="364" t="s">
        <v>555</v>
      </c>
      <c r="F1068" s="364" t="s">
        <v>589</v>
      </c>
      <c r="G1068" s="364" t="s">
        <v>590</v>
      </c>
      <c r="H1068" s="364" t="s">
        <v>753</v>
      </c>
      <c r="I1068" s="364" t="s">
        <v>760</v>
      </c>
      <c r="J1068" s="364" t="s">
        <v>560</v>
      </c>
      <c r="K1068" s="364" t="s">
        <v>568</v>
      </c>
      <c r="L1068" s="364" t="s">
        <v>555</v>
      </c>
      <c r="M1068" s="364" t="s">
        <v>738</v>
      </c>
      <c r="N1068" s="364" t="s">
        <v>739</v>
      </c>
      <c r="O1068" s="364" t="s">
        <v>555</v>
      </c>
      <c r="P1068" s="364" t="s">
        <v>739</v>
      </c>
      <c r="Q1068" s="364" t="s">
        <v>555</v>
      </c>
      <c r="R1068" s="364" t="s">
        <v>555</v>
      </c>
      <c r="S1068" s="364" t="s">
        <v>555</v>
      </c>
      <c r="T1068" s="365">
        <v>0</v>
      </c>
      <c r="U1068" s="365">
        <v>0</v>
      </c>
      <c r="V1068" s="365">
        <v>0</v>
      </c>
      <c r="W1068" s="365">
        <v>0</v>
      </c>
      <c r="X1068" s="365">
        <v>0</v>
      </c>
      <c r="Y1068" s="365">
        <v>0</v>
      </c>
      <c r="Z1068" s="365">
        <v>0</v>
      </c>
      <c r="AA1068" s="365">
        <v>0</v>
      </c>
      <c r="AB1068" s="365">
        <v>0</v>
      </c>
      <c r="AC1068" s="365">
        <v>0</v>
      </c>
      <c r="AD1068" s="365">
        <v>0</v>
      </c>
      <c r="AE1068" s="365">
        <v>0</v>
      </c>
      <c r="AF1068" s="365">
        <v>0</v>
      </c>
      <c r="AG1068" s="365">
        <v>0</v>
      </c>
      <c r="AH1068" s="365">
        <v>0</v>
      </c>
      <c r="AI1068" s="365">
        <v>0</v>
      </c>
    </row>
    <row r="1069" spans="1:89">
      <c r="A1069" s="458" t="str">
        <f t="shared" si="16"/>
        <v>1602411262129001</v>
      </c>
      <c r="B1069" s="364" t="s">
        <v>1616</v>
      </c>
      <c r="C1069" s="364" t="s">
        <v>553</v>
      </c>
      <c r="D1069" s="364" t="s">
        <v>575</v>
      </c>
      <c r="E1069" s="364" t="s">
        <v>555</v>
      </c>
      <c r="F1069" s="364" t="s">
        <v>589</v>
      </c>
      <c r="G1069" s="364" t="s">
        <v>590</v>
      </c>
      <c r="H1069" s="364" t="s">
        <v>753</v>
      </c>
      <c r="I1069" s="364" t="s">
        <v>760</v>
      </c>
      <c r="J1069" s="364" t="s">
        <v>560</v>
      </c>
      <c r="K1069" s="364" t="s">
        <v>569</v>
      </c>
      <c r="L1069" s="364" t="s">
        <v>555</v>
      </c>
      <c r="M1069" s="364" t="s">
        <v>738</v>
      </c>
      <c r="N1069" s="364" t="s">
        <v>739</v>
      </c>
      <c r="O1069" s="364" t="s">
        <v>555</v>
      </c>
      <c r="P1069" s="364" t="s">
        <v>739</v>
      </c>
      <c r="Q1069" s="364" t="s">
        <v>555</v>
      </c>
      <c r="R1069" s="364" t="s">
        <v>555</v>
      </c>
      <c r="S1069" s="364" t="s">
        <v>555</v>
      </c>
      <c r="T1069" s="365">
        <v>0</v>
      </c>
      <c r="U1069" s="365">
        <v>0</v>
      </c>
      <c r="V1069" s="365">
        <v>0</v>
      </c>
      <c r="W1069" s="365">
        <v>0</v>
      </c>
      <c r="X1069" s="365">
        <v>0</v>
      </c>
      <c r="Y1069" s="365">
        <v>0</v>
      </c>
      <c r="Z1069" s="365">
        <v>0</v>
      </c>
      <c r="AA1069" s="365">
        <v>0</v>
      </c>
      <c r="AB1069" s="365">
        <v>0</v>
      </c>
      <c r="AC1069" s="365">
        <v>0</v>
      </c>
      <c r="AD1069" s="365">
        <v>0</v>
      </c>
      <c r="AE1069" s="365">
        <v>0</v>
      </c>
      <c r="AF1069" s="365">
        <v>0</v>
      </c>
      <c r="AG1069" s="365">
        <v>0</v>
      </c>
      <c r="AH1069" s="365">
        <v>0</v>
      </c>
      <c r="AI1069" s="365">
        <v>0</v>
      </c>
    </row>
    <row r="1070" spans="1:89">
      <c r="A1070" s="458" t="str">
        <f t="shared" si="16"/>
        <v>1602412262129001</v>
      </c>
      <c r="B1070" s="364" t="s">
        <v>1616</v>
      </c>
      <c r="C1070" s="364" t="s">
        <v>553</v>
      </c>
      <c r="D1070" s="364" t="s">
        <v>575</v>
      </c>
      <c r="E1070" s="364" t="s">
        <v>555</v>
      </c>
      <c r="F1070" s="364" t="s">
        <v>589</v>
      </c>
      <c r="G1070" s="364" t="s">
        <v>590</v>
      </c>
      <c r="H1070" s="364" t="s">
        <v>753</v>
      </c>
      <c r="I1070" s="364" t="s">
        <v>760</v>
      </c>
      <c r="J1070" s="364" t="s">
        <v>560</v>
      </c>
      <c r="K1070" s="364" t="s">
        <v>557</v>
      </c>
      <c r="L1070" s="364" t="s">
        <v>555</v>
      </c>
      <c r="M1070" s="364" t="s">
        <v>738</v>
      </c>
      <c r="N1070" s="364" t="s">
        <v>739</v>
      </c>
      <c r="O1070" s="364" t="s">
        <v>555</v>
      </c>
      <c r="P1070" s="364" t="s">
        <v>739</v>
      </c>
      <c r="Q1070" s="364" t="s">
        <v>555</v>
      </c>
      <c r="R1070" s="364" t="s">
        <v>555</v>
      </c>
      <c r="S1070" s="364" t="s">
        <v>555</v>
      </c>
      <c r="T1070" s="365">
        <v>0</v>
      </c>
      <c r="U1070" s="365">
        <v>0</v>
      </c>
      <c r="V1070" s="365">
        <v>0</v>
      </c>
      <c r="W1070" s="365">
        <v>0</v>
      </c>
      <c r="X1070" s="365">
        <v>0</v>
      </c>
      <c r="Y1070" s="365">
        <v>0</v>
      </c>
      <c r="Z1070" s="365">
        <v>0</v>
      </c>
      <c r="AA1070" s="365">
        <v>0</v>
      </c>
      <c r="AB1070" s="365">
        <v>0</v>
      </c>
      <c r="AC1070" s="365">
        <v>0</v>
      </c>
      <c r="AD1070" s="365">
        <v>0</v>
      </c>
      <c r="AE1070" s="365">
        <v>0</v>
      </c>
      <c r="AF1070" s="365">
        <v>0</v>
      </c>
      <c r="AG1070" s="365">
        <v>0</v>
      </c>
      <c r="AH1070" s="365">
        <v>0</v>
      </c>
      <c r="AI1070" s="365">
        <v>0</v>
      </c>
    </row>
    <row r="1071" spans="1:89">
      <c r="A1071" s="458" t="str">
        <f t="shared" si="16"/>
        <v>1604501262129001</v>
      </c>
      <c r="B1071" s="364" t="s">
        <v>1616</v>
      </c>
      <c r="C1071" s="364" t="s">
        <v>553</v>
      </c>
      <c r="D1071" s="364" t="s">
        <v>575</v>
      </c>
      <c r="E1071" s="364" t="s">
        <v>555</v>
      </c>
      <c r="F1071" s="364" t="s">
        <v>589</v>
      </c>
      <c r="G1071" s="364" t="s">
        <v>590</v>
      </c>
      <c r="H1071" s="364" t="s">
        <v>753</v>
      </c>
      <c r="I1071" s="364" t="s">
        <v>760</v>
      </c>
      <c r="J1071" s="364" t="s">
        <v>571</v>
      </c>
      <c r="K1071" s="364" t="s">
        <v>558</v>
      </c>
      <c r="L1071" s="364" t="s">
        <v>555</v>
      </c>
      <c r="M1071" s="364" t="s">
        <v>738</v>
      </c>
      <c r="N1071" s="364" t="s">
        <v>739</v>
      </c>
      <c r="O1071" s="364" t="s">
        <v>555</v>
      </c>
      <c r="P1071" s="364" t="s">
        <v>739</v>
      </c>
      <c r="Q1071" s="364" t="s">
        <v>555</v>
      </c>
      <c r="R1071" s="364" t="s">
        <v>555</v>
      </c>
      <c r="S1071" s="364" t="s">
        <v>555</v>
      </c>
      <c r="T1071" s="365">
        <v>55557</v>
      </c>
      <c r="U1071" s="365">
        <v>0</v>
      </c>
      <c r="V1071" s="365">
        <v>0</v>
      </c>
      <c r="W1071" s="365">
        <v>3202</v>
      </c>
      <c r="X1071" s="365">
        <v>0</v>
      </c>
      <c r="Y1071" s="365">
        <v>0</v>
      </c>
      <c r="Z1071" s="365">
        <v>0</v>
      </c>
      <c r="AA1071" s="365">
        <v>0</v>
      </c>
      <c r="AB1071" s="365">
        <v>0</v>
      </c>
      <c r="AC1071" s="365">
        <v>0</v>
      </c>
      <c r="AD1071" s="365">
        <v>0</v>
      </c>
      <c r="AE1071" s="365">
        <v>58759</v>
      </c>
      <c r="AF1071" s="365">
        <v>0</v>
      </c>
      <c r="AG1071" s="365">
        <v>0</v>
      </c>
      <c r="AH1071" s="365">
        <v>0</v>
      </c>
    </row>
    <row r="1072" spans="1:89">
      <c r="A1072" s="458" t="str">
        <f t="shared" si="16"/>
        <v>1604502262129001</v>
      </c>
      <c r="B1072" s="364" t="s">
        <v>1616</v>
      </c>
      <c r="C1072" s="364" t="s">
        <v>553</v>
      </c>
      <c r="D1072" s="364" t="s">
        <v>575</v>
      </c>
      <c r="E1072" s="364" t="s">
        <v>555</v>
      </c>
      <c r="F1072" s="364" t="s">
        <v>589</v>
      </c>
      <c r="G1072" s="364" t="s">
        <v>590</v>
      </c>
      <c r="H1072" s="364" t="s">
        <v>753</v>
      </c>
      <c r="I1072" s="364" t="s">
        <v>760</v>
      </c>
      <c r="J1072" s="364" t="s">
        <v>571</v>
      </c>
      <c r="K1072" s="364" t="s">
        <v>561</v>
      </c>
      <c r="L1072" s="364" t="s">
        <v>555</v>
      </c>
      <c r="M1072" s="364" t="s">
        <v>738</v>
      </c>
      <c r="N1072" s="364" t="s">
        <v>739</v>
      </c>
      <c r="O1072" s="364" t="s">
        <v>555</v>
      </c>
      <c r="P1072" s="364" t="s">
        <v>739</v>
      </c>
      <c r="Q1072" s="364" t="s">
        <v>555</v>
      </c>
      <c r="R1072" s="364" t="s">
        <v>555</v>
      </c>
      <c r="S1072" s="364" t="s">
        <v>555</v>
      </c>
      <c r="T1072" s="365">
        <v>9317</v>
      </c>
      <c r="U1072" s="365">
        <v>0</v>
      </c>
      <c r="V1072" s="365">
        <v>0</v>
      </c>
      <c r="W1072" s="365">
        <v>178</v>
      </c>
      <c r="X1072" s="365">
        <v>0</v>
      </c>
      <c r="Y1072" s="365">
        <v>0</v>
      </c>
      <c r="Z1072" s="365">
        <v>0</v>
      </c>
      <c r="AA1072" s="365">
        <v>0</v>
      </c>
      <c r="AB1072" s="365">
        <v>0</v>
      </c>
      <c r="AC1072" s="365">
        <v>0</v>
      </c>
      <c r="AD1072" s="365">
        <v>0</v>
      </c>
      <c r="AE1072" s="365">
        <v>9495</v>
      </c>
      <c r="AF1072" s="365">
        <v>0</v>
      </c>
      <c r="AG1072" s="365">
        <v>0</v>
      </c>
      <c r="AH1072" s="365">
        <v>0</v>
      </c>
    </row>
    <row r="1073" spans="1:34">
      <c r="A1073" s="458" t="str">
        <f t="shared" si="16"/>
        <v>1604503262129001</v>
      </c>
      <c r="B1073" s="364" t="s">
        <v>1616</v>
      </c>
      <c r="C1073" s="364" t="s">
        <v>553</v>
      </c>
      <c r="D1073" s="364" t="s">
        <v>575</v>
      </c>
      <c r="E1073" s="364" t="s">
        <v>555</v>
      </c>
      <c r="F1073" s="364" t="s">
        <v>589</v>
      </c>
      <c r="G1073" s="364" t="s">
        <v>590</v>
      </c>
      <c r="H1073" s="364" t="s">
        <v>753</v>
      </c>
      <c r="I1073" s="364" t="s">
        <v>760</v>
      </c>
      <c r="J1073" s="364" t="s">
        <v>571</v>
      </c>
      <c r="K1073" s="364" t="s">
        <v>562</v>
      </c>
      <c r="L1073" s="364" t="s">
        <v>555</v>
      </c>
      <c r="M1073" s="364" t="s">
        <v>738</v>
      </c>
      <c r="N1073" s="364" t="s">
        <v>739</v>
      </c>
      <c r="O1073" s="364" t="s">
        <v>555</v>
      </c>
      <c r="P1073" s="364" t="s">
        <v>739</v>
      </c>
      <c r="Q1073" s="364" t="s">
        <v>555</v>
      </c>
      <c r="R1073" s="364" t="s">
        <v>555</v>
      </c>
      <c r="S1073" s="364" t="s">
        <v>555</v>
      </c>
      <c r="T1073" s="365">
        <v>56648</v>
      </c>
      <c r="U1073" s="365">
        <v>0</v>
      </c>
      <c r="V1073" s="365">
        <v>0</v>
      </c>
      <c r="W1073" s="365">
        <v>3224</v>
      </c>
      <c r="X1073" s="365">
        <v>0</v>
      </c>
      <c r="Y1073" s="365">
        <v>0</v>
      </c>
      <c r="Z1073" s="365">
        <v>0</v>
      </c>
      <c r="AA1073" s="365">
        <v>0</v>
      </c>
      <c r="AB1073" s="365">
        <v>0</v>
      </c>
      <c r="AC1073" s="365">
        <v>0</v>
      </c>
      <c r="AD1073" s="365">
        <v>0</v>
      </c>
      <c r="AE1073" s="365">
        <v>59872</v>
      </c>
      <c r="AF1073" s="365">
        <v>0</v>
      </c>
      <c r="AG1073" s="365">
        <v>0</v>
      </c>
      <c r="AH1073" s="365">
        <v>0</v>
      </c>
    </row>
    <row r="1074" spans="1:34">
      <c r="A1074" s="458" t="str">
        <f t="shared" si="16"/>
        <v>1604504262129001</v>
      </c>
      <c r="B1074" s="364" t="s">
        <v>1616</v>
      </c>
      <c r="C1074" s="364" t="s">
        <v>553</v>
      </c>
      <c r="D1074" s="364" t="s">
        <v>575</v>
      </c>
      <c r="E1074" s="364" t="s">
        <v>555</v>
      </c>
      <c r="F1074" s="364" t="s">
        <v>589</v>
      </c>
      <c r="G1074" s="364" t="s">
        <v>590</v>
      </c>
      <c r="H1074" s="364" t="s">
        <v>753</v>
      </c>
      <c r="I1074" s="364" t="s">
        <v>760</v>
      </c>
      <c r="J1074" s="364" t="s">
        <v>571</v>
      </c>
      <c r="K1074" s="364" t="s">
        <v>563</v>
      </c>
      <c r="L1074" s="364" t="s">
        <v>555</v>
      </c>
      <c r="M1074" s="364" t="s">
        <v>738</v>
      </c>
      <c r="N1074" s="364" t="s">
        <v>739</v>
      </c>
      <c r="O1074" s="364" t="s">
        <v>555</v>
      </c>
      <c r="P1074" s="364" t="s">
        <v>739</v>
      </c>
      <c r="Q1074" s="364" t="s">
        <v>555</v>
      </c>
      <c r="R1074" s="364" t="s">
        <v>555</v>
      </c>
      <c r="S1074" s="364" t="s">
        <v>555</v>
      </c>
      <c r="T1074" s="365">
        <v>8227</v>
      </c>
      <c r="U1074" s="365">
        <v>0</v>
      </c>
      <c r="V1074" s="365">
        <v>0</v>
      </c>
      <c r="W1074" s="365">
        <v>156</v>
      </c>
      <c r="X1074" s="365">
        <v>0</v>
      </c>
      <c r="Y1074" s="365">
        <v>0</v>
      </c>
      <c r="Z1074" s="365">
        <v>0</v>
      </c>
      <c r="AA1074" s="365">
        <v>0</v>
      </c>
      <c r="AB1074" s="365">
        <v>0</v>
      </c>
      <c r="AC1074" s="365">
        <v>0</v>
      </c>
      <c r="AD1074" s="365">
        <v>0</v>
      </c>
      <c r="AE1074" s="365">
        <v>8383</v>
      </c>
      <c r="AF1074" s="365">
        <v>0</v>
      </c>
      <c r="AG1074" s="365">
        <v>0</v>
      </c>
      <c r="AH1074" s="365">
        <v>0</v>
      </c>
    </row>
    <row r="1075" spans="1:34">
      <c r="A1075" s="458" t="str">
        <f t="shared" si="16"/>
        <v>1604505262129001</v>
      </c>
      <c r="B1075" s="364" t="s">
        <v>1616</v>
      </c>
      <c r="C1075" s="364" t="s">
        <v>553</v>
      </c>
      <c r="D1075" s="364" t="s">
        <v>575</v>
      </c>
      <c r="E1075" s="364" t="s">
        <v>555</v>
      </c>
      <c r="F1075" s="364" t="s">
        <v>589</v>
      </c>
      <c r="G1075" s="364" t="s">
        <v>590</v>
      </c>
      <c r="H1075" s="364" t="s">
        <v>753</v>
      </c>
      <c r="I1075" s="364" t="s">
        <v>760</v>
      </c>
      <c r="J1075" s="364" t="s">
        <v>571</v>
      </c>
      <c r="K1075" s="364" t="s">
        <v>564</v>
      </c>
      <c r="L1075" s="364" t="s">
        <v>555</v>
      </c>
      <c r="M1075" s="364" t="s">
        <v>738</v>
      </c>
      <c r="N1075" s="364" t="s">
        <v>739</v>
      </c>
      <c r="O1075" s="364" t="s">
        <v>555</v>
      </c>
      <c r="P1075" s="364" t="s">
        <v>739</v>
      </c>
      <c r="Q1075" s="364" t="s">
        <v>555</v>
      </c>
      <c r="R1075" s="364" t="s">
        <v>555</v>
      </c>
      <c r="S1075" s="364" t="s">
        <v>555</v>
      </c>
      <c r="T1075" s="365">
        <v>57760</v>
      </c>
      <c r="U1075" s="365">
        <v>0</v>
      </c>
      <c r="V1075" s="365">
        <v>0</v>
      </c>
      <c r="W1075" s="365">
        <v>3247</v>
      </c>
      <c r="X1075" s="365">
        <v>0</v>
      </c>
      <c r="Y1075" s="365">
        <v>0</v>
      </c>
      <c r="Z1075" s="365">
        <v>0</v>
      </c>
      <c r="AA1075" s="365">
        <v>0</v>
      </c>
      <c r="AB1075" s="365">
        <v>0</v>
      </c>
      <c r="AC1075" s="365">
        <v>0</v>
      </c>
      <c r="AD1075" s="365">
        <v>0</v>
      </c>
      <c r="AE1075" s="365">
        <v>61007</v>
      </c>
      <c r="AF1075" s="365">
        <v>0</v>
      </c>
      <c r="AG1075" s="365">
        <v>0</v>
      </c>
      <c r="AH1075" s="365">
        <v>0</v>
      </c>
    </row>
    <row r="1076" spans="1:34">
      <c r="A1076" s="458" t="str">
        <f t="shared" si="16"/>
        <v>1604506262129001</v>
      </c>
      <c r="B1076" s="364" t="s">
        <v>1616</v>
      </c>
      <c r="C1076" s="364" t="s">
        <v>553</v>
      </c>
      <c r="D1076" s="364" t="s">
        <v>575</v>
      </c>
      <c r="E1076" s="364" t="s">
        <v>555</v>
      </c>
      <c r="F1076" s="364" t="s">
        <v>589</v>
      </c>
      <c r="G1076" s="364" t="s">
        <v>590</v>
      </c>
      <c r="H1076" s="364" t="s">
        <v>753</v>
      </c>
      <c r="I1076" s="364" t="s">
        <v>760</v>
      </c>
      <c r="J1076" s="364" t="s">
        <v>571</v>
      </c>
      <c r="K1076" s="364" t="s">
        <v>565</v>
      </c>
      <c r="L1076" s="364" t="s">
        <v>555</v>
      </c>
      <c r="M1076" s="364" t="s">
        <v>738</v>
      </c>
      <c r="N1076" s="364" t="s">
        <v>739</v>
      </c>
      <c r="O1076" s="364" t="s">
        <v>555</v>
      </c>
      <c r="P1076" s="364" t="s">
        <v>739</v>
      </c>
      <c r="Q1076" s="364" t="s">
        <v>555</v>
      </c>
      <c r="R1076" s="364" t="s">
        <v>555</v>
      </c>
      <c r="S1076" s="364" t="s">
        <v>555</v>
      </c>
      <c r="T1076" s="365">
        <v>7114</v>
      </c>
      <c r="U1076" s="365">
        <v>0</v>
      </c>
      <c r="V1076" s="365">
        <v>0</v>
      </c>
      <c r="W1076" s="365">
        <v>133</v>
      </c>
      <c r="X1076" s="365">
        <v>0</v>
      </c>
      <c r="Y1076" s="365">
        <v>0</v>
      </c>
      <c r="Z1076" s="365">
        <v>0</v>
      </c>
      <c r="AA1076" s="365">
        <v>0</v>
      </c>
      <c r="AB1076" s="365">
        <v>0</v>
      </c>
      <c r="AC1076" s="365">
        <v>0</v>
      </c>
      <c r="AD1076" s="365">
        <v>0</v>
      </c>
      <c r="AE1076" s="365">
        <v>7247</v>
      </c>
      <c r="AF1076" s="365">
        <v>0</v>
      </c>
      <c r="AG1076" s="365">
        <v>0</v>
      </c>
      <c r="AH1076" s="365">
        <v>0</v>
      </c>
    </row>
    <row r="1077" spans="1:34">
      <c r="A1077" s="458" t="str">
        <f t="shared" si="16"/>
        <v>1604507262129001</v>
      </c>
      <c r="B1077" s="364" t="s">
        <v>1616</v>
      </c>
      <c r="C1077" s="364" t="s">
        <v>553</v>
      </c>
      <c r="D1077" s="364" t="s">
        <v>575</v>
      </c>
      <c r="E1077" s="364" t="s">
        <v>555</v>
      </c>
      <c r="F1077" s="364" t="s">
        <v>589</v>
      </c>
      <c r="G1077" s="364" t="s">
        <v>590</v>
      </c>
      <c r="H1077" s="364" t="s">
        <v>753</v>
      </c>
      <c r="I1077" s="364" t="s">
        <v>760</v>
      </c>
      <c r="J1077" s="364" t="s">
        <v>571</v>
      </c>
      <c r="K1077" s="364" t="s">
        <v>566</v>
      </c>
      <c r="L1077" s="364" t="s">
        <v>555</v>
      </c>
      <c r="M1077" s="364" t="s">
        <v>738</v>
      </c>
      <c r="N1077" s="364" t="s">
        <v>739</v>
      </c>
      <c r="O1077" s="364" t="s">
        <v>555</v>
      </c>
      <c r="P1077" s="364" t="s">
        <v>739</v>
      </c>
      <c r="Q1077" s="364" t="s">
        <v>555</v>
      </c>
      <c r="R1077" s="364" t="s">
        <v>555</v>
      </c>
      <c r="S1077" s="364" t="s">
        <v>555</v>
      </c>
      <c r="T1077" s="365">
        <v>58894</v>
      </c>
      <c r="U1077" s="365">
        <v>0</v>
      </c>
      <c r="V1077" s="365">
        <v>0</v>
      </c>
      <c r="W1077" s="365">
        <v>3270</v>
      </c>
      <c r="X1077" s="365">
        <v>0</v>
      </c>
      <c r="Y1077" s="365">
        <v>0</v>
      </c>
      <c r="Z1077" s="365">
        <v>0</v>
      </c>
      <c r="AA1077" s="365">
        <v>0</v>
      </c>
      <c r="AB1077" s="365">
        <v>0</v>
      </c>
      <c r="AC1077" s="365">
        <v>0</v>
      </c>
      <c r="AD1077" s="365">
        <v>0</v>
      </c>
      <c r="AE1077" s="365">
        <v>62164</v>
      </c>
      <c r="AF1077" s="365">
        <v>0</v>
      </c>
      <c r="AG1077" s="365">
        <v>0</v>
      </c>
      <c r="AH1077" s="365">
        <v>0</v>
      </c>
    </row>
    <row r="1078" spans="1:34">
      <c r="A1078" s="458" t="str">
        <f t="shared" si="16"/>
        <v>1604508262129001</v>
      </c>
      <c r="B1078" s="364" t="s">
        <v>1616</v>
      </c>
      <c r="C1078" s="364" t="s">
        <v>553</v>
      </c>
      <c r="D1078" s="364" t="s">
        <v>575</v>
      </c>
      <c r="E1078" s="364" t="s">
        <v>555</v>
      </c>
      <c r="F1078" s="364" t="s">
        <v>589</v>
      </c>
      <c r="G1078" s="364" t="s">
        <v>590</v>
      </c>
      <c r="H1078" s="364" t="s">
        <v>753</v>
      </c>
      <c r="I1078" s="364" t="s">
        <v>760</v>
      </c>
      <c r="J1078" s="364" t="s">
        <v>571</v>
      </c>
      <c r="K1078" s="364" t="s">
        <v>554</v>
      </c>
      <c r="L1078" s="364" t="s">
        <v>555</v>
      </c>
      <c r="M1078" s="364" t="s">
        <v>738</v>
      </c>
      <c r="N1078" s="364" t="s">
        <v>739</v>
      </c>
      <c r="O1078" s="364" t="s">
        <v>555</v>
      </c>
      <c r="P1078" s="364" t="s">
        <v>739</v>
      </c>
      <c r="Q1078" s="364" t="s">
        <v>555</v>
      </c>
      <c r="R1078" s="364" t="s">
        <v>555</v>
      </c>
      <c r="S1078" s="364" t="s">
        <v>555</v>
      </c>
      <c r="T1078" s="365">
        <v>5980</v>
      </c>
      <c r="U1078" s="365">
        <v>0</v>
      </c>
      <c r="V1078" s="365">
        <v>0</v>
      </c>
      <c r="W1078" s="365">
        <v>110</v>
      </c>
      <c r="X1078" s="365">
        <v>0</v>
      </c>
      <c r="Y1078" s="365">
        <v>0</v>
      </c>
      <c r="Z1078" s="365">
        <v>0</v>
      </c>
      <c r="AA1078" s="365">
        <v>0</v>
      </c>
      <c r="AB1078" s="365">
        <v>0</v>
      </c>
      <c r="AC1078" s="365">
        <v>0</v>
      </c>
      <c r="AD1078" s="365">
        <v>0</v>
      </c>
      <c r="AE1078" s="365">
        <v>6090</v>
      </c>
      <c r="AF1078" s="365">
        <v>0</v>
      </c>
      <c r="AG1078" s="365">
        <v>0</v>
      </c>
      <c r="AH1078" s="365">
        <v>0</v>
      </c>
    </row>
    <row r="1079" spans="1:34">
      <c r="A1079" s="458" t="str">
        <f t="shared" si="16"/>
        <v>1604509262129001</v>
      </c>
      <c r="B1079" s="364" t="s">
        <v>1616</v>
      </c>
      <c r="C1079" s="364" t="s">
        <v>553</v>
      </c>
      <c r="D1079" s="364" t="s">
        <v>575</v>
      </c>
      <c r="E1079" s="364" t="s">
        <v>555</v>
      </c>
      <c r="F1079" s="364" t="s">
        <v>589</v>
      </c>
      <c r="G1079" s="364" t="s">
        <v>590</v>
      </c>
      <c r="H1079" s="364" t="s">
        <v>753</v>
      </c>
      <c r="I1079" s="364" t="s">
        <v>760</v>
      </c>
      <c r="J1079" s="364" t="s">
        <v>571</v>
      </c>
      <c r="K1079" s="364" t="s">
        <v>567</v>
      </c>
      <c r="L1079" s="364" t="s">
        <v>555</v>
      </c>
      <c r="M1079" s="364" t="s">
        <v>738</v>
      </c>
      <c r="N1079" s="364" t="s">
        <v>739</v>
      </c>
      <c r="O1079" s="364" t="s">
        <v>555</v>
      </c>
      <c r="P1079" s="364" t="s">
        <v>739</v>
      </c>
      <c r="Q1079" s="364" t="s">
        <v>555</v>
      </c>
      <c r="R1079" s="364" t="s">
        <v>555</v>
      </c>
      <c r="S1079" s="364" t="s">
        <v>555</v>
      </c>
      <c r="T1079" s="365">
        <v>60050</v>
      </c>
      <c r="U1079" s="365">
        <v>0</v>
      </c>
      <c r="V1079" s="365">
        <v>0</v>
      </c>
      <c r="W1079" s="365">
        <v>3293</v>
      </c>
      <c r="X1079" s="365">
        <v>0</v>
      </c>
      <c r="Y1079" s="365">
        <v>0</v>
      </c>
      <c r="Z1079" s="365">
        <v>0</v>
      </c>
      <c r="AA1079" s="365">
        <v>0</v>
      </c>
      <c r="AB1079" s="365">
        <v>0</v>
      </c>
      <c r="AC1079" s="365">
        <v>0</v>
      </c>
      <c r="AD1079" s="365">
        <v>0</v>
      </c>
      <c r="AE1079" s="365">
        <v>63343</v>
      </c>
      <c r="AF1079" s="365">
        <v>0</v>
      </c>
      <c r="AG1079" s="365">
        <v>0</v>
      </c>
      <c r="AH1079" s="365">
        <v>0</v>
      </c>
    </row>
    <row r="1080" spans="1:34">
      <c r="A1080" s="458" t="str">
        <f t="shared" si="16"/>
        <v>1604510262129001</v>
      </c>
      <c r="B1080" s="364" t="s">
        <v>1616</v>
      </c>
      <c r="C1080" s="364" t="s">
        <v>553</v>
      </c>
      <c r="D1080" s="364" t="s">
        <v>575</v>
      </c>
      <c r="E1080" s="364" t="s">
        <v>555</v>
      </c>
      <c r="F1080" s="364" t="s">
        <v>589</v>
      </c>
      <c r="G1080" s="364" t="s">
        <v>590</v>
      </c>
      <c r="H1080" s="364" t="s">
        <v>753</v>
      </c>
      <c r="I1080" s="364" t="s">
        <v>760</v>
      </c>
      <c r="J1080" s="364" t="s">
        <v>571</v>
      </c>
      <c r="K1080" s="364" t="s">
        <v>568</v>
      </c>
      <c r="L1080" s="364" t="s">
        <v>555</v>
      </c>
      <c r="M1080" s="364" t="s">
        <v>738</v>
      </c>
      <c r="N1080" s="364" t="s">
        <v>739</v>
      </c>
      <c r="O1080" s="364" t="s">
        <v>555</v>
      </c>
      <c r="P1080" s="364" t="s">
        <v>739</v>
      </c>
      <c r="Q1080" s="364" t="s">
        <v>555</v>
      </c>
      <c r="R1080" s="364" t="s">
        <v>555</v>
      </c>
      <c r="S1080" s="364" t="s">
        <v>555</v>
      </c>
      <c r="T1080" s="365">
        <v>4824</v>
      </c>
      <c r="U1080" s="365">
        <v>0</v>
      </c>
      <c r="V1080" s="365">
        <v>0</v>
      </c>
      <c r="W1080" s="365">
        <v>87</v>
      </c>
      <c r="X1080" s="365">
        <v>0</v>
      </c>
      <c r="Y1080" s="365">
        <v>0</v>
      </c>
      <c r="Z1080" s="365">
        <v>0</v>
      </c>
      <c r="AA1080" s="365">
        <v>0</v>
      </c>
      <c r="AB1080" s="365">
        <v>0</v>
      </c>
      <c r="AC1080" s="365">
        <v>0</v>
      </c>
      <c r="AD1080" s="365">
        <v>0</v>
      </c>
      <c r="AE1080" s="365">
        <v>4911</v>
      </c>
      <c r="AF1080" s="365">
        <v>0</v>
      </c>
      <c r="AG1080" s="365">
        <v>0</v>
      </c>
      <c r="AH1080" s="365">
        <v>0</v>
      </c>
    </row>
    <row r="1081" spans="1:34">
      <c r="A1081" s="458" t="str">
        <f t="shared" si="16"/>
        <v>1604511262129001</v>
      </c>
      <c r="B1081" s="364" t="s">
        <v>1616</v>
      </c>
      <c r="C1081" s="364" t="s">
        <v>553</v>
      </c>
      <c r="D1081" s="364" t="s">
        <v>575</v>
      </c>
      <c r="E1081" s="364" t="s">
        <v>555</v>
      </c>
      <c r="F1081" s="364" t="s">
        <v>589</v>
      </c>
      <c r="G1081" s="364" t="s">
        <v>590</v>
      </c>
      <c r="H1081" s="364" t="s">
        <v>753</v>
      </c>
      <c r="I1081" s="364" t="s">
        <v>760</v>
      </c>
      <c r="J1081" s="364" t="s">
        <v>571</v>
      </c>
      <c r="K1081" s="364" t="s">
        <v>569</v>
      </c>
      <c r="L1081" s="364" t="s">
        <v>555</v>
      </c>
      <c r="M1081" s="364" t="s">
        <v>738</v>
      </c>
      <c r="N1081" s="364" t="s">
        <v>739</v>
      </c>
      <c r="O1081" s="364" t="s">
        <v>555</v>
      </c>
      <c r="P1081" s="364" t="s">
        <v>739</v>
      </c>
      <c r="Q1081" s="364" t="s">
        <v>555</v>
      </c>
      <c r="R1081" s="364" t="s">
        <v>555</v>
      </c>
      <c r="S1081" s="364" t="s">
        <v>555</v>
      </c>
      <c r="T1081" s="365">
        <v>61229</v>
      </c>
      <c r="U1081" s="365">
        <v>0</v>
      </c>
      <c r="V1081" s="365">
        <v>0</v>
      </c>
      <c r="W1081" s="365">
        <v>3316</v>
      </c>
      <c r="X1081" s="365">
        <v>0</v>
      </c>
      <c r="Y1081" s="365">
        <v>0</v>
      </c>
      <c r="Z1081" s="365">
        <v>0</v>
      </c>
      <c r="AA1081" s="365">
        <v>0</v>
      </c>
      <c r="AB1081" s="365">
        <v>0</v>
      </c>
      <c r="AC1081" s="365">
        <v>0</v>
      </c>
      <c r="AD1081" s="365">
        <v>0</v>
      </c>
      <c r="AE1081" s="365">
        <v>64545</v>
      </c>
      <c r="AF1081" s="365">
        <v>0</v>
      </c>
      <c r="AG1081" s="365">
        <v>0</v>
      </c>
      <c r="AH1081" s="365">
        <v>0</v>
      </c>
    </row>
    <row r="1082" spans="1:34">
      <c r="A1082" s="458" t="str">
        <f t="shared" si="16"/>
        <v>1604512262129001</v>
      </c>
      <c r="B1082" s="364" t="s">
        <v>1616</v>
      </c>
      <c r="C1082" s="364" t="s">
        <v>553</v>
      </c>
      <c r="D1082" s="364" t="s">
        <v>575</v>
      </c>
      <c r="E1082" s="364" t="s">
        <v>555</v>
      </c>
      <c r="F1082" s="364" t="s">
        <v>589</v>
      </c>
      <c r="G1082" s="364" t="s">
        <v>590</v>
      </c>
      <c r="H1082" s="364" t="s">
        <v>753</v>
      </c>
      <c r="I1082" s="364" t="s">
        <v>760</v>
      </c>
      <c r="J1082" s="364" t="s">
        <v>571</v>
      </c>
      <c r="K1082" s="364" t="s">
        <v>557</v>
      </c>
      <c r="L1082" s="364" t="s">
        <v>555</v>
      </c>
      <c r="M1082" s="364" t="s">
        <v>738</v>
      </c>
      <c r="N1082" s="364" t="s">
        <v>739</v>
      </c>
      <c r="O1082" s="364" t="s">
        <v>555</v>
      </c>
      <c r="P1082" s="364" t="s">
        <v>739</v>
      </c>
      <c r="Q1082" s="364" t="s">
        <v>555</v>
      </c>
      <c r="R1082" s="364" t="s">
        <v>555</v>
      </c>
      <c r="S1082" s="364" t="s">
        <v>555</v>
      </c>
      <c r="T1082" s="365">
        <v>3645</v>
      </c>
      <c r="U1082" s="365">
        <v>0</v>
      </c>
      <c r="V1082" s="365">
        <v>0</v>
      </c>
      <c r="W1082" s="365">
        <v>64</v>
      </c>
      <c r="X1082" s="365">
        <v>0</v>
      </c>
      <c r="Y1082" s="365">
        <v>0</v>
      </c>
      <c r="Z1082" s="365">
        <v>0</v>
      </c>
      <c r="AA1082" s="365">
        <v>0</v>
      </c>
      <c r="AB1082" s="365">
        <v>0</v>
      </c>
      <c r="AC1082" s="365">
        <v>0</v>
      </c>
      <c r="AD1082" s="365">
        <v>0</v>
      </c>
      <c r="AE1082" s="365">
        <v>3709</v>
      </c>
      <c r="AF1082" s="365">
        <v>0</v>
      </c>
      <c r="AG1082" s="365">
        <v>0</v>
      </c>
      <c r="AH1082" s="365">
        <v>0</v>
      </c>
    </row>
    <row r="1083" spans="1:34">
      <c r="A1083" s="458" t="str">
        <f t="shared" si="16"/>
        <v>1604513262129001</v>
      </c>
      <c r="B1083" s="364" t="s">
        <v>1616</v>
      </c>
      <c r="C1083" s="364" t="s">
        <v>553</v>
      </c>
      <c r="D1083" s="364" t="s">
        <v>575</v>
      </c>
      <c r="E1083" s="364" t="s">
        <v>555</v>
      </c>
      <c r="F1083" s="364" t="s">
        <v>589</v>
      </c>
      <c r="G1083" s="364" t="s">
        <v>590</v>
      </c>
      <c r="H1083" s="364" t="s">
        <v>753</v>
      </c>
      <c r="I1083" s="364" t="s">
        <v>760</v>
      </c>
      <c r="J1083" s="364" t="s">
        <v>571</v>
      </c>
      <c r="K1083" s="364" t="s">
        <v>572</v>
      </c>
      <c r="L1083" s="364" t="s">
        <v>555</v>
      </c>
      <c r="M1083" s="364" t="s">
        <v>738</v>
      </c>
      <c r="N1083" s="364" t="s">
        <v>739</v>
      </c>
      <c r="O1083" s="364" t="s">
        <v>555</v>
      </c>
      <c r="P1083" s="364" t="s">
        <v>739</v>
      </c>
      <c r="Q1083" s="364" t="s">
        <v>555</v>
      </c>
      <c r="R1083" s="364" t="s">
        <v>555</v>
      </c>
      <c r="S1083" s="364" t="s">
        <v>555</v>
      </c>
      <c r="T1083" s="365">
        <v>62431</v>
      </c>
      <c r="U1083" s="365">
        <v>0</v>
      </c>
      <c r="V1083" s="365">
        <v>0</v>
      </c>
      <c r="W1083" s="365">
        <v>3339</v>
      </c>
      <c r="X1083" s="365">
        <v>0</v>
      </c>
      <c r="Y1083" s="365">
        <v>0</v>
      </c>
      <c r="Z1083" s="365">
        <v>0</v>
      </c>
      <c r="AA1083" s="365">
        <v>0</v>
      </c>
      <c r="AB1083" s="365">
        <v>0</v>
      </c>
      <c r="AC1083" s="365">
        <v>0</v>
      </c>
      <c r="AD1083" s="365">
        <v>0</v>
      </c>
      <c r="AE1083" s="365">
        <v>65770</v>
      </c>
      <c r="AF1083" s="365">
        <v>0</v>
      </c>
      <c r="AG1083" s="365">
        <v>0</v>
      </c>
      <c r="AH1083" s="365">
        <v>0</v>
      </c>
    </row>
    <row r="1084" spans="1:34">
      <c r="A1084" s="458" t="str">
        <f t="shared" si="16"/>
        <v>1604514262129001</v>
      </c>
      <c r="B1084" s="364" t="s">
        <v>1616</v>
      </c>
      <c r="C1084" s="364" t="s">
        <v>553</v>
      </c>
      <c r="D1084" s="364" t="s">
        <v>575</v>
      </c>
      <c r="E1084" s="364" t="s">
        <v>555</v>
      </c>
      <c r="F1084" s="364" t="s">
        <v>589</v>
      </c>
      <c r="G1084" s="364" t="s">
        <v>590</v>
      </c>
      <c r="H1084" s="364" t="s">
        <v>753</v>
      </c>
      <c r="I1084" s="364" t="s">
        <v>760</v>
      </c>
      <c r="J1084" s="364" t="s">
        <v>571</v>
      </c>
      <c r="K1084" s="364" t="s">
        <v>573</v>
      </c>
      <c r="L1084" s="364" t="s">
        <v>555</v>
      </c>
      <c r="M1084" s="364" t="s">
        <v>738</v>
      </c>
      <c r="N1084" s="364" t="s">
        <v>739</v>
      </c>
      <c r="O1084" s="364" t="s">
        <v>555</v>
      </c>
      <c r="P1084" s="364" t="s">
        <v>739</v>
      </c>
      <c r="Q1084" s="364" t="s">
        <v>555</v>
      </c>
      <c r="R1084" s="364" t="s">
        <v>555</v>
      </c>
      <c r="S1084" s="364" t="s">
        <v>555</v>
      </c>
      <c r="T1084" s="365">
        <v>2443</v>
      </c>
      <c r="U1084" s="365">
        <v>0</v>
      </c>
      <c r="V1084" s="365">
        <v>0</v>
      </c>
      <c r="W1084" s="365">
        <v>41</v>
      </c>
      <c r="X1084" s="365">
        <v>0</v>
      </c>
      <c r="Y1084" s="365">
        <v>0</v>
      </c>
      <c r="Z1084" s="365">
        <v>0</v>
      </c>
      <c r="AA1084" s="365">
        <v>0</v>
      </c>
      <c r="AB1084" s="365">
        <v>0</v>
      </c>
      <c r="AC1084" s="365">
        <v>0</v>
      </c>
      <c r="AD1084" s="365">
        <v>0</v>
      </c>
      <c r="AE1084" s="365">
        <v>2484</v>
      </c>
      <c r="AF1084" s="365">
        <v>0</v>
      </c>
      <c r="AG1084" s="365">
        <v>0</v>
      </c>
      <c r="AH1084" s="365">
        <v>0</v>
      </c>
    </row>
    <row r="1085" spans="1:34">
      <c r="A1085" s="458" t="str">
        <f t="shared" si="16"/>
        <v>1604515262129001</v>
      </c>
      <c r="B1085" s="364" t="s">
        <v>1616</v>
      </c>
      <c r="C1085" s="364" t="s">
        <v>553</v>
      </c>
      <c r="D1085" s="364" t="s">
        <v>575</v>
      </c>
      <c r="E1085" s="364" t="s">
        <v>555</v>
      </c>
      <c r="F1085" s="364" t="s">
        <v>589</v>
      </c>
      <c r="G1085" s="364" t="s">
        <v>590</v>
      </c>
      <c r="H1085" s="364" t="s">
        <v>753</v>
      </c>
      <c r="I1085" s="364" t="s">
        <v>760</v>
      </c>
      <c r="J1085" s="364" t="s">
        <v>571</v>
      </c>
      <c r="K1085" s="364" t="s">
        <v>574</v>
      </c>
      <c r="L1085" s="364" t="s">
        <v>555</v>
      </c>
      <c r="M1085" s="364" t="s">
        <v>738</v>
      </c>
      <c r="N1085" s="364" t="s">
        <v>739</v>
      </c>
      <c r="O1085" s="364" t="s">
        <v>555</v>
      </c>
      <c r="P1085" s="364" t="s">
        <v>739</v>
      </c>
      <c r="Q1085" s="364" t="s">
        <v>555</v>
      </c>
      <c r="R1085" s="364" t="s">
        <v>555</v>
      </c>
      <c r="S1085" s="364" t="s">
        <v>555</v>
      </c>
      <c r="T1085" s="365">
        <v>63657</v>
      </c>
      <c r="U1085" s="365">
        <v>0</v>
      </c>
      <c r="V1085" s="365">
        <v>0</v>
      </c>
      <c r="W1085" s="365">
        <v>3362</v>
      </c>
      <c r="X1085" s="365">
        <v>0</v>
      </c>
      <c r="Y1085" s="365">
        <v>0</v>
      </c>
      <c r="Z1085" s="365">
        <v>0</v>
      </c>
      <c r="AA1085" s="365">
        <v>0</v>
      </c>
      <c r="AB1085" s="365">
        <v>0</v>
      </c>
      <c r="AC1085" s="365">
        <v>0</v>
      </c>
      <c r="AD1085" s="365">
        <v>0</v>
      </c>
      <c r="AE1085" s="365">
        <v>67019</v>
      </c>
      <c r="AF1085" s="365">
        <v>0</v>
      </c>
      <c r="AG1085" s="365">
        <v>0</v>
      </c>
      <c r="AH1085" s="365">
        <v>0</v>
      </c>
    </row>
    <row r="1086" spans="1:34">
      <c r="A1086" s="458" t="str">
        <f t="shared" si="16"/>
        <v>1604516262129001</v>
      </c>
      <c r="B1086" s="364" t="s">
        <v>1616</v>
      </c>
      <c r="C1086" s="364" t="s">
        <v>553</v>
      </c>
      <c r="D1086" s="364" t="s">
        <v>575</v>
      </c>
      <c r="E1086" s="364" t="s">
        <v>555</v>
      </c>
      <c r="F1086" s="364" t="s">
        <v>589</v>
      </c>
      <c r="G1086" s="364" t="s">
        <v>590</v>
      </c>
      <c r="H1086" s="364" t="s">
        <v>753</v>
      </c>
      <c r="I1086" s="364" t="s">
        <v>760</v>
      </c>
      <c r="J1086" s="364" t="s">
        <v>571</v>
      </c>
      <c r="K1086" s="364" t="s">
        <v>575</v>
      </c>
      <c r="L1086" s="364" t="s">
        <v>555</v>
      </c>
      <c r="M1086" s="364" t="s">
        <v>738</v>
      </c>
      <c r="N1086" s="364" t="s">
        <v>739</v>
      </c>
      <c r="O1086" s="364" t="s">
        <v>555</v>
      </c>
      <c r="P1086" s="364" t="s">
        <v>739</v>
      </c>
      <c r="Q1086" s="364" t="s">
        <v>555</v>
      </c>
      <c r="R1086" s="364" t="s">
        <v>555</v>
      </c>
      <c r="S1086" s="364" t="s">
        <v>555</v>
      </c>
      <c r="T1086" s="365">
        <v>1217</v>
      </c>
      <c r="U1086" s="365">
        <v>0</v>
      </c>
      <c r="V1086" s="365">
        <v>0</v>
      </c>
      <c r="W1086" s="365">
        <v>18</v>
      </c>
      <c r="X1086" s="365">
        <v>0</v>
      </c>
      <c r="Y1086" s="365">
        <v>0</v>
      </c>
      <c r="Z1086" s="365">
        <v>0</v>
      </c>
      <c r="AA1086" s="365">
        <v>0</v>
      </c>
      <c r="AB1086" s="365">
        <v>0</v>
      </c>
      <c r="AC1086" s="365">
        <v>0</v>
      </c>
      <c r="AD1086" s="365">
        <v>0</v>
      </c>
      <c r="AE1086" s="365">
        <v>1235</v>
      </c>
      <c r="AF1086" s="365">
        <v>0</v>
      </c>
      <c r="AG1086" s="365">
        <v>0</v>
      </c>
      <c r="AH1086" s="365">
        <v>0</v>
      </c>
    </row>
    <row r="1087" spans="1:34">
      <c r="A1087" s="458" t="str">
        <f t="shared" si="16"/>
        <v>1604517262129001</v>
      </c>
      <c r="B1087" s="364" t="s">
        <v>1616</v>
      </c>
      <c r="C1087" s="364" t="s">
        <v>553</v>
      </c>
      <c r="D1087" s="364" t="s">
        <v>575</v>
      </c>
      <c r="E1087" s="364" t="s">
        <v>555</v>
      </c>
      <c r="F1087" s="364" t="s">
        <v>589</v>
      </c>
      <c r="G1087" s="364" t="s">
        <v>590</v>
      </c>
      <c r="H1087" s="364" t="s">
        <v>753</v>
      </c>
      <c r="I1087" s="364" t="s">
        <v>760</v>
      </c>
      <c r="J1087" s="364" t="s">
        <v>571</v>
      </c>
      <c r="K1087" s="364" t="s">
        <v>576</v>
      </c>
      <c r="L1087" s="364" t="s">
        <v>555</v>
      </c>
      <c r="M1087" s="364" t="s">
        <v>738</v>
      </c>
      <c r="N1087" s="364" t="s">
        <v>739</v>
      </c>
      <c r="O1087" s="364" t="s">
        <v>555</v>
      </c>
      <c r="P1087" s="364" t="s">
        <v>739</v>
      </c>
      <c r="Q1087" s="364" t="s">
        <v>555</v>
      </c>
      <c r="R1087" s="364" t="s">
        <v>555</v>
      </c>
      <c r="S1087" s="364" t="s">
        <v>555</v>
      </c>
      <c r="T1087" s="365">
        <v>14881</v>
      </c>
      <c r="U1087" s="365">
        <v>0</v>
      </c>
      <c r="V1087" s="365">
        <v>0</v>
      </c>
      <c r="W1087" s="365">
        <v>0</v>
      </c>
      <c r="X1087" s="365">
        <v>0</v>
      </c>
      <c r="Y1087" s="365">
        <v>0</v>
      </c>
      <c r="Z1087" s="365">
        <v>0</v>
      </c>
      <c r="AA1087" s="365">
        <v>0</v>
      </c>
      <c r="AB1087" s="365">
        <v>0</v>
      </c>
      <c r="AC1087" s="365">
        <v>0</v>
      </c>
      <c r="AD1087" s="365">
        <v>0</v>
      </c>
      <c r="AE1087" s="365">
        <v>14881</v>
      </c>
      <c r="AF1087" s="365">
        <v>0</v>
      </c>
      <c r="AG1087" s="365">
        <v>0</v>
      </c>
      <c r="AH1087" s="365">
        <v>0</v>
      </c>
    </row>
    <row r="1088" spans="1:34">
      <c r="A1088" s="458" t="str">
        <f t="shared" si="16"/>
        <v>1604518262129001</v>
      </c>
      <c r="B1088" s="364" t="s">
        <v>1616</v>
      </c>
      <c r="C1088" s="364" t="s">
        <v>553</v>
      </c>
      <c r="D1088" s="364" t="s">
        <v>575</v>
      </c>
      <c r="E1088" s="364" t="s">
        <v>555</v>
      </c>
      <c r="F1088" s="364" t="s">
        <v>589</v>
      </c>
      <c r="G1088" s="364" t="s">
        <v>590</v>
      </c>
      <c r="H1088" s="364" t="s">
        <v>753</v>
      </c>
      <c r="I1088" s="364" t="s">
        <v>760</v>
      </c>
      <c r="J1088" s="364" t="s">
        <v>571</v>
      </c>
      <c r="K1088" s="364" t="s">
        <v>577</v>
      </c>
      <c r="L1088" s="364" t="s">
        <v>555</v>
      </c>
      <c r="M1088" s="364" t="s">
        <v>738</v>
      </c>
      <c r="N1088" s="364" t="s">
        <v>739</v>
      </c>
      <c r="O1088" s="364" t="s">
        <v>555</v>
      </c>
      <c r="P1088" s="364" t="s">
        <v>739</v>
      </c>
      <c r="Q1088" s="364" t="s">
        <v>555</v>
      </c>
      <c r="R1088" s="364" t="s">
        <v>555</v>
      </c>
      <c r="S1088" s="364" t="s">
        <v>555</v>
      </c>
      <c r="T1088" s="365">
        <v>141</v>
      </c>
      <c r="U1088" s="365">
        <v>0</v>
      </c>
      <c r="V1088" s="365">
        <v>0</v>
      </c>
      <c r="W1088" s="365">
        <v>0</v>
      </c>
      <c r="X1088" s="365">
        <v>0</v>
      </c>
      <c r="Y1088" s="365">
        <v>0</v>
      </c>
      <c r="Z1088" s="365">
        <v>0</v>
      </c>
      <c r="AA1088" s="365">
        <v>0</v>
      </c>
      <c r="AB1088" s="365">
        <v>0</v>
      </c>
      <c r="AC1088" s="365">
        <v>0</v>
      </c>
      <c r="AD1088" s="365">
        <v>0</v>
      </c>
      <c r="AE1088" s="365">
        <v>141</v>
      </c>
      <c r="AF1088" s="365">
        <v>0</v>
      </c>
      <c r="AG1088" s="365">
        <v>0</v>
      </c>
      <c r="AH1088" s="365">
        <v>0</v>
      </c>
    </row>
    <row r="1089" spans="1:107">
      <c r="A1089" s="458" t="str">
        <f t="shared" si="16"/>
        <v>1604519262129001</v>
      </c>
      <c r="B1089" s="364" t="s">
        <v>1616</v>
      </c>
      <c r="C1089" s="364" t="s">
        <v>553</v>
      </c>
      <c r="D1089" s="364" t="s">
        <v>575</v>
      </c>
      <c r="E1089" s="364" t="s">
        <v>555</v>
      </c>
      <c r="F1089" s="364" t="s">
        <v>589</v>
      </c>
      <c r="G1089" s="364" t="s">
        <v>590</v>
      </c>
      <c r="H1089" s="364" t="s">
        <v>753</v>
      </c>
      <c r="I1089" s="364" t="s">
        <v>760</v>
      </c>
      <c r="J1089" s="364" t="s">
        <v>571</v>
      </c>
      <c r="K1089" s="364" t="s">
        <v>578</v>
      </c>
      <c r="L1089" s="364" t="s">
        <v>555</v>
      </c>
      <c r="M1089" s="364" t="s">
        <v>738</v>
      </c>
      <c r="N1089" s="364" t="s">
        <v>739</v>
      </c>
      <c r="O1089" s="364" t="s">
        <v>555</v>
      </c>
      <c r="P1089" s="364" t="s">
        <v>739</v>
      </c>
      <c r="Q1089" s="364" t="s">
        <v>555</v>
      </c>
      <c r="R1089" s="364" t="s">
        <v>555</v>
      </c>
      <c r="S1089" s="364" t="s">
        <v>555</v>
      </c>
      <c r="T1089" s="365">
        <v>0</v>
      </c>
      <c r="U1089" s="365">
        <v>0</v>
      </c>
      <c r="V1089" s="365">
        <v>0</v>
      </c>
      <c r="W1089" s="365">
        <v>0</v>
      </c>
      <c r="X1089" s="365">
        <v>0</v>
      </c>
      <c r="Y1089" s="365">
        <v>0</v>
      </c>
      <c r="Z1089" s="365">
        <v>0</v>
      </c>
      <c r="AA1089" s="365">
        <v>0</v>
      </c>
      <c r="AB1089" s="365">
        <v>0</v>
      </c>
      <c r="AC1089" s="365">
        <v>0</v>
      </c>
      <c r="AD1089" s="365">
        <v>0</v>
      </c>
      <c r="AE1089" s="365">
        <v>0</v>
      </c>
      <c r="AF1089" s="365">
        <v>0</v>
      </c>
      <c r="AG1089" s="365">
        <v>0</v>
      </c>
      <c r="AH1089" s="365">
        <v>0</v>
      </c>
    </row>
    <row r="1090" spans="1:107">
      <c r="A1090" s="458" t="str">
        <f t="shared" si="16"/>
        <v>1604520262129001</v>
      </c>
      <c r="B1090" s="364" t="s">
        <v>1616</v>
      </c>
      <c r="C1090" s="364" t="s">
        <v>553</v>
      </c>
      <c r="D1090" s="364" t="s">
        <v>575</v>
      </c>
      <c r="E1090" s="364" t="s">
        <v>555</v>
      </c>
      <c r="F1090" s="364" t="s">
        <v>589</v>
      </c>
      <c r="G1090" s="364" t="s">
        <v>590</v>
      </c>
      <c r="H1090" s="364" t="s">
        <v>753</v>
      </c>
      <c r="I1090" s="364" t="s">
        <v>760</v>
      </c>
      <c r="J1090" s="364" t="s">
        <v>571</v>
      </c>
      <c r="K1090" s="364" t="s">
        <v>579</v>
      </c>
      <c r="L1090" s="364" t="s">
        <v>555</v>
      </c>
      <c r="M1090" s="364" t="s">
        <v>738</v>
      </c>
      <c r="N1090" s="364" t="s">
        <v>739</v>
      </c>
      <c r="O1090" s="364" t="s">
        <v>555</v>
      </c>
      <c r="P1090" s="364" t="s">
        <v>739</v>
      </c>
      <c r="Q1090" s="364" t="s">
        <v>555</v>
      </c>
      <c r="R1090" s="364" t="s">
        <v>555</v>
      </c>
      <c r="S1090" s="364" t="s">
        <v>555</v>
      </c>
      <c r="T1090" s="365">
        <v>0</v>
      </c>
      <c r="U1090" s="365">
        <v>0</v>
      </c>
      <c r="V1090" s="365">
        <v>0</v>
      </c>
      <c r="W1090" s="365">
        <v>0</v>
      </c>
      <c r="X1090" s="365">
        <v>0</v>
      </c>
      <c r="Y1090" s="365">
        <v>0</v>
      </c>
      <c r="Z1090" s="365">
        <v>0</v>
      </c>
      <c r="AA1090" s="365">
        <v>0</v>
      </c>
      <c r="AB1090" s="365">
        <v>0</v>
      </c>
      <c r="AC1090" s="365">
        <v>0</v>
      </c>
      <c r="AD1090" s="365">
        <v>0</v>
      </c>
      <c r="AE1090" s="365">
        <v>0</v>
      </c>
      <c r="AF1090" s="365">
        <v>0</v>
      </c>
      <c r="AG1090" s="365">
        <v>0</v>
      </c>
      <c r="AH1090" s="365">
        <v>0</v>
      </c>
    </row>
    <row r="1091" spans="1:107">
      <c r="A1091" s="458" t="str">
        <f t="shared" ref="A1091:A1154" si="17">+D1091&amp;E1091&amp;J1091&amp;K1091&amp;F1091&amp;H1091</f>
        <v>1604521262129001</v>
      </c>
      <c r="B1091" s="364" t="s">
        <v>1616</v>
      </c>
      <c r="C1091" s="364" t="s">
        <v>553</v>
      </c>
      <c r="D1091" s="364" t="s">
        <v>575</v>
      </c>
      <c r="E1091" s="364" t="s">
        <v>555</v>
      </c>
      <c r="F1091" s="364" t="s">
        <v>589</v>
      </c>
      <c r="G1091" s="364" t="s">
        <v>590</v>
      </c>
      <c r="H1091" s="364" t="s">
        <v>753</v>
      </c>
      <c r="I1091" s="364" t="s">
        <v>760</v>
      </c>
      <c r="J1091" s="364" t="s">
        <v>571</v>
      </c>
      <c r="K1091" s="364" t="s">
        <v>559</v>
      </c>
      <c r="L1091" s="364" t="s">
        <v>555</v>
      </c>
      <c r="M1091" s="364" t="s">
        <v>738</v>
      </c>
      <c r="N1091" s="364" t="s">
        <v>739</v>
      </c>
      <c r="O1091" s="364" t="s">
        <v>555</v>
      </c>
      <c r="P1091" s="364" t="s">
        <v>739</v>
      </c>
      <c r="Q1091" s="364" t="s">
        <v>555</v>
      </c>
      <c r="R1091" s="364" t="s">
        <v>555</v>
      </c>
      <c r="S1091" s="364" t="s">
        <v>555</v>
      </c>
      <c r="T1091" s="365">
        <v>0</v>
      </c>
      <c r="U1091" s="365">
        <v>0</v>
      </c>
      <c r="V1091" s="365">
        <v>0</v>
      </c>
      <c r="W1091" s="365">
        <v>0</v>
      </c>
      <c r="X1091" s="365">
        <v>0</v>
      </c>
      <c r="Y1091" s="365">
        <v>0</v>
      </c>
      <c r="Z1091" s="365">
        <v>0</v>
      </c>
      <c r="AA1091" s="365">
        <v>0</v>
      </c>
      <c r="AB1091" s="365">
        <v>0</v>
      </c>
      <c r="AC1091" s="365">
        <v>0</v>
      </c>
      <c r="AD1091" s="365">
        <v>0</v>
      </c>
      <c r="AE1091" s="365">
        <v>0</v>
      </c>
      <c r="AF1091" s="365">
        <v>0</v>
      </c>
      <c r="AG1091" s="365">
        <v>0</v>
      </c>
      <c r="AH1091" s="365">
        <v>0</v>
      </c>
    </row>
    <row r="1092" spans="1:107">
      <c r="A1092" s="458" t="str">
        <f t="shared" si="17"/>
        <v>1604522262129001</v>
      </c>
      <c r="B1092" s="364" t="s">
        <v>1616</v>
      </c>
      <c r="C1092" s="364" t="s">
        <v>553</v>
      </c>
      <c r="D1092" s="364" t="s">
        <v>575</v>
      </c>
      <c r="E1092" s="364" t="s">
        <v>555</v>
      </c>
      <c r="F1092" s="364" t="s">
        <v>589</v>
      </c>
      <c r="G1092" s="364" t="s">
        <v>590</v>
      </c>
      <c r="H1092" s="364" t="s">
        <v>753</v>
      </c>
      <c r="I1092" s="364" t="s">
        <v>760</v>
      </c>
      <c r="J1092" s="364" t="s">
        <v>571</v>
      </c>
      <c r="K1092" s="364" t="s">
        <v>580</v>
      </c>
      <c r="L1092" s="364" t="s">
        <v>555</v>
      </c>
      <c r="M1092" s="364" t="s">
        <v>738</v>
      </c>
      <c r="N1092" s="364" t="s">
        <v>739</v>
      </c>
      <c r="O1092" s="364" t="s">
        <v>555</v>
      </c>
      <c r="P1092" s="364" t="s">
        <v>739</v>
      </c>
      <c r="Q1092" s="364" t="s">
        <v>555</v>
      </c>
      <c r="R1092" s="364" t="s">
        <v>555</v>
      </c>
      <c r="S1092" s="364" t="s">
        <v>555</v>
      </c>
      <c r="T1092" s="365">
        <v>0</v>
      </c>
      <c r="U1092" s="365">
        <v>0</v>
      </c>
      <c r="V1092" s="365">
        <v>0</v>
      </c>
      <c r="W1092" s="365">
        <v>0</v>
      </c>
      <c r="X1092" s="365">
        <v>0</v>
      </c>
      <c r="Y1092" s="365">
        <v>0</v>
      </c>
      <c r="Z1092" s="365">
        <v>0</v>
      </c>
      <c r="AA1092" s="365">
        <v>0</v>
      </c>
      <c r="AB1092" s="365">
        <v>0</v>
      </c>
      <c r="AC1092" s="365">
        <v>0</v>
      </c>
      <c r="AD1092" s="365">
        <v>0</v>
      </c>
      <c r="AE1092" s="365">
        <v>0</v>
      </c>
      <c r="AF1092" s="365">
        <v>0</v>
      </c>
      <c r="AG1092" s="365">
        <v>0</v>
      </c>
      <c r="AH1092" s="365">
        <v>0</v>
      </c>
    </row>
    <row r="1093" spans="1:107">
      <c r="A1093" s="458" t="str">
        <f t="shared" si="17"/>
        <v>1604523262129001</v>
      </c>
      <c r="B1093" s="364" t="s">
        <v>1616</v>
      </c>
      <c r="C1093" s="364" t="s">
        <v>553</v>
      </c>
      <c r="D1093" s="364" t="s">
        <v>575</v>
      </c>
      <c r="E1093" s="364" t="s">
        <v>555</v>
      </c>
      <c r="F1093" s="364" t="s">
        <v>589</v>
      </c>
      <c r="G1093" s="364" t="s">
        <v>590</v>
      </c>
      <c r="H1093" s="364" t="s">
        <v>753</v>
      </c>
      <c r="I1093" s="364" t="s">
        <v>760</v>
      </c>
      <c r="J1093" s="364" t="s">
        <v>571</v>
      </c>
      <c r="K1093" s="364" t="s">
        <v>581</v>
      </c>
      <c r="L1093" s="364" t="s">
        <v>555</v>
      </c>
      <c r="M1093" s="364" t="s">
        <v>738</v>
      </c>
      <c r="N1093" s="364" t="s">
        <v>739</v>
      </c>
      <c r="O1093" s="364" t="s">
        <v>555</v>
      </c>
      <c r="P1093" s="364" t="s">
        <v>739</v>
      </c>
      <c r="Q1093" s="364" t="s">
        <v>555</v>
      </c>
      <c r="R1093" s="364" t="s">
        <v>555</v>
      </c>
      <c r="S1093" s="364" t="s">
        <v>555</v>
      </c>
      <c r="T1093" s="365">
        <v>0</v>
      </c>
      <c r="U1093" s="365">
        <v>0</v>
      </c>
      <c r="V1093" s="365">
        <v>0</v>
      </c>
      <c r="W1093" s="365">
        <v>0</v>
      </c>
      <c r="X1093" s="365">
        <v>0</v>
      </c>
      <c r="Y1093" s="365">
        <v>0</v>
      </c>
      <c r="Z1093" s="365">
        <v>0</v>
      </c>
      <c r="AA1093" s="365">
        <v>0</v>
      </c>
      <c r="AB1093" s="365">
        <v>0</v>
      </c>
      <c r="AC1093" s="365">
        <v>0</v>
      </c>
      <c r="AD1093" s="365">
        <v>0</v>
      </c>
      <c r="AE1093" s="365">
        <v>0</v>
      </c>
      <c r="AF1093" s="365">
        <v>0</v>
      </c>
      <c r="AG1093" s="365">
        <v>0</v>
      </c>
      <c r="AH1093" s="365">
        <v>0</v>
      </c>
    </row>
    <row r="1094" spans="1:107">
      <c r="A1094" s="458" t="str">
        <f t="shared" si="17"/>
        <v>1604524262129001</v>
      </c>
      <c r="B1094" s="364" t="s">
        <v>1616</v>
      </c>
      <c r="C1094" s="364" t="s">
        <v>553</v>
      </c>
      <c r="D1094" s="364" t="s">
        <v>575</v>
      </c>
      <c r="E1094" s="364" t="s">
        <v>555</v>
      </c>
      <c r="F1094" s="364" t="s">
        <v>589</v>
      </c>
      <c r="G1094" s="364" t="s">
        <v>590</v>
      </c>
      <c r="H1094" s="364" t="s">
        <v>753</v>
      </c>
      <c r="I1094" s="364" t="s">
        <v>760</v>
      </c>
      <c r="J1094" s="364" t="s">
        <v>571</v>
      </c>
      <c r="K1094" s="364" t="s">
        <v>560</v>
      </c>
      <c r="L1094" s="364" t="s">
        <v>555</v>
      </c>
      <c r="M1094" s="364" t="s">
        <v>738</v>
      </c>
      <c r="N1094" s="364" t="s">
        <v>739</v>
      </c>
      <c r="O1094" s="364" t="s">
        <v>555</v>
      </c>
      <c r="P1094" s="364" t="s">
        <v>739</v>
      </c>
      <c r="Q1094" s="364" t="s">
        <v>555</v>
      </c>
      <c r="R1094" s="364" t="s">
        <v>555</v>
      </c>
      <c r="S1094" s="364" t="s">
        <v>555</v>
      </c>
      <c r="T1094" s="365">
        <v>491107</v>
      </c>
      <c r="U1094" s="365">
        <v>0</v>
      </c>
      <c r="V1094" s="365">
        <v>0</v>
      </c>
      <c r="W1094" s="365">
        <v>26253</v>
      </c>
      <c r="X1094" s="365">
        <v>0</v>
      </c>
      <c r="Y1094" s="365">
        <v>0</v>
      </c>
      <c r="Z1094" s="365">
        <v>0</v>
      </c>
      <c r="AA1094" s="365">
        <v>0</v>
      </c>
      <c r="AB1094" s="365">
        <v>0</v>
      </c>
      <c r="AC1094" s="365">
        <v>0</v>
      </c>
      <c r="AD1094" s="365">
        <v>0</v>
      </c>
      <c r="AE1094" s="365">
        <v>517360</v>
      </c>
      <c r="AF1094" s="365">
        <v>0</v>
      </c>
      <c r="AG1094" s="365">
        <v>0</v>
      </c>
      <c r="AH1094" s="365">
        <v>0</v>
      </c>
    </row>
    <row r="1095" spans="1:107">
      <c r="A1095" s="458" t="str">
        <f t="shared" si="17"/>
        <v>1622101262129001</v>
      </c>
      <c r="B1095" s="364" t="s">
        <v>1616</v>
      </c>
      <c r="C1095" s="364" t="s">
        <v>553</v>
      </c>
      <c r="D1095" s="364" t="s">
        <v>575</v>
      </c>
      <c r="E1095" s="364" t="s">
        <v>740</v>
      </c>
      <c r="F1095" s="364" t="s">
        <v>589</v>
      </c>
      <c r="G1095" s="364" t="s">
        <v>590</v>
      </c>
      <c r="H1095" s="364" t="s">
        <v>753</v>
      </c>
      <c r="I1095" s="364" t="s">
        <v>760</v>
      </c>
      <c r="J1095" s="364" t="s">
        <v>559</v>
      </c>
      <c r="K1095" s="364" t="s">
        <v>558</v>
      </c>
      <c r="L1095" s="364" t="s">
        <v>744</v>
      </c>
      <c r="M1095" s="364" t="s">
        <v>738</v>
      </c>
      <c r="N1095" s="364" t="s">
        <v>739</v>
      </c>
      <c r="O1095" s="364" t="s">
        <v>738</v>
      </c>
      <c r="P1095" s="364" t="s">
        <v>739</v>
      </c>
      <c r="Q1095" s="364" t="s">
        <v>555</v>
      </c>
      <c r="R1095" s="364" t="s">
        <v>555</v>
      </c>
      <c r="S1095" s="364" t="s">
        <v>555</v>
      </c>
      <c r="T1095" s="365">
        <v>0</v>
      </c>
      <c r="U1095" s="365">
        <v>0</v>
      </c>
      <c r="V1095" s="365">
        <v>0</v>
      </c>
      <c r="W1095" s="365">
        <v>0</v>
      </c>
      <c r="X1095" s="365">
        <v>0</v>
      </c>
      <c r="Y1095" s="365">
        <v>0</v>
      </c>
      <c r="Z1095" s="365">
        <v>10588</v>
      </c>
      <c r="AA1095" s="365">
        <v>10588</v>
      </c>
      <c r="AB1095" s="365">
        <v>0</v>
      </c>
      <c r="AC1095" s="365">
        <v>0</v>
      </c>
      <c r="AD1095" s="365">
        <v>0</v>
      </c>
      <c r="AE1095" s="365">
        <v>0</v>
      </c>
      <c r="AF1095" s="365">
        <v>0</v>
      </c>
      <c r="AG1095" s="365">
        <v>0</v>
      </c>
      <c r="AH1095" s="365">
        <v>2695</v>
      </c>
      <c r="AI1095" s="365">
        <v>0</v>
      </c>
      <c r="AJ1095" s="365">
        <v>0</v>
      </c>
      <c r="AK1095" s="365">
        <v>0</v>
      </c>
      <c r="AL1095" s="365">
        <v>491483</v>
      </c>
      <c r="AM1095" s="365">
        <v>0</v>
      </c>
      <c r="AN1095" s="365">
        <v>0</v>
      </c>
      <c r="AO1095" s="365">
        <v>0</v>
      </c>
      <c r="AP1095" s="365">
        <v>0</v>
      </c>
      <c r="AQ1095" s="365">
        <v>0</v>
      </c>
      <c r="AR1095" s="365">
        <v>0</v>
      </c>
      <c r="AS1095" s="365">
        <v>0</v>
      </c>
      <c r="AT1095" s="365">
        <v>16447</v>
      </c>
      <c r="AU1095" s="365">
        <v>4850</v>
      </c>
      <c r="AV1095" s="365">
        <v>526063</v>
      </c>
      <c r="AW1095" s="365">
        <v>0</v>
      </c>
      <c r="AX1095" s="365">
        <v>0</v>
      </c>
      <c r="AY1095" s="365">
        <v>0</v>
      </c>
      <c r="AZ1095" s="365">
        <v>0</v>
      </c>
    </row>
    <row r="1096" spans="1:107">
      <c r="A1096" s="458" t="str">
        <f t="shared" si="17"/>
        <v>1622102262129001</v>
      </c>
      <c r="B1096" s="364" t="s">
        <v>1616</v>
      </c>
      <c r="C1096" s="364" t="s">
        <v>553</v>
      </c>
      <c r="D1096" s="364" t="s">
        <v>575</v>
      </c>
      <c r="E1096" s="364" t="s">
        <v>740</v>
      </c>
      <c r="F1096" s="364" t="s">
        <v>589</v>
      </c>
      <c r="G1096" s="364" t="s">
        <v>590</v>
      </c>
      <c r="H1096" s="364" t="s">
        <v>753</v>
      </c>
      <c r="I1096" s="364" t="s">
        <v>760</v>
      </c>
      <c r="J1096" s="364" t="s">
        <v>559</v>
      </c>
      <c r="K1096" s="364" t="s">
        <v>561</v>
      </c>
      <c r="L1096" s="364" t="s">
        <v>744</v>
      </c>
      <c r="M1096" s="364" t="s">
        <v>738</v>
      </c>
      <c r="N1096" s="364" t="s">
        <v>739</v>
      </c>
      <c r="O1096" s="364" t="s">
        <v>738</v>
      </c>
      <c r="P1096" s="364" t="s">
        <v>739</v>
      </c>
      <c r="Q1096" s="364" t="s">
        <v>555</v>
      </c>
      <c r="R1096" s="364" t="s">
        <v>555</v>
      </c>
      <c r="S1096" s="364" t="s">
        <v>555</v>
      </c>
      <c r="T1096" s="365">
        <v>0</v>
      </c>
      <c r="U1096" s="365">
        <v>0</v>
      </c>
      <c r="V1096" s="365">
        <v>0</v>
      </c>
      <c r="W1096" s="365">
        <v>0</v>
      </c>
      <c r="X1096" s="365">
        <v>0</v>
      </c>
      <c r="Y1096" s="365">
        <v>0</v>
      </c>
      <c r="Z1096" s="365">
        <v>0</v>
      </c>
      <c r="AA1096" s="365">
        <v>0</v>
      </c>
      <c r="AB1096" s="365">
        <v>0</v>
      </c>
      <c r="AC1096" s="365">
        <v>0</v>
      </c>
      <c r="AD1096" s="365">
        <v>0</v>
      </c>
      <c r="AE1096" s="365">
        <v>0</v>
      </c>
      <c r="AF1096" s="365">
        <v>0</v>
      </c>
      <c r="AG1096" s="365">
        <v>0</v>
      </c>
      <c r="AH1096" s="365">
        <v>0</v>
      </c>
      <c r="AI1096" s="365">
        <v>0</v>
      </c>
      <c r="AJ1096" s="365">
        <v>0</v>
      </c>
    </row>
    <row r="1097" spans="1:107">
      <c r="A1097" s="458" t="str">
        <f t="shared" si="17"/>
        <v>1622501262129001</v>
      </c>
      <c r="B1097" s="364" t="s">
        <v>1616</v>
      </c>
      <c r="C1097" s="364" t="s">
        <v>553</v>
      </c>
      <c r="D1097" s="364" t="s">
        <v>575</v>
      </c>
      <c r="E1097" s="364" t="s">
        <v>740</v>
      </c>
      <c r="F1097" s="364" t="s">
        <v>589</v>
      </c>
      <c r="G1097" s="364" t="s">
        <v>590</v>
      </c>
      <c r="H1097" s="364" t="s">
        <v>753</v>
      </c>
      <c r="I1097" s="364" t="s">
        <v>760</v>
      </c>
      <c r="J1097" s="364" t="s">
        <v>745</v>
      </c>
      <c r="K1097" s="364" t="s">
        <v>558</v>
      </c>
      <c r="L1097" s="364" t="s">
        <v>744</v>
      </c>
      <c r="M1097" s="364" t="s">
        <v>738</v>
      </c>
      <c r="N1097" s="364" t="s">
        <v>739</v>
      </c>
      <c r="O1097" s="364" t="s">
        <v>738</v>
      </c>
      <c r="P1097" s="364" t="s">
        <v>739</v>
      </c>
      <c r="Q1097" s="364" t="s">
        <v>555</v>
      </c>
      <c r="R1097" s="364" t="s">
        <v>555</v>
      </c>
      <c r="S1097" s="364" t="s">
        <v>555</v>
      </c>
      <c r="T1097" s="365">
        <v>0</v>
      </c>
      <c r="U1097" s="365">
        <v>0</v>
      </c>
      <c r="V1097" s="365">
        <v>0</v>
      </c>
      <c r="W1097" s="365">
        <v>0</v>
      </c>
      <c r="X1097" s="365">
        <v>0</v>
      </c>
      <c r="Y1097" s="365">
        <v>0</v>
      </c>
      <c r="Z1097" s="365">
        <v>0</v>
      </c>
      <c r="AA1097" s="365">
        <v>0</v>
      </c>
      <c r="AB1097" s="365">
        <v>0</v>
      </c>
      <c r="AC1097" s="365">
        <v>0</v>
      </c>
      <c r="AD1097" s="365">
        <v>0</v>
      </c>
      <c r="AE1097" s="365">
        <v>0</v>
      </c>
      <c r="AF1097" s="365">
        <v>0</v>
      </c>
      <c r="AG1097" s="365">
        <v>0</v>
      </c>
      <c r="AH1097" s="365">
        <v>0</v>
      </c>
      <c r="AI1097" s="365">
        <v>0</v>
      </c>
      <c r="AJ1097" s="365">
        <v>0</v>
      </c>
      <c r="AK1097" s="365">
        <v>0</v>
      </c>
      <c r="AL1097" s="365">
        <v>0</v>
      </c>
      <c r="AM1097" s="365">
        <v>0</v>
      </c>
      <c r="AN1097" s="365">
        <v>0</v>
      </c>
      <c r="AO1097" s="365">
        <v>0</v>
      </c>
      <c r="AP1097" s="365">
        <v>0</v>
      </c>
      <c r="AQ1097" s="365">
        <v>0</v>
      </c>
      <c r="AR1097" s="365">
        <v>0</v>
      </c>
      <c r="AS1097" s="365">
        <v>0</v>
      </c>
      <c r="AT1097" s="365">
        <v>0</v>
      </c>
      <c r="AU1097" s="365">
        <v>0</v>
      </c>
      <c r="AV1097" s="365">
        <v>0</v>
      </c>
      <c r="AW1097" s="365">
        <v>0</v>
      </c>
      <c r="AX1097" s="365">
        <v>0</v>
      </c>
      <c r="AY1097" s="365">
        <v>0</v>
      </c>
      <c r="AZ1097" s="365">
        <v>0</v>
      </c>
      <c r="BA1097" s="365">
        <v>0</v>
      </c>
      <c r="BB1097" s="365">
        <v>0</v>
      </c>
      <c r="BC1097" s="365">
        <v>0</v>
      </c>
      <c r="BD1097" s="365">
        <v>0</v>
      </c>
      <c r="BE1097" s="365">
        <v>0</v>
      </c>
      <c r="BF1097" s="365">
        <v>0</v>
      </c>
      <c r="BG1097" s="365">
        <v>0</v>
      </c>
      <c r="BH1097" s="365">
        <v>0</v>
      </c>
      <c r="BI1097" s="365">
        <v>0</v>
      </c>
      <c r="BJ1097" s="365">
        <v>0</v>
      </c>
      <c r="BK1097" s="365">
        <v>0</v>
      </c>
      <c r="BL1097" s="365">
        <v>0</v>
      </c>
      <c r="BM1097" s="365">
        <v>0</v>
      </c>
      <c r="BN1097" s="365">
        <v>0</v>
      </c>
      <c r="BO1097" s="365">
        <v>0</v>
      </c>
    </row>
    <row r="1098" spans="1:107">
      <c r="A1098" s="458" t="str">
        <f t="shared" si="17"/>
        <v>1622502262129001</v>
      </c>
      <c r="B1098" s="364" t="s">
        <v>1616</v>
      </c>
      <c r="C1098" s="364" t="s">
        <v>553</v>
      </c>
      <c r="D1098" s="364" t="s">
        <v>575</v>
      </c>
      <c r="E1098" s="364" t="s">
        <v>740</v>
      </c>
      <c r="F1098" s="364" t="s">
        <v>589</v>
      </c>
      <c r="G1098" s="364" t="s">
        <v>590</v>
      </c>
      <c r="H1098" s="364" t="s">
        <v>753</v>
      </c>
      <c r="I1098" s="364" t="s">
        <v>760</v>
      </c>
      <c r="J1098" s="364" t="s">
        <v>745</v>
      </c>
      <c r="K1098" s="364" t="s">
        <v>561</v>
      </c>
      <c r="L1098" s="364" t="s">
        <v>744</v>
      </c>
      <c r="M1098" s="364" t="s">
        <v>738</v>
      </c>
      <c r="N1098" s="364" t="s">
        <v>739</v>
      </c>
      <c r="O1098" s="364" t="s">
        <v>738</v>
      </c>
      <c r="P1098" s="364" t="s">
        <v>739</v>
      </c>
      <c r="Q1098" s="364" t="s">
        <v>555</v>
      </c>
      <c r="R1098" s="364" t="s">
        <v>555</v>
      </c>
      <c r="S1098" s="364" t="s">
        <v>555</v>
      </c>
      <c r="T1098" s="365">
        <v>0</v>
      </c>
      <c r="U1098" s="365">
        <v>0</v>
      </c>
      <c r="V1098" s="365">
        <v>0</v>
      </c>
      <c r="W1098" s="365">
        <v>0</v>
      </c>
      <c r="X1098" s="365">
        <v>0</v>
      </c>
      <c r="Y1098" s="365">
        <v>0</v>
      </c>
      <c r="Z1098" s="365">
        <v>0</v>
      </c>
      <c r="AA1098" s="365">
        <v>0</v>
      </c>
      <c r="AB1098" s="365">
        <v>0</v>
      </c>
      <c r="AC1098" s="365">
        <v>0</v>
      </c>
      <c r="AD1098" s="365">
        <v>0</v>
      </c>
      <c r="AE1098" s="365">
        <v>0</v>
      </c>
      <c r="AF1098" s="365">
        <v>0</v>
      </c>
      <c r="AG1098" s="365">
        <v>0</v>
      </c>
      <c r="AH1098" s="365">
        <v>0</v>
      </c>
      <c r="AI1098" s="365">
        <v>0</v>
      </c>
      <c r="AJ1098" s="365">
        <v>0</v>
      </c>
      <c r="AK1098" s="365">
        <v>0</v>
      </c>
      <c r="AL1098" s="365">
        <v>0</v>
      </c>
      <c r="AM1098" s="365">
        <v>0</v>
      </c>
      <c r="AN1098" s="365">
        <v>0</v>
      </c>
      <c r="AO1098" s="365">
        <v>0</v>
      </c>
      <c r="AP1098" s="365">
        <v>0</v>
      </c>
      <c r="AQ1098" s="365">
        <v>0</v>
      </c>
      <c r="AR1098" s="365">
        <v>0</v>
      </c>
      <c r="AS1098" s="365">
        <v>0</v>
      </c>
      <c r="AT1098" s="365">
        <v>0</v>
      </c>
      <c r="AU1098" s="365">
        <v>0</v>
      </c>
      <c r="AV1098" s="365">
        <v>0</v>
      </c>
      <c r="AW1098" s="365">
        <v>0</v>
      </c>
      <c r="AX1098" s="365">
        <v>0</v>
      </c>
      <c r="AY1098" s="365">
        <v>0</v>
      </c>
      <c r="AZ1098" s="365">
        <v>0</v>
      </c>
      <c r="BA1098" s="365">
        <v>0</v>
      </c>
      <c r="BB1098" s="365">
        <v>0</v>
      </c>
      <c r="BC1098" s="365">
        <v>0</v>
      </c>
      <c r="BD1098" s="365">
        <v>0</v>
      </c>
      <c r="BE1098" s="365">
        <v>0</v>
      </c>
      <c r="BF1098" s="365">
        <v>0</v>
      </c>
      <c r="BG1098" s="365">
        <v>0</v>
      </c>
      <c r="BH1098" s="365">
        <v>0</v>
      </c>
      <c r="BI1098" s="365">
        <v>0</v>
      </c>
      <c r="BJ1098" s="365">
        <v>0</v>
      </c>
      <c r="BK1098" s="365">
        <v>0</v>
      </c>
      <c r="BL1098" s="365">
        <v>0</v>
      </c>
      <c r="BM1098" s="365">
        <v>0</v>
      </c>
      <c r="BN1098" s="365">
        <v>0</v>
      </c>
      <c r="BO1098" s="365">
        <v>0</v>
      </c>
    </row>
    <row r="1099" spans="1:107">
      <c r="A1099" s="458" t="str">
        <f t="shared" si="17"/>
        <v>1622503262129001</v>
      </c>
      <c r="B1099" s="364" t="s">
        <v>1616</v>
      </c>
      <c r="C1099" s="364" t="s">
        <v>553</v>
      </c>
      <c r="D1099" s="364" t="s">
        <v>575</v>
      </c>
      <c r="E1099" s="364" t="s">
        <v>740</v>
      </c>
      <c r="F1099" s="364" t="s">
        <v>589</v>
      </c>
      <c r="G1099" s="364" t="s">
        <v>590</v>
      </c>
      <c r="H1099" s="364" t="s">
        <v>753</v>
      </c>
      <c r="I1099" s="364" t="s">
        <v>760</v>
      </c>
      <c r="J1099" s="364" t="s">
        <v>745</v>
      </c>
      <c r="K1099" s="364" t="s">
        <v>562</v>
      </c>
      <c r="L1099" s="364" t="s">
        <v>744</v>
      </c>
      <c r="M1099" s="364" t="s">
        <v>738</v>
      </c>
      <c r="N1099" s="364" t="s">
        <v>739</v>
      </c>
      <c r="O1099" s="364" t="s">
        <v>738</v>
      </c>
      <c r="P1099" s="364" t="s">
        <v>739</v>
      </c>
      <c r="Q1099" s="364" t="s">
        <v>555</v>
      </c>
      <c r="R1099" s="364" t="s">
        <v>555</v>
      </c>
      <c r="S1099" s="364" t="s">
        <v>555</v>
      </c>
      <c r="T1099" s="365">
        <v>0</v>
      </c>
      <c r="U1099" s="365">
        <v>0</v>
      </c>
      <c r="V1099" s="365">
        <v>0</v>
      </c>
      <c r="W1099" s="365">
        <v>0</v>
      </c>
      <c r="X1099" s="365">
        <v>0</v>
      </c>
      <c r="Y1099" s="365">
        <v>0</v>
      </c>
      <c r="Z1099" s="365">
        <v>0</v>
      </c>
      <c r="AA1099" s="365">
        <v>0</v>
      </c>
      <c r="AB1099" s="365">
        <v>0</v>
      </c>
      <c r="AC1099" s="365">
        <v>0</v>
      </c>
      <c r="AD1099" s="365">
        <v>0</v>
      </c>
      <c r="AE1099" s="365">
        <v>0</v>
      </c>
      <c r="AF1099" s="365">
        <v>0</v>
      </c>
      <c r="AG1099" s="365">
        <v>0</v>
      </c>
      <c r="AH1099" s="365">
        <v>0</v>
      </c>
      <c r="AI1099" s="365">
        <v>0</v>
      </c>
      <c r="AJ1099" s="365">
        <v>0</v>
      </c>
      <c r="AK1099" s="365">
        <v>0</v>
      </c>
      <c r="AL1099" s="365">
        <v>0</v>
      </c>
      <c r="AM1099" s="365">
        <v>0</v>
      </c>
      <c r="AN1099" s="365">
        <v>0</v>
      </c>
      <c r="AO1099" s="365">
        <v>0</v>
      </c>
      <c r="AP1099" s="365">
        <v>0</v>
      </c>
      <c r="AQ1099" s="365">
        <v>0</v>
      </c>
      <c r="AR1099" s="365">
        <v>0</v>
      </c>
      <c r="AS1099" s="365">
        <v>0</v>
      </c>
      <c r="AT1099" s="365">
        <v>0</v>
      </c>
      <c r="AU1099" s="365">
        <v>0</v>
      </c>
      <c r="AV1099" s="365">
        <v>0</v>
      </c>
      <c r="AW1099" s="365">
        <v>0</v>
      </c>
      <c r="AX1099" s="365">
        <v>0</v>
      </c>
      <c r="AY1099" s="365">
        <v>0</v>
      </c>
      <c r="AZ1099" s="365">
        <v>0</v>
      </c>
      <c r="BA1099" s="365">
        <v>0</v>
      </c>
      <c r="BB1099" s="365">
        <v>0</v>
      </c>
      <c r="BC1099" s="365">
        <v>0</v>
      </c>
      <c r="BD1099" s="365">
        <v>0</v>
      </c>
      <c r="BE1099" s="365">
        <v>0</v>
      </c>
      <c r="BF1099" s="365">
        <v>0</v>
      </c>
      <c r="BG1099" s="365">
        <v>0</v>
      </c>
      <c r="BH1099" s="365">
        <v>0</v>
      </c>
      <c r="BI1099" s="365">
        <v>0</v>
      </c>
      <c r="BJ1099" s="365">
        <v>0</v>
      </c>
      <c r="BK1099" s="365">
        <v>0</v>
      </c>
      <c r="BL1099" s="365">
        <v>0</v>
      </c>
      <c r="BM1099" s="365">
        <v>0</v>
      </c>
      <c r="BN1099" s="365">
        <v>0</v>
      </c>
      <c r="BO1099" s="365">
        <v>0</v>
      </c>
      <c r="BP1099" s="365">
        <v>0</v>
      </c>
      <c r="BQ1099" s="365">
        <v>0</v>
      </c>
      <c r="BR1099" s="365">
        <v>0</v>
      </c>
      <c r="BS1099" s="365">
        <v>0</v>
      </c>
      <c r="BT1099" s="365">
        <v>0</v>
      </c>
      <c r="BU1099" s="365">
        <v>0</v>
      </c>
      <c r="BV1099" s="365">
        <v>0</v>
      </c>
      <c r="BW1099" s="365">
        <v>0</v>
      </c>
      <c r="BX1099" s="365">
        <v>0</v>
      </c>
      <c r="BY1099" s="365">
        <v>0</v>
      </c>
      <c r="BZ1099" s="365">
        <v>0</v>
      </c>
      <c r="CA1099" s="365">
        <v>0</v>
      </c>
      <c r="CB1099" s="365">
        <v>0</v>
      </c>
      <c r="CC1099" s="365">
        <v>0</v>
      </c>
      <c r="CD1099" s="365">
        <v>0</v>
      </c>
      <c r="CE1099" s="365">
        <v>0</v>
      </c>
      <c r="CF1099" s="365">
        <v>0</v>
      </c>
      <c r="CG1099" s="365">
        <v>0</v>
      </c>
      <c r="CH1099" s="365">
        <v>0</v>
      </c>
      <c r="CI1099" s="365">
        <v>0</v>
      </c>
      <c r="CJ1099" s="365">
        <v>0</v>
      </c>
      <c r="CK1099" s="365">
        <v>0</v>
      </c>
      <c r="CL1099" s="365">
        <v>0</v>
      </c>
      <c r="CM1099" s="365">
        <v>0</v>
      </c>
      <c r="CN1099" s="365">
        <v>0</v>
      </c>
      <c r="CO1099" s="365">
        <v>0</v>
      </c>
      <c r="CP1099" s="365">
        <v>0</v>
      </c>
      <c r="CQ1099" s="365">
        <v>0</v>
      </c>
      <c r="CR1099" s="365">
        <v>0</v>
      </c>
      <c r="CS1099" s="365">
        <v>0</v>
      </c>
      <c r="CT1099" s="365">
        <v>0</v>
      </c>
      <c r="CU1099" s="365">
        <v>0</v>
      </c>
      <c r="CV1099" s="365">
        <v>0</v>
      </c>
      <c r="CW1099" s="365">
        <v>0</v>
      </c>
      <c r="CX1099" s="365">
        <v>0</v>
      </c>
      <c r="CY1099" s="365">
        <v>0</v>
      </c>
      <c r="CZ1099" s="365">
        <v>0</v>
      </c>
      <c r="DA1099" s="365">
        <v>0</v>
      </c>
      <c r="DB1099" s="365">
        <v>0</v>
      </c>
      <c r="DC1099" s="365">
        <v>0</v>
      </c>
    </row>
    <row r="1100" spans="1:107">
      <c r="A1100" s="458" t="str">
        <f t="shared" si="17"/>
        <v>1622504262129001</v>
      </c>
      <c r="B1100" s="364" t="s">
        <v>1616</v>
      </c>
      <c r="C1100" s="364" t="s">
        <v>553</v>
      </c>
      <c r="D1100" s="364" t="s">
        <v>575</v>
      </c>
      <c r="E1100" s="364" t="s">
        <v>740</v>
      </c>
      <c r="F1100" s="364" t="s">
        <v>589</v>
      </c>
      <c r="G1100" s="364" t="s">
        <v>590</v>
      </c>
      <c r="H1100" s="364" t="s">
        <v>753</v>
      </c>
      <c r="I1100" s="364" t="s">
        <v>760</v>
      </c>
      <c r="J1100" s="364" t="s">
        <v>745</v>
      </c>
      <c r="K1100" s="364" t="s">
        <v>563</v>
      </c>
      <c r="L1100" s="364" t="s">
        <v>744</v>
      </c>
      <c r="M1100" s="364" t="s">
        <v>738</v>
      </c>
      <c r="N1100" s="364" t="s">
        <v>739</v>
      </c>
      <c r="O1100" s="364" t="s">
        <v>738</v>
      </c>
      <c r="P1100" s="364" t="s">
        <v>739</v>
      </c>
      <c r="Q1100" s="364" t="s">
        <v>555</v>
      </c>
      <c r="R1100" s="364" t="s">
        <v>555</v>
      </c>
      <c r="S1100" s="364" t="s">
        <v>555</v>
      </c>
      <c r="T1100" s="365">
        <v>0</v>
      </c>
      <c r="U1100" s="365">
        <v>0</v>
      </c>
      <c r="V1100" s="365">
        <v>0</v>
      </c>
      <c r="W1100" s="365">
        <v>0</v>
      </c>
      <c r="X1100" s="365">
        <v>0</v>
      </c>
      <c r="Y1100" s="365">
        <v>0</v>
      </c>
      <c r="Z1100" s="365">
        <v>0</v>
      </c>
      <c r="AA1100" s="365">
        <v>0</v>
      </c>
      <c r="AB1100" s="365">
        <v>0</v>
      </c>
      <c r="AC1100" s="365">
        <v>0</v>
      </c>
      <c r="AD1100" s="365">
        <v>0</v>
      </c>
      <c r="AE1100" s="365">
        <v>0</v>
      </c>
      <c r="AF1100" s="365">
        <v>0</v>
      </c>
      <c r="AG1100" s="365">
        <v>0</v>
      </c>
      <c r="AH1100" s="365">
        <v>0</v>
      </c>
      <c r="AI1100" s="365">
        <v>0</v>
      </c>
      <c r="AJ1100" s="365">
        <v>0</v>
      </c>
      <c r="AK1100" s="365">
        <v>0</v>
      </c>
      <c r="AL1100" s="365">
        <v>0</v>
      </c>
      <c r="AM1100" s="365">
        <v>0</v>
      </c>
      <c r="AN1100" s="365">
        <v>0</v>
      </c>
      <c r="AO1100" s="365">
        <v>0</v>
      </c>
      <c r="AP1100" s="365">
        <v>0</v>
      </c>
      <c r="AQ1100" s="365">
        <v>0</v>
      </c>
      <c r="AR1100" s="365">
        <v>0</v>
      </c>
      <c r="AS1100" s="365">
        <v>0</v>
      </c>
      <c r="AT1100" s="365">
        <v>0</v>
      </c>
      <c r="AU1100" s="365">
        <v>0</v>
      </c>
      <c r="AV1100" s="365">
        <v>0</v>
      </c>
      <c r="AW1100" s="365">
        <v>0</v>
      </c>
      <c r="AX1100" s="365">
        <v>0</v>
      </c>
      <c r="AY1100" s="365">
        <v>0</v>
      </c>
      <c r="AZ1100" s="365">
        <v>0</v>
      </c>
      <c r="BA1100" s="365">
        <v>0</v>
      </c>
      <c r="BB1100" s="365">
        <v>0</v>
      </c>
      <c r="BC1100" s="365">
        <v>0</v>
      </c>
      <c r="BD1100" s="365">
        <v>0</v>
      </c>
      <c r="BE1100" s="365">
        <v>0</v>
      </c>
      <c r="BF1100" s="365">
        <v>0</v>
      </c>
      <c r="BG1100" s="365">
        <v>0</v>
      </c>
      <c r="BH1100" s="365">
        <v>0</v>
      </c>
      <c r="BI1100" s="365">
        <v>0</v>
      </c>
      <c r="BJ1100" s="365">
        <v>0</v>
      </c>
      <c r="BK1100" s="365">
        <v>0</v>
      </c>
      <c r="BL1100" s="365">
        <v>0</v>
      </c>
      <c r="BM1100" s="365">
        <v>0</v>
      </c>
      <c r="BN1100" s="365">
        <v>0</v>
      </c>
      <c r="BO1100" s="365">
        <v>0</v>
      </c>
      <c r="BP1100" s="365">
        <v>0</v>
      </c>
      <c r="BQ1100" s="365">
        <v>0</v>
      </c>
      <c r="BR1100" s="365">
        <v>0</v>
      </c>
      <c r="BS1100" s="365">
        <v>0</v>
      </c>
      <c r="BT1100" s="365">
        <v>0</v>
      </c>
      <c r="BU1100" s="365">
        <v>0</v>
      </c>
      <c r="BV1100" s="365">
        <v>0</v>
      </c>
      <c r="BW1100" s="365">
        <v>0</v>
      </c>
      <c r="BX1100" s="365">
        <v>0</v>
      </c>
      <c r="BY1100" s="365">
        <v>0</v>
      </c>
      <c r="BZ1100" s="365">
        <v>0</v>
      </c>
      <c r="CA1100" s="365">
        <v>0</v>
      </c>
      <c r="CB1100" s="365">
        <v>0</v>
      </c>
      <c r="CC1100" s="365">
        <v>0</v>
      </c>
      <c r="CD1100" s="365">
        <v>0</v>
      </c>
      <c r="CE1100" s="365">
        <v>0</v>
      </c>
      <c r="CF1100" s="365">
        <v>0</v>
      </c>
      <c r="CG1100" s="365">
        <v>0</v>
      </c>
      <c r="CH1100" s="365">
        <v>0</v>
      </c>
      <c r="CI1100" s="365">
        <v>0</v>
      </c>
      <c r="CJ1100" s="365">
        <v>0</v>
      </c>
      <c r="CK1100" s="365">
        <v>0</v>
      </c>
      <c r="CL1100" s="365">
        <v>0</v>
      </c>
      <c r="CM1100" s="365">
        <v>0</v>
      </c>
      <c r="CN1100" s="365">
        <v>0</v>
      </c>
      <c r="CO1100" s="365">
        <v>0</v>
      </c>
      <c r="CP1100" s="365">
        <v>0</v>
      </c>
      <c r="CQ1100" s="365">
        <v>0</v>
      </c>
      <c r="CR1100" s="365">
        <v>0</v>
      </c>
      <c r="CS1100" s="365">
        <v>0</v>
      </c>
      <c r="CT1100" s="365">
        <v>0</v>
      </c>
      <c r="CU1100" s="365">
        <v>0</v>
      </c>
      <c r="CV1100" s="365">
        <v>0</v>
      </c>
      <c r="CW1100" s="365">
        <v>0</v>
      </c>
      <c r="CX1100" s="365">
        <v>0</v>
      </c>
      <c r="CY1100" s="365">
        <v>0</v>
      </c>
      <c r="CZ1100" s="365">
        <v>0</v>
      </c>
      <c r="DA1100" s="365">
        <v>0</v>
      </c>
      <c r="DB1100" s="365">
        <v>0</v>
      </c>
      <c r="DC1100" s="365">
        <v>0</v>
      </c>
    </row>
    <row r="1101" spans="1:107">
      <c r="A1101" s="458" t="str">
        <f t="shared" si="17"/>
        <v>1622601262129001</v>
      </c>
      <c r="B1101" s="364" t="s">
        <v>1616</v>
      </c>
      <c r="C1101" s="364" t="s">
        <v>553</v>
      </c>
      <c r="D1101" s="364" t="s">
        <v>575</v>
      </c>
      <c r="E1101" s="364" t="s">
        <v>740</v>
      </c>
      <c r="F1101" s="364" t="s">
        <v>589</v>
      </c>
      <c r="G1101" s="364" t="s">
        <v>590</v>
      </c>
      <c r="H1101" s="364" t="s">
        <v>753</v>
      </c>
      <c r="I1101" s="364" t="s">
        <v>760</v>
      </c>
      <c r="J1101" s="364" t="s">
        <v>570</v>
      </c>
      <c r="K1101" s="364" t="s">
        <v>558</v>
      </c>
      <c r="L1101" s="364" t="s">
        <v>744</v>
      </c>
      <c r="M1101" s="364" t="s">
        <v>738</v>
      </c>
      <c r="N1101" s="364" t="s">
        <v>739</v>
      </c>
      <c r="O1101" s="364" t="s">
        <v>738</v>
      </c>
      <c r="P1101" s="364" t="s">
        <v>739</v>
      </c>
      <c r="Q1101" s="364" t="s">
        <v>555</v>
      </c>
      <c r="R1101" s="364" t="s">
        <v>555</v>
      </c>
      <c r="S1101" s="364" t="s">
        <v>555</v>
      </c>
      <c r="T1101" s="365">
        <v>549591</v>
      </c>
      <c r="U1101" s="365">
        <v>536910</v>
      </c>
      <c r="V1101" s="365">
        <v>462903</v>
      </c>
      <c r="W1101" s="365">
        <v>0</v>
      </c>
      <c r="X1101" s="365">
        <v>0</v>
      </c>
      <c r="Y1101" s="365">
        <v>74007</v>
      </c>
      <c r="Z1101" s="365">
        <v>12681</v>
      </c>
      <c r="AA1101" s="365">
        <v>10689</v>
      </c>
      <c r="AB1101" s="365">
        <v>1848</v>
      </c>
      <c r="AC1101" s="365">
        <v>0</v>
      </c>
      <c r="AD1101" s="365">
        <v>144</v>
      </c>
      <c r="AE1101" s="365">
        <v>526063</v>
      </c>
      <c r="AF1101" s="365">
        <v>510625</v>
      </c>
      <c r="AG1101" s="365">
        <v>0</v>
      </c>
      <c r="AH1101" s="365">
        <v>0</v>
      </c>
      <c r="AI1101" s="365">
        <v>510625</v>
      </c>
      <c r="AJ1101" s="365">
        <v>15438</v>
      </c>
      <c r="AK1101" s="365">
        <v>10588</v>
      </c>
      <c r="AL1101" s="365">
        <v>10588</v>
      </c>
      <c r="AM1101" s="365">
        <v>0</v>
      </c>
      <c r="AN1101" s="365">
        <v>4850</v>
      </c>
      <c r="AO1101" s="365">
        <v>23528</v>
      </c>
      <c r="AP1101" s="365">
        <v>40000</v>
      </c>
      <c r="AQ1101" s="365">
        <v>0</v>
      </c>
      <c r="AR1101" s="365">
        <v>0</v>
      </c>
      <c r="AS1101" s="365">
        <v>40000</v>
      </c>
      <c r="AT1101" s="365">
        <v>0</v>
      </c>
      <c r="AU1101" s="365">
        <v>0</v>
      </c>
      <c r="AV1101" s="365">
        <v>0</v>
      </c>
      <c r="AW1101" s="365">
        <v>0</v>
      </c>
      <c r="AX1101" s="365">
        <v>0</v>
      </c>
      <c r="AY1101" s="365">
        <v>0</v>
      </c>
      <c r="AZ1101" s="365">
        <v>57667</v>
      </c>
      <c r="BA1101" s="365">
        <v>0</v>
      </c>
      <c r="BB1101" s="365">
        <v>0</v>
      </c>
      <c r="BC1101" s="365">
        <v>0</v>
      </c>
      <c r="BD1101" s="365">
        <v>0</v>
      </c>
      <c r="BE1101" s="365">
        <v>0</v>
      </c>
      <c r="BF1101" s="365">
        <v>0</v>
      </c>
      <c r="BG1101" s="365">
        <v>0</v>
      </c>
      <c r="BH1101" s="365">
        <v>0</v>
      </c>
      <c r="BI1101" s="365">
        <v>0</v>
      </c>
      <c r="BJ1101" s="365">
        <v>0</v>
      </c>
      <c r="BK1101" s="365">
        <v>0</v>
      </c>
      <c r="BL1101" s="365">
        <v>0</v>
      </c>
      <c r="BM1101" s="365">
        <v>0</v>
      </c>
      <c r="BN1101" s="365">
        <v>0</v>
      </c>
      <c r="BO1101" s="365">
        <v>0</v>
      </c>
      <c r="BP1101" s="365">
        <v>57667</v>
      </c>
      <c r="BQ1101" s="365">
        <v>0</v>
      </c>
      <c r="BR1101" s="365">
        <v>0</v>
      </c>
      <c r="BS1101" s="365">
        <v>0</v>
      </c>
      <c r="BT1101" s="365">
        <v>0</v>
      </c>
      <c r="BU1101" s="365">
        <v>0</v>
      </c>
      <c r="BV1101" s="365">
        <v>0</v>
      </c>
      <c r="BW1101" s="365">
        <v>-17667</v>
      </c>
      <c r="BX1101" s="365">
        <v>5861</v>
      </c>
      <c r="BY1101" s="365">
        <v>0</v>
      </c>
      <c r="BZ1101" s="365">
        <v>0</v>
      </c>
      <c r="CA1101" s="365">
        <v>0</v>
      </c>
    </row>
    <row r="1102" spans="1:107">
      <c r="A1102" s="458" t="str">
        <f t="shared" si="17"/>
        <v>1622602262129001</v>
      </c>
      <c r="B1102" s="364" t="s">
        <v>1616</v>
      </c>
      <c r="C1102" s="364" t="s">
        <v>553</v>
      </c>
      <c r="D1102" s="364" t="s">
        <v>575</v>
      </c>
      <c r="E1102" s="364" t="s">
        <v>740</v>
      </c>
      <c r="F1102" s="364" t="s">
        <v>589</v>
      </c>
      <c r="G1102" s="364" t="s">
        <v>590</v>
      </c>
      <c r="H1102" s="364" t="s">
        <v>753</v>
      </c>
      <c r="I1102" s="364" t="s">
        <v>760</v>
      </c>
      <c r="J1102" s="364" t="s">
        <v>570</v>
      </c>
      <c r="K1102" s="364" t="s">
        <v>561</v>
      </c>
      <c r="L1102" s="364" t="s">
        <v>744</v>
      </c>
      <c r="M1102" s="364" t="s">
        <v>738</v>
      </c>
      <c r="N1102" s="364" t="s">
        <v>739</v>
      </c>
      <c r="O1102" s="364" t="s">
        <v>738</v>
      </c>
      <c r="P1102" s="364" t="s">
        <v>739</v>
      </c>
      <c r="Q1102" s="364" t="s">
        <v>555</v>
      </c>
      <c r="R1102" s="364" t="s">
        <v>555</v>
      </c>
      <c r="S1102" s="364" t="s">
        <v>555</v>
      </c>
      <c r="T1102" s="365">
        <v>0</v>
      </c>
      <c r="U1102" s="365">
        <v>5861</v>
      </c>
      <c r="V1102" s="365">
        <v>0</v>
      </c>
      <c r="W1102" s="365">
        <v>0</v>
      </c>
      <c r="X1102" s="365">
        <v>0</v>
      </c>
      <c r="Y1102" s="365">
        <v>0</v>
      </c>
      <c r="Z1102" s="365">
        <v>0</v>
      </c>
      <c r="AA1102" s="365">
        <v>5861</v>
      </c>
      <c r="AB1102" s="365">
        <v>0</v>
      </c>
      <c r="AC1102" s="365">
        <v>2695</v>
      </c>
      <c r="AD1102" s="365">
        <v>0</v>
      </c>
      <c r="AE1102" s="365">
        <v>0</v>
      </c>
      <c r="AF1102" s="365">
        <v>2695</v>
      </c>
      <c r="AG1102" s="365">
        <v>0</v>
      </c>
      <c r="AH1102" s="365">
        <v>0</v>
      </c>
      <c r="AI1102" s="365">
        <v>0</v>
      </c>
      <c r="AJ1102" s="365">
        <v>0</v>
      </c>
      <c r="AK1102" s="365">
        <v>0</v>
      </c>
      <c r="AL1102" s="365">
        <v>0</v>
      </c>
      <c r="AM1102" s="365">
        <v>0</v>
      </c>
      <c r="AN1102" s="365">
        <v>0</v>
      </c>
      <c r="AO1102" s="365">
        <v>0</v>
      </c>
      <c r="AU1102" s="365">
        <v>0</v>
      </c>
      <c r="AV1102" s="365">
        <v>0</v>
      </c>
      <c r="AW1102" s="365">
        <v>0</v>
      </c>
      <c r="AX1102" s="365">
        <v>0</v>
      </c>
      <c r="AY1102" s="365">
        <v>0</v>
      </c>
      <c r="AZ1102" s="365">
        <v>0</v>
      </c>
      <c r="BA1102" s="365">
        <v>0</v>
      </c>
      <c r="BB1102" s="365">
        <v>0</v>
      </c>
      <c r="BC1102" s="365">
        <v>0</v>
      </c>
      <c r="BD1102" s="365">
        <v>0</v>
      </c>
      <c r="BE1102" s="365">
        <v>0</v>
      </c>
      <c r="BF1102" s="365">
        <v>0</v>
      </c>
      <c r="BG1102" s="365">
        <v>0</v>
      </c>
      <c r="BH1102" s="365">
        <v>0</v>
      </c>
      <c r="BI1102" s="365">
        <v>0</v>
      </c>
      <c r="BJ1102" s="365">
        <v>0</v>
      </c>
      <c r="BK1102" s="365">
        <v>0</v>
      </c>
      <c r="BL1102" s="365">
        <v>82882</v>
      </c>
      <c r="BM1102" s="365">
        <v>370354</v>
      </c>
      <c r="BN1102" s="365">
        <v>9667</v>
      </c>
      <c r="BO1102" s="365">
        <v>0</v>
      </c>
      <c r="BP1102" s="365">
        <v>0</v>
      </c>
      <c r="BQ1102" s="365">
        <v>0</v>
      </c>
      <c r="BR1102" s="365">
        <v>0</v>
      </c>
      <c r="BS1102" s="365">
        <v>0</v>
      </c>
      <c r="BT1102" s="365">
        <v>0</v>
      </c>
      <c r="BU1102" s="365">
        <v>40000</v>
      </c>
      <c r="BV1102" s="365">
        <v>0</v>
      </c>
      <c r="BW1102" s="365">
        <v>40000</v>
      </c>
      <c r="BX1102" s="365">
        <v>0</v>
      </c>
      <c r="BY1102" s="365">
        <v>0</v>
      </c>
      <c r="BZ1102" s="365">
        <v>0</v>
      </c>
      <c r="CA1102" s="365">
        <v>40000</v>
      </c>
      <c r="CB1102" s="365">
        <v>0</v>
      </c>
      <c r="CC1102" s="365">
        <v>0</v>
      </c>
      <c r="CD1102" s="365">
        <v>0</v>
      </c>
      <c r="CE1102" s="365">
        <v>0</v>
      </c>
      <c r="CF1102" s="365">
        <v>0</v>
      </c>
      <c r="CG1102" s="365">
        <v>0</v>
      </c>
      <c r="CH1102" s="365">
        <v>0</v>
      </c>
      <c r="CI1102" s="365">
        <v>0</v>
      </c>
      <c r="CJ1102" s="365">
        <v>0</v>
      </c>
      <c r="CK1102" s="365">
        <v>0</v>
      </c>
      <c r="CL1102" s="365">
        <v>0</v>
      </c>
      <c r="CM1102" s="365">
        <v>0</v>
      </c>
      <c r="CN1102" s="365">
        <v>0</v>
      </c>
      <c r="CO1102" s="365">
        <v>0</v>
      </c>
      <c r="CP1102" s="365">
        <v>0</v>
      </c>
      <c r="CQ1102" s="365">
        <v>0</v>
      </c>
      <c r="CR1102" s="365">
        <v>0</v>
      </c>
      <c r="CS1102" s="365">
        <v>0</v>
      </c>
      <c r="CT1102" s="365">
        <v>0</v>
      </c>
    </row>
    <row r="1103" spans="1:107">
      <c r="A1103" s="458" t="str">
        <f t="shared" si="17"/>
        <v>1625101262129001</v>
      </c>
      <c r="B1103" s="364" t="s">
        <v>1616</v>
      </c>
      <c r="C1103" s="364" t="s">
        <v>553</v>
      </c>
      <c r="D1103" s="364" t="s">
        <v>575</v>
      </c>
      <c r="E1103" s="364" t="s">
        <v>740</v>
      </c>
      <c r="F1103" s="364" t="s">
        <v>589</v>
      </c>
      <c r="G1103" s="364" t="s">
        <v>590</v>
      </c>
      <c r="H1103" s="364" t="s">
        <v>753</v>
      </c>
      <c r="I1103" s="364" t="s">
        <v>760</v>
      </c>
      <c r="J1103" s="364" t="s">
        <v>747</v>
      </c>
      <c r="K1103" s="364" t="s">
        <v>558</v>
      </c>
      <c r="L1103" s="364" t="s">
        <v>744</v>
      </c>
      <c r="M1103" s="364" t="s">
        <v>738</v>
      </c>
      <c r="N1103" s="364" t="s">
        <v>739</v>
      </c>
      <c r="O1103" s="364" t="s">
        <v>738</v>
      </c>
      <c r="P1103" s="364" t="s">
        <v>739</v>
      </c>
      <c r="Q1103" s="364" t="s">
        <v>555</v>
      </c>
      <c r="R1103" s="364" t="s">
        <v>555</v>
      </c>
      <c r="S1103" s="364" t="s">
        <v>555</v>
      </c>
      <c r="T1103" s="365">
        <v>4111001</v>
      </c>
      <c r="U1103" s="365">
        <v>3</v>
      </c>
      <c r="V1103" s="365">
        <v>1</v>
      </c>
      <c r="W1103" s="365">
        <v>0</v>
      </c>
      <c r="X1103" s="365">
        <v>100</v>
      </c>
      <c r="Y1103" s="365">
        <v>0</v>
      </c>
      <c r="Z1103" s="365">
        <v>50</v>
      </c>
      <c r="AA1103" s="365">
        <v>0</v>
      </c>
      <c r="AB1103" s="365">
        <v>0</v>
      </c>
      <c r="AC1103" s="365">
        <v>4230</v>
      </c>
      <c r="AD1103" s="365">
        <v>993</v>
      </c>
      <c r="AE1103" s="365">
        <v>365</v>
      </c>
      <c r="AF1103" s="365">
        <v>31974</v>
      </c>
      <c r="AG1103" s="365">
        <v>36500</v>
      </c>
      <c r="AH1103" s="365">
        <v>0</v>
      </c>
      <c r="AI1103" s="365">
        <v>0</v>
      </c>
      <c r="AJ1103" s="365">
        <v>0</v>
      </c>
      <c r="AK1103" s="365">
        <v>0</v>
      </c>
      <c r="AL1103" s="365">
        <v>0</v>
      </c>
      <c r="AM1103" s="365">
        <v>0</v>
      </c>
      <c r="AN1103" s="365">
        <v>0</v>
      </c>
      <c r="AO1103" s="365">
        <v>0</v>
      </c>
      <c r="AP1103" s="365">
        <v>0</v>
      </c>
      <c r="AQ1103" s="365">
        <v>0</v>
      </c>
      <c r="AR1103" s="365">
        <v>0</v>
      </c>
      <c r="AS1103" s="365">
        <v>226</v>
      </c>
      <c r="AT1103" s="365">
        <v>6579</v>
      </c>
      <c r="AU1103" s="365">
        <v>0</v>
      </c>
      <c r="AV1103" s="365">
        <v>0</v>
      </c>
      <c r="AW1103" s="365">
        <v>0</v>
      </c>
      <c r="AX1103" s="365">
        <v>365</v>
      </c>
      <c r="AY1103" s="365">
        <v>2017</v>
      </c>
      <c r="AZ1103" s="365">
        <v>0</v>
      </c>
      <c r="BA1103" s="365">
        <v>877</v>
      </c>
      <c r="BB1103" s="365">
        <v>0</v>
      </c>
      <c r="BC1103" s="365">
        <v>0</v>
      </c>
      <c r="BD1103" s="365">
        <v>0</v>
      </c>
      <c r="BE1103" s="365">
        <v>0</v>
      </c>
      <c r="BF1103" s="365">
        <v>0</v>
      </c>
      <c r="BG1103" s="365">
        <v>0</v>
      </c>
      <c r="BH1103" s="365">
        <v>0</v>
      </c>
      <c r="BI1103" s="365">
        <v>0</v>
      </c>
      <c r="BJ1103" s="365">
        <v>0</v>
      </c>
      <c r="BK1103" s="365">
        <v>0</v>
      </c>
      <c r="BL1103" s="365">
        <v>0</v>
      </c>
      <c r="BM1103" s="365">
        <v>0</v>
      </c>
      <c r="BN1103" s="365">
        <v>0</v>
      </c>
      <c r="BO1103" s="365">
        <v>0</v>
      </c>
      <c r="BP1103" s="365">
        <v>0</v>
      </c>
      <c r="BQ1103" s="365">
        <v>0</v>
      </c>
      <c r="BR1103" s="365">
        <v>0</v>
      </c>
      <c r="BS1103" s="365">
        <v>1</v>
      </c>
      <c r="BT1103" s="365">
        <v>0</v>
      </c>
      <c r="BU1103" s="365">
        <v>0</v>
      </c>
      <c r="BV1103" s="365">
        <v>0</v>
      </c>
      <c r="BW1103" s="365">
        <v>0</v>
      </c>
      <c r="BX1103" s="365">
        <v>0</v>
      </c>
      <c r="BY1103" s="365">
        <v>0</v>
      </c>
      <c r="BZ1103" s="365">
        <v>0</v>
      </c>
      <c r="CA1103" s="365">
        <v>0</v>
      </c>
      <c r="CB1103" s="365">
        <v>0</v>
      </c>
      <c r="CC1103" s="365">
        <v>0</v>
      </c>
      <c r="CD1103" s="365">
        <v>0</v>
      </c>
      <c r="CE1103" s="365">
        <v>0</v>
      </c>
      <c r="CF1103" s="365">
        <v>0</v>
      </c>
      <c r="CG1103" s="365">
        <v>0</v>
      </c>
      <c r="CH1103" s="365">
        <v>0</v>
      </c>
      <c r="CI1103" s="365">
        <v>0</v>
      </c>
      <c r="CJ1103" s="365">
        <v>0</v>
      </c>
      <c r="CK1103" s="365">
        <v>0</v>
      </c>
      <c r="CL1103" s="365">
        <v>0</v>
      </c>
      <c r="CM1103" s="365">
        <v>0</v>
      </c>
      <c r="CN1103" s="365">
        <v>0</v>
      </c>
      <c r="CO1103" s="365">
        <v>0</v>
      </c>
      <c r="CP1103" s="365">
        <v>0</v>
      </c>
      <c r="CQ1103" s="365">
        <v>0</v>
      </c>
      <c r="CR1103" s="365">
        <v>0</v>
      </c>
      <c r="CS1103" s="365">
        <v>0</v>
      </c>
      <c r="CT1103" s="365">
        <v>0</v>
      </c>
    </row>
    <row r="1104" spans="1:107">
      <c r="A1104" s="458" t="str">
        <f t="shared" si="17"/>
        <v>1622101262129002</v>
      </c>
      <c r="B1104" s="364" t="s">
        <v>1616</v>
      </c>
      <c r="C1104" s="364" t="s">
        <v>553</v>
      </c>
      <c r="D1104" s="364" t="s">
        <v>575</v>
      </c>
      <c r="E1104" s="364" t="s">
        <v>1636</v>
      </c>
      <c r="F1104" s="364" t="s">
        <v>589</v>
      </c>
      <c r="G1104" s="364" t="s">
        <v>590</v>
      </c>
      <c r="H1104" s="364" t="s">
        <v>1637</v>
      </c>
      <c r="I1104" s="364" t="s">
        <v>1463</v>
      </c>
      <c r="J1104" s="364" t="s">
        <v>559</v>
      </c>
      <c r="K1104" s="364" t="s">
        <v>558</v>
      </c>
      <c r="L1104" s="364" t="s">
        <v>744</v>
      </c>
      <c r="M1104" s="364" t="s">
        <v>738</v>
      </c>
      <c r="N1104" s="364" t="s">
        <v>739</v>
      </c>
      <c r="O1104" s="364" t="s">
        <v>738</v>
      </c>
      <c r="P1104" s="364" t="s">
        <v>739</v>
      </c>
      <c r="Q1104" s="364" t="s">
        <v>555</v>
      </c>
      <c r="R1104" s="364" t="s">
        <v>555</v>
      </c>
      <c r="S1104" s="364" t="s">
        <v>555</v>
      </c>
      <c r="T1104" s="365">
        <v>0</v>
      </c>
      <c r="U1104" s="365">
        <v>0</v>
      </c>
      <c r="V1104" s="365">
        <v>0</v>
      </c>
      <c r="W1104" s="365">
        <v>0</v>
      </c>
      <c r="X1104" s="365">
        <v>0</v>
      </c>
      <c r="Y1104" s="365">
        <v>0</v>
      </c>
      <c r="Z1104" s="365">
        <v>0</v>
      </c>
      <c r="AA1104" s="365">
        <v>0</v>
      </c>
      <c r="AB1104" s="365">
        <v>0</v>
      </c>
      <c r="AC1104" s="365">
        <v>0</v>
      </c>
      <c r="AD1104" s="365">
        <v>0</v>
      </c>
      <c r="AE1104" s="365">
        <v>0</v>
      </c>
      <c r="AF1104" s="365">
        <v>3378</v>
      </c>
      <c r="AG1104" s="365">
        <v>76</v>
      </c>
      <c r="AH1104" s="365">
        <v>1460</v>
      </c>
      <c r="AI1104" s="365">
        <v>0</v>
      </c>
      <c r="AJ1104" s="365">
        <v>0</v>
      </c>
      <c r="AK1104" s="365">
        <v>0</v>
      </c>
      <c r="AL1104" s="365">
        <v>46040</v>
      </c>
      <c r="AM1104" s="365">
        <v>0</v>
      </c>
      <c r="AN1104" s="365">
        <v>0</v>
      </c>
      <c r="AO1104" s="365">
        <v>0</v>
      </c>
      <c r="AP1104" s="365">
        <v>0</v>
      </c>
      <c r="AQ1104" s="365">
        <v>0</v>
      </c>
      <c r="AR1104" s="365">
        <v>0</v>
      </c>
      <c r="AS1104" s="365">
        <v>0</v>
      </c>
      <c r="AT1104" s="365">
        <v>1014</v>
      </c>
      <c r="AU1104" s="365">
        <v>850</v>
      </c>
      <c r="AV1104" s="365">
        <v>52818</v>
      </c>
      <c r="AW1104" s="365">
        <v>0</v>
      </c>
      <c r="AX1104" s="365">
        <v>0</v>
      </c>
      <c r="AY1104" s="365">
        <v>0</v>
      </c>
      <c r="AZ1104" s="365">
        <v>0</v>
      </c>
    </row>
    <row r="1105" spans="1:107">
      <c r="A1105" s="458" t="str">
        <f t="shared" si="17"/>
        <v>1622102262129002</v>
      </c>
      <c r="B1105" s="364" t="s">
        <v>1616</v>
      </c>
      <c r="C1105" s="364" t="s">
        <v>553</v>
      </c>
      <c r="D1105" s="364" t="s">
        <v>575</v>
      </c>
      <c r="E1105" s="364" t="s">
        <v>740</v>
      </c>
      <c r="F1105" s="364" t="s">
        <v>589</v>
      </c>
      <c r="G1105" s="364" t="s">
        <v>590</v>
      </c>
      <c r="H1105" s="364" t="s">
        <v>1637</v>
      </c>
      <c r="I1105" s="364" t="s">
        <v>1463</v>
      </c>
      <c r="J1105" s="364" t="s">
        <v>559</v>
      </c>
      <c r="K1105" s="364" t="s">
        <v>561</v>
      </c>
      <c r="L1105" s="364" t="s">
        <v>744</v>
      </c>
      <c r="M1105" s="364" t="s">
        <v>738</v>
      </c>
      <c r="N1105" s="364" t="s">
        <v>739</v>
      </c>
      <c r="O1105" s="364" t="s">
        <v>738</v>
      </c>
      <c r="P1105" s="364" t="s">
        <v>739</v>
      </c>
      <c r="Q1105" s="364" t="s">
        <v>555</v>
      </c>
      <c r="R1105" s="364" t="s">
        <v>555</v>
      </c>
      <c r="S1105" s="364" t="s">
        <v>555</v>
      </c>
      <c r="T1105" s="365">
        <v>0</v>
      </c>
      <c r="U1105" s="365">
        <v>0</v>
      </c>
      <c r="V1105" s="365">
        <v>0</v>
      </c>
      <c r="W1105" s="365">
        <v>0</v>
      </c>
      <c r="X1105" s="365">
        <v>0</v>
      </c>
      <c r="Y1105" s="365">
        <v>0</v>
      </c>
      <c r="Z1105" s="365">
        <v>0</v>
      </c>
      <c r="AA1105" s="365">
        <v>0</v>
      </c>
      <c r="AB1105" s="365">
        <v>0</v>
      </c>
      <c r="AC1105" s="365">
        <v>0</v>
      </c>
      <c r="AD1105" s="365">
        <v>0</v>
      </c>
      <c r="AE1105" s="365">
        <v>0</v>
      </c>
      <c r="AF1105" s="365">
        <v>0</v>
      </c>
      <c r="AG1105" s="365">
        <v>0</v>
      </c>
      <c r="AH1105" s="365">
        <v>0</v>
      </c>
      <c r="AI1105" s="365">
        <v>0</v>
      </c>
      <c r="AJ1105" s="365">
        <v>0</v>
      </c>
    </row>
    <row r="1106" spans="1:107">
      <c r="A1106" s="458" t="str">
        <f t="shared" si="17"/>
        <v>1622501262129002</v>
      </c>
      <c r="B1106" s="364" t="s">
        <v>1616</v>
      </c>
      <c r="C1106" s="364" t="s">
        <v>553</v>
      </c>
      <c r="D1106" s="364" t="s">
        <v>575</v>
      </c>
      <c r="E1106" s="364" t="s">
        <v>740</v>
      </c>
      <c r="F1106" s="364" t="s">
        <v>589</v>
      </c>
      <c r="G1106" s="364" t="s">
        <v>590</v>
      </c>
      <c r="H1106" s="364" t="s">
        <v>1637</v>
      </c>
      <c r="I1106" s="364" t="s">
        <v>1463</v>
      </c>
      <c r="J1106" s="364" t="s">
        <v>745</v>
      </c>
      <c r="K1106" s="364" t="s">
        <v>558</v>
      </c>
      <c r="L1106" s="364" t="s">
        <v>744</v>
      </c>
      <c r="M1106" s="364" t="s">
        <v>738</v>
      </c>
      <c r="N1106" s="364" t="s">
        <v>739</v>
      </c>
      <c r="O1106" s="364" t="s">
        <v>738</v>
      </c>
      <c r="P1106" s="364" t="s">
        <v>739</v>
      </c>
      <c r="Q1106" s="364" t="s">
        <v>555</v>
      </c>
      <c r="R1106" s="364" t="s">
        <v>555</v>
      </c>
      <c r="S1106" s="364" t="s">
        <v>555</v>
      </c>
      <c r="T1106" s="365">
        <v>0</v>
      </c>
      <c r="U1106" s="365">
        <v>0</v>
      </c>
      <c r="V1106" s="365">
        <v>0</v>
      </c>
      <c r="W1106" s="365">
        <v>0</v>
      </c>
      <c r="X1106" s="365">
        <v>0</v>
      </c>
      <c r="Y1106" s="365">
        <v>0</v>
      </c>
      <c r="Z1106" s="365">
        <v>0</v>
      </c>
      <c r="AA1106" s="365">
        <v>0</v>
      </c>
      <c r="AB1106" s="365">
        <v>0</v>
      </c>
      <c r="AC1106" s="365">
        <v>0</v>
      </c>
      <c r="AD1106" s="365">
        <v>0</v>
      </c>
      <c r="AE1106" s="365">
        <v>0</v>
      </c>
      <c r="AF1106" s="365">
        <v>0</v>
      </c>
      <c r="AG1106" s="365">
        <v>0</v>
      </c>
      <c r="AH1106" s="365">
        <v>0</v>
      </c>
      <c r="AI1106" s="365">
        <v>0</v>
      </c>
      <c r="AJ1106" s="365">
        <v>0</v>
      </c>
      <c r="AK1106" s="365">
        <v>0</v>
      </c>
      <c r="AL1106" s="365">
        <v>0</v>
      </c>
      <c r="AM1106" s="365">
        <v>0</v>
      </c>
      <c r="AN1106" s="365">
        <v>0</v>
      </c>
      <c r="AO1106" s="365">
        <v>0</v>
      </c>
      <c r="AP1106" s="365">
        <v>0</v>
      </c>
      <c r="AQ1106" s="365">
        <v>0</v>
      </c>
      <c r="AR1106" s="365">
        <v>0</v>
      </c>
      <c r="AS1106" s="365">
        <v>0</v>
      </c>
      <c r="AT1106" s="365">
        <v>0</v>
      </c>
      <c r="AU1106" s="365">
        <v>0</v>
      </c>
      <c r="AV1106" s="365">
        <v>0</v>
      </c>
      <c r="AW1106" s="365">
        <v>0</v>
      </c>
      <c r="AX1106" s="365">
        <v>0</v>
      </c>
      <c r="AY1106" s="365">
        <v>0</v>
      </c>
      <c r="AZ1106" s="365">
        <v>0</v>
      </c>
      <c r="BA1106" s="365">
        <v>0</v>
      </c>
      <c r="BB1106" s="365">
        <v>0</v>
      </c>
      <c r="BC1106" s="365">
        <v>0</v>
      </c>
      <c r="BD1106" s="365">
        <v>0</v>
      </c>
      <c r="BE1106" s="365">
        <v>0</v>
      </c>
      <c r="BF1106" s="365">
        <v>0</v>
      </c>
      <c r="BG1106" s="365">
        <v>0</v>
      </c>
      <c r="BH1106" s="365">
        <v>0</v>
      </c>
      <c r="BI1106" s="365">
        <v>0</v>
      </c>
      <c r="BJ1106" s="365">
        <v>0</v>
      </c>
      <c r="BK1106" s="365">
        <v>0</v>
      </c>
      <c r="BL1106" s="365">
        <v>0</v>
      </c>
      <c r="BM1106" s="365">
        <v>0</v>
      </c>
      <c r="BN1106" s="365">
        <v>0</v>
      </c>
      <c r="BO1106" s="365">
        <v>0</v>
      </c>
    </row>
    <row r="1107" spans="1:107">
      <c r="A1107" s="458" t="str">
        <f t="shared" si="17"/>
        <v>1622502262129002</v>
      </c>
      <c r="B1107" s="364" t="s">
        <v>1616</v>
      </c>
      <c r="C1107" s="364" t="s">
        <v>553</v>
      </c>
      <c r="D1107" s="364" t="s">
        <v>575</v>
      </c>
      <c r="E1107" s="364" t="s">
        <v>740</v>
      </c>
      <c r="F1107" s="364" t="s">
        <v>589</v>
      </c>
      <c r="G1107" s="364" t="s">
        <v>590</v>
      </c>
      <c r="H1107" s="364" t="s">
        <v>1637</v>
      </c>
      <c r="I1107" s="364" t="s">
        <v>1463</v>
      </c>
      <c r="J1107" s="364" t="s">
        <v>745</v>
      </c>
      <c r="K1107" s="364" t="s">
        <v>561</v>
      </c>
      <c r="L1107" s="364" t="s">
        <v>744</v>
      </c>
      <c r="M1107" s="364" t="s">
        <v>738</v>
      </c>
      <c r="N1107" s="364" t="s">
        <v>739</v>
      </c>
      <c r="O1107" s="364" t="s">
        <v>738</v>
      </c>
      <c r="P1107" s="364" t="s">
        <v>739</v>
      </c>
      <c r="Q1107" s="364" t="s">
        <v>555</v>
      </c>
      <c r="R1107" s="364" t="s">
        <v>555</v>
      </c>
      <c r="S1107" s="364" t="s">
        <v>555</v>
      </c>
      <c r="T1107" s="365">
        <v>0</v>
      </c>
      <c r="U1107" s="365">
        <v>0</v>
      </c>
      <c r="V1107" s="365">
        <v>0</v>
      </c>
      <c r="W1107" s="365">
        <v>0</v>
      </c>
      <c r="X1107" s="365">
        <v>0</v>
      </c>
      <c r="Y1107" s="365">
        <v>0</v>
      </c>
      <c r="Z1107" s="365">
        <v>0</v>
      </c>
      <c r="AA1107" s="365">
        <v>0</v>
      </c>
      <c r="AB1107" s="365">
        <v>0</v>
      </c>
      <c r="AC1107" s="365">
        <v>0</v>
      </c>
      <c r="AD1107" s="365">
        <v>0</v>
      </c>
      <c r="AE1107" s="365">
        <v>0</v>
      </c>
      <c r="AF1107" s="365">
        <v>0</v>
      </c>
      <c r="AG1107" s="365">
        <v>0</v>
      </c>
      <c r="AH1107" s="365">
        <v>0</v>
      </c>
      <c r="AI1107" s="365">
        <v>0</v>
      </c>
      <c r="AJ1107" s="365">
        <v>0</v>
      </c>
      <c r="AK1107" s="365">
        <v>0</v>
      </c>
      <c r="AL1107" s="365">
        <v>0</v>
      </c>
      <c r="AM1107" s="365">
        <v>0</v>
      </c>
      <c r="AN1107" s="365">
        <v>0</v>
      </c>
      <c r="AO1107" s="365">
        <v>0</v>
      </c>
      <c r="AP1107" s="365">
        <v>0</v>
      </c>
      <c r="AQ1107" s="365">
        <v>0</v>
      </c>
      <c r="AR1107" s="365">
        <v>0</v>
      </c>
      <c r="AS1107" s="365">
        <v>0</v>
      </c>
      <c r="AT1107" s="365">
        <v>0</v>
      </c>
      <c r="AU1107" s="365">
        <v>0</v>
      </c>
      <c r="AV1107" s="365">
        <v>0</v>
      </c>
      <c r="AW1107" s="365">
        <v>0</v>
      </c>
      <c r="AX1107" s="365">
        <v>0</v>
      </c>
      <c r="AY1107" s="365">
        <v>0</v>
      </c>
      <c r="AZ1107" s="365">
        <v>0</v>
      </c>
      <c r="BA1107" s="365">
        <v>0</v>
      </c>
      <c r="BB1107" s="365">
        <v>0</v>
      </c>
      <c r="BC1107" s="365">
        <v>0</v>
      </c>
      <c r="BD1107" s="365">
        <v>0</v>
      </c>
      <c r="BE1107" s="365">
        <v>0</v>
      </c>
      <c r="BF1107" s="365">
        <v>0</v>
      </c>
      <c r="BG1107" s="365">
        <v>0</v>
      </c>
      <c r="BH1107" s="365">
        <v>0</v>
      </c>
      <c r="BI1107" s="365">
        <v>0</v>
      </c>
      <c r="BJ1107" s="365">
        <v>0</v>
      </c>
      <c r="BK1107" s="365">
        <v>0</v>
      </c>
      <c r="BL1107" s="365">
        <v>0</v>
      </c>
      <c r="BM1107" s="365">
        <v>0</v>
      </c>
      <c r="BN1107" s="365">
        <v>0</v>
      </c>
      <c r="BO1107" s="365">
        <v>0</v>
      </c>
    </row>
    <row r="1108" spans="1:107">
      <c r="A1108" s="458" t="str">
        <f t="shared" si="17"/>
        <v>1622503262129002</v>
      </c>
      <c r="B1108" s="364" t="s">
        <v>1616</v>
      </c>
      <c r="C1108" s="364" t="s">
        <v>553</v>
      </c>
      <c r="D1108" s="364" t="s">
        <v>575</v>
      </c>
      <c r="E1108" s="364" t="s">
        <v>740</v>
      </c>
      <c r="F1108" s="364" t="s">
        <v>589</v>
      </c>
      <c r="G1108" s="364" t="s">
        <v>590</v>
      </c>
      <c r="H1108" s="364" t="s">
        <v>1637</v>
      </c>
      <c r="I1108" s="364" t="s">
        <v>1463</v>
      </c>
      <c r="J1108" s="364" t="s">
        <v>745</v>
      </c>
      <c r="K1108" s="364" t="s">
        <v>562</v>
      </c>
      <c r="L1108" s="364" t="s">
        <v>744</v>
      </c>
      <c r="M1108" s="364" t="s">
        <v>738</v>
      </c>
      <c r="N1108" s="364" t="s">
        <v>739</v>
      </c>
      <c r="O1108" s="364" t="s">
        <v>738</v>
      </c>
      <c r="P1108" s="364" t="s">
        <v>739</v>
      </c>
      <c r="Q1108" s="364" t="s">
        <v>555</v>
      </c>
      <c r="R1108" s="364" t="s">
        <v>555</v>
      </c>
      <c r="S1108" s="364" t="s">
        <v>555</v>
      </c>
      <c r="T1108" s="365">
        <v>0</v>
      </c>
      <c r="U1108" s="365">
        <v>0</v>
      </c>
      <c r="V1108" s="365">
        <v>0</v>
      </c>
      <c r="W1108" s="365">
        <v>0</v>
      </c>
      <c r="X1108" s="365">
        <v>0</v>
      </c>
      <c r="Y1108" s="365">
        <v>0</v>
      </c>
      <c r="Z1108" s="365">
        <v>0</v>
      </c>
      <c r="AA1108" s="365">
        <v>0</v>
      </c>
      <c r="AB1108" s="365">
        <v>0</v>
      </c>
      <c r="AC1108" s="365">
        <v>0</v>
      </c>
      <c r="AD1108" s="365">
        <v>0</v>
      </c>
      <c r="AE1108" s="365">
        <v>0</v>
      </c>
      <c r="AF1108" s="365">
        <v>0</v>
      </c>
      <c r="AG1108" s="365">
        <v>0</v>
      </c>
      <c r="AH1108" s="365">
        <v>0</v>
      </c>
      <c r="AI1108" s="365">
        <v>0</v>
      </c>
      <c r="AJ1108" s="365">
        <v>0</v>
      </c>
      <c r="AK1108" s="365">
        <v>0</v>
      </c>
      <c r="AL1108" s="365">
        <v>0</v>
      </c>
      <c r="AM1108" s="365">
        <v>0</v>
      </c>
      <c r="AN1108" s="365">
        <v>0</v>
      </c>
      <c r="AO1108" s="365">
        <v>0</v>
      </c>
      <c r="AP1108" s="365">
        <v>0</v>
      </c>
      <c r="AQ1108" s="365">
        <v>0</v>
      </c>
      <c r="AR1108" s="365">
        <v>0</v>
      </c>
      <c r="AS1108" s="365">
        <v>0</v>
      </c>
      <c r="AT1108" s="365">
        <v>0</v>
      </c>
      <c r="AU1108" s="365">
        <v>0</v>
      </c>
      <c r="AV1108" s="365">
        <v>0</v>
      </c>
      <c r="AW1108" s="365">
        <v>0</v>
      </c>
      <c r="AX1108" s="365">
        <v>0</v>
      </c>
      <c r="AY1108" s="365">
        <v>0</v>
      </c>
      <c r="AZ1108" s="365">
        <v>0</v>
      </c>
      <c r="BA1108" s="365">
        <v>0</v>
      </c>
      <c r="BB1108" s="365">
        <v>0</v>
      </c>
      <c r="BC1108" s="365">
        <v>0</v>
      </c>
      <c r="BD1108" s="365">
        <v>0</v>
      </c>
      <c r="BE1108" s="365">
        <v>0</v>
      </c>
      <c r="BF1108" s="365">
        <v>0</v>
      </c>
      <c r="BG1108" s="365">
        <v>0</v>
      </c>
      <c r="BH1108" s="365">
        <v>0</v>
      </c>
      <c r="BI1108" s="365">
        <v>0</v>
      </c>
      <c r="BJ1108" s="365">
        <v>0</v>
      </c>
      <c r="BK1108" s="365">
        <v>0</v>
      </c>
      <c r="BL1108" s="365">
        <v>0</v>
      </c>
      <c r="BM1108" s="365">
        <v>0</v>
      </c>
      <c r="BN1108" s="365">
        <v>0</v>
      </c>
      <c r="BO1108" s="365">
        <v>0</v>
      </c>
      <c r="BP1108" s="365">
        <v>0</v>
      </c>
      <c r="BQ1108" s="365">
        <v>0</v>
      </c>
      <c r="BR1108" s="365">
        <v>0</v>
      </c>
      <c r="BS1108" s="365">
        <v>0</v>
      </c>
      <c r="BT1108" s="365">
        <v>0</v>
      </c>
      <c r="BU1108" s="365">
        <v>0</v>
      </c>
      <c r="BV1108" s="365">
        <v>0</v>
      </c>
      <c r="BW1108" s="365">
        <v>0</v>
      </c>
      <c r="BX1108" s="365">
        <v>0</v>
      </c>
      <c r="BY1108" s="365">
        <v>0</v>
      </c>
      <c r="BZ1108" s="365">
        <v>0</v>
      </c>
      <c r="CA1108" s="365">
        <v>0</v>
      </c>
      <c r="CB1108" s="365">
        <v>0</v>
      </c>
      <c r="CC1108" s="365">
        <v>0</v>
      </c>
      <c r="CD1108" s="365">
        <v>0</v>
      </c>
      <c r="CE1108" s="365">
        <v>0</v>
      </c>
      <c r="CF1108" s="365">
        <v>0</v>
      </c>
      <c r="CG1108" s="365">
        <v>0</v>
      </c>
      <c r="CH1108" s="365">
        <v>0</v>
      </c>
      <c r="CI1108" s="365">
        <v>0</v>
      </c>
      <c r="CJ1108" s="365">
        <v>0</v>
      </c>
      <c r="CK1108" s="365">
        <v>0</v>
      </c>
      <c r="CL1108" s="365">
        <v>0</v>
      </c>
      <c r="CM1108" s="365">
        <v>0</v>
      </c>
      <c r="CN1108" s="365">
        <v>0</v>
      </c>
      <c r="CO1108" s="365">
        <v>0</v>
      </c>
      <c r="CP1108" s="365">
        <v>0</v>
      </c>
      <c r="CQ1108" s="365">
        <v>0</v>
      </c>
      <c r="CR1108" s="365">
        <v>0</v>
      </c>
      <c r="CS1108" s="365">
        <v>0</v>
      </c>
      <c r="CT1108" s="365">
        <v>0</v>
      </c>
      <c r="CU1108" s="365">
        <v>0</v>
      </c>
      <c r="CV1108" s="365">
        <v>0</v>
      </c>
      <c r="CW1108" s="365">
        <v>0</v>
      </c>
      <c r="CX1108" s="365">
        <v>0</v>
      </c>
      <c r="CY1108" s="365">
        <v>0</v>
      </c>
      <c r="CZ1108" s="365">
        <v>0</v>
      </c>
      <c r="DA1108" s="365">
        <v>0</v>
      </c>
      <c r="DB1108" s="365">
        <v>0</v>
      </c>
      <c r="DC1108" s="365">
        <v>0</v>
      </c>
    </row>
    <row r="1109" spans="1:107">
      <c r="A1109" s="458" t="str">
        <f t="shared" si="17"/>
        <v>1622504262129002</v>
      </c>
      <c r="B1109" s="364" t="s">
        <v>1616</v>
      </c>
      <c r="C1109" s="364" t="s">
        <v>553</v>
      </c>
      <c r="D1109" s="364" t="s">
        <v>575</v>
      </c>
      <c r="E1109" s="364" t="s">
        <v>740</v>
      </c>
      <c r="F1109" s="364" t="s">
        <v>589</v>
      </c>
      <c r="G1109" s="364" t="s">
        <v>590</v>
      </c>
      <c r="H1109" s="364" t="s">
        <v>1637</v>
      </c>
      <c r="I1109" s="364" t="s">
        <v>1463</v>
      </c>
      <c r="J1109" s="364" t="s">
        <v>745</v>
      </c>
      <c r="K1109" s="364" t="s">
        <v>563</v>
      </c>
      <c r="L1109" s="364" t="s">
        <v>744</v>
      </c>
      <c r="M1109" s="364" t="s">
        <v>738</v>
      </c>
      <c r="N1109" s="364" t="s">
        <v>739</v>
      </c>
      <c r="O1109" s="364" t="s">
        <v>738</v>
      </c>
      <c r="P1109" s="364" t="s">
        <v>739</v>
      </c>
      <c r="Q1109" s="364" t="s">
        <v>555</v>
      </c>
      <c r="R1109" s="364" t="s">
        <v>555</v>
      </c>
      <c r="S1109" s="364" t="s">
        <v>555</v>
      </c>
      <c r="T1109" s="365">
        <v>0</v>
      </c>
      <c r="U1109" s="365">
        <v>0</v>
      </c>
      <c r="V1109" s="365">
        <v>0</v>
      </c>
      <c r="W1109" s="365">
        <v>0</v>
      </c>
      <c r="X1109" s="365">
        <v>0</v>
      </c>
      <c r="Y1109" s="365">
        <v>0</v>
      </c>
      <c r="Z1109" s="365">
        <v>0</v>
      </c>
      <c r="AA1109" s="365">
        <v>0</v>
      </c>
      <c r="AB1109" s="365">
        <v>0</v>
      </c>
      <c r="AC1109" s="365">
        <v>0</v>
      </c>
      <c r="AD1109" s="365">
        <v>0</v>
      </c>
      <c r="AE1109" s="365">
        <v>0</v>
      </c>
      <c r="AF1109" s="365">
        <v>0</v>
      </c>
      <c r="AG1109" s="365">
        <v>0</v>
      </c>
      <c r="AH1109" s="365">
        <v>0</v>
      </c>
      <c r="AI1109" s="365">
        <v>0</v>
      </c>
      <c r="AJ1109" s="365">
        <v>0</v>
      </c>
      <c r="AK1109" s="365">
        <v>0</v>
      </c>
      <c r="AL1109" s="365">
        <v>0</v>
      </c>
      <c r="AM1109" s="365">
        <v>0</v>
      </c>
      <c r="AN1109" s="365">
        <v>0</v>
      </c>
      <c r="AO1109" s="365">
        <v>0</v>
      </c>
      <c r="AP1109" s="365">
        <v>0</v>
      </c>
      <c r="AQ1109" s="365">
        <v>0</v>
      </c>
      <c r="AR1109" s="365">
        <v>0</v>
      </c>
      <c r="AS1109" s="365">
        <v>0</v>
      </c>
      <c r="AT1109" s="365">
        <v>0</v>
      </c>
      <c r="AU1109" s="365">
        <v>0</v>
      </c>
      <c r="AV1109" s="365">
        <v>0</v>
      </c>
      <c r="AW1109" s="365">
        <v>0</v>
      </c>
      <c r="AX1109" s="365">
        <v>0</v>
      </c>
      <c r="AY1109" s="365">
        <v>0</v>
      </c>
      <c r="AZ1109" s="365">
        <v>0</v>
      </c>
      <c r="BA1109" s="365">
        <v>0</v>
      </c>
      <c r="BB1109" s="365">
        <v>0</v>
      </c>
      <c r="BC1109" s="365">
        <v>0</v>
      </c>
      <c r="BD1109" s="365">
        <v>0</v>
      </c>
      <c r="BE1109" s="365">
        <v>0</v>
      </c>
      <c r="BF1109" s="365">
        <v>0</v>
      </c>
      <c r="BG1109" s="365">
        <v>0</v>
      </c>
      <c r="BH1109" s="365">
        <v>0</v>
      </c>
      <c r="BI1109" s="365">
        <v>0</v>
      </c>
      <c r="BJ1109" s="365">
        <v>0</v>
      </c>
      <c r="BK1109" s="365">
        <v>0</v>
      </c>
      <c r="BL1109" s="365">
        <v>0</v>
      </c>
      <c r="BM1109" s="365">
        <v>0</v>
      </c>
      <c r="BN1109" s="365">
        <v>0</v>
      </c>
      <c r="BO1109" s="365">
        <v>0</v>
      </c>
      <c r="BP1109" s="365">
        <v>0</v>
      </c>
      <c r="BQ1109" s="365">
        <v>0</v>
      </c>
      <c r="BR1109" s="365">
        <v>0</v>
      </c>
      <c r="BS1109" s="365">
        <v>0</v>
      </c>
      <c r="BT1109" s="365">
        <v>0</v>
      </c>
      <c r="BU1109" s="365">
        <v>0</v>
      </c>
      <c r="BV1109" s="365">
        <v>0</v>
      </c>
      <c r="BW1109" s="365">
        <v>0</v>
      </c>
      <c r="BX1109" s="365">
        <v>0</v>
      </c>
      <c r="BY1109" s="365">
        <v>0</v>
      </c>
      <c r="BZ1109" s="365">
        <v>0</v>
      </c>
      <c r="CA1109" s="365">
        <v>0</v>
      </c>
      <c r="CB1109" s="365">
        <v>0</v>
      </c>
      <c r="CC1109" s="365">
        <v>0</v>
      </c>
      <c r="CD1109" s="365">
        <v>0</v>
      </c>
      <c r="CE1109" s="365">
        <v>0</v>
      </c>
      <c r="CF1109" s="365">
        <v>0</v>
      </c>
      <c r="CG1109" s="365">
        <v>0</v>
      </c>
      <c r="CH1109" s="365">
        <v>0</v>
      </c>
      <c r="CI1109" s="365">
        <v>0</v>
      </c>
      <c r="CJ1109" s="365">
        <v>0</v>
      </c>
      <c r="CK1109" s="365">
        <v>0</v>
      </c>
      <c r="CL1109" s="365">
        <v>0</v>
      </c>
      <c r="CM1109" s="365">
        <v>0</v>
      </c>
      <c r="CN1109" s="365">
        <v>0</v>
      </c>
      <c r="CO1109" s="365">
        <v>0</v>
      </c>
      <c r="CP1109" s="365">
        <v>0</v>
      </c>
      <c r="CQ1109" s="365">
        <v>0</v>
      </c>
      <c r="CR1109" s="365">
        <v>0</v>
      </c>
      <c r="CS1109" s="365">
        <v>0</v>
      </c>
      <c r="CT1109" s="365">
        <v>0</v>
      </c>
      <c r="CU1109" s="365">
        <v>0</v>
      </c>
      <c r="CV1109" s="365">
        <v>0</v>
      </c>
      <c r="CW1109" s="365">
        <v>0</v>
      </c>
      <c r="CX1109" s="365">
        <v>0</v>
      </c>
      <c r="CY1109" s="365">
        <v>0</v>
      </c>
      <c r="CZ1109" s="365">
        <v>0</v>
      </c>
      <c r="DA1109" s="365">
        <v>0</v>
      </c>
      <c r="DB1109" s="365">
        <v>0</v>
      </c>
      <c r="DC1109" s="365">
        <v>0</v>
      </c>
    </row>
    <row r="1110" spans="1:107">
      <c r="A1110" s="458" t="str">
        <f t="shared" si="17"/>
        <v>1622601262129002</v>
      </c>
      <c r="B1110" s="364" t="s">
        <v>1616</v>
      </c>
      <c r="C1110" s="364" t="s">
        <v>553</v>
      </c>
      <c r="D1110" s="364" t="s">
        <v>575</v>
      </c>
      <c r="E1110" s="364" t="s">
        <v>740</v>
      </c>
      <c r="F1110" s="364" t="s">
        <v>589</v>
      </c>
      <c r="G1110" s="364" t="s">
        <v>590</v>
      </c>
      <c r="H1110" s="364" t="s">
        <v>1637</v>
      </c>
      <c r="I1110" s="364" t="s">
        <v>1463</v>
      </c>
      <c r="J1110" s="364" t="s">
        <v>570</v>
      </c>
      <c r="K1110" s="364" t="s">
        <v>558</v>
      </c>
      <c r="L1110" s="364" t="s">
        <v>744</v>
      </c>
      <c r="M1110" s="364" t="s">
        <v>738</v>
      </c>
      <c r="N1110" s="364" t="s">
        <v>739</v>
      </c>
      <c r="O1110" s="364" t="s">
        <v>738</v>
      </c>
      <c r="P1110" s="364" t="s">
        <v>739</v>
      </c>
      <c r="Q1110" s="364" t="s">
        <v>555</v>
      </c>
      <c r="R1110" s="364" t="s">
        <v>555</v>
      </c>
      <c r="S1110" s="364" t="s">
        <v>555</v>
      </c>
      <c r="T1110" s="365">
        <v>58368</v>
      </c>
      <c r="U1110" s="365">
        <v>56288</v>
      </c>
      <c r="V1110" s="365">
        <v>56288</v>
      </c>
      <c r="W1110" s="365">
        <v>0</v>
      </c>
      <c r="X1110" s="365">
        <v>0</v>
      </c>
      <c r="Y1110" s="365">
        <v>0</v>
      </c>
      <c r="Z1110" s="365">
        <v>2080</v>
      </c>
      <c r="AA1110" s="365">
        <v>1942</v>
      </c>
      <c r="AB1110" s="365">
        <v>0</v>
      </c>
      <c r="AC1110" s="365">
        <v>0</v>
      </c>
      <c r="AD1110" s="365">
        <v>138</v>
      </c>
      <c r="AE1110" s="365">
        <v>52818</v>
      </c>
      <c r="AF1110" s="365">
        <v>51968</v>
      </c>
      <c r="AG1110" s="365">
        <v>0</v>
      </c>
      <c r="AH1110" s="365">
        <v>0</v>
      </c>
      <c r="AI1110" s="365">
        <v>51968</v>
      </c>
      <c r="AJ1110" s="365">
        <v>850</v>
      </c>
      <c r="AK1110" s="365">
        <v>0</v>
      </c>
      <c r="AL1110" s="365">
        <v>0</v>
      </c>
      <c r="AM1110" s="365">
        <v>0</v>
      </c>
      <c r="AN1110" s="365">
        <v>850</v>
      </c>
      <c r="AO1110" s="365">
        <v>5550</v>
      </c>
      <c r="AP1110" s="365">
        <v>0</v>
      </c>
      <c r="AQ1110" s="365">
        <v>0</v>
      </c>
      <c r="AR1110" s="365">
        <v>0</v>
      </c>
      <c r="AS1110" s="365">
        <v>0</v>
      </c>
      <c r="AT1110" s="365">
        <v>0</v>
      </c>
      <c r="AU1110" s="365">
        <v>0</v>
      </c>
      <c r="AV1110" s="365">
        <v>0</v>
      </c>
      <c r="AW1110" s="365">
        <v>0</v>
      </c>
      <c r="AX1110" s="365">
        <v>0</v>
      </c>
      <c r="AY1110" s="365">
        <v>0</v>
      </c>
      <c r="AZ1110" s="365">
        <v>0</v>
      </c>
      <c r="BA1110" s="365">
        <v>0</v>
      </c>
      <c r="BB1110" s="365">
        <v>0</v>
      </c>
      <c r="BC1110" s="365">
        <v>0</v>
      </c>
      <c r="BD1110" s="365">
        <v>0</v>
      </c>
      <c r="BE1110" s="365">
        <v>0</v>
      </c>
      <c r="BF1110" s="365">
        <v>0</v>
      </c>
      <c r="BG1110" s="365">
        <v>0</v>
      </c>
      <c r="BH1110" s="365">
        <v>0</v>
      </c>
      <c r="BI1110" s="365">
        <v>0</v>
      </c>
      <c r="BJ1110" s="365">
        <v>0</v>
      </c>
      <c r="BK1110" s="365">
        <v>0</v>
      </c>
      <c r="BL1110" s="365">
        <v>0</v>
      </c>
      <c r="BM1110" s="365">
        <v>0</v>
      </c>
      <c r="BN1110" s="365">
        <v>0</v>
      </c>
      <c r="BO1110" s="365">
        <v>0</v>
      </c>
      <c r="BP1110" s="365">
        <v>0</v>
      </c>
      <c r="BQ1110" s="365">
        <v>0</v>
      </c>
      <c r="BR1110" s="365">
        <v>0</v>
      </c>
      <c r="BS1110" s="365">
        <v>0</v>
      </c>
      <c r="BT1110" s="365">
        <v>0</v>
      </c>
      <c r="BU1110" s="365">
        <v>0</v>
      </c>
      <c r="BV1110" s="365">
        <v>0</v>
      </c>
      <c r="BW1110" s="365">
        <v>0</v>
      </c>
      <c r="BX1110" s="365">
        <v>5550</v>
      </c>
      <c r="BY1110" s="365">
        <v>0</v>
      </c>
      <c r="BZ1110" s="365">
        <v>20033</v>
      </c>
      <c r="CA1110" s="365">
        <v>0</v>
      </c>
    </row>
    <row r="1111" spans="1:107">
      <c r="A1111" s="458" t="str">
        <f t="shared" si="17"/>
        <v>1622602262129002</v>
      </c>
      <c r="B1111" s="364" t="s">
        <v>1616</v>
      </c>
      <c r="C1111" s="364" t="s">
        <v>553</v>
      </c>
      <c r="D1111" s="364" t="s">
        <v>575</v>
      </c>
      <c r="E1111" s="364" t="s">
        <v>740</v>
      </c>
      <c r="F1111" s="364" t="s">
        <v>589</v>
      </c>
      <c r="G1111" s="364" t="s">
        <v>590</v>
      </c>
      <c r="H1111" s="364" t="s">
        <v>1637</v>
      </c>
      <c r="I1111" s="364" t="s">
        <v>1463</v>
      </c>
      <c r="J1111" s="364" t="s">
        <v>570</v>
      </c>
      <c r="K1111" s="364" t="s">
        <v>561</v>
      </c>
      <c r="L1111" s="364" t="s">
        <v>744</v>
      </c>
      <c r="M1111" s="364" t="s">
        <v>738</v>
      </c>
      <c r="N1111" s="364" t="s">
        <v>739</v>
      </c>
      <c r="O1111" s="364" t="s">
        <v>738</v>
      </c>
      <c r="P1111" s="364" t="s">
        <v>739</v>
      </c>
      <c r="Q1111" s="364" t="s">
        <v>555</v>
      </c>
      <c r="R1111" s="364" t="s">
        <v>555</v>
      </c>
      <c r="S1111" s="364" t="s">
        <v>555</v>
      </c>
      <c r="T1111" s="365">
        <v>0</v>
      </c>
      <c r="U1111" s="365">
        <v>25583</v>
      </c>
      <c r="V1111" s="365">
        <v>0</v>
      </c>
      <c r="W1111" s="365">
        <v>0</v>
      </c>
      <c r="X1111" s="365">
        <v>0</v>
      </c>
      <c r="Y1111" s="365">
        <v>0</v>
      </c>
      <c r="Z1111" s="365">
        <v>0</v>
      </c>
      <c r="AA1111" s="365">
        <v>25583</v>
      </c>
      <c r="AB1111" s="365">
        <v>0</v>
      </c>
      <c r="AC1111" s="365">
        <v>1460</v>
      </c>
      <c r="AD1111" s="365">
        <v>0</v>
      </c>
      <c r="AE1111" s="365">
        <v>0</v>
      </c>
      <c r="AF1111" s="365">
        <v>1460</v>
      </c>
      <c r="AG1111" s="365">
        <v>0</v>
      </c>
      <c r="AH1111" s="365">
        <v>0</v>
      </c>
      <c r="AI1111" s="365">
        <v>0</v>
      </c>
      <c r="AJ1111" s="365">
        <v>0</v>
      </c>
      <c r="AK1111" s="365">
        <v>0</v>
      </c>
      <c r="AL1111" s="365">
        <v>0</v>
      </c>
      <c r="AM1111" s="365">
        <v>0</v>
      </c>
      <c r="AN1111" s="365">
        <v>0</v>
      </c>
      <c r="AO1111" s="365">
        <v>0</v>
      </c>
      <c r="AU1111" s="365">
        <v>0</v>
      </c>
      <c r="AV1111" s="365">
        <v>0</v>
      </c>
      <c r="AW1111" s="365">
        <v>0</v>
      </c>
      <c r="AX1111" s="365">
        <v>0</v>
      </c>
      <c r="AY1111" s="365">
        <v>0</v>
      </c>
      <c r="AZ1111" s="365">
        <v>0</v>
      </c>
      <c r="BA1111" s="365">
        <v>0</v>
      </c>
      <c r="BB1111" s="365">
        <v>0</v>
      </c>
      <c r="BC1111" s="365">
        <v>0</v>
      </c>
      <c r="BD1111" s="365">
        <v>0</v>
      </c>
      <c r="BE1111" s="365">
        <v>0</v>
      </c>
      <c r="BF1111" s="365">
        <v>0</v>
      </c>
      <c r="BG1111" s="365">
        <v>0</v>
      </c>
      <c r="BH1111" s="365">
        <v>0</v>
      </c>
      <c r="BI1111" s="365">
        <v>0</v>
      </c>
      <c r="BJ1111" s="365">
        <v>0</v>
      </c>
      <c r="BK1111" s="365">
        <v>0</v>
      </c>
      <c r="BL1111" s="365">
        <v>56288</v>
      </c>
      <c r="BM1111" s="365">
        <v>0</v>
      </c>
      <c r="BN1111" s="365">
        <v>0</v>
      </c>
      <c r="BO1111" s="365">
        <v>0</v>
      </c>
      <c r="BP1111" s="365">
        <v>0</v>
      </c>
      <c r="BQ1111" s="365">
        <v>0</v>
      </c>
      <c r="BR1111" s="365">
        <v>0</v>
      </c>
      <c r="BS1111" s="365">
        <v>0</v>
      </c>
      <c r="BT1111" s="365">
        <v>0</v>
      </c>
      <c r="BU1111" s="365">
        <v>0</v>
      </c>
      <c r="BV1111" s="365">
        <v>0</v>
      </c>
      <c r="BW1111" s="365">
        <v>0</v>
      </c>
      <c r="BX1111" s="365">
        <v>0</v>
      </c>
      <c r="BY1111" s="365">
        <v>0</v>
      </c>
      <c r="BZ1111" s="365">
        <v>0</v>
      </c>
      <c r="CA1111" s="365">
        <v>0</v>
      </c>
      <c r="CB1111" s="365">
        <v>0</v>
      </c>
      <c r="CC1111" s="365">
        <v>0</v>
      </c>
      <c r="CD1111" s="365">
        <v>0</v>
      </c>
      <c r="CE1111" s="365">
        <v>0</v>
      </c>
      <c r="CF1111" s="365">
        <v>0</v>
      </c>
      <c r="CG1111" s="365">
        <v>0</v>
      </c>
      <c r="CH1111" s="365">
        <v>0</v>
      </c>
      <c r="CI1111" s="365">
        <v>0</v>
      </c>
      <c r="CJ1111" s="365">
        <v>0</v>
      </c>
      <c r="CK1111" s="365">
        <v>0</v>
      </c>
      <c r="CL1111" s="365">
        <v>0</v>
      </c>
      <c r="CM1111" s="365">
        <v>0</v>
      </c>
      <c r="CN1111" s="365">
        <v>0</v>
      </c>
      <c r="CO1111" s="365">
        <v>0</v>
      </c>
      <c r="CP1111" s="365">
        <v>0</v>
      </c>
      <c r="CQ1111" s="365">
        <v>0</v>
      </c>
      <c r="CR1111" s="365">
        <v>0</v>
      </c>
      <c r="CS1111" s="365">
        <v>0</v>
      </c>
      <c r="CT1111" s="365">
        <v>0</v>
      </c>
    </row>
    <row r="1112" spans="1:107">
      <c r="A1112" s="458" t="str">
        <f t="shared" si="17"/>
        <v>1625101262129002</v>
      </c>
      <c r="B1112" s="364" t="s">
        <v>1616</v>
      </c>
      <c r="C1112" s="364" t="s">
        <v>553</v>
      </c>
      <c r="D1112" s="364" t="s">
        <v>575</v>
      </c>
      <c r="E1112" s="364" t="s">
        <v>740</v>
      </c>
      <c r="F1112" s="364" t="s">
        <v>589</v>
      </c>
      <c r="G1112" s="364" t="s">
        <v>590</v>
      </c>
      <c r="H1112" s="364" t="s">
        <v>1637</v>
      </c>
      <c r="I1112" s="364" t="s">
        <v>1463</v>
      </c>
      <c r="J1112" s="364" t="s">
        <v>747</v>
      </c>
      <c r="K1112" s="364" t="s">
        <v>558</v>
      </c>
      <c r="L1112" s="364" t="s">
        <v>744</v>
      </c>
      <c r="M1112" s="364" t="s">
        <v>738</v>
      </c>
      <c r="N1112" s="364" t="s">
        <v>739</v>
      </c>
      <c r="O1112" s="364" t="s">
        <v>738</v>
      </c>
      <c r="P1112" s="364" t="s">
        <v>739</v>
      </c>
      <c r="Q1112" s="364" t="s">
        <v>555</v>
      </c>
      <c r="R1112" s="364" t="s">
        <v>555</v>
      </c>
      <c r="S1112" s="364" t="s">
        <v>555</v>
      </c>
      <c r="T1112" s="365">
        <v>4140401</v>
      </c>
      <c r="U1112" s="365">
        <v>3</v>
      </c>
      <c r="V1112" s="365">
        <v>1</v>
      </c>
      <c r="W1112" s="365">
        <v>0</v>
      </c>
      <c r="X1112" s="365">
        <v>0</v>
      </c>
      <c r="Y1112" s="365">
        <v>30</v>
      </c>
      <c r="Z1112" s="365">
        <v>0</v>
      </c>
      <c r="AA1112" s="365">
        <v>0</v>
      </c>
      <c r="AB1112" s="365">
        <v>0</v>
      </c>
      <c r="AC1112" s="365">
        <v>448</v>
      </c>
      <c r="AD1112" s="365">
        <v>239</v>
      </c>
      <c r="AE1112" s="365">
        <v>0</v>
      </c>
      <c r="AF1112" s="365">
        <v>0</v>
      </c>
      <c r="AG1112" s="365">
        <v>0</v>
      </c>
      <c r="AH1112" s="365">
        <v>0</v>
      </c>
      <c r="AI1112" s="365">
        <v>0</v>
      </c>
      <c r="AJ1112" s="365">
        <v>0</v>
      </c>
      <c r="AK1112" s="365">
        <v>0</v>
      </c>
      <c r="AL1112" s="365">
        <v>0</v>
      </c>
      <c r="AM1112" s="365">
        <v>0</v>
      </c>
      <c r="AN1112" s="365">
        <v>0</v>
      </c>
      <c r="AO1112" s="365">
        <v>0</v>
      </c>
      <c r="AP1112" s="365">
        <v>0</v>
      </c>
      <c r="AQ1112" s="365">
        <v>259</v>
      </c>
      <c r="AR1112" s="365">
        <v>6073</v>
      </c>
      <c r="AS1112" s="365">
        <v>0</v>
      </c>
      <c r="AT1112" s="365">
        <v>0</v>
      </c>
      <c r="AU1112" s="365">
        <v>0</v>
      </c>
      <c r="AV1112" s="365">
        <v>0</v>
      </c>
      <c r="AW1112" s="365">
        <v>0</v>
      </c>
      <c r="AX1112" s="365">
        <v>0</v>
      </c>
      <c r="AY1112" s="365">
        <v>0</v>
      </c>
      <c r="AZ1112" s="365">
        <v>0</v>
      </c>
      <c r="BA1112" s="365">
        <v>0</v>
      </c>
      <c r="BB1112" s="365">
        <v>0</v>
      </c>
      <c r="BC1112" s="365">
        <v>0</v>
      </c>
      <c r="BD1112" s="365">
        <v>0</v>
      </c>
      <c r="BE1112" s="365">
        <v>0</v>
      </c>
      <c r="BF1112" s="365">
        <v>0</v>
      </c>
      <c r="BG1112" s="365">
        <v>0</v>
      </c>
      <c r="BH1112" s="365">
        <v>0</v>
      </c>
      <c r="BI1112" s="365">
        <v>0</v>
      </c>
      <c r="BJ1112" s="365">
        <v>0</v>
      </c>
      <c r="BK1112" s="365">
        <v>0</v>
      </c>
      <c r="BL1112" s="365">
        <v>0</v>
      </c>
      <c r="BM1112" s="365">
        <v>0</v>
      </c>
      <c r="BN1112" s="365">
        <v>0</v>
      </c>
      <c r="BO1112" s="365">
        <v>0</v>
      </c>
      <c r="BP1112" s="365">
        <v>0</v>
      </c>
      <c r="BQ1112" s="365">
        <v>0</v>
      </c>
      <c r="BR1112" s="365">
        <v>0</v>
      </c>
      <c r="BS1112" s="365">
        <v>1</v>
      </c>
      <c r="BT1112" s="365">
        <v>0</v>
      </c>
      <c r="BU1112" s="365">
        <v>0</v>
      </c>
      <c r="BV1112" s="365">
        <v>0</v>
      </c>
      <c r="BW1112" s="365">
        <v>0</v>
      </c>
      <c r="BX1112" s="365">
        <v>0</v>
      </c>
      <c r="BY1112" s="365">
        <v>0</v>
      </c>
      <c r="BZ1112" s="365">
        <v>0</v>
      </c>
      <c r="CA1112" s="365">
        <v>0</v>
      </c>
      <c r="CB1112" s="365">
        <v>0</v>
      </c>
      <c r="CC1112" s="365">
        <v>0</v>
      </c>
      <c r="CD1112" s="365">
        <v>0</v>
      </c>
      <c r="CE1112" s="365">
        <v>0</v>
      </c>
      <c r="CF1112" s="365">
        <v>0</v>
      </c>
      <c r="CG1112" s="365">
        <v>0</v>
      </c>
      <c r="CH1112" s="365">
        <v>0</v>
      </c>
      <c r="CI1112" s="365">
        <v>0</v>
      </c>
      <c r="CJ1112" s="365">
        <v>0</v>
      </c>
      <c r="CK1112" s="365">
        <v>0</v>
      </c>
      <c r="CL1112" s="365">
        <v>0</v>
      </c>
      <c r="CM1112" s="365">
        <v>0</v>
      </c>
      <c r="CN1112" s="365">
        <v>0</v>
      </c>
      <c r="CO1112" s="365">
        <v>0</v>
      </c>
      <c r="CP1112" s="365">
        <v>0</v>
      </c>
      <c r="CQ1112" s="365">
        <v>0</v>
      </c>
      <c r="CR1112" s="365">
        <v>0</v>
      </c>
      <c r="CS1112" s="365">
        <v>0</v>
      </c>
      <c r="CT1112" s="365">
        <v>0</v>
      </c>
    </row>
    <row r="1113" spans="1:107">
      <c r="A1113" s="458" t="str">
        <f t="shared" si="17"/>
        <v>1402101262145000</v>
      </c>
      <c r="B1113" s="364" t="s">
        <v>1616</v>
      </c>
      <c r="C1113" s="364" t="s">
        <v>553</v>
      </c>
      <c r="D1113" s="364" t="s">
        <v>573</v>
      </c>
      <c r="E1113" s="364" t="s">
        <v>555</v>
      </c>
      <c r="F1113" s="364" t="s">
        <v>632</v>
      </c>
      <c r="G1113" s="364" t="s">
        <v>633</v>
      </c>
      <c r="H1113" s="364" t="s">
        <v>556</v>
      </c>
      <c r="J1113" s="364" t="s">
        <v>559</v>
      </c>
      <c r="K1113" s="364" t="s">
        <v>558</v>
      </c>
      <c r="L1113" s="364" t="s">
        <v>555</v>
      </c>
      <c r="M1113" s="364" t="s">
        <v>738</v>
      </c>
      <c r="N1113" s="364" t="s">
        <v>744</v>
      </c>
      <c r="O1113" s="364" t="s">
        <v>555</v>
      </c>
      <c r="P1113" s="364" t="s">
        <v>555</v>
      </c>
      <c r="Q1113" s="364" t="s">
        <v>555</v>
      </c>
      <c r="R1113" s="364" t="s">
        <v>555</v>
      </c>
      <c r="S1113" s="364" t="s">
        <v>555</v>
      </c>
      <c r="T1113" s="365">
        <v>0</v>
      </c>
      <c r="U1113" s="365">
        <v>0</v>
      </c>
      <c r="V1113" s="365">
        <v>0</v>
      </c>
      <c r="W1113" s="365">
        <v>0</v>
      </c>
      <c r="X1113" s="365">
        <v>0</v>
      </c>
      <c r="Y1113" s="365">
        <v>0</v>
      </c>
      <c r="Z1113" s="365">
        <v>13</v>
      </c>
      <c r="AA1113" s="365">
        <v>13</v>
      </c>
      <c r="AB1113" s="365">
        <v>0</v>
      </c>
      <c r="AC1113" s="365">
        <v>0</v>
      </c>
      <c r="AD1113" s="365">
        <v>0</v>
      </c>
      <c r="AE1113" s="365">
        <v>0</v>
      </c>
      <c r="AF1113" s="365">
        <v>0</v>
      </c>
      <c r="AG1113" s="365">
        <v>0</v>
      </c>
      <c r="AH1113" s="365">
        <v>0</v>
      </c>
      <c r="AI1113" s="365">
        <v>13</v>
      </c>
      <c r="AJ1113" s="365">
        <v>0</v>
      </c>
      <c r="AK1113" s="365">
        <v>0</v>
      </c>
      <c r="AL1113" s="365">
        <v>0</v>
      </c>
      <c r="AM1113" s="365">
        <v>0</v>
      </c>
      <c r="AN1113" s="365">
        <v>0</v>
      </c>
      <c r="AO1113" s="365">
        <v>0</v>
      </c>
      <c r="AP1113" s="365">
        <v>0</v>
      </c>
      <c r="AQ1113" s="365">
        <v>0</v>
      </c>
      <c r="AR1113" s="365">
        <v>0</v>
      </c>
      <c r="AS1113" s="365">
        <v>0</v>
      </c>
      <c r="AT1113" s="365">
        <v>0</v>
      </c>
      <c r="AU1113" s="365">
        <v>0</v>
      </c>
      <c r="AV1113" s="365">
        <v>0</v>
      </c>
      <c r="AW1113" s="365">
        <v>0</v>
      </c>
      <c r="AX1113" s="365">
        <v>0</v>
      </c>
      <c r="AY1113" s="365">
        <v>13</v>
      </c>
    </row>
    <row r="1114" spans="1:107">
      <c r="A1114" s="458" t="str">
        <f t="shared" si="17"/>
        <v>1402102262145000</v>
      </c>
      <c r="B1114" s="364" t="s">
        <v>1616</v>
      </c>
      <c r="C1114" s="364" t="s">
        <v>553</v>
      </c>
      <c r="D1114" s="364" t="s">
        <v>573</v>
      </c>
      <c r="E1114" s="364" t="s">
        <v>555</v>
      </c>
      <c r="F1114" s="364" t="s">
        <v>632</v>
      </c>
      <c r="G1114" s="364" t="s">
        <v>633</v>
      </c>
      <c r="H1114" s="364" t="s">
        <v>556</v>
      </c>
      <c r="J1114" s="364" t="s">
        <v>559</v>
      </c>
      <c r="K1114" s="364" t="s">
        <v>561</v>
      </c>
      <c r="L1114" s="364" t="s">
        <v>555</v>
      </c>
      <c r="M1114" s="364" t="s">
        <v>738</v>
      </c>
      <c r="N1114" s="364" t="s">
        <v>744</v>
      </c>
      <c r="O1114" s="364" t="s">
        <v>555</v>
      </c>
      <c r="P1114" s="364" t="s">
        <v>555</v>
      </c>
      <c r="Q1114" s="364" t="s">
        <v>555</v>
      </c>
      <c r="R1114" s="364" t="s">
        <v>555</v>
      </c>
      <c r="S1114" s="364" t="s">
        <v>555</v>
      </c>
      <c r="T1114" s="365">
        <v>0</v>
      </c>
      <c r="U1114" s="365">
        <v>0</v>
      </c>
      <c r="V1114" s="365">
        <v>0</v>
      </c>
      <c r="W1114" s="365">
        <v>0</v>
      </c>
      <c r="X1114" s="365">
        <v>0</v>
      </c>
      <c r="Y1114" s="365">
        <v>0</v>
      </c>
      <c r="Z1114" s="365">
        <v>0</v>
      </c>
      <c r="AA1114" s="365">
        <v>0</v>
      </c>
      <c r="AB1114" s="365">
        <v>0</v>
      </c>
      <c r="AC1114" s="365">
        <v>0</v>
      </c>
      <c r="AD1114" s="365">
        <v>0</v>
      </c>
    </row>
    <row r="1115" spans="1:107">
      <c r="A1115" s="458" t="str">
        <f t="shared" si="17"/>
        <v>1402401262145000</v>
      </c>
      <c r="B1115" s="364" t="s">
        <v>1616</v>
      </c>
      <c r="C1115" s="364" t="s">
        <v>553</v>
      </c>
      <c r="D1115" s="364" t="s">
        <v>573</v>
      </c>
      <c r="E1115" s="364" t="s">
        <v>555</v>
      </c>
      <c r="F1115" s="364" t="s">
        <v>632</v>
      </c>
      <c r="G1115" s="364" t="s">
        <v>633</v>
      </c>
      <c r="H1115" s="364" t="s">
        <v>556</v>
      </c>
      <c r="J1115" s="364" t="s">
        <v>560</v>
      </c>
      <c r="K1115" s="364" t="s">
        <v>558</v>
      </c>
      <c r="L1115" s="364" t="s">
        <v>555</v>
      </c>
      <c r="M1115" s="364" t="s">
        <v>738</v>
      </c>
      <c r="N1115" s="364" t="s">
        <v>744</v>
      </c>
      <c r="O1115" s="364" t="s">
        <v>555</v>
      </c>
      <c r="P1115" s="364" t="s">
        <v>555</v>
      </c>
      <c r="Q1115" s="364" t="s">
        <v>555</v>
      </c>
      <c r="R1115" s="364" t="s">
        <v>555</v>
      </c>
      <c r="S1115" s="364" t="s">
        <v>555</v>
      </c>
      <c r="T1115" s="365">
        <v>0</v>
      </c>
      <c r="U1115" s="365">
        <v>0</v>
      </c>
      <c r="V1115" s="365">
        <v>0</v>
      </c>
      <c r="W1115" s="365">
        <v>0</v>
      </c>
      <c r="X1115" s="365">
        <v>0</v>
      </c>
      <c r="Y1115" s="365">
        <v>0</v>
      </c>
      <c r="Z1115" s="365">
        <v>0</v>
      </c>
      <c r="AA1115" s="365">
        <v>0</v>
      </c>
      <c r="AB1115" s="365">
        <v>0</v>
      </c>
      <c r="AC1115" s="365">
        <v>0</v>
      </c>
      <c r="AD1115" s="365">
        <v>0</v>
      </c>
      <c r="AE1115" s="365">
        <v>0</v>
      </c>
      <c r="AF1115" s="365">
        <v>0</v>
      </c>
      <c r="AG1115" s="365">
        <v>0</v>
      </c>
      <c r="AH1115" s="365">
        <v>0</v>
      </c>
      <c r="AI1115" s="365">
        <v>0</v>
      </c>
    </row>
    <row r="1116" spans="1:107">
      <c r="A1116" s="458" t="str">
        <f t="shared" si="17"/>
        <v>1402402262145000</v>
      </c>
      <c r="B1116" s="364" t="s">
        <v>1616</v>
      </c>
      <c r="C1116" s="364" t="s">
        <v>553</v>
      </c>
      <c r="D1116" s="364" t="s">
        <v>573</v>
      </c>
      <c r="E1116" s="364" t="s">
        <v>555</v>
      </c>
      <c r="F1116" s="364" t="s">
        <v>632</v>
      </c>
      <c r="G1116" s="364" t="s">
        <v>633</v>
      </c>
      <c r="H1116" s="364" t="s">
        <v>556</v>
      </c>
      <c r="J1116" s="364" t="s">
        <v>560</v>
      </c>
      <c r="K1116" s="364" t="s">
        <v>561</v>
      </c>
      <c r="L1116" s="364" t="s">
        <v>555</v>
      </c>
      <c r="M1116" s="364" t="s">
        <v>738</v>
      </c>
      <c r="N1116" s="364" t="s">
        <v>744</v>
      </c>
      <c r="O1116" s="364" t="s">
        <v>555</v>
      </c>
      <c r="P1116" s="364" t="s">
        <v>555</v>
      </c>
      <c r="Q1116" s="364" t="s">
        <v>555</v>
      </c>
      <c r="R1116" s="364" t="s">
        <v>555</v>
      </c>
      <c r="S1116" s="364" t="s">
        <v>555</v>
      </c>
      <c r="T1116" s="365">
        <v>0</v>
      </c>
      <c r="U1116" s="365">
        <v>0</v>
      </c>
      <c r="V1116" s="365">
        <v>0</v>
      </c>
      <c r="W1116" s="365">
        <v>0</v>
      </c>
      <c r="X1116" s="365">
        <v>0</v>
      </c>
      <c r="Y1116" s="365">
        <v>0</v>
      </c>
      <c r="Z1116" s="365">
        <v>0</v>
      </c>
      <c r="AA1116" s="365">
        <v>0</v>
      </c>
      <c r="AB1116" s="365">
        <v>0</v>
      </c>
      <c r="AC1116" s="365">
        <v>0</v>
      </c>
      <c r="AD1116" s="365">
        <v>0</v>
      </c>
      <c r="AE1116" s="365">
        <v>0</v>
      </c>
      <c r="AF1116" s="365">
        <v>0</v>
      </c>
      <c r="AG1116" s="365">
        <v>0</v>
      </c>
      <c r="AH1116" s="365">
        <v>0</v>
      </c>
      <c r="AI1116" s="365">
        <v>0</v>
      </c>
    </row>
    <row r="1117" spans="1:107">
      <c r="A1117" s="458" t="str">
        <f t="shared" si="17"/>
        <v>1402403262145000</v>
      </c>
      <c r="B1117" s="364" t="s">
        <v>1616</v>
      </c>
      <c r="C1117" s="364" t="s">
        <v>553</v>
      </c>
      <c r="D1117" s="364" t="s">
        <v>573</v>
      </c>
      <c r="E1117" s="364" t="s">
        <v>555</v>
      </c>
      <c r="F1117" s="364" t="s">
        <v>632</v>
      </c>
      <c r="G1117" s="364" t="s">
        <v>633</v>
      </c>
      <c r="H1117" s="364" t="s">
        <v>556</v>
      </c>
      <c r="J1117" s="364" t="s">
        <v>560</v>
      </c>
      <c r="K1117" s="364" t="s">
        <v>562</v>
      </c>
      <c r="L1117" s="364" t="s">
        <v>555</v>
      </c>
      <c r="M1117" s="364" t="s">
        <v>738</v>
      </c>
      <c r="N1117" s="364" t="s">
        <v>744</v>
      </c>
      <c r="O1117" s="364" t="s">
        <v>555</v>
      </c>
      <c r="P1117" s="364" t="s">
        <v>555</v>
      </c>
      <c r="Q1117" s="364" t="s">
        <v>555</v>
      </c>
      <c r="R1117" s="364" t="s">
        <v>555</v>
      </c>
      <c r="S1117" s="364" t="s">
        <v>555</v>
      </c>
      <c r="T1117" s="365">
        <v>0</v>
      </c>
      <c r="U1117" s="365">
        <v>0</v>
      </c>
      <c r="V1117" s="365">
        <v>0</v>
      </c>
      <c r="W1117" s="365">
        <v>0</v>
      </c>
      <c r="X1117" s="365">
        <v>0</v>
      </c>
      <c r="Y1117" s="365">
        <v>0</v>
      </c>
      <c r="Z1117" s="365">
        <v>0</v>
      </c>
      <c r="AA1117" s="365">
        <v>0</v>
      </c>
      <c r="AB1117" s="365">
        <v>0</v>
      </c>
      <c r="AC1117" s="365">
        <v>0</v>
      </c>
      <c r="AD1117" s="365">
        <v>0</v>
      </c>
      <c r="AE1117" s="365">
        <v>0</v>
      </c>
      <c r="AF1117" s="365">
        <v>0</v>
      </c>
      <c r="AG1117" s="365">
        <v>0</v>
      </c>
      <c r="AH1117" s="365">
        <v>0</v>
      </c>
      <c r="AI1117" s="365">
        <v>0</v>
      </c>
    </row>
    <row r="1118" spans="1:107">
      <c r="A1118" s="458" t="str">
        <f t="shared" si="17"/>
        <v>1402404262145000</v>
      </c>
      <c r="B1118" s="364" t="s">
        <v>1616</v>
      </c>
      <c r="C1118" s="364" t="s">
        <v>553</v>
      </c>
      <c r="D1118" s="364" t="s">
        <v>573</v>
      </c>
      <c r="E1118" s="364" t="s">
        <v>555</v>
      </c>
      <c r="F1118" s="364" t="s">
        <v>632</v>
      </c>
      <c r="G1118" s="364" t="s">
        <v>633</v>
      </c>
      <c r="H1118" s="364" t="s">
        <v>556</v>
      </c>
      <c r="J1118" s="364" t="s">
        <v>560</v>
      </c>
      <c r="K1118" s="364" t="s">
        <v>563</v>
      </c>
      <c r="L1118" s="364" t="s">
        <v>555</v>
      </c>
      <c r="M1118" s="364" t="s">
        <v>738</v>
      </c>
      <c r="N1118" s="364" t="s">
        <v>744</v>
      </c>
      <c r="O1118" s="364" t="s">
        <v>555</v>
      </c>
      <c r="P1118" s="364" t="s">
        <v>555</v>
      </c>
      <c r="Q1118" s="364" t="s">
        <v>555</v>
      </c>
      <c r="R1118" s="364" t="s">
        <v>555</v>
      </c>
      <c r="S1118" s="364" t="s">
        <v>555</v>
      </c>
      <c r="T1118" s="365">
        <v>0</v>
      </c>
      <c r="U1118" s="365">
        <v>0</v>
      </c>
      <c r="V1118" s="365">
        <v>0</v>
      </c>
      <c r="W1118" s="365">
        <v>0</v>
      </c>
      <c r="X1118" s="365">
        <v>0</v>
      </c>
      <c r="Y1118" s="365">
        <v>0</v>
      </c>
      <c r="Z1118" s="365">
        <v>0</v>
      </c>
      <c r="AA1118" s="365">
        <v>0</v>
      </c>
      <c r="AB1118" s="365">
        <v>0</v>
      </c>
      <c r="AC1118" s="365">
        <v>0</v>
      </c>
      <c r="AD1118" s="365">
        <v>0</v>
      </c>
      <c r="AE1118" s="365">
        <v>0</v>
      </c>
      <c r="AF1118" s="365">
        <v>0</v>
      </c>
      <c r="AG1118" s="365">
        <v>0</v>
      </c>
      <c r="AH1118" s="365">
        <v>0</v>
      </c>
      <c r="AI1118" s="365">
        <v>0</v>
      </c>
    </row>
    <row r="1119" spans="1:107">
      <c r="A1119" s="458" t="str">
        <f t="shared" si="17"/>
        <v>1402405262145000</v>
      </c>
      <c r="B1119" s="364" t="s">
        <v>1616</v>
      </c>
      <c r="C1119" s="364" t="s">
        <v>553</v>
      </c>
      <c r="D1119" s="364" t="s">
        <v>573</v>
      </c>
      <c r="E1119" s="364" t="s">
        <v>555</v>
      </c>
      <c r="F1119" s="364" t="s">
        <v>632</v>
      </c>
      <c r="G1119" s="364" t="s">
        <v>633</v>
      </c>
      <c r="H1119" s="364" t="s">
        <v>556</v>
      </c>
      <c r="J1119" s="364" t="s">
        <v>560</v>
      </c>
      <c r="K1119" s="364" t="s">
        <v>564</v>
      </c>
      <c r="L1119" s="364" t="s">
        <v>555</v>
      </c>
      <c r="M1119" s="364" t="s">
        <v>738</v>
      </c>
      <c r="N1119" s="364" t="s">
        <v>744</v>
      </c>
      <c r="O1119" s="364" t="s">
        <v>555</v>
      </c>
      <c r="P1119" s="364" t="s">
        <v>555</v>
      </c>
      <c r="Q1119" s="364" t="s">
        <v>555</v>
      </c>
      <c r="R1119" s="364" t="s">
        <v>555</v>
      </c>
      <c r="S1119" s="364" t="s">
        <v>555</v>
      </c>
      <c r="T1119" s="365">
        <v>0</v>
      </c>
      <c r="U1119" s="365">
        <v>0</v>
      </c>
      <c r="V1119" s="365">
        <v>0</v>
      </c>
      <c r="W1119" s="365">
        <v>0</v>
      </c>
      <c r="X1119" s="365">
        <v>0</v>
      </c>
      <c r="Y1119" s="365">
        <v>0</v>
      </c>
      <c r="Z1119" s="365">
        <v>0</v>
      </c>
      <c r="AA1119" s="365">
        <v>0</v>
      </c>
      <c r="AB1119" s="365">
        <v>0</v>
      </c>
      <c r="AC1119" s="365">
        <v>0</v>
      </c>
      <c r="AD1119" s="365">
        <v>0</v>
      </c>
      <c r="AE1119" s="365">
        <v>0</v>
      </c>
      <c r="AF1119" s="365">
        <v>0</v>
      </c>
      <c r="AG1119" s="365">
        <v>0</v>
      </c>
      <c r="AH1119" s="365">
        <v>0</v>
      </c>
      <c r="AI1119" s="365">
        <v>0</v>
      </c>
    </row>
    <row r="1120" spans="1:107">
      <c r="A1120" s="458" t="str">
        <f t="shared" si="17"/>
        <v>1402406262145000</v>
      </c>
      <c r="B1120" s="364" t="s">
        <v>1616</v>
      </c>
      <c r="C1120" s="364" t="s">
        <v>553</v>
      </c>
      <c r="D1120" s="364" t="s">
        <v>573</v>
      </c>
      <c r="E1120" s="364" t="s">
        <v>555</v>
      </c>
      <c r="F1120" s="364" t="s">
        <v>632</v>
      </c>
      <c r="G1120" s="364" t="s">
        <v>633</v>
      </c>
      <c r="H1120" s="364" t="s">
        <v>556</v>
      </c>
      <c r="J1120" s="364" t="s">
        <v>560</v>
      </c>
      <c r="K1120" s="364" t="s">
        <v>565</v>
      </c>
      <c r="L1120" s="364" t="s">
        <v>555</v>
      </c>
      <c r="M1120" s="364" t="s">
        <v>738</v>
      </c>
      <c r="N1120" s="364" t="s">
        <v>744</v>
      </c>
      <c r="O1120" s="364" t="s">
        <v>555</v>
      </c>
      <c r="P1120" s="364" t="s">
        <v>555</v>
      </c>
      <c r="Q1120" s="364" t="s">
        <v>555</v>
      </c>
      <c r="R1120" s="364" t="s">
        <v>555</v>
      </c>
      <c r="S1120" s="364" t="s">
        <v>555</v>
      </c>
      <c r="T1120" s="365">
        <v>0</v>
      </c>
      <c r="U1120" s="365">
        <v>0</v>
      </c>
      <c r="V1120" s="365">
        <v>0</v>
      </c>
      <c r="W1120" s="365">
        <v>0</v>
      </c>
      <c r="X1120" s="365">
        <v>0</v>
      </c>
      <c r="Y1120" s="365">
        <v>0</v>
      </c>
      <c r="Z1120" s="365">
        <v>0</v>
      </c>
      <c r="AA1120" s="365">
        <v>0</v>
      </c>
      <c r="AB1120" s="365">
        <v>0</v>
      </c>
      <c r="AC1120" s="365">
        <v>0</v>
      </c>
      <c r="AD1120" s="365">
        <v>0</v>
      </c>
      <c r="AE1120" s="365">
        <v>0</v>
      </c>
      <c r="AF1120" s="365">
        <v>0</v>
      </c>
      <c r="AG1120" s="365">
        <v>0</v>
      </c>
      <c r="AH1120" s="365">
        <v>0</v>
      </c>
      <c r="AI1120" s="365">
        <v>0</v>
      </c>
    </row>
    <row r="1121" spans="1:90">
      <c r="A1121" s="458" t="str">
        <f t="shared" si="17"/>
        <v>1402407262145000</v>
      </c>
      <c r="B1121" s="364" t="s">
        <v>1616</v>
      </c>
      <c r="C1121" s="364" t="s">
        <v>553</v>
      </c>
      <c r="D1121" s="364" t="s">
        <v>573</v>
      </c>
      <c r="E1121" s="364" t="s">
        <v>555</v>
      </c>
      <c r="F1121" s="364" t="s">
        <v>632</v>
      </c>
      <c r="G1121" s="364" t="s">
        <v>633</v>
      </c>
      <c r="H1121" s="364" t="s">
        <v>556</v>
      </c>
      <c r="J1121" s="364" t="s">
        <v>560</v>
      </c>
      <c r="K1121" s="364" t="s">
        <v>566</v>
      </c>
      <c r="L1121" s="364" t="s">
        <v>555</v>
      </c>
      <c r="M1121" s="364" t="s">
        <v>738</v>
      </c>
      <c r="N1121" s="364" t="s">
        <v>744</v>
      </c>
      <c r="O1121" s="364" t="s">
        <v>555</v>
      </c>
      <c r="P1121" s="364" t="s">
        <v>555</v>
      </c>
      <c r="Q1121" s="364" t="s">
        <v>555</v>
      </c>
      <c r="R1121" s="364" t="s">
        <v>555</v>
      </c>
      <c r="S1121" s="364" t="s">
        <v>555</v>
      </c>
      <c r="T1121" s="365">
        <v>0</v>
      </c>
      <c r="U1121" s="365">
        <v>0</v>
      </c>
      <c r="V1121" s="365">
        <v>0</v>
      </c>
      <c r="W1121" s="365">
        <v>0</v>
      </c>
      <c r="X1121" s="365">
        <v>0</v>
      </c>
      <c r="Y1121" s="365">
        <v>0</v>
      </c>
      <c r="Z1121" s="365">
        <v>0</v>
      </c>
      <c r="AA1121" s="365">
        <v>0</v>
      </c>
      <c r="AB1121" s="365">
        <v>0</v>
      </c>
      <c r="AC1121" s="365">
        <v>0</v>
      </c>
      <c r="AD1121" s="365">
        <v>0</v>
      </c>
      <c r="AE1121" s="365">
        <v>0</v>
      </c>
      <c r="AF1121" s="365">
        <v>0</v>
      </c>
      <c r="AG1121" s="365">
        <v>0</v>
      </c>
      <c r="AH1121" s="365">
        <v>0</v>
      </c>
      <c r="AI1121" s="365">
        <v>0</v>
      </c>
    </row>
    <row r="1122" spans="1:90">
      <c r="A1122" s="458" t="str">
        <f t="shared" si="17"/>
        <v>1402408262145000</v>
      </c>
      <c r="B1122" s="364" t="s">
        <v>1616</v>
      </c>
      <c r="C1122" s="364" t="s">
        <v>553</v>
      </c>
      <c r="D1122" s="364" t="s">
        <v>573</v>
      </c>
      <c r="E1122" s="364" t="s">
        <v>555</v>
      </c>
      <c r="F1122" s="364" t="s">
        <v>632</v>
      </c>
      <c r="G1122" s="364" t="s">
        <v>633</v>
      </c>
      <c r="H1122" s="364" t="s">
        <v>556</v>
      </c>
      <c r="J1122" s="364" t="s">
        <v>560</v>
      </c>
      <c r="K1122" s="364" t="s">
        <v>554</v>
      </c>
      <c r="L1122" s="364" t="s">
        <v>555</v>
      </c>
      <c r="M1122" s="364" t="s">
        <v>738</v>
      </c>
      <c r="N1122" s="364" t="s">
        <v>744</v>
      </c>
      <c r="O1122" s="364" t="s">
        <v>555</v>
      </c>
      <c r="P1122" s="364" t="s">
        <v>555</v>
      </c>
      <c r="Q1122" s="364" t="s">
        <v>555</v>
      </c>
      <c r="R1122" s="364" t="s">
        <v>555</v>
      </c>
      <c r="S1122" s="364" t="s">
        <v>555</v>
      </c>
      <c r="T1122" s="365">
        <v>0</v>
      </c>
      <c r="U1122" s="365">
        <v>0</v>
      </c>
      <c r="V1122" s="365">
        <v>0</v>
      </c>
      <c r="W1122" s="365">
        <v>0</v>
      </c>
      <c r="X1122" s="365">
        <v>0</v>
      </c>
      <c r="Y1122" s="365">
        <v>0</v>
      </c>
      <c r="Z1122" s="365">
        <v>0</v>
      </c>
      <c r="AA1122" s="365">
        <v>0</v>
      </c>
      <c r="AB1122" s="365">
        <v>0</v>
      </c>
      <c r="AC1122" s="365">
        <v>0</v>
      </c>
      <c r="AD1122" s="365">
        <v>0</v>
      </c>
      <c r="AE1122" s="365">
        <v>0</v>
      </c>
      <c r="AF1122" s="365">
        <v>0</v>
      </c>
      <c r="AG1122" s="365">
        <v>0</v>
      </c>
      <c r="AH1122" s="365">
        <v>0</v>
      </c>
      <c r="AI1122" s="365">
        <v>0</v>
      </c>
    </row>
    <row r="1123" spans="1:90">
      <c r="A1123" s="458" t="str">
        <f t="shared" si="17"/>
        <v>1402409262145000</v>
      </c>
      <c r="B1123" s="364" t="s">
        <v>1616</v>
      </c>
      <c r="C1123" s="364" t="s">
        <v>553</v>
      </c>
      <c r="D1123" s="364" t="s">
        <v>573</v>
      </c>
      <c r="E1123" s="364" t="s">
        <v>555</v>
      </c>
      <c r="F1123" s="364" t="s">
        <v>632</v>
      </c>
      <c r="G1123" s="364" t="s">
        <v>633</v>
      </c>
      <c r="H1123" s="364" t="s">
        <v>556</v>
      </c>
      <c r="J1123" s="364" t="s">
        <v>560</v>
      </c>
      <c r="K1123" s="364" t="s">
        <v>567</v>
      </c>
      <c r="L1123" s="364" t="s">
        <v>555</v>
      </c>
      <c r="M1123" s="364" t="s">
        <v>738</v>
      </c>
      <c r="N1123" s="364" t="s">
        <v>744</v>
      </c>
      <c r="O1123" s="364" t="s">
        <v>555</v>
      </c>
      <c r="P1123" s="364" t="s">
        <v>555</v>
      </c>
      <c r="Q1123" s="364" t="s">
        <v>555</v>
      </c>
      <c r="R1123" s="364" t="s">
        <v>555</v>
      </c>
      <c r="S1123" s="364" t="s">
        <v>555</v>
      </c>
      <c r="T1123" s="365">
        <v>0</v>
      </c>
      <c r="U1123" s="365">
        <v>0</v>
      </c>
      <c r="V1123" s="365">
        <v>0</v>
      </c>
      <c r="W1123" s="365">
        <v>0</v>
      </c>
      <c r="X1123" s="365">
        <v>0</v>
      </c>
      <c r="Y1123" s="365">
        <v>0</v>
      </c>
      <c r="Z1123" s="365">
        <v>0</v>
      </c>
      <c r="AA1123" s="365">
        <v>0</v>
      </c>
      <c r="AB1123" s="365">
        <v>0</v>
      </c>
      <c r="AC1123" s="365">
        <v>0</v>
      </c>
      <c r="AD1123" s="365">
        <v>0</v>
      </c>
      <c r="AE1123" s="365">
        <v>0</v>
      </c>
      <c r="AF1123" s="365">
        <v>0</v>
      </c>
      <c r="AG1123" s="365">
        <v>0</v>
      </c>
      <c r="AH1123" s="365">
        <v>0</v>
      </c>
      <c r="AI1123" s="365">
        <v>0</v>
      </c>
    </row>
    <row r="1124" spans="1:90">
      <c r="A1124" s="458" t="str">
        <f t="shared" si="17"/>
        <v>1402410262145000</v>
      </c>
      <c r="B1124" s="364" t="s">
        <v>1616</v>
      </c>
      <c r="C1124" s="364" t="s">
        <v>553</v>
      </c>
      <c r="D1124" s="364" t="s">
        <v>573</v>
      </c>
      <c r="E1124" s="364" t="s">
        <v>555</v>
      </c>
      <c r="F1124" s="364" t="s">
        <v>632</v>
      </c>
      <c r="G1124" s="364" t="s">
        <v>633</v>
      </c>
      <c r="H1124" s="364" t="s">
        <v>556</v>
      </c>
      <c r="J1124" s="364" t="s">
        <v>560</v>
      </c>
      <c r="K1124" s="364" t="s">
        <v>568</v>
      </c>
      <c r="L1124" s="364" t="s">
        <v>555</v>
      </c>
      <c r="M1124" s="364" t="s">
        <v>738</v>
      </c>
      <c r="N1124" s="364" t="s">
        <v>744</v>
      </c>
      <c r="O1124" s="364" t="s">
        <v>555</v>
      </c>
      <c r="P1124" s="364" t="s">
        <v>555</v>
      </c>
      <c r="Q1124" s="364" t="s">
        <v>555</v>
      </c>
      <c r="R1124" s="364" t="s">
        <v>555</v>
      </c>
      <c r="S1124" s="364" t="s">
        <v>555</v>
      </c>
      <c r="T1124" s="365">
        <v>0</v>
      </c>
      <c r="U1124" s="365">
        <v>0</v>
      </c>
      <c r="V1124" s="365">
        <v>0</v>
      </c>
      <c r="W1124" s="365">
        <v>0</v>
      </c>
      <c r="X1124" s="365">
        <v>0</v>
      </c>
      <c r="Y1124" s="365">
        <v>0</v>
      </c>
      <c r="Z1124" s="365">
        <v>0</v>
      </c>
      <c r="AA1124" s="365">
        <v>0</v>
      </c>
      <c r="AB1124" s="365">
        <v>0</v>
      </c>
      <c r="AC1124" s="365">
        <v>0</v>
      </c>
      <c r="AD1124" s="365">
        <v>0</v>
      </c>
      <c r="AE1124" s="365">
        <v>0</v>
      </c>
      <c r="AF1124" s="365">
        <v>0</v>
      </c>
      <c r="AG1124" s="365">
        <v>0</v>
      </c>
      <c r="AH1124" s="365">
        <v>0</v>
      </c>
      <c r="AI1124" s="365">
        <v>0</v>
      </c>
    </row>
    <row r="1125" spans="1:90">
      <c r="A1125" s="458" t="str">
        <f t="shared" si="17"/>
        <v>1402411262145000</v>
      </c>
      <c r="B1125" s="364" t="s">
        <v>1616</v>
      </c>
      <c r="C1125" s="364" t="s">
        <v>553</v>
      </c>
      <c r="D1125" s="364" t="s">
        <v>573</v>
      </c>
      <c r="E1125" s="364" t="s">
        <v>555</v>
      </c>
      <c r="F1125" s="364" t="s">
        <v>632</v>
      </c>
      <c r="G1125" s="364" t="s">
        <v>633</v>
      </c>
      <c r="H1125" s="364" t="s">
        <v>556</v>
      </c>
      <c r="J1125" s="364" t="s">
        <v>560</v>
      </c>
      <c r="K1125" s="364" t="s">
        <v>569</v>
      </c>
      <c r="L1125" s="364" t="s">
        <v>555</v>
      </c>
      <c r="M1125" s="364" t="s">
        <v>738</v>
      </c>
      <c r="N1125" s="364" t="s">
        <v>744</v>
      </c>
      <c r="O1125" s="364" t="s">
        <v>555</v>
      </c>
      <c r="P1125" s="364" t="s">
        <v>555</v>
      </c>
      <c r="Q1125" s="364" t="s">
        <v>555</v>
      </c>
      <c r="R1125" s="364" t="s">
        <v>555</v>
      </c>
      <c r="S1125" s="364" t="s">
        <v>555</v>
      </c>
      <c r="T1125" s="365">
        <v>0</v>
      </c>
      <c r="U1125" s="365">
        <v>0</v>
      </c>
      <c r="V1125" s="365">
        <v>0</v>
      </c>
      <c r="W1125" s="365">
        <v>0</v>
      </c>
      <c r="X1125" s="365">
        <v>0</v>
      </c>
      <c r="Y1125" s="365">
        <v>0</v>
      </c>
      <c r="Z1125" s="365">
        <v>0</v>
      </c>
      <c r="AA1125" s="365">
        <v>0</v>
      </c>
      <c r="AB1125" s="365">
        <v>0</v>
      </c>
      <c r="AC1125" s="365">
        <v>0</v>
      </c>
      <c r="AD1125" s="365">
        <v>0</v>
      </c>
      <c r="AE1125" s="365">
        <v>0</v>
      </c>
      <c r="AF1125" s="365">
        <v>0</v>
      </c>
      <c r="AG1125" s="365">
        <v>0</v>
      </c>
      <c r="AH1125" s="365">
        <v>0</v>
      </c>
      <c r="AI1125" s="365">
        <v>0</v>
      </c>
    </row>
    <row r="1126" spans="1:90">
      <c r="A1126" s="458" t="str">
        <f t="shared" si="17"/>
        <v>1402412262145000</v>
      </c>
      <c r="B1126" s="364" t="s">
        <v>1616</v>
      </c>
      <c r="C1126" s="364" t="s">
        <v>553</v>
      </c>
      <c r="D1126" s="364" t="s">
        <v>573</v>
      </c>
      <c r="E1126" s="364" t="s">
        <v>555</v>
      </c>
      <c r="F1126" s="364" t="s">
        <v>632</v>
      </c>
      <c r="G1126" s="364" t="s">
        <v>633</v>
      </c>
      <c r="H1126" s="364" t="s">
        <v>556</v>
      </c>
      <c r="J1126" s="364" t="s">
        <v>560</v>
      </c>
      <c r="K1126" s="364" t="s">
        <v>557</v>
      </c>
      <c r="L1126" s="364" t="s">
        <v>555</v>
      </c>
      <c r="M1126" s="364" t="s">
        <v>738</v>
      </c>
      <c r="N1126" s="364" t="s">
        <v>744</v>
      </c>
      <c r="O1126" s="364" t="s">
        <v>555</v>
      </c>
      <c r="P1126" s="364" t="s">
        <v>555</v>
      </c>
      <c r="Q1126" s="364" t="s">
        <v>555</v>
      </c>
      <c r="R1126" s="364" t="s">
        <v>555</v>
      </c>
      <c r="S1126" s="364" t="s">
        <v>555</v>
      </c>
      <c r="T1126" s="365">
        <v>0</v>
      </c>
      <c r="U1126" s="365">
        <v>0</v>
      </c>
      <c r="V1126" s="365">
        <v>0</v>
      </c>
      <c r="W1126" s="365">
        <v>0</v>
      </c>
      <c r="X1126" s="365">
        <v>0</v>
      </c>
      <c r="Y1126" s="365">
        <v>0</v>
      </c>
      <c r="Z1126" s="365">
        <v>0</v>
      </c>
      <c r="AA1126" s="365">
        <v>0</v>
      </c>
      <c r="AB1126" s="365">
        <v>0</v>
      </c>
      <c r="AC1126" s="365">
        <v>0</v>
      </c>
      <c r="AD1126" s="365">
        <v>0</v>
      </c>
      <c r="AE1126" s="365">
        <v>0</v>
      </c>
      <c r="AF1126" s="365">
        <v>0</v>
      </c>
      <c r="AG1126" s="365">
        <v>0</v>
      </c>
      <c r="AH1126" s="365">
        <v>0</v>
      </c>
      <c r="AI1126" s="365">
        <v>0</v>
      </c>
    </row>
    <row r="1127" spans="1:90">
      <c r="A1127" s="458" t="str">
        <f t="shared" si="17"/>
        <v>1402601262145000</v>
      </c>
      <c r="B1127" s="364" t="s">
        <v>1616</v>
      </c>
      <c r="C1127" s="364" t="s">
        <v>553</v>
      </c>
      <c r="D1127" s="364" t="s">
        <v>573</v>
      </c>
      <c r="E1127" s="364" t="s">
        <v>555</v>
      </c>
      <c r="F1127" s="364" t="s">
        <v>632</v>
      </c>
      <c r="G1127" s="364" t="s">
        <v>633</v>
      </c>
      <c r="H1127" s="364" t="s">
        <v>556</v>
      </c>
      <c r="J1127" s="364" t="s">
        <v>570</v>
      </c>
      <c r="K1127" s="364" t="s">
        <v>558</v>
      </c>
      <c r="L1127" s="364" t="s">
        <v>555</v>
      </c>
      <c r="M1127" s="364" t="s">
        <v>738</v>
      </c>
      <c r="N1127" s="364" t="s">
        <v>744</v>
      </c>
      <c r="O1127" s="364" t="s">
        <v>555</v>
      </c>
      <c r="P1127" s="364" t="s">
        <v>555</v>
      </c>
      <c r="Q1127" s="364" t="s">
        <v>555</v>
      </c>
      <c r="R1127" s="364" t="s">
        <v>555</v>
      </c>
      <c r="S1127" s="364" t="s">
        <v>555</v>
      </c>
      <c r="T1127" s="365">
        <v>13</v>
      </c>
      <c r="U1127" s="365">
        <v>0</v>
      </c>
      <c r="V1127" s="365">
        <v>0</v>
      </c>
      <c r="W1127" s="365">
        <v>0</v>
      </c>
      <c r="X1127" s="365">
        <v>0</v>
      </c>
      <c r="Y1127" s="365">
        <v>0</v>
      </c>
      <c r="Z1127" s="365">
        <v>13</v>
      </c>
      <c r="AA1127" s="365">
        <v>0</v>
      </c>
      <c r="AB1127" s="365">
        <v>0</v>
      </c>
      <c r="AC1127" s="365">
        <v>13</v>
      </c>
      <c r="AD1127" s="365">
        <v>0</v>
      </c>
      <c r="AE1127" s="365">
        <v>13</v>
      </c>
      <c r="AF1127" s="365">
        <v>0</v>
      </c>
      <c r="AG1127" s="365">
        <v>0</v>
      </c>
      <c r="AH1127" s="365">
        <v>0</v>
      </c>
      <c r="AI1127" s="365">
        <v>0</v>
      </c>
      <c r="AJ1127" s="365">
        <v>13</v>
      </c>
      <c r="AK1127" s="365">
        <v>13</v>
      </c>
      <c r="AL1127" s="365">
        <v>13</v>
      </c>
      <c r="AM1127" s="365">
        <v>0</v>
      </c>
      <c r="AN1127" s="365">
        <v>0</v>
      </c>
      <c r="AO1127" s="365">
        <v>0</v>
      </c>
      <c r="AP1127" s="365">
        <v>1284</v>
      </c>
      <c r="AQ1127" s="365">
        <v>0</v>
      </c>
      <c r="AR1127" s="365">
        <v>0</v>
      </c>
      <c r="AS1127" s="365">
        <v>1284</v>
      </c>
      <c r="AT1127" s="365">
        <v>0</v>
      </c>
      <c r="AU1127" s="365">
        <v>0</v>
      </c>
      <c r="AV1127" s="365">
        <v>0</v>
      </c>
      <c r="AW1127" s="365">
        <v>0</v>
      </c>
      <c r="AX1127" s="365">
        <v>0</v>
      </c>
      <c r="AY1127" s="365">
        <v>0</v>
      </c>
      <c r="AZ1127" s="365">
        <v>1284</v>
      </c>
      <c r="BA1127" s="365">
        <v>0</v>
      </c>
      <c r="BB1127" s="365">
        <v>0</v>
      </c>
      <c r="BC1127" s="365">
        <v>0</v>
      </c>
      <c r="BD1127" s="365">
        <v>0</v>
      </c>
      <c r="BE1127" s="365">
        <v>0</v>
      </c>
      <c r="BF1127" s="365">
        <v>0</v>
      </c>
      <c r="BG1127" s="365">
        <v>0</v>
      </c>
      <c r="BH1127" s="365">
        <v>0</v>
      </c>
      <c r="BI1127" s="365">
        <v>0</v>
      </c>
      <c r="BJ1127" s="365">
        <v>0</v>
      </c>
      <c r="BK1127" s="365">
        <v>0</v>
      </c>
      <c r="BL1127" s="365">
        <v>0</v>
      </c>
      <c r="BM1127" s="365">
        <v>0</v>
      </c>
      <c r="BN1127" s="365">
        <v>0</v>
      </c>
      <c r="BO1127" s="365">
        <v>0</v>
      </c>
      <c r="BP1127" s="365">
        <v>1284</v>
      </c>
      <c r="BQ1127" s="365">
        <v>0</v>
      </c>
      <c r="BR1127" s="365">
        <v>0</v>
      </c>
      <c r="BS1127" s="365">
        <v>0</v>
      </c>
      <c r="BT1127" s="365">
        <v>0</v>
      </c>
      <c r="BU1127" s="365">
        <v>0</v>
      </c>
      <c r="BV1127" s="365">
        <v>0</v>
      </c>
      <c r="BW1127" s="365">
        <v>0</v>
      </c>
      <c r="BX1127" s="365">
        <v>0</v>
      </c>
      <c r="BY1127" s="365">
        <v>0</v>
      </c>
      <c r="BZ1127" s="365">
        <v>0</v>
      </c>
      <c r="CA1127" s="365">
        <v>0</v>
      </c>
    </row>
    <row r="1128" spans="1:90">
      <c r="A1128" s="458" t="str">
        <f t="shared" si="17"/>
        <v>1402602262145000</v>
      </c>
      <c r="B1128" s="364" t="s">
        <v>1616</v>
      </c>
      <c r="C1128" s="364" t="s">
        <v>553</v>
      </c>
      <c r="D1128" s="364" t="s">
        <v>573</v>
      </c>
      <c r="E1128" s="364" t="s">
        <v>555</v>
      </c>
      <c r="F1128" s="364" t="s">
        <v>632</v>
      </c>
      <c r="G1128" s="364" t="s">
        <v>633</v>
      </c>
      <c r="H1128" s="364" t="s">
        <v>556</v>
      </c>
      <c r="J1128" s="364" t="s">
        <v>570</v>
      </c>
      <c r="K1128" s="364" t="s">
        <v>561</v>
      </c>
      <c r="L1128" s="364" t="s">
        <v>555</v>
      </c>
      <c r="M1128" s="364" t="s">
        <v>738</v>
      </c>
      <c r="N1128" s="364" t="s">
        <v>744</v>
      </c>
      <c r="O1128" s="364" t="s">
        <v>555</v>
      </c>
      <c r="P1128" s="364" t="s">
        <v>555</v>
      </c>
      <c r="Q1128" s="364" t="s">
        <v>555</v>
      </c>
      <c r="R1128" s="364" t="s">
        <v>555</v>
      </c>
      <c r="S1128" s="364" t="s">
        <v>555</v>
      </c>
      <c r="T1128" s="365">
        <v>0</v>
      </c>
      <c r="U1128" s="365">
        <v>0</v>
      </c>
      <c r="V1128" s="365">
        <v>0</v>
      </c>
      <c r="W1128" s="365">
        <v>0</v>
      </c>
      <c r="X1128" s="365">
        <v>0</v>
      </c>
      <c r="Y1128" s="365">
        <v>0</v>
      </c>
      <c r="Z1128" s="365">
        <v>0</v>
      </c>
      <c r="AA1128" s="365">
        <v>0</v>
      </c>
      <c r="AB1128" s="365">
        <v>0</v>
      </c>
      <c r="AC1128" s="365">
        <v>0</v>
      </c>
      <c r="AD1128" s="365">
        <v>0</v>
      </c>
      <c r="AE1128" s="365">
        <v>0</v>
      </c>
      <c r="AF1128" s="365">
        <v>0</v>
      </c>
      <c r="AG1128" s="365">
        <v>0</v>
      </c>
      <c r="AH1128" s="365">
        <v>0</v>
      </c>
      <c r="AI1128" s="365">
        <v>0</v>
      </c>
      <c r="AJ1128" s="365">
        <v>0</v>
      </c>
      <c r="AK1128" s="365">
        <v>0</v>
      </c>
      <c r="AL1128" s="365">
        <v>0</v>
      </c>
      <c r="AM1128" s="365">
        <v>0</v>
      </c>
      <c r="AN1128" s="365">
        <v>0</v>
      </c>
      <c r="AO1128" s="365">
        <v>0</v>
      </c>
      <c r="AU1128" s="365">
        <v>0</v>
      </c>
      <c r="AV1128" s="365">
        <v>0</v>
      </c>
      <c r="AW1128" s="365">
        <v>0</v>
      </c>
      <c r="AX1128" s="365">
        <v>0</v>
      </c>
      <c r="AY1128" s="365">
        <v>0</v>
      </c>
      <c r="AZ1128" s="365">
        <v>0</v>
      </c>
      <c r="BA1128" s="365">
        <v>0</v>
      </c>
      <c r="BB1128" s="365">
        <v>0</v>
      </c>
      <c r="BC1128" s="365">
        <v>0</v>
      </c>
      <c r="BD1128" s="365">
        <v>0</v>
      </c>
      <c r="BE1128" s="365">
        <v>0</v>
      </c>
      <c r="BF1128" s="365">
        <v>0</v>
      </c>
      <c r="BG1128" s="365">
        <v>0</v>
      </c>
      <c r="BH1128" s="365">
        <v>0</v>
      </c>
      <c r="BI1128" s="365">
        <v>0</v>
      </c>
      <c r="BJ1128" s="365">
        <v>0</v>
      </c>
      <c r="BK1128" s="365">
        <v>0</v>
      </c>
      <c r="BL1128" s="365">
        <v>0</v>
      </c>
      <c r="BM1128" s="365">
        <v>0</v>
      </c>
      <c r="BN1128" s="365">
        <v>0</v>
      </c>
      <c r="BO1128" s="365">
        <v>0</v>
      </c>
      <c r="BP1128" s="365">
        <v>0</v>
      </c>
      <c r="BQ1128" s="365">
        <v>0</v>
      </c>
      <c r="BR1128" s="365">
        <v>0</v>
      </c>
      <c r="BS1128" s="365">
        <v>13</v>
      </c>
      <c r="BT1128" s="365">
        <v>0</v>
      </c>
      <c r="BU1128" s="365">
        <v>1284</v>
      </c>
      <c r="BV1128" s="365">
        <v>0</v>
      </c>
      <c r="BW1128" s="365">
        <v>0</v>
      </c>
      <c r="BX1128" s="365">
        <v>0</v>
      </c>
      <c r="BY1128" s="365">
        <v>0</v>
      </c>
      <c r="BZ1128" s="365">
        <v>0</v>
      </c>
      <c r="CA1128" s="365">
        <v>0</v>
      </c>
      <c r="CB1128" s="365">
        <v>0</v>
      </c>
      <c r="CC1128" s="365">
        <v>0</v>
      </c>
      <c r="CD1128" s="365">
        <v>0</v>
      </c>
      <c r="CE1128" s="365">
        <v>0</v>
      </c>
      <c r="CF1128" s="365">
        <v>0</v>
      </c>
      <c r="CG1128" s="365">
        <v>0</v>
      </c>
      <c r="CH1128" s="365">
        <v>0</v>
      </c>
      <c r="CI1128" s="365">
        <v>0</v>
      </c>
      <c r="CJ1128" s="365">
        <v>0</v>
      </c>
      <c r="CK1128" s="365">
        <v>0</v>
      </c>
      <c r="CL1128" s="365">
        <v>0</v>
      </c>
    </row>
    <row r="1129" spans="1:90">
      <c r="A1129" s="458" t="str">
        <f t="shared" si="17"/>
        <v>1404501262145000</v>
      </c>
      <c r="B1129" s="364" t="s">
        <v>1616</v>
      </c>
      <c r="C1129" s="364" t="s">
        <v>553</v>
      </c>
      <c r="D1129" s="364" t="s">
        <v>573</v>
      </c>
      <c r="E1129" s="364" t="s">
        <v>555</v>
      </c>
      <c r="F1129" s="364" t="s">
        <v>632</v>
      </c>
      <c r="G1129" s="364" t="s">
        <v>633</v>
      </c>
      <c r="H1129" s="364" t="s">
        <v>556</v>
      </c>
      <c r="J1129" s="364" t="s">
        <v>571</v>
      </c>
      <c r="K1129" s="364" t="s">
        <v>558</v>
      </c>
      <c r="L1129" s="364" t="s">
        <v>555</v>
      </c>
      <c r="M1129" s="364" t="s">
        <v>738</v>
      </c>
      <c r="N1129" s="364" t="s">
        <v>744</v>
      </c>
      <c r="O1129" s="364" t="s">
        <v>555</v>
      </c>
      <c r="P1129" s="364" t="s">
        <v>555</v>
      </c>
      <c r="Q1129" s="364" t="s">
        <v>555</v>
      </c>
      <c r="R1129" s="364" t="s">
        <v>555</v>
      </c>
      <c r="S1129" s="364" t="s">
        <v>555</v>
      </c>
      <c r="T1129" s="365">
        <v>0</v>
      </c>
      <c r="U1129" s="365">
        <v>0</v>
      </c>
      <c r="V1129" s="365">
        <v>0</v>
      </c>
      <c r="W1129" s="365">
        <v>0</v>
      </c>
      <c r="X1129" s="365">
        <v>0</v>
      </c>
      <c r="Y1129" s="365">
        <v>0</v>
      </c>
      <c r="Z1129" s="365">
        <v>0</v>
      </c>
      <c r="AA1129" s="365">
        <v>0</v>
      </c>
      <c r="AB1129" s="365">
        <v>0</v>
      </c>
      <c r="AC1129" s="365">
        <v>0</v>
      </c>
      <c r="AD1129" s="365">
        <v>0</v>
      </c>
      <c r="AE1129" s="365">
        <v>0</v>
      </c>
    </row>
    <row r="1130" spans="1:90">
      <c r="A1130" s="458" t="str">
        <f t="shared" si="17"/>
        <v>1404502262145000</v>
      </c>
      <c r="B1130" s="364" t="s">
        <v>1616</v>
      </c>
      <c r="C1130" s="364" t="s">
        <v>553</v>
      </c>
      <c r="D1130" s="364" t="s">
        <v>573</v>
      </c>
      <c r="E1130" s="364" t="s">
        <v>555</v>
      </c>
      <c r="F1130" s="364" t="s">
        <v>632</v>
      </c>
      <c r="G1130" s="364" t="s">
        <v>633</v>
      </c>
      <c r="H1130" s="364" t="s">
        <v>556</v>
      </c>
      <c r="J1130" s="364" t="s">
        <v>571</v>
      </c>
      <c r="K1130" s="364" t="s">
        <v>561</v>
      </c>
      <c r="L1130" s="364" t="s">
        <v>555</v>
      </c>
      <c r="M1130" s="364" t="s">
        <v>738</v>
      </c>
      <c r="N1130" s="364" t="s">
        <v>744</v>
      </c>
      <c r="O1130" s="364" t="s">
        <v>555</v>
      </c>
      <c r="P1130" s="364" t="s">
        <v>555</v>
      </c>
      <c r="Q1130" s="364" t="s">
        <v>555</v>
      </c>
      <c r="R1130" s="364" t="s">
        <v>555</v>
      </c>
      <c r="S1130" s="364" t="s">
        <v>555</v>
      </c>
      <c r="T1130" s="365">
        <v>0</v>
      </c>
      <c r="U1130" s="365">
        <v>0</v>
      </c>
      <c r="V1130" s="365">
        <v>0</v>
      </c>
      <c r="W1130" s="365">
        <v>0</v>
      </c>
      <c r="X1130" s="365">
        <v>0</v>
      </c>
      <c r="Y1130" s="365">
        <v>0</v>
      </c>
      <c r="Z1130" s="365">
        <v>0</v>
      </c>
      <c r="AA1130" s="365">
        <v>0</v>
      </c>
      <c r="AB1130" s="365">
        <v>0</v>
      </c>
      <c r="AC1130" s="365">
        <v>0</v>
      </c>
      <c r="AD1130" s="365">
        <v>0</v>
      </c>
      <c r="AE1130" s="365">
        <v>0</v>
      </c>
    </row>
    <row r="1131" spans="1:90">
      <c r="A1131" s="458" t="str">
        <f t="shared" si="17"/>
        <v>1404503262145000</v>
      </c>
      <c r="B1131" s="364" t="s">
        <v>1616</v>
      </c>
      <c r="C1131" s="364" t="s">
        <v>553</v>
      </c>
      <c r="D1131" s="364" t="s">
        <v>573</v>
      </c>
      <c r="E1131" s="364" t="s">
        <v>555</v>
      </c>
      <c r="F1131" s="364" t="s">
        <v>632</v>
      </c>
      <c r="G1131" s="364" t="s">
        <v>633</v>
      </c>
      <c r="H1131" s="364" t="s">
        <v>556</v>
      </c>
      <c r="J1131" s="364" t="s">
        <v>571</v>
      </c>
      <c r="K1131" s="364" t="s">
        <v>562</v>
      </c>
      <c r="L1131" s="364" t="s">
        <v>555</v>
      </c>
      <c r="M1131" s="364" t="s">
        <v>738</v>
      </c>
      <c r="N1131" s="364" t="s">
        <v>744</v>
      </c>
      <c r="O1131" s="364" t="s">
        <v>555</v>
      </c>
      <c r="P1131" s="364" t="s">
        <v>555</v>
      </c>
      <c r="Q1131" s="364" t="s">
        <v>555</v>
      </c>
      <c r="R1131" s="364" t="s">
        <v>555</v>
      </c>
      <c r="S1131" s="364" t="s">
        <v>555</v>
      </c>
      <c r="T1131" s="365">
        <v>0</v>
      </c>
      <c r="U1131" s="365">
        <v>0</v>
      </c>
      <c r="V1131" s="365">
        <v>0</v>
      </c>
      <c r="W1131" s="365">
        <v>0</v>
      </c>
      <c r="X1131" s="365">
        <v>0</v>
      </c>
      <c r="Y1131" s="365">
        <v>0</v>
      </c>
      <c r="Z1131" s="365">
        <v>0</v>
      </c>
      <c r="AA1131" s="365">
        <v>0</v>
      </c>
      <c r="AB1131" s="365">
        <v>0</v>
      </c>
      <c r="AC1131" s="365">
        <v>0</v>
      </c>
      <c r="AD1131" s="365">
        <v>0</v>
      </c>
      <c r="AE1131" s="365">
        <v>0</v>
      </c>
    </row>
    <row r="1132" spans="1:90">
      <c r="A1132" s="458" t="str">
        <f t="shared" si="17"/>
        <v>1404504262145000</v>
      </c>
      <c r="B1132" s="364" t="s">
        <v>1616</v>
      </c>
      <c r="C1132" s="364" t="s">
        <v>553</v>
      </c>
      <c r="D1132" s="364" t="s">
        <v>573</v>
      </c>
      <c r="E1132" s="364" t="s">
        <v>555</v>
      </c>
      <c r="F1132" s="364" t="s">
        <v>632</v>
      </c>
      <c r="G1132" s="364" t="s">
        <v>633</v>
      </c>
      <c r="H1132" s="364" t="s">
        <v>556</v>
      </c>
      <c r="J1132" s="364" t="s">
        <v>571</v>
      </c>
      <c r="K1132" s="364" t="s">
        <v>563</v>
      </c>
      <c r="L1132" s="364" t="s">
        <v>555</v>
      </c>
      <c r="M1132" s="364" t="s">
        <v>738</v>
      </c>
      <c r="N1132" s="364" t="s">
        <v>744</v>
      </c>
      <c r="O1132" s="364" t="s">
        <v>555</v>
      </c>
      <c r="P1132" s="364" t="s">
        <v>555</v>
      </c>
      <c r="Q1132" s="364" t="s">
        <v>555</v>
      </c>
      <c r="R1132" s="364" t="s">
        <v>555</v>
      </c>
      <c r="S1132" s="364" t="s">
        <v>555</v>
      </c>
      <c r="T1132" s="365">
        <v>0</v>
      </c>
      <c r="U1132" s="365">
        <v>0</v>
      </c>
      <c r="V1132" s="365">
        <v>0</v>
      </c>
      <c r="W1132" s="365">
        <v>0</v>
      </c>
      <c r="X1132" s="365">
        <v>0</v>
      </c>
      <c r="Y1132" s="365">
        <v>0</v>
      </c>
      <c r="Z1132" s="365">
        <v>0</v>
      </c>
      <c r="AA1132" s="365">
        <v>0</v>
      </c>
      <c r="AB1132" s="365">
        <v>0</v>
      </c>
      <c r="AC1132" s="365">
        <v>0</v>
      </c>
      <c r="AD1132" s="365">
        <v>0</v>
      </c>
      <c r="AE1132" s="365">
        <v>0</v>
      </c>
    </row>
    <row r="1133" spans="1:90">
      <c r="A1133" s="458" t="str">
        <f t="shared" si="17"/>
        <v>1404505262145000</v>
      </c>
      <c r="B1133" s="364" t="s">
        <v>1616</v>
      </c>
      <c r="C1133" s="364" t="s">
        <v>553</v>
      </c>
      <c r="D1133" s="364" t="s">
        <v>573</v>
      </c>
      <c r="E1133" s="364" t="s">
        <v>555</v>
      </c>
      <c r="F1133" s="364" t="s">
        <v>632</v>
      </c>
      <c r="G1133" s="364" t="s">
        <v>633</v>
      </c>
      <c r="H1133" s="364" t="s">
        <v>556</v>
      </c>
      <c r="J1133" s="364" t="s">
        <v>571</v>
      </c>
      <c r="K1133" s="364" t="s">
        <v>564</v>
      </c>
      <c r="L1133" s="364" t="s">
        <v>555</v>
      </c>
      <c r="M1133" s="364" t="s">
        <v>738</v>
      </c>
      <c r="N1133" s="364" t="s">
        <v>744</v>
      </c>
      <c r="O1133" s="364" t="s">
        <v>555</v>
      </c>
      <c r="P1133" s="364" t="s">
        <v>555</v>
      </c>
      <c r="Q1133" s="364" t="s">
        <v>555</v>
      </c>
      <c r="R1133" s="364" t="s">
        <v>555</v>
      </c>
      <c r="S1133" s="364" t="s">
        <v>555</v>
      </c>
      <c r="T1133" s="365">
        <v>0</v>
      </c>
      <c r="U1133" s="365">
        <v>0</v>
      </c>
      <c r="V1133" s="365">
        <v>0</v>
      </c>
      <c r="W1133" s="365">
        <v>0</v>
      </c>
      <c r="X1133" s="365">
        <v>0</v>
      </c>
      <c r="Y1133" s="365">
        <v>0</v>
      </c>
      <c r="Z1133" s="365">
        <v>0</v>
      </c>
      <c r="AA1133" s="365">
        <v>0</v>
      </c>
      <c r="AB1133" s="365">
        <v>0</v>
      </c>
      <c r="AC1133" s="365">
        <v>0</v>
      </c>
      <c r="AD1133" s="365">
        <v>0</v>
      </c>
      <c r="AE1133" s="365">
        <v>0</v>
      </c>
    </row>
    <row r="1134" spans="1:90">
      <c r="A1134" s="458" t="str">
        <f t="shared" si="17"/>
        <v>1404506262145000</v>
      </c>
      <c r="B1134" s="364" t="s">
        <v>1616</v>
      </c>
      <c r="C1134" s="364" t="s">
        <v>553</v>
      </c>
      <c r="D1134" s="364" t="s">
        <v>573</v>
      </c>
      <c r="E1134" s="364" t="s">
        <v>555</v>
      </c>
      <c r="F1134" s="364" t="s">
        <v>632</v>
      </c>
      <c r="G1134" s="364" t="s">
        <v>633</v>
      </c>
      <c r="H1134" s="364" t="s">
        <v>556</v>
      </c>
      <c r="J1134" s="364" t="s">
        <v>571</v>
      </c>
      <c r="K1134" s="364" t="s">
        <v>565</v>
      </c>
      <c r="L1134" s="364" t="s">
        <v>555</v>
      </c>
      <c r="M1134" s="364" t="s">
        <v>738</v>
      </c>
      <c r="N1134" s="364" t="s">
        <v>744</v>
      </c>
      <c r="O1134" s="364" t="s">
        <v>555</v>
      </c>
      <c r="P1134" s="364" t="s">
        <v>555</v>
      </c>
      <c r="Q1134" s="364" t="s">
        <v>555</v>
      </c>
      <c r="R1134" s="364" t="s">
        <v>555</v>
      </c>
      <c r="S1134" s="364" t="s">
        <v>555</v>
      </c>
      <c r="T1134" s="365">
        <v>0</v>
      </c>
      <c r="U1134" s="365">
        <v>0</v>
      </c>
      <c r="V1134" s="365">
        <v>0</v>
      </c>
      <c r="W1134" s="365">
        <v>0</v>
      </c>
      <c r="X1134" s="365">
        <v>0</v>
      </c>
      <c r="Y1134" s="365">
        <v>0</v>
      </c>
      <c r="Z1134" s="365">
        <v>0</v>
      </c>
      <c r="AA1134" s="365">
        <v>0</v>
      </c>
      <c r="AB1134" s="365">
        <v>0</v>
      </c>
      <c r="AC1134" s="365">
        <v>0</v>
      </c>
      <c r="AD1134" s="365">
        <v>0</v>
      </c>
      <c r="AE1134" s="365">
        <v>0</v>
      </c>
    </row>
    <row r="1135" spans="1:90">
      <c r="A1135" s="458" t="str">
        <f t="shared" si="17"/>
        <v>1404507262145000</v>
      </c>
      <c r="B1135" s="364" t="s">
        <v>1616</v>
      </c>
      <c r="C1135" s="364" t="s">
        <v>553</v>
      </c>
      <c r="D1135" s="364" t="s">
        <v>573</v>
      </c>
      <c r="E1135" s="364" t="s">
        <v>555</v>
      </c>
      <c r="F1135" s="364" t="s">
        <v>632</v>
      </c>
      <c r="G1135" s="364" t="s">
        <v>633</v>
      </c>
      <c r="H1135" s="364" t="s">
        <v>556</v>
      </c>
      <c r="J1135" s="364" t="s">
        <v>571</v>
      </c>
      <c r="K1135" s="364" t="s">
        <v>566</v>
      </c>
      <c r="L1135" s="364" t="s">
        <v>555</v>
      </c>
      <c r="M1135" s="364" t="s">
        <v>738</v>
      </c>
      <c r="N1135" s="364" t="s">
        <v>744</v>
      </c>
      <c r="O1135" s="364" t="s">
        <v>555</v>
      </c>
      <c r="P1135" s="364" t="s">
        <v>555</v>
      </c>
      <c r="Q1135" s="364" t="s">
        <v>555</v>
      </c>
      <c r="R1135" s="364" t="s">
        <v>555</v>
      </c>
      <c r="S1135" s="364" t="s">
        <v>555</v>
      </c>
      <c r="T1135" s="365">
        <v>0</v>
      </c>
      <c r="U1135" s="365">
        <v>0</v>
      </c>
      <c r="V1135" s="365">
        <v>0</v>
      </c>
      <c r="W1135" s="365">
        <v>0</v>
      </c>
      <c r="X1135" s="365">
        <v>0</v>
      </c>
      <c r="Y1135" s="365">
        <v>0</v>
      </c>
      <c r="Z1135" s="365">
        <v>0</v>
      </c>
      <c r="AA1135" s="365">
        <v>0</v>
      </c>
      <c r="AB1135" s="365">
        <v>0</v>
      </c>
      <c r="AC1135" s="365">
        <v>0</v>
      </c>
      <c r="AD1135" s="365">
        <v>0</v>
      </c>
      <c r="AE1135" s="365">
        <v>0</v>
      </c>
    </row>
    <row r="1136" spans="1:90">
      <c r="A1136" s="458" t="str">
        <f t="shared" si="17"/>
        <v>1404508262145000</v>
      </c>
      <c r="B1136" s="364" t="s">
        <v>1616</v>
      </c>
      <c r="C1136" s="364" t="s">
        <v>553</v>
      </c>
      <c r="D1136" s="364" t="s">
        <v>573</v>
      </c>
      <c r="E1136" s="364" t="s">
        <v>555</v>
      </c>
      <c r="F1136" s="364" t="s">
        <v>632</v>
      </c>
      <c r="G1136" s="364" t="s">
        <v>633</v>
      </c>
      <c r="H1136" s="364" t="s">
        <v>556</v>
      </c>
      <c r="J1136" s="364" t="s">
        <v>571</v>
      </c>
      <c r="K1136" s="364" t="s">
        <v>554</v>
      </c>
      <c r="L1136" s="364" t="s">
        <v>555</v>
      </c>
      <c r="M1136" s="364" t="s">
        <v>738</v>
      </c>
      <c r="N1136" s="364" t="s">
        <v>744</v>
      </c>
      <c r="O1136" s="364" t="s">
        <v>555</v>
      </c>
      <c r="P1136" s="364" t="s">
        <v>555</v>
      </c>
      <c r="Q1136" s="364" t="s">
        <v>555</v>
      </c>
      <c r="R1136" s="364" t="s">
        <v>555</v>
      </c>
      <c r="S1136" s="364" t="s">
        <v>555</v>
      </c>
      <c r="T1136" s="365">
        <v>0</v>
      </c>
      <c r="U1136" s="365">
        <v>0</v>
      </c>
      <c r="V1136" s="365">
        <v>0</v>
      </c>
      <c r="W1136" s="365">
        <v>0</v>
      </c>
      <c r="X1136" s="365">
        <v>0</v>
      </c>
      <c r="Y1136" s="365">
        <v>0</v>
      </c>
      <c r="Z1136" s="365">
        <v>0</v>
      </c>
      <c r="AA1136" s="365">
        <v>0</v>
      </c>
      <c r="AB1136" s="365">
        <v>0</v>
      </c>
      <c r="AC1136" s="365">
        <v>0</v>
      </c>
      <c r="AD1136" s="365">
        <v>0</v>
      </c>
      <c r="AE1136" s="365">
        <v>0</v>
      </c>
    </row>
    <row r="1137" spans="1:31">
      <c r="A1137" s="458" t="str">
        <f t="shared" si="17"/>
        <v>1404509262145000</v>
      </c>
      <c r="B1137" s="364" t="s">
        <v>1616</v>
      </c>
      <c r="C1137" s="364" t="s">
        <v>553</v>
      </c>
      <c r="D1137" s="364" t="s">
        <v>573</v>
      </c>
      <c r="E1137" s="364" t="s">
        <v>555</v>
      </c>
      <c r="F1137" s="364" t="s">
        <v>632</v>
      </c>
      <c r="G1137" s="364" t="s">
        <v>633</v>
      </c>
      <c r="H1137" s="364" t="s">
        <v>556</v>
      </c>
      <c r="J1137" s="364" t="s">
        <v>571</v>
      </c>
      <c r="K1137" s="364" t="s">
        <v>567</v>
      </c>
      <c r="L1137" s="364" t="s">
        <v>555</v>
      </c>
      <c r="M1137" s="364" t="s">
        <v>738</v>
      </c>
      <c r="N1137" s="364" t="s">
        <v>744</v>
      </c>
      <c r="O1137" s="364" t="s">
        <v>555</v>
      </c>
      <c r="P1137" s="364" t="s">
        <v>555</v>
      </c>
      <c r="Q1137" s="364" t="s">
        <v>555</v>
      </c>
      <c r="R1137" s="364" t="s">
        <v>555</v>
      </c>
      <c r="S1137" s="364" t="s">
        <v>555</v>
      </c>
      <c r="T1137" s="365">
        <v>0</v>
      </c>
      <c r="U1137" s="365">
        <v>0</v>
      </c>
      <c r="V1137" s="365">
        <v>0</v>
      </c>
      <c r="W1137" s="365">
        <v>0</v>
      </c>
      <c r="X1137" s="365">
        <v>0</v>
      </c>
      <c r="Y1137" s="365">
        <v>0</v>
      </c>
      <c r="Z1137" s="365">
        <v>0</v>
      </c>
      <c r="AA1137" s="365">
        <v>0</v>
      </c>
      <c r="AB1137" s="365">
        <v>0</v>
      </c>
      <c r="AC1137" s="365">
        <v>0</v>
      </c>
      <c r="AD1137" s="365">
        <v>0</v>
      </c>
      <c r="AE1137" s="365">
        <v>0</v>
      </c>
    </row>
    <row r="1138" spans="1:31">
      <c r="A1138" s="458" t="str">
        <f t="shared" si="17"/>
        <v>1404510262145000</v>
      </c>
      <c r="B1138" s="364" t="s">
        <v>1616</v>
      </c>
      <c r="C1138" s="364" t="s">
        <v>553</v>
      </c>
      <c r="D1138" s="364" t="s">
        <v>573</v>
      </c>
      <c r="E1138" s="364" t="s">
        <v>555</v>
      </c>
      <c r="F1138" s="364" t="s">
        <v>632</v>
      </c>
      <c r="G1138" s="364" t="s">
        <v>633</v>
      </c>
      <c r="H1138" s="364" t="s">
        <v>556</v>
      </c>
      <c r="J1138" s="364" t="s">
        <v>571</v>
      </c>
      <c r="K1138" s="364" t="s">
        <v>568</v>
      </c>
      <c r="L1138" s="364" t="s">
        <v>555</v>
      </c>
      <c r="M1138" s="364" t="s">
        <v>738</v>
      </c>
      <c r="N1138" s="364" t="s">
        <v>744</v>
      </c>
      <c r="O1138" s="364" t="s">
        <v>555</v>
      </c>
      <c r="P1138" s="364" t="s">
        <v>555</v>
      </c>
      <c r="Q1138" s="364" t="s">
        <v>555</v>
      </c>
      <c r="R1138" s="364" t="s">
        <v>555</v>
      </c>
      <c r="S1138" s="364" t="s">
        <v>555</v>
      </c>
      <c r="T1138" s="365">
        <v>0</v>
      </c>
      <c r="U1138" s="365">
        <v>0</v>
      </c>
      <c r="V1138" s="365">
        <v>0</v>
      </c>
      <c r="W1138" s="365">
        <v>0</v>
      </c>
      <c r="X1138" s="365">
        <v>0</v>
      </c>
      <c r="Y1138" s="365">
        <v>0</v>
      </c>
      <c r="Z1138" s="365">
        <v>0</v>
      </c>
      <c r="AA1138" s="365">
        <v>0</v>
      </c>
      <c r="AB1138" s="365">
        <v>0</v>
      </c>
      <c r="AC1138" s="365">
        <v>0</v>
      </c>
      <c r="AD1138" s="365">
        <v>0</v>
      </c>
      <c r="AE1138" s="365">
        <v>0</v>
      </c>
    </row>
    <row r="1139" spans="1:31">
      <c r="A1139" s="458" t="str">
        <f t="shared" si="17"/>
        <v>1404511262145000</v>
      </c>
      <c r="B1139" s="364" t="s">
        <v>1616</v>
      </c>
      <c r="C1139" s="364" t="s">
        <v>553</v>
      </c>
      <c r="D1139" s="364" t="s">
        <v>573</v>
      </c>
      <c r="E1139" s="364" t="s">
        <v>555</v>
      </c>
      <c r="F1139" s="364" t="s">
        <v>632</v>
      </c>
      <c r="G1139" s="364" t="s">
        <v>633</v>
      </c>
      <c r="H1139" s="364" t="s">
        <v>556</v>
      </c>
      <c r="J1139" s="364" t="s">
        <v>571</v>
      </c>
      <c r="K1139" s="364" t="s">
        <v>569</v>
      </c>
      <c r="L1139" s="364" t="s">
        <v>555</v>
      </c>
      <c r="M1139" s="364" t="s">
        <v>738</v>
      </c>
      <c r="N1139" s="364" t="s">
        <v>744</v>
      </c>
      <c r="O1139" s="364" t="s">
        <v>555</v>
      </c>
      <c r="P1139" s="364" t="s">
        <v>555</v>
      </c>
      <c r="Q1139" s="364" t="s">
        <v>555</v>
      </c>
      <c r="R1139" s="364" t="s">
        <v>555</v>
      </c>
      <c r="S1139" s="364" t="s">
        <v>555</v>
      </c>
      <c r="T1139" s="365">
        <v>0</v>
      </c>
      <c r="U1139" s="365">
        <v>0</v>
      </c>
      <c r="V1139" s="365">
        <v>0</v>
      </c>
      <c r="W1139" s="365">
        <v>0</v>
      </c>
      <c r="X1139" s="365">
        <v>0</v>
      </c>
      <c r="Y1139" s="365">
        <v>0</v>
      </c>
      <c r="Z1139" s="365">
        <v>0</v>
      </c>
      <c r="AA1139" s="365">
        <v>0</v>
      </c>
      <c r="AB1139" s="365">
        <v>0</v>
      </c>
      <c r="AC1139" s="365">
        <v>0</v>
      </c>
      <c r="AD1139" s="365">
        <v>0</v>
      </c>
      <c r="AE1139" s="365">
        <v>0</v>
      </c>
    </row>
    <row r="1140" spans="1:31">
      <c r="A1140" s="458" t="str">
        <f t="shared" si="17"/>
        <v>1404512262145000</v>
      </c>
      <c r="B1140" s="364" t="s">
        <v>1616</v>
      </c>
      <c r="C1140" s="364" t="s">
        <v>553</v>
      </c>
      <c r="D1140" s="364" t="s">
        <v>573</v>
      </c>
      <c r="E1140" s="364" t="s">
        <v>555</v>
      </c>
      <c r="F1140" s="364" t="s">
        <v>632</v>
      </c>
      <c r="G1140" s="364" t="s">
        <v>633</v>
      </c>
      <c r="H1140" s="364" t="s">
        <v>556</v>
      </c>
      <c r="J1140" s="364" t="s">
        <v>571</v>
      </c>
      <c r="K1140" s="364" t="s">
        <v>557</v>
      </c>
      <c r="L1140" s="364" t="s">
        <v>555</v>
      </c>
      <c r="M1140" s="364" t="s">
        <v>738</v>
      </c>
      <c r="N1140" s="364" t="s">
        <v>744</v>
      </c>
      <c r="O1140" s="364" t="s">
        <v>555</v>
      </c>
      <c r="P1140" s="364" t="s">
        <v>555</v>
      </c>
      <c r="Q1140" s="364" t="s">
        <v>555</v>
      </c>
      <c r="R1140" s="364" t="s">
        <v>555</v>
      </c>
      <c r="S1140" s="364" t="s">
        <v>555</v>
      </c>
      <c r="T1140" s="365">
        <v>0</v>
      </c>
      <c r="U1140" s="365">
        <v>0</v>
      </c>
      <c r="V1140" s="365">
        <v>0</v>
      </c>
      <c r="W1140" s="365">
        <v>0</v>
      </c>
      <c r="X1140" s="365">
        <v>0</v>
      </c>
      <c r="Y1140" s="365">
        <v>0</v>
      </c>
      <c r="Z1140" s="365">
        <v>0</v>
      </c>
      <c r="AA1140" s="365">
        <v>0</v>
      </c>
      <c r="AB1140" s="365">
        <v>0</v>
      </c>
      <c r="AC1140" s="365">
        <v>0</v>
      </c>
      <c r="AD1140" s="365">
        <v>0</v>
      </c>
      <c r="AE1140" s="365">
        <v>0</v>
      </c>
    </row>
    <row r="1141" spans="1:31">
      <c r="A1141" s="458" t="str">
        <f t="shared" si="17"/>
        <v>1404513262145000</v>
      </c>
      <c r="B1141" s="364" t="s">
        <v>1616</v>
      </c>
      <c r="C1141" s="364" t="s">
        <v>553</v>
      </c>
      <c r="D1141" s="364" t="s">
        <v>573</v>
      </c>
      <c r="E1141" s="364" t="s">
        <v>555</v>
      </c>
      <c r="F1141" s="364" t="s">
        <v>632</v>
      </c>
      <c r="G1141" s="364" t="s">
        <v>633</v>
      </c>
      <c r="H1141" s="364" t="s">
        <v>556</v>
      </c>
      <c r="J1141" s="364" t="s">
        <v>571</v>
      </c>
      <c r="K1141" s="364" t="s">
        <v>572</v>
      </c>
      <c r="L1141" s="364" t="s">
        <v>555</v>
      </c>
      <c r="M1141" s="364" t="s">
        <v>738</v>
      </c>
      <c r="N1141" s="364" t="s">
        <v>744</v>
      </c>
      <c r="O1141" s="364" t="s">
        <v>555</v>
      </c>
      <c r="P1141" s="364" t="s">
        <v>555</v>
      </c>
      <c r="Q1141" s="364" t="s">
        <v>555</v>
      </c>
      <c r="R1141" s="364" t="s">
        <v>555</v>
      </c>
      <c r="S1141" s="364" t="s">
        <v>555</v>
      </c>
      <c r="T1141" s="365">
        <v>0</v>
      </c>
      <c r="U1141" s="365">
        <v>0</v>
      </c>
      <c r="V1141" s="365">
        <v>0</v>
      </c>
      <c r="W1141" s="365">
        <v>0</v>
      </c>
      <c r="X1141" s="365">
        <v>0</v>
      </c>
      <c r="Y1141" s="365">
        <v>0</v>
      </c>
      <c r="Z1141" s="365">
        <v>0</v>
      </c>
      <c r="AA1141" s="365">
        <v>0</v>
      </c>
      <c r="AB1141" s="365">
        <v>0</v>
      </c>
      <c r="AC1141" s="365">
        <v>0</v>
      </c>
      <c r="AD1141" s="365">
        <v>0</v>
      </c>
      <c r="AE1141" s="365">
        <v>0</v>
      </c>
    </row>
    <row r="1142" spans="1:31">
      <c r="A1142" s="458" t="str">
        <f t="shared" si="17"/>
        <v>1404514262145000</v>
      </c>
      <c r="B1142" s="364" t="s">
        <v>1616</v>
      </c>
      <c r="C1142" s="364" t="s">
        <v>553</v>
      </c>
      <c r="D1142" s="364" t="s">
        <v>573</v>
      </c>
      <c r="E1142" s="364" t="s">
        <v>555</v>
      </c>
      <c r="F1142" s="364" t="s">
        <v>632</v>
      </c>
      <c r="G1142" s="364" t="s">
        <v>633</v>
      </c>
      <c r="H1142" s="364" t="s">
        <v>556</v>
      </c>
      <c r="J1142" s="364" t="s">
        <v>571</v>
      </c>
      <c r="K1142" s="364" t="s">
        <v>573</v>
      </c>
      <c r="L1142" s="364" t="s">
        <v>555</v>
      </c>
      <c r="M1142" s="364" t="s">
        <v>738</v>
      </c>
      <c r="N1142" s="364" t="s">
        <v>744</v>
      </c>
      <c r="O1142" s="364" t="s">
        <v>555</v>
      </c>
      <c r="P1142" s="364" t="s">
        <v>555</v>
      </c>
      <c r="Q1142" s="364" t="s">
        <v>555</v>
      </c>
      <c r="R1142" s="364" t="s">
        <v>555</v>
      </c>
      <c r="S1142" s="364" t="s">
        <v>555</v>
      </c>
      <c r="T1142" s="365">
        <v>0</v>
      </c>
      <c r="U1142" s="365">
        <v>0</v>
      </c>
      <c r="V1142" s="365">
        <v>0</v>
      </c>
      <c r="W1142" s="365">
        <v>0</v>
      </c>
      <c r="X1142" s="365">
        <v>0</v>
      </c>
      <c r="Y1142" s="365">
        <v>0</v>
      </c>
      <c r="Z1142" s="365">
        <v>0</v>
      </c>
      <c r="AA1142" s="365">
        <v>0</v>
      </c>
      <c r="AB1142" s="365">
        <v>0</v>
      </c>
      <c r="AC1142" s="365">
        <v>0</v>
      </c>
      <c r="AD1142" s="365">
        <v>0</v>
      </c>
      <c r="AE1142" s="365">
        <v>0</v>
      </c>
    </row>
    <row r="1143" spans="1:31">
      <c r="A1143" s="458" t="str">
        <f t="shared" si="17"/>
        <v>1404515262145000</v>
      </c>
      <c r="B1143" s="364" t="s">
        <v>1616</v>
      </c>
      <c r="C1143" s="364" t="s">
        <v>553</v>
      </c>
      <c r="D1143" s="364" t="s">
        <v>573</v>
      </c>
      <c r="E1143" s="364" t="s">
        <v>555</v>
      </c>
      <c r="F1143" s="364" t="s">
        <v>632</v>
      </c>
      <c r="G1143" s="364" t="s">
        <v>633</v>
      </c>
      <c r="H1143" s="364" t="s">
        <v>556</v>
      </c>
      <c r="J1143" s="364" t="s">
        <v>571</v>
      </c>
      <c r="K1143" s="364" t="s">
        <v>574</v>
      </c>
      <c r="L1143" s="364" t="s">
        <v>555</v>
      </c>
      <c r="M1143" s="364" t="s">
        <v>738</v>
      </c>
      <c r="N1143" s="364" t="s">
        <v>744</v>
      </c>
      <c r="O1143" s="364" t="s">
        <v>555</v>
      </c>
      <c r="P1143" s="364" t="s">
        <v>555</v>
      </c>
      <c r="Q1143" s="364" t="s">
        <v>555</v>
      </c>
      <c r="R1143" s="364" t="s">
        <v>555</v>
      </c>
      <c r="S1143" s="364" t="s">
        <v>555</v>
      </c>
      <c r="T1143" s="365">
        <v>0</v>
      </c>
      <c r="U1143" s="365">
        <v>0</v>
      </c>
      <c r="V1143" s="365">
        <v>0</v>
      </c>
      <c r="W1143" s="365">
        <v>0</v>
      </c>
      <c r="X1143" s="365">
        <v>0</v>
      </c>
      <c r="Y1143" s="365">
        <v>0</v>
      </c>
      <c r="Z1143" s="365">
        <v>0</v>
      </c>
      <c r="AA1143" s="365">
        <v>0</v>
      </c>
      <c r="AB1143" s="365">
        <v>0</v>
      </c>
      <c r="AC1143" s="365">
        <v>0</v>
      </c>
      <c r="AD1143" s="365">
        <v>0</v>
      </c>
      <c r="AE1143" s="365">
        <v>0</v>
      </c>
    </row>
    <row r="1144" spans="1:31">
      <c r="A1144" s="458" t="str">
        <f t="shared" si="17"/>
        <v>1404516262145000</v>
      </c>
      <c r="B1144" s="364" t="s">
        <v>1616</v>
      </c>
      <c r="C1144" s="364" t="s">
        <v>553</v>
      </c>
      <c r="D1144" s="364" t="s">
        <v>573</v>
      </c>
      <c r="E1144" s="364" t="s">
        <v>555</v>
      </c>
      <c r="F1144" s="364" t="s">
        <v>632</v>
      </c>
      <c r="G1144" s="364" t="s">
        <v>633</v>
      </c>
      <c r="H1144" s="364" t="s">
        <v>556</v>
      </c>
      <c r="J1144" s="364" t="s">
        <v>571</v>
      </c>
      <c r="K1144" s="364" t="s">
        <v>575</v>
      </c>
      <c r="L1144" s="364" t="s">
        <v>555</v>
      </c>
      <c r="M1144" s="364" t="s">
        <v>738</v>
      </c>
      <c r="N1144" s="364" t="s">
        <v>744</v>
      </c>
      <c r="O1144" s="364" t="s">
        <v>555</v>
      </c>
      <c r="P1144" s="364" t="s">
        <v>555</v>
      </c>
      <c r="Q1144" s="364" t="s">
        <v>555</v>
      </c>
      <c r="R1144" s="364" t="s">
        <v>555</v>
      </c>
      <c r="S1144" s="364" t="s">
        <v>555</v>
      </c>
      <c r="T1144" s="365">
        <v>0</v>
      </c>
      <c r="U1144" s="365">
        <v>0</v>
      </c>
      <c r="V1144" s="365">
        <v>0</v>
      </c>
      <c r="W1144" s="365">
        <v>0</v>
      </c>
      <c r="X1144" s="365">
        <v>0</v>
      </c>
      <c r="Y1144" s="365">
        <v>0</v>
      </c>
      <c r="Z1144" s="365">
        <v>0</v>
      </c>
      <c r="AA1144" s="365">
        <v>0</v>
      </c>
      <c r="AB1144" s="365">
        <v>0</v>
      </c>
      <c r="AC1144" s="365">
        <v>0</v>
      </c>
      <c r="AD1144" s="365">
        <v>0</v>
      </c>
      <c r="AE1144" s="365">
        <v>0</v>
      </c>
    </row>
    <row r="1145" spans="1:31">
      <c r="A1145" s="458" t="str">
        <f t="shared" si="17"/>
        <v>1404517262145000</v>
      </c>
      <c r="B1145" s="364" t="s">
        <v>1616</v>
      </c>
      <c r="C1145" s="364" t="s">
        <v>553</v>
      </c>
      <c r="D1145" s="364" t="s">
        <v>573</v>
      </c>
      <c r="E1145" s="364" t="s">
        <v>555</v>
      </c>
      <c r="F1145" s="364" t="s">
        <v>632</v>
      </c>
      <c r="G1145" s="364" t="s">
        <v>633</v>
      </c>
      <c r="H1145" s="364" t="s">
        <v>556</v>
      </c>
      <c r="J1145" s="364" t="s">
        <v>571</v>
      </c>
      <c r="K1145" s="364" t="s">
        <v>576</v>
      </c>
      <c r="L1145" s="364" t="s">
        <v>555</v>
      </c>
      <c r="M1145" s="364" t="s">
        <v>738</v>
      </c>
      <c r="N1145" s="364" t="s">
        <v>744</v>
      </c>
      <c r="O1145" s="364" t="s">
        <v>555</v>
      </c>
      <c r="P1145" s="364" t="s">
        <v>555</v>
      </c>
      <c r="Q1145" s="364" t="s">
        <v>555</v>
      </c>
      <c r="R1145" s="364" t="s">
        <v>555</v>
      </c>
      <c r="S1145" s="364" t="s">
        <v>555</v>
      </c>
      <c r="T1145" s="365">
        <v>0</v>
      </c>
      <c r="U1145" s="365">
        <v>0</v>
      </c>
      <c r="V1145" s="365">
        <v>0</v>
      </c>
      <c r="W1145" s="365">
        <v>0</v>
      </c>
      <c r="X1145" s="365">
        <v>0</v>
      </c>
      <c r="Y1145" s="365">
        <v>0</v>
      </c>
      <c r="Z1145" s="365">
        <v>0</v>
      </c>
      <c r="AA1145" s="365">
        <v>0</v>
      </c>
      <c r="AB1145" s="365">
        <v>0</v>
      </c>
      <c r="AC1145" s="365">
        <v>0</v>
      </c>
      <c r="AD1145" s="365">
        <v>0</v>
      </c>
      <c r="AE1145" s="365">
        <v>0</v>
      </c>
    </row>
    <row r="1146" spans="1:31">
      <c r="A1146" s="458" t="str">
        <f t="shared" si="17"/>
        <v>1404518262145000</v>
      </c>
      <c r="B1146" s="364" t="s">
        <v>1616</v>
      </c>
      <c r="C1146" s="364" t="s">
        <v>553</v>
      </c>
      <c r="D1146" s="364" t="s">
        <v>573</v>
      </c>
      <c r="E1146" s="364" t="s">
        <v>555</v>
      </c>
      <c r="F1146" s="364" t="s">
        <v>632</v>
      </c>
      <c r="G1146" s="364" t="s">
        <v>633</v>
      </c>
      <c r="H1146" s="364" t="s">
        <v>556</v>
      </c>
      <c r="J1146" s="364" t="s">
        <v>571</v>
      </c>
      <c r="K1146" s="364" t="s">
        <v>577</v>
      </c>
      <c r="L1146" s="364" t="s">
        <v>555</v>
      </c>
      <c r="M1146" s="364" t="s">
        <v>738</v>
      </c>
      <c r="N1146" s="364" t="s">
        <v>744</v>
      </c>
      <c r="O1146" s="364" t="s">
        <v>555</v>
      </c>
      <c r="P1146" s="364" t="s">
        <v>555</v>
      </c>
      <c r="Q1146" s="364" t="s">
        <v>555</v>
      </c>
      <c r="R1146" s="364" t="s">
        <v>555</v>
      </c>
      <c r="S1146" s="364" t="s">
        <v>555</v>
      </c>
      <c r="T1146" s="365">
        <v>0</v>
      </c>
      <c r="U1146" s="365">
        <v>0</v>
      </c>
      <c r="V1146" s="365">
        <v>0</v>
      </c>
      <c r="W1146" s="365">
        <v>0</v>
      </c>
      <c r="X1146" s="365">
        <v>0</v>
      </c>
      <c r="Y1146" s="365">
        <v>0</v>
      </c>
      <c r="Z1146" s="365">
        <v>0</v>
      </c>
      <c r="AA1146" s="365">
        <v>0</v>
      </c>
      <c r="AB1146" s="365">
        <v>0</v>
      </c>
      <c r="AC1146" s="365">
        <v>0</v>
      </c>
      <c r="AD1146" s="365">
        <v>0</v>
      </c>
      <c r="AE1146" s="365">
        <v>0</v>
      </c>
    </row>
    <row r="1147" spans="1:31">
      <c r="A1147" s="458" t="str">
        <f t="shared" si="17"/>
        <v>1404519262145000</v>
      </c>
      <c r="B1147" s="364" t="s">
        <v>1616</v>
      </c>
      <c r="C1147" s="364" t="s">
        <v>553</v>
      </c>
      <c r="D1147" s="364" t="s">
        <v>573</v>
      </c>
      <c r="E1147" s="364" t="s">
        <v>555</v>
      </c>
      <c r="F1147" s="364" t="s">
        <v>632</v>
      </c>
      <c r="G1147" s="364" t="s">
        <v>633</v>
      </c>
      <c r="H1147" s="364" t="s">
        <v>556</v>
      </c>
      <c r="J1147" s="364" t="s">
        <v>571</v>
      </c>
      <c r="K1147" s="364" t="s">
        <v>578</v>
      </c>
      <c r="L1147" s="364" t="s">
        <v>555</v>
      </c>
      <c r="M1147" s="364" t="s">
        <v>738</v>
      </c>
      <c r="N1147" s="364" t="s">
        <v>744</v>
      </c>
      <c r="O1147" s="364" t="s">
        <v>555</v>
      </c>
      <c r="P1147" s="364" t="s">
        <v>555</v>
      </c>
      <c r="Q1147" s="364" t="s">
        <v>555</v>
      </c>
      <c r="R1147" s="364" t="s">
        <v>555</v>
      </c>
      <c r="S1147" s="364" t="s">
        <v>555</v>
      </c>
      <c r="T1147" s="365">
        <v>0</v>
      </c>
      <c r="U1147" s="365">
        <v>0</v>
      </c>
      <c r="V1147" s="365">
        <v>0</v>
      </c>
      <c r="W1147" s="365">
        <v>0</v>
      </c>
      <c r="X1147" s="365">
        <v>0</v>
      </c>
      <c r="Y1147" s="365">
        <v>0</v>
      </c>
      <c r="Z1147" s="365">
        <v>0</v>
      </c>
      <c r="AA1147" s="365">
        <v>0</v>
      </c>
      <c r="AB1147" s="365">
        <v>0</v>
      </c>
      <c r="AC1147" s="365">
        <v>0</v>
      </c>
      <c r="AD1147" s="365">
        <v>0</v>
      </c>
      <c r="AE1147" s="365">
        <v>0</v>
      </c>
    </row>
    <row r="1148" spans="1:31">
      <c r="A1148" s="458" t="str">
        <f t="shared" si="17"/>
        <v>1404520262145000</v>
      </c>
      <c r="B1148" s="364" t="s">
        <v>1616</v>
      </c>
      <c r="C1148" s="364" t="s">
        <v>553</v>
      </c>
      <c r="D1148" s="364" t="s">
        <v>573</v>
      </c>
      <c r="E1148" s="364" t="s">
        <v>555</v>
      </c>
      <c r="F1148" s="364" t="s">
        <v>632</v>
      </c>
      <c r="G1148" s="364" t="s">
        <v>633</v>
      </c>
      <c r="H1148" s="364" t="s">
        <v>556</v>
      </c>
      <c r="J1148" s="364" t="s">
        <v>571</v>
      </c>
      <c r="K1148" s="364" t="s">
        <v>579</v>
      </c>
      <c r="L1148" s="364" t="s">
        <v>555</v>
      </c>
      <c r="M1148" s="364" t="s">
        <v>738</v>
      </c>
      <c r="N1148" s="364" t="s">
        <v>744</v>
      </c>
      <c r="O1148" s="364" t="s">
        <v>555</v>
      </c>
      <c r="P1148" s="364" t="s">
        <v>555</v>
      </c>
      <c r="Q1148" s="364" t="s">
        <v>555</v>
      </c>
      <c r="R1148" s="364" t="s">
        <v>555</v>
      </c>
      <c r="S1148" s="364" t="s">
        <v>555</v>
      </c>
      <c r="T1148" s="365">
        <v>0</v>
      </c>
      <c r="U1148" s="365">
        <v>0</v>
      </c>
      <c r="V1148" s="365">
        <v>0</v>
      </c>
      <c r="W1148" s="365">
        <v>0</v>
      </c>
      <c r="X1148" s="365">
        <v>0</v>
      </c>
      <c r="Y1148" s="365">
        <v>0</v>
      </c>
      <c r="Z1148" s="365">
        <v>0</v>
      </c>
      <c r="AA1148" s="365">
        <v>0</v>
      </c>
      <c r="AB1148" s="365">
        <v>0</v>
      </c>
      <c r="AC1148" s="365">
        <v>0</v>
      </c>
      <c r="AD1148" s="365">
        <v>0</v>
      </c>
      <c r="AE1148" s="365">
        <v>0</v>
      </c>
    </row>
    <row r="1149" spans="1:31">
      <c r="A1149" s="458" t="str">
        <f t="shared" si="17"/>
        <v>1404521262145000</v>
      </c>
      <c r="B1149" s="364" t="s">
        <v>1616</v>
      </c>
      <c r="C1149" s="364" t="s">
        <v>553</v>
      </c>
      <c r="D1149" s="364" t="s">
        <v>573</v>
      </c>
      <c r="E1149" s="364" t="s">
        <v>555</v>
      </c>
      <c r="F1149" s="364" t="s">
        <v>632</v>
      </c>
      <c r="G1149" s="364" t="s">
        <v>633</v>
      </c>
      <c r="H1149" s="364" t="s">
        <v>556</v>
      </c>
      <c r="J1149" s="364" t="s">
        <v>571</v>
      </c>
      <c r="K1149" s="364" t="s">
        <v>559</v>
      </c>
      <c r="L1149" s="364" t="s">
        <v>555</v>
      </c>
      <c r="M1149" s="364" t="s">
        <v>738</v>
      </c>
      <c r="N1149" s="364" t="s">
        <v>744</v>
      </c>
      <c r="O1149" s="364" t="s">
        <v>555</v>
      </c>
      <c r="P1149" s="364" t="s">
        <v>555</v>
      </c>
      <c r="Q1149" s="364" t="s">
        <v>555</v>
      </c>
      <c r="R1149" s="364" t="s">
        <v>555</v>
      </c>
      <c r="S1149" s="364" t="s">
        <v>555</v>
      </c>
      <c r="T1149" s="365">
        <v>0</v>
      </c>
      <c r="U1149" s="365">
        <v>0</v>
      </c>
      <c r="V1149" s="365">
        <v>0</v>
      </c>
      <c r="W1149" s="365">
        <v>0</v>
      </c>
      <c r="X1149" s="365">
        <v>0</v>
      </c>
      <c r="Y1149" s="365">
        <v>0</v>
      </c>
      <c r="Z1149" s="365">
        <v>0</v>
      </c>
      <c r="AA1149" s="365">
        <v>0</v>
      </c>
      <c r="AB1149" s="365">
        <v>0</v>
      </c>
      <c r="AC1149" s="365">
        <v>0</v>
      </c>
      <c r="AD1149" s="365">
        <v>0</v>
      </c>
      <c r="AE1149" s="365">
        <v>0</v>
      </c>
    </row>
    <row r="1150" spans="1:31">
      <c r="A1150" s="458" t="str">
        <f t="shared" si="17"/>
        <v>1404522262145000</v>
      </c>
      <c r="B1150" s="364" t="s">
        <v>1616</v>
      </c>
      <c r="C1150" s="364" t="s">
        <v>553</v>
      </c>
      <c r="D1150" s="364" t="s">
        <v>573</v>
      </c>
      <c r="E1150" s="364" t="s">
        <v>555</v>
      </c>
      <c r="F1150" s="364" t="s">
        <v>632</v>
      </c>
      <c r="G1150" s="364" t="s">
        <v>633</v>
      </c>
      <c r="H1150" s="364" t="s">
        <v>556</v>
      </c>
      <c r="J1150" s="364" t="s">
        <v>571</v>
      </c>
      <c r="K1150" s="364" t="s">
        <v>580</v>
      </c>
      <c r="L1150" s="364" t="s">
        <v>555</v>
      </c>
      <c r="M1150" s="364" t="s">
        <v>738</v>
      </c>
      <c r="N1150" s="364" t="s">
        <v>744</v>
      </c>
      <c r="O1150" s="364" t="s">
        <v>555</v>
      </c>
      <c r="P1150" s="364" t="s">
        <v>555</v>
      </c>
      <c r="Q1150" s="364" t="s">
        <v>555</v>
      </c>
      <c r="R1150" s="364" t="s">
        <v>555</v>
      </c>
      <c r="S1150" s="364" t="s">
        <v>555</v>
      </c>
      <c r="T1150" s="365">
        <v>0</v>
      </c>
      <c r="U1150" s="365">
        <v>0</v>
      </c>
      <c r="V1150" s="365">
        <v>0</v>
      </c>
      <c r="W1150" s="365">
        <v>0</v>
      </c>
      <c r="X1150" s="365">
        <v>0</v>
      </c>
      <c r="Y1150" s="365">
        <v>0</v>
      </c>
      <c r="Z1150" s="365">
        <v>0</v>
      </c>
      <c r="AA1150" s="365">
        <v>0</v>
      </c>
      <c r="AB1150" s="365">
        <v>0</v>
      </c>
      <c r="AC1150" s="365">
        <v>0</v>
      </c>
      <c r="AD1150" s="365">
        <v>0</v>
      </c>
      <c r="AE1150" s="365">
        <v>0</v>
      </c>
    </row>
    <row r="1151" spans="1:31">
      <c r="A1151" s="458" t="str">
        <f t="shared" si="17"/>
        <v>1404523262145000</v>
      </c>
      <c r="B1151" s="364" t="s">
        <v>1616</v>
      </c>
      <c r="C1151" s="364" t="s">
        <v>553</v>
      </c>
      <c r="D1151" s="364" t="s">
        <v>573</v>
      </c>
      <c r="E1151" s="364" t="s">
        <v>555</v>
      </c>
      <c r="F1151" s="364" t="s">
        <v>632</v>
      </c>
      <c r="G1151" s="364" t="s">
        <v>633</v>
      </c>
      <c r="H1151" s="364" t="s">
        <v>556</v>
      </c>
      <c r="J1151" s="364" t="s">
        <v>571</v>
      </c>
      <c r="K1151" s="364" t="s">
        <v>581</v>
      </c>
      <c r="L1151" s="364" t="s">
        <v>555</v>
      </c>
      <c r="M1151" s="364" t="s">
        <v>738</v>
      </c>
      <c r="N1151" s="364" t="s">
        <v>744</v>
      </c>
      <c r="O1151" s="364" t="s">
        <v>555</v>
      </c>
      <c r="P1151" s="364" t="s">
        <v>555</v>
      </c>
      <c r="Q1151" s="364" t="s">
        <v>555</v>
      </c>
      <c r="R1151" s="364" t="s">
        <v>555</v>
      </c>
      <c r="S1151" s="364" t="s">
        <v>555</v>
      </c>
      <c r="T1151" s="365">
        <v>0</v>
      </c>
      <c r="U1151" s="365">
        <v>0</v>
      </c>
      <c r="V1151" s="365">
        <v>0</v>
      </c>
      <c r="W1151" s="365">
        <v>0</v>
      </c>
      <c r="X1151" s="365">
        <v>0</v>
      </c>
      <c r="Y1151" s="365">
        <v>0</v>
      </c>
      <c r="Z1151" s="365">
        <v>0</v>
      </c>
      <c r="AA1151" s="365">
        <v>0</v>
      </c>
      <c r="AB1151" s="365">
        <v>0</v>
      </c>
      <c r="AC1151" s="365">
        <v>0</v>
      </c>
      <c r="AD1151" s="365">
        <v>0</v>
      </c>
      <c r="AE1151" s="365">
        <v>0</v>
      </c>
    </row>
    <row r="1152" spans="1:31">
      <c r="A1152" s="458" t="str">
        <f t="shared" si="17"/>
        <v>1404524262145000</v>
      </c>
      <c r="B1152" s="364" t="s">
        <v>1616</v>
      </c>
      <c r="C1152" s="364" t="s">
        <v>553</v>
      </c>
      <c r="D1152" s="364" t="s">
        <v>573</v>
      </c>
      <c r="E1152" s="364" t="s">
        <v>555</v>
      </c>
      <c r="F1152" s="364" t="s">
        <v>632</v>
      </c>
      <c r="G1152" s="364" t="s">
        <v>633</v>
      </c>
      <c r="H1152" s="364" t="s">
        <v>556</v>
      </c>
      <c r="J1152" s="364" t="s">
        <v>571</v>
      </c>
      <c r="K1152" s="364" t="s">
        <v>560</v>
      </c>
      <c r="L1152" s="364" t="s">
        <v>555</v>
      </c>
      <c r="M1152" s="364" t="s">
        <v>738</v>
      </c>
      <c r="N1152" s="364" t="s">
        <v>744</v>
      </c>
      <c r="O1152" s="364" t="s">
        <v>555</v>
      </c>
      <c r="P1152" s="364" t="s">
        <v>555</v>
      </c>
      <c r="Q1152" s="364" t="s">
        <v>555</v>
      </c>
      <c r="R1152" s="364" t="s">
        <v>555</v>
      </c>
      <c r="S1152" s="364" t="s">
        <v>555</v>
      </c>
      <c r="T1152" s="365">
        <v>0</v>
      </c>
      <c r="U1152" s="365">
        <v>0</v>
      </c>
      <c r="V1152" s="365">
        <v>0</v>
      </c>
      <c r="W1152" s="365">
        <v>0</v>
      </c>
      <c r="X1152" s="365">
        <v>0</v>
      </c>
      <c r="Y1152" s="365">
        <v>0</v>
      </c>
      <c r="Z1152" s="365">
        <v>0</v>
      </c>
      <c r="AA1152" s="365">
        <v>0</v>
      </c>
      <c r="AB1152" s="365">
        <v>0</v>
      </c>
      <c r="AC1152" s="365">
        <v>0</v>
      </c>
      <c r="AD1152" s="365">
        <v>0</v>
      </c>
      <c r="AE1152" s="365">
        <v>0</v>
      </c>
    </row>
    <row r="1153" spans="1:79">
      <c r="A1153" s="458" t="str">
        <f t="shared" si="17"/>
        <v>1401901262145001</v>
      </c>
      <c r="B1153" s="364" t="s">
        <v>1616</v>
      </c>
      <c r="C1153" s="364" t="s">
        <v>553</v>
      </c>
      <c r="D1153" s="364" t="s">
        <v>573</v>
      </c>
      <c r="E1153" s="364" t="s">
        <v>555</v>
      </c>
      <c r="F1153" s="364" t="s">
        <v>632</v>
      </c>
      <c r="G1153" s="364" t="s">
        <v>633</v>
      </c>
      <c r="H1153" s="364" t="s">
        <v>753</v>
      </c>
      <c r="I1153" s="364" t="s">
        <v>1369</v>
      </c>
      <c r="J1153" s="364" t="s">
        <v>578</v>
      </c>
      <c r="K1153" s="364" t="s">
        <v>558</v>
      </c>
      <c r="L1153" s="364" t="s">
        <v>555</v>
      </c>
      <c r="M1153" s="364" t="s">
        <v>738</v>
      </c>
      <c r="N1153" s="364" t="s">
        <v>744</v>
      </c>
      <c r="O1153" s="364" t="s">
        <v>555</v>
      </c>
      <c r="P1153" s="364" t="s">
        <v>555</v>
      </c>
      <c r="Q1153" s="364" t="s">
        <v>555</v>
      </c>
      <c r="R1153" s="364" t="s">
        <v>555</v>
      </c>
      <c r="S1153" s="364" t="s">
        <v>555</v>
      </c>
      <c r="T1153" s="365">
        <v>0</v>
      </c>
      <c r="U1153" s="365">
        <v>0</v>
      </c>
      <c r="V1153" s="365">
        <v>0</v>
      </c>
      <c r="W1153" s="365">
        <v>0</v>
      </c>
      <c r="X1153" s="365">
        <v>0</v>
      </c>
      <c r="Y1153" s="365">
        <v>0</v>
      </c>
      <c r="Z1153" s="365">
        <v>0</v>
      </c>
      <c r="AA1153" s="365">
        <v>0</v>
      </c>
      <c r="AB1153" s="365">
        <v>0</v>
      </c>
      <c r="AC1153" s="365">
        <v>0</v>
      </c>
      <c r="AD1153" s="365">
        <v>0</v>
      </c>
      <c r="AE1153" s="365">
        <v>0</v>
      </c>
      <c r="AF1153" s="365">
        <v>0</v>
      </c>
      <c r="AG1153" s="365">
        <v>0</v>
      </c>
      <c r="AH1153" s="365">
        <v>0</v>
      </c>
      <c r="AI1153" s="365">
        <v>0</v>
      </c>
      <c r="AJ1153" s="365">
        <v>0</v>
      </c>
      <c r="AK1153" s="365">
        <v>0</v>
      </c>
      <c r="AL1153" s="365">
        <v>0</v>
      </c>
      <c r="AM1153" s="365">
        <v>0</v>
      </c>
      <c r="AN1153" s="365">
        <v>0</v>
      </c>
      <c r="AO1153" s="365">
        <v>0</v>
      </c>
      <c r="AP1153" s="365">
        <v>0</v>
      </c>
      <c r="AQ1153" s="365">
        <v>0</v>
      </c>
      <c r="AR1153" s="365">
        <v>0</v>
      </c>
      <c r="AS1153" s="365">
        <v>0</v>
      </c>
      <c r="AT1153" s="365">
        <v>0</v>
      </c>
      <c r="AU1153" s="365">
        <v>0</v>
      </c>
      <c r="AV1153" s="365">
        <v>0</v>
      </c>
      <c r="AW1153" s="365">
        <v>0</v>
      </c>
      <c r="AX1153" s="365">
        <v>0</v>
      </c>
      <c r="AY1153" s="365">
        <v>0</v>
      </c>
      <c r="AZ1153" s="365">
        <v>0</v>
      </c>
      <c r="BA1153" s="365">
        <v>0</v>
      </c>
      <c r="BB1153" s="365">
        <v>0</v>
      </c>
      <c r="BC1153" s="365">
        <v>0</v>
      </c>
      <c r="BD1153" s="365">
        <v>0</v>
      </c>
      <c r="BE1153" s="365">
        <v>0</v>
      </c>
    </row>
    <row r="1154" spans="1:79">
      <c r="A1154" s="458" t="str">
        <f t="shared" si="17"/>
        <v>1401902262145001</v>
      </c>
      <c r="B1154" s="364" t="s">
        <v>1616</v>
      </c>
      <c r="C1154" s="364" t="s">
        <v>553</v>
      </c>
      <c r="D1154" s="364" t="s">
        <v>573</v>
      </c>
      <c r="E1154" s="364" t="s">
        <v>555</v>
      </c>
      <c r="F1154" s="364" t="s">
        <v>632</v>
      </c>
      <c r="G1154" s="364" t="s">
        <v>633</v>
      </c>
      <c r="H1154" s="364" t="s">
        <v>753</v>
      </c>
      <c r="I1154" s="364" t="s">
        <v>1369</v>
      </c>
      <c r="J1154" s="364" t="s">
        <v>578</v>
      </c>
      <c r="K1154" s="364" t="s">
        <v>561</v>
      </c>
      <c r="L1154" s="364" t="s">
        <v>555</v>
      </c>
      <c r="M1154" s="364" t="s">
        <v>738</v>
      </c>
      <c r="N1154" s="364" t="s">
        <v>744</v>
      </c>
      <c r="O1154" s="364" t="s">
        <v>555</v>
      </c>
      <c r="P1154" s="364" t="s">
        <v>555</v>
      </c>
      <c r="Q1154" s="364" t="s">
        <v>555</v>
      </c>
      <c r="R1154" s="364" t="s">
        <v>555</v>
      </c>
      <c r="S1154" s="364" t="s">
        <v>555</v>
      </c>
      <c r="T1154" s="365">
        <v>0</v>
      </c>
      <c r="U1154" s="365">
        <v>0</v>
      </c>
      <c r="V1154" s="365">
        <v>0</v>
      </c>
      <c r="W1154" s="365">
        <v>0</v>
      </c>
      <c r="X1154" s="365">
        <v>0</v>
      </c>
      <c r="Y1154" s="365">
        <v>0</v>
      </c>
      <c r="Z1154" s="365">
        <v>0</v>
      </c>
      <c r="AA1154" s="365">
        <v>0</v>
      </c>
      <c r="AB1154" s="365">
        <v>0</v>
      </c>
      <c r="AC1154" s="365">
        <v>0</v>
      </c>
      <c r="AD1154" s="365">
        <v>0</v>
      </c>
      <c r="AE1154" s="365">
        <v>0</v>
      </c>
      <c r="AF1154" s="365">
        <v>0</v>
      </c>
      <c r="AG1154" s="365">
        <v>0</v>
      </c>
      <c r="AH1154" s="365">
        <v>0</v>
      </c>
      <c r="AI1154" s="365">
        <v>0</v>
      </c>
      <c r="AJ1154" s="365">
        <v>0</v>
      </c>
      <c r="AK1154" s="365">
        <v>0</v>
      </c>
      <c r="AL1154" s="365">
        <v>0</v>
      </c>
      <c r="AM1154" s="365">
        <v>0</v>
      </c>
      <c r="AN1154" s="365">
        <v>0</v>
      </c>
      <c r="AO1154" s="365">
        <v>0</v>
      </c>
      <c r="AP1154" s="365">
        <v>0</v>
      </c>
      <c r="AQ1154" s="365">
        <v>0</v>
      </c>
      <c r="AR1154" s="365">
        <v>0</v>
      </c>
      <c r="AS1154" s="365">
        <v>0</v>
      </c>
      <c r="AT1154" s="365">
        <v>0</v>
      </c>
      <c r="AU1154" s="365">
        <v>0</v>
      </c>
      <c r="AV1154" s="365">
        <v>0</v>
      </c>
      <c r="AW1154" s="365">
        <v>0</v>
      </c>
      <c r="AX1154" s="365">
        <v>0</v>
      </c>
      <c r="AY1154" s="365">
        <v>0</v>
      </c>
      <c r="AZ1154" s="365">
        <v>0</v>
      </c>
      <c r="BA1154" s="365">
        <v>0</v>
      </c>
      <c r="BB1154" s="365">
        <v>0</v>
      </c>
      <c r="BC1154" s="365">
        <v>0</v>
      </c>
      <c r="BD1154" s="365">
        <v>0</v>
      </c>
      <c r="BE1154" s="365">
        <v>0</v>
      </c>
      <c r="BF1154" s="365">
        <v>0</v>
      </c>
      <c r="BG1154" s="365">
        <v>0</v>
      </c>
      <c r="BH1154" s="365">
        <v>0</v>
      </c>
      <c r="BI1154" s="365">
        <v>0</v>
      </c>
      <c r="BJ1154" s="365">
        <v>0</v>
      </c>
      <c r="BK1154" s="365">
        <v>0</v>
      </c>
      <c r="BL1154" s="365">
        <v>0</v>
      </c>
      <c r="BM1154" s="365">
        <v>0</v>
      </c>
      <c r="BN1154" s="365">
        <v>0</v>
      </c>
      <c r="BO1154" s="365">
        <v>0</v>
      </c>
      <c r="BP1154" s="365">
        <v>0</v>
      </c>
      <c r="BQ1154" s="365">
        <v>0</v>
      </c>
      <c r="BR1154" s="365">
        <v>0</v>
      </c>
      <c r="BS1154" s="365">
        <v>0</v>
      </c>
      <c r="BT1154" s="365">
        <v>0</v>
      </c>
      <c r="BU1154" s="365">
        <v>0</v>
      </c>
      <c r="BV1154" s="365">
        <v>0</v>
      </c>
      <c r="BW1154" s="365">
        <v>0</v>
      </c>
      <c r="BX1154" s="365">
        <v>0</v>
      </c>
      <c r="BY1154" s="365">
        <v>0</v>
      </c>
      <c r="BZ1154" s="365">
        <v>0</v>
      </c>
    </row>
    <row r="1155" spans="1:79">
      <c r="A1155" s="458" t="str">
        <f t="shared" ref="A1155:A1218" si="18">+D1155&amp;E1155&amp;J1155&amp;K1155&amp;F1155&amp;H1155</f>
        <v>1401901262145002</v>
      </c>
      <c r="B1155" s="364" t="s">
        <v>1616</v>
      </c>
      <c r="C1155" s="364" t="s">
        <v>553</v>
      </c>
      <c r="D1155" s="364" t="s">
        <v>573</v>
      </c>
      <c r="E1155" s="364" t="s">
        <v>555</v>
      </c>
      <c r="F1155" s="364" t="s">
        <v>632</v>
      </c>
      <c r="G1155" s="364" t="s">
        <v>633</v>
      </c>
      <c r="H1155" s="364" t="s">
        <v>752</v>
      </c>
      <c r="I1155" s="364" t="s">
        <v>1370</v>
      </c>
      <c r="J1155" s="364" t="s">
        <v>578</v>
      </c>
      <c r="K1155" s="364" t="s">
        <v>558</v>
      </c>
      <c r="L1155" s="364" t="s">
        <v>555</v>
      </c>
      <c r="M1155" s="364" t="s">
        <v>738</v>
      </c>
      <c r="N1155" s="364" t="s">
        <v>744</v>
      </c>
      <c r="O1155" s="364" t="s">
        <v>555</v>
      </c>
      <c r="P1155" s="364" t="s">
        <v>555</v>
      </c>
      <c r="Q1155" s="364" t="s">
        <v>555</v>
      </c>
      <c r="R1155" s="364" t="s">
        <v>555</v>
      </c>
      <c r="S1155" s="364" t="s">
        <v>555</v>
      </c>
      <c r="T1155" s="365">
        <v>0</v>
      </c>
      <c r="U1155" s="365">
        <v>0</v>
      </c>
      <c r="V1155" s="365">
        <v>0</v>
      </c>
      <c r="W1155" s="365">
        <v>0</v>
      </c>
      <c r="X1155" s="365">
        <v>0</v>
      </c>
      <c r="Y1155" s="365">
        <v>0</v>
      </c>
      <c r="Z1155" s="365">
        <v>0</v>
      </c>
      <c r="AA1155" s="365">
        <v>0</v>
      </c>
      <c r="AB1155" s="365">
        <v>0</v>
      </c>
      <c r="AC1155" s="365">
        <v>0</v>
      </c>
      <c r="AD1155" s="365">
        <v>0</v>
      </c>
      <c r="AE1155" s="365">
        <v>0</v>
      </c>
      <c r="AF1155" s="365">
        <v>0</v>
      </c>
      <c r="AG1155" s="365">
        <v>0</v>
      </c>
      <c r="AH1155" s="365">
        <v>0</v>
      </c>
      <c r="AI1155" s="365">
        <v>0</v>
      </c>
      <c r="AJ1155" s="365">
        <v>0</v>
      </c>
      <c r="AK1155" s="365">
        <v>0</v>
      </c>
      <c r="AL1155" s="365">
        <v>0</v>
      </c>
      <c r="AM1155" s="365">
        <v>0</v>
      </c>
      <c r="AN1155" s="365">
        <v>0</v>
      </c>
      <c r="AO1155" s="365">
        <v>0</v>
      </c>
      <c r="AP1155" s="365">
        <v>0</v>
      </c>
      <c r="AQ1155" s="365">
        <v>0</v>
      </c>
      <c r="AR1155" s="365">
        <v>0</v>
      </c>
      <c r="AS1155" s="365">
        <v>0</v>
      </c>
      <c r="AT1155" s="365">
        <v>0</v>
      </c>
      <c r="AU1155" s="365">
        <v>0</v>
      </c>
      <c r="AV1155" s="365">
        <v>0</v>
      </c>
      <c r="AW1155" s="365">
        <v>0</v>
      </c>
      <c r="AX1155" s="365">
        <v>0</v>
      </c>
      <c r="AY1155" s="365">
        <v>0</v>
      </c>
      <c r="AZ1155" s="365">
        <v>0</v>
      </c>
      <c r="BA1155" s="365">
        <v>0</v>
      </c>
      <c r="BB1155" s="365">
        <v>0</v>
      </c>
      <c r="BC1155" s="365">
        <v>0</v>
      </c>
      <c r="BD1155" s="365">
        <v>0</v>
      </c>
      <c r="BE1155" s="365">
        <v>0</v>
      </c>
    </row>
    <row r="1156" spans="1:79">
      <c r="A1156" s="458" t="str">
        <f t="shared" si="18"/>
        <v>1401902262145002</v>
      </c>
      <c r="B1156" s="364" t="s">
        <v>1616</v>
      </c>
      <c r="C1156" s="364" t="s">
        <v>553</v>
      </c>
      <c r="D1156" s="364" t="s">
        <v>573</v>
      </c>
      <c r="E1156" s="364" t="s">
        <v>555</v>
      </c>
      <c r="F1156" s="364" t="s">
        <v>632</v>
      </c>
      <c r="G1156" s="364" t="s">
        <v>633</v>
      </c>
      <c r="H1156" s="364" t="s">
        <v>752</v>
      </c>
      <c r="I1156" s="364" t="s">
        <v>1370</v>
      </c>
      <c r="J1156" s="364" t="s">
        <v>578</v>
      </c>
      <c r="K1156" s="364" t="s">
        <v>561</v>
      </c>
      <c r="L1156" s="364" t="s">
        <v>555</v>
      </c>
      <c r="M1156" s="364" t="s">
        <v>738</v>
      </c>
      <c r="N1156" s="364" t="s">
        <v>744</v>
      </c>
      <c r="O1156" s="364" t="s">
        <v>555</v>
      </c>
      <c r="P1156" s="364" t="s">
        <v>555</v>
      </c>
      <c r="Q1156" s="364" t="s">
        <v>555</v>
      </c>
      <c r="R1156" s="364" t="s">
        <v>555</v>
      </c>
      <c r="S1156" s="364" t="s">
        <v>555</v>
      </c>
      <c r="T1156" s="365">
        <v>0</v>
      </c>
      <c r="U1156" s="365">
        <v>0</v>
      </c>
      <c r="V1156" s="365">
        <v>0</v>
      </c>
      <c r="W1156" s="365">
        <v>0</v>
      </c>
      <c r="X1156" s="365">
        <v>0</v>
      </c>
      <c r="Y1156" s="365">
        <v>0</v>
      </c>
      <c r="Z1156" s="365">
        <v>0</v>
      </c>
      <c r="AA1156" s="365">
        <v>0</v>
      </c>
      <c r="AB1156" s="365">
        <v>0</v>
      </c>
      <c r="AC1156" s="365">
        <v>0</v>
      </c>
      <c r="AD1156" s="365">
        <v>0</v>
      </c>
      <c r="AE1156" s="365">
        <v>0</v>
      </c>
      <c r="AF1156" s="365">
        <v>0</v>
      </c>
      <c r="AG1156" s="365">
        <v>0</v>
      </c>
      <c r="AH1156" s="365">
        <v>0</v>
      </c>
      <c r="AI1156" s="365">
        <v>0</v>
      </c>
      <c r="AJ1156" s="365">
        <v>0</v>
      </c>
      <c r="AK1156" s="365">
        <v>0</v>
      </c>
      <c r="AL1156" s="365">
        <v>0</v>
      </c>
      <c r="AM1156" s="365">
        <v>0</v>
      </c>
      <c r="AN1156" s="365">
        <v>0</v>
      </c>
      <c r="AO1156" s="365">
        <v>0</v>
      </c>
      <c r="AP1156" s="365">
        <v>0</v>
      </c>
      <c r="AQ1156" s="365">
        <v>0</v>
      </c>
      <c r="AR1156" s="365">
        <v>0</v>
      </c>
      <c r="AS1156" s="365">
        <v>0</v>
      </c>
      <c r="AT1156" s="365">
        <v>0</v>
      </c>
      <c r="AU1156" s="365">
        <v>0</v>
      </c>
      <c r="AV1156" s="365">
        <v>0</v>
      </c>
      <c r="AW1156" s="365">
        <v>0</v>
      </c>
      <c r="AX1156" s="365">
        <v>0</v>
      </c>
      <c r="AY1156" s="365">
        <v>0</v>
      </c>
      <c r="AZ1156" s="365">
        <v>0</v>
      </c>
      <c r="BA1156" s="365">
        <v>0</v>
      </c>
      <c r="BB1156" s="365">
        <v>0</v>
      </c>
      <c r="BC1156" s="365">
        <v>0</v>
      </c>
      <c r="BD1156" s="365">
        <v>0</v>
      </c>
      <c r="BE1156" s="365">
        <v>0</v>
      </c>
      <c r="BF1156" s="365">
        <v>0</v>
      </c>
      <c r="BG1156" s="365">
        <v>0</v>
      </c>
      <c r="BH1156" s="365">
        <v>0</v>
      </c>
      <c r="BI1156" s="365">
        <v>0</v>
      </c>
      <c r="BJ1156" s="365">
        <v>0</v>
      </c>
      <c r="BK1156" s="365">
        <v>0</v>
      </c>
      <c r="BL1156" s="365">
        <v>0</v>
      </c>
      <c r="BM1156" s="365">
        <v>0</v>
      </c>
      <c r="BN1156" s="365">
        <v>0</v>
      </c>
      <c r="BO1156" s="365">
        <v>0</v>
      </c>
      <c r="BP1156" s="365">
        <v>0</v>
      </c>
      <c r="BQ1156" s="365">
        <v>0</v>
      </c>
      <c r="BR1156" s="365">
        <v>0</v>
      </c>
      <c r="BS1156" s="365">
        <v>0</v>
      </c>
      <c r="BT1156" s="365">
        <v>0</v>
      </c>
      <c r="BU1156" s="365">
        <v>0</v>
      </c>
      <c r="BV1156" s="365">
        <v>0</v>
      </c>
      <c r="BW1156" s="365">
        <v>0</v>
      </c>
      <c r="BX1156" s="365">
        <v>0</v>
      </c>
      <c r="BY1156" s="365">
        <v>0</v>
      </c>
      <c r="BZ1156" s="365">
        <v>0</v>
      </c>
    </row>
    <row r="1157" spans="1:79">
      <c r="A1157" s="458" t="str">
        <f t="shared" si="18"/>
        <v>1401901262145003</v>
      </c>
      <c r="B1157" s="364" t="s">
        <v>1616</v>
      </c>
      <c r="C1157" s="364" t="s">
        <v>553</v>
      </c>
      <c r="D1157" s="364" t="s">
        <v>573</v>
      </c>
      <c r="E1157" s="364" t="s">
        <v>555</v>
      </c>
      <c r="F1157" s="364" t="s">
        <v>632</v>
      </c>
      <c r="G1157" s="364" t="s">
        <v>633</v>
      </c>
      <c r="H1157" s="364" t="s">
        <v>751</v>
      </c>
      <c r="I1157" s="364" t="s">
        <v>1371</v>
      </c>
      <c r="J1157" s="364" t="s">
        <v>578</v>
      </c>
      <c r="K1157" s="364" t="s">
        <v>558</v>
      </c>
      <c r="L1157" s="364" t="s">
        <v>555</v>
      </c>
      <c r="M1157" s="364" t="s">
        <v>738</v>
      </c>
      <c r="N1157" s="364" t="s">
        <v>744</v>
      </c>
      <c r="O1157" s="364" t="s">
        <v>555</v>
      </c>
      <c r="P1157" s="364" t="s">
        <v>555</v>
      </c>
      <c r="Q1157" s="364" t="s">
        <v>555</v>
      </c>
      <c r="R1157" s="364" t="s">
        <v>555</v>
      </c>
      <c r="S1157" s="364" t="s">
        <v>555</v>
      </c>
      <c r="T1157" s="365">
        <v>0</v>
      </c>
      <c r="U1157" s="365">
        <v>0</v>
      </c>
      <c r="V1157" s="365">
        <v>0</v>
      </c>
      <c r="W1157" s="365">
        <v>0</v>
      </c>
      <c r="X1157" s="365">
        <v>0</v>
      </c>
      <c r="Y1157" s="365">
        <v>0</v>
      </c>
      <c r="Z1157" s="365">
        <v>0</v>
      </c>
      <c r="AA1157" s="365">
        <v>0</v>
      </c>
      <c r="AB1157" s="365">
        <v>0</v>
      </c>
      <c r="AC1157" s="365">
        <v>0</v>
      </c>
      <c r="AD1157" s="365">
        <v>0</v>
      </c>
      <c r="AE1157" s="365">
        <v>0</v>
      </c>
      <c r="AF1157" s="365">
        <v>0</v>
      </c>
      <c r="AG1157" s="365">
        <v>0</v>
      </c>
      <c r="AH1157" s="365">
        <v>0</v>
      </c>
      <c r="AI1157" s="365">
        <v>0</v>
      </c>
      <c r="AJ1157" s="365">
        <v>0</v>
      </c>
      <c r="AK1157" s="365">
        <v>0</v>
      </c>
      <c r="AL1157" s="365">
        <v>0</v>
      </c>
      <c r="AM1157" s="365">
        <v>0</v>
      </c>
      <c r="AN1157" s="365">
        <v>0</v>
      </c>
      <c r="AO1157" s="365">
        <v>0</v>
      </c>
      <c r="AP1157" s="365">
        <v>0</v>
      </c>
      <c r="AQ1157" s="365">
        <v>0</v>
      </c>
      <c r="AR1157" s="365">
        <v>0</v>
      </c>
      <c r="AS1157" s="365">
        <v>0</v>
      </c>
      <c r="AT1157" s="365">
        <v>0</v>
      </c>
      <c r="AU1157" s="365">
        <v>0</v>
      </c>
      <c r="AV1157" s="365">
        <v>0</v>
      </c>
      <c r="AW1157" s="365">
        <v>0</v>
      </c>
      <c r="AX1157" s="365">
        <v>0</v>
      </c>
      <c r="AY1157" s="365">
        <v>0</v>
      </c>
      <c r="AZ1157" s="365">
        <v>0</v>
      </c>
      <c r="BA1157" s="365">
        <v>0</v>
      </c>
      <c r="BB1157" s="365">
        <v>0</v>
      </c>
      <c r="BC1157" s="365">
        <v>0</v>
      </c>
      <c r="BD1157" s="365">
        <v>0</v>
      </c>
      <c r="BE1157" s="365">
        <v>0</v>
      </c>
    </row>
    <row r="1158" spans="1:79">
      <c r="A1158" s="458" t="str">
        <f t="shared" si="18"/>
        <v>1401902262145003</v>
      </c>
      <c r="B1158" s="364" t="s">
        <v>1616</v>
      </c>
      <c r="C1158" s="364" t="s">
        <v>553</v>
      </c>
      <c r="D1158" s="364" t="s">
        <v>573</v>
      </c>
      <c r="E1158" s="364" t="s">
        <v>555</v>
      </c>
      <c r="F1158" s="364" t="s">
        <v>632</v>
      </c>
      <c r="G1158" s="364" t="s">
        <v>633</v>
      </c>
      <c r="H1158" s="364" t="s">
        <v>751</v>
      </c>
      <c r="I1158" s="364" t="s">
        <v>1371</v>
      </c>
      <c r="J1158" s="364" t="s">
        <v>578</v>
      </c>
      <c r="K1158" s="364" t="s">
        <v>561</v>
      </c>
      <c r="L1158" s="364" t="s">
        <v>555</v>
      </c>
      <c r="M1158" s="364" t="s">
        <v>738</v>
      </c>
      <c r="N1158" s="364" t="s">
        <v>744</v>
      </c>
      <c r="O1158" s="364" t="s">
        <v>555</v>
      </c>
      <c r="P1158" s="364" t="s">
        <v>555</v>
      </c>
      <c r="Q1158" s="364" t="s">
        <v>555</v>
      </c>
      <c r="R1158" s="364" t="s">
        <v>555</v>
      </c>
      <c r="S1158" s="364" t="s">
        <v>555</v>
      </c>
      <c r="T1158" s="365">
        <v>0</v>
      </c>
      <c r="U1158" s="365">
        <v>0</v>
      </c>
      <c r="V1158" s="365">
        <v>0</v>
      </c>
      <c r="W1158" s="365">
        <v>0</v>
      </c>
      <c r="X1158" s="365">
        <v>0</v>
      </c>
      <c r="Y1158" s="365">
        <v>0</v>
      </c>
      <c r="Z1158" s="365">
        <v>0</v>
      </c>
      <c r="AA1158" s="365">
        <v>0</v>
      </c>
      <c r="AB1158" s="365">
        <v>0</v>
      </c>
      <c r="AC1158" s="365">
        <v>0</v>
      </c>
      <c r="AD1158" s="365">
        <v>0</v>
      </c>
      <c r="AE1158" s="365">
        <v>0</v>
      </c>
      <c r="AF1158" s="365">
        <v>0</v>
      </c>
      <c r="AG1158" s="365">
        <v>0</v>
      </c>
      <c r="AH1158" s="365">
        <v>0</v>
      </c>
      <c r="AI1158" s="365">
        <v>0</v>
      </c>
      <c r="AJ1158" s="365">
        <v>0</v>
      </c>
      <c r="AK1158" s="365">
        <v>0</v>
      </c>
      <c r="AL1158" s="365">
        <v>0</v>
      </c>
      <c r="AM1158" s="365">
        <v>0</v>
      </c>
      <c r="AN1158" s="365">
        <v>0</v>
      </c>
      <c r="AO1158" s="365">
        <v>0</v>
      </c>
      <c r="AP1158" s="365">
        <v>0</v>
      </c>
      <c r="AQ1158" s="365">
        <v>0</v>
      </c>
      <c r="AR1158" s="365">
        <v>0</v>
      </c>
      <c r="AS1158" s="365">
        <v>0</v>
      </c>
      <c r="AT1158" s="365">
        <v>0</v>
      </c>
      <c r="AU1158" s="365">
        <v>0</v>
      </c>
      <c r="AV1158" s="365">
        <v>0</v>
      </c>
      <c r="AW1158" s="365">
        <v>0</v>
      </c>
      <c r="AX1158" s="365">
        <v>0</v>
      </c>
      <c r="AY1158" s="365">
        <v>0</v>
      </c>
      <c r="AZ1158" s="365">
        <v>0</v>
      </c>
      <c r="BA1158" s="365">
        <v>0</v>
      </c>
      <c r="BB1158" s="365">
        <v>0</v>
      </c>
      <c r="BC1158" s="365">
        <v>0</v>
      </c>
      <c r="BD1158" s="365">
        <v>0</v>
      </c>
      <c r="BE1158" s="365">
        <v>0</v>
      </c>
      <c r="BF1158" s="365">
        <v>0</v>
      </c>
      <c r="BG1158" s="365">
        <v>0</v>
      </c>
      <c r="BH1158" s="365">
        <v>0</v>
      </c>
      <c r="BI1158" s="365">
        <v>0</v>
      </c>
      <c r="BJ1158" s="365">
        <v>0</v>
      </c>
      <c r="BK1158" s="365">
        <v>0</v>
      </c>
      <c r="BL1158" s="365">
        <v>0</v>
      </c>
      <c r="BM1158" s="365">
        <v>0</v>
      </c>
      <c r="BN1158" s="365">
        <v>0</v>
      </c>
      <c r="BO1158" s="365">
        <v>0</v>
      </c>
      <c r="BP1158" s="365">
        <v>0</v>
      </c>
      <c r="BQ1158" s="365">
        <v>0</v>
      </c>
      <c r="BR1158" s="365">
        <v>0</v>
      </c>
      <c r="BS1158" s="365">
        <v>0</v>
      </c>
      <c r="BT1158" s="365">
        <v>0</v>
      </c>
      <c r="BU1158" s="365">
        <v>0</v>
      </c>
      <c r="BV1158" s="365">
        <v>0</v>
      </c>
      <c r="BW1158" s="365">
        <v>0</v>
      </c>
      <c r="BX1158" s="365">
        <v>0</v>
      </c>
      <c r="BY1158" s="365">
        <v>0</v>
      </c>
      <c r="BZ1158" s="365">
        <v>0</v>
      </c>
    </row>
    <row r="1159" spans="1:79">
      <c r="A1159" s="458" t="str">
        <f t="shared" si="18"/>
        <v>1711001263036000</v>
      </c>
      <c r="B1159" s="364" t="s">
        <v>1616</v>
      </c>
      <c r="C1159" s="364" t="s">
        <v>553</v>
      </c>
      <c r="D1159" s="364" t="s">
        <v>576</v>
      </c>
      <c r="E1159" s="364" t="s">
        <v>739</v>
      </c>
      <c r="F1159" s="364" t="s">
        <v>758</v>
      </c>
      <c r="G1159" s="364" t="s">
        <v>757</v>
      </c>
      <c r="H1159" s="364" t="s">
        <v>556</v>
      </c>
      <c r="J1159" s="364" t="s">
        <v>568</v>
      </c>
      <c r="K1159" s="364" t="s">
        <v>558</v>
      </c>
      <c r="L1159" s="364" t="s">
        <v>741</v>
      </c>
      <c r="M1159" s="364" t="s">
        <v>744</v>
      </c>
      <c r="N1159" s="364" t="s">
        <v>739</v>
      </c>
      <c r="O1159" s="364" t="s">
        <v>742</v>
      </c>
      <c r="P1159" s="364" t="s">
        <v>740</v>
      </c>
      <c r="Q1159" s="364" t="s">
        <v>740</v>
      </c>
      <c r="R1159" s="364" t="s">
        <v>741</v>
      </c>
      <c r="S1159" s="364" t="s">
        <v>739</v>
      </c>
      <c r="T1159" s="365">
        <v>3480319</v>
      </c>
      <c r="U1159" s="365">
        <v>3541101</v>
      </c>
      <c r="V1159" s="365">
        <v>3510401</v>
      </c>
      <c r="W1159" s="365">
        <v>1</v>
      </c>
      <c r="X1159" s="365">
        <v>0</v>
      </c>
      <c r="Y1159" s="365">
        <v>0</v>
      </c>
      <c r="Z1159" s="365">
        <v>16348</v>
      </c>
      <c r="AA1159" s="365">
        <v>15588</v>
      </c>
      <c r="AB1159" s="365">
        <v>15000</v>
      </c>
      <c r="AC1159" s="365">
        <v>16334</v>
      </c>
      <c r="AD1159" s="365">
        <v>16334</v>
      </c>
      <c r="AE1159" s="365">
        <v>16235</v>
      </c>
      <c r="AF1159" s="365">
        <v>597</v>
      </c>
      <c r="AG1159" s="365">
        <v>318</v>
      </c>
      <c r="AH1159" s="365">
        <v>328</v>
      </c>
      <c r="AI1159" s="365">
        <v>288</v>
      </c>
      <c r="AJ1159" s="365">
        <v>288</v>
      </c>
      <c r="AK1159" s="365">
        <v>10629480</v>
      </c>
      <c r="AL1159" s="365">
        <v>14008766</v>
      </c>
      <c r="AM1159" s="365">
        <v>5011715</v>
      </c>
      <c r="AN1159" s="365">
        <v>7108700</v>
      </c>
      <c r="AO1159" s="365">
        <v>0</v>
      </c>
      <c r="AP1159" s="365">
        <v>0</v>
      </c>
      <c r="AQ1159" s="365">
        <v>1888351</v>
      </c>
      <c r="AR1159" s="365">
        <v>7062118</v>
      </c>
      <c r="AS1159" s="365">
        <v>5419359</v>
      </c>
      <c r="AT1159" s="365">
        <v>0</v>
      </c>
      <c r="AU1159" s="365">
        <v>1527289</v>
      </c>
      <c r="AV1159" s="365">
        <v>0</v>
      </c>
      <c r="AW1159" s="365">
        <v>9167187</v>
      </c>
      <c r="AX1159" s="365">
        <v>50</v>
      </c>
      <c r="AY1159" s="365">
        <v>48</v>
      </c>
      <c r="AZ1159" s="365">
        <v>2</v>
      </c>
      <c r="BA1159" s="365">
        <v>0</v>
      </c>
      <c r="BB1159" s="365">
        <v>0</v>
      </c>
      <c r="BC1159" s="365">
        <v>0</v>
      </c>
      <c r="BD1159" s="365">
        <v>0</v>
      </c>
      <c r="BE1159" s="365">
        <v>0</v>
      </c>
      <c r="BF1159" s="365">
        <v>0</v>
      </c>
      <c r="BG1159" s="365">
        <v>0</v>
      </c>
      <c r="BH1159" s="365">
        <v>0</v>
      </c>
      <c r="BI1159" s="365">
        <v>0</v>
      </c>
      <c r="BJ1159" s="365">
        <v>0</v>
      </c>
      <c r="BK1159" s="365">
        <v>0</v>
      </c>
      <c r="BL1159" s="365">
        <v>0</v>
      </c>
      <c r="BM1159" s="365">
        <v>0</v>
      </c>
      <c r="BN1159" s="365">
        <v>0</v>
      </c>
      <c r="BO1159" s="365">
        <v>0</v>
      </c>
      <c r="BP1159" s="365">
        <v>2451071</v>
      </c>
      <c r="BQ1159" s="365">
        <v>2451071</v>
      </c>
      <c r="BR1159" s="365">
        <v>0</v>
      </c>
      <c r="BS1159" s="365">
        <v>2087871</v>
      </c>
      <c r="BT1159" s="365">
        <v>0</v>
      </c>
      <c r="BU1159" s="365">
        <v>0</v>
      </c>
      <c r="BV1159" s="365">
        <v>0</v>
      </c>
      <c r="BW1159" s="365">
        <v>3</v>
      </c>
      <c r="BX1159" s="365">
        <v>28080</v>
      </c>
      <c r="BY1159" s="365">
        <v>1942</v>
      </c>
      <c r="BZ1159" s="365">
        <v>1</v>
      </c>
      <c r="CA1159" s="365">
        <v>0</v>
      </c>
    </row>
    <row r="1160" spans="1:79">
      <c r="A1160" s="458" t="str">
        <f t="shared" si="18"/>
        <v>1711002263036000</v>
      </c>
      <c r="B1160" s="364" t="s">
        <v>1616</v>
      </c>
      <c r="C1160" s="364" t="s">
        <v>553</v>
      </c>
      <c r="D1160" s="364" t="s">
        <v>576</v>
      </c>
      <c r="E1160" s="364" t="s">
        <v>739</v>
      </c>
      <c r="F1160" s="364" t="s">
        <v>758</v>
      </c>
      <c r="G1160" s="364" t="s">
        <v>757</v>
      </c>
      <c r="H1160" s="364" t="s">
        <v>556</v>
      </c>
      <c r="J1160" s="364" t="s">
        <v>568</v>
      </c>
      <c r="K1160" s="364" t="s">
        <v>561</v>
      </c>
      <c r="L1160" s="364" t="s">
        <v>741</v>
      </c>
      <c r="M1160" s="364" t="s">
        <v>744</v>
      </c>
      <c r="N1160" s="364" t="s">
        <v>739</v>
      </c>
      <c r="O1160" s="364" t="s">
        <v>742</v>
      </c>
      <c r="P1160" s="364" t="s">
        <v>740</v>
      </c>
      <c r="Q1160" s="364" t="s">
        <v>740</v>
      </c>
      <c r="R1160" s="364" t="s">
        <v>741</v>
      </c>
      <c r="S1160" s="364" t="s">
        <v>739</v>
      </c>
      <c r="T1160" s="365">
        <v>0</v>
      </c>
      <c r="U1160" s="365">
        <v>0</v>
      </c>
      <c r="V1160" s="365">
        <v>1</v>
      </c>
      <c r="W1160" s="365">
        <v>1</v>
      </c>
      <c r="X1160" s="365">
        <v>2</v>
      </c>
      <c r="Y1160" s="365">
        <v>0</v>
      </c>
      <c r="Z1160" s="365">
        <v>567</v>
      </c>
      <c r="AA1160" s="365">
        <v>3541101</v>
      </c>
      <c r="AB1160" s="365">
        <v>3541101</v>
      </c>
      <c r="AC1160" s="365">
        <v>13</v>
      </c>
      <c r="AD1160" s="365">
        <v>0</v>
      </c>
      <c r="AE1160" s="365">
        <v>13</v>
      </c>
      <c r="AF1160" s="365">
        <v>1</v>
      </c>
      <c r="AG1160" s="365">
        <v>0</v>
      </c>
      <c r="AH1160" s="365">
        <v>0</v>
      </c>
      <c r="AI1160" s="365">
        <v>1</v>
      </c>
      <c r="AJ1160" s="365">
        <v>0</v>
      </c>
      <c r="AK1160" s="365">
        <v>0</v>
      </c>
    </row>
    <row r="1161" spans="1:79">
      <c r="A1161" s="458" t="str">
        <f t="shared" si="18"/>
        <v>1712101263036000</v>
      </c>
      <c r="B1161" s="364" t="s">
        <v>1616</v>
      </c>
      <c r="C1161" s="364" t="s">
        <v>553</v>
      </c>
      <c r="D1161" s="364" t="s">
        <v>576</v>
      </c>
      <c r="E1161" s="364" t="s">
        <v>739</v>
      </c>
      <c r="F1161" s="364" t="s">
        <v>758</v>
      </c>
      <c r="G1161" s="364" t="s">
        <v>757</v>
      </c>
      <c r="H1161" s="364" t="s">
        <v>556</v>
      </c>
      <c r="J1161" s="364" t="s">
        <v>559</v>
      </c>
      <c r="K1161" s="364" t="s">
        <v>558</v>
      </c>
      <c r="L1161" s="364" t="s">
        <v>741</v>
      </c>
      <c r="M1161" s="364" t="s">
        <v>744</v>
      </c>
      <c r="N1161" s="364" t="s">
        <v>739</v>
      </c>
      <c r="O1161" s="364" t="s">
        <v>742</v>
      </c>
      <c r="P1161" s="364" t="s">
        <v>740</v>
      </c>
      <c r="Q1161" s="364" t="s">
        <v>740</v>
      </c>
      <c r="R1161" s="364" t="s">
        <v>741</v>
      </c>
      <c r="S1161" s="364" t="s">
        <v>739</v>
      </c>
      <c r="T1161" s="365">
        <v>10033</v>
      </c>
      <c r="U1161" s="365">
        <v>4463</v>
      </c>
      <c r="V1161" s="365">
        <v>0</v>
      </c>
      <c r="W1161" s="365">
        <v>0</v>
      </c>
      <c r="X1161" s="365">
        <v>2991</v>
      </c>
      <c r="Y1161" s="365">
        <v>17487</v>
      </c>
      <c r="Z1161" s="365">
        <v>25461</v>
      </c>
      <c r="AA1161" s="365">
        <v>25449</v>
      </c>
      <c r="AB1161" s="365">
        <v>12</v>
      </c>
      <c r="AC1161" s="365">
        <v>0</v>
      </c>
      <c r="AD1161" s="365">
        <v>0</v>
      </c>
      <c r="AE1161" s="365">
        <v>2018</v>
      </c>
      <c r="AF1161" s="365">
        <v>406</v>
      </c>
      <c r="AG1161" s="365">
        <v>159</v>
      </c>
      <c r="AH1161" s="365">
        <v>2855</v>
      </c>
      <c r="AI1161" s="365">
        <v>703</v>
      </c>
      <c r="AJ1161" s="365">
        <v>0</v>
      </c>
      <c r="AK1161" s="365">
        <v>0</v>
      </c>
      <c r="AL1161" s="365">
        <v>22717</v>
      </c>
      <c r="AM1161" s="365">
        <v>0</v>
      </c>
      <c r="AN1161" s="365">
        <v>0</v>
      </c>
      <c r="AO1161" s="365">
        <v>0</v>
      </c>
      <c r="AP1161" s="365">
        <v>0</v>
      </c>
      <c r="AQ1161" s="365">
        <v>0</v>
      </c>
      <c r="AR1161" s="365">
        <v>0</v>
      </c>
      <c r="AS1161" s="365">
        <v>0</v>
      </c>
      <c r="AT1161" s="365">
        <v>113847</v>
      </c>
      <c r="AU1161" s="365">
        <v>17074</v>
      </c>
      <c r="AV1161" s="365">
        <v>202727</v>
      </c>
      <c r="AW1161" s="365">
        <v>0</v>
      </c>
      <c r="AX1161" s="365">
        <v>0</v>
      </c>
      <c r="AY1161" s="365">
        <v>202727</v>
      </c>
    </row>
    <row r="1162" spans="1:79">
      <c r="A1162" s="458" t="str">
        <f t="shared" si="18"/>
        <v>1712102263036000</v>
      </c>
      <c r="B1162" s="364" t="s">
        <v>1616</v>
      </c>
      <c r="C1162" s="364" t="s">
        <v>553</v>
      </c>
      <c r="D1162" s="364" t="s">
        <v>576</v>
      </c>
      <c r="E1162" s="364" t="s">
        <v>739</v>
      </c>
      <c r="F1162" s="364" t="s">
        <v>758</v>
      </c>
      <c r="G1162" s="364" t="s">
        <v>757</v>
      </c>
      <c r="H1162" s="364" t="s">
        <v>556</v>
      </c>
      <c r="J1162" s="364" t="s">
        <v>559</v>
      </c>
      <c r="K1162" s="364" t="s">
        <v>561</v>
      </c>
      <c r="L1162" s="364" t="s">
        <v>741</v>
      </c>
      <c r="M1162" s="364" t="s">
        <v>744</v>
      </c>
      <c r="N1162" s="364" t="s">
        <v>739</v>
      </c>
      <c r="O1162" s="364" t="s">
        <v>742</v>
      </c>
      <c r="P1162" s="364" t="s">
        <v>740</v>
      </c>
      <c r="Q1162" s="364" t="s">
        <v>740</v>
      </c>
      <c r="R1162" s="364" t="s">
        <v>741</v>
      </c>
      <c r="S1162" s="364" t="s">
        <v>739</v>
      </c>
      <c r="T1162" s="365">
        <v>10033</v>
      </c>
      <c r="U1162" s="365">
        <v>0</v>
      </c>
      <c r="V1162" s="365">
        <v>4463</v>
      </c>
      <c r="W1162" s="365">
        <v>0</v>
      </c>
      <c r="X1162" s="365">
        <v>0</v>
      </c>
      <c r="Y1162" s="365">
        <v>0</v>
      </c>
      <c r="Z1162" s="365">
        <v>0</v>
      </c>
      <c r="AA1162" s="365">
        <v>0</v>
      </c>
      <c r="AB1162" s="365">
        <v>2991</v>
      </c>
      <c r="AC1162" s="365">
        <v>0</v>
      </c>
      <c r="AD1162" s="365">
        <v>0</v>
      </c>
      <c r="AE1162" s="365">
        <v>17487</v>
      </c>
      <c r="AF1162" s="365">
        <v>0</v>
      </c>
      <c r="AG1162" s="365">
        <v>0</v>
      </c>
    </row>
    <row r="1163" spans="1:79">
      <c r="A1163" s="458" t="str">
        <f t="shared" si="18"/>
        <v>1712401263036000</v>
      </c>
      <c r="B1163" s="364" t="s">
        <v>1616</v>
      </c>
      <c r="C1163" s="364" t="s">
        <v>553</v>
      </c>
      <c r="D1163" s="364" t="s">
        <v>576</v>
      </c>
      <c r="E1163" s="364" t="s">
        <v>739</v>
      </c>
      <c r="F1163" s="364" t="s">
        <v>758</v>
      </c>
      <c r="G1163" s="364" t="s">
        <v>757</v>
      </c>
      <c r="H1163" s="364" t="s">
        <v>556</v>
      </c>
      <c r="J1163" s="364" t="s">
        <v>560</v>
      </c>
      <c r="K1163" s="364" t="s">
        <v>558</v>
      </c>
      <c r="L1163" s="364" t="s">
        <v>741</v>
      </c>
      <c r="M1163" s="364" t="s">
        <v>744</v>
      </c>
      <c r="N1163" s="364" t="s">
        <v>739</v>
      </c>
      <c r="O1163" s="364" t="s">
        <v>742</v>
      </c>
      <c r="P1163" s="364" t="s">
        <v>740</v>
      </c>
      <c r="Q1163" s="364" t="s">
        <v>740</v>
      </c>
      <c r="R1163" s="364" t="s">
        <v>741</v>
      </c>
      <c r="S1163" s="364" t="s">
        <v>739</v>
      </c>
      <c r="T1163" s="365">
        <v>0</v>
      </c>
      <c r="U1163" s="365">
        <v>1680118</v>
      </c>
      <c r="V1163" s="365">
        <v>322049</v>
      </c>
      <c r="W1163" s="365">
        <v>502570</v>
      </c>
      <c r="X1163" s="365">
        <v>16431</v>
      </c>
      <c r="Y1163" s="365">
        <v>17824</v>
      </c>
      <c r="Z1163" s="365">
        <v>0</v>
      </c>
      <c r="AA1163" s="365">
        <v>0</v>
      </c>
      <c r="AB1163" s="365">
        <v>0</v>
      </c>
      <c r="AC1163" s="365">
        <v>0</v>
      </c>
      <c r="AD1163" s="365">
        <v>0</v>
      </c>
      <c r="AE1163" s="365">
        <v>2538992</v>
      </c>
      <c r="AF1163" s="365">
        <v>0</v>
      </c>
      <c r="AG1163" s="365">
        <v>2538992</v>
      </c>
      <c r="AH1163" s="365">
        <v>0</v>
      </c>
      <c r="AI1163" s="365">
        <v>0</v>
      </c>
    </row>
    <row r="1164" spans="1:79">
      <c r="A1164" s="458" t="str">
        <f t="shared" si="18"/>
        <v>1712402263036000</v>
      </c>
      <c r="B1164" s="364" t="s">
        <v>1616</v>
      </c>
      <c r="C1164" s="364" t="s">
        <v>553</v>
      </c>
      <c r="D1164" s="364" t="s">
        <v>576</v>
      </c>
      <c r="E1164" s="364" t="s">
        <v>739</v>
      </c>
      <c r="F1164" s="364" t="s">
        <v>758</v>
      </c>
      <c r="G1164" s="364" t="s">
        <v>757</v>
      </c>
      <c r="H1164" s="364" t="s">
        <v>556</v>
      </c>
      <c r="J1164" s="364" t="s">
        <v>560</v>
      </c>
      <c r="K1164" s="364" t="s">
        <v>561</v>
      </c>
      <c r="L1164" s="364" t="s">
        <v>741</v>
      </c>
      <c r="M1164" s="364" t="s">
        <v>744</v>
      </c>
      <c r="N1164" s="364" t="s">
        <v>739</v>
      </c>
      <c r="O1164" s="364" t="s">
        <v>742</v>
      </c>
      <c r="P1164" s="364" t="s">
        <v>740</v>
      </c>
      <c r="Q1164" s="364" t="s">
        <v>740</v>
      </c>
      <c r="R1164" s="364" t="s">
        <v>741</v>
      </c>
      <c r="S1164" s="364" t="s">
        <v>739</v>
      </c>
      <c r="T1164" s="365">
        <v>0</v>
      </c>
      <c r="U1164" s="365">
        <v>40411</v>
      </c>
      <c r="V1164" s="365">
        <v>38768</v>
      </c>
      <c r="W1164" s="365">
        <v>203139</v>
      </c>
      <c r="X1164" s="365">
        <v>12366</v>
      </c>
      <c r="Y1164" s="365">
        <v>15432</v>
      </c>
      <c r="Z1164" s="365">
        <v>0</v>
      </c>
      <c r="AA1164" s="365">
        <v>0</v>
      </c>
      <c r="AB1164" s="365">
        <v>0</v>
      </c>
      <c r="AC1164" s="365">
        <v>0</v>
      </c>
      <c r="AD1164" s="365">
        <v>0</v>
      </c>
      <c r="AE1164" s="365">
        <v>310116</v>
      </c>
      <c r="AF1164" s="365">
        <v>0</v>
      </c>
      <c r="AG1164" s="365">
        <v>310116</v>
      </c>
      <c r="AH1164" s="365">
        <v>0</v>
      </c>
      <c r="AI1164" s="365">
        <v>0</v>
      </c>
    </row>
    <row r="1165" spans="1:79">
      <c r="A1165" s="458" t="str">
        <f t="shared" si="18"/>
        <v>1712403263036000</v>
      </c>
      <c r="B1165" s="364" t="s">
        <v>1616</v>
      </c>
      <c r="C1165" s="364" t="s">
        <v>553</v>
      </c>
      <c r="D1165" s="364" t="s">
        <v>576</v>
      </c>
      <c r="E1165" s="364" t="s">
        <v>739</v>
      </c>
      <c r="F1165" s="364" t="s">
        <v>758</v>
      </c>
      <c r="G1165" s="364" t="s">
        <v>757</v>
      </c>
      <c r="H1165" s="364" t="s">
        <v>556</v>
      </c>
      <c r="J1165" s="364" t="s">
        <v>560</v>
      </c>
      <c r="K1165" s="364" t="s">
        <v>562</v>
      </c>
      <c r="L1165" s="364" t="s">
        <v>741</v>
      </c>
      <c r="M1165" s="364" t="s">
        <v>744</v>
      </c>
      <c r="N1165" s="364" t="s">
        <v>739</v>
      </c>
      <c r="O1165" s="364" t="s">
        <v>742</v>
      </c>
      <c r="P1165" s="364" t="s">
        <v>740</v>
      </c>
      <c r="Q1165" s="364" t="s">
        <v>740</v>
      </c>
      <c r="R1165" s="364" t="s">
        <v>741</v>
      </c>
      <c r="S1165" s="364" t="s">
        <v>739</v>
      </c>
      <c r="T1165" s="365">
        <v>0</v>
      </c>
      <c r="U1165" s="365">
        <v>0</v>
      </c>
      <c r="V1165" s="365">
        <v>0</v>
      </c>
      <c r="W1165" s="365">
        <v>0</v>
      </c>
      <c r="X1165" s="365">
        <v>0</v>
      </c>
      <c r="Y1165" s="365">
        <v>0</v>
      </c>
      <c r="Z1165" s="365">
        <v>0</v>
      </c>
      <c r="AA1165" s="365">
        <v>0</v>
      </c>
      <c r="AB1165" s="365">
        <v>0</v>
      </c>
      <c r="AC1165" s="365">
        <v>0</v>
      </c>
      <c r="AD1165" s="365">
        <v>0</v>
      </c>
      <c r="AE1165" s="365">
        <v>0</v>
      </c>
      <c r="AF1165" s="365">
        <v>0</v>
      </c>
      <c r="AG1165" s="365">
        <v>0</v>
      </c>
      <c r="AH1165" s="365">
        <v>0</v>
      </c>
      <c r="AI1165" s="365">
        <v>0</v>
      </c>
    </row>
    <row r="1166" spans="1:79">
      <c r="A1166" s="458" t="str">
        <f t="shared" si="18"/>
        <v>1712404263036000</v>
      </c>
      <c r="B1166" s="364" t="s">
        <v>1616</v>
      </c>
      <c r="C1166" s="364" t="s">
        <v>553</v>
      </c>
      <c r="D1166" s="364" t="s">
        <v>576</v>
      </c>
      <c r="E1166" s="364" t="s">
        <v>739</v>
      </c>
      <c r="F1166" s="364" t="s">
        <v>758</v>
      </c>
      <c r="G1166" s="364" t="s">
        <v>757</v>
      </c>
      <c r="H1166" s="364" t="s">
        <v>556</v>
      </c>
      <c r="J1166" s="364" t="s">
        <v>560</v>
      </c>
      <c r="K1166" s="364" t="s">
        <v>563</v>
      </c>
      <c r="L1166" s="364" t="s">
        <v>741</v>
      </c>
      <c r="M1166" s="364" t="s">
        <v>744</v>
      </c>
      <c r="N1166" s="364" t="s">
        <v>739</v>
      </c>
      <c r="O1166" s="364" t="s">
        <v>742</v>
      </c>
      <c r="P1166" s="364" t="s">
        <v>740</v>
      </c>
      <c r="Q1166" s="364" t="s">
        <v>740</v>
      </c>
      <c r="R1166" s="364" t="s">
        <v>741</v>
      </c>
      <c r="S1166" s="364" t="s">
        <v>739</v>
      </c>
      <c r="T1166" s="365">
        <v>0</v>
      </c>
      <c r="U1166" s="365">
        <v>10516</v>
      </c>
      <c r="V1166" s="365">
        <v>0</v>
      </c>
      <c r="W1166" s="365">
        <v>16895</v>
      </c>
      <c r="X1166" s="365">
        <v>0</v>
      </c>
      <c r="Y1166" s="365">
        <v>0</v>
      </c>
      <c r="Z1166" s="365">
        <v>0</v>
      </c>
      <c r="AA1166" s="365">
        <v>0</v>
      </c>
      <c r="AB1166" s="365">
        <v>0</v>
      </c>
      <c r="AC1166" s="365">
        <v>0</v>
      </c>
      <c r="AD1166" s="365">
        <v>0</v>
      </c>
      <c r="AE1166" s="365">
        <v>27411</v>
      </c>
      <c r="AF1166" s="365">
        <v>0</v>
      </c>
      <c r="AG1166" s="365">
        <v>27411</v>
      </c>
      <c r="AH1166" s="365">
        <v>0</v>
      </c>
      <c r="AI1166" s="365">
        <v>0</v>
      </c>
    </row>
    <row r="1167" spans="1:79">
      <c r="A1167" s="458" t="str">
        <f t="shared" si="18"/>
        <v>1712405263036000</v>
      </c>
      <c r="B1167" s="364" t="s">
        <v>1616</v>
      </c>
      <c r="C1167" s="364" t="s">
        <v>553</v>
      </c>
      <c r="D1167" s="364" t="s">
        <v>576</v>
      </c>
      <c r="E1167" s="364" t="s">
        <v>739</v>
      </c>
      <c r="F1167" s="364" t="s">
        <v>758</v>
      </c>
      <c r="G1167" s="364" t="s">
        <v>757</v>
      </c>
      <c r="H1167" s="364" t="s">
        <v>556</v>
      </c>
      <c r="J1167" s="364" t="s">
        <v>560</v>
      </c>
      <c r="K1167" s="364" t="s">
        <v>564</v>
      </c>
      <c r="L1167" s="364" t="s">
        <v>741</v>
      </c>
      <c r="M1167" s="364" t="s">
        <v>744</v>
      </c>
      <c r="N1167" s="364" t="s">
        <v>739</v>
      </c>
      <c r="O1167" s="364" t="s">
        <v>742</v>
      </c>
      <c r="P1167" s="364" t="s">
        <v>740</v>
      </c>
      <c r="Q1167" s="364" t="s">
        <v>740</v>
      </c>
      <c r="R1167" s="364" t="s">
        <v>741</v>
      </c>
      <c r="S1167" s="364" t="s">
        <v>739</v>
      </c>
      <c r="T1167" s="365">
        <v>0</v>
      </c>
      <c r="U1167" s="365">
        <v>1463324</v>
      </c>
      <c r="V1167" s="365">
        <v>108292</v>
      </c>
      <c r="W1167" s="365">
        <v>185016</v>
      </c>
      <c r="X1167" s="365">
        <v>4065</v>
      </c>
      <c r="Y1167" s="365">
        <v>2392</v>
      </c>
      <c r="Z1167" s="365">
        <v>0</v>
      </c>
      <c r="AA1167" s="365">
        <v>0</v>
      </c>
      <c r="AB1167" s="365">
        <v>0</v>
      </c>
      <c r="AC1167" s="365">
        <v>0</v>
      </c>
      <c r="AD1167" s="365">
        <v>0</v>
      </c>
      <c r="AE1167" s="365">
        <v>1763089</v>
      </c>
      <c r="AF1167" s="365">
        <v>0</v>
      </c>
      <c r="AG1167" s="365">
        <v>1763089</v>
      </c>
      <c r="AH1167" s="365">
        <v>0</v>
      </c>
      <c r="AI1167" s="365">
        <v>0</v>
      </c>
    </row>
    <row r="1168" spans="1:79">
      <c r="A1168" s="458" t="str">
        <f t="shared" si="18"/>
        <v>1712406263036000</v>
      </c>
      <c r="B1168" s="364" t="s">
        <v>1616</v>
      </c>
      <c r="C1168" s="364" t="s">
        <v>553</v>
      </c>
      <c r="D1168" s="364" t="s">
        <v>576</v>
      </c>
      <c r="E1168" s="364" t="s">
        <v>739</v>
      </c>
      <c r="F1168" s="364" t="s">
        <v>758</v>
      </c>
      <c r="G1168" s="364" t="s">
        <v>757</v>
      </c>
      <c r="H1168" s="364" t="s">
        <v>556</v>
      </c>
      <c r="J1168" s="364" t="s">
        <v>560</v>
      </c>
      <c r="K1168" s="364" t="s">
        <v>565</v>
      </c>
      <c r="L1168" s="364" t="s">
        <v>741</v>
      </c>
      <c r="M1168" s="364" t="s">
        <v>744</v>
      </c>
      <c r="N1168" s="364" t="s">
        <v>739</v>
      </c>
      <c r="O1168" s="364" t="s">
        <v>742</v>
      </c>
      <c r="P1168" s="364" t="s">
        <v>740</v>
      </c>
      <c r="Q1168" s="364" t="s">
        <v>740</v>
      </c>
      <c r="R1168" s="364" t="s">
        <v>741</v>
      </c>
      <c r="S1168" s="364" t="s">
        <v>739</v>
      </c>
      <c r="T1168" s="365">
        <v>0</v>
      </c>
      <c r="U1168" s="365">
        <v>90970</v>
      </c>
      <c r="V1168" s="365">
        <v>174989</v>
      </c>
      <c r="W1168" s="365">
        <v>97520</v>
      </c>
      <c r="X1168" s="365">
        <v>0</v>
      </c>
      <c r="Y1168" s="365">
        <v>0</v>
      </c>
      <c r="Z1168" s="365">
        <v>0</v>
      </c>
      <c r="AA1168" s="365">
        <v>0</v>
      </c>
      <c r="AB1168" s="365">
        <v>0</v>
      </c>
      <c r="AC1168" s="365">
        <v>0</v>
      </c>
      <c r="AD1168" s="365">
        <v>0</v>
      </c>
      <c r="AE1168" s="365">
        <v>363479</v>
      </c>
      <c r="AF1168" s="365">
        <v>0</v>
      </c>
      <c r="AG1168" s="365">
        <v>363479</v>
      </c>
      <c r="AH1168" s="365">
        <v>0</v>
      </c>
      <c r="AI1168" s="365">
        <v>0</v>
      </c>
    </row>
    <row r="1169" spans="1:109">
      <c r="A1169" s="458" t="str">
        <f t="shared" si="18"/>
        <v>1712407263036000</v>
      </c>
      <c r="B1169" s="364" t="s">
        <v>1616</v>
      </c>
      <c r="C1169" s="364" t="s">
        <v>553</v>
      </c>
      <c r="D1169" s="364" t="s">
        <v>576</v>
      </c>
      <c r="E1169" s="364" t="s">
        <v>739</v>
      </c>
      <c r="F1169" s="364" t="s">
        <v>758</v>
      </c>
      <c r="G1169" s="364" t="s">
        <v>757</v>
      </c>
      <c r="H1169" s="364" t="s">
        <v>556</v>
      </c>
      <c r="J1169" s="364" t="s">
        <v>560</v>
      </c>
      <c r="K1169" s="364" t="s">
        <v>566</v>
      </c>
      <c r="L1169" s="364" t="s">
        <v>741</v>
      </c>
      <c r="M1169" s="364" t="s">
        <v>744</v>
      </c>
      <c r="N1169" s="364" t="s">
        <v>739</v>
      </c>
      <c r="O1169" s="364" t="s">
        <v>742</v>
      </c>
      <c r="P1169" s="364" t="s">
        <v>740</v>
      </c>
      <c r="Q1169" s="364" t="s">
        <v>740</v>
      </c>
      <c r="R1169" s="364" t="s">
        <v>741</v>
      </c>
      <c r="S1169" s="364" t="s">
        <v>739</v>
      </c>
      <c r="T1169" s="365">
        <v>0</v>
      </c>
      <c r="U1169" s="365">
        <v>74897</v>
      </c>
      <c r="V1169" s="365">
        <v>0</v>
      </c>
      <c r="W1169" s="365">
        <v>0</v>
      </c>
      <c r="X1169" s="365">
        <v>0</v>
      </c>
      <c r="Y1169" s="365">
        <v>0</v>
      </c>
      <c r="Z1169" s="365">
        <v>0</v>
      </c>
      <c r="AA1169" s="365">
        <v>0</v>
      </c>
      <c r="AB1169" s="365">
        <v>0</v>
      </c>
      <c r="AC1169" s="365">
        <v>0</v>
      </c>
      <c r="AD1169" s="365">
        <v>0</v>
      </c>
      <c r="AE1169" s="365">
        <v>74897</v>
      </c>
      <c r="AF1169" s="365">
        <v>0</v>
      </c>
      <c r="AG1169" s="365">
        <v>74897</v>
      </c>
      <c r="AH1169" s="365">
        <v>0</v>
      </c>
      <c r="AI1169" s="365">
        <v>0</v>
      </c>
    </row>
    <row r="1170" spans="1:109">
      <c r="A1170" s="458" t="str">
        <f t="shared" si="18"/>
        <v>1712408263036000</v>
      </c>
      <c r="B1170" s="364" t="s">
        <v>1616</v>
      </c>
      <c r="C1170" s="364" t="s">
        <v>553</v>
      </c>
      <c r="D1170" s="364" t="s">
        <v>576</v>
      </c>
      <c r="E1170" s="364" t="s">
        <v>739</v>
      </c>
      <c r="F1170" s="364" t="s">
        <v>758</v>
      </c>
      <c r="G1170" s="364" t="s">
        <v>757</v>
      </c>
      <c r="H1170" s="364" t="s">
        <v>556</v>
      </c>
      <c r="J1170" s="364" t="s">
        <v>560</v>
      </c>
      <c r="K1170" s="364" t="s">
        <v>554</v>
      </c>
      <c r="L1170" s="364" t="s">
        <v>741</v>
      </c>
      <c r="M1170" s="364" t="s">
        <v>744</v>
      </c>
      <c r="N1170" s="364" t="s">
        <v>739</v>
      </c>
      <c r="O1170" s="364" t="s">
        <v>742</v>
      </c>
      <c r="P1170" s="364" t="s">
        <v>740</v>
      </c>
      <c r="Q1170" s="364" t="s">
        <v>740</v>
      </c>
      <c r="R1170" s="364" t="s">
        <v>741</v>
      </c>
      <c r="S1170" s="364" t="s">
        <v>739</v>
      </c>
      <c r="T1170" s="365">
        <v>0</v>
      </c>
      <c r="U1170" s="365">
        <v>0</v>
      </c>
      <c r="V1170" s="365">
        <v>0</v>
      </c>
      <c r="W1170" s="365">
        <v>0</v>
      </c>
      <c r="X1170" s="365">
        <v>0</v>
      </c>
      <c r="Y1170" s="365">
        <v>0</v>
      </c>
      <c r="Z1170" s="365">
        <v>0</v>
      </c>
      <c r="AA1170" s="365">
        <v>0</v>
      </c>
      <c r="AB1170" s="365">
        <v>0</v>
      </c>
      <c r="AC1170" s="365">
        <v>0</v>
      </c>
      <c r="AD1170" s="365">
        <v>0</v>
      </c>
      <c r="AE1170" s="365">
        <v>0</v>
      </c>
      <c r="AF1170" s="365">
        <v>0</v>
      </c>
      <c r="AG1170" s="365">
        <v>0</v>
      </c>
      <c r="AH1170" s="365">
        <v>0</v>
      </c>
      <c r="AI1170" s="365">
        <v>0</v>
      </c>
    </row>
    <row r="1171" spans="1:109">
      <c r="A1171" s="458" t="str">
        <f t="shared" si="18"/>
        <v>1712409263036000</v>
      </c>
      <c r="B1171" s="364" t="s">
        <v>1616</v>
      </c>
      <c r="C1171" s="364" t="s">
        <v>553</v>
      </c>
      <c r="D1171" s="364" t="s">
        <v>576</v>
      </c>
      <c r="E1171" s="364" t="s">
        <v>739</v>
      </c>
      <c r="F1171" s="364" t="s">
        <v>758</v>
      </c>
      <c r="G1171" s="364" t="s">
        <v>757</v>
      </c>
      <c r="H1171" s="364" t="s">
        <v>556</v>
      </c>
      <c r="J1171" s="364" t="s">
        <v>560</v>
      </c>
      <c r="K1171" s="364" t="s">
        <v>567</v>
      </c>
      <c r="L1171" s="364" t="s">
        <v>741</v>
      </c>
      <c r="M1171" s="364" t="s">
        <v>744</v>
      </c>
      <c r="N1171" s="364" t="s">
        <v>739</v>
      </c>
      <c r="O1171" s="364" t="s">
        <v>742</v>
      </c>
      <c r="P1171" s="364" t="s">
        <v>740</v>
      </c>
      <c r="Q1171" s="364" t="s">
        <v>740</v>
      </c>
      <c r="R1171" s="364" t="s">
        <v>741</v>
      </c>
      <c r="S1171" s="364" t="s">
        <v>739</v>
      </c>
      <c r="T1171" s="365">
        <v>0</v>
      </c>
      <c r="U1171" s="365">
        <v>0</v>
      </c>
      <c r="V1171" s="365">
        <v>0</v>
      </c>
      <c r="W1171" s="365">
        <v>0</v>
      </c>
      <c r="X1171" s="365">
        <v>0</v>
      </c>
      <c r="Y1171" s="365">
        <v>0</v>
      </c>
      <c r="Z1171" s="365">
        <v>0</v>
      </c>
      <c r="AA1171" s="365">
        <v>0</v>
      </c>
      <c r="AB1171" s="365">
        <v>0</v>
      </c>
      <c r="AC1171" s="365">
        <v>0</v>
      </c>
      <c r="AD1171" s="365">
        <v>0</v>
      </c>
      <c r="AE1171" s="365">
        <v>0</v>
      </c>
      <c r="AF1171" s="365">
        <v>0</v>
      </c>
      <c r="AG1171" s="365">
        <v>0</v>
      </c>
      <c r="AH1171" s="365">
        <v>0</v>
      </c>
      <c r="AI1171" s="365">
        <v>0</v>
      </c>
    </row>
    <row r="1172" spans="1:109">
      <c r="A1172" s="458" t="str">
        <f t="shared" si="18"/>
        <v>1712410263036000</v>
      </c>
      <c r="B1172" s="364" t="s">
        <v>1616</v>
      </c>
      <c r="C1172" s="364" t="s">
        <v>553</v>
      </c>
      <c r="D1172" s="364" t="s">
        <v>576</v>
      </c>
      <c r="E1172" s="364" t="s">
        <v>739</v>
      </c>
      <c r="F1172" s="364" t="s">
        <v>758</v>
      </c>
      <c r="G1172" s="364" t="s">
        <v>757</v>
      </c>
      <c r="H1172" s="364" t="s">
        <v>556</v>
      </c>
      <c r="J1172" s="364" t="s">
        <v>560</v>
      </c>
      <c r="K1172" s="364" t="s">
        <v>568</v>
      </c>
      <c r="L1172" s="364" t="s">
        <v>741</v>
      </c>
      <c r="M1172" s="364" t="s">
        <v>744</v>
      </c>
      <c r="N1172" s="364" t="s">
        <v>739</v>
      </c>
      <c r="O1172" s="364" t="s">
        <v>742</v>
      </c>
      <c r="P1172" s="364" t="s">
        <v>740</v>
      </c>
      <c r="Q1172" s="364" t="s">
        <v>740</v>
      </c>
      <c r="R1172" s="364" t="s">
        <v>741</v>
      </c>
      <c r="S1172" s="364" t="s">
        <v>739</v>
      </c>
      <c r="T1172" s="365">
        <v>0</v>
      </c>
      <c r="U1172" s="365">
        <v>0</v>
      </c>
      <c r="V1172" s="365">
        <v>0</v>
      </c>
      <c r="W1172" s="365">
        <v>0</v>
      </c>
      <c r="X1172" s="365">
        <v>0</v>
      </c>
      <c r="Y1172" s="365">
        <v>0</v>
      </c>
      <c r="Z1172" s="365">
        <v>0</v>
      </c>
      <c r="AA1172" s="365">
        <v>0</v>
      </c>
      <c r="AB1172" s="365">
        <v>0</v>
      </c>
      <c r="AC1172" s="365">
        <v>0</v>
      </c>
      <c r="AD1172" s="365">
        <v>0</v>
      </c>
      <c r="AE1172" s="365">
        <v>0</v>
      </c>
      <c r="AF1172" s="365">
        <v>0</v>
      </c>
      <c r="AG1172" s="365">
        <v>0</v>
      </c>
      <c r="AH1172" s="365">
        <v>0</v>
      </c>
      <c r="AI1172" s="365">
        <v>0</v>
      </c>
    </row>
    <row r="1173" spans="1:109">
      <c r="A1173" s="458" t="str">
        <f t="shared" si="18"/>
        <v>1712411263036000</v>
      </c>
      <c r="B1173" s="364" t="s">
        <v>1616</v>
      </c>
      <c r="C1173" s="364" t="s">
        <v>553</v>
      </c>
      <c r="D1173" s="364" t="s">
        <v>576</v>
      </c>
      <c r="E1173" s="364" t="s">
        <v>739</v>
      </c>
      <c r="F1173" s="364" t="s">
        <v>758</v>
      </c>
      <c r="G1173" s="364" t="s">
        <v>757</v>
      </c>
      <c r="H1173" s="364" t="s">
        <v>556</v>
      </c>
      <c r="J1173" s="364" t="s">
        <v>560</v>
      </c>
      <c r="K1173" s="364" t="s">
        <v>569</v>
      </c>
      <c r="L1173" s="364" t="s">
        <v>741</v>
      </c>
      <c r="M1173" s="364" t="s">
        <v>744</v>
      </c>
      <c r="N1173" s="364" t="s">
        <v>739</v>
      </c>
      <c r="O1173" s="364" t="s">
        <v>742</v>
      </c>
      <c r="P1173" s="364" t="s">
        <v>740</v>
      </c>
      <c r="Q1173" s="364" t="s">
        <v>740</v>
      </c>
      <c r="R1173" s="364" t="s">
        <v>741</v>
      </c>
      <c r="S1173" s="364" t="s">
        <v>739</v>
      </c>
      <c r="T1173" s="365">
        <v>0</v>
      </c>
      <c r="U1173" s="365">
        <v>0</v>
      </c>
      <c r="V1173" s="365">
        <v>0</v>
      </c>
      <c r="W1173" s="365">
        <v>0</v>
      </c>
      <c r="X1173" s="365">
        <v>0</v>
      </c>
      <c r="Y1173" s="365">
        <v>0</v>
      </c>
      <c r="Z1173" s="365">
        <v>0</v>
      </c>
      <c r="AA1173" s="365">
        <v>0</v>
      </c>
      <c r="AB1173" s="365">
        <v>0</v>
      </c>
      <c r="AC1173" s="365">
        <v>0</v>
      </c>
      <c r="AD1173" s="365">
        <v>0</v>
      </c>
      <c r="AE1173" s="365">
        <v>0</v>
      </c>
      <c r="AF1173" s="365">
        <v>0</v>
      </c>
      <c r="AG1173" s="365">
        <v>0</v>
      </c>
      <c r="AH1173" s="365">
        <v>0</v>
      </c>
      <c r="AI1173" s="365">
        <v>0</v>
      </c>
    </row>
    <row r="1174" spans="1:109">
      <c r="A1174" s="458" t="str">
        <f t="shared" si="18"/>
        <v>1712412263036000</v>
      </c>
      <c r="B1174" s="364" t="s">
        <v>1616</v>
      </c>
      <c r="C1174" s="364" t="s">
        <v>553</v>
      </c>
      <c r="D1174" s="364" t="s">
        <v>576</v>
      </c>
      <c r="E1174" s="364" t="s">
        <v>739</v>
      </c>
      <c r="F1174" s="364" t="s">
        <v>758</v>
      </c>
      <c r="G1174" s="364" t="s">
        <v>757</v>
      </c>
      <c r="H1174" s="364" t="s">
        <v>556</v>
      </c>
      <c r="J1174" s="364" t="s">
        <v>560</v>
      </c>
      <c r="K1174" s="364" t="s">
        <v>557</v>
      </c>
      <c r="L1174" s="364" t="s">
        <v>741</v>
      </c>
      <c r="M1174" s="364" t="s">
        <v>744</v>
      </c>
      <c r="N1174" s="364" t="s">
        <v>739</v>
      </c>
      <c r="O1174" s="364" t="s">
        <v>742</v>
      </c>
      <c r="P1174" s="364" t="s">
        <v>740</v>
      </c>
      <c r="Q1174" s="364" t="s">
        <v>740</v>
      </c>
      <c r="R1174" s="364" t="s">
        <v>741</v>
      </c>
      <c r="S1174" s="364" t="s">
        <v>739</v>
      </c>
      <c r="T1174" s="365">
        <v>0</v>
      </c>
      <c r="U1174" s="365">
        <v>0</v>
      </c>
      <c r="V1174" s="365">
        <v>0</v>
      </c>
      <c r="W1174" s="365">
        <v>0</v>
      </c>
      <c r="X1174" s="365">
        <v>0</v>
      </c>
      <c r="Y1174" s="365">
        <v>0</v>
      </c>
      <c r="Z1174" s="365">
        <v>0</v>
      </c>
      <c r="AA1174" s="365">
        <v>0</v>
      </c>
      <c r="AB1174" s="365">
        <v>0</v>
      </c>
      <c r="AC1174" s="365">
        <v>0</v>
      </c>
      <c r="AD1174" s="365">
        <v>0</v>
      </c>
      <c r="AE1174" s="365">
        <v>0</v>
      </c>
      <c r="AF1174" s="365">
        <v>0</v>
      </c>
      <c r="AG1174" s="365">
        <v>0</v>
      </c>
      <c r="AH1174" s="365">
        <v>0</v>
      </c>
      <c r="AI1174" s="365">
        <v>0</v>
      </c>
    </row>
    <row r="1175" spans="1:109">
      <c r="A1175" s="458" t="str">
        <f t="shared" si="18"/>
        <v>1712601263036000</v>
      </c>
      <c r="B1175" s="364" t="s">
        <v>1616</v>
      </c>
      <c r="C1175" s="364" t="s">
        <v>553</v>
      </c>
      <c r="D1175" s="364" t="s">
        <v>576</v>
      </c>
      <c r="E1175" s="364" t="s">
        <v>739</v>
      </c>
      <c r="F1175" s="364" t="s">
        <v>758</v>
      </c>
      <c r="G1175" s="364" t="s">
        <v>757</v>
      </c>
      <c r="H1175" s="364" t="s">
        <v>556</v>
      </c>
      <c r="J1175" s="364" t="s">
        <v>570</v>
      </c>
      <c r="K1175" s="364" t="s">
        <v>558</v>
      </c>
      <c r="L1175" s="364" t="s">
        <v>741</v>
      </c>
      <c r="M1175" s="364" t="s">
        <v>744</v>
      </c>
      <c r="N1175" s="364" t="s">
        <v>739</v>
      </c>
      <c r="O1175" s="364" t="s">
        <v>742</v>
      </c>
      <c r="P1175" s="364" t="s">
        <v>740</v>
      </c>
      <c r="Q1175" s="364" t="s">
        <v>740</v>
      </c>
      <c r="R1175" s="364" t="s">
        <v>741</v>
      </c>
      <c r="S1175" s="364" t="s">
        <v>739</v>
      </c>
      <c r="T1175" s="365">
        <v>306961</v>
      </c>
      <c r="U1175" s="365">
        <v>238607</v>
      </c>
      <c r="V1175" s="365">
        <v>197146</v>
      </c>
      <c r="W1175" s="365">
        <v>40962</v>
      </c>
      <c r="X1175" s="365">
        <v>0</v>
      </c>
      <c r="Y1175" s="365">
        <v>499</v>
      </c>
      <c r="Z1175" s="365">
        <v>68354</v>
      </c>
      <c r="AA1175" s="365">
        <v>42438</v>
      </c>
      <c r="AB1175" s="365">
        <v>0</v>
      </c>
      <c r="AC1175" s="365">
        <v>8659</v>
      </c>
      <c r="AD1175" s="365">
        <v>17257</v>
      </c>
      <c r="AE1175" s="365">
        <v>202727</v>
      </c>
      <c r="AF1175" s="365">
        <v>177266</v>
      </c>
      <c r="AG1175" s="365">
        <v>17487</v>
      </c>
      <c r="AH1175" s="365">
        <v>0</v>
      </c>
      <c r="AI1175" s="365">
        <v>159779</v>
      </c>
      <c r="AJ1175" s="365">
        <v>25461</v>
      </c>
      <c r="AK1175" s="365">
        <v>25461</v>
      </c>
      <c r="AL1175" s="365">
        <v>25449</v>
      </c>
      <c r="AM1175" s="365">
        <v>12</v>
      </c>
      <c r="AN1175" s="365">
        <v>0</v>
      </c>
      <c r="AO1175" s="365">
        <v>104234</v>
      </c>
      <c r="AP1175" s="365">
        <v>415379</v>
      </c>
      <c r="AQ1175" s="365">
        <v>203800</v>
      </c>
      <c r="AR1175" s="365">
        <v>0</v>
      </c>
      <c r="AS1175" s="365">
        <v>36379</v>
      </c>
      <c r="AT1175" s="365">
        <v>0</v>
      </c>
      <c r="AU1175" s="365">
        <v>0</v>
      </c>
      <c r="AV1175" s="365">
        <v>175200</v>
      </c>
      <c r="AW1175" s="365">
        <v>0</v>
      </c>
      <c r="AX1175" s="365">
        <v>0</v>
      </c>
      <c r="AY1175" s="365">
        <v>0</v>
      </c>
      <c r="AZ1175" s="365">
        <v>514669</v>
      </c>
      <c r="BA1175" s="365">
        <v>400306</v>
      </c>
      <c r="BB1175" s="365">
        <v>8846</v>
      </c>
      <c r="BC1175" s="365">
        <v>0</v>
      </c>
      <c r="BD1175" s="365">
        <v>359200</v>
      </c>
      <c r="BE1175" s="365">
        <v>195000</v>
      </c>
      <c r="BF1175" s="365">
        <v>41106</v>
      </c>
      <c r="BG1175" s="365">
        <v>8800</v>
      </c>
      <c r="BH1175" s="365">
        <v>0</v>
      </c>
      <c r="BI1175" s="365">
        <v>196900</v>
      </c>
      <c r="BJ1175" s="365">
        <v>6900</v>
      </c>
      <c r="BK1175" s="365">
        <v>175200</v>
      </c>
      <c r="BL1175" s="365">
        <v>0</v>
      </c>
      <c r="BM1175" s="365">
        <v>0</v>
      </c>
      <c r="BN1175" s="365">
        <v>21306</v>
      </c>
      <c r="BO1175" s="365">
        <v>0</v>
      </c>
      <c r="BP1175" s="365">
        <v>114363</v>
      </c>
      <c r="BQ1175" s="365">
        <v>0</v>
      </c>
      <c r="BR1175" s="365">
        <v>0</v>
      </c>
      <c r="BS1175" s="365">
        <v>0</v>
      </c>
      <c r="BT1175" s="365">
        <v>0</v>
      </c>
      <c r="BU1175" s="365">
        <v>0</v>
      </c>
      <c r="BV1175" s="365">
        <v>0</v>
      </c>
      <c r="BW1175" s="365">
        <v>-99290</v>
      </c>
      <c r="BX1175" s="365">
        <v>4944</v>
      </c>
      <c r="BY1175" s="365">
        <v>0</v>
      </c>
      <c r="BZ1175" s="365">
        <v>17056</v>
      </c>
      <c r="CA1175" s="365">
        <v>0</v>
      </c>
    </row>
    <row r="1176" spans="1:109">
      <c r="A1176" s="458" t="str">
        <f t="shared" si="18"/>
        <v>1712602263036000</v>
      </c>
      <c r="B1176" s="364" t="s">
        <v>1616</v>
      </c>
      <c r="C1176" s="364" t="s">
        <v>553</v>
      </c>
      <c r="D1176" s="364" t="s">
        <v>576</v>
      </c>
      <c r="E1176" s="364" t="s">
        <v>739</v>
      </c>
      <c r="F1176" s="364" t="s">
        <v>758</v>
      </c>
      <c r="G1176" s="364" t="s">
        <v>757</v>
      </c>
      <c r="H1176" s="364" t="s">
        <v>556</v>
      </c>
      <c r="J1176" s="364" t="s">
        <v>570</v>
      </c>
      <c r="K1176" s="364" t="s">
        <v>561</v>
      </c>
      <c r="L1176" s="364" t="s">
        <v>741</v>
      </c>
      <c r="M1176" s="364" t="s">
        <v>744</v>
      </c>
      <c r="N1176" s="364" t="s">
        <v>739</v>
      </c>
      <c r="O1176" s="364" t="s">
        <v>742</v>
      </c>
      <c r="P1176" s="364" t="s">
        <v>740</v>
      </c>
      <c r="Q1176" s="364" t="s">
        <v>740</v>
      </c>
      <c r="R1176" s="364" t="s">
        <v>741</v>
      </c>
      <c r="S1176" s="364" t="s">
        <v>739</v>
      </c>
      <c r="T1176" s="365">
        <v>0</v>
      </c>
      <c r="U1176" s="365">
        <v>22000</v>
      </c>
      <c r="V1176" s="365">
        <v>87200</v>
      </c>
      <c r="W1176" s="365">
        <v>41900</v>
      </c>
      <c r="X1176" s="365">
        <v>45300</v>
      </c>
      <c r="Y1176" s="365">
        <v>0</v>
      </c>
      <c r="Z1176" s="365">
        <v>1100</v>
      </c>
      <c r="AA1176" s="365">
        <v>20900</v>
      </c>
      <c r="AB1176" s="365">
        <v>0</v>
      </c>
      <c r="AC1176" s="365">
        <v>403161</v>
      </c>
      <c r="AD1176" s="365">
        <v>175200</v>
      </c>
      <c r="AE1176" s="365">
        <v>0</v>
      </c>
      <c r="AF1176" s="365">
        <v>227961</v>
      </c>
      <c r="AG1176" s="365">
        <v>0</v>
      </c>
      <c r="AH1176" s="365">
        <v>0</v>
      </c>
      <c r="AI1176" s="365">
        <v>0</v>
      </c>
      <c r="AJ1176" s="365">
        <v>0</v>
      </c>
      <c r="AK1176" s="365">
        <v>0</v>
      </c>
      <c r="AL1176" s="365">
        <v>0</v>
      </c>
      <c r="AM1176" s="365">
        <v>13657</v>
      </c>
      <c r="AN1176" s="365">
        <v>0</v>
      </c>
      <c r="AO1176" s="365">
        <v>0</v>
      </c>
      <c r="AP1176" s="365">
        <v>391426</v>
      </c>
      <c r="AQ1176" s="365">
        <v>0</v>
      </c>
      <c r="AR1176" s="365">
        <v>0</v>
      </c>
      <c r="AS1176" s="365">
        <v>8880</v>
      </c>
      <c r="AT1176" s="365">
        <v>0</v>
      </c>
      <c r="AU1176" s="365">
        <v>0</v>
      </c>
      <c r="AV1176" s="365">
        <v>0</v>
      </c>
      <c r="AW1176" s="365">
        <v>0</v>
      </c>
      <c r="AX1176" s="365">
        <v>0</v>
      </c>
      <c r="AY1176" s="365">
        <v>0</v>
      </c>
      <c r="AZ1176" s="365">
        <v>0</v>
      </c>
      <c r="BA1176" s="365">
        <v>0</v>
      </c>
      <c r="BB1176" s="365">
        <v>0</v>
      </c>
      <c r="BC1176" s="365">
        <v>0</v>
      </c>
      <c r="BD1176" s="365">
        <v>88300</v>
      </c>
      <c r="BE1176" s="365">
        <v>88300</v>
      </c>
      <c r="BF1176" s="365">
        <v>0</v>
      </c>
      <c r="BG1176" s="365">
        <v>0</v>
      </c>
      <c r="BH1176" s="365">
        <v>88300</v>
      </c>
      <c r="BI1176" s="365">
        <v>0</v>
      </c>
      <c r="BJ1176" s="365">
        <v>0</v>
      </c>
      <c r="BK1176" s="365">
        <v>0</v>
      </c>
      <c r="BL1176" s="365">
        <v>0</v>
      </c>
      <c r="BM1176" s="365">
        <v>74617</v>
      </c>
      <c r="BN1176" s="365">
        <v>39647</v>
      </c>
      <c r="BO1176" s="365">
        <v>0</v>
      </c>
      <c r="BP1176" s="365">
        <v>400306</v>
      </c>
      <c r="BQ1176" s="365">
        <v>0</v>
      </c>
      <c r="BR1176" s="365">
        <v>49621</v>
      </c>
      <c r="BS1176" s="365">
        <v>0</v>
      </c>
      <c r="BT1176" s="365">
        <v>5312</v>
      </c>
      <c r="BU1176" s="365">
        <v>31067</v>
      </c>
      <c r="BV1176" s="365">
        <v>115396</v>
      </c>
      <c r="BW1176" s="365">
        <v>115396</v>
      </c>
      <c r="BX1176" s="365">
        <v>9856</v>
      </c>
      <c r="BY1176" s="365">
        <v>9856</v>
      </c>
      <c r="BZ1176" s="365">
        <v>125252</v>
      </c>
      <c r="CA1176" s="365">
        <v>125252</v>
      </c>
      <c r="CB1176" s="365">
        <v>0</v>
      </c>
      <c r="CC1176" s="365">
        <v>0</v>
      </c>
      <c r="CD1176" s="365">
        <v>0</v>
      </c>
      <c r="CE1176" s="365">
        <v>0</v>
      </c>
      <c r="CF1176" s="365">
        <v>0</v>
      </c>
      <c r="CG1176" s="365">
        <v>0</v>
      </c>
      <c r="CH1176" s="365">
        <v>0</v>
      </c>
      <c r="CI1176" s="365">
        <v>0</v>
      </c>
      <c r="CJ1176" s="365">
        <v>179925</v>
      </c>
      <c r="CK1176" s="365">
        <v>198564</v>
      </c>
      <c r="CL1176" s="365">
        <v>0</v>
      </c>
      <c r="CM1176" s="365">
        <v>0</v>
      </c>
      <c r="CN1176" s="365">
        <v>0</v>
      </c>
      <c r="CO1176" s="365">
        <v>391426</v>
      </c>
      <c r="CP1176" s="365">
        <v>0</v>
      </c>
      <c r="CQ1176" s="365">
        <v>0</v>
      </c>
      <c r="CR1176" s="365">
        <v>8880</v>
      </c>
      <c r="CS1176" s="365">
        <v>0</v>
      </c>
      <c r="CT1176" s="365">
        <v>0</v>
      </c>
      <c r="CU1176" s="365">
        <v>0</v>
      </c>
      <c r="CV1176" s="365">
        <v>0</v>
      </c>
      <c r="CW1176" s="365">
        <v>0</v>
      </c>
      <c r="CX1176" s="365">
        <v>0</v>
      </c>
      <c r="CY1176" s="365">
        <v>8846</v>
      </c>
      <c r="CZ1176" s="365">
        <v>0</v>
      </c>
      <c r="DA1176" s="365">
        <v>0</v>
      </c>
      <c r="DB1176" s="365">
        <v>0</v>
      </c>
      <c r="DC1176" s="365">
        <v>0</v>
      </c>
      <c r="DD1176" s="365">
        <v>0</v>
      </c>
      <c r="DE1176" s="365">
        <v>0</v>
      </c>
    </row>
    <row r="1177" spans="1:109">
      <c r="A1177" s="458" t="str">
        <f t="shared" si="18"/>
        <v>1713201263036000</v>
      </c>
      <c r="B1177" s="364" t="s">
        <v>1616</v>
      </c>
      <c r="C1177" s="364" t="s">
        <v>553</v>
      </c>
      <c r="D1177" s="364" t="s">
        <v>576</v>
      </c>
      <c r="E1177" s="364" t="s">
        <v>739</v>
      </c>
      <c r="F1177" s="364" t="s">
        <v>758</v>
      </c>
      <c r="G1177" s="364" t="s">
        <v>757</v>
      </c>
      <c r="H1177" s="364" t="s">
        <v>556</v>
      </c>
      <c r="J1177" s="364" t="s">
        <v>750</v>
      </c>
      <c r="K1177" s="364" t="s">
        <v>558</v>
      </c>
      <c r="L1177" s="364" t="s">
        <v>741</v>
      </c>
      <c r="M1177" s="364" t="s">
        <v>744</v>
      </c>
      <c r="N1177" s="364" t="s">
        <v>739</v>
      </c>
      <c r="O1177" s="364" t="s">
        <v>742</v>
      </c>
      <c r="P1177" s="364" t="s">
        <v>740</v>
      </c>
      <c r="Q1177" s="364" t="s">
        <v>740</v>
      </c>
      <c r="R1177" s="364" t="s">
        <v>741</v>
      </c>
      <c r="S1177" s="364" t="s">
        <v>739</v>
      </c>
      <c r="T1177" s="365">
        <v>7917</v>
      </c>
      <c r="U1177" s="365">
        <v>2855</v>
      </c>
      <c r="V1177" s="365">
        <v>703</v>
      </c>
      <c r="W1177" s="365">
        <v>0</v>
      </c>
      <c r="X1177" s="365">
        <v>0</v>
      </c>
      <c r="Y1177" s="365">
        <v>4386</v>
      </c>
      <c r="Z1177" s="365">
        <v>15861</v>
      </c>
      <c r="AA1177" s="365">
        <v>15759</v>
      </c>
      <c r="AB1177" s="365">
        <v>0</v>
      </c>
      <c r="AC1177" s="365">
        <v>102</v>
      </c>
      <c r="AD1177" s="365">
        <v>0</v>
      </c>
      <c r="AE1177" s="365">
        <v>2018</v>
      </c>
      <c r="AF1177" s="365">
        <v>1977</v>
      </c>
      <c r="AG1177" s="365">
        <v>0</v>
      </c>
      <c r="AH1177" s="365">
        <v>0</v>
      </c>
      <c r="AI1177" s="365">
        <v>0</v>
      </c>
      <c r="AJ1177" s="365">
        <v>7514</v>
      </c>
      <c r="AK1177" s="365">
        <v>1645</v>
      </c>
      <c r="AL1177" s="365">
        <v>11177</v>
      </c>
      <c r="AM1177" s="365">
        <v>11177</v>
      </c>
      <c r="AN1177" s="365">
        <v>0</v>
      </c>
      <c r="AO1177" s="365">
        <v>0</v>
      </c>
      <c r="AP1177" s="365">
        <v>0</v>
      </c>
      <c r="AQ1177" s="365">
        <v>0</v>
      </c>
      <c r="AR1177" s="365">
        <v>0</v>
      </c>
      <c r="AS1177" s="365">
        <v>0</v>
      </c>
      <c r="AT1177" s="365">
        <v>0</v>
      </c>
      <c r="AU1177" s="365">
        <v>0</v>
      </c>
      <c r="AV1177" s="365">
        <v>0</v>
      </c>
      <c r="AW1177" s="365">
        <v>0</v>
      </c>
      <c r="AX1177" s="365">
        <v>0</v>
      </c>
      <c r="AY1177" s="365">
        <v>0</v>
      </c>
      <c r="AZ1177" s="365">
        <v>0</v>
      </c>
      <c r="BA1177" s="365">
        <v>0</v>
      </c>
      <c r="BB1177" s="365">
        <v>9570</v>
      </c>
      <c r="BC1177" s="365">
        <v>113847</v>
      </c>
      <c r="BD1177" s="365">
        <v>15203</v>
      </c>
      <c r="BE1177" s="365">
        <v>11620</v>
      </c>
      <c r="BF1177" s="365">
        <v>150240</v>
      </c>
      <c r="BG1177" s="365">
        <v>146722</v>
      </c>
      <c r="BH1177" s="365">
        <v>0</v>
      </c>
      <c r="BI1177" s="365">
        <v>3518</v>
      </c>
      <c r="BJ1177" s="365">
        <v>177278</v>
      </c>
      <c r="BK1177" s="365">
        <v>173658</v>
      </c>
      <c r="BL1177" s="365">
        <v>0</v>
      </c>
      <c r="BM1177" s="365">
        <v>102</v>
      </c>
      <c r="BN1177" s="365">
        <v>870</v>
      </c>
      <c r="BO1177" s="365">
        <v>0</v>
      </c>
      <c r="BP1177" s="365">
        <v>2648</v>
      </c>
      <c r="BQ1177" s="365">
        <v>0</v>
      </c>
      <c r="BR1177" s="365">
        <v>25449</v>
      </c>
      <c r="BS1177" s="365">
        <v>13408</v>
      </c>
      <c r="BT1177" s="365">
        <v>8698</v>
      </c>
      <c r="BU1177" s="365">
        <v>403</v>
      </c>
      <c r="BV1177" s="365">
        <v>0</v>
      </c>
      <c r="BW1177" s="365">
        <v>0</v>
      </c>
      <c r="BX1177" s="365">
        <v>2940</v>
      </c>
      <c r="BY1177" s="365">
        <v>114363</v>
      </c>
      <c r="BZ1177" s="365">
        <v>65896</v>
      </c>
      <c r="CA1177" s="365">
        <v>37390</v>
      </c>
    </row>
    <row r="1178" spans="1:109">
      <c r="A1178" s="458" t="str">
        <f t="shared" si="18"/>
        <v>1713202263036000</v>
      </c>
      <c r="B1178" s="364" t="s">
        <v>1616</v>
      </c>
      <c r="C1178" s="364" t="s">
        <v>553</v>
      </c>
      <c r="D1178" s="364" t="s">
        <v>576</v>
      </c>
      <c r="E1178" s="364" t="s">
        <v>739</v>
      </c>
      <c r="F1178" s="364" t="s">
        <v>758</v>
      </c>
      <c r="G1178" s="364" t="s">
        <v>757</v>
      </c>
      <c r="H1178" s="364" t="s">
        <v>556</v>
      </c>
      <c r="J1178" s="364" t="s">
        <v>750</v>
      </c>
      <c r="K1178" s="364" t="s">
        <v>561</v>
      </c>
      <c r="L1178" s="364" t="s">
        <v>741</v>
      </c>
      <c r="M1178" s="364" t="s">
        <v>744</v>
      </c>
      <c r="N1178" s="364" t="s">
        <v>739</v>
      </c>
      <c r="O1178" s="364" t="s">
        <v>742</v>
      </c>
      <c r="P1178" s="364" t="s">
        <v>740</v>
      </c>
      <c r="Q1178" s="364" t="s">
        <v>740</v>
      </c>
      <c r="R1178" s="364" t="s">
        <v>741</v>
      </c>
      <c r="S1178" s="364" t="s">
        <v>739</v>
      </c>
      <c r="T1178" s="365">
        <v>1742</v>
      </c>
      <c r="U1178" s="365">
        <v>0</v>
      </c>
      <c r="V1178" s="365">
        <v>0</v>
      </c>
      <c r="W1178" s="365">
        <v>9335</v>
      </c>
      <c r="X1178" s="365">
        <v>0</v>
      </c>
      <c r="Y1178" s="365">
        <v>0</v>
      </c>
      <c r="Z1178" s="365">
        <v>139812</v>
      </c>
      <c r="AA1178" s="365">
        <v>79304</v>
      </c>
      <c r="AB1178" s="365">
        <v>46088</v>
      </c>
      <c r="AC1178" s="365">
        <v>2145</v>
      </c>
      <c r="AD1178" s="365">
        <v>0</v>
      </c>
      <c r="AE1178" s="365">
        <v>0</v>
      </c>
      <c r="AF1178" s="365">
        <v>12275</v>
      </c>
      <c r="AG1178" s="365">
        <v>0</v>
      </c>
      <c r="AH1178" s="365">
        <v>317090</v>
      </c>
      <c r="AI1178" s="365">
        <v>252962</v>
      </c>
      <c r="AJ1178" s="365">
        <v>46088</v>
      </c>
      <c r="AK1178" s="365">
        <v>18040</v>
      </c>
      <c r="AL1178" s="365">
        <v>0</v>
      </c>
      <c r="AM1178" s="365">
        <v>0</v>
      </c>
      <c r="AN1178" s="365">
        <v>0</v>
      </c>
      <c r="AO1178" s="365">
        <v>0</v>
      </c>
      <c r="AP1178" s="365">
        <v>0</v>
      </c>
      <c r="AQ1178" s="365">
        <v>197146</v>
      </c>
    </row>
    <row r="1179" spans="1:109">
      <c r="A1179" s="458" t="str">
        <f t="shared" si="18"/>
        <v>1713301263036000</v>
      </c>
      <c r="B1179" s="364" t="s">
        <v>1616</v>
      </c>
      <c r="C1179" s="364" t="s">
        <v>553</v>
      </c>
      <c r="D1179" s="364" t="s">
        <v>576</v>
      </c>
      <c r="E1179" s="364" t="s">
        <v>739</v>
      </c>
      <c r="F1179" s="364" t="s">
        <v>758</v>
      </c>
      <c r="G1179" s="364" t="s">
        <v>757</v>
      </c>
      <c r="H1179" s="364" t="s">
        <v>556</v>
      </c>
      <c r="J1179" s="364" t="s">
        <v>749</v>
      </c>
      <c r="K1179" s="364" t="s">
        <v>558</v>
      </c>
      <c r="L1179" s="364" t="s">
        <v>741</v>
      </c>
      <c r="M1179" s="364" t="s">
        <v>744</v>
      </c>
      <c r="N1179" s="364" t="s">
        <v>739</v>
      </c>
      <c r="O1179" s="364" t="s">
        <v>742</v>
      </c>
      <c r="P1179" s="364" t="s">
        <v>740</v>
      </c>
      <c r="Q1179" s="364" t="s">
        <v>740</v>
      </c>
      <c r="R1179" s="364" t="s">
        <v>741</v>
      </c>
      <c r="S1179" s="364" t="s">
        <v>739</v>
      </c>
      <c r="T1179" s="365">
        <v>2</v>
      </c>
      <c r="U1179" s="365">
        <v>600</v>
      </c>
      <c r="V1179" s="365">
        <v>23000</v>
      </c>
      <c r="W1179" s="365">
        <v>9</v>
      </c>
      <c r="X1179" s="365">
        <v>77</v>
      </c>
      <c r="Y1179" s="365">
        <v>192</v>
      </c>
      <c r="Z1179" s="365">
        <v>25</v>
      </c>
      <c r="AA1179" s="365">
        <v>20</v>
      </c>
      <c r="AB1179" s="365">
        <v>23406</v>
      </c>
      <c r="AC1179" s="365">
        <v>200</v>
      </c>
      <c r="AD1179" s="365">
        <v>4180401</v>
      </c>
      <c r="AE1179" s="365">
        <v>4090901</v>
      </c>
      <c r="AF1179" s="365">
        <v>1540</v>
      </c>
      <c r="AG1179" s="365">
        <v>9845</v>
      </c>
      <c r="AH1179" s="365">
        <v>62645</v>
      </c>
      <c r="AI1179" s="365">
        <v>131395</v>
      </c>
      <c r="AJ1179" s="365">
        <v>725395</v>
      </c>
      <c r="AK1179" s="365">
        <v>1605395</v>
      </c>
      <c r="AL1179" s="365">
        <v>946649</v>
      </c>
      <c r="AM1179" s="365">
        <v>313343</v>
      </c>
      <c r="AN1179" s="365">
        <v>91379</v>
      </c>
      <c r="AO1179" s="365">
        <v>101642</v>
      </c>
      <c r="AP1179" s="365">
        <v>60966</v>
      </c>
      <c r="AQ1179" s="365">
        <v>221773</v>
      </c>
      <c r="AR1179" s="365">
        <v>143418</v>
      </c>
      <c r="AS1179" s="365">
        <v>208701</v>
      </c>
      <c r="AT1179" s="365">
        <v>0</v>
      </c>
      <c r="AU1179" s="365">
        <v>0</v>
      </c>
      <c r="AV1179" s="365">
        <v>0</v>
      </c>
      <c r="AW1179" s="365">
        <v>0</v>
      </c>
      <c r="AX1179" s="365">
        <v>0</v>
      </c>
      <c r="AY1179" s="365">
        <v>0</v>
      </c>
      <c r="AZ1179" s="365">
        <v>0</v>
      </c>
      <c r="BA1179" s="365">
        <v>0</v>
      </c>
      <c r="BB1179" s="365">
        <v>1</v>
      </c>
      <c r="BC1179" s="365">
        <v>0</v>
      </c>
      <c r="BD1179" s="365">
        <v>0</v>
      </c>
      <c r="BE1179" s="365">
        <v>0</v>
      </c>
      <c r="BF1179" s="365">
        <v>0</v>
      </c>
      <c r="BG1179" s="365">
        <v>0</v>
      </c>
      <c r="BH1179" s="365">
        <v>0</v>
      </c>
      <c r="BI1179" s="365">
        <v>0</v>
      </c>
      <c r="BJ1179" s="365">
        <v>0</v>
      </c>
      <c r="BK1179" s="365">
        <v>0</v>
      </c>
      <c r="BL1179" s="365">
        <v>0</v>
      </c>
      <c r="BM1179" s="365">
        <v>0</v>
      </c>
      <c r="BN1179" s="365">
        <v>0</v>
      </c>
      <c r="BO1179" s="365">
        <v>0</v>
      </c>
      <c r="BP1179" s="365">
        <v>0</v>
      </c>
      <c r="BQ1179" s="365">
        <v>0</v>
      </c>
      <c r="BR1179" s="365">
        <v>0</v>
      </c>
      <c r="BS1179" s="365">
        <v>0</v>
      </c>
      <c r="BT1179" s="365">
        <v>0</v>
      </c>
      <c r="BU1179" s="365">
        <v>0</v>
      </c>
      <c r="BV1179" s="365">
        <v>0</v>
      </c>
      <c r="BW1179" s="365">
        <v>0</v>
      </c>
      <c r="BX1179" s="365">
        <v>0</v>
      </c>
      <c r="BY1179" s="365">
        <v>0</v>
      </c>
      <c r="BZ1179" s="365">
        <v>0</v>
      </c>
      <c r="CA1179" s="365">
        <v>0</v>
      </c>
    </row>
    <row r="1180" spans="1:109">
      <c r="A1180" s="458" t="str">
        <f t="shared" si="18"/>
        <v>1713302263036000</v>
      </c>
      <c r="B1180" s="364" t="s">
        <v>1616</v>
      </c>
      <c r="C1180" s="364" t="s">
        <v>553</v>
      </c>
      <c r="D1180" s="364" t="s">
        <v>576</v>
      </c>
      <c r="E1180" s="364" t="s">
        <v>739</v>
      </c>
      <c r="F1180" s="364" t="s">
        <v>758</v>
      </c>
      <c r="G1180" s="364" t="s">
        <v>757</v>
      </c>
      <c r="H1180" s="364" t="s">
        <v>556</v>
      </c>
      <c r="J1180" s="364" t="s">
        <v>749</v>
      </c>
      <c r="K1180" s="364" t="s">
        <v>561</v>
      </c>
      <c r="L1180" s="364" t="s">
        <v>741</v>
      </c>
      <c r="M1180" s="364" t="s">
        <v>744</v>
      </c>
      <c r="N1180" s="364" t="s">
        <v>739</v>
      </c>
      <c r="O1180" s="364" t="s">
        <v>742</v>
      </c>
      <c r="P1180" s="364" t="s">
        <v>740</v>
      </c>
      <c r="Q1180" s="364" t="s">
        <v>740</v>
      </c>
      <c r="R1180" s="364" t="s">
        <v>741</v>
      </c>
      <c r="S1180" s="364" t="s">
        <v>739</v>
      </c>
      <c r="T1180" s="365">
        <v>0</v>
      </c>
      <c r="U1180" s="365">
        <v>0</v>
      </c>
      <c r="V1180" s="365">
        <v>0</v>
      </c>
      <c r="W1180" s="365">
        <v>0</v>
      </c>
      <c r="X1180" s="365">
        <v>0</v>
      </c>
    </row>
    <row r="1181" spans="1:109">
      <c r="A1181" s="458" t="str">
        <f t="shared" si="18"/>
        <v>1714001263036000</v>
      </c>
      <c r="B1181" s="364" t="s">
        <v>1616</v>
      </c>
      <c r="C1181" s="364" t="s">
        <v>553</v>
      </c>
      <c r="D1181" s="364" t="s">
        <v>576</v>
      </c>
      <c r="E1181" s="364" t="s">
        <v>739</v>
      </c>
      <c r="F1181" s="364" t="s">
        <v>758</v>
      </c>
      <c r="G1181" s="364" t="s">
        <v>757</v>
      </c>
      <c r="H1181" s="364" t="s">
        <v>556</v>
      </c>
      <c r="J1181" s="364" t="s">
        <v>582</v>
      </c>
      <c r="K1181" s="364" t="s">
        <v>558</v>
      </c>
      <c r="L1181" s="364" t="s">
        <v>741</v>
      </c>
      <c r="M1181" s="364" t="s">
        <v>744</v>
      </c>
      <c r="N1181" s="364" t="s">
        <v>739</v>
      </c>
      <c r="O1181" s="364" t="s">
        <v>742</v>
      </c>
      <c r="P1181" s="364" t="s">
        <v>740</v>
      </c>
      <c r="Q1181" s="364" t="s">
        <v>740</v>
      </c>
      <c r="R1181" s="364" t="s">
        <v>741</v>
      </c>
      <c r="S1181" s="364" t="s">
        <v>739</v>
      </c>
      <c r="T1181" s="365">
        <v>40962</v>
      </c>
      <c r="U1181" s="365">
        <v>40962</v>
      </c>
      <c r="V1181" s="365">
        <v>8659</v>
      </c>
      <c r="W1181" s="365">
        <v>8659</v>
      </c>
      <c r="X1181" s="365">
        <v>102</v>
      </c>
      <c r="Y1181" s="365">
        <v>102</v>
      </c>
      <c r="Z1181" s="365">
        <v>435</v>
      </c>
      <c r="AA1181" s="365">
        <v>435</v>
      </c>
      <c r="AB1181" s="365">
        <v>0</v>
      </c>
      <c r="AC1181" s="365">
        <v>0</v>
      </c>
      <c r="AD1181" s="365">
        <v>4793</v>
      </c>
      <c r="AE1181" s="365">
        <v>4793</v>
      </c>
      <c r="AF1181" s="365">
        <v>0</v>
      </c>
      <c r="AG1181" s="365">
        <v>0</v>
      </c>
      <c r="AH1181" s="365">
        <v>0</v>
      </c>
      <c r="AI1181" s="365">
        <v>0</v>
      </c>
      <c r="AJ1181" s="365">
        <v>178</v>
      </c>
      <c r="AK1181" s="365">
        <v>178</v>
      </c>
      <c r="AL1181" s="365">
        <v>0</v>
      </c>
      <c r="AM1181" s="365">
        <v>0</v>
      </c>
      <c r="AN1181" s="365">
        <v>0</v>
      </c>
      <c r="AO1181" s="365">
        <v>0</v>
      </c>
      <c r="AP1181" s="365">
        <v>0</v>
      </c>
      <c r="AQ1181" s="365">
        <v>0</v>
      </c>
      <c r="AR1181" s="365">
        <v>1666</v>
      </c>
      <c r="AS1181" s="365">
        <v>1666</v>
      </c>
      <c r="AT1181" s="365">
        <v>1485</v>
      </c>
      <c r="AU1181" s="365">
        <v>1485</v>
      </c>
      <c r="AV1181" s="365">
        <v>0</v>
      </c>
      <c r="AW1181" s="365">
        <v>0</v>
      </c>
      <c r="AX1181" s="365">
        <v>5312</v>
      </c>
      <c r="AY1181" s="365">
        <v>36379</v>
      </c>
      <c r="AZ1181" s="365">
        <v>0</v>
      </c>
      <c r="BA1181" s="365">
        <v>0</v>
      </c>
      <c r="BB1181" s="365">
        <v>4023</v>
      </c>
      <c r="BC1181" s="365">
        <v>4023</v>
      </c>
      <c r="BD1181" s="365">
        <v>0</v>
      </c>
      <c r="BE1181" s="365">
        <v>0</v>
      </c>
      <c r="BF1181" s="365">
        <v>1289</v>
      </c>
      <c r="BG1181" s="365">
        <v>1289</v>
      </c>
      <c r="BH1181" s="365">
        <v>31067</v>
      </c>
      <c r="BI1181" s="365">
        <v>54933</v>
      </c>
      <c r="BJ1181" s="365">
        <v>86000</v>
      </c>
      <c r="BK1181" s="365">
        <v>0</v>
      </c>
      <c r="BL1181" s="365">
        <v>0</v>
      </c>
      <c r="BM1181" s="365">
        <v>0</v>
      </c>
      <c r="BN1181" s="365">
        <v>31067</v>
      </c>
      <c r="BO1181" s="365">
        <v>31067</v>
      </c>
      <c r="BP1181" s="365">
        <v>0</v>
      </c>
      <c r="BQ1181" s="365">
        <v>0</v>
      </c>
      <c r="BR1181" s="365">
        <v>0</v>
      </c>
      <c r="BS1181" s="365">
        <v>0</v>
      </c>
      <c r="BT1181" s="365">
        <v>31067</v>
      </c>
      <c r="BU1181" s="365">
        <v>0</v>
      </c>
      <c r="BV1181" s="365">
        <v>0</v>
      </c>
      <c r="BW1181" s="365">
        <v>40962</v>
      </c>
      <c r="BX1181" s="365">
        <v>40962</v>
      </c>
      <c r="BY1181" s="365">
        <v>2648</v>
      </c>
      <c r="BZ1181" s="365">
        <v>2648</v>
      </c>
      <c r="CA1181" s="365">
        <v>2145</v>
      </c>
      <c r="CB1181" s="365">
        <v>2145</v>
      </c>
      <c r="CC1181" s="365">
        <v>0</v>
      </c>
    </row>
    <row r="1182" spans="1:109">
      <c r="A1182" s="458" t="str">
        <f t="shared" si="18"/>
        <v>1714002263036000</v>
      </c>
      <c r="B1182" s="364" t="s">
        <v>1616</v>
      </c>
      <c r="C1182" s="364" t="s">
        <v>553</v>
      </c>
      <c r="D1182" s="364" t="s">
        <v>576</v>
      </c>
      <c r="E1182" s="364" t="s">
        <v>739</v>
      </c>
      <c r="F1182" s="364" t="s">
        <v>758</v>
      </c>
      <c r="G1182" s="364" t="s">
        <v>757</v>
      </c>
      <c r="H1182" s="364" t="s">
        <v>556</v>
      </c>
      <c r="J1182" s="364" t="s">
        <v>582</v>
      </c>
      <c r="K1182" s="364" t="s">
        <v>561</v>
      </c>
      <c r="L1182" s="364" t="s">
        <v>741</v>
      </c>
      <c r="M1182" s="364" t="s">
        <v>744</v>
      </c>
      <c r="N1182" s="364" t="s">
        <v>739</v>
      </c>
      <c r="O1182" s="364" t="s">
        <v>742</v>
      </c>
      <c r="P1182" s="364" t="s">
        <v>740</v>
      </c>
      <c r="Q1182" s="364" t="s">
        <v>740</v>
      </c>
      <c r="R1182" s="364" t="s">
        <v>741</v>
      </c>
      <c r="S1182" s="364" t="s">
        <v>739</v>
      </c>
      <c r="T1182" s="365">
        <v>0</v>
      </c>
      <c r="U1182" s="365">
        <v>0</v>
      </c>
      <c r="V1182" s="365">
        <v>0</v>
      </c>
      <c r="W1182" s="365">
        <v>0</v>
      </c>
      <c r="X1182" s="365">
        <v>4023</v>
      </c>
      <c r="Y1182" s="365">
        <v>4023</v>
      </c>
      <c r="Z1182" s="365">
        <v>0</v>
      </c>
      <c r="AA1182" s="365">
        <v>0</v>
      </c>
      <c r="AB1182" s="365">
        <v>0</v>
      </c>
      <c r="AC1182" s="365">
        <v>0</v>
      </c>
      <c r="AD1182" s="365">
        <v>0</v>
      </c>
      <c r="AE1182" s="365">
        <v>0</v>
      </c>
      <c r="AF1182" s="365">
        <v>0</v>
      </c>
      <c r="AG1182" s="365">
        <v>0</v>
      </c>
      <c r="AH1182" s="365">
        <v>0</v>
      </c>
      <c r="AI1182" s="365">
        <v>0</v>
      </c>
      <c r="AJ1182" s="365">
        <v>0</v>
      </c>
      <c r="AK1182" s="365">
        <v>0</v>
      </c>
      <c r="AL1182" s="365">
        <v>0</v>
      </c>
      <c r="AM1182" s="365">
        <v>0</v>
      </c>
      <c r="AN1182" s="365">
        <v>0</v>
      </c>
      <c r="AO1182" s="365">
        <v>0</v>
      </c>
      <c r="AP1182" s="365">
        <v>0</v>
      </c>
      <c r="AQ1182" s="365">
        <v>0</v>
      </c>
      <c r="AR1182" s="365">
        <v>0</v>
      </c>
      <c r="AS1182" s="365">
        <v>0</v>
      </c>
      <c r="AT1182" s="365">
        <v>0</v>
      </c>
      <c r="AU1182" s="365">
        <v>0</v>
      </c>
      <c r="AV1182" s="365">
        <v>1381</v>
      </c>
      <c r="AW1182" s="365">
        <v>1381</v>
      </c>
      <c r="AX1182" s="365">
        <v>104</v>
      </c>
      <c r="AY1182" s="365">
        <v>104</v>
      </c>
      <c r="AZ1182" s="365">
        <v>0</v>
      </c>
      <c r="BA1182" s="365">
        <v>0</v>
      </c>
      <c r="BB1182" s="365">
        <v>0</v>
      </c>
      <c r="BC1182" s="365">
        <v>0</v>
      </c>
      <c r="BD1182" s="365">
        <v>0</v>
      </c>
      <c r="BE1182" s="365">
        <v>0</v>
      </c>
      <c r="BF1182" s="365">
        <v>0</v>
      </c>
      <c r="BG1182" s="365">
        <v>0</v>
      </c>
      <c r="BH1182" s="365">
        <v>0</v>
      </c>
      <c r="BI1182" s="365">
        <v>0</v>
      </c>
    </row>
    <row r="1183" spans="1:109">
      <c r="A1183" s="458" t="str">
        <f t="shared" si="18"/>
        <v>1714501263036000</v>
      </c>
      <c r="B1183" s="364" t="s">
        <v>1616</v>
      </c>
      <c r="C1183" s="364" t="s">
        <v>553</v>
      </c>
      <c r="D1183" s="364" t="s">
        <v>576</v>
      </c>
      <c r="E1183" s="364" t="s">
        <v>739</v>
      </c>
      <c r="F1183" s="364" t="s">
        <v>758</v>
      </c>
      <c r="G1183" s="364" t="s">
        <v>757</v>
      </c>
      <c r="H1183" s="364" t="s">
        <v>556</v>
      </c>
      <c r="J1183" s="364" t="s">
        <v>571</v>
      </c>
      <c r="K1183" s="364" t="s">
        <v>558</v>
      </c>
      <c r="L1183" s="364" t="s">
        <v>741</v>
      </c>
      <c r="M1183" s="364" t="s">
        <v>744</v>
      </c>
      <c r="N1183" s="364" t="s">
        <v>739</v>
      </c>
      <c r="O1183" s="364" t="s">
        <v>742</v>
      </c>
      <c r="P1183" s="364" t="s">
        <v>740</v>
      </c>
      <c r="Q1183" s="364" t="s">
        <v>740</v>
      </c>
      <c r="R1183" s="364" t="s">
        <v>741</v>
      </c>
      <c r="S1183" s="364" t="s">
        <v>739</v>
      </c>
      <c r="T1183" s="365">
        <v>28092</v>
      </c>
      <c r="U1183" s="365">
        <v>0</v>
      </c>
      <c r="V1183" s="365">
        <v>1977</v>
      </c>
      <c r="W1183" s="365">
        <v>33000</v>
      </c>
      <c r="X1183" s="365">
        <v>47318</v>
      </c>
      <c r="Y1183" s="365">
        <v>2351</v>
      </c>
      <c r="Z1183" s="365">
        <v>0</v>
      </c>
      <c r="AA1183" s="365">
        <v>0</v>
      </c>
      <c r="AB1183" s="365">
        <v>0</v>
      </c>
      <c r="AC1183" s="365">
        <v>0</v>
      </c>
      <c r="AD1183" s="365">
        <v>0</v>
      </c>
      <c r="AE1183" s="365">
        <v>112738</v>
      </c>
      <c r="AF1183" s="365">
        <v>0</v>
      </c>
      <c r="AG1183" s="365">
        <v>0</v>
      </c>
      <c r="AH1183" s="365">
        <v>0</v>
      </c>
      <c r="AI1183" s="365">
        <v>40892</v>
      </c>
      <c r="AJ1183" s="365">
        <v>0</v>
      </c>
      <c r="AK1183" s="365">
        <v>66863</v>
      </c>
    </row>
    <row r="1184" spans="1:109">
      <c r="A1184" s="458" t="str">
        <f t="shared" si="18"/>
        <v>1714502263036000</v>
      </c>
      <c r="B1184" s="364" t="s">
        <v>1616</v>
      </c>
      <c r="C1184" s="364" t="s">
        <v>553</v>
      </c>
      <c r="D1184" s="364" t="s">
        <v>576</v>
      </c>
      <c r="E1184" s="364" t="s">
        <v>739</v>
      </c>
      <c r="F1184" s="364" t="s">
        <v>758</v>
      </c>
      <c r="G1184" s="364" t="s">
        <v>757</v>
      </c>
      <c r="H1184" s="364" t="s">
        <v>556</v>
      </c>
      <c r="J1184" s="364" t="s">
        <v>571</v>
      </c>
      <c r="K1184" s="364" t="s">
        <v>561</v>
      </c>
      <c r="L1184" s="364" t="s">
        <v>741</v>
      </c>
      <c r="M1184" s="364" t="s">
        <v>744</v>
      </c>
      <c r="N1184" s="364" t="s">
        <v>739</v>
      </c>
      <c r="O1184" s="364" t="s">
        <v>742</v>
      </c>
      <c r="P1184" s="364" t="s">
        <v>740</v>
      </c>
      <c r="Q1184" s="364" t="s">
        <v>740</v>
      </c>
      <c r="R1184" s="364" t="s">
        <v>741</v>
      </c>
      <c r="S1184" s="364" t="s">
        <v>739</v>
      </c>
      <c r="T1184" s="365">
        <v>6106</v>
      </c>
      <c r="U1184" s="365">
        <v>0</v>
      </c>
      <c r="V1184" s="365">
        <v>441</v>
      </c>
      <c r="W1184" s="365">
        <v>11158</v>
      </c>
      <c r="X1184" s="365">
        <v>5907</v>
      </c>
      <c r="Y1184" s="365">
        <v>270</v>
      </c>
      <c r="Z1184" s="365">
        <v>0</v>
      </c>
      <c r="AA1184" s="365">
        <v>0</v>
      </c>
      <c r="AB1184" s="365">
        <v>0</v>
      </c>
      <c r="AC1184" s="365">
        <v>0</v>
      </c>
      <c r="AD1184" s="365">
        <v>0</v>
      </c>
      <c r="AE1184" s="365">
        <v>23882</v>
      </c>
      <c r="AF1184" s="365">
        <v>0</v>
      </c>
      <c r="AG1184" s="365">
        <v>0</v>
      </c>
      <c r="AH1184" s="365">
        <v>0</v>
      </c>
      <c r="AI1184" s="365">
        <v>6054</v>
      </c>
      <c r="AJ1184" s="365">
        <v>0</v>
      </c>
      <c r="AK1184" s="365">
        <v>15766</v>
      </c>
    </row>
    <row r="1185" spans="1:37">
      <c r="A1185" s="458" t="str">
        <f t="shared" si="18"/>
        <v>1714503263036000</v>
      </c>
      <c r="B1185" s="364" t="s">
        <v>1616</v>
      </c>
      <c r="C1185" s="364" t="s">
        <v>553</v>
      </c>
      <c r="D1185" s="364" t="s">
        <v>576</v>
      </c>
      <c r="E1185" s="364" t="s">
        <v>739</v>
      </c>
      <c r="F1185" s="364" t="s">
        <v>758</v>
      </c>
      <c r="G1185" s="364" t="s">
        <v>757</v>
      </c>
      <c r="H1185" s="364" t="s">
        <v>556</v>
      </c>
      <c r="J1185" s="364" t="s">
        <v>571</v>
      </c>
      <c r="K1185" s="364" t="s">
        <v>562</v>
      </c>
      <c r="L1185" s="364" t="s">
        <v>741</v>
      </c>
      <c r="M1185" s="364" t="s">
        <v>744</v>
      </c>
      <c r="N1185" s="364" t="s">
        <v>739</v>
      </c>
      <c r="O1185" s="364" t="s">
        <v>742</v>
      </c>
      <c r="P1185" s="364" t="s">
        <v>740</v>
      </c>
      <c r="Q1185" s="364" t="s">
        <v>740</v>
      </c>
      <c r="R1185" s="364" t="s">
        <v>741</v>
      </c>
      <c r="S1185" s="364" t="s">
        <v>739</v>
      </c>
      <c r="T1185" s="365">
        <v>29236</v>
      </c>
      <c r="U1185" s="365">
        <v>0</v>
      </c>
      <c r="V1185" s="365">
        <v>2008</v>
      </c>
      <c r="W1185" s="365">
        <v>48956</v>
      </c>
      <c r="X1185" s="365">
        <v>39174</v>
      </c>
      <c r="Y1185" s="365">
        <v>3028</v>
      </c>
      <c r="Z1185" s="365">
        <v>0</v>
      </c>
      <c r="AA1185" s="365">
        <v>0</v>
      </c>
      <c r="AB1185" s="365">
        <v>0</v>
      </c>
      <c r="AC1185" s="365">
        <v>0</v>
      </c>
      <c r="AD1185" s="365">
        <v>0</v>
      </c>
      <c r="AE1185" s="365">
        <v>122402</v>
      </c>
      <c r="AF1185" s="365">
        <v>0</v>
      </c>
      <c r="AG1185" s="365">
        <v>0</v>
      </c>
      <c r="AH1185" s="365">
        <v>0</v>
      </c>
      <c r="AI1185" s="365">
        <v>41186</v>
      </c>
      <c r="AJ1185" s="365">
        <v>0</v>
      </c>
      <c r="AK1185" s="365">
        <v>76460</v>
      </c>
    </row>
    <row r="1186" spans="1:37">
      <c r="A1186" s="458" t="str">
        <f t="shared" si="18"/>
        <v>1714504263036000</v>
      </c>
      <c r="B1186" s="364" t="s">
        <v>1616</v>
      </c>
      <c r="C1186" s="364" t="s">
        <v>553</v>
      </c>
      <c r="D1186" s="364" t="s">
        <v>576</v>
      </c>
      <c r="E1186" s="364" t="s">
        <v>739</v>
      </c>
      <c r="F1186" s="364" t="s">
        <v>758</v>
      </c>
      <c r="G1186" s="364" t="s">
        <v>757</v>
      </c>
      <c r="H1186" s="364" t="s">
        <v>556</v>
      </c>
      <c r="J1186" s="364" t="s">
        <v>571</v>
      </c>
      <c r="K1186" s="364" t="s">
        <v>563</v>
      </c>
      <c r="L1186" s="364" t="s">
        <v>741</v>
      </c>
      <c r="M1186" s="364" t="s">
        <v>744</v>
      </c>
      <c r="N1186" s="364" t="s">
        <v>739</v>
      </c>
      <c r="O1186" s="364" t="s">
        <v>742</v>
      </c>
      <c r="P1186" s="364" t="s">
        <v>740</v>
      </c>
      <c r="Q1186" s="364" t="s">
        <v>740</v>
      </c>
      <c r="R1186" s="364" t="s">
        <v>741</v>
      </c>
      <c r="S1186" s="364" t="s">
        <v>739</v>
      </c>
      <c r="T1186" s="365">
        <v>5391</v>
      </c>
      <c r="U1186" s="365">
        <v>0</v>
      </c>
      <c r="V1186" s="365">
        <v>410</v>
      </c>
      <c r="W1186" s="365">
        <v>10679</v>
      </c>
      <c r="X1186" s="365">
        <v>5075</v>
      </c>
      <c r="Y1186" s="365">
        <v>270</v>
      </c>
      <c r="Z1186" s="365">
        <v>0</v>
      </c>
      <c r="AA1186" s="365">
        <v>0</v>
      </c>
      <c r="AB1186" s="365">
        <v>0</v>
      </c>
      <c r="AC1186" s="365">
        <v>0</v>
      </c>
      <c r="AD1186" s="365">
        <v>0</v>
      </c>
      <c r="AE1186" s="365">
        <v>21825</v>
      </c>
      <c r="AF1186" s="365">
        <v>0</v>
      </c>
      <c r="AG1186" s="365">
        <v>0</v>
      </c>
      <c r="AH1186" s="365">
        <v>0</v>
      </c>
      <c r="AI1186" s="365">
        <v>5266</v>
      </c>
      <c r="AJ1186" s="365">
        <v>0</v>
      </c>
      <c r="AK1186" s="365">
        <v>14855</v>
      </c>
    </row>
    <row r="1187" spans="1:37">
      <c r="A1187" s="458" t="str">
        <f t="shared" si="18"/>
        <v>1714505263036000</v>
      </c>
      <c r="B1187" s="364" t="s">
        <v>1616</v>
      </c>
      <c r="C1187" s="364" t="s">
        <v>553</v>
      </c>
      <c r="D1187" s="364" t="s">
        <v>576</v>
      </c>
      <c r="E1187" s="364" t="s">
        <v>739</v>
      </c>
      <c r="F1187" s="364" t="s">
        <v>758</v>
      </c>
      <c r="G1187" s="364" t="s">
        <v>757</v>
      </c>
      <c r="H1187" s="364" t="s">
        <v>556</v>
      </c>
      <c r="J1187" s="364" t="s">
        <v>571</v>
      </c>
      <c r="K1187" s="364" t="s">
        <v>564</v>
      </c>
      <c r="L1187" s="364" t="s">
        <v>741</v>
      </c>
      <c r="M1187" s="364" t="s">
        <v>744</v>
      </c>
      <c r="N1187" s="364" t="s">
        <v>739</v>
      </c>
      <c r="O1187" s="364" t="s">
        <v>742</v>
      </c>
      <c r="P1187" s="364" t="s">
        <v>740</v>
      </c>
      <c r="Q1187" s="364" t="s">
        <v>740</v>
      </c>
      <c r="R1187" s="364" t="s">
        <v>741</v>
      </c>
      <c r="S1187" s="364" t="s">
        <v>739</v>
      </c>
      <c r="T1187" s="365">
        <v>27527</v>
      </c>
      <c r="U1187" s="365">
        <v>0</v>
      </c>
      <c r="V1187" s="365">
        <v>2040</v>
      </c>
      <c r="W1187" s="365">
        <v>66685</v>
      </c>
      <c r="X1187" s="365">
        <v>39174</v>
      </c>
      <c r="Y1187" s="365">
        <v>4264</v>
      </c>
      <c r="Z1187" s="365">
        <v>0</v>
      </c>
      <c r="AA1187" s="365">
        <v>0</v>
      </c>
      <c r="AB1187" s="365">
        <v>0</v>
      </c>
      <c r="AC1187" s="365">
        <v>0</v>
      </c>
      <c r="AD1187" s="365">
        <v>0</v>
      </c>
      <c r="AE1187" s="365">
        <v>139690</v>
      </c>
      <c r="AF1187" s="365">
        <v>0</v>
      </c>
      <c r="AG1187" s="365">
        <v>0</v>
      </c>
      <c r="AH1187" s="365">
        <v>0</v>
      </c>
      <c r="AI1187" s="365">
        <v>42038</v>
      </c>
      <c r="AJ1187" s="365">
        <v>0</v>
      </c>
      <c r="AK1187" s="365">
        <v>95987</v>
      </c>
    </row>
    <row r="1188" spans="1:37">
      <c r="A1188" s="458" t="str">
        <f t="shared" si="18"/>
        <v>1714506263036000</v>
      </c>
      <c r="B1188" s="364" t="s">
        <v>1616</v>
      </c>
      <c r="C1188" s="364" t="s">
        <v>553</v>
      </c>
      <c r="D1188" s="364" t="s">
        <v>576</v>
      </c>
      <c r="E1188" s="364" t="s">
        <v>739</v>
      </c>
      <c r="F1188" s="364" t="s">
        <v>758</v>
      </c>
      <c r="G1188" s="364" t="s">
        <v>757</v>
      </c>
      <c r="H1188" s="364" t="s">
        <v>556</v>
      </c>
      <c r="J1188" s="364" t="s">
        <v>571</v>
      </c>
      <c r="K1188" s="364" t="s">
        <v>565</v>
      </c>
      <c r="L1188" s="364" t="s">
        <v>741</v>
      </c>
      <c r="M1188" s="364" t="s">
        <v>744</v>
      </c>
      <c r="N1188" s="364" t="s">
        <v>739</v>
      </c>
      <c r="O1188" s="364" t="s">
        <v>742</v>
      </c>
      <c r="P1188" s="364" t="s">
        <v>740</v>
      </c>
      <c r="Q1188" s="364" t="s">
        <v>740</v>
      </c>
      <c r="R1188" s="364" t="s">
        <v>741</v>
      </c>
      <c r="S1188" s="364" t="s">
        <v>739</v>
      </c>
      <c r="T1188" s="365">
        <v>4681</v>
      </c>
      <c r="U1188" s="365">
        <v>0</v>
      </c>
      <c r="V1188" s="365">
        <v>378</v>
      </c>
      <c r="W1188" s="365">
        <v>10159</v>
      </c>
      <c r="X1188" s="365">
        <v>4348</v>
      </c>
      <c r="Y1188" s="365">
        <v>257</v>
      </c>
      <c r="Z1188" s="365">
        <v>0</v>
      </c>
      <c r="AA1188" s="365">
        <v>0</v>
      </c>
      <c r="AB1188" s="365">
        <v>0</v>
      </c>
      <c r="AC1188" s="365">
        <v>0</v>
      </c>
      <c r="AD1188" s="365">
        <v>0</v>
      </c>
      <c r="AE1188" s="365">
        <v>19823</v>
      </c>
      <c r="AF1188" s="365">
        <v>0</v>
      </c>
      <c r="AG1188" s="365">
        <v>0</v>
      </c>
      <c r="AH1188" s="365">
        <v>0</v>
      </c>
      <c r="AI1188" s="365">
        <v>4532</v>
      </c>
      <c r="AJ1188" s="365">
        <v>0</v>
      </c>
      <c r="AK1188" s="365">
        <v>13956</v>
      </c>
    </row>
    <row r="1189" spans="1:37">
      <c r="A1189" s="458" t="str">
        <f t="shared" si="18"/>
        <v>1714507263036000</v>
      </c>
      <c r="B1189" s="364" t="s">
        <v>1616</v>
      </c>
      <c r="C1189" s="364" t="s">
        <v>553</v>
      </c>
      <c r="D1189" s="364" t="s">
        <v>576</v>
      </c>
      <c r="E1189" s="364" t="s">
        <v>739</v>
      </c>
      <c r="F1189" s="364" t="s">
        <v>758</v>
      </c>
      <c r="G1189" s="364" t="s">
        <v>757</v>
      </c>
      <c r="H1189" s="364" t="s">
        <v>556</v>
      </c>
      <c r="J1189" s="364" t="s">
        <v>571</v>
      </c>
      <c r="K1189" s="364" t="s">
        <v>566</v>
      </c>
      <c r="L1189" s="364" t="s">
        <v>741</v>
      </c>
      <c r="M1189" s="364" t="s">
        <v>744</v>
      </c>
      <c r="N1189" s="364" t="s">
        <v>739</v>
      </c>
      <c r="O1189" s="364" t="s">
        <v>742</v>
      </c>
      <c r="P1189" s="364" t="s">
        <v>740</v>
      </c>
      <c r="Q1189" s="364" t="s">
        <v>740</v>
      </c>
      <c r="R1189" s="364" t="s">
        <v>741</v>
      </c>
      <c r="S1189" s="364" t="s">
        <v>739</v>
      </c>
      <c r="T1189" s="365">
        <v>26136</v>
      </c>
      <c r="U1189" s="365">
        <v>0</v>
      </c>
      <c r="V1189" s="365">
        <v>2073</v>
      </c>
      <c r="W1189" s="365">
        <v>72853</v>
      </c>
      <c r="X1189" s="365">
        <v>39174</v>
      </c>
      <c r="Y1189" s="365">
        <v>4821</v>
      </c>
      <c r="Z1189" s="365">
        <v>0</v>
      </c>
      <c r="AA1189" s="365">
        <v>0</v>
      </c>
      <c r="AB1189" s="365">
        <v>0</v>
      </c>
      <c r="AC1189" s="365">
        <v>0</v>
      </c>
      <c r="AD1189" s="365">
        <v>0</v>
      </c>
      <c r="AE1189" s="365">
        <v>145057</v>
      </c>
      <c r="AF1189" s="365">
        <v>0</v>
      </c>
      <c r="AG1189" s="365">
        <v>0</v>
      </c>
      <c r="AH1189" s="365">
        <v>0</v>
      </c>
      <c r="AI1189" s="365">
        <v>42596</v>
      </c>
      <c r="AJ1189" s="365">
        <v>0</v>
      </c>
      <c r="AK1189" s="365">
        <v>103961</v>
      </c>
    </row>
    <row r="1190" spans="1:37">
      <c r="A1190" s="458" t="str">
        <f t="shared" si="18"/>
        <v>1714508263036000</v>
      </c>
      <c r="B1190" s="364" t="s">
        <v>1616</v>
      </c>
      <c r="C1190" s="364" t="s">
        <v>553</v>
      </c>
      <c r="D1190" s="364" t="s">
        <v>576</v>
      </c>
      <c r="E1190" s="364" t="s">
        <v>739</v>
      </c>
      <c r="F1190" s="364" t="s">
        <v>758</v>
      </c>
      <c r="G1190" s="364" t="s">
        <v>757</v>
      </c>
      <c r="H1190" s="364" t="s">
        <v>556</v>
      </c>
      <c r="J1190" s="364" t="s">
        <v>571</v>
      </c>
      <c r="K1190" s="364" t="s">
        <v>554</v>
      </c>
      <c r="L1190" s="364" t="s">
        <v>741</v>
      </c>
      <c r="M1190" s="364" t="s">
        <v>744</v>
      </c>
      <c r="N1190" s="364" t="s">
        <v>739</v>
      </c>
      <c r="O1190" s="364" t="s">
        <v>742</v>
      </c>
      <c r="P1190" s="364" t="s">
        <v>740</v>
      </c>
      <c r="Q1190" s="364" t="s">
        <v>740</v>
      </c>
      <c r="R1190" s="364" t="s">
        <v>741</v>
      </c>
      <c r="S1190" s="364" t="s">
        <v>739</v>
      </c>
      <c r="T1190" s="365">
        <v>4053</v>
      </c>
      <c r="U1190" s="365">
        <v>0</v>
      </c>
      <c r="V1190" s="365">
        <v>345</v>
      </c>
      <c r="W1190" s="365">
        <v>9616</v>
      </c>
      <c r="X1190" s="365">
        <v>3627</v>
      </c>
      <c r="Y1190" s="365">
        <v>242</v>
      </c>
      <c r="Z1190" s="365">
        <v>0</v>
      </c>
      <c r="AA1190" s="365">
        <v>0</v>
      </c>
      <c r="AB1190" s="365">
        <v>0</v>
      </c>
      <c r="AC1190" s="365">
        <v>0</v>
      </c>
      <c r="AD1190" s="365">
        <v>0</v>
      </c>
      <c r="AE1190" s="365">
        <v>17883</v>
      </c>
      <c r="AF1190" s="365">
        <v>0</v>
      </c>
      <c r="AG1190" s="365">
        <v>0</v>
      </c>
      <c r="AH1190" s="365">
        <v>0</v>
      </c>
      <c r="AI1190" s="365">
        <v>3802</v>
      </c>
      <c r="AJ1190" s="365">
        <v>0</v>
      </c>
      <c r="AK1190" s="365">
        <v>13003</v>
      </c>
    </row>
    <row r="1191" spans="1:37">
      <c r="A1191" s="458" t="str">
        <f t="shared" si="18"/>
        <v>1714509263036000</v>
      </c>
      <c r="B1191" s="364" t="s">
        <v>1616</v>
      </c>
      <c r="C1191" s="364" t="s">
        <v>553</v>
      </c>
      <c r="D1191" s="364" t="s">
        <v>576</v>
      </c>
      <c r="E1191" s="364" t="s">
        <v>739</v>
      </c>
      <c r="F1191" s="364" t="s">
        <v>758</v>
      </c>
      <c r="G1191" s="364" t="s">
        <v>757</v>
      </c>
      <c r="H1191" s="364" t="s">
        <v>556</v>
      </c>
      <c r="J1191" s="364" t="s">
        <v>571</v>
      </c>
      <c r="K1191" s="364" t="s">
        <v>567</v>
      </c>
      <c r="L1191" s="364" t="s">
        <v>741</v>
      </c>
      <c r="M1191" s="364" t="s">
        <v>744</v>
      </c>
      <c r="N1191" s="364" t="s">
        <v>739</v>
      </c>
      <c r="O1191" s="364" t="s">
        <v>742</v>
      </c>
      <c r="P1191" s="364" t="s">
        <v>740</v>
      </c>
      <c r="Q1191" s="364" t="s">
        <v>740</v>
      </c>
      <c r="R1191" s="364" t="s">
        <v>741</v>
      </c>
      <c r="S1191" s="364" t="s">
        <v>739</v>
      </c>
      <c r="T1191" s="365">
        <v>25260</v>
      </c>
      <c r="U1191" s="365">
        <v>0</v>
      </c>
      <c r="V1191" s="365">
        <v>2107</v>
      </c>
      <c r="W1191" s="365">
        <v>80059</v>
      </c>
      <c r="X1191" s="365">
        <v>39189</v>
      </c>
      <c r="Y1191" s="365">
        <v>4822</v>
      </c>
      <c r="Z1191" s="365">
        <v>0</v>
      </c>
      <c r="AA1191" s="365">
        <v>0</v>
      </c>
      <c r="AB1191" s="365">
        <v>0</v>
      </c>
      <c r="AC1191" s="365">
        <v>0</v>
      </c>
      <c r="AD1191" s="365">
        <v>0</v>
      </c>
      <c r="AE1191" s="365">
        <v>151437</v>
      </c>
      <c r="AF1191" s="365">
        <v>0</v>
      </c>
      <c r="AG1191" s="365">
        <v>0</v>
      </c>
      <c r="AH1191" s="365">
        <v>0</v>
      </c>
      <c r="AI1191" s="365">
        <v>42612</v>
      </c>
      <c r="AJ1191" s="365">
        <v>0</v>
      </c>
      <c r="AK1191" s="365">
        <v>111996</v>
      </c>
    </row>
    <row r="1192" spans="1:37">
      <c r="A1192" s="458" t="str">
        <f t="shared" si="18"/>
        <v>1714510263036000</v>
      </c>
      <c r="B1192" s="364" t="s">
        <v>1616</v>
      </c>
      <c r="C1192" s="364" t="s">
        <v>553</v>
      </c>
      <c r="D1192" s="364" t="s">
        <v>576</v>
      </c>
      <c r="E1192" s="364" t="s">
        <v>739</v>
      </c>
      <c r="F1192" s="364" t="s">
        <v>758</v>
      </c>
      <c r="G1192" s="364" t="s">
        <v>757</v>
      </c>
      <c r="H1192" s="364" t="s">
        <v>556</v>
      </c>
      <c r="J1192" s="364" t="s">
        <v>571</v>
      </c>
      <c r="K1192" s="364" t="s">
        <v>568</v>
      </c>
      <c r="L1192" s="364" t="s">
        <v>741</v>
      </c>
      <c r="M1192" s="364" t="s">
        <v>744</v>
      </c>
      <c r="N1192" s="364" t="s">
        <v>739</v>
      </c>
      <c r="O1192" s="364" t="s">
        <v>742</v>
      </c>
      <c r="P1192" s="364" t="s">
        <v>740</v>
      </c>
      <c r="Q1192" s="364" t="s">
        <v>740</v>
      </c>
      <c r="R1192" s="364" t="s">
        <v>741</v>
      </c>
      <c r="S1192" s="364" t="s">
        <v>739</v>
      </c>
      <c r="T1192" s="365">
        <v>3489</v>
      </c>
      <c r="U1192" s="365">
        <v>0</v>
      </c>
      <c r="V1192" s="365">
        <v>312</v>
      </c>
      <c r="W1192" s="365">
        <v>9079</v>
      </c>
      <c r="X1192" s="365">
        <v>2882</v>
      </c>
      <c r="Y1192" s="365">
        <v>223</v>
      </c>
      <c r="Z1192" s="365">
        <v>0</v>
      </c>
      <c r="AA1192" s="365">
        <v>0</v>
      </c>
      <c r="AB1192" s="365">
        <v>0</v>
      </c>
      <c r="AC1192" s="365">
        <v>0</v>
      </c>
      <c r="AD1192" s="365">
        <v>0</v>
      </c>
      <c r="AE1192" s="365">
        <v>15985</v>
      </c>
      <c r="AF1192" s="365">
        <v>0</v>
      </c>
      <c r="AG1192" s="365">
        <v>0</v>
      </c>
      <c r="AH1192" s="365">
        <v>0</v>
      </c>
      <c r="AI1192" s="365">
        <v>3045</v>
      </c>
      <c r="AJ1192" s="365">
        <v>0</v>
      </c>
      <c r="AK1192" s="365">
        <v>11992</v>
      </c>
    </row>
    <row r="1193" spans="1:37">
      <c r="A1193" s="458" t="str">
        <f t="shared" si="18"/>
        <v>1714511263036000</v>
      </c>
      <c r="B1193" s="364" t="s">
        <v>1616</v>
      </c>
      <c r="C1193" s="364" t="s">
        <v>553</v>
      </c>
      <c r="D1193" s="364" t="s">
        <v>576</v>
      </c>
      <c r="E1193" s="364" t="s">
        <v>739</v>
      </c>
      <c r="F1193" s="364" t="s">
        <v>758</v>
      </c>
      <c r="G1193" s="364" t="s">
        <v>757</v>
      </c>
      <c r="H1193" s="364" t="s">
        <v>556</v>
      </c>
      <c r="J1193" s="364" t="s">
        <v>571</v>
      </c>
      <c r="K1193" s="364" t="s">
        <v>569</v>
      </c>
      <c r="L1193" s="364" t="s">
        <v>741</v>
      </c>
      <c r="M1193" s="364" t="s">
        <v>744</v>
      </c>
      <c r="N1193" s="364" t="s">
        <v>739</v>
      </c>
      <c r="O1193" s="364" t="s">
        <v>742</v>
      </c>
      <c r="P1193" s="364" t="s">
        <v>740</v>
      </c>
      <c r="Q1193" s="364" t="s">
        <v>740</v>
      </c>
      <c r="R1193" s="364" t="s">
        <v>741</v>
      </c>
      <c r="S1193" s="364" t="s">
        <v>739</v>
      </c>
      <c r="T1193" s="365">
        <v>23054</v>
      </c>
      <c r="U1193" s="365">
        <v>0</v>
      </c>
      <c r="V1193" s="365">
        <v>2141</v>
      </c>
      <c r="W1193" s="365">
        <v>80291</v>
      </c>
      <c r="X1193" s="365">
        <v>31483</v>
      </c>
      <c r="Y1193" s="365">
        <v>4822</v>
      </c>
      <c r="Z1193" s="365">
        <v>0</v>
      </c>
      <c r="AA1193" s="365">
        <v>0</v>
      </c>
      <c r="AB1193" s="365">
        <v>0</v>
      </c>
      <c r="AC1193" s="365">
        <v>0</v>
      </c>
      <c r="AD1193" s="365">
        <v>0</v>
      </c>
      <c r="AE1193" s="365">
        <v>141791</v>
      </c>
      <c r="AF1193" s="365">
        <v>0</v>
      </c>
      <c r="AG1193" s="365">
        <v>0</v>
      </c>
      <c r="AH1193" s="365">
        <v>0</v>
      </c>
      <c r="AI1193" s="365">
        <v>34860</v>
      </c>
      <c r="AJ1193" s="365">
        <v>0</v>
      </c>
      <c r="AK1193" s="365">
        <v>111107</v>
      </c>
    </row>
    <row r="1194" spans="1:37">
      <c r="A1194" s="458" t="str">
        <f t="shared" si="18"/>
        <v>1714512263036000</v>
      </c>
      <c r="B1194" s="364" t="s">
        <v>1616</v>
      </c>
      <c r="C1194" s="364" t="s">
        <v>553</v>
      </c>
      <c r="D1194" s="364" t="s">
        <v>576</v>
      </c>
      <c r="E1194" s="364" t="s">
        <v>739</v>
      </c>
      <c r="F1194" s="364" t="s">
        <v>758</v>
      </c>
      <c r="G1194" s="364" t="s">
        <v>757</v>
      </c>
      <c r="H1194" s="364" t="s">
        <v>556</v>
      </c>
      <c r="J1194" s="364" t="s">
        <v>571</v>
      </c>
      <c r="K1194" s="364" t="s">
        <v>557</v>
      </c>
      <c r="L1194" s="364" t="s">
        <v>741</v>
      </c>
      <c r="M1194" s="364" t="s">
        <v>744</v>
      </c>
      <c r="N1194" s="364" t="s">
        <v>739</v>
      </c>
      <c r="O1194" s="364" t="s">
        <v>742</v>
      </c>
      <c r="P1194" s="364" t="s">
        <v>740</v>
      </c>
      <c r="Q1194" s="364" t="s">
        <v>740</v>
      </c>
      <c r="R1194" s="364" t="s">
        <v>741</v>
      </c>
      <c r="S1194" s="364" t="s">
        <v>739</v>
      </c>
      <c r="T1194" s="365">
        <v>2980</v>
      </c>
      <c r="U1194" s="365">
        <v>0</v>
      </c>
      <c r="V1194" s="365">
        <v>278</v>
      </c>
      <c r="W1194" s="365">
        <v>8534</v>
      </c>
      <c r="X1194" s="365">
        <v>2179</v>
      </c>
      <c r="Y1194" s="365">
        <v>205</v>
      </c>
      <c r="Z1194" s="365">
        <v>0</v>
      </c>
      <c r="AA1194" s="365">
        <v>0</v>
      </c>
      <c r="AB1194" s="365">
        <v>0</v>
      </c>
      <c r="AC1194" s="365">
        <v>0</v>
      </c>
      <c r="AD1194" s="365">
        <v>0</v>
      </c>
      <c r="AE1194" s="365">
        <v>14176</v>
      </c>
      <c r="AF1194" s="365">
        <v>0</v>
      </c>
      <c r="AG1194" s="365">
        <v>0</v>
      </c>
      <c r="AH1194" s="365">
        <v>0</v>
      </c>
      <c r="AI1194" s="365">
        <v>2326</v>
      </c>
      <c r="AJ1194" s="365">
        <v>0</v>
      </c>
      <c r="AK1194" s="365">
        <v>10955</v>
      </c>
    </row>
    <row r="1195" spans="1:37">
      <c r="A1195" s="458" t="str">
        <f t="shared" si="18"/>
        <v>1714513263036000</v>
      </c>
      <c r="B1195" s="364" t="s">
        <v>1616</v>
      </c>
      <c r="C1195" s="364" t="s">
        <v>553</v>
      </c>
      <c r="D1195" s="364" t="s">
        <v>576</v>
      </c>
      <c r="E1195" s="364" t="s">
        <v>739</v>
      </c>
      <c r="F1195" s="364" t="s">
        <v>758</v>
      </c>
      <c r="G1195" s="364" t="s">
        <v>757</v>
      </c>
      <c r="H1195" s="364" t="s">
        <v>556</v>
      </c>
      <c r="J1195" s="364" t="s">
        <v>571</v>
      </c>
      <c r="K1195" s="364" t="s">
        <v>572</v>
      </c>
      <c r="L1195" s="364" t="s">
        <v>741</v>
      </c>
      <c r="M1195" s="364" t="s">
        <v>744</v>
      </c>
      <c r="N1195" s="364" t="s">
        <v>739</v>
      </c>
      <c r="O1195" s="364" t="s">
        <v>742</v>
      </c>
      <c r="P1195" s="364" t="s">
        <v>740</v>
      </c>
      <c r="Q1195" s="364" t="s">
        <v>740</v>
      </c>
      <c r="R1195" s="364" t="s">
        <v>741</v>
      </c>
      <c r="S1195" s="364" t="s">
        <v>739</v>
      </c>
      <c r="T1195" s="365">
        <v>21642</v>
      </c>
      <c r="U1195" s="365">
        <v>0</v>
      </c>
      <c r="V1195" s="365">
        <v>2176</v>
      </c>
      <c r="W1195" s="365">
        <v>79192</v>
      </c>
      <c r="X1195" s="365">
        <v>29102</v>
      </c>
      <c r="Y1195" s="365">
        <v>4788</v>
      </c>
      <c r="Z1195" s="365">
        <v>0</v>
      </c>
      <c r="AA1195" s="365">
        <v>0</v>
      </c>
      <c r="AB1195" s="365">
        <v>0</v>
      </c>
      <c r="AC1195" s="365">
        <v>0</v>
      </c>
      <c r="AD1195" s="365">
        <v>0</v>
      </c>
      <c r="AE1195" s="365">
        <v>136900</v>
      </c>
      <c r="AF1195" s="365">
        <v>0</v>
      </c>
      <c r="AG1195" s="365">
        <v>0</v>
      </c>
      <c r="AH1195" s="365">
        <v>0</v>
      </c>
      <c r="AI1195" s="365">
        <v>33038</v>
      </c>
      <c r="AJ1195" s="365">
        <v>0</v>
      </c>
      <c r="AK1195" s="365">
        <v>109022</v>
      </c>
    </row>
    <row r="1196" spans="1:37">
      <c r="A1196" s="458" t="str">
        <f t="shared" si="18"/>
        <v>1714514263036000</v>
      </c>
      <c r="B1196" s="364" t="s">
        <v>1616</v>
      </c>
      <c r="C1196" s="364" t="s">
        <v>553</v>
      </c>
      <c r="D1196" s="364" t="s">
        <v>576</v>
      </c>
      <c r="E1196" s="364" t="s">
        <v>739</v>
      </c>
      <c r="F1196" s="364" t="s">
        <v>758</v>
      </c>
      <c r="G1196" s="364" t="s">
        <v>757</v>
      </c>
      <c r="H1196" s="364" t="s">
        <v>556</v>
      </c>
      <c r="J1196" s="364" t="s">
        <v>571</v>
      </c>
      <c r="K1196" s="364" t="s">
        <v>573</v>
      </c>
      <c r="L1196" s="364" t="s">
        <v>741</v>
      </c>
      <c r="M1196" s="364" t="s">
        <v>744</v>
      </c>
      <c r="N1196" s="364" t="s">
        <v>739</v>
      </c>
      <c r="O1196" s="364" t="s">
        <v>742</v>
      </c>
      <c r="P1196" s="364" t="s">
        <v>740</v>
      </c>
      <c r="Q1196" s="364" t="s">
        <v>740</v>
      </c>
      <c r="R1196" s="364" t="s">
        <v>741</v>
      </c>
      <c r="S1196" s="364" t="s">
        <v>739</v>
      </c>
      <c r="T1196" s="365">
        <v>2542</v>
      </c>
      <c r="U1196" s="365">
        <v>0</v>
      </c>
      <c r="V1196" s="365">
        <v>243</v>
      </c>
      <c r="W1196" s="365">
        <v>8005</v>
      </c>
      <c r="X1196" s="365">
        <v>1676</v>
      </c>
      <c r="Y1196" s="365">
        <v>188</v>
      </c>
      <c r="Z1196" s="365">
        <v>0</v>
      </c>
      <c r="AA1196" s="365">
        <v>0</v>
      </c>
      <c r="AB1196" s="365">
        <v>0</v>
      </c>
      <c r="AC1196" s="365">
        <v>0</v>
      </c>
      <c r="AD1196" s="365">
        <v>0</v>
      </c>
      <c r="AE1196" s="365">
        <v>12654</v>
      </c>
      <c r="AF1196" s="365">
        <v>0</v>
      </c>
      <c r="AG1196" s="365">
        <v>0</v>
      </c>
      <c r="AH1196" s="365">
        <v>0</v>
      </c>
      <c r="AI1196" s="365">
        <v>1843</v>
      </c>
      <c r="AJ1196" s="365">
        <v>0</v>
      </c>
      <c r="AK1196" s="365">
        <v>10004</v>
      </c>
    </row>
    <row r="1197" spans="1:37">
      <c r="A1197" s="458" t="str">
        <f t="shared" si="18"/>
        <v>1714515263036000</v>
      </c>
      <c r="B1197" s="364" t="s">
        <v>1616</v>
      </c>
      <c r="C1197" s="364" t="s">
        <v>553</v>
      </c>
      <c r="D1197" s="364" t="s">
        <v>576</v>
      </c>
      <c r="E1197" s="364" t="s">
        <v>739</v>
      </c>
      <c r="F1197" s="364" t="s">
        <v>758</v>
      </c>
      <c r="G1197" s="364" t="s">
        <v>757</v>
      </c>
      <c r="H1197" s="364" t="s">
        <v>556</v>
      </c>
      <c r="J1197" s="364" t="s">
        <v>571</v>
      </c>
      <c r="K1197" s="364" t="s">
        <v>574</v>
      </c>
      <c r="L1197" s="364" t="s">
        <v>741</v>
      </c>
      <c r="M1197" s="364" t="s">
        <v>744</v>
      </c>
      <c r="N1197" s="364" t="s">
        <v>739</v>
      </c>
      <c r="O1197" s="364" t="s">
        <v>742</v>
      </c>
      <c r="P1197" s="364" t="s">
        <v>740</v>
      </c>
      <c r="Q1197" s="364" t="s">
        <v>740</v>
      </c>
      <c r="R1197" s="364" t="s">
        <v>741</v>
      </c>
      <c r="S1197" s="364" t="s">
        <v>739</v>
      </c>
      <c r="T1197" s="365">
        <v>19788</v>
      </c>
      <c r="U1197" s="365">
        <v>0</v>
      </c>
      <c r="V1197" s="365">
        <v>2211</v>
      </c>
      <c r="W1197" s="365">
        <v>78334</v>
      </c>
      <c r="X1197" s="365">
        <v>24951</v>
      </c>
      <c r="Y1197" s="365">
        <v>4788</v>
      </c>
      <c r="Z1197" s="365">
        <v>0</v>
      </c>
      <c r="AA1197" s="365">
        <v>0</v>
      </c>
      <c r="AB1197" s="365">
        <v>0</v>
      </c>
      <c r="AC1197" s="365">
        <v>0</v>
      </c>
      <c r="AD1197" s="365">
        <v>0</v>
      </c>
      <c r="AE1197" s="365">
        <v>130072</v>
      </c>
      <c r="AF1197" s="365">
        <v>0</v>
      </c>
      <c r="AG1197" s="365">
        <v>0</v>
      </c>
      <c r="AH1197" s="365">
        <v>0</v>
      </c>
      <c r="AI1197" s="365">
        <v>28894</v>
      </c>
      <c r="AJ1197" s="365">
        <v>0</v>
      </c>
      <c r="AK1197" s="365">
        <v>105207</v>
      </c>
    </row>
    <row r="1198" spans="1:37">
      <c r="A1198" s="458" t="str">
        <f t="shared" si="18"/>
        <v>1714516263036000</v>
      </c>
      <c r="B1198" s="364" t="s">
        <v>1616</v>
      </c>
      <c r="C1198" s="364" t="s">
        <v>553</v>
      </c>
      <c r="D1198" s="364" t="s">
        <v>576</v>
      </c>
      <c r="E1198" s="364" t="s">
        <v>739</v>
      </c>
      <c r="F1198" s="364" t="s">
        <v>758</v>
      </c>
      <c r="G1198" s="364" t="s">
        <v>757</v>
      </c>
      <c r="H1198" s="364" t="s">
        <v>556</v>
      </c>
      <c r="J1198" s="364" t="s">
        <v>571</v>
      </c>
      <c r="K1198" s="364" t="s">
        <v>575</v>
      </c>
      <c r="L1198" s="364" t="s">
        <v>741</v>
      </c>
      <c r="M1198" s="364" t="s">
        <v>744</v>
      </c>
      <c r="N1198" s="364" t="s">
        <v>739</v>
      </c>
      <c r="O1198" s="364" t="s">
        <v>742</v>
      </c>
      <c r="P1198" s="364" t="s">
        <v>740</v>
      </c>
      <c r="Q1198" s="364" t="s">
        <v>740</v>
      </c>
      <c r="R1198" s="364" t="s">
        <v>741</v>
      </c>
      <c r="S1198" s="364" t="s">
        <v>739</v>
      </c>
      <c r="T1198" s="365">
        <v>2143</v>
      </c>
      <c r="U1198" s="365">
        <v>0</v>
      </c>
      <c r="V1198" s="365">
        <v>207</v>
      </c>
      <c r="W1198" s="365">
        <v>7497</v>
      </c>
      <c r="X1198" s="365">
        <v>1205</v>
      </c>
      <c r="Y1198" s="365">
        <v>169</v>
      </c>
      <c r="Z1198" s="365">
        <v>0</v>
      </c>
      <c r="AA1198" s="365">
        <v>0</v>
      </c>
      <c r="AB1198" s="365">
        <v>0</v>
      </c>
      <c r="AC1198" s="365">
        <v>0</v>
      </c>
      <c r="AD1198" s="365">
        <v>0</v>
      </c>
      <c r="AE1198" s="365">
        <v>11221</v>
      </c>
      <c r="AF1198" s="365">
        <v>0</v>
      </c>
      <c r="AG1198" s="365">
        <v>0</v>
      </c>
      <c r="AH1198" s="365">
        <v>0</v>
      </c>
      <c r="AI1198" s="365">
        <v>1356</v>
      </c>
      <c r="AJ1198" s="365">
        <v>0</v>
      </c>
      <c r="AK1198" s="365">
        <v>9077</v>
      </c>
    </row>
    <row r="1199" spans="1:37">
      <c r="A1199" s="458" t="str">
        <f t="shared" si="18"/>
        <v>1714517263036000</v>
      </c>
      <c r="B1199" s="364" t="s">
        <v>1616</v>
      </c>
      <c r="C1199" s="364" t="s">
        <v>553</v>
      </c>
      <c r="D1199" s="364" t="s">
        <v>576</v>
      </c>
      <c r="E1199" s="364" t="s">
        <v>739</v>
      </c>
      <c r="F1199" s="364" t="s">
        <v>758</v>
      </c>
      <c r="G1199" s="364" t="s">
        <v>757</v>
      </c>
      <c r="H1199" s="364" t="s">
        <v>556</v>
      </c>
      <c r="J1199" s="364" t="s">
        <v>571</v>
      </c>
      <c r="K1199" s="364" t="s">
        <v>576</v>
      </c>
      <c r="L1199" s="364" t="s">
        <v>741</v>
      </c>
      <c r="M1199" s="364" t="s">
        <v>744</v>
      </c>
      <c r="N1199" s="364" t="s">
        <v>739</v>
      </c>
      <c r="O1199" s="364" t="s">
        <v>742</v>
      </c>
      <c r="P1199" s="364" t="s">
        <v>740</v>
      </c>
      <c r="Q1199" s="364" t="s">
        <v>740</v>
      </c>
      <c r="R1199" s="364" t="s">
        <v>741</v>
      </c>
      <c r="S1199" s="364" t="s">
        <v>739</v>
      </c>
      <c r="T1199" s="365">
        <v>17476</v>
      </c>
      <c r="U1199" s="365">
        <v>0</v>
      </c>
      <c r="V1199" s="365">
        <v>2247</v>
      </c>
      <c r="W1199" s="365">
        <v>77458</v>
      </c>
      <c r="X1199" s="365">
        <v>22946</v>
      </c>
      <c r="Y1199" s="365">
        <v>4788</v>
      </c>
      <c r="Z1199" s="365">
        <v>0</v>
      </c>
      <c r="AA1199" s="365">
        <v>0</v>
      </c>
      <c r="AB1199" s="365">
        <v>0</v>
      </c>
      <c r="AC1199" s="365">
        <v>0</v>
      </c>
      <c r="AD1199" s="365">
        <v>0</v>
      </c>
      <c r="AE1199" s="365">
        <v>124915</v>
      </c>
      <c r="AF1199" s="365">
        <v>0</v>
      </c>
      <c r="AG1199" s="365">
        <v>0</v>
      </c>
      <c r="AH1199" s="365">
        <v>0</v>
      </c>
      <c r="AI1199" s="365">
        <v>26905</v>
      </c>
      <c r="AJ1199" s="365">
        <v>0</v>
      </c>
      <c r="AK1199" s="365">
        <v>103541</v>
      </c>
    </row>
    <row r="1200" spans="1:37">
      <c r="A1200" s="458" t="str">
        <f t="shared" si="18"/>
        <v>1714518263036000</v>
      </c>
      <c r="B1200" s="364" t="s">
        <v>1616</v>
      </c>
      <c r="C1200" s="364" t="s">
        <v>553</v>
      </c>
      <c r="D1200" s="364" t="s">
        <v>576</v>
      </c>
      <c r="E1200" s="364" t="s">
        <v>739</v>
      </c>
      <c r="F1200" s="364" t="s">
        <v>758</v>
      </c>
      <c r="G1200" s="364" t="s">
        <v>757</v>
      </c>
      <c r="H1200" s="364" t="s">
        <v>556</v>
      </c>
      <c r="J1200" s="364" t="s">
        <v>571</v>
      </c>
      <c r="K1200" s="364" t="s">
        <v>577</v>
      </c>
      <c r="L1200" s="364" t="s">
        <v>741</v>
      </c>
      <c r="M1200" s="364" t="s">
        <v>744</v>
      </c>
      <c r="N1200" s="364" t="s">
        <v>739</v>
      </c>
      <c r="O1200" s="364" t="s">
        <v>742</v>
      </c>
      <c r="P1200" s="364" t="s">
        <v>740</v>
      </c>
      <c r="Q1200" s="364" t="s">
        <v>740</v>
      </c>
      <c r="R1200" s="364" t="s">
        <v>741</v>
      </c>
      <c r="S1200" s="364" t="s">
        <v>739</v>
      </c>
      <c r="T1200" s="365">
        <v>1780</v>
      </c>
      <c r="U1200" s="365">
        <v>0</v>
      </c>
      <c r="V1200" s="365">
        <v>171</v>
      </c>
      <c r="W1200" s="365">
        <v>7006</v>
      </c>
      <c r="X1200" s="365">
        <v>828</v>
      </c>
      <c r="Y1200" s="365">
        <v>152</v>
      </c>
      <c r="Z1200" s="365">
        <v>0</v>
      </c>
      <c r="AA1200" s="365">
        <v>0</v>
      </c>
      <c r="AB1200" s="365">
        <v>0</v>
      </c>
      <c r="AC1200" s="365">
        <v>0</v>
      </c>
      <c r="AD1200" s="365">
        <v>0</v>
      </c>
      <c r="AE1200" s="365">
        <v>9937</v>
      </c>
      <c r="AF1200" s="365">
        <v>0</v>
      </c>
      <c r="AG1200" s="365">
        <v>0</v>
      </c>
      <c r="AH1200" s="365">
        <v>0</v>
      </c>
      <c r="AI1200" s="365">
        <v>964</v>
      </c>
      <c r="AJ1200" s="365">
        <v>0</v>
      </c>
      <c r="AK1200" s="365">
        <v>8241</v>
      </c>
    </row>
    <row r="1201" spans="1:69">
      <c r="A1201" s="458" t="str">
        <f t="shared" si="18"/>
        <v>1714519263036000</v>
      </c>
      <c r="B1201" s="364" t="s">
        <v>1616</v>
      </c>
      <c r="C1201" s="364" t="s">
        <v>553</v>
      </c>
      <c r="D1201" s="364" t="s">
        <v>576</v>
      </c>
      <c r="E1201" s="364" t="s">
        <v>739</v>
      </c>
      <c r="F1201" s="364" t="s">
        <v>758</v>
      </c>
      <c r="G1201" s="364" t="s">
        <v>757</v>
      </c>
      <c r="H1201" s="364" t="s">
        <v>556</v>
      </c>
      <c r="J1201" s="364" t="s">
        <v>571</v>
      </c>
      <c r="K1201" s="364" t="s">
        <v>578</v>
      </c>
      <c r="L1201" s="364" t="s">
        <v>741</v>
      </c>
      <c r="M1201" s="364" t="s">
        <v>744</v>
      </c>
      <c r="N1201" s="364" t="s">
        <v>739</v>
      </c>
      <c r="O1201" s="364" t="s">
        <v>742</v>
      </c>
      <c r="P1201" s="364" t="s">
        <v>740</v>
      </c>
      <c r="Q1201" s="364" t="s">
        <v>740</v>
      </c>
      <c r="R1201" s="364" t="s">
        <v>741</v>
      </c>
      <c r="S1201" s="364" t="s">
        <v>739</v>
      </c>
      <c r="T1201" s="365">
        <v>15603</v>
      </c>
      <c r="U1201" s="365">
        <v>0</v>
      </c>
      <c r="V1201" s="365">
        <v>2283</v>
      </c>
      <c r="W1201" s="365">
        <v>76448</v>
      </c>
      <c r="X1201" s="365">
        <v>17923</v>
      </c>
      <c r="Y1201" s="365">
        <v>4789</v>
      </c>
      <c r="Z1201" s="365">
        <v>0</v>
      </c>
      <c r="AA1201" s="365">
        <v>0</v>
      </c>
      <c r="AB1201" s="365">
        <v>0</v>
      </c>
      <c r="AC1201" s="365">
        <v>0</v>
      </c>
      <c r="AD1201" s="365">
        <v>0</v>
      </c>
      <c r="AE1201" s="365">
        <v>117046</v>
      </c>
      <c r="AF1201" s="365">
        <v>0</v>
      </c>
      <c r="AG1201" s="365">
        <v>0</v>
      </c>
      <c r="AH1201" s="365">
        <v>0</v>
      </c>
      <c r="AI1201" s="365">
        <v>21882</v>
      </c>
      <c r="AJ1201" s="365">
        <v>0</v>
      </c>
      <c r="AK1201" s="365">
        <v>98864</v>
      </c>
    </row>
    <row r="1202" spans="1:69">
      <c r="A1202" s="458" t="str">
        <f t="shared" si="18"/>
        <v>1714520263036000</v>
      </c>
      <c r="B1202" s="364" t="s">
        <v>1616</v>
      </c>
      <c r="C1202" s="364" t="s">
        <v>553</v>
      </c>
      <c r="D1202" s="364" t="s">
        <v>576</v>
      </c>
      <c r="E1202" s="364" t="s">
        <v>739</v>
      </c>
      <c r="F1202" s="364" t="s">
        <v>758</v>
      </c>
      <c r="G1202" s="364" t="s">
        <v>757</v>
      </c>
      <c r="H1202" s="364" t="s">
        <v>556</v>
      </c>
      <c r="J1202" s="364" t="s">
        <v>571</v>
      </c>
      <c r="K1202" s="364" t="s">
        <v>579</v>
      </c>
      <c r="L1202" s="364" t="s">
        <v>741</v>
      </c>
      <c r="M1202" s="364" t="s">
        <v>744</v>
      </c>
      <c r="N1202" s="364" t="s">
        <v>739</v>
      </c>
      <c r="O1202" s="364" t="s">
        <v>742</v>
      </c>
      <c r="P1202" s="364" t="s">
        <v>740</v>
      </c>
      <c r="Q1202" s="364" t="s">
        <v>740</v>
      </c>
      <c r="R1202" s="364" t="s">
        <v>741</v>
      </c>
      <c r="S1202" s="364" t="s">
        <v>739</v>
      </c>
      <c r="T1202" s="365">
        <v>1456</v>
      </c>
      <c r="U1202" s="365">
        <v>0</v>
      </c>
      <c r="V1202" s="365">
        <v>135</v>
      </c>
      <c r="W1202" s="365">
        <v>6528</v>
      </c>
      <c r="X1202" s="365">
        <v>510</v>
      </c>
      <c r="Y1202" s="365">
        <v>134</v>
      </c>
      <c r="Z1202" s="365">
        <v>0</v>
      </c>
      <c r="AA1202" s="365">
        <v>0</v>
      </c>
      <c r="AB1202" s="365">
        <v>0</v>
      </c>
      <c r="AC1202" s="365">
        <v>0</v>
      </c>
      <c r="AD1202" s="365">
        <v>0</v>
      </c>
      <c r="AE1202" s="365">
        <v>8763</v>
      </c>
      <c r="AF1202" s="365">
        <v>0</v>
      </c>
      <c r="AG1202" s="365">
        <v>0</v>
      </c>
      <c r="AH1202" s="365">
        <v>0</v>
      </c>
      <c r="AI1202" s="365">
        <v>631</v>
      </c>
      <c r="AJ1202" s="365">
        <v>0</v>
      </c>
      <c r="AK1202" s="365">
        <v>7458</v>
      </c>
    </row>
    <row r="1203" spans="1:69">
      <c r="A1203" s="458" t="str">
        <f t="shared" si="18"/>
        <v>1714521263036000</v>
      </c>
      <c r="B1203" s="364" t="s">
        <v>1616</v>
      </c>
      <c r="C1203" s="364" t="s">
        <v>553</v>
      </c>
      <c r="D1203" s="364" t="s">
        <v>576</v>
      </c>
      <c r="E1203" s="364" t="s">
        <v>739</v>
      </c>
      <c r="F1203" s="364" t="s">
        <v>758</v>
      </c>
      <c r="G1203" s="364" t="s">
        <v>757</v>
      </c>
      <c r="H1203" s="364" t="s">
        <v>556</v>
      </c>
      <c r="J1203" s="364" t="s">
        <v>571</v>
      </c>
      <c r="K1203" s="364" t="s">
        <v>559</v>
      </c>
      <c r="L1203" s="364" t="s">
        <v>741</v>
      </c>
      <c r="M1203" s="364" t="s">
        <v>744</v>
      </c>
      <c r="N1203" s="364" t="s">
        <v>739</v>
      </c>
      <c r="O1203" s="364" t="s">
        <v>742</v>
      </c>
      <c r="P1203" s="364" t="s">
        <v>740</v>
      </c>
      <c r="Q1203" s="364" t="s">
        <v>740</v>
      </c>
      <c r="R1203" s="364" t="s">
        <v>741</v>
      </c>
      <c r="S1203" s="364" t="s">
        <v>739</v>
      </c>
      <c r="T1203" s="365">
        <v>76302</v>
      </c>
      <c r="U1203" s="365">
        <v>0</v>
      </c>
      <c r="V1203" s="365">
        <v>6148</v>
      </c>
      <c r="W1203" s="365">
        <v>1069813</v>
      </c>
      <c r="X1203" s="365">
        <v>33045</v>
      </c>
      <c r="Y1203" s="365">
        <v>31636</v>
      </c>
      <c r="Z1203" s="365">
        <v>0</v>
      </c>
      <c r="AA1203" s="365">
        <v>0</v>
      </c>
      <c r="AB1203" s="365">
        <v>0</v>
      </c>
      <c r="AC1203" s="365">
        <v>0</v>
      </c>
      <c r="AD1203" s="365">
        <v>0</v>
      </c>
      <c r="AE1203" s="365">
        <v>1216944</v>
      </c>
      <c r="AF1203" s="365">
        <v>0</v>
      </c>
      <c r="AG1203" s="365">
        <v>0</v>
      </c>
      <c r="AH1203" s="365">
        <v>0</v>
      </c>
      <c r="AI1203" s="365">
        <v>64100</v>
      </c>
      <c r="AJ1203" s="365">
        <v>0</v>
      </c>
      <c r="AK1203" s="365">
        <v>1166159</v>
      </c>
    </row>
    <row r="1204" spans="1:69">
      <c r="A1204" s="458" t="str">
        <f t="shared" si="18"/>
        <v>1714522263036000</v>
      </c>
      <c r="B1204" s="364" t="s">
        <v>1616</v>
      </c>
      <c r="C1204" s="364" t="s">
        <v>553</v>
      </c>
      <c r="D1204" s="364" t="s">
        <v>576</v>
      </c>
      <c r="E1204" s="364" t="s">
        <v>739</v>
      </c>
      <c r="F1204" s="364" t="s">
        <v>758</v>
      </c>
      <c r="G1204" s="364" t="s">
        <v>757</v>
      </c>
      <c r="H1204" s="364" t="s">
        <v>556</v>
      </c>
      <c r="J1204" s="364" t="s">
        <v>571</v>
      </c>
      <c r="K1204" s="364" t="s">
        <v>580</v>
      </c>
      <c r="L1204" s="364" t="s">
        <v>741</v>
      </c>
      <c r="M1204" s="364" t="s">
        <v>744</v>
      </c>
      <c r="N1204" s="364" t="s">
        <v>739</v>
      </c>
      <c r="O1204" s="364" t="s">
        <v>742</v>
      </c>
      <c r="P1204" s="364" t="s">
        <v>740</v>
      </c>
      <c r="Q1204" s="364" t="s">
        <v>740</v>
      </c>
      <c r="R1204" s="364" t="s">
        <v>741</v>
      </c>
      <c r="S1204" s="364" t="s">
        <v>739</v>
      </c>
      <c r="T1204" s="365">
        <v>4317</v>
      </c>
      <c r="U1204" s="365">
        <v>0</v>
      </c>
      <c r="V1204" s="365">
        <v>181</v>
      </c>
      <c r="W1204" s="365">
        <v>63727</v>
      </c>
      <c r="X1204" s="365">
        <v>583</v>
      </c>
      <c r="Y1204" s="365">
        <v>510</v>
      </c>
      <c r="Z1204" s="365">
        <v>0</v>
      </c>
      <c r="AA1204" s="365">
        <v>0</v>
      </c>
      <c r="AB1204" s="365">
        <v>0</v>
      </c>
      <c r="AC1204" s="365">
        <v>0</v>
      </c>
      <c r="AD1204" s="365">
        <v>0</v>
      </c>
      <c r="AE1204" s="365">
        <v>69318</v>
      </c>
      <c r="AF1204" s="365">
        <v>0</v>
      </c>
      <c r="AG1204" s="365">
        <v>0</v>
      </c>
      <c r="AH1204" s="365">
        <v>0</v>
      </c>
      <c r="AI1204" s="365">
        <v>1068</v>
      </c>
      <c r="AJ1204" s="365">
        <v>0</v>
      </c>
      <c r="AK1204" s="365">
        <v>66974</v>
      </c>
    </row>
    <row r="1205" spans="1:69">
      <c r="A1205" s="458" t="str">
        <f t="shared" si="18"/>
        <v>1714523263036000</v>
      </c>
      <c r="B1205" s="364" t="s">
        <v>1616</v>
      </c>
      <c r="C1205" s="364" t="s">
        <v>553</v>
      </c>
      <c r="D1205" s="364" t="s">
        <v>576</v>
      </c>
      <c r="E1205" s="364" t="s">
        <v>739</v>
      </c>
      <c r="F1205" s="364" t="s">
        <v>758</v>
      </c>
      <c r="G1205" s="364" t="s">
        <v>757</v>
      </c>
      <c r="H1205" s="364" t="s">
        <v>556</v>
      </c>
      <c r="J1205" s="364" t="s">
        <v>571</v>
      </c>
      <c r="K1205" s="364" t="s">
        <v>581</v>
      </c>
      <c r="L1205" s="364" t="s">
        <v>741</v>
      </c>
      <c r="M1205" s="364" t="s">
        <v>744</v>
      </c>
      <c r="N1205" s="364" t="s">
        <v>739</v>
      </c>
      <c r="O1205" s="364" t="s">
        <v>742</v>
      </c>
      <c r="P1205" s="364" t="s">
        <v>740</v>
      </c>
      <c r="Q1205" s="364" t="s">
        <v>740</v>
      </c>
      <c r="R1205" s="364" t="s">
        <v>741</v>
      </c>
      <c r="S1205" s="364" t="s">
        <v>739</v>
      </c>
      <c r="T1205" s="365">
        <v>0</v>
      </c>
      <c r="U1205" s="365">
        <v>0</v>
      </c>
      <c r="V1205" s="365">
        <v>0</v>
      </c>
      <c r="W1205" s="365">
        <v>0</v>
      </c>
      <c r="X1205" s="365">
        <v>0</v>
      </c>
      <c r="Y1205" s="365">
        <v>0</v>
      </c>
      <c r="Z1205" s="365">
        <v>0</v>
      </c>
      <c r="AA1205" s="365">
        <v>0</v>
      </c>
      <c r="AB1205" s="365">
        <v>0</v>
      </c>
      <c r="AC1205" s="365">
        <v>0</v>
      </c>
      <c r="AD1205" s="365">
        <v>0</v>
      </c>
      <c r="AE1205" s="365">
        <v>0</v>
      </c>
      <c r="AF1205" s="365">
        <v>0</v>
      </c>
      <c r="AG1205" s="365">
        <v>0</v>
      </c>
      <c r="AH1205" s="365">
        <v>0</v>
      </c>
      <c r="AI1205" s="365">
        <v>0</v>
      </c>
      <c r="AJ1205" s="365">
        <v>0</v>
      </c>
      <c r="AK1205" s="365">
        <v>0</v>
      </c>
    </row>
    <row r="1206" spans="1:69">
      <c r="A1206" s="458" t="str">
        <f t="shared" si="18"/>
        <v>1714524263036000</v>
      </c>
      <c r="B1206" s="364" t="s">
        <v>1616</v>
      </c>
      <c r="C1206" s="364" t="s">
        <v>553</v>
      </c>
      <c r="D1206" s="364" t="s">
        <v>576</v>
      </c>
      <c r="E1206" s="364" t="s">
        <v>739</v>
      </c>
      <c r="F1206" s="364" t="s">
        <v>758</v>
      </c>
      <c r="G1206" s="364" t="s">
        <v>757</v>
      </c>
      <c r="H1206" s="364" t="s">
        <v>556</v>
      </c>
      <c r="J1206" s="364" t="s">
        <v>571</v>
      </c>
      <c r="K1206" s="364" t="s">
        <v>560</v>
      </c>
      <c r="L1206" s="364" t="s">
        <v>741</v>
      </c>
      <c r="M1206" s="364" t="s">
        <v>744</v>
      </c>
      <c r="N1206" s="364" t="s">
        <v>739</v>
      </c>
      <c r="O1206" s="364" t="s">
        <v>742</v>
      </c>
      <c r="P1206" s="364" t="s">
        <v>740</v>
      </c>
      <c r="Q1206" s="364" t="s">
        <v>740</v>
      </c>
      <c r="R1206" s="364" t="s">
        <v>741</v>
      </c>
      <c r="S1206" s="364" t="s">
        <v>739</v>
      </c>
      <c r="T1206" s="365">
        <v>310116</v>
      </c>
      <c r="U1206" s="365">
        <v>0</v>
      </c>
      <c r="V1206" s="365">
        <v>27411</v>
      </c>
      <c r="W1206" s="365">
        <v>1763089</v>
      </c>
      <c r="X1206" s="365">
        <v>363479</v>
      </c>
      <c r="Y1206" s="365">
        <v>74897</v>
      </c>
      <c r="Z1206" s="365">
        <v>0</v>
      </c>
      <c r="AA1206" s="365">
        <v>0</v>
      </c>
      <c r="AB1206" s="365">
        <v>0</v>
      </c>
      <c r="AC1206" s="365">
        <v>0</v>
      </c>
      <c r="AD1206" s="365">
        <v>0</v>
      </c>
      <c r="AE1206" s="365">
        <v>2538992</v>
      </c>
      <c r="AF1206" s="365">
        <v>0</v>
      </c>
      <c r="AG1206" s="365">
        <v>0</v>
      </c>
      <c r="AH1206" s="365">
        <v>0</v>
      </c>
      <c r="AI1206" s="365">
        <v>419003</v>
      </c>
      <c r="AJ1206" s="365">
        <v>0</v>
      </c>
      <c r="AK1206" s="365">
        <v>2149167</v>
      </c>
    </row>
    <row r="1207" spans="1:69">
      <c r="A1207" s="458" t="str">
        <f t="shared" si="18"/>
        <v>1715201263036000</v>
      </c>
      <c r="B1207" s="364" t="s">
        <v>1616</v>
      </c>
      <c r="C1207" s="364" t="s">
        <v>553</v>
      </c>
      <c r="D1207" s="364" t="s">
        <v>576</v>
      </c>
      <c r="E1207" s="364" t="s">
        <v>739</v>
      </c>
      <c r="F1207" s="364" t="s">
        <v>758</v>
      </c>
      <c r="G1207" s="364" t="s">
        <v>757</v>
      </c>
      <c r="H1207" s="364" t="s">
        <v>556</v>
      </c>
      <c r="J1207" s="364" t="s">
        <v>746</v>
      </c>
      <c r="K1207" s="364" t="s">
        <v>558</v>
      </c>
      <c r="L1207" s="364" t="s">
        <v>741</v>
      </c>
      <c r="M1207" s="364" t="s">
        <v>744</v>
      </c>
      <c r="N1207" s="364" t="s">
        <v>739</v>
      </c>
      <c r="O1207" s="364" t="s">
        <v>742</v>
      </c>
      <c r="P1207" s="364" t="s">
        <v>740</v>
      </c>
      <c r="Q1207" s="364" t="s">
        <v>740</v>
      </c>
      <c r="R1207" s="364" t="s">
        <v>741</v>
      </c>
      <c r="S1207" s="364" t="s">
        <v>739</v>
      </c>
      <c r="T1207" s="365">
        <v>114363</v>
      </c>
      <c r="U1207" s="365">
        <v>66882</v>
      </c>
      <c r="V1207" s="365">
        <v>0</v>
      </c>
      <c r="W1207" s="365">
        <v>0</v>
      </c>
      <c r="X1207" s="365">
        <v>4023</v>
      </c>
      <c r="Y1207" s="365">
        <v>0</v>
      </c>
      <c r="Z1207" s="365">
        <v>0</v>
      </c>
      <c r="AA1207" s="365">
        <v>1289</v>
      </c>
      <c r="AB1207" s="365">
        <v>0</v>
      </c>
      <c r="AC1207" s="365">
        <v>39647</v>
      </c>
      <c r="AD1207" s="365">
        <v>0</v>
      </c>
      <c r="AE1207" s="365">
        <v>2522</v>
      </c>
      <c r="AF1207" s="365">
        <v>0</v>
      </c>
      <c r="AG1207" s="365">
        <v>0</v>
      </c>
      <c r="AH1207" s="365">
        <v>25449</v>
      </c>
      <c r="AI1207" s="365">
        <v>17082</v>
      </c>
      <c r="AJ1207" s="365">
        <v>0</v>
      </c>
      <c r="AK1207" s="365">
        <v>0</v>
      </c>
      <c r="AL1207" s="365">
        <v>1381</v>
      </c>
      <c r="AM1207" s="365">
        <v>0</v>
      </c>
      <c r="AN1207" s="365">
        <v>178</v>
      </c>
      <c r="AO1207" s="365">
        <v>0</v>
      </c>
      <c r="AP1207" s="365">
        <v>6786</v>
      </c>
      <c r="AQ1207" s="365">
        <v>0</v>
      </c>
      <c r="AR1207" s="365">
        <v>22</v>
      </c>
      <c r="AS1207" s="365">
        <v>0</v>
      </c>
      <c r="AT1207" s="365">
        <v>0</v>
      </c>
      <c r="AU1207" s="365">
        <v>0</v>
      </c>
      <c r="AV1207" s="365">
        <v>0</v>
      </c>
      <c r="AW1207" s="365">
        <v>0</v>
      </c>
      <c r="AX1207" s="365">
        <v>0</v>
      </c>
      <c r="AY1207" s="365">
        <v>0</v>
      </c>
      <c r="AZ1207" s="365">
        <v>70414</v>
      </c>
      <c r="BA1207" s="365">
        <v>0</v>
      </c>
      <c r="BB1207" s="365">
        <v>0</v>
      </c>
      <c r="BC1207" s="365">
        <v>0</v>
      </c>
      <c r="BD1207" s="365">
        <v>0</v>
      </c>
      <c r="BE1207" s="365">
        <v>1289</v>
      </c>
      <c r="BF1207" s="365">
        <v>0</v>
      </c>
      <c r="BG1207" s="365">
        <v>0</v>
      </c>
      <c r="BH1207" s="365">
        <v>14402</v>
      </c>
      <c r="BI1207" s="365">
        <v>0</v>
      </c>
      <c r="BJ1207" s="365">
        <v>0</v>
      </c>
      <c r="BK1207" s="365">
        <v>0</v>
      </c>
      <c r="BL1207" s="365">
        <v>178</v>
      </c>
      <c r="BM1207" s="365">
        <v>0</v>
      </c>
      <c r="BN1207" s="365">
        <v>0</v>
      </c>
      <c r="BO1207" s="365">
        <v>0</v>
      </c>
      <c r="BP1207" s="365">
        <v>0</v>
      </c>
      <c r="BQ1207" s="365">
        <v>0</v>
      </c>
    </row>
    <row r="1208" spans="1:69">
      <c r="A1208" s="458" t="str">
        <f t="shared" si="18"/>
        <v>1715202263036000</v>
      </c>
      <c r="B1208" s="364" t="s">
        <v>1616</v>
      </c>
      <c r="C1208" s="364" t="s">
        <v>553</v>
      </c>
      <c r="D1208" s="364" t="s">
        <v>576</v>
      </c>
      <c r="E1208" s="364" t="s">
        <v>739</v>
      </c>
      <c r="F1208" s="364" t="s">
        <v>758</v>
      </c>
      <c r="G1208" s="364" t="s">
        <v>757</v>
      </c>
      <c r="H1208" s="364" t="s">
        <v>556</v>
      </c>
      <c r="J1208" s="364" t="s">
        <v>746</v>
      </c>
      <c r="K1208" s="364" t="s">
        <v>561</v>
      </c>
      <c r="L1208" s="364" t="s">
        <v>741</v>
      </c>
      <c r="M1208" s="364" t="s">
        <v>744</v>
      </c>
      <c r="N1208" s="364" t="s">
        <v>739</v>
      </c>
      <c r="O1208" s="364" t="s">
        <v>742</v>
      </c>
      <c r="P1208" s="364" t="s">
        <v>740</v>
      </c>
      <c r="Q1208" s="364" t="s">
        <v>740</v>
      </c>
      <c r="R1208" s="364" t="s">
        <v>741</v>
      </c>
      <c r="S1208" s="364" t="s">
        <v>739</v>
      </c>
      <c r="T1208" s="365">
        <v>114363</v>
      </c>
      <c r="U1208" s="365">
        <v>66882</v>
      </c>
      <c r="V1208" s="365">
        <v>0</v>
      </c>
      <c r="W1208" s="365">
        <v>0</v>
      </c>
      <c r="X1208" s="365">
        <v>4023</v>
      </c>
      <c r="Y1208" s="365">
        <v>0</v>
      </c>
      <c r="Z1208" s="365">
        <v>0</v>
      </c>
      <c r="AA1208" s="365">
        <v>1289</v>
      </c>
      <c r="AB1208" s="365">
        <v>0</v>
      </c>
      <c r="AC1208" s="365">
        <v>39647</v>
      </c>
      <c r="AD1208" s="365">
        <v>0</v>
      </c>
      <c r="AE1208" s="365">
        <v>2522</v>
      </c>
      <c r="AF1208" s="365">
        <v>0</v>
      </c>
      <c r="AG1208" s="365">
        <v>0</v>
      </c>
      <c r="AH1208" s="365">
        <v>25449</v>
      </c>
      <c r="AI1208" s="365">
        <v>17082</v>
      </c>
      <c r="AJ1208" s="365">
        <v>0</v>
      </c>
      <c r="AK1208" s="365">
        <v>0</v>
      </c>
      <c r="AL1208" s="365">
        <v>1381</v>
      </c>
      <c r="AM1208" s="365">
        <v>0</v>
      </c>
      <c r="AN1208" s="365">
        <v>178</v>
      </c>
      <c r="AO1208" s="365">
        <v>0</v>
      </c>
      <c r="AP1208" s="365">
        <v>6786</v>
      </c>
      <c r="AQ1208" s="365">
        <v>0</v>
      </c>
      <c r="AR1208" s="365">
        <v>22</v>
      </c>
      <c r="AS1208" s="365">
        <v>0</v>
      </c>
      <c r="AT1208" s="365">
        <v>0</v>
      </c>
      <c r="AU1208" s="365">
        <v>0</v>
      </c>
      <c r="AV1208" s="365">
        <v>0</v>
      </c>
      <c r="AW1208" s="365">
        <v>0</v>
      </c>
      <c r="AX1208" s="365">
        <v>0</v>
      </c>
      <c r="AY1208" s="365">
        <v>0</v>
      </c>
      <c r="AZ1208" s="365">
        <v>70414</v>
      </c>
      <c r="BA1208" s="365">
        <v>0</v>
      </c>
      <c r="BB1208" s="365">
        <v>0</v>
      </c>
      <c r="BC1208" s="365">
        <v>0</v>
      </c>
      <c r="BD1208" s="365">
        <v>0</v>
      </c>
      <c r="BE1208" s="365">
        <v>1289</v>
      </c>
      <c r="BF1208" s="365">
        <v>0</v>
      </c>
      <c r="BG1208" s="365">
        <v>0</v>
      </c>
      <c r="BH1208" s="365">
        <v>14402</v>
      </c>
      <c r="BI1208" s="365">
        <v>0</v>
      </c>
      <c r="BJ1208" s="365">
        <v>0</v>
      </c>
      <c r="BK1208" s="365">
        <v>0</v>
      </c>
      <c r="BL1208" s="365">
        <v>178</v>
      </c>
      <c r="BM1208" s="365">
        <v>0</v>
      </c>
      <c r="BN1208" s="365">
        <v>0</v>
      </c>
      <c r="BO1208" s="365">
        <v>0</v>
      </c>
      <c r="BP1208" s="365">
        <v>0</v>
      </c>
      <c r="BQ1208" s="365">
        <v>0</v>
      </c>
    </row>
    <row r="1209" spans="1:69">
      <c r="A1209" s="458" t="str">
        <f t="shared" si="18"/>
        <v>0102101263435000</v>
      </c>
      <c r="B1209" s="364" t="s">
        <v>1616</v>
      </c>
      <c r="C1209" s="364" t="s">
        <v>553</v>
      </c>
      <c r="D1209" s="364" t="s">
        <v>558</v>
      </c>
      <c r="E1209" s="364" t="s">
        <v>555</v>
      </c>
      <c r="F1209" s="364" t="s">
        <v>591</v>
      </c>
      <c r="G1209" s="364" t="s">
        <v>468</v>
      </c>
      <c r="H1209" s="364" t="s">
        <v>556</v>
      </c>
      <c r="J1209" s="364" t="s">
        <v>559</v>
      </c>
      <c r="K1209" s="364" t="s">
        <v>558</v>
      </c>
      <c r="L1209" s="364" t="s">
        <v>743</v>
      </c>
      <c r="M1209" s="364" t="s">
        <v>744</v>
      </c>
      <c r="N1209" s="364" t="s">
        <v>739</v>
      </c>
      <c r="O1209" s="364" t="s">
        <v>555</v>
      </c>
      <c r="P1209" s="364" t="s">
        <v>555</v>
      </c>
      <c r="Q1209" s="364" t="s">
        <v>555</v>
      </c>
      <c r="R1209" s="364" t="s">
        <v>555</v>
      </c>
      <c r="S1209" s="364" t="s">
        <v>555</v>
      </c>
      <c r="T1209" s="365">
        <v>3781</v>
      </c>
      <c r="U1209" s="365">
        <v>1762</v>
      </c>
      <c r="V1209" s="365">
        <v>1379</v>
      </c>
      <c r="W1209" s="365">
        <v>0</v>
      </c>
      <c r="X1209" s="365">
        <v>1320</v>
      </c>
      <c r="Y1209" s="365">
        <v>8242</v>
      </c>
      <c r="Z1209" s="365">
        <v>1702</v>
      </c>
      <c r="AA1209" s="365">
        <v>1702</v>
      </c>
      <c r="AB1209" s="365">
        <v>0</v>
      </c>
      <c r="AC1209" s="365">
        <v>0</v>
      </c>
      <c r="AD1209" s="365">
        <v>0</v>
      </c>
      <c r="AE1209" s="365">
        <v>3525</v>
      </c>
      <c r="AF1209" s="365">
        <v>0</v>
      </c>
      <c r="AG1209" s="365">
        <v>394</v>
      </c>
      <c r="AH1209" s="365">
        <v>5626</v>
      </c>
      <c r="AI1209" s="365">
        <v>0</v>
      </c>
      <c r="AJ1209" s="365">
        <v>264</v>
      </c>
      <c r="AK1209" s="365">
        <v>0</v>
      </c>
      <c r="AL1209" s="365">
        <v>11710</v>
      </c>
      <c r="AM1209" s="365">
        <v>712</v>
      </c>
      <c r="AN1209" s="365">
        <v>0</v>
      </c>
      <c r="AO1209" s="365">
        <v>0</v>
      </c>
      <c r="AP1209" s="365">
        <v>0</v>
      </c>
      <c r="AQ1209" s="365">
        <v>0</v>
      </c>
      <c r="AR1209" s="365">
        <v>481</v>
      </c>
      <c r="AS1209" s="365">
        <v>0</v>
      </c>
      <c r="AT1209" s="365">
        <v>0</v>
      </c>
      <c r="AU1209" s="365">
        <v>1572</v>
      </c>
      <c r="AV1209" s="365">
        <v>33516</v>
      </c>
      <c r="AW1209" s="365">
        <v>0</v>
      </c>
      <c r="AX1209" s="365">
        <v>0</v>
      </c>
      <c r="AY1209" s="365">
        <v>33516</v>
      </c>
    </row>
    <row r="1210" spans="1:69">
      <c r="A1210" s="458" t="str">
        <f t="shared" si="18"/>
        <v>0102102263435000</v>
      </c>
      <c r="B1210" s="364" t="s">
        <v>1616</v>
      </c>
      <c r="C1210" s="364" t="s">
        <v>553</v>
      </c>
      <c r="D1210" s="364" t="s">
        <v>558</v>
      </c>
      <c r="E1210" s="364" t="s">
        <v>555</v>
      </c>
      <c r="F1210" s="364" t="s">
        <v>591</v>
      </c>
      <c r="G1210" s="364" t="s">
        <v>468</v>
      </c>
      <c r="H1210" s="364" t="s">
        <v>556</v>
      </c>
      <c r="J1210" s="364" t="s">
        <v>559</v>
      </c>
      <c r="K1210" s="364" t="s">
        <v>561</v>
      </c>
      <c r="L1210" s="364" t="s">
        <v>743</v>
      </c>
      <c r="M1210" s="364" t="s">
        <v>744</v>
      </c>
      <c r="N1210" s="364" t="s">
        <v>739</v>
      </c>
      <c r="O1210" s="364" t="s">
        <v>555</v>
      </c>
      <c r="P1210" s="364" t="s">
        <v>555</v>
      </c>
      <c r="Q1210" s="364" t="s">
        <v>555</v>
      </c>
      <c r="R1210" s="364" t="s">
        <v>555</v>
      </c>
      <c r="S1210" s="364" t="s">
        <v>555</v>
      </c>
      <c r="T1210" s="365">
        <v>3781</v>
      </c>
      <c r="U1210" s="365">
        <v>0</v>
      </c>
      <c r="V1210" s="365">
        <v>1573</v>
      </c>
      <c r="W1210" s="365">
        <v>0</v>
      </c>
      <c r="X1210" s="365">
        <v>189</v>
      </c>
      <c r="Y1210" s="365">
        <v>1379</v>
      </c>
      <c r="Z1210" s="365">
        <v>0</v>
      </c>
      <c r="AA1210" s="365">
        <v>0</v>
      </c>
      <c r="AB1210" s="365">
        <v>1087</v>
      </c>
      <c r="AC1210" s="365">
        <v>0</v>
      </c>
      <c r="AD1210" s="365">
        <v>233</v>
      </c>
      <c r="AE1210" s="365">
        <v>6441</v>
      </c>
      <c r="AF1210" s="365">
        <v>0</v>
      </c>
      <c r="AG1210" s="365">
        <v>1801</v>
      </c>
    </row>
    <row r="1211" spans="1:69">
      <c r="A1211" s="458" t="str">
        <f t="shared" si="18"/>
        <v>0102401263435000</v>
      </c>
      <c r="B1211" s="364" t="s">
        <v>1616</v>
      </c>
      <c r="C1211" s="364" t="s">
        <v>553</v>
      </c>
      <c r="D1211" s="364" t="s">
        <v>558</v>
      </c>
      <c r="E1211" s="364" t="s">
        <v>555</v>
      </c>
      <c r="F1211" s="364" t="s">
        <v>591</v>
      </c>
      <c r="G1211" s="364" t="s">
        <v>468</v>
      </c>
      <c r="H1211" s="364" t="s">
        <v>556</v>
      </c>
      <c r="J1211" s="364" t="s">
        <v>560</v>
      </c>
      <c r="K1211" s="364" t="s">
        <v>558</v>
      </c>
      <c r="L1211" s="364" t="s">
        <v>743</v>
      </c>
      <c r="M1211" s="364" t="s">
        <v>744</v>
      </c>
      <c r="N1211" s="364" t="s">
        <v>739</v>
      </c>
      <c r="O1211" s="364" t="s">
        <v>555</v>
      </c>
      <c r="P1211" s="364" t="s">
        <v>555</v>
      </c>
      <c r="Q1211" s="364" t="s">
        <v>555</v>
      </c>
      <c r="R1211" s="364" t="s">
        <v>555</v>
      </c>
      <c r="S1211" s="364" t="s">
        <v>555</v>
      </c>
      <c r="T1211" s="365">
        <v>0</v>
      </c>
      <c r="U1211" s="365">
        <v>19500</v>
      </c>
      <c r="V1211" s="365">
        <v>0</v>
      </c>
      <c r="W1211" s="365">
        <v>50033</v>
      </c>
      <c r="X1211" s="365">
        <v>0</v>
      </c>
      <c r="Y1211" s="365">
        <v>11017</v>
      </c>
      <c r="Z1211" s="365">
        <v>0</v>
      </c>
      <c r="AA1211" s="365">
        <v>0</v>
      </c>
      <c r="AB1211" s="365">
        <v>0</v>
      </c>
      <c r="AC1211" s="365">
        <v>0</v>
      </c>
      <c r="AD1211" s="365">
        <v>0</v>
      </c>
      <c r="AE1211" s="365">
        <v>80550</v>
      </c>
      <c r="AF1211" s="365">
        <v>0</v>
      </c>
      <c r="AG1211" s="365">
        <v>80550</v>
      </c>
      <c r="AH1211" s="365">
        <v>0</v>
      </c>
      <c r="AI1211" s="365">
        <v>0</v>
      </c>
    </row>
    <row r="1212" spans="1:69">
      <c r="A1212" s="458" t="str">
        <f t="shared" si="18"/>
        <v>0102402263435000</v>
      </c>
      <c r="B1212" s="364" t="s">
        <v>1616</v>
      </c>
      <c r="C1212" s="364" t="s">
        <v>553</v>
      </c>
      <c r="D1212" s="364" t="s">
        <v>558</v>
      </c>
      <c r="E1212" s="364" t="s">
        <v>555</v>
      </c>
      <c r="F1212" s="364" t="s">
        <v>591</v>
      </c>
      <c r="G1212" s="364" t="s">
        <v>468</v>
      </c>
      <c r="H1212" s="364" t="s">
        <v>556</v>
      </c>
      <c r="J1212" s="364" t="s">
        <v>560</v>
      </c>
      <c r="K1212" s="364" t="s">
        <v>561</v>
      </c>
      <c r="L1212" s="364" t="s">
        <v>743</v>
      </c>
      <c r="M1212" s="364" t="s">
        <v>744</v>
      </c>
      <c r="N1212" s="364" t="s">
        <v>739</v>
      </c>
      <c r="O1212" s="364" t="s">
        <v>555</v>
      </c>
      <c r="P1212" s="364" t="s">
        <v>555</v>
      </c>
      <c r="Q1212" s="364" t="s">
        <v>555</v>
      </c>
      <c r="R1212" s="364" t="s">
        <v>555</v>
      </c>
      <c r="S1212" s="364" t="s">
        <v>555</v>
      </c>
      <c r="T1212" s="365">
        <v>0</v>
      </c>
      <c r="U1212" s="365">
        <v>0</v>
      </c>
      <c r="V1212" s="365">
        <v>0</v>
      </c>
      <c r="W1212" s="365">
        <v>46981</v>
      </c>
      <c r="X1212" s="365">
        <v>0</v>
      </c>
      <c r="Y1212" s="365">
        <v>11017</v>
      </c>
      <c r="Z1212" s="365">
        <v>0</v>
      </c>
      <c r="AA1212" s="365">
        <v>0</v>
      </c>
      <c r="AB1212" s="365">
        <v>0</v>
      </c>
      <c r="AC1212" s="365">
        <v>0</v>
      </c>
      <c r="AD1212" s="365">
        <v>0</v>
      </c>
      <c r="AE1212" s="365">
        <v>57998</v>
      </c>
      <c r="AF1212" s="365">
        <v>0</v>
      </c>
      <c r="AG1212" s="365">
        <v>57998</v>
      </c>
      <c r="AH1212" s="365">
        <v>0</v>
      </c>
      <c r="AI1212" s="365">
        <v>0</v>
      </c>
    </row>
    <row r="1213" spans="1:69">
      <c r="A1213" s="458" t="str">
        <f t="shared" si="18"/>
        <v>0102403263435000</v>
      </c>
      <c r="B1213" s="364" t="s">
        <v>1616</v>
      </c>
      <c r="C1213" s="364" t="s">
        <v>553</v>
      </c>
      <c r="D1213" s="364" t="s">
        <v>558</v>
      </c>
      <c r="E1213" s="364" t="s">
        <v>555</v>
      </c>
      <c r="F1213" s="364" t="s">
        <v>591</v>
      </c>
      <c r="G1213" s="364" t="s">
        <v>468</v>
      </c>
      <c r="H1213" s="364" t="s">
        <v>556</v>
      </c>
      <c r="J1213" s="364" t="s">
        <v>560</v>
      </c>
      <c r="K1213" s="364" t="s">
        <v>562</v>
      </c>
      <c r="L1213" s="364" t="s">
        <v>743</v>
      </c>
      <c r="M1213" s="364" t="s">
        <v>744</v>
      </c>
      <c r="N1213" s="364" t="s">
        <v>739</v>
      </c>
      <c r="O1213" s="364" t="s">
        <v>555</v>
      </c>
      <c r="P1213" s="364" t="s">
        <v>555</v>
      </c>
      <c r="Q1213" s="364" t="s">
        <v>555</v>
      </c>
      <c r="R1213" s="364" t="s">
        <v>555</v>
      </c>
      <c r="S1213" s="364" t="s">
        <v>555</v>
      </c>
      <c r="T1213" s="365">
        <v>0</v>
      </c>
      <c r="U1213" s="365">
        <v>0</v>
      </c>
      <c r="V1213" s="365">
        <v>0</v>
      </c>
      <c r="W1213" s="365">
        <v>0</v>
      </c>
      <c r="X1213" s="365">
        <v>0</v>
      </c>
      <c r="Y1213" s="365">
        <v>0</v>
      </c>
      <c r="Z1213" s="365">
        <v>0</v>
      </c>
      <c r="AA1213" s="365">
        <v>0</v>
      </c>
      <c r="AB1213" s="365">
        <v>0</v>
      </c>
      <c r="AC1213" s="365">
        <v>0</v>
      </c>
      <c r="AD1213" s="365">
        <v>0</v>
      </c>
      <c r="AE1213" s="365">
        <v>0</v>
      </c>
      <c r="AF1213" s="365">
        <v>0</v>
      </c>
      <c r="AG1213" s="365">
        <v>0</v>
      </c>
      <c r="AH1213" s="365">
        <v>0</v>
      </c>
      <c r="AI1213" s="365">
        <v>0</v>
      </c>
    </row>
    <row r="1214" spans="1:69">
      <c r="A1214" s="458" t="str">
        <f t="shared" si="18"/>
        <v>0102404263435000</v>
      </c>
      <c r="B1214" s="364" t="s">
        <v>1616</v>
      </c>
      <c r="C1214" s="364" t="s">
        <v>553</v>
      </c>
      <c r="D1214" s="364" t="s">
        <v>558</v>
      </c>
      <c r="E1214" s="364" t="s">
        <v>555</v>
      </c>
      <c r="F1214" s="364" t="s">
        <v>591</v>
      </c>
      <c r="G1214" s="364" t="s">
        <v>468</v>
      </c>
      <c r="H1214" s="364" t="s">
        <v>556</v>
      </c>
      <c r="J1214" s="364" t="s">
        <v>560</v>
      </c>
      <c r="K1214" s="364" t="s">
        <v>563</v>
      </c>
      <c r="L1214" s="364" t="s">
        <v>743</v>
      </c>
      <c r="M1214" s="364" t="s">
        <v>744</v>
      </c>
      <c r="N1214" s="364" t="s">
        <v>739</v>
      </c>
      <c r="O1214" s="364" t="s">
        <v>555</v>
      </c>
      <c r="P1214" s="364" t="s">
        <v>555</v>
      </c>
      <c r="Q1214" s="364" t="s">
        <v>555</v>
      </c>
      <c r="R1214" s="364" t="s">
        <v>555</v>
      </c>
      <c r="S1214" s="364" t="s">
        <v>555</v>
      </c>
      <c r="T1214" s="365">
        <v>0</v>
      </c>
      <c r="U1214" s="365">
        <v>0</v>
      </c>
      <c r="V1214" s="365">
        <v>0</v>
      </c>
      <c r="W1214" s="365">
        <v>0</v>
      </c>
      <c r="X1214" s="365">
        <v>0</v>
      </c>
      <c r="Y1214" s="365">
        <v>0</v>
      </c>
      <c r="Z1214" s="365">
        <v>0</v>
      </c>
      <c r="AA1214" s="365">
        <v>0</v>
      </c>
      <c r="AB1214" s="365">
        <v>0</v>
      </c>
      <c r="AC1214" s="365">
        <v>0</v>
      </c>
      <c r="AD1214" s="365">
        <v>0</v>
      </c>
      <c r="AE1214" s="365">
        <v>0</v>
      </c>
      <c r="AF1214" s="365">
        <v>0</v>
      </c>
      <c r="AG1214" s="365">
        <v>0</v>
      </c>
      <c r="AH1214" s="365">
        <v>0</v>
      </c>
      <c r="AI1214" s="365">
        <v>0</v>
      </c>
    </row>
    <row r="1215" spans="1:69">
      <c r="A1215" s="458" t="str">
        <f t="shared" si="18"/>
        <v>0102405263435000</v>
      </c>
      <c r="B1215" s="364" t="s">
        <v>1616</v>
      </c>
      <c r="C1215" s="364" t="s">
        <v>553</v>
      </c>
      <c r="D1215" s="364" t="s">
        <v>558</v>
      </c>
      <c r="E1215" s="364" t="s">
        <v>555</v>
      </c>
      <c r="F1215" s="364" t="s">
        <v>591</v>
      </c>
      <c r="G1215" s="364" t="s">
        <v>468</v>
      </c>
      <c r="H1215" s="364" t="s">
        <v>556</v>
      </c>
      <c r="J1215" s="364" t="s">
        <v>560</v>
      </c>
      <c r="K1215" s="364" t="s">
        <v>564</v>
      </c>
      <c r="L1215" s="364" t="s">
        <v>743</v>
      </c>
      <c r="M1215" s="364" t="s">
        <v>744</v>
      </c>
      <c r="N1215" s="364" t="s">
        <v>739</v>
      </c>
      <c r="O1215" s="364" t="s">
        <v>555</v>
      </c>
      <c r="P1215" s="364" t="s">
        <v>555</v>
      </c>
      <c r="Q1215" s="364" t="s">
        <v>555</v>
      </c>
      <c r="R1215" s="364" t="s">
        <v>555</v>
      </c>
      <c r="S1215" s="364" t="s">
        <v>555</v>
      </c>
      <c r="T1215" s="365">
        <v>0</v>
      </c>
      <c r="U1215" s="365">
        <v>13400</v>
      </c>
      <c r="V1215" s="365">
        <v>0</v>
      </c>
      <c r="W1215" s="365">
        <v>3052</v>
      </c>
      <c r="X1215" s="365">
        <v>0</v>
      </c>
      <c r="Y1215" s="365">
        <v>0</v>
      </c>
      <c r="Z1215" s="365">
        <v>0</v>
      </c>
      <c r="AA1215" s="365">
        <v>0</v>
      </c>
      <c r="AB1215" s="365">
        <v>0</v>
      </c>
      <c r="AC1215" s="365">
        <v>0</v>
      </c>
      <c r="AD1215" s="365">
        <v>0</v>
      </c>
      <c r="AE1215" s="365">
        <v>16452</v>
      </c>
      <c r="AF1215" s="365">
        <v>0</v>
      </c>
      <c r="AG1215" s="365">
        <v>16452</v>
      </c>
      <c r="AH1215" s="365">
        <v>0</v>
      </c>
      <c r="AI1215" s="365">
        <v>0</v>
      </c>
    </row>
    <row r="1216" spans="1:69">
      <c r="A1216" s="458" t="str">
        <f t="shared" si="18"/>
        <v>0102406263435000</v>
      </c>
      <c r="B1216" s="364" t="s">
        <v>1616</v>
      </c>
      <c r="C1216" s="364" t="s">
        <v>553</v>
      </c>
      <c r="D1216" s="364" t="s">
        <v>558</v>
      </c>
      <c r="E1216" s="364" t="s">
        <v>555</v>
      </c>
      <c r="F1216" s="364" t="s">
        <v>591</v>
      </c>
      <c r="G1216" s="364" t="s">
        <v>468</v>
      </c>
      <c r="H1216" s="364" t="s">
        <v>556</v>
      </c>
      <c r="J1216" s="364" t="s">
        <v>560</v>
      </c>
      <c r="K1216" s="364" t="s">
        <v>565</v>
      </c>
      <c r="L1216" s="364" t="s">
        <v>743</v>
      </c>
      <c r="M1216" s="364" t="s">
        <v>744</v>
      </c>
      <c r="N1216" s="364" t="s">
        <v>739</v>
      </c>
      <c r="O1216" s="364" t="s">
        <v>555</v>
      </c>
      <c r="P1216" s="364" t="s">
        <v>555</v>
      </c>
      <c r="Q1216" s="364" t="s">
        <v>555</v>
      </c>
      <c r="R1216" s="364" t="s">
        <v>555</v>
      </c>
      <c r="S1216" s="364" t="s">
        <v>555</v>
      </c>
      <c r="T1216" s="365">
        <v>0</v>
      </c>
      <c r="U1216" s="365">
        <v>6100</v>
      </c>
      <c r="V1216" s="365">
        <v>0</v>
      </c>
      <c r="W1216" s="365">
        <v>0</v>
      </c>
      <c r="X1216" s="365">
        <v>0</v>
      </c>
      <c r="Y1216" s="365">
        <v>0</v>
      </c>
      <c r="Z1216" s="365">
        <v>0</v>
      </c>
      <c r="AA1216" s="365">
        <v>0</v>
      </c>
      <c r="AB1216" s="365">
        <v>0</v>
      </c>
      <c r="AC1216" s="365">
        <v>0</v>
      </c>
      <c r="AD1216" s="365">
        <v>0</v>
      </c>
      <c r="AE1216" s="365">
        <v>6100</v>
      </c>
      <c r="AF1216" s="365">
        <v>0</v>
      </c>
      <c r="AG1216" s="365">
        <v>6100</v>
      </c>
      <c r="AH1216" s="365">
        <v>0</v>
      </c>
      <c r="AI1216" s="365">
        <v>0</v>
      </c>
    </row>
    <row r="1217" spans="1:97">
      <c r="A1217" s="458" t="str">
        <f t="shared" si="18"/>
        <v>0102407263435000</v>
      </c>
      <c r="B1217" s="364" t="s">
        <v>1616</v>
      </c>
      <c r="C1217" s="364" t="s">
        <v>553</v>
      </c>
      <c r="D1217" s="364" t="s">
        <v>558</v>
      </c>
      <c r="E1217" s="364" t="s">
        <v>555</v>
      </c>
      <c r="F1217" s="364" t="s">
        <v>591</v>
      </c>
      <c r="G1217" s="364" t="s">
        <v>468</v>
      </c>
      <c r="H1217" s="364" t="s">
        <v>556</v>
      </c>
      <c r="J1217" s="364" t="s">
        <v>560</v>
      </c>
      <c r="K1217" s="364" t="s">
        <v>566</v>
      </c>
      <c r="L1217" s="364" t="s">
        <v>743</v>
      </c>
      <c r="M1217" s="364" t="s">
        <v>744</v>
      </c>
      <c r="N1217" s="364" t="s">
        <v>739</v>
      </c>
      <c r="O1217" s="364" t="s">
        <v>555</v>
      </c>
      <c r="P1217" s="364" t="s">
        <v>555</v>
      </c>
      <c r="Q1217" s="364" t="s">
        <v>555</v>
      </c>
      <c r="R1217" s="364" t="s">
        <v>555</v>
      </c>
      <c r="S1217" s="364" t="s">
        <v>555</v>
      </c>
      <c r="T1217" s="365">
        <v>0</v>
      </c>
      <c r="U1217" s="365">
        <v>0</v>
      </c>
      <c r="V1217" s="365">
        <v>0</v>
      </c>
      <c r="W1217" s="365">
        <v>0</v>
      </c>
      <c r="X1217" s="365">
        <v>0</v>
      </c>
      <c r="Y1217" s="365">
        <v>0</v>
      </c>
      <c r="Z1217" s="365">
        <v>0</v>
      </c>
      <c r="AA1217" s="365">
        <v>0</v>
      </c>
      <c r="AB1217" s="365">
        <v>0</v>
      </c>
      <c r="AC1217" s="365">
        <v>0</v>
      </c>
      <c r="AD1217" s="365">
        <v>0</v>
      </c>
      <c r="AE1217" s="365">
        <v>0</v>
      </c>
      <c r="AF1217" s="365">
        <v>0</v>
      </c>
      <c r="AG1217" s="365">
        <v>0</v>
      </c>
      <c r="AH1217" s="365">
        <v>0</v>
      </c>
      <c r="AI1217" s="365">
        <v>0</v>
      </c>
    </row>
    <row r="1218" spans="1:97">
      <c r="A1218" s="458" t="str">
        <f t="shared" si="18"/>
        <v>0102408263435000</v>
      </c>
      <c r="B1218" s="364" t="s">
        <v>1616</v>
      </c>
      <c r="C1218" s="364" t="s">
        <v>553</v>
      </c>
      <c r="D1218" s="364" t="s">
        <v>558</v>
      </c>
      <c r="E1218" s="364" t="s">
        <v>555</v>
      </c>
      <c r="F1218" s="364" t="s">
        <v>591</v>
      </c>
      <c r="G1218" s="364" t="s">
        <v>468</v>
      </c>
      <c r="H1218" s="364" t="s">
        <v>556</v>
      </c>
      <c r="J1218" s="364" t="s">
        <v>560</v>
      </c>
      <c r="K1218" s="364" t="s">
        <v>554</v>
      </c>
      <c r="L1218" s="364" t="s">
        <v>743</v>
      </c>
      <c r="M1218" s="364" t="s">
        <v>744</v>
      </c>
      <c r="N1218" s="364" t="s">
        <v>739</v>
      </c>
      <c r="O1218" s="364" t="s">
        <v>555</v>
      </c>
      <c r="P1218" s="364" t="s">
        <v>555</v>
      </c>
      <c r="Q1218" s="364" t="s">
        <v>555</v>
      </c>
      <c r="R1218" s="364" t="s">
        <v>555</v>
      </c>
      <c r="S1218" s="364" t="s">
        <v>555</v>
      </c>
      <c r="T1218" s="365">
        <v>0</v>
      </c>
      <c r="U1218" s="365">
        <v>0</v>
      </c>
      <c r="V1218" s="365">
        <v>0</v>
      </c>
      <c r="W1218" s="365">
        <v>0</v>
      </c>
      <c r="X1218" s="365">
        <v>0</v>
      </c>
      <c r="Y1218" s="365">
        <v>0</v>
      </c>
      <c r="Z1218" s="365">
        <v>0</v>
      </c>
      <c r="AA1218" s="365">
        <v>0</v>
      </c>
      <c r="AB1218" s="365">
        <v>0</v>
      </c>
      <c r="AC1218" s="365">
        <v>0</v>
      </c>
      <c r="AD1218" s="365">
        <v>0</v>
      </c>
      <c r="AE1218" s="365">
        <v>0</v>
      </c>
      <c r="AF1218" s="365">
        <v>0</v>
      </c>
      <c r="AG1218" s="365">
        <v>0</v>
      </c>
      <c r="AH1218" s="365">
        <v>0</v>
      </c>
      <c r="AI1218" s="365">
        <v>0</v>
      </c>
    </row>
    <row r="1219" spans="1:97">
      <c r="A1219" s="458" t="str">
        <f t="shared" ref="A1219:A1282" si="19">+D1219&amp;E1219&amp;J1219&amp;K1219&amp;F1219&amp;H1219</f>
        <v>0102409263435000</v>
      </c>
      <c r="B1219" s="364" t="s">
        <v>1616</v>
      </c>
      <c r="C1219" s="364" t="s">
        <v>553</v>
      </c>
      <c r="D1219" s="364" t="s">
        <v>558</v>
      </c>
      <c r="E1219" s="364" t="s">
        <v>555</v>
      </c>
      <c r="F1219" s="364" t="s">
        <v>591</v>
      </c>
      <c r="G1219" s="364" t="s">
        <v>468</v>
      </c>
      <c r="H1219" s="364" t="s">
        <v>556</v>
      </c>
      <c r="J1219" s="364" t="s">
        <v>560</v>
      </c>
      <c r="K1219" s="364" t="s">
        <v>567</v>
      </c>
      <c r="L1219" s="364" t="s">
        <v>743</v>
      </c>
      <c r="M1219" s="364" t="s">
        <v>744</v>
      </c>
      <c r="N1219" s="364" t="s">
        <v>739</v>
      </c>
      <c r="O1219" s="364" t="s">
        <v>555</v>
      </c>
      <c r="P1219" s="364" t="s">
        <v>555</v>
      </c>
      <c r="Q1219" s="364" t="s">
        <v>555</v>
      </c>
      <c r="R1219" s="364" t="s">
        <v>555</v>
      </c>
      <c r="S1219" s="364" t="s">
        <v>555</v>
      </c>
      <c r="T1219" s="365">
        <v>0</v>
      </c>
      <c r="U1219" s="365">
        <v>0</v>
      </c>
      <c r="V1219" s="365">
        <v>0</v>
      </c>
      <c r="W1219" s="365">
        <v>0</v>
      </c>
      <c r="X1219" s="365">
        <v>0</v>
      </c>
      <c r="Y1219" s="365">
        <v>0</v>
      </c>
      <c r="Z1219" s="365">
        <v>0</v>
      </c>
      <c r="AA1219" s="365">
        <v>0</v>
      </c>
      <c r="AB1219" s="365">
        <v>0</v>
      </c>
      <c r="AC1219" s="365">
        <v>0</v>
      </c>
      <c r="AD1219" s="365">
        <v>0</v>
      </c>
      <c r="AE1219" s="365">
        <v>0</v>
      </c>
      <c r="AF1219" s="365">
        <v>0</v>
      </c>
      <c r="AG1219" s="365">
        <v>0</v>
      </c>
      <c r="AH1219" s="365">
        <v>0</v>
      </c>
      <c r="AI1219" s="365">
        <v>0</v>
      </c>
    </row>
    <row r="1220" spans="1:97">
      <c r="A1220" s="458" t="str">
        <f t="shared" si="19"/>
        <v>0102410263435000</v>
      </c>
      <c r="B1220" s="364" t="s">
        <v>1616</v>
      </c>
      <c r="C1220" s="364" t="s">
        <v>553</v>
      </c>
      <c r="D1220" s="364" t="s">
        <v>558</v>
      </c>
      <c r="E1220" s="364" t="s">
        <v>555</v>
      </c>
      <c r="F1220" s="364" t="s">
        <v>591</v>
      </c>
      <c r="G1220" s="364" t="s">
        <v>468</v>
      </c>
      <c r="H1220" s="364" t="s">
        <v>556</v>
      </c>
      <c r="J1220" s="364" t="s">
        <v>560</v>
      </c>
      <c r="K1220" s="364" t="s">
        <v>568</v>
      </c>
      <c r="L1220" s="364" t="s">
        <v>743</v>
      </c>
      <c r="M1220" s="364" t="s">
        <v>744</v>
      </c>
      <c r="N1220" s="364" t="s">
        <v>739</v>
      </c>
      <c r="O1220" s="364" t="s">
        <v>555</v>
      </c>
      <c r="P1220" s="364" t="s">
        <v>555</v>
      </c>
      <c r="Q1220" s="364" t="s">
        <v>555</v>
      </c>
      <c r="R1220" s="364" t="s">
        <v>555</v>
      </c>
      <c r="S1220" s="364" t="s">
        <v>555</v>
      </c>
      <c r="T1220" s="365">
        <v>0</v>
      </c>
      <c r="U1220" s="365">
        <v>0</v>
      </c>
      <c r="V1220" s="365">
        <v>0</v>
      </c>
      <c r="W1220" s="365">
        <v>0</v>
      </c>
      <c r="X1220" s="365">
        <v>0</v>
      </c>
      <c r="Y1220" s="365">
        <v>0</v>
      </c>
      <c r="Z1220" s="365">
        <v>0</v>
      </c>
      <c r="AA1220" s="365">
        <v>0</v>
      </c>
      <c r="AB1220" s="365">
        <v>0</v>
      </c>
      <c r="AC1220" s="365">
        <v>0</v>
      </c>
      <c r="AD1220" s="365">
        <v>0</v>
      </c>
      <c r="AE1220" s="365">
        <v>0</v>
      </c>
      <c r="AF1220" s="365">
        <v>0</v>
      </c>
      <c r="AG1220" s="365">
        <v>0</v>
      </c>
      <c r="AH1220" s="365">
        <v>0</v>
      </c>
      <c r="AI1220" s="365">
        <v>0</v>
      </c>
    </row>
    <row r="1221" spans="1:97">
      <c r="A1221" s="458" t="str">
        <f t="shared" si="19"/>
        <v>0102411263435000</v>
      </c>
      <c r="B1221" s="364" t="s">
        <v>1616</v>
      </c>
      <c r="C1221" s="364" t="s">
        <v>553</v>
      </c>
      <c r="D1221" s="364" t="s">
        <v>558</v>
      </c>
      <c r="E1221" s="364" t="s">
        <v>555</v>
      </c>
      <c r="F1221" s="364" t="s">
        <v>591</v>
      </c>
      <c r="G1221" s="364" t="s">
        <v>468</v>
      </c>
      <c r="H1221" s="364" t="s">
        <v>556</v>
      </c>
      <c r="J1221" s="364" t="s">
        <v>560</v>
      </c>
      <c r="K1221" s="364" t="s">
        <v>569</v>
      </c>
      <c r="L1221" s="364" t="s">
        <v>743</v>
      </c>
      <c r="M1221" s="364" t="s">
        <v>744</v>
      </c>
      <c r="N1221" s="364" t="s">
        <v>739</v>
      </c>
      <c r="O1221" s="364" t="s">
        <v>555</v>
      </c>
      <c r="P1221" s="364" t="s">
        <v>555</v>
      </c>
      <c r="Q1221" s="364" t="s">
        <v>555</v>
      </c>
      <c r="R1221" s="364" t="s">
        <v>555</v>
      </c>
      <c r="S1221" s="364" t="s">
        <v>555</v>
      </c>
      <c r="T1221" s="365">
        <v>0</v>
      </c>
      <c r="U1221" s="365">
        <v>0</v>
      </c>
      <c r="V1221" s="365">
        <v>0</v>
      </c>
      <c r="W1221" s="365">
        <v>0</v>
      </c>
      <c r="X1221" s="365">
        <v>0</v>
      </c>
      <c r="Y1221" s="365">
        <v>0</v>
      </c>
      <c r="Z1221" s="365">
        <v>0</v>
      </c>
      <c r="AA1221" s="365">
        <v>0</v>
      </c>
      <c r="AB1221" s="365">
        <v>0</v>
      </c>
      <c r="AC1221" s="365">
        <v>0</v>
      </c>
      <c r="AD1221" s="365">
        <v>0</v>
      </c>
      <c r="AE1221" s="365">
        <v>0</v>
      </c>
      <c r="AF1221" s="365">
        <v>0</v>
      </c>
      <c r="AG1221" s="365">
        <v>0</v>
      </c>
      <c r="AH1221" s="365">
        <v>0</v>
      </c>
      <c r="AI1221" s="365">
        <v>0</v>
      </c>
    </row>
    <row r="1222" spans="1:97">
      <c r="A1222" s="458" t="str">
        <f t="shared" si="19"/>
        <v>0102412263435000</v>
      </c>
      <c r="B1222" s="364" t="s">
        <v>1616</v>
      </c>
      <c r="C1222" s="364" t="s">
        <v>553</v>
      </c>
      <c r="D1222" s="364" t="s">
        <v>558</v>
      </c>
      <c r="E1222" s="364" t="s">
        <v>555</v>
      </c>
      <c r="F1222" s="364" t="s">
        <v>591</v>
      </c>
      <c r="G1222" s="364" t="s">
        <v>468</v>
      </c>
      <c r="H1222" s="364" t="s">
        <v>556</v>
      </c>
      <c r="J1222" s="364" t="s">
        <v>560</v>
      </c>
      <c r="K1222" s="364" t="s">
        <v>557</v>
      </c>
      <c r="L1222" s="364" t="s">
        <v>743</v>
      </c>
      <c r="M1222" s="364" t="s">
        <v>744</v>
      </c>
      <c r="N1222" s="364" t="s">
        <v>739</v>
      </c>
      <c r="O1222" s="364" t="s">
        <v>555</v>
      </c>
      <c r="P1222" s="364" t="s">
        <v>555</v>
      </c>
      <c r="Q1222" s="364" t="s">
        <v>555</v>
      </c>
      <c r="R1222" s="364" t="s">
        <v>555</v>
      </c>
      <c r="S1222" s="364" t="s">
        <v>555</v>
      </c>
      <c r="T1222" s="365">
        <v>0</v>
      </c>
      <c r="U1222" s="365">
        <v>0</v>
      </c>
      <c r="V1222" s="365">
        <v>0</v>
      </c>
      <c r="W1222" s="365">
        <v>0</v>
      </c>
      <c r="X1222" s="365">
        <v>0</v>
      </c>
      <c r="Y1222" s="365">
        <v>0</v>
      </c>
      <c r="Z1222" s="365">
        <v>0</v>
      </c>
      <c r="AA1222" s="365">
        <v>0</v>
      </c>
      <c r="AB1222" s="365">
        <v>0</v>
      </c>
      <c r="AC1222" s="365">
        <v>0</v>
      </c>
      <c r="AD1222" s="365">
        <v>0</v>
      </c>
      <c r="AE1222" s="365">
        <v>0</v>
      </c>
      <c r="AF1222" s="365">
        <v>0</v>
      </c>
      <c r="AG1222" s="365">
        <v>0</v>
      </c>
      <c r="AH1222" s="365">
        <v>0</v>
      </c>
      <c r="AI1222" s="365">
        <v>0</v>
      </c>
    </row>
    <row r="1223" spans="1:97">
      <c r="A1223" s="458" t="str">
        <f t="shared" si="19"/>
        <v>0102601263435000</v>
      </c>
      <c r="B1223" s="364" t="s">
        <v>1616</v>
      </c>
      <c r="C1223" s="364" t="s">
        <v>553</v>
      </c>
      <c r="D1223" s="364" t="s">
        <v>558</v>
      </c>
      <c r="E1223" s="364" t="s">
        <v>555</v>
      </c>
      <c r="F1223" s="364" t="s">
        <v>591</v>
      </c>
      <c r="G1223" s="364" t="s">
        <v>468</v>
      </c>
      <c r="H1223" s="364" t="s">
        <v>556</v>
      </c>
      <c r="J1223" s="364" t="s">
        <v>570</v>
      </c>
      <c r="K1223" s="364" t="s">
        <v>558</v>
      </c>
      <c r="L1223" s="364" t="s">
        <v>743</v>
      </c>
      <c r="M1223" s="364" t="s">
        <v>744</v>
      </c>
      <c r="N1223" s="364" t="s">
        <v>739</v>
      </c>
      <c r="O1223" s="364" t="s">
        <v>555</v>
      </c>
      <c r="P1223" s="364" t="s">
        <v>555</v>
      </c>
      <c r="Q1223" s="364" t="s">
        <v>555</v>
      </c>
      <c r="R1223" s="364" t="s">
        <v>555</v>
      </c>
      <c r="S1223" s="364" t="s">
        <v>555</v>
      </c>
      <c r="T1223" s="365">
        <v>44928</v>
      </c>
      <c r="U1223" s="365">
        <v>38588</v>
      </c>
      <c r="V1223" s="365">
        <v>38510</v>
      </c>
      <c r="W1223" s="365">
        <v>0</v>
      </c>
      <c r="X1223" s="365">
        <v>0</v>
      </c>
      <c r="Y1223" s="365">
        <v>78</v>
      </c>
      <c r="Z1223" s="365">
        <v>6340</v>
      </c>
      <c r="AA1223" s="365">
        <v>0</v>
      </c>
      <c r="AB1223" s="365">
        <v>0</v>
      </c>
      <c r="AC1223" s="365">
        <v>221</v>
      </c>
      <c r="AD1223" s="365">
        <v>6119</v>
      </c>
      <c r="AE1223" s="365">
        <v>33516</v>
      </c>
      <c r="AF1223" s="365">
        <v>24782</v>
      </c>
      <c r="AG1223" s="365">
        <v>8242</v>
      </c>
      <c r="AH1223" s="365">
        <v>0</v>
      </c>
      <c r="AI1223" s="365">
        <v>16540</v>
      </c>
      <c r="AJ1223" s="365">
        <v>8734</v>
      </c>
      <c r="AK1223" s="365">
        <v>1702</v>
      </c>
      <c r="AL1223" s="365">
        <v>1702</v>
      </c>
      <c r="AM1223" s="365">
        <v>0</v>
      </c>
      <c r="AN1223" s="365">
        <v>7032</v>
      </c>
      <c r="AO1223" s="365">
        <v>11412</v>
      </c>
      <c r="AP1223" s="365">
        <v>7739</v>
      </c>
      <c r="AQ1223" s="365">
        <v>5100</v>
      </c>
      <c r="AR1223" s="365">
        <v>0</v>
      </c>
      <c r="AS1223" s="365">
        <v>1326</v>
      </c>
      <c r="AT1223" s="365">
        <v>0</v>
      </c>
      <c r="AU1223" s="365">
        <v>0</v>
      </c>
      <c r="AV1223" s="365">
        <v>0</v>
      </c>
      <c r="AW1223" s="365">
        <v>0</v>
      </c>
      <c r="AX1223" s="365">
        <v>0</v>
      </c>
      <c r="AY1223" s="365">
        <v>1313</v>
      </c>
      <c r="AZ1223" s="365">
        <v>14839</v>
      </c>
      <c r="BA1223" s="365">
        <v>5610</v>
      </c>
      <c r="BB1223" s="365">
        <v>0</v>
      </c>
      <c r="BC1223" s="365">
        <v>0</v>
      </c>
      <c r="BD1223" s="365">
        <v>0</v>
      </c>
      <c r="BE1223" s="365">
        <v>0</v>
      </c>
      <c r="BF1223" s="365">
        <v>5610</v>
      </c>
      <c r="BG1223" s="365">
        <v>5100</v>
      </c>
      <c r="BH1223" s="365">
        <v>0</v>
      </c>
      <c r="BI1223" s="365">
        <v>5100</v>
      </c>
      <c r="BJ1223" s="365">
        <v>0</v>
      </c>
      <c r="BK1223" s="365">
        <v>0</v>
      </c>
      <c r="BL1223" s="365">
        <v>0</v>
      </c>
      <c r="BM1223" s="365">
        <v>0</v>
      </c>
      <c r="BN1223" s="365">
        <v>0</v>
      </c>
      <c r="BO1223" s="365">
        <v>510</v>
      </c>
      <c r="BP1223" s="365">
        <v>9229</v>
      </c>
      <c r="BQ1223" s="365">
        <v>0</v>
      </c>
      <c r="BR1223" s="365">
        <v>0</v>
      </c>
      <c r="BS1223" s="365">
        <v>0</v>
      </c>
      <c r="BT1223" s="365">
        <v>0</v>
      </c>
      <c r="BU1223" s="365">
        <v>0</v>
      </c>
      <c r="BV1223" s="365">
        <v>0</v>
      </c>
      <c r="BW1223" s="365">
        <v>-7100</v>
      </c>
      <c r="BX1223" s="365">
        <v>4312</v>
      </c>
      <c r="BY1223" s="365">
        <v>56</v>
      </c>
      <c r="BZ1223" s="365">
        <v>3552</v>
      </c>
      <c r="CA1223" s="365">
        <v>0</v>
      </c>
      <c r="CB1223" s="365">
        <v>0</v>
      </c>
      <c r="CC1223" s="365">
        <v>0</v>
      </c>
      <c r="CD1223" s="365">
        <v>0</v>
      </c>
      <c r="CE1223" s="365">
        <v>0</v>
      </c>
      <c r="CF1223" s="365">
        <v>0</v>
      </c>
      <c r="CG1223" s="365">
        <v>0</v>
      </c>
      <c r="CH1223" s="365">
        <v>0</v>
      </c>
      <c r="CI1223" s="365">
        <v>0</v>
      </c>
      <c r="CJ1223" s="365">
        <v>0</v>
      </c>
      <c r="CK1223" s="365">
        <v>0</v>
      </c>
      <c r="CL1223" s="365">
        <v>0</v>
      </c>
      <c r="CM1223" s="365">
        <v>0</v>
      </c>
    </row>
    <row r="1224" spans="1:97">
      <c r="A1224" s="458" t="str">
        <f t="shared" si="19"/>
        <v>0102602263435000</v>
      </c>
      <c r="B1224" s="364" t="s">
        <v>1616</v>
      </c>
      <c r="C1224" s="364" t="s">
        <v>553</v>
      </c>
      <c r="D1224" s="364" t="s">
        <v>558</v>
      </c>
      <c r="E1224" s="364" t="s">
        <v>555</v>
      </c>
      <c r="F1224" s="364" t="s">
        <v>591</v>
      </c>
      <c r="G1224" s="364" t="s">
        <v>468</v>
      </c>
      <c r="H1224" s="364" t="s">
        <v>556</v>
      </c>
      <c r="J1224" s="364" t="s">
        <v>570</v>
      </c>
      <c r="K1224" s="364" t="s">
        <v>561</v>
      </c>
      <c r="L1224" s="364" t="s">
        <v>743</v>
      </c>
      <c r="M1224" s="364" t="s">
        <v>744</v>
      </c>
      <c r="N1224" s="364" t="s">
        <v>739</v>
      </c>
      <c r="O1224" s="364" t="s">
        <v>555</v>
      </c>
      <c r="P1224" s="364" t="s">
        <v>555</v>
      </c>
      <c r="Q1224" s="364" t="s">
        <v>555</v>
      </c>
      <c r="R1224" s="364" t="s">
        <v>555</v>
      </c>
      <c r="S1224" s="364" t="s">
        <v>555</v>
      </c>
      <c r="T1224" s="365">
        <v>0</v>
      </c>
      <c r="U1224" s="365">
        <v>7808</v>
      </c>
      <c r="V1224" s="365">
        <v>0</v>
      </c>
      <c r="W1224" s="365">
        <v>0</v>
      </c>
      <c r="X1224" s="365">
        <v>0</v>
      </c>
      <c r="Y1224" s="365">
        <v>0</v>
      </c>
      <c r="Z1224" s="365">
        <v>0</v>
      </c>
      <c r="AA1224" s="365">
        <v>7808</v>
      </c>
      <c r="AB1224" s="365">
        <v>0</v>
      </c>
      <c r="AC1224" s="365">
        <v>11236</v>
      </c>
      <c r="AD1224" s="365">
        <v>0</v>
      </c>
      <c r="AE1224" s="365">
        <v>0</v>
      </c>
      <c r="AF1224" s="365">
        <v>11236</v>
      </c>
      <c r="AG1224" s="365">
        <v>0</v>
      </c>
      <c r="AH1224" s="365">
        <v>0</v>
      </c>
      <c r="AI1224" s="365">
        <v>0</v>
      </c>
      <c r="AJ1224" s="365">
        <v>0</v>
      </c>
      <c r="AK1224" s="365">
        <v>0</v>
      </c>
      <c r="AL1224" s="365">
        <v>0</v>
      </c>
      <c r="AM1224" s="365">
        <v>3703</v>
      </c>
      <c r="AN1224" s="365">
        <v>0</v>
      </c>
      <c r="AO1224" s="365">
        <v>0</v>
      </c>
      <c r="AP1224" s="365">
        <v>0</v>
      </c>
      <c r="AQ1224" s="365">
        <v>0</v>
      </c>
      <c r="AU1224" s="365">
        <v>0</v>
      </c>
      <c r="AV1224" s="365">
        <v>0</v>
      </c>
      <c r="AW1224" s="365">
        <v>0</v>
      </c>
      <c r="AX1224" s="365">
        <v>0</v>
      </c>
      <c r="AY1224" s="365">
        <v>0</v>
      </c>
      <c r="AZ1224" s="365">
        <v>0</v>
      </c>
      <c r="BA1224" s="365">
        <v>0</v>
      </c>
      <c r="BB1224" s="365">
        <v>0</v>
      </c>
      <c r="BC1224" s="365">
        <v>0</v>
      </c>
      <c r="BD1224" s="365">
        <v>0</v>
      </c>
      <c r="BE1224" s="365">
        <v>0</v>
      </c>
      <c r="BF1224" s="365">
        <v>0</v>
      </c>
      <c r="BG1224" s="365">
        <v>0</v>
      </c>
      <c r="BH1224" s="365">
        <v>0</v>
      </c>
      <c r="BI1224" s="365">
        <v>0</v>
      </c>
      <c r="BJ1224" s="365">
        <v>0</v>
      </c>
      <c r="BK1224" s="365">
        <v>0</v>
      </c>
      <c r="BL1224" s="365">
        <v>38510</v>
      </c>
      <c r="BM1224" s="365">
        <v>0</v>
      </c>
      <c r="BN1224" s="365">
        <v>0</v>
      </c>
      <c r="BO1224" s="365">
        <v>0</v>
      </c>
      <c r="BP1224" s="365">
        <v>0</v>
      </c>
      <c r="BQ1224" s="365">
        <v>5610</v>
      </c>
      <c r="BR1224" s="365">
        <v>221</v>
      </c>
      <c r="BS1224" s="365">
        <v>0</v>
      </c>
      <c r="BT1224" s="365">
        <v>1326</v>
      </c>
      <c r="BU1224" s="365">
        <v>0</v>
      </c>
      <c r="BV1224" s="365">
        <v>2653</v>
      </c>
      <c r="BW1224" s="365">
        <v>1326</v>
      </c>
      <c r="BX1224" s="365">
        <v>443</v>
      </c>
      <c r="BY1224" s="365">
        <v>221</v>
      </c>
      <c r="BZ1224" s="365">
        <v>3096</v>
      </c>
      <c r="CA1224" s="365">
        <v>1547</v>
      </c>
      <c r="CB1224" s="365">
        <v>0</v>
      </c>
      <c r="CC1224" s="365">
        <v>0</v>
      </c>
      <c r="CD1224" s="365">
        <v>0</v>
      </c>
      <c r="CE1224" s="365">
        <v>0</v>
      </c>
      <c r="CF1224" s="365">
        <v>0</v>
      </c>
      <c r="CG1224" s="365">
        <v>0</v>
      </c>
      <c r="CH1224" s="365">
        <v>0</v>
      </c>
      <c r="CI1224" s="365">
        <v>0</v>
      </c>
      <c r="CJ1224" s="365">
        <v>0</v>
      </c>
      <c r="CK1224" s="365">
        <v>0</v>
      </c>
      <c r="CL1224" s="365">
        <v>0</v>
      </c>
      <c r="CM1224" s="365">
        <v>0</v>
      </c>
      <c r="CN1224" s="365">
        <v>0</v>
      </c>
      <c r="CO1224" s="365">
        <v>0</v>
      </c>
      <c r="CP1224" s="365">
        <v>0</v>
      </c>
      <c r="CQ1224" s="365">
        <v>0</v>
      </c>
      <c r="CR1224" s="365">
        <v>0</v>
      </c>
      <c r="CS1224" s="365">
        <v>0</v>
      </c>
    </row>
    <row r="1225" spans="1:97">
      <c r="A1225" s="458" t="str">
        <f t="shared" si="19"/>
        <v>0102901263435000</v>
      </c>
      <c r="B1225" s="364" t="s">
        <v>1616</v>
      </c>
      <c r="C1225" s="364" t="s">
        <v>553</v>
      </c>
      <c r="D1225" s="364" t="s">
        <v>558</v>
      </c>
      <c r="E1225" s="364" t="s">
        <v>555</v>
      </c>
      <c r="F1225" s="364" t="s">
        <v>591</v>
      </c>
      <c r="G1225" s="364" t="s">
        <v>468</v>
      </c>
      <c r="H1225" s="364" t="s">
        <v>556</v>
      </c>
      <c r="J1225" s="364" t="s">
        <v>583</v>
      </c>
      <c r="K1225" s="364" t="s">
        <v>558</v>
      </c>
      <c r="L1225" s="364" t="s">
        <v>743</v>
      </c>
      <c r="M1225" s="364" t="s">
        <v>744</v>
      </c>
      <c r="N1225" s="364" t="s">
        <v>739</v>
      </c>
      <c r="O1225" s="364" t="s">
        <v>555</v>
      </c>
      <c r="P1225" s="364" t="s">
        <v>555</v>
      </c>
      <c r="Q1225" s="364" t="s">
        <v>555</v>
      </c>
      <c r="R1225" s="364" t="s">
        <v>555</v>
      </c>
      <c r="S1225" s="364" t="s">
        <v>555</v>
      </c>
      <c r="T1225" s="365">
        <v>3430905</v>
      </c>
      <c r="U1225" s="365">
        <v>3441001</v>
      </c>
      <c r="V1225" s="365">
        <v>7241</v>
      </c>
      <c r="W1225" s="365">
        <v>3000</v>
      </c>
      <c r="X1225" s="365">
        <v>2137</v>
      </c>
      <c r="Y1225" s="365">
        <v>12378</v>
      </c>
      <c r="Z1225" s="365">
        <v>1551</v>
      </c>
      <c r="AA1225" s="365">
        <v>0</v>
      </c>
      <c r="AB1225" s="365">
        <v>11432</v>
      </c>
      <c r="AC1225" s="365">
        <v>868</v>
      </c>
      <c r="AD1225" s="365">
        <v>1</v>
      </c>
      <c r="AE1225" s="365">
        <v>6</v>
      </c>
      <c r="AF1225" s="365">
        <v>1400</v>
      </c>
      <c r="AG1225" s="365">
        <v>244214</v>
      </c>
      <c r="AH1225" s="365">
        <v>1027</v>
      </c>
      <c r="AI1225" s="365">
        <v>228466</v>
      </c>
      <c r="AJ1225" s="365">
        <v>475107</v>
      </c>
      <c r="AK1225" s="365">
        <v>18710</v>
      </c>
      <c r="AL1225" s="365">
        <v>16856</v>
      </c>
      <c r="AM1225" s="365">
        <v>3</v>
      </c>
      <c r="AN1225" s="365">
        <v>543</v>
      </c>
      <c r="AO1225" s="365">
        <v>80</v>
      </c>
      <c r="AP1225" s="365">
        <v>1425</v>
      </c>
      <c r="AQ1225" s="365">
        <v>2866</v>
      </c>
      <c r="AR1225" s="365">
        <v>5011001</v>
      </c>
      <c r="AS1225" s="365">
        <v>2</v>
      </c>
      <c r="AT1225" s="365">
        <v>2</v>
      </c>
      <c r="AU1225" s="365">
        <v>0</v>
      </c>
      <c r="AV1225" s="365">
        <v>0</v>
      </c>
      <c r="AW1225" s="365">
        <v>0</v>
      </c>
      <c r="AX1225" s="365">
        <v>0</v>
      </c>
      <c r="AY1225" s="365">
        <v>1</v>
      </c>
      <c r="AZ1225" s="365">
        <v>0</v>
      </c>
      <c r="BA1225" s="365">
        <v>97</v>
      </c>
      <c r="BB1225" s="365">
        <v>0</v>
      </c>
      <c r="BC1225" s="365">
        <v>0</v>
      </c>
      <c r="BD1225" s="365">
        <v>0</v>
      </c>
      <c r="BE1225" s="365">
        <v>97</v>
      </c>
      <c r="BF1225" s="365">
        <v>0</v>
      </c>
      <c r="BG1225" s="365">
        <v>57</v>
      </c>
      <c r="BH1225" s="365">
        <v>511000</v>
      </c>
      <c r="BI1225" s="365">
        <v>0</v>
      </c>
      <c r="BJ1225" s="365">
        <v>302</v>
      </c>
      <c r="BK1225" s="365">
        <v>511359</v>
      </c>
      <c r="BL1225" s="365">
        <v>0</v>
      </c>
      <c r="BM1225" s="365">
        <v>0</v>
      </c>
      <c r="BN1225" s="365">
        <v>163</v>
      </c>
      <c r="BO1225" s="365">
        <v>1</v>
      </c>
      <c r="BP1225" s="365">
        <v>0</v>
      </c>
      <c r="BQ1225" s="365">
        <v>1</v>
      </c>
      <c r="BR1225" s="365">
        <v>0</v>
      </c>
      <c r="BS1225" s="365">
        <v>0</v>
      </c>
      <c r="BT1225" s="365">
        <v>0</v>
      </c>
    </row>
    <row r="1226" spans="1:97">
      <c r="A1226" s="458" t="str">
        <f t="shared" si="19"/>
        <v>0104001263435000</v>
      </c>
      <c r="B1226" s="364" t="s">
        <v>1616</v>
      </c>
      <c r="C1226" s="364" t="s">
        <v>553</v>
      </c>
      <c r="D1226" s="364" t="s">
        <v>558</v>
      </c>
      <c r="E1226" s="364" t="s">
        <v>555</v>
      </c>
      <c r="F1226" s="364" t="s">
        <v>591</v>
      </c>
      <c r="G1226" s="364" t="s">
        <v>468</v>
      </c>
      <c r="H1226" s="364" t="s">
        <v>556</v>
      </c>
      <c r="J1226" s="364" t="s">
        <v>582</v>
      </c>
      <c r="K1226" s="364" t="s">
        <v>558</v>
      </c>
      <c r="L1226" s="364" t="s">
        <v>743</v>
      </c>
      <c r="M1226" s="364" t="s">
        <v>744</v>
      </c>
      <c r="N1226" s="364" t="s">
        <v>739</v>
      </c>
      <c r="O1226" s="364" t="s">
        <v>555</v>
      </c>
      <c r="P1226" s="364" t="s">
        <v>555</v>
      </c>
      <c r="Q1226" s="364" t="s">
        <v>555</v>
      </c>
      <c r="R1226" s="364" t="s">
        <v>555</v>
      </c>
      <c r="S1226" s="364" t="s">
        <v>555</v>
      </c>
      <c r="T1226" s="365">
        <v>0</v>
      </c>
      <c r="U1226" s="365">
        <v>0</v>
      </c>
      <c r="V1226" s="365">
        <v>443</v>
      </c>
      <c r="W1226" s="365">
        <v>221</v>
      </c>
      <c r="X1226" s="365">
        <v>0</v>
      </c>
      <c r="Y1226" s="365">
        <v>0</v>
      </c>
      <c r="Z1226" s="365">
        <v>443</v>
      </c>
      <c r="AA1226" s="365">
        <v>221</v>
      </c>
      <c r="AB1226" s="365">
        <v>0</v>
      </c>
      <c r="AC1226" s="365">
        <v>0</v>
      </c>
      <c r="AD1226" s="365">
        <v>0</v>
      </c>
      <c r="AE1226" s="365">
        <v>0</v>
      </c>
      <c r="AF1226" s="365">
        <v>0</v>
      </c>
      <c r="AG1226" s="365">
        <v>0</v>
      </c>
      <c r="AH1226" s="365">
        <v>0</v>
      </c>
      <c r="AI1226" s="365">
        <v>0</v>
      </c>
      <c r="AJ1226" s="365">
        <v>0</v>
      </c>
      <c r="AK1226" s="365">
        <v>0</v>
      </c>
      <c r="AL1226" s="365">
        <v>0</v>
      </c>
      <c r="AM1226" s="365">
        <v>0</v>
      </c>
      <c r="AN1226" s="365">
        <v>0</v>
      </c>
      <c r="AO1226" s="365">
        <v>0</v>
      </c>
      <c r="AP1226" s="365">
        <v>0</v>
      </c>
      <c r="AQ1226" s="365">
        <v>0</v>
      </c>
      <c r="AR1226" s="365">
        <v>0</v>
      </c>
      <c r="AS1226" s="365">
        <v>0</v>
      </c>
      <c r="AT1226" s="365">
        <v>0</v>
      </c>
      <c r="AU1226" s="365">
        <v>0</v>
      </c>
      <c r="AV1226" s="365">
        <v>2653</v>
      </c>
      <c r="AW1226" s="365">
        <v>1326</v>
      </c>
      <c r="AX1226" s="365">
        <v>0</v>
      </c>
      <c r="AY1226" s="365">
        <v>0</v>
      </c>
      <c r="AZ1226" s="365">
        <v>2653</v>
      </c>
      <c r="BA1226" s="365">
        <v>1326</v>
      </c>
      <c r="BB1226" s="365">
        <v>0</v>
      </c>
      <c r="BC1226" s="365">
        <v>0</v>
      </c>
      <c r="BD1226" s="365">
        <v>0</v>
      </c>
      <c r="BE1226" s="365">
        <v>0</v>
      </c>
      <c r="BF1226" s="365">
        <v>0</v>
      </c>
      <c r="BG1226" s="365">
        <v>0</v>
      </c>
      <c r="BH1226" s="365">
        <v>0</v>
      </c>
      <c r="BI1226" s="365">
        <v>0</v>
      </c>
      <c r="BJ1226" s="365">
        <v>0</v>
      </c>
      <c r="BK1226" s="365">
        <v>0</v>
      </c>
      <c r="BL1226" s="365">
        <v>0</v>
      </c>
      <c r="BM1226" s="365">
        <v>0</v>
      </c>
      <c r="BN1226" s="365">
        <v>0</v>
      </c>
      <c r="BO1226" s="365">
        <v>0</v>
      </c>
      <c r="BP1226" s="365">
        <v>0</v>
      </c>
      <c r="BQ1226" s="365">
        <v>3096</v>
      </c>
      <c r="BR1226" s="365">
        <v>1547</v>
      </c>
      <c r="BS1226" s="365">
        <v>0</v>
      </c>
      <c r="BT1226" s="365">
        <v>0</v>
      </c>
      <c r="BU1226" s="365">
        <v>0</v>
      </c>
      <c r="BV1226" s="365">
        <v>0</v>
      </c>
      <c r="BW1226" s="365">
        <v>0</v>
      </c>
      <c r="BX1226" s="365">
        <v>0</v>
      </c>
      <c r="BY1226" s="365">
        <v>0</v>
      </c>
      <c r="BZ1226" s="365">
        <v>0</v>
      </c>
      <c r="CA1226" s="365">
        <v>0</v>
      </c>
      <c r="CB1226" s="365">
        <v>0</v>
      </c>
      <c r="CC1226" s="365">
        <v>0</v>
      </c>
      <c r="CD1226" s="365">
        <v>0</v>
      </c>
      <c r="CE1226" s="365">
        <v>0</v>
      </c>
      <c r="CF1226" s="365">
        <v>0</v>
      </c>
      <c r="CG1226" s="365">
        <v>0</v>
      </c>
      <c r="CH1226" s="365">
        <v>0</v>
      </c>
      <c r="CI1226" s="365">
        <v>0</v>
      </c>
      <c r="CJ1226" s="365">
        <v>0</v>
      </c>
    </row>
    <row r="1227" spans="1:97">
      <c r="A1227" s="458" t="str">
        <f t="shared" si="19"/>
        <v>0104501263435000</v>
      </c>
      <c r="B1227" s="364" t="s">
        <v>1616</v>
      </c>
      <c r="C1227" s="364" t="s">
        <v>553</v>
      </c>
      <c r="D1227" s="364" t="s">
        <v>558</v>
      </c>
      <c r="E1227" s="364" t="s">
        <v>555</v>
      </c>
      <c r="F1227" s="364" t="s">
        <v>591</v>
      </c>
      <c r="G1227" s="364" t="s">
        <v>468</v>
      </c>
      <c r="H1227" s="364" t="s">
        <v>556</v>
      </c>
      <c r="J1227" s="364" t="s">
        <v>571</v>
      </c>
      <c r="K1227" s="364" t="s">
        <v>558</v>
      </c>
      <c r="L1227" s="364" t="s">
        <v>743</v>
      </c>
      <c r="M1227" s="364" t="s">
        <v>744</v>
      </c>
      <c r="N1227" s="364" t="s">
        <v>739</v>
      </c>
      <c r="O1227" s="364" t="s">
        <v>555</v>
      </c>
      <c r="P1227" s="364" t="s">
        <v>555</v>
      </c>
      <c r="Q1227" s="364" t="s">
        <v>555</v>
      </c>
      <c r="R1227" s="364" t="s">
        <v>555</v>
      </c>
      <c r="S1227" s="364" t="s">
        <v>555</v>
      </c>
      <c r="T1227" s="365">
        <v>9363</v>
      </c>
      <c r="U1227" s="365">
        <v>0</v>
      </c>
      <c r="V1227" s="365">
        <v>0</v>
      </c>
      <c r="W1227" s="365">
        <v>133</v>
      </c>
      <c r="X1227" s="365">
        <v>0</v>
      </c>
      <c r="Y1227" s="365">
        <v>0</v>
      </c>
      <c r="Z1227" s="365">
        <v>0</v>
      </c>
      <c r="AA1227" s="365">
        <v>0</v>
      </c>
      <c r="AB1227" s="365">
        <v>0</v>
      </c>
      <c r="AC1227" s="365">
        <v>0</v>
      </c>
      <c r="AD1227" s="365">
        <v>0</v>
      </c>
      <c r="AE1227" s="365">
        <v>9496</v>
      </c>
      <c r="AF1227" s="365">
        <v>0</v>
      </c>
      <c r="AG1227" s="365">
        <v>0</v>
      </c>
      <c r="AH1227" s="365">
        <v>0</v>
      </c>
    </row>
    <row r="1228" spans="1:97">
      <c r="A1228" s="458" t="str">
        <f t="shared" si="19"/>
        <v>0104502263435000</v>
      </c>
      <c r="B1228" s="364" t="s">
        <v>1616</v>
      </c>
      <c r="C1228" s="364" t="s">
        <v>553</v>
      </c>
      <c r="D1228" s="364" t="s">
        <v>558</v>
      </c>
      <c r="E1228" s="364" t="s">
        <v>555</v>
      </c>
      <c r="F1228" s="364" t="s">
        <v>591</v>
      </c>
      <c r="G1228" s="364" t="s">
        <v>468</v>
      </c>
      <c r="H1228" s="364" t="s">
        <v>556</v>
      </c>
      <c r="J1228" s="364" t="s">
        <v>571</v>
      </c>
      <c r="K1228" s="364" t="s">
        <v>561</v>
      </c>
      <c r="L1228" s="364" t="s">
        <v>743</v>
      </c>
      <c r="M1228" s="364" t="s">
        <v>744</v>
      </c>
      <c r="N1228" s="364" t="s">
        <v>739</v>
      </c>
      <c r="O1228" s="364" t="s">
        <v>555</v>
      </c>
      <c r="P1228" s="364" t="s">
        <v>555</v>
      </c>
      <c r="Q1228" s="364" t="s">
        <v>555</v>
      </c>
      <c r="R1228" s="364" t="s">
        <v>555</v>
      </c>
      <c r="S1228" s="364" t="s">
        <v>555</v>
      </c>
      <c r="T1228" s="365">
        <v>1354</v>
      </c>
      <c r="U1228" s="365">
        <v>0</v>
      </c>
      <c r="V1228" s="365">
        <v>0</v>
      </c>
      <c r="W1228" s="365">
        <v>106</v>
      </c>
      <c r="X1228" s="365">
        <v>10</v>
      </c>
      <c r="Y1228" s="365">
        <v>0</v>
      </c>
      <c r="Z1228" s="365">
        <v>0</v>
      </c>
      <c r="AA1228" s="365">
        <v>0</v>
      </c>
      <c r="AB1228" s="365">
        <v>0</v>
      </c>
      <c r="AC1228" s="365">
        <v>0</v>
      </c>
      <c r="AD1228" s="365">
        <v>0</v>
      </c>
      <c r="AE1228" s="365">
        <v>1470</v>
      </c>
      <c r="AF1228" s="365">
        <v>0</v>
      </c>
      <c r="AG1228" s="365">
        <v>0</v>
      </c>
      <c r="AH1228" s="365">
        <v>0</v>
      </c>
    </row>
    <row r="1229" spans="1:97">
      <c r="A1229" s="458" t="str">
        <f t="shared" si="19"/>
        <v>0104503263435000</v>
      </c>
      <c r="B1229" s="364" t="s">
        <v>1616</v>
      </c>
      <c r="C1229" s="364" t="s">
        <v>553</v>
      </c>
      <c r="D1229" s="364" t="s">
        <v>558</v>
      </c>
      <c r="E1229" s="364" t="s">
        <v>555</v>
      </c>
      <c r="F1229" s="364" t="s">
        <v>591</v>
      </c>
      <c r="G1229" s="364" t="s">
        <v>468</v>
      </c>
      <c r="H1229" s="364" t="s">
        <v>556</v>
      </c>
      <c r="J1229" s="364" t="s">
        <v>571</v>
      </c>
      <c r="K1229" s="364" t="s">
        <v>562</v>
      </c>
      <c r="L1229" s="364" t="s">
        <v>743</v>
      </c>
      <c r="M1229" s="364" t="s">
        <v>744</v>
      </c>
      <c r="N1229" s="364" t="s">
        <v>739</v>
      </c>
      <c r="O1229" s="364" t="s">
        <v>555</v>
      </c>
      <c r="P1229" s="364" t="s">
        <v>555</v>
      </c>
      <c r="Q1229" s="364" t="s">
        <v>555</v>
      </c>
      <c r="R1229" s="364" t="s">
        <v>555</v>
      </c>
      <c r="S1229" s="364" t="s">
        <v>555</v>
      </c>
      <c r="T1229" s="365">
        <v>9637</v>
      </c>
      <c r="U1229" s="365">
        <v>0</v>
      </c>
      <c r="V1229" s="365">
        <v>0</v>
      </c>
      <c r="W1229" s="365">
        <v>136</v>
      </c>
      <c r="X1229" s="365">
        <v>0</v>
      </c>
      <c r="Y1229" s="365">
        <v>0</v>
      </c>
      <c r="Z1229" s="365">
        <v>0</v>
      </c>
      <c r="AA1229" s="365">
        <v>0</v>
      </c>
      <c r="AB1229" s="365">
        <v>0</v>
      </c>
      <c r="AC1229" s="365">
        <v>0</v>
      </c>
      <c r="AD1229" s="365">
        <v>0</v>
      </c>
      <c r="AE1229" s="365">
        <v>9773</v>
      </c>
      <c r="AF1229" s="365">
        <v>0</v>
      </c>
      <c r="AG1229" s="365">
        <v>0</v>
      </c>
      <c r="AH1229" s="365">
        <v>0</v>
      </c>
    </row>
    <row r="1230" spans="1:97">
      <c r="A1230" s="458" t="str">
        <f t="shared" si="19"/>
        <v>0104504263435000</v>
      </c>
      <c r="B1230" s="364" t="s">
        <v>1616</v>
      </c>
      <c r="C1230" s="364" t="s">
        <v>553</v>
      </c>
      <c r="D1230" s="364" t="s">
        <v>558</v>
      </c>
      <c r="E1230" s="364" t="s">
        <v>555</v>
      </c>
      <c r="F1230" s="364" t="s">
        <v>591</v>
      </c>
      <c r="G1230" s="364" t="s">
        <v>468</v>
      </c>
      <c r="H1230" s="364" t="s">
        <v>556</v>
      </c>
      <c r="J1230" s="364" t="s">
        <v>571</v>
      </c>
      <c r="K1230" s="364" t="s">
        <v>563</v>
      </c>
      <c r="L1230" s="364" t="s">
        <v>743</v>
      </c>
      <c r="M1230" s="364" t="s">
        <v>744</v>
      </c>
      <c r="N1230" s="364" t="s">
        <v>739</v>
      </c>
      <c r="O1230" s="364" t="s">
        <v>555</v>
      </c>
      <c r="P1230" s="364" t="s">
        <v>555</v>
      </c>
      <c r="Q1230" s="364" t="s">
        <v>555</v>
      </c>
      <c r="R1230" s="364" t="s">
        <v>555</v>
      </c>
      <c r="S1230" s="364" t="s">
        <v>555</v>
      </c>
      <c r="T1230" s="365">
        <v>1080</v>
      </c>
      <c r="U1230" s="365">
        <v>0</v>
      </c>
      <c r="V1230" s="365">
        <v>0</v>
      </c>
      <c r="W1230" s="365">
        <v>108</v>
      </c>
      <c r="X1230" s="365">
        <v>12</v>
      </c>
      <c r="Y1230" s="365">
        <v>0</v>
      </c>
      <c r="Z1230" s="365">
        <v>0</v>
      </c>
      <c r="AA1230" s="365">
        <v>0</v>
      </c>
      <c r="AB1230" s="365">
        <v>0</v>
      </c>
      <c r="AC1230" s="365">
        <v>0</v>
      </c>
      <c r="AD1230" s="365">
        <v>0</v>
      </c>
      <c r="AE1230" s="365">
        <v>1200</v>
      </c>
      <c r="AF1230" s="365">
        <v>0</v>
      </c>
      <c r="AG1230" s="365">
        <v>0</v>
      </c>
      <c r="AH1230" s="365">
        <v>0</v>
      </c>
    </row>
    <row r="1231" spans="1:97">
      <c r="A1231" s="458" t="str">
        <f t="shared" si="19"/>
        <v>0104505263435000</v>
      </c>
      <c r="B1231" s="364" t="s">
        <v>1616</v>
      </c>
      <c r="C1231" s="364" t="s">
        <v>553</v>
      </c>
      <c r="D1231" s="364" t="s">
        <v>558</v>
      </c>
      <c r="E1231" s="364" t="s">
        <v>555</v>
      </c>
      <c r="F1231" s="364" t="s">
        <v>591</v>
      </c>
      <c r="G1231" s="364" t="s">
        <v>468</v>
      </c>
      <c r="H1231" s="364" t="s">
        <v>556</v>
      </c>
      <c r="J1231" s="364" t="s">
        <v>571</v>
      </c>
      <c r="K1231" s="364" t="s">
        <v>564</v>
      </c>
      <c r="L1231" s="364" t="s">
        <v>743</v>
      </c>
      <c r="M1231" s="364" t="s">
        <v>744</v>
      </c>
      <c r="N1231" s="364" t="s">
        <v>739</v>
      </c>
      <c r="O1231" s="364" t="s">
        <v>555</v>
      </c>
      <c r="P1231" s="364" t="s">
        <v>555</v>
      </c>
      <c r="Q1231" s="364" t="s">
        <v>555</v>
      </c>
      <c r="R1231" s="364" t="s">
        <v>555</v>
      </c>
      <c r="S1231" s="364" t="s">
        <v>555</v>
      </c>
      <c r="T1231" s="365">
        <v>9578</v>
      </c>
      <c r="U1231" s="365">
        <v>0</v>
      </c>
      <c r="V1231" s="365">
        <v>0</v>
      </c>
      <c r="W1231" s="365">
        <v>139</v>
      </c>
      <c r="X1231" s="365">
        <v>762</v>
      </c>
      <c r="Y1231" s="365">
        <v>0</v>
      </c>
      <c r="Z1231" s="365">
        <v>0</v>
      </c>
      <c r="AA1231" s="365">
        <v>0</v>
      </c>
      <c r="AB1231" s="365">
        <v>0</v>
      </c>
      <c r="AC1231" s="365">
        <v>0</v>
      </c>
      <c r="AD1231" s="365">
        <v>0</v>
      </c>
      <c r="AE1231" s="365">
        <v>10479</v>
      </c>
      <c r="AF1231" s="365">
        <v>0</v>
      </c>
      <c r="AG1231" s="365">
        <v>0</v>
      </c>
      <c r="AH1231" s="365">
        <v>0</v>
      </c>
    </row>
    <row r="1232" spans="1:97">
      <c r="A1232" s="458" t="str">
        <f t="shared" si="19"/>
        <v>0104506263435000</v>
      </c>
      <c r="B1232" s="364" t="s">
        <v>1616</v>
      </c>
      <c r="C1232" s="364" t="s">
        <v>553</v>
      </c>
      <c r="D1232" s="364" t="s">
        <v>558</v>
      </c>
      <c r="E1232" s="364" t="s">
        <v>555</v>
      </c>
      <c r="F1232" s="364" t="s">
        <v>591</v>
      </c>
      <c r="G1232" s="364" t="s">
        <v>468</v>
      </c>
      <c r="H1232" s="364" t="s">
        <v>556</v>
      </c>
      <c r="J1232" s="364" t="s">
        <v>571</v>
      </c>
      <c r="K1232" s="364" t="s">
        <v>565</v>
      </c>
      <c r="L1232" s="364" t="s">
        <v>743</v>
      </c>
      <c r="M1232" s="364" t="s">
        <v>744</v>
      </c>
      <c r="N1232" s="364" t="s">
        <v>739</v>
      </c>
      <c r="O1232" s="364" t="s">
        <v>555</v>
      </c>
      <c r="P1232" s="364" t="s">
        <v>555</v>
      </c>
      <c r="Q1232" s="364" t="s">
        <v>555</v>
      </c>
      <c r="R1232" s="364" t="s">
        <v>555</v>
      </c>
      <c r="S1232" s="364" t="s">
        <v>555</v>
      </c>
      <c r="T1232" s="365">
        <v>801</v>
      </c>
      <c r="U1232" s="365">
        <v>0</v>
      </c>
      <c r="V1232" s="365">
        <v>0</v>
      </c>
      <c r="W1232" s="365">
        <v>105</v>
      </c>
      <c r="X1232" s="365">
        <v>12</v>
      </c>
      <c r="Y1232" s="365">
        <v>0</v>
      </c>
      <c r="Z1232" s="365">
        <v>0</v>
      </c>
      <c r="AA1232" s="365">
        <v>0</v>
      </c>
      <c r="AB1232" s="365">
        <v>0</v>
      </c>
      <c r="AC1232" s="365">
        <v>0</v>
      </c>
      <c r="AD1232" s="365">
        <v>0</v>
      </c>
      <c r="AE1232" s="365">
        <v>918</v>
      </c>
      <c r="AF1232" s="365">
        <v>0</v>
      </c>
      <c r="AG1232" s="365">
        <v>0</v>
      </c>
      <c r="AH1232" s="365">
        <v>0</v>
      </c>
    </row>
    <row r="1233" spans="1:34">
      <c r="A1233" s="458" t="str">
        <f t="shared" si="19"/>
        <v>0104507263435000</v>
      </c>
      <c r="B1233" s="364" t="s">
        <v>1616</v>
      </c>
      <c r="C1233" s="364" t="s">
        <v>553</v>
      </c>
      <c r="D1233" s="364" t="s">
        <v>558</v>
      </c>
      <c r="E1233" s="364" t="s">
        <v>555</v>
      </c>
      <c r="F1233" s="364" t="s">
        <v>591</v>
      </c>
      <c r="G1233" s="364" t="s">
        <v>468</v>
      </c>
      <c r="H1233" s="364" t="s">
        <v>556</v>
      </c>
      <c r="J1233" s="364" t="s">
        <v>571</v>
      </c>
      <c r="K1233" s="364" t="s">
        <v>566</v>
      </c>
      <c r="L1233" s="364" t="s">
        <v>743</v>
      </c>
      <c r="M1233" s="364" t="s">
        <v>744</v>
      </c>
      <c r="N1233" s="364" t="s">
        <v>739</v>
      </c>
      <c r="O1233" s="364" t="s">
        <v>555</v>
      </c>
      <c r="P1233" s="364" t="s">
        <v>555</v>
      </c>
      <c r="Q1233" s="364" t="s">
        <v>555</v>
      </c>
      <c r="R1233" s="364" t="s">
        <v>555</v>
      </c>
      <c r="S1233" s="364" t="s">
        <v>555</v>
      </c>
      <c r="T1233" s="365">
        <v>6091</v>
      </c>
      <c r="U1233" s="365">
        <v>0</v>
      </c>
      <c r="V1233" s="365">
        <v>0</v>
      </c>
      <c r="W1233" s="365">
        <v>142</v>
      </c>
      <c r="X1233" s="365">
        <v>762</v>
      </c>
      <c r="Y1233" s="365">
        <v>0</v>
      </c>
      <c r="Z1233" s="365">
        <v>0</v>
      </c>
      <c r="AA1233" s="365">
        <v>0</v>
      </c>
      <c r="AB1233" s="365">
        <v>0</v>
      </c>
      <c r="AC1233" s="365">
        <v>0</v>
      </c>
      <c r="AD1233" s="365">
        <v>0</v>
      </c>
      <c r="AE1233" s="365">
        <v>6995</v>
      </c>
      <c r="AF1233" s="365">
        <v>0</v>
      </c>
      <c r="AG1233" s="365">
        <v>0</v>
      </c>
      <c r="AH1233" s="365">
        <v>0</v>
      </c>
    </row>
    <row r="1234" spans="1:34">
      <c r="A1234" s="458" t="str">
        <f t="shared" si="19"/>
        <v>0104508263435000</v>
      </c>
      <c r="B1234" s="364" t="s">
        <v>1616</v>
      </c>
      <c r="C1234" s="364" t="s">
        <v>553</v>
      </c>
      <c r="D1234" s="364" t="s">
        <v>558</v>
      </c>
      <c r="E1234" s="364" t="s">
        <v>555</v>
      </c>
      <c r="F1234" s="364" t="s">
        <v>591</v>
      </c>
      <c r="G1234" s="364" t="s">
        <v>468</v>
      </c>
      <c r="H1234" s="364" t="s">
        <v>556</v>
      </c>
      <c r="J1234" s="364" t="s">
        <v>571</v>
      </c>
      <c r="K1234" s="364" t="s">
        <v>554</v>
      </c>
      <c r="L1234" s="364" t="s">
        <v>743</v>
      </c>
      <c r="M1234" s="364" t="s">
        <v>744</v>
      </c>
      <c r="N1234" s="364" t="s">
        <v>739</v>
      </c>
      <c r="O1234" s="364" t="s">
        <v>555</v>
      </c>
      <c r="P1234" s="364" t="s">
        <v>555</v>
      </c>
      <c r="Q1234" s="364" t="s">
        <v>555</v>
      </c>
      <c r="R1234" s="364" t="s">
        <v>555</v>
      </c>
      <c r="S1234" s="364" t="s">
        <v>555</v>
      </c>
      <c r="T1234" s="365">
        <v>564</v>
      </c>
      <c r="U1234" s="365">
        <v>0</v>
      </c>
      <c r="V1234" s="365">
        <v>0</v>
      </c>
      <c r="W1234" s="365">
        <v>103</v>
      </c>
      <c r="X1234" s="365">
        <v>10</v>
      </c>
      <c r="Y1234" s="365">
        <v>0</v>
      </c>
      <c r="Z1234" s="365">
        <v>0</v>
      </c>
      <c r="AA1234" s="365">
        <v>0</v>
      </c>
      <c r="AB1234" s="365">
        <v>0</v>
      </c>
      <c r="AC1234" s="365">
        <v>0</v>
      </c>
      <c r="AD1234" s="365">
        <v>0</v>
      </c>
      <c r="AE1234" s="365">
        <v>677</v>
      </c>
      <c r="AF1234" s="365">
        <v>0</v>
      </c>
      <c r="AG1234" s="365">
        <v>0</v>
      </c>
      <c r="AH1234" s="365">
        <v>0</v>
      </c>
    </row>
    <row r="1235" spans="1:34">
      <c r="A1235" s="458" t="str">
        <f t="shared" si="19"/>
        <v>0104509263435000</v>
      </c>
      <c r="B1235" s="364" t="s">
        <v>1616</v>
      </c>
      <c r="C1235" s="364" t="s">
        <v>553</v>
      </c>
      <c r="D1235" s="364" t="s">
        <v>558</v>
      </c>
      <c r="E1235" s="364" t="s">
        <v>555</v>
      </c>
      <c r="F1235" s="364" t="s">
        <v>591</v>
      </c>
      <c r="G1235" s="364" t="s">
        <v>468</v>
      </c>
      <c r="H1235" s="364" t="s">
        <v>556</v>
      </c>
      <c r="J1235" s="364" t="s">
        <v>571</v>
      </c>
      <c r="K1235" s="364" t="s">
        <v>567</v>
      </c>
      <c r="L1235" s="364" t="s">
        <v>743</v>
      </c>
      <c r="M1235" s="364" t="s">
        <v>744</v>
      </c>
      <c r="N1235" s="364" t="s">
        <v>739</v>
      </c>
      <c r="O1235" s="364" t="s">
        <v>555</v>
      </c>
      <c r="P1235" s="364" t="s">
        <v>555</v>
      </c>
      <c r="Q1235" s="364" t="s">
        <v>555</v>
      </c>
      <c r="R1235" s="364" t="s">
        <v>555</v>
      </c>
      <c r="S1235" s="364" t="s">
        <v>555</v>
      </c>
      <c r="T1235" s="365">
        <v>6214</v>
      </c>
      <c r="U1235" s="365">
        <v>0</v>
      </c>
      <c r="V1235" s="365">
        <v>0</v>
      </c>
      <c r="W1235" s="365">
        <v>465</v>
      </c>
      <c r="X1235" s="365">
        <v>762</v>
      </c>
      <c r="Y1235" s="365">
        <v>0</v>
      </c>
      <c r="Z1235" s="365">
        <v>0</v>
      </c>
      <c r="AA1235" s="365">
        <v>0</v>
      </c>
      <c r="AB1235" s="365">
        <v>0</v>
      </c>
      <c r="AC1235" s="365">
        <v>0</v>
      </c>
      <c r="AD1235" s="365">
        <v>0</v>
      </c>
      <c r="AE1235" s="365">
        <v>7441</v>
      </c>
      <c r="AF1235" s="365">
        <v>0</v>
      </c>
      <c r="AG1235" s="365">
        <v>0</v>
      </c>
      <c r="AH1235" s="365">
        <v>0</v>
      </c>
    </row>
    <row r="1236" spans="1:34">
      <c r="A1236" s="458" t="str">
        <f t="shared" si="19"/>
        <v>0104510263435000</v>
      </c>
      <c r="B1236" s="364" t="s">
        <v>1616</v>
      </c>
      <c r="C1236" s="364" t="s">
        <v>553</v>
      </c>
      <c r="D1236" s="364" t="s">
        <v>558</v>
      </c>
      <c r="E1236" s="364" t="s">
        <v>555</v>
      </c>
      <c r="F1236" s="364" t="s">
        <v>591</v>
      </c>
      <c r="G1236" s="364" t="s">
        <v>468</v>
      </c>
      <c r="H1236" s="364" t="s">
        <v>556</v>
      </c>
      <c r="J1236" s="364" t="s">
        <v>571</v>
      </c>
      <c r="K1236" s="364" t="s">
        <v>568</v>
      </c>
      <c r="L1236" s="364" t="s">
        <v>743</v>
      </c>
      <c r="M1236" s="364" t="s">
        <v>744</v>
      </c>
      <c r="N1236" s="364" t="s">
        <v>739</v>
      </c>
      <c r="O1236" s="364" t="s">
        <v>555</v>
      </c>
      <c r="P1236" s="364" t="s">
        <v>555</v>
      </c>
      <c r="Q1236" s="364" t="s">
        <v>555</v>
      </c>
      <c r="R1236" s="364" t="s">
        <v>555</v>
      </c>
      <c r="S1236" s="364" t="s">
        <v>555</v>
      </c>
      <c r="T1236" s="365">
        <v>441</v>
      </c>
      <c r="U1236" s="365">
        <v>0</v>
      </c>
      <c r="V1236" s="365">
        <v>0</v>
      </c>
      <c r="W1236" s="365">
        <v>99</v>
      </c>
      <c r="X1236" s="365">
        <v>9</v>
      </c>
      <c r="Y1236" s="365">
        <v>0</v>
      </c>
      <c r="Z1236" s="365">
        <v>0</v>
      </c>
      <c r="AA1236" s="365">
        <v>0</v>
      </c>
      <c r="AB1236" s="365">
        <v>0</v>
      </c>
      <c r="AC1236" s="365">
        <v>0</v>
      </c>
      <c r="AD1236" s="365">
        <v>0</v>
      </c>
      <c r="AE1236" s="365">
        <v>549</v>
      </c>
      <c r="AF1236" s="365">
        <v>0</v>
      </c>
      <c r="AG1236" s="365">
        <v>0</v>
      </c>
      <c r="AH1236" s="365">
        <v>0</v>
      </c>
    </row>
    <row r="1237" spans="1:34">
      <c r="A1237" s="458" t="str">
        <f t="shared" si="19"/>
        <v>0104511263435000</v>
      </c>
      <c r="B1237" s="364" t="s">
        <v>1616</v>
      </c>
      <c r="C1237" s="364" t="s">
        <v>553</v>
      </c>
      <c r="D1237" s="364" t="s">
        <v>558</v>
      </c>
      <c r="E1237" s="364" t="s">
        <v>555</v>
      </c>
      <c r="F1237" s="364" t="s">
        <v>591</v>
      </c>
      <c r="G1237" s="364" t="s">
        <v>468</v>
      </c>
      <c r="H1237" s="364" t="s">
        <v>556</v>
      </c>
      <c r="J1237" s="364" t="s">
        <v>571</v>
      </c>
      <c r="K1237" s="364" t="s">
        <v>569</v>
      </c>
      <c r="L1237" s="364" t="s">
        <v>743</v>
      </c>
      <c r="M1237" s="364" t="s">
        <v>744</v>
      </c>
      <c r="N1237" s="364" t="s">
        <v>739</v>
      </c>
      <c r="O1237" s="364" t="s">
        <v>555</v>
      </c>
      <c r="P1237" s="364" t="s">
        <v>555</v>
      </c>
      <c r="Q1237" s="364" t="s">
        <v>555</v>
      </c>
      <c r="R1237" s="364" t="s">
        <v>555</v>
      </c>
      <c r="S1237" s="364" t="s">
        <v>555</v>
      </c>
      <c r="T1237" s="365">
        <v>6339</v>
      </c>
      <c r="U1237" s="365">
        <v>0</v>
      </c>
      <c r="V1237" s="365">
        <v>0</v>
      </c>
      <c r="W1237" s="365">
        <v>661</v>
      </c>
      <c r="X1237" s="365">
        <v>762</v>
      </c>
      <c r="Y1237" s="365">
        <v>0</v>
      </c>
      <c r="Z1237" s="365">
        <v>0</v>
      </c>
      <c r="AA1237" s="365">
        <v>0</v>
      </c>
      <c r="AB1237" s="365">
        <v>0</v>
      </c>
      <c r="AC1237" s="365">
        <v>0</v>
      </c>
      <c r="AD1237" s="365">
        <v>0</v>
      </c>
      <c r="AE1237" s="365">
        <v>7762</v>
      </c>
      <c r="AF1237" s="365">
        <v>0</v>
      </c>
      <c r="AG1237" s="365">
        <v>0</v>
      </c>
      <c r="AH1237" s="365">
        <v>0</v>
      </c>
    </row>
    <row r="1238" spans="1:34">
      <c r="A1238" s="458" t="str">
        <f t="shared" si="19"/>
        <v>0104512263435000</v>
      </c>
      <c r="B1238" s="364" t="s">
        <v>1616</v>
      </c>
      <c r="C1238" s="364" t="s">
        <v>553</v>
      </c>
      <c r="D1238" s="364" t="s">
        <v>558</v>
      </c>
      <c r="E1238" s="364" t="s">
        <v>555</v>
      </c>
      <c r="F1238" s="364" t="s">
        <v>591</v>
      </c>
      <c r="G1238" s="364" t="s">
        <v>468</v>
      </c>
      <c r="H1238" s="364" t="s">
        <v>556</v>
      </c>
      <c r="J1238" s="364" t="s">
        <v>571</v>
      </c>
      <c r="K1238" s="364" t="s">
        <v>557</v>
      </c>
      <c r="L1238" s="364" t="s">
        <v>743</v>
      </c>
      <c r="M1238" s="364" t="s">
        <v>744</v>
      </c>
      <c r="N1238" s="364" t="s">
        <v>739</v>
      </c>
      <c r="O1238" s="364" t="s">
        <v>555</v>
      </c>
      <c r="P1238" s="364" t="s">
        <v>555</v>
      </c>
      <c r="Q1238" s="364" t="s">
        <v>555</v>
      </c>
      <c r="R1238" s="364" t="s">
        <v>555</v>
      </c>
      <c r="S1238" s="364" t="s">
        <v>555</v>
      </c>
      <c r="T1238" s="365">
        <v>316</v>
      </c>
      <c r="U1238" s="365">
        <v>0</v>
      </c>
      <c r="V1238" s="365">
        <v>0</v>
      </c>
      <c r="W1238" s="365">
        <v>95</v>
      </c>
      <c r="X1238" s="365">
        <v>7</v>
      </c>
      <c r="Y1238" s="365">
        <v>0</v>
      </c>
      <c r="Z1238" s="365">
        <v>0</v>
      </c>
      <c r="AA1238" s="365">
        <v>0</v>
      </c>
      <c r="AB1238" s="365">
        <v>0</v>
      </c>
      <c r="AC1238" s="365">
        <v>0</v>
      </c>
      <c r="AD1238" s="365">
        <v>0</v>
      </c>
      <c r="AE1238" s="365">
        <v>418</v>
      </c>
      <c r="AF1238" s="365">
        <v>0</v>
      </c>
      <c r="AG1238" s="365">
        <v>0</v>
      </c>
      <c r="AH1238" s="365">
        <v>0</v>
      </c>
    </row>
    <row r="1239" spans="1:34">
      <c r="A1239" s="458" t="str">
        <f t="shared" si="19"/>
        <v>0104513263435000</v>
      </c>
      <c r="B1239" s="364" t="s">
        <v>1616</v>
      </c>
      <c r="C1239" s="364" t="s">
        <v>553</v>
      </c>
      <c r="D1239" s="364" t="s">
        <v>558</v>
      </c>
      <c r="E1239" s="364" t="s">
        <v>555</v>
      </c>
      <c r="F1239" s="364" t="s">
        <v>591</v>
      </c>
      <c r="G1239" s="364" t="s">
        <v>468</v>
      </c>
      <c r="H1239" s="364" t="s">
        <v>556</v>
      </c>
      <c r="J1239" s="364" t="s">
        <v>571</v>
      </c>
      <c r="K1239" s="364" t="s">
        <v>572</v>
      </c>
      <c r="L1239" s="364" t="s">
        <v>743</v>
      </c>
      <c r="M1239" s="364" t="s">
        <v>744</v>
      </c>
      <c r="N1239" s="364" t="s">
        <v>739</v>
      </c>
      <c r="O1239" s="364" t="s">
        <v>555</v>
      </c>
      <c r="P1239" s="364" t="s">
        <v>555</v>
      </c>
      <c r="Q1239" s="364" t="s">
        <v>555</v>
      </c>
      <c r="R1239" s="364" t="s">
        <v>555</v>
      </c>
      <c r="S1239" s="364" t="s">
        <v>555</v>
      </c>
      <c r="T1239" s="365">
        <v>6467</v>
      </c>
      <c r="U1239" s="365">
        <v>0</v>
      </c>
      <c r="V1239" s="365">
        <v>0</v>
      </c>
      <c r="W1239" s="365">
        <v>666</v>
      </c>
      <c r="X1239" s="365">
        <v>762</v>
      </c>
      <c r="Y1239" s="365">
        <v>0</v>
      </c>
      <c r="Z1239" s="365">
        <v>0</v>
      </c>
      <c r="AA1239" s="365">
        <v>0</v>
      </c>
      <c r="AB1239" s="365">
        <v>0</v>
      </c>
      <c r="AC1239" s="365">
        <v>0</v>
      </c>
      <c r="AD1239" s="365">
        <v>0</v>
      </c>
      <c r="AE1239" s="365">
        <v>7895</v>
      </c>
      <c r="AF1239" s="365">
        <v>0</v>
      </c>
      <c r="AG1239" s="365">
        <v>0</v>
      </c>
      <c r="AH1239" s="365">
        <v>0</v>
      </c>
    </row>
    <row r="1240" spans="1:34">
      <c r="A1240" s="458" t="str">
        <f t="shared" si="19"/>
        <v>0104514263435000</v>
      </c>
      <c r="B1240" s="364" t="s">
        <v>1616</v>
      </c>
      <c r="C1240" s="364" t="s">
        <v>553</v>
      </c>
      <c r="D1240" s="364" t="s">
        <v>558</v>
      </c>
      <c r="E1240" s="364" t="s">
        <v>555</v>
      </c>
      <c r="F1240" s="364" t="s">
        <v>591</v>
      </c>
      <c r="G1240" s="364" t="s">
        <v>468</v>
      </c>
      <c r="H1240" s="364" t="s">
        <v>556</v>
      </c>
      <c r="J1240" s="364" t="s">
        <v>571</v>
      </c>
      <c r="K1240" s="364" t="s">
        <v>573</v>
      </c>
      <c r="L1240" s="364" t="s">
        <v>743</v>
      </c>
      <c r="M1240" s="364" t="s">
        <v>744</v>
      </c>
      <c r="N1240" s="364" t="s">
        <v>739</v>
      </c>
      <c r="O1240" s="364" t="s">
        <v>555</v>
      </c>
      <c r="P1240" s="364" t="s">
        <v>555</v>
      </c>
      <c r="Q1240" s="364" t="s">
        <v>555</v>
      </c>
      <c r="R1240" s="364" t="s">
        <v>555</v>
      </c>
      <c r="S1240" s="364" t="s">
        <v>555</v>
      </c>
      <c r="T1240" s="365">
        <v>188</v>
      </c>
      <c r="U1240" s="365">
        <v>0</v>
      </c>
      <c r="V1240" s="365">
        <v>0</v>
      </c>
      <c r="W1240" s="365">
        <v>90</v>
      </c>
      <c r="X1240" s="365">
        <v>6</v>
      </c>
      <c r="Y1240" s="365">
        <v>0</v>
      </c>
      <c r="Z1240" s="365">
        <v>0</v>
      </c>
      <c r="AA1240" s="365">
        <v>0</v>
      </c>
      <c r="AB1240" s="365">
        <v>0</v>
      </c>
      <c r="AC1240" s="365">
        <v>0</v>
      </c>
      <c r="AD1240" s="365">
        <v>0</v>
      </c>
      <c r="AE1240" s="365">
        <v>284</v>
      </c>
      <c r="AF1240" s="365">
        <v>0</v>
      </c>
      <c r="AG1240" s="365">
        <v>0</v>
      </c>
      <c r="AH1240" s="365">
        <v>0</v>
      </c>
    </row>
    <row r="1241" spans="1:34">
      <c r="A1241" s="458" t="str">
        <f t="shared" si="19"/>
        <v>0104515263435000</v>
      </c>
      <c r="B1241" s="364" t="s">
        <v>1616</v>
      </c>
      <c r="C1241" s="364" t="s">
        <v>553</v>
      </c>
      <c r="D1241" s="364" t="s">
        <v>558</v>
      </c>
      <c r="E1241" s="364" t="s">
        <v>555</v>
      </c>
      <c r="F1241" s="364" t="s">
        <v>591</v>
      </c>
      <c r="G1241" s="364" t="s">
        <v>468</v>
      </c>
      <c r="H1241" s="364" t="s">
        <v>556</v>
      </c>
      <c r="J1241" s="364" t="s">
        <v>571</v>
      </c>
      <c r="K1241" s="364" t="s">
        <v>574</v>
      </c>
      <c r="L1241" s="364" t="s">
        <v>743</v>
      </c>
      <c r="M1241" s="364" t="s">
        <v>744</v>
      </c>
      <c r="N1241" s="364" t="s">
        <v>739</v>
      </c>
      <c r="O1241" s="364" t="s">
        <v>555</v>
      </c>
      <c r="P1241" s="364" t="s">
        <v>555</v>
      </c>
      <c r="Q1241" s="364" t="s">
        <v>555</v>
      </c>
      <c r="R1241" s="364" t="s">
        <v>555</v>
      </c>
      <c r="S1241" s="364" t="s">
        <v>555</v>
      </c>
      <c r="T1241" s="365">
        <v>377</v>
      </c>
      <c r="U1241" s="365">
        <v>0</v>
      </c>
      <c r="V1241" s="365">
        <v>0</v>
      </c>
      <c r="W1241" s="365">
        <v>670</v>
      </c>
      <c r="X1241" s="365">
        <v>762</v>
      </c>
      <c r="Y1241" s="365">
        <v>0</v>
      </c>
      <c r="Z1241" s="365">
        <v>0</v>
      </c>
      <c r="AA1241" s="365">
        <v>0</v>
      </c>
      <c r="AB1241" s="365">
        <v>0</v>
      </c>
      <c r="AC1241" s="365">
        <v>0</v>
      </c>
      <c r="AD1241" s="365">
        <v>0</v>
      </c>
      <c r="AE1241" s="365">
        <v>1809</v>
      </c>
      <c r="AF1241" s="365">
        <v>0</v>
      </c>
      <c r="AG1241" s="365">
        <v>0</v>
      </c>
      <c r="AH1241" s="365">
        <v>0</v>
      </c>
    </row>
    <row r="1242" spans="1:34">
      <c r="A1242" s="458" t="str">
        <f t="shared" si="19"/>
        <v>0104516263435000</v>
      </c>
      <c r="B1242" s="364" t="s">
        <v>1616</v>
      </c>
      <c r="C1242" s="364" t="s">
        <v>553</v>
      </c>
      <c r="D1242" s="364" t="s">
        <v>558</v>
      </c>
      <c r="E1242" s="364" t="s">
        <v>555</v>
      </c>
      <c r="F1242" s="364" t="s">
        <v>591</v>
      </c>
      <c r="G1242" s="364" t="s">
        <v>468</v>
      </c>
      <c r="H1242" s="364" t="s">
        <v>556</v>
      </c>
      <c r="J1242" s="364" t="s">
        <v>571</v>
      </c>
      <c r="K1242" s="364" t="s">
        <v>575</v>
      </c>
      <c r="L1242" s="364" t="s">
        <v>743</v>
      </c>
      <c r="M1242" s="364" t="s">
        <v>744</v>
      </c>
      <c r="N1242" s="364" t="s">
        <v>739</v>
      </c>
      <c r="O1242" s="364" t="s">
        <v>555</v>
      </c>
      <c r="P1242" s="364" t="s">
        <v>555</v>
      </c>
      <c r="Q1242" s="364" t="s">
        <v>555</v>
      </c>
      <c r="R1242" s="364" t="s">
        <v>555</v>
      </c>
      <c r="S1242" s="364" t="s">
        <v>555</v>
      </c>
      <c r="T1242" s="365">
        <v>88</v>
      </c>
      <c r="U1242" s="365">
        <v>0</v>
      </c>
      <c r="V1242" s="365">
        <v>0</v>
      </c>
      <c r="W1242" s="365">
        <v>86</v>
      </c>
      <c r="X1242" s="365">
        <v>4</v>
      </c>
      <c r="Y1242" s="365">
        <v>0</v>
      </c>
      <c r="Z1242" s="365">
        <v>0</v>
      </c>
      <c r="AA1242" s="365">
        <v>0</v>
      </c>
      <c r="AB1242" s="365">
        <v>0</v>
      </c>
      <c r="AC1242" s="365">
        <v>0</v>
      </c>
      <c r="AD1242" s="365">
        <v>0</v>
      </c>
      <c r="AE1242" s="365">
        <v>178</v>
      </c>
      <c r="AF1242" s="365">
        <v>0</v>
      </c>
      <c r="AG1242" s="365">
        <v>0</v>
      </c>
      <c r="AH1242" s="365">
        <v>0</v>
      </c>
    </row>
    <row r="1243" spans="1:34">
      <c r="A1243" s="458" t="str">
        <f t="shared" si="19"/>
        <v>0104517263435000</v>
      </c>
      <c r="B1243" s="364" t="s">
        <v>1616</v>
      </c>
      <c r="C1243" s="364" t="s">
        <v>553</v>
      </c>
      <c r="D1243" s="364" t="s">
        <v>558</v>
      </c>
      <c r="E1243" s="364" t="s">
        <v>555</v>
      </c>
      <c r="F1243" s="364" t="s">
        <v>591</v>
      </c>
      <c r="G1243" s="364" t="s">
        <v>468</v>
      </c>
      <c r="H1243" s="364" t="s">
        <v>556</v>
      </c>
      <c r="J1243" s="364" t="s">
        <v>571</v>
      </c>
      <c r="K1243" s="364" t="s">
        <v>576</v>
      </c>
      <c r="L1243" s="364" t="s">
        <v>743</v>
      </c>
      <c r="M1243" s="364" t="s">
        <v>744</v>
      </c>
      <c r="N1243" s="364" t="s">
        <v>739</v>
      </c>
      <c r="O1243" s="364" t="s">
        <v>555</v>
      </c>
      <c r="P1243" s="364" t="s">
        <v>555</v>
      </c>
      <c r="Q1243" s="364" t="s">
        <v>555</v>
      </c>
      <c r="R1243" s="364" t="s">
        <v>555</v>
      </c>
      <c r="S1243" s="364" t="s">
        <v>555</v>
      </c>
      <c r="T1243" s="365">
        <v>385</v>
      </c>
      <c r="U1243" s="365">
        <v>0</v>
      </c>
      <c r="V1243" s="365">
        <v>0</v>
      </c>
      <c r="W1243" s="365">
        <v>675</v>
      </c>
      <c r="X1243" s="365">
        <v>762</v>
      </c>
      <c r="Y1243" s="365">
        <v>0</v>
      </c>
      <c r="Z1243" s="365">
        <v>0</v>
      </c>
      <c r="AA1243" s="365">
        <v>0</v>
      </c>
      <c r="AB1243" s="365">
        <v>0</v>
      </c>
      <c r="AC1243" s="365">
        <v>0</v>
      </c>
      <c r="AD1243" s="365">
        <v>0</v>
      </c>
      <c r="AE1243" s="365">
        <v>1822</v>
      </c>
      <c r="AF1243" s="365">
        <v>0</v>
      </c>
      <c r="AG1243" s="365">
        <v>0</v>
      </c>
      <c r="AH1243" s="365">
        <v>0</v>
      </c>
    </row>
    <row r="1244" spans="1:34">
      <c r="A1244" s="458" t="str">
        <f t="shared" si="19"/>
        <v>0104518263435000</v>
      </c>
      <c r="B1244" s="364" t="s">
        <v>1616</v>
      </c>
      <c r="C1244" s="364" t="s">
        <v>553</v>
      </c>
      <c r="D1244" s="364" t="s">
        <v>558</v>
      </c>
      <c r="E1244" s="364" t="s">
        <v>555</v>
      </c>
      <c r="F1244" s="364" t="s">
        <v>591</v>
      </c>
      <c r="G1244" s="364" t="s">
        <v>468</v>
      </c>
      <c r="H1244" s="364" t="s">
        <v>556</v>
      </c>
      <c r="J1244" s="364" t="s">
        <v>571</v>
      </c>
      <c r="K1244" s="364" t="s">
        <v>577</v>
      </c>
      <c r="L1244" s="364" t="s">
        <v>743</v>
      </c>
      <c r="M1244" s="364" t="s">
        <v>744</v>
      </c>
      <c r="N1244" s="364" t="s">
        <v>739</v>
      </c>
      <c r="O1244" s="364" t="s">
        <v>555</v>
      </c>
      <c r="P1244" s="364" t="s">
        <v>555</v>
      </c>
      <c r="Q1244" s="364" t="s">
        <v>555</v>
      </c>
      <c r="R1244" s="364" t="s">
        <v>555</v>
      </c>
      <c r="S1244" s="364" t="s">
        <v>555</v>
      </c>
      <c r="T1244" s="365">
        <v>80</v>
      </c>
      <c r="U1244" s="365">
        <v>0</v>
      </c>
      <c r="V1244" s="365">
        <v>0</v>
      </c>
      <c r="W1244" s="365">
        <v>81</v>
      </c>
      <c r="X1244" s="365">
        <v>3</v>
      </c>
      <c r="Y1244" s="365">
        <v>0</v>
      </c>
      <c r="Z1244" s="365">
        <v>0</v>
      </c>
      <c r="AA1244" s="365">
        <v>0</v>
      </c>
      <c r="AB1244" s="365">
        <v>0</v>
      </c>
      <c r="AC1244" s="365">
        <v>0</v>
      </c>
      <c r="AD1244" s="365">
        <v>0</v>
      </c>
      <c r="AE1244" s="365">
        <v>164</v>
      </c>
      <c r="AF1244" s="365">
        <v>0</v>
      </c>
      <c r="AG1244" s="365">
        <v>0</v>
      </c>
      <c r="AH1244" s="365">
        <v>0</v>
      </c>
    </row>
    <row r="1245" spans="1:34">
      <c r="A1245" s="458" t="str">
        <f t="shared" si="19"/>
        <v>0104519263435000</v>
      </c>
      <c r="B1245" s="364" t="s">
        <v>1616</v>
      </c>
      <c r="C1245" s="364" t="s">
        <v>553</v>
      </c>
      <c r="D1245" s="364" t="s">
        <v>558</v>
      </c>
      <c r="E1245" s="364" t="s">
        <v>555</v>
      </c>
      <c r="F1245" s="364" t="s">
        <v>591</v>
      </c>
      <c r="G1245" s="364" t="s">
        <v>468</v>
      </c>
      <c r="H1245" s="364" t="s">
        <v>556</v>
      </c>
      <c r="J1245" s="364" t="s">
        <v>571</v>
      </c>
      <c r="K1245" s="364" t="s">
        <v>578</v>
      </c>
      <c r="L1245" s="364" t="s">
        <v>743</v>
      </c>
      <c r="M1245" s="364" t="s">
        <v>744</v>
      </c>
      <c r="N1245" s="364" t="s">
        <v>739</v>
      </c>
      <c r="O1245" s="364" t="s">
        <v>555</v>
      </c>
      <c r="P1245" s="364" t="s">
        <v>555</v>
      </c>
      <c r="Q1245" s="364" t="s">
        <v>555</v>
      </c>
      <c r="R1245" s="364" t="s">
        <v>555</v>
      </c>
      <c r="S1245" s="364" t="s">
        <v>555</v>
      </c>
      <c r="T1245" s="365">
        <v>394</v>
      </c>
      <c r="U1245" s="365">
        <v>0</v>
      </c>
      <c r="V1245" s="365">
        <v>0</v>
      </c>
      <c r="W1245" s="365">
        <v>681</v>
      </c>
      <c r="X1245" s="365">
        <v>766</v>
      </c>
      <c r="Y1245" s="365">
        <v>0</v>
      </c>
      <c r="Z1245" s="365">
        <v>0</v>
      </c>
      <c r="AA1245" s="365">
        <v>0</v>
      </c>
      <c r="AB1245" s="365">
        <v>0</v>
      </c>
      <c r="AC1245" s="365">
        <v>0</v>
      </c>
      <c r="AD1245" s="365">
        <v>0</v>
      </c>
      <c r="AE1245" s="365">
        <v>1841</v>
      </c>
      <c r="AF1245" s="365">
        <v>0</v>
      </c>
      <c r="AG1245" s="365">
        <v>0</v>
      </c>
      <c r="AH1245" s="365">
        <v>0</v>
      </c>
    </row>
    <row r="1246" spans="1:34">
      <c r="A1246" s="458" t="str">
        <f t="shared" si="19"/>
        <v>0104520263435000</v>
      </c>
      <c r="B1246" s="364" t="s">
        <v>1616</v>
      </c>
      <c r="C1246" s="364" t="s">
        <v>553</v>
      </c>
      <c r="D1246" s="364" t="s">
        <v>558</v>
      </c>
      <c r="E1246" s="364" t="s">
        <v>555</v>
      </c>
      <c r="F1246" s="364" t="s">
        <v>591</v>
      </c>
      <c r="G1246" s="364" t="s">
        <v>468</v>
      </c>
      <c r="H1246" s="364" t="s">
        <v>556</v>
      </c>
      <c r="J1246" s="364" t="s">
        <v>571</v>
      </c>
      <c r="K1246" s="364" t="s">
        <v>579</v>
      </c>
      <c r="L1246" s="364" t="s">
        <v>743</v>
      </c>
      <c r="M1246" s="364" t="s">
        <v>744</v>
      </c>
      <c r="N1246" s="364" t="s">
        <v>739</v>
      </c>
      <c r="O1246" s="364" t="s">
        <v>555</v>
      </c>
      <c r="P1246" s="364" t="s">
        <v>555</v>
      </c>
      <c r="Q1246" s="364" t="s">
        <v>555</v>
      </c>
      <c r="R1246" s="364" t="s">
        <v>555</v>
      </c>
      <c r="S1246" s="364" t="s">
        <v>555</v>
      </c>
      <c r="T1246" s="365">
        <v>72</v>
      </c>
      <c r="U1246" s="365">
        <v>0</v>
      </c>
      <c r="V1246" s="365">
        <v>0</v>
      </c>
      <c r="W1246" s="365">
        <v>75</v>
      </c>
      <c r="X1246" s="365">
        <v>1</v>
      </c>
      <c r="Y1246" s="365">
        <v>0</v>
      </c>
      <c r="Z1246" s="365">
        <v>0</v>
      </c>
      <c r="AA1246" s="365">
        <v>0</v>
      </c>
      <c r="AB1246" s="365">
        <v>0</v>
      </c>
      <c r="AC1246" s="365">
        <v>0</v>
      </c>
      <c r="AD1246" s="365">
        <v>0</v>
      </c>
      <c r="AE1246" s="365">
        <v>148</v>
      </c>
      <c r="AF1246" s="365">
        <v>0</v>
      </c>
      <c r="AG1246" s="365">
        <v>0</v>
      </c>
      <c r="AH1246" s="365">
        <v>0</v>
      </c>
    </row>
    <row r="1247" spans="1:34">
      <c r="A1247" s="458" t="str">
        <f t="shared" si="19"/>
        <v>0104521263435000</v>
      </c>
      <c r="B1247" s="364" t="s">
        <v>1616</v>
      </c>
      <c r="C1247" s="364" t="s">
        <v>553</v>
      </c>
      <c r="D1247" s="364" t="s">
        <v>558</v>
      </c>
      <c r="E1247" s="364" t="s">
        <v>555</v>
      </c>
      <c r="F1247" s="364" t="s">
        <v>591</v>
      </c>
      <c r="G1247" s="364" t="s">
        <v>468</v>
      </c>
      <c r="H1247" s="364" t="s">
        <v>556</v>
      </c>
      <c r="J1247" s="364" t="s">
        <v>571</v>
      </c>
      <c r="K1247" s="364" t="s">
        <v>559</v>
      </c>
      <c r="L1247" s="364" t="s">
        <v>743</v>
      </c>
      <c r="M1247" s="364" t="s">
        <v>744</v>
      </c>
      <c r="N1247" s="364" t="s">
        <v>739</v>
      </c>
      <c r="O1247" s="364" t="s">
        <v>555</v>
      </c>
      <c r="P1247" s="364" t="s">
        <v>555</v>
      </c>
      <c r="Q1247" s="364" t="s">
        <v>555</v>
      </c>
      <c r="R1247" s="364" t="s">
        <v>555</v>
      </c>
      <c r="S1247" s="364" t="s">
        <v>555</v>
      </c>
      <c r="T1247" s="365">
        <v>3153</v>
      </c>
      <c r="U1247" s="365">
        <v>0</v>
      </c>
      <c r="V1247" s="365">
        <v>0</v>
      </c>
      <c r="W1247" s="365">
        <v>12084</v>
      </c>
      <c r="X1247" s="365">
        <v>0</v>
      </c>
      <c r="Y1247" s="365">
        <v>0</v>
      </c>
      <c r="Z1247" s="365">
        <v>0</v>
      </c>
      <c r="AA1247" s="365">
        <v>0</v>
      </c>
      <c r="AB1247" s="365">
        <v>0</v>
      </c>
      <c r="AC1247" s="365">
        <v>0</v>
      </c>
      <c r="AD1247" s="365">
        <v>0</v>
      </c>
      <c r="AE1247" s="365">
        <v>15237</v>
      </c>
      <c r="AF1247" s="365">
        <v>0</v>
      </c>
      <c r="AG1247" s="365">
        <v>0</v>
      </c>
      <c r="AH1247" s="365">
        <v>0</v>
      </c>
    </row>
    <row r="1248" spans="1:34">
      <c r="A1248" s="458" t="str">
        <f t="shared" si="19"/>
        <v>0104522263435000</v>
      </c>
      <c r="B1248" s="364" t="s">
        <v>1616</v>
      </c>
      <c r="C1248" s="364" t="s">
        <v>553</v>
      </c>
      <c r="D1248" s="364" t="s">
        <v>558</v>
      </c>
      <c r="E1248" s="364" t="s">
        <v>555</v>
      </c>
      <c r="F1248" s="364" t="s">
        <v>591</v>
      </c>
      <c r="G1248" s="364" t="s">
        <v>468</v>
      </c>
      <c r="H1248" s="364" t="s">
        <v>556</v>
      </c>
      <c r="J1248" s="364" t="s">
        <v>571</v>
      </c>
      <c r="K1248" s="364" t="s">
        <v>580</v>
      </c>
      <c r="L1248" s="364" t="s">
        <v>743</v>
      </c>
      <c r="M1248" s="364" t="s">
        <v>744</v>
      </c>
      <c r="N1248" s="364" t="s">
        <v>739</v>
      </c>
      <c r="O1248" s="364" t="s">
        <v>555</v>
      </c>
      <c r="P1248" s="364" t="s">
        <v>555</v>
      </c>
      <c r="Q1248" s="364" t="s">
        <v>555</v>
      </c>
      <c r="R1248" s="364" t="s">
        <v>555</v>
      </c>
      <c r="S1248" s="364" t="s">
        <v>555</v>
      </c>
      <c r="T1248" s="365">
        <v>278</v>
      </c>
      <c r="U1248" s="365">
        <v>0</v>
      </c>
      <c r="V1248" s="365">
        <v>0</v>
      </c>
      <c r="W1248" s="365">
        <v>558</v>
      </c>
      <c r="X1248" s="365">
        <v>0</v>
      </c>
      <c r="Y1248" s="365">
        <v>0</v>
      </c>
      <c r="Z1248" s="365">
        <v>0</v>
      </c>
      <c r="AA1248" s="365">
        <v>0</v>
      </c>
      <c r="AB1248" s="365">
        <v>0</v>
      </c>
      <c r="AC1248" s="365">
        <v>0</v>
      </c>
      <c r="AD1248" s="365">
        <v>0</v>
      </c>
      <c r="AE1248" s="365">
        <v>836</v>
      </c>
      <c r="AF1248" s="365">
        <v>0</v>
      </c>
      <c r="AG1248" s="365">
        <v>0</v>
      </c>
      <c r="AH1248" s="365">
        <v>0</v>
      </c>
    </row>
    <row r="1249" spans="1:79">
      <c r="A1249" s="458" t="str">
        <f t="shared" si="19"/>
        <v>0104523263435000</v>
      </c>
      <c r="B1249" s="364" t="s">
        <v>1616</v>
      </c>
      <c r="C1249" s="364" t="s">
        <v>553</v>
      </c>
      <c r="D1249" s="364" t="s">
        <v>558</v>
      </c>
      <c r="E1249" s="364" t="s">
        <v>555</v>
      </c>
      <c r="F1249" s="364" t="s">
        <v>591</v>
      </c>
      <c r="G1249" s="364" t="s">
        <v>468</v>
      </c>
      <c r="H1249" s="364" t="s">
        <v>556</v>
      </c>
      <c r="J1249" s="364" t="s">
        <v>571</v>
      </c>
      <c r="K1249" s="364" t="s">
        <v>581</v>
      </c>
      <c r="L1249" s="364" t="s">
        <v>743</v>
      </c>
      <c r="M1249" s="364" t="s">
        <v>744</v>
      </c>
      <c r="N1249" s="364" t="s">
        <v>739</v>
      </c>
      <c r="O1249" s="364" t="s">
        <v>555</v>
      </c>
      <c r="P1249" s="364" t="s">
        <v>555</v>
      </c>
      <c r="Q1249" s="364" t="s">
        <v>555</v>
      </c>
      <c r="R1249" s="364" t="s">
        <v>555</v>
      </c>
      <c r="S1249" s="364" t="s">
        <v>555</v>
      </c>
      <c r="T1249" s="365">
        <v>0</v>
      </c>
      <c r="U1249" s="365">
        <v>0</v>
      </c>
      <c r="V1249" s="365">
        <v>0</v>
      </c>
      <c r="W1249" s="365">
        <v>0</v>
      </c>
      <c r="X1249" s="365">
        <v>0</v>
      </c>
      <c r="Y1249" s="365">
        <v>0</v>
      </c>
      <c r="Z1249" s="365">
        <v>0</v>
      </c>
      <c r="AA1249" s="365">
        <v>0</v>
      </c>
      <c r="AB1249" s="365">
        <v>0</v>
      </c>
      <c r="AC1249" s="365">
        <v>0</v>
      </c>
      <c r="AD1249" s="365">
        <v>0</v>
      </c>
      <c r="AE1249" s="365">
        <v>0</v>
      </c>
      <c r="AF1249" s="365">
        <v>0</v>
      </c>
      <c r="AG1249" s="365">
        <v>0</v>
      </c>
      <c r="AH1249" s="365">
        <v>0</v>
      </c>
    </row>
    <row r="1250" spans="1:79">
      <c r="A1250" s="458" t="str">
        <f t="shared" si="19"/>
        <v>0104524263435000</v>
      </c>
      <c r="B1250" s="364" t="s">
        <v>1616</v>
      </c>
      <c r="C1250" s="364" t="s">
        <v>553</v>
      </c>
      <c r="D1250" s="364" t="s">
        <v>558</v>
      </c>
      <c r="E1250" s="364" t="s">
        <v>555</v>
      </c>
      <c r="F1250" s="364" t="s">
        <v>591</v>
      </c>
      <c r="G1250" s="364" t="s">
        <v>468</v>
      </c>
      <c r="H1250" s="364" t="s">
        <v>556</v>
      </c>
      <c r="J1250" s="364" t="s">
        <v>571</v>
      </c>
      <c r="K1250" s="364" t="s">
        <v>560</v>
      </c>
      <c r="L1250" s="364" t="s">
        <v>743</v>
      </c>
      <c r="M1250" s="364" t="s">
        <v>744</v>
      </c>
      <c r="N1250" s="364" t="s">
        <v>739</v>
      </c>
      <c r="O1250" s="364" t="s">
        <v>555</v>
      </c>
      <c r="P1250" s="364" t="s">
        <v>555</v>
      </c>
      <c r="Q1250" s="364" t="s">
        <v>555</v>
      </c>
      <c r="R1250" s="364" t="s">
        <v>555</v>
      </c>
      <c r="S1250" s="364" t="s">
        <v>555</v>
      </c>
      <c r="T1250" s="365">
        <v>57998</v>
      </c>
      <c r="U1250" s="365">
        <v>0</v>
      </c>
      <c r="V1250" s="365">
        <v>0</v>
      </c>
      <c r="W1250" s="365">
        <v>16452</v>
      </c>
      <c r="X1250" s="365">
        <v>6100</v>
      </c>
      <c r="Y1250" s="365">
        <v>0</v>
      </c>
      <c r="Z1250" s="365">
        <v>0</v>
      </c>
      <c r="AA1250" s="365">
        <v>0</v>
      </c>
      <c r="AB1250" s="365">
        <v>0</v>
      </c>
      <c r="AC1250" s="365">
        <v>0</v>
      </c>
      <c r="AD1250" s="365">
        <v>0</v>
      </c>
      <c r="AE1250" s="365">
        <v>80550</v>
      </c>
      <c r="AF1250" s="365">
        <v>0</v>
      </c>
      <c r="AG1250" s="365">
        <v>0</v>
      </c>
      <c r="AH1250" s="365">
        <v>0</v>
      </c>
    </row>
    <row r="1251" spans="1:79">
      <c r="A1251" s="458" t="str">
        <f t="shared" si="19"/>
        <v>1711001263435000</v>
      </c>
      <c r="B1251" s="364" t="s">
        <v>1616</v>
      </c>
      <c r="C1251" s="364" t="s">
        <v>553</v>
      </c>
      <c r="D1251" s="364" t="s">
        <v>576</v>
      </c>
      <c r="E1251" s="364" t="s">
        <v>739</v>
      </c>
      <c r="F1251" s="364" t="s">
        <v>591</v>
      </c>
      <c r="G1251" s="364" t="s">
        <v>468</v>
      </c>
      <c r="H1251" s="364" t="s">
        <v>556</v>
      </c>
      <c r="J1251" s="364" t="s">
        <v>568</v>
      </c>
      <c r="K1251" s="364" t="s">
        <v>558</v>
      </c>
      <c r="L1251" s="364" t="s">
        <v>754</v>
      </c>
      <c r="M1251" s="364" t="s">
        <v>744</v>
      </c>
      <c r="N1251" s="364" t="s">
        <v>739</v>
      </c>
      <c r="O1251" s="364" t="s">
        <v>741</v>
      </c>
      <c r="P1251" s="364" t="s">
        <v>740</v>
      </c>
      <c r="Q1251" s="364" t="s">
        <v>740</v>
      </c>
      <c r="R1251" s="364" t="s">
        <v>741</v>
      </c>
      <c r="S1251" s="364" t="s">
        <v>739</v>
      </c>
      <c r="T1251" s="365">
        <v>3610301</v>
      </c>
      <c r="U1251" s="365">
        <v>4040331</v>
      </c>
      <c r="V1251" s="365">
        <v>3630401</v>
      </c>
      <c r="W1251" s="365">
        <v>1</v>
      </c>
      <c r="X1251" s="365">
        <v>0</v>
      </c>
      <c r="Y1251" s="365">
        <v>0</v>
      </c>
      <c r="Z1251" s="365">
        <v>7241</v>
      </c>
      <c r="AA1251" s="365">
        <v>4484</v>
      </c>
      <c r="AB1251" s="365">
        <v>7538</v>
      </c>
      <c r="AC1251" s="365">
        <v>7220</v>
      </c>
      <c r="AD1251" s="365">
        <v>7220</v>
      </c>
      <c r="AE1251" s="365">
        <v>6399</v>
      </c>
      <c r="AF1251" s="365">
        <v>1804</v>
      </c>
      <c r="AG1251" s="365">
        <v>116</v>
      </c>
      <c r="AH1251" s="365">
        <v>262</v>
      </c>
      <c r="AI1251" s="365">
        <v>206</v>
      </c>
      <c r="AJ1251" s="365">
        <v>206</v>
      </c>
      <c r="AK1251" s="365">
        <v>11323730</v>
      </c>
      <c r="AL1251" s="365">
        <v>9057551</v>
      </c>
      <c r="AM1251" s="365">
        <v>3180095</v>
      </c>
      <c r="AN1251" s="365">
        <v>4856500</v>
      </c>
      <c r="AO1251" s="365">
        <v>0</v>
      </c>
      <c r="AP1251" s="365">
        <v>0</v>
      </c>
      <c r="AQ1251" s="365">
        <v>1020956</v>
      </c>
      <c r="AR1251" s="365">
        <v>8417028</v>
      </c>
      <c r="AS1251" s="365">
        <v>0</v>
      </c>
      <c r="AT1251" s="365">
        <v>0</v>
      </c>
      <c r="AU1251" s="365">
        <v>640523</v>
      </c>
      <c r="AV1251" s="365">
        <v>0</v>
      </c>
      <c r="AW1251" s="365">
        <v>5470015</v>
      </c>
      <c r="AX1251" s="365">
        <v>52</v>
      </c>
      <c r="AY1251" s="365">
        <v>51</v>
      </c>
      <c r="AZ1251" s="365">
        <v>1</v>
      </c>
      <c r="BA1251" s="365">
        <v>0</v>
      </c>
      <c r="BB1251" s="365">
        <v>0</v>
      </c>
      <c r="BC1251" s="365">
        <v>0</v>
      </c>
      <c r="BD1251" s="365">
        <v>0</v>
      </c>
      <c r="BE1251" s="365">
        <v>0</v>
      </c>
      <c r="BF1251" s="365">
        <v>0</v>
      </c>
      <c r="BG1251" s="365">
        <v>0</v>
      </c>
      <c r="BH1251" s="365">
        <v>0</v>
      </c>
      <c r="BI1251" s="365">
        <v>0</v>
      </c>
      <c r="BJ1251" s="365">
        <v>0</v>
      </c>
      <c r="BK1251" s="365">
        <v>0</v>
      </c>
      <c r="BL1251" s="365">
        <v>0</v>
      </c>
      <c r="BM1251" s="365">
        <v>0</v>
      </c>
      <c r="BN1251" s="365">
        <v>0</v>
      </c>
      <c r="BO1251" s="365">
        <v>0</v>
      </c>
      <c r="BP1251" s="365">
        <v>1375853</v>
      </c>
      <c r="BQ1251" s="365">
        <v>1375853</v>
      </c>
      <c r="BR1251" s="365">
        <v>0</v>
      </c>
      <c r="BS1251" s="365">
        <v>1192663</v>
      </c>
      <c r="BT1251" s="365">
        <v>0</v>
      </c>
      <c r="BU1251" s="365">
        <v>0</v>
      </c>
      <c r="BV1251" s="365">
        <v>0</v>
      </c>
      <c r="BW1251" s="365">
        <v>0</v>
      </c>
      <c r="BX1251" s="365">
        <v>0</v>
      </c>
      <c r="BY1251" s="365">
        <v>0</v>
      </c>
      <c r="BZ1251" s="365">
        <v>1</v>
      </c>
      <c r="CA1251" s="365">
        <v>0</v>
      </c>
    </row>
    <row r="1252" spans="1:79">
      <c r="A1252" s="458" t="str">
        <f t="shared" si="19"/>
        <v>1711002263435000</v>
      </c>
      <c r="B1252" s="364" t="s">
        <v>1616</v>
      </c>
      <c r="C1252" s="364" t="s">
        <v>553</v>
      </c>
      <c r="D1252" s="364" t="s">
        <v>576</v>
      </c>
      <c r="E1252" s="364" t="s">
        <v>739</v>
      </c>
      <c r="F1252" s="364" t="s">
        <v>591</v>
      </c>
      <c r="G1252" s="364" t="s">
        <v>468</v>
      </c>
      <c r="H1252" s="364" t="s">
        <v>556</v>
      </c>
      <c r="J1252" s="364" t="s">
        <v>568</v>
      </c>
      <c r="K1252" s="364" t="s">
        <v>561</v>
      </c>
      <c r="L1252" s="364" t="s">
        <v>754</v>
      </c>
      <c r="M1252" s="364" t="s">
        <v>744</v>
      </c>
      <c r="N1252" s="364" t="s">
        <v>739</v>
      </c>
      <c r="O1252" s="364" t="s">
        <v>741</v>
      </c>
      <c r="P1252" s="364" t="s">
        <v>740</v>
      </c>
      <c r="Q1252" s="364" t="s">
        <v>740</v>
      </c>
      <c r="R1252" s="364" t="s">
        <v>741</v>
      </c>
      <c r="S1252" s="364" t="s">
        <v>739</v>
      </c>
      <c r="T1252" s="365">
        <v>0</v>
      </c>
      <c r="U1252" s="365">
        <v>0</v>
      </c>
      <c r="V1252" s="365">
        <v>1</v>
      </c>
      <c r="W1252" s="365">
        <v>1</v>
      </c>
      <c r="X1252" s="365">
        <v>2</v>
      </c>
      <c r="Y1252" s="365">
        <v>0</v>
      </c>
      <c r="Z1252" s="365">
        <v>350</v>
      </c>
      <c r="AA1252" s="365">
        <v>4040331</v>
      </c>
      <c r="AB1252" s="365">
        <v>4040331</v>
      </c>
      <c r="AC1252" s="365">
        <v>0</v>
      </c>
      <c r="AD1252" s="365">
        <v>0</v>
      </c>
      <c r="AE1252" s="365">
        <v>0</v>
      </c>
      <c r="AF1252" s="365">
        <v>1</v>
      </c>
      <c r="AG1252" s="365">
        <v>0</v>
      </c>
      <c r="AH1252" s="365">
        <v>0</v>
      </c>
      <c r="AI1252" s="365">
        <v>0</v>
      </c>
      <c r="AJ1252" s="365">
        <v>0</v>
      </c>
      <c r="AK1252" s="365">
        <v>1</v>
      </c>
    </row>
    <row r="1253" spans="1:79">
      <c r="A1253" s="458" t="str">
        <f t="shared" si="19"/>
        <v>1712101263435000</v>
      </c>
      <c r="B1253" s="364" t="s">
        <v>1616</v>
      </c>
      <c r="C1253" s="364" t="s">
        <v>553</v>
      </c>
      <c r="D1253" s="364" t="s">
        <v>576</v>
      </c>
      <c r="E1253" s="364" t="s">
        <v>739</v>
      </c>
      <c r="F1253" s="364" t="s">
        <v>591</v>
      </c>
      <c r="G1253" s="364" t="s">
        <v>468</v>
      </c>
      <c r="H1253" s="364" t="s">
        <v>556</v>
      </c>
      <c r="J1253" s="364" t="s">
        <v>559</v>
      </c>
      <c r="K1253" s="364" t="s">
        <v>558</v>
      </c>
      <c r="L1253" s="364" t="s">
        <v>754</v>
      </c>
      <c r="M1253" s="364" t="s">
        <v>744</v>
      </c>
      <c r="N1253" s="364" t="s">
        <v>739</v>
      </c>
      <c r="O1253" s="364" t="s">
        <v>741</v>
      </c>
      <c r="P1253" s="364" t="s">
        <v>740</v>
      </c>
      <c r="Q1253" s="364" t="s">
        <v>740</v>
      </c>
      <c r="R1253" s="364" t="s">
        <v>741</v>
      </c>
      <c r="S1253" s="364" t="s">
        <v>739</v>
      </c>
      <c r="T1253" s="365">
        <v>4501</v>
      </c>
      <c r="U1253" s="365">
        <v>2305</v>
      </c>
      <c r="V1253" s="365">
        <v>0</v>
      </c>
      <c r="W1253" s="365">
        <v>0</v>
      </c>
      <c r="X1253" s="365">
        <v>1377</v>
      </c>
      <c r="Y1253" s="365">
        <v>8183</v>
      </c>
      <c r="Z1253" s="365">
        <v>40186</v>
      </c>
      <c r="AA1253" s="365">
        <v>40186</v>
      </c>
      <c r="AB1253" s="365">
        <v>0</v>
      </c>
      <c r="AC1253" s="365">
        <v>0</v>
      </c>
      <c r="AD1253" s="365">
        <v>0</v>
      </c>
      <c r="AE1253" s="365">
        <v>0</v>
      </c>
      <c r="AF1253" s="365">
        <v>0</v>
      </c>
      <c r="AG1253" s="365">
        <v>0</v>
      </c>
      <c r="AH1253" s="365">
        <v>1959</v>
      </c>
      <c r="AI1253" s="365">
        <v>12</v>
      </c>
      <c r="AJ1253" s="365">
        <v>0</v>
      </c>
      <c r="AK1253" s="365">
        <v>0</v>
      </c>
      <c r="AL1253" s="365">
        <v>11503</v>
      </c>
      <c r="AM1253" s="365">
        <v>0</v>
      </c>
      <c r="AN1253" s="365">
        <v>0</v>
      </c>
      <c r="AO1253" s="365">
        <v>0</v>
      </c>
      <c r="AP1253" s="365">
        <v>0</v>
      </c>
      <c r="AQ1253" s="365">
        <v>0</v>
      </c>
      <c r="AR1253" s="365">
        <v>0</v>
      </c>
      <c r="AS1253" s="365">
        <v>0</v>
      </c>
      <c r="AT1253" s="365">
        <v>81731</v>
      </c>
      <c r="AU1253" s="365">
        <v>7353</v>
      </c>
      <c r="AV1253" s="365">
        <v>150927</v>
      </c>
      <c r="AW1253" s="365">
        <v>0</v>
      </c>
      <c r="AX1253" s="365">
        <v>0</v>
      </c>
      <c r="AY1253" s="365">
        <v>150927</v>
      </c>
    </row>
    <row r="1254" spans="1:79">
      <c r="A1254" s="458" t="str">
        <f t="shared" si="19"/>
        <v>1712102263435000</v>
      </c>
      <c r="B1254" s="364" t="s">
        <v>1616</v>
      </c>
      <c r="C1254" s="364" t="s">
        <v>553</v>
      </c>
      <c r="D1254" s="364" t="s">
        <v>576</v>
      </c>
      <c r="E1254" s="364" t="s">
        <v>739</v>
      </c>
      <c r="F1254" s="364" t="s">
        <v>591</v>
      </c>
      <c r="G1254" s="364" t="s">
        <v>468</v>
      </c>
      <c r="H1254" s="364" t="s">
        <v>556</v>
      </c>
      <c r="J1254" s="364" t="s">
        <v>559</v>
      </c>
      <c r="K1254" s="364" t="s">
        <v>561</v>
      </c>
      <c r="L1254" s="364" t="s">
        <v>754</v>
      </c>
      <c r="M1254" s="364" t="s">
        <v>744</v>
      </c>
      <c r="N1254" s="364" t="s">
        <v>739</v>
      </c>
      <c r="O1254" s="364" t="s">
        <v>741</v>
      </c>
      <c r="P1254" s="364" t="s">
        <v>740</v>
      </c>
      <c r="Q1254" s="364" t="s">
        <v>740</v>
      </c>
      <c r="R1254" s="364" t="s">
        <v>741</v>
      </c>
      <c r="S1254" s="364" t="s">
        <v>739</v>
      </c>
      <c r="T1254" s="365">
        <v>4501</v>
      </c>
      <c r="U1254" s="365">
        <v>0</v>
      </c>
      <c r="V1254" s="365">
        <v>2305</v>
      </c>
      <c r="W1254" s="365">
        <v>0</v>
      </c>
      <c r="X1254" s="365">
        <v>0</v>
      </c>
      <c r="Y1254" s="365">
        <v>0</v>
      </c>
      <c r="Z1254" s="365">
        <v>0</v>
      </c>
      <c r="AA1254" s="365">
        <v>0</v>
      </c>
      <c r="AB1254" s="365">
        <v>1377</v>
      </c>
      <c r="AC1254" s="365">
        <v>0</v>
      </c>
      <c r="AD1254" s="365">
        <v>0</v>
      </c>
      <c r="AE1254" s="365">
        <v>8183</v>
      </c>
      <c r="AF1254" s="365">
        <v>0</v>
      </c>
      <c r="AG1254" s="365">
        <v>0</v>
      </c>
    </row>
    <row r="1255" spans="1:79">
      <c r="A1255" s="458" t="str">
        <f t="shared" si="19"/>
        <v>1712401263435000</v>
      </c>
      <c r="B1255" s="364" t="s">
        <v>1616</v>
      </c>
      <c r="C1255" s="364" t="s">
        <v>553</v>
      </c>
      <c r="D1255" s="364" t="s">
        <v>576</v>
      </c>
      <c r="E1255" s="364" t="s">
        <v>739</v>
      </c>
      <c r="F1255" s="364" t="s">
        <v>591</v>
      </c>
      <c r="G1255" s="364" t="s">
        <v>468</v>
      </c>
      <c r="H1255" s="364" t="s">
        <v>556</v>
      </c>
      <c r="J1255" s="364" t="s">
        <v>560</v>
      </c>
      <c r="K1255" s="364" t="s">
        <v>558</v>
      </c>
      <c r="L1255" s="364" t="s">
        <v>754</v>
      </c>
      <c r="M1255" s="364" t="s">
        <v>744</v>
      </c>
      <c r="N1255" s="364" t="s">
        <v>739</v>
      </c>
      <c r="O1255" s="364" t="s">
        <v>741</v>
      </c>
      <c r="P1255" s="364" t="s">
        <v>740</v>
      </c>
      <c r="Q1255" s="364" t="s">
        <v>740</v>
      </c>
      <c r="R1255" s="364" t="s">
        <v>741</v>
      </c>
      <c r="S1255" s="364" t="s">
        <v>739</v>
      </c>
      <c r="T1255" s="365">
        <v>0</v>
      </c>
      <c r="U1255" s="365">
        <v>358975</v>
      </c>
      <c r="V1255" s="365">
        <v>238886</v>
      </c>
      <c r="W1255" s="365">
        <v>1204854</v>
      </c>
      <c r="X1255" s="365">
        <v>97596</v>
      </c>
      <c r="Y1255" s="365">
        <v>47084</v>
      </c>
      <c r="Z1255" s="365">
        <v>0</v>
      </c>
      <c r="AA1255" s="365">
        <v>0</v>
      </c>
      <c r="AB1255" s="365">
        <v>0</v>
      </c>
      <c r="AC1255" s="365">
        <v>0</v>
      </c>
      <c r="AD1255" s="365">
        <v>0</v>
      </c>
      <c r="AE1255" s="365">
        <v>1947395</v>
      </c>
      <c r="AF1255" s="365">
        <v>0</v>
      </c>
      <c r="AG1255" s="365">
        <v>0</v>
      </c>
      <c r="AH1255" s="365">
        <v>1947395</v>
      </c>
      <c r="AI1255" s="365">
        <v>718611</v>
      </c>
    </row>
    <row r="1256" spans="1:79">
      <c r="A1256" s="458" t="str">
        <f t="shared" si="19"/>
        <v>1712402263435000</v>
      </c>
      <c r="B1256" s="364" t="s">
        <v>1616</v>
      </c>
      <c r="C1256" s="364" t="s">
        <v>553</v>
      </c>
      <c r="D1256" s="364" t="s">
        <v>576</v>
      </c>
      <c r="E1256" s="364" t="s">
        <v>739</v>
      </c>
      <c r="F1256" s="364" t="s">
        <v>591</v>
      </c>
      <c r="G1256" s="364" t="s">
        <v>468</v>
      </c>
      <c r="H1256" s="364" t="s">
        <v>556</v>
      </c>
      <c r="J1256" s="364" t="s">
        <v>560</v>
      </c>
      <c r="K1256" s="364" t="s">
        <v>561</v>
      </c>
      <c r="L1256" s="364" t="s">
        <v>754</v>
      </c>
      <c r="M1256" s="364" t="s">
        <v>744</v>
      </c>
      <c r="N1256" s="364" t="s">
        <v>739</v>
      </c>
      <c r="O1256" s="364" t="s">
        <v>741</v>
      </c>
      <c r="P1256" s="364" t="s">
        <v>740</v>
      </c>
      <c r="Q1256" s="364" t="s">
        <v>740</v>
      </c>
      <c r="R1256" s="364" t="s">
        <v>741</v>
      </c>
      <c r="S1256" s="364" t="s">
        <v>739</v>
      </c>
      <c r="T1256" s="365">
        <v>0</v>
      </c>
      <c r="U1256" s="365">
        <v>45672</v>
      </c>
      <c r="V1256" s="365">
        <v>13085</v>
      </c>
      <c r="W1256" s="365">
        <v>159456</v>
      </c>
      <c r="X1256" s="365">
        <v>1985</v>
      </c>
      <c r="Y1256" s="365">
        <v>7348</v>
      </c>
      <c r="Z1256" s="365">
        <v>0</v>
      </c>
      <c r="AA1256" s="365">
        <v>0</v>
      </c>
      <c r="AB1256" s="365">
        <v>0</v>
      </c>
      <c r="AC1256" s="365">
        <v>0</v>
      </c>
      <c r="AD1256" s="365">
        <v>0</v>
      </c>
      <c r="AE1256" s="365">
        <v>227546</v>
      </c>
      <c r="AF1256" s="365">
        <v>0</v>
      </c>
      <c r="AG1256" s="365">
        <v>0</v>
      </c>
      <c r="AH1256" s="365">
        <v>227546</v>
      </c>
      <c r="AI1256" s="365">
        <v>0</v>
      </c>
    </row>
    <row r="1257" spans="1:79">
      <c r="A1257" s="458" t="str">
        <f t="shared" si="19"/>
        <v>1712403263435000</v>
      </c>
      <c r="B1257" s="364" t="s">
        <v>1616</v>
      </c>
      <c r="C1257" s="364" t="s">
        <v>553</v>
      </c>
      <c r="D1257" s="364" t="s">
        <v>576</v>
      </c>
      <c r="E1257" s="364" t="s">
        <v>739</v>
      </c>
      <c r="F1257" s="364" t="s">
        <v>591</v>
      </c>
      <c r="G1257" s="364" t="s">
        <v>468</v>
      </c>
      <c r="H1257" s="364" t="s">
        <v>556</v>
      </c>
      <c r="J1257" s="364" t="s">
        <v>560</v>
      </c>
      <c r="K1257" s="364" t="s">
        <v>562</v>
      </c>
      <c r="L1257" s="364" t="s">
        <v>754</v>
      </c>
      <c r="M1257" s="364" t="s">
        <v>744</v>
      </c>
      <c r="N1257" s="364" t="s">
        <v>739</v>
      </c>
      <c r="O1257" s="364" t="s">
        <v>741</v>
      </c>
      <c r="P1257" s="364" t="s">
        <v>740</v>
      </c>
      <c r="Q1257" s="364" t="s">
        <v>740</v>
      </c>
      <c r="R1257" s="364" t="s">
        <v>741</v>
      </c>
      <c r="S1257" s="364" t="s">
        <v>739</v>
      </c>
      <c r="T1257" s="365">
        <v>0</v>
      </c>
      <c r="U1257" s="365">
        <v>0</v>
      </c>
      <c r="V1257" s="365">
        <v>0</v>
      </c>
      <c r="W1257" s="365">
        <v>0</v>
      </c>
      <c r="X1257" s="365">
        <v>0</v>
      </c>
      <c r="Y1257" s="365">
        <v>0</v>
      </c>
      <c r="Z1257" s="365">
        <v>0</v>
      </c>
      <c r="AA1257" s="365">
        <v>0</v>
      </c>
      <c r="AB1257" s="365">
        <v>0</v>
      </c>
      <c r="AC1257" s="365">
        <v>0</v>
      </c>
      <c r="AD1257" s="365">
        <v>0</v>
      </c>
      <c r="AE1257" s="365">
        <v>0</v>
      </c>
      <c r="AF1257" s="365">
        <v>0</v>
      </c>
      <c r="AG1257" s="365">
        <v>0</v>
      </c>
      <c r="AH1257" s="365">
        <v>0</v>
      </c>
      <c r="AI1257" s="365">
        <v>0</v>
      </c>
    </row>
    <row r="1258" spans="1:79">
      <c r="A1258" s="458" t="str">
        <f t="shared" si="19"/>
        <v>1712404263435000</v>
      </c>
      <c r="B1258" s="364" t="s">
        <v>1616</v>
      </c>
      <c r="C1258" s="364" t="s">
        <v>553</v>
      </c>
      <c r="D1258" s="364" t="s">
        <v>576</v>
      </c>
      <c r="E1258" s="364" t="s">
        <v>739</v>
      </c>
      <c r="F1258" s="364" t="s">
        <v>591</v>
      </c>
      <c r="G1258" s="364" t="s">
        <v>468</v>
      </c>
      <c r="H1258" s="364" t="s">
        <v>556</v>
      </c>
      <c r="J1258" s="364" t="s">
        <v>560</v>
      </c>
      <c r="K1258" s="364" t="s">
        <v>563</v>
      </c>
      <c r="L1258" s="364" t="s">
        <v>754</v>
      </c>
      <c r="M1258" s="364" t="s">
        <v>744</v>
      </c>
      <c r="N1258" s="364" t="s">
        <v>739</v>
      </c>
      <c r="O1258" s="364" t="s">
        <v>741</v>
      </c>
      <c r="P1258" s="364" t="s">
        <v>740</v>
      </c>
      <c r="Q1258" s="364" t="s">
        <v>740</v>
      </c>
      <c r="R1258" s="364" t="s">
        <v>741</v>
      </c>
      <c r="S1258" s="364" t="s">
        <v>739</v>
      </c>
      <c r="T1258" s="365">
        <v>0</v>
      </c>
      <c r="U1258" s="365">
        <v>36578</v>
      </c>
      <c r="V1258" s="365">
        <v>101044</v>
      </c>
      <c r="W1258" s="365">
        <v>693172</v>
      </c>
      <c r="X1258" s="365">
        <v>82521</v>
      </c>
      <c r="Y1258" s="365">
        <v>37231</v>
      </c>
      <c r="Z1258" s="365">
        <v>0</v>
      </c>
      <c r="AA1258" s="365">
        <v>0</v>
      </c>
      <c r="AB1258" s="365">
        <v>0</v>
      </c>
      <c r="AC1258" s="365">
        <v>0</v>
      </c>
      <c r="AD1258" s="365">
        <v>0</v>
      </c>
      <c r="AE1258" s="365">
        <v>950546</v>
      </c>
      <c r="AF1258" s="365">
        <v>0</v>
      </c>
      <c r="AG1258" s="365">
        <v>0</v>
      </c>
      <c r="AH1258" s="365">
        <v>950546</v>
      </c>
      <c r="AI1258" s="365">
        <v>0</v>
      </c>
    </row>
    <row r="1259" spans="1:79">
      <c r="A1259" s="458" t="str">
        <f t="shared" si="19"/>
        <v>1712405263435000</v>
      </c>
      <c r="B1259" s="364" t="s">
        <v>1616</v>
      </c>
      <c r="C1259" s="364" t="s">
        <v>553</v>
      </c>
      <c r="D1259" s="364" t="s">
        <v>576</v>
      </c>
      <c r="E1259" s="364" t="s">
        <v>739</v>
      </c>
      <c r="F1259" s="364" t="s">
        <v>591</v>
      </c>
      <c r="G1259" s="364" t="s">
        <v>468</v>
      </c>
      <c r="H1259" s="364" t="s">
        <v>556</v>
      </c>
      <c r="J1259" s="364" t="s">
        <v>560</v>
      </c>
      <c r="K1259" s="364" t="s">
        <v>564</v>
      </c>
      <c r="L1259" s="364" t="s">
        <v>754</v>
      </c>
      <c r="M1259" s="364" t="s">
        <v>744</v>
      </c>
      <c r="N1259" s="364" t="s">
        <v>739</v>
      </c>
      <c r="O1259" s="364" t="s">
        <v>741</v>
      </c>
      <c r="P1259" s="364" t="s">
        <v>740</v>
      </c>
      <c r="Q1259" s="364" t="s">
        <v>740</v>
      </c>
      <c r="R1259" s="364" t="s">
        <v>741</v>
      </c>
      <c r="S1259" s="364" t="s">
        <v>739</v>
      </c>
      <c r="T1259" s="365">
        <v>0</v>
      </c>
      <c r="U1259" s="365">
        <v>156629</v>
      </c>
      <c r="V1259" s="365">
        <v>123847</v>
      </c>
      <c r="W1259" s="365">
        <v>352226</v>
      </c>
      <c r="X1259" s="365">
        <v>13090</v>
      </c>
      <c r="Y1259" s="365">
        <v>2505</v>
      </c>
      <c r="Z1259" s="365">
        <v>0</v>
      </c>
      <c r="AA1259" s="365">
        <v>0</v>
      </c>
      <c r="AB1259" s="365">
        <v>0</v>
      </c>
      <c r="AC1259" s="365">
        <v>0</v>
      </c>
      <c r="AD1259" s="365">
        <v>0</v>
      </c>
      <c r="AE1259" s="365">
        <v>648297</v>
      </c>
      <c r="AF1259" s="365">
        <v>0</v>
      </c>
      <c r="AG1259" s="365">
        <v>0</v>
      </c>
      <c r="AH1259" s="365">
        <v>648297</v>
      </c>
      <c r="AI1259" s="365">
        <v>0</v>
      </c>
    </row>
    <row r="1260" spans="1:79">
      <c r="A1260" s="458" t="str">
        <f t="shared" si="19"/>
        <v>1712406263435000</v>
      </c>
      <c r="B1260" s="364" t="s">
        <v>1616</v>
      </c>
      <c r="C1260" s="364" t="s">
        <v>553</v>
      </c>
      <c r="D1260" s="364" t="s">
        <v>576</v>
      </c>
      <c r="E1260" s="364" t="s">
        <v>739</v>
      </c>
      <c r="F1260" s="364" t="s">
        <v>591</v>
      </c>
      <c r="G1260" s="364" t="s">
        <v>468</v>
      </c>
      <c r="H1260" s="364" t="s">
        <v>556</v>
      </c>
      <c r="J1260" s="364" t="s">
        <v>560</v>
      </c>
      <c r="K1260" s="364" t="s">
        <v>565</v>
      </c>
      <c r="L1260" s="364" t="s">
        <v>754</v>
      </c>
      <c r="M1260" s="364" t="s">
        <v>744</v>
      </c>
      <c r="N1260" s="364" t="s">
        <v>739</v>
      </c>
      <c r="O1260" s="364" t="s">
        <v>741</v>
      </c>
      <c r="P1260" s="364" t="s">
        <v>740</v>
      </c>
      <c r="Q1260" s="364" t="s">
        <v>740</v>
      </c>
      <c r="R1260" s="364" t="s">
        <v>741</v>
      </c>
      <c r="S1260" s="364" t="s">
        <v>739</v>
      </c>
      <c r="T1260" s="365">
        <v>0</v>
      </c>
      <c r="U1260" s="365">
        <v>103867</v>
      </c>
      <c r="V1260" s="365">
        <v>910</v>
      </c>
      <c r="W1260" s="365">
        <v>0</v>
      </c>
      <c r="X1260" s="365">
        <v>0</v>
      </c>
      <c r="Y1260" s="365">
        <v>0</v>
      </c>
      <c r="Z1260" s="365">
        <v>0</v>
      </c>
      <c r="AA1260" s="365">
        <v>0</v>
      </c>
      <c r="AB1260" s="365">
        <v>0</v>
      </c>
      <c r="AC1260" s="365">
        <v>0</v>
      </c>
      <c r="AD1260" s="365">
        <v>0</v>
      </c>
      <c r="AE1260" s="365">
        <v>104777</v>
      </c>
      <c r="AF1260" s="365">
        <v>0</v>
      </c>
      <c r="AG1260" s="365">
        <v>0</v>
      </c>
      <c r="AH1260" s="365">
        <v>104777</v>
      </c>
      <c r="AI1260" s="365">
        <v>0</v>
      </c>
    </row>
    <row r="1261" spans="1:79">
      <c r="A1261" s="458" t="str">
        <f t="shared" si="19"/>
        <v>1712407263435000</v>
      </c>
      <c r="B1261" s="364" t="s">
        <v>1616</v>
      </c>
      <c r="C1261" s="364" t="s">
        <v>553</v>
      </c>
      <c r="D1261" s="364" t="s">
        <v>576</v>
      </c>
      <c r="E1261" s="364" t="s">
        <v>739</v>
      </c>
      <c r="F1261" s="364" t="s">
        <v>591</v>
      </c>
      <c r="G1261" s="364" t="s">
        <v>468</v>
      </c>
      <c r="H1261" s="364" t="s">
        <v>556</v>
      </c>
      <c r="J1261" s="364" t="s">
        <v>560</v>
      </c>
      <c r="K1261" s="364" t="s">
        <v>566</v>
      </c>
      <c r="L1261" s="364" t="s">
        <v>754</v>
      </c>
      <c r="M1261" s="364" t="s">
        <v>744</v>
      </c>
      <c r="N1261" s="364" t="s">
        <v>739</v>
      </c>
      <c r="O1261" s="364" t="s">
        <v>741</v>
      </c>
      <c r="P1261" s="364" t="s">
        <v>740</v>
      </c>
      <c r="Q1261" s="364" t="s">
        <v>740</v>
      </c>
      <c r="R1261" s="364" t="s">
        <v>741</v>
      </c>
      <c r="S1261" s="364" t="s">
        <v>739</v>
      </c>
      <c r="T1261" s="365">
        <v>0</v>
      </c>
      <c r="U1261" s="365">
        <v>3716</v>
      </c>
      <c r="V1261" s="365">
        <v>0</v>
      </c>
      <c r="W1261" s="365">
        <v>0</v>
      </c>
      <c r="X1261" s="365">
        <v>0</v>
      </c>
      <c r="Y1261" s="365">
        <v>0</v>
      </c>
      <c r="Z1261" s="365">
        <v>0</v>
      </c>
      <c r="AA1261" s="365">
        <v>0</v>
      </c>
      <c r="AB1261" s="365">
        <v>0</v>
      </c>
      <c r="AC1261" s="365">
        <v>0</v>
      </c>
      <c r="AD1261" s="365">
        <v>0</v>
      </c>
      <c r="AE1261" s="365">
        <v>3716</v>
      </c>
      <c r="AF1261" s="365">
        <v>0</v>
      </c>
      <c r="AG1261" s="365">
        <v>0</v>
      </c>
      <c r="AH1261" s="365">
        <v>3716</v>
      </c>
      <c r="AI1261" s="365">
        <v>0</v>
      </c>
    </row>
    <row r="1262" spans="1:79">
      <c r="A1262" s="458" t="str">
        <f t="shared" si="19"/>
        <v>1712408263435000</v>
      </c>
      <c r="B1262" s="364" t="s">
        <v>1616</v>
      </c>
      <c r="C1262" s="364" t="s">
        <v>553</v>
      </c>
      <c r="D1262" s="364" t="s">
        <v>576</v>
      </c>
      <c r="E1262" s="364" t="s">
        <v>739</v>
      </c>
      <c r="F1262" s="364" t="s">
        <v>591</v>
      </c>
      <c r="G1262" s="364" t="s">
        <v>468</v>
      </c>
      <c r="H1262" s="364" t="s">
        <v>556</v>
      </c>
      <c r="J1262" s="364" t="s">
        <v>560</v>
      </c>
      <c r="K1262" s="364" t="s">
        <v>554</v>
      </c>
      <c r="L1262" s="364" t="s">
        <v>754</v>
      </c>
      <c r="M1262" s="364" t="s">
        <v>744</v>
      </c>
      <c r="N1262" s="364" t="s">
        <v>739</v>
      </c>
      <c r="O1262" s="364" t="s">
        <v>741</v>
      </c>
      <c r="P1262" s="364" t="s">
        <v>740</v>
      </c>
      <c r="Q1262" s="364" t="s">
        <v>740</v>
      </c>
      <c r="R1262" s="364" t="s">
        <v>741</v>
      </c>
      <c r="S1262" s="364" t="s">
        <v>739</v>
      </c>
      <c r="T1262" s="365">
        <v>0</v>
      </c>
      <c r="U1262" s="365">
        <v>0</v>
      </c>
      <c r="V1262" s="365">
        <v>0</v>
      </c>
      <c r="W1262" s="365">
        <v>0</v>
      </c>
      <c r="X1262" s="365">
        <v>0</v>
      </c>
      <c r="Y1262" s="365">
        <v>0</v>
      </c>
      <c r="Z1262" s="365">
        <v>0</v>
      </c>
      <c r="AA1262" s="365">
        <v>0</v>
      </c>
      <c r="AB1262" s="365">
        <v>0</v>
      </c>
      <c r="AC1262" s="365">
        <v>0</v>
      </c>
      <c r="AD1262" s="365">
        <v>0</v>
      </c>
      <c r="AE1262" s="365">
        <v>0</v>
      </c>
      <c r="AF1262" s="365">
        <v>0</v>
      </c>
      <c r="AG1262" s="365">
        <v>0</v>
      </c>
      <c r="AH1262" s="365">
        <v>0</v>
      </c>
      <c r="AI1262" s="365">
        <v>0</v>
      </c>
    </row>
    <row r="1263" spans="1:79">
      <c r="A1263" s="458" t="str">
        <f t="shared" si="19"/>
        <v>1712409263435000</v>
      </c>
      <c r="B1263" s="364" t="s">
        <v>1616</v>
      </c>
      <c r="C1263" s="364" t="s">
        <v>553</v>
      </c>
      <c r="D1263" s="364" t="s">
        <v>576</v>
      </c>
      <c r="E1263" s="364" t="s">
        <v>739</v>
      </c>
      <c r="F1263" s="364" t="s">
        <v>591</v>
      </c>
      <c r="G1263" s="364" t="s">
        <v>468</v>
      </c>
      <c r="H1263" s="364" t="s">
        <v>556</v>
      </c>
      <c r="J1263" s="364" t="s">
        <v>560</v>
      </c>
      <c r="K1263" s="364" t="s">
        <v>567</v>
      </c>
      <c r="L1263" s="364" t="s">
        <v>754</v>
      </c>
      <c r="M1263" s="364" t="s">
        <v>744</v>
      </c>
      <c r="N1263" s="364" t="s">
        <v>739</v>
      </c>
      <c r="O1263" s="364" t="s">
        <v>741</v>
      </c>
      <c r="P1263" s="364" t="s">
        <v>740</v>
      </c>
      <c r="Q1263" s="364" t="s">
        <v>740</v>
      </c>
      <c r="R1263" s="364" t="s">
        <v>741</v>
      </c>
      <c r="S1263" s="364" t="s">
        <v>739</v>
      </c>
      <c r="T1263" s="365">
        <v>0</v>
      </c>
      <c r="U1263" s="365">
        <v>12513</v>
      </c>
      <c r="V1263" s="365">
        <v>0</v>
      </c>
      <c r="W1263" s="365">
        <v>0</v>
      </c>
      <c r="X1263" s="365">
        <v>0</v>
      </c>
      <c r="Y1263" s="365">
        <v>0</v>
      </c>
      <c r="Z1263" s="365">
        <v>0</v>
      </c>
      <c r="AA1263" s="365">
        <v>0</v>
      </c>
      <c r="AB1263" s="365">
        <v>0</v>
      </c>
      <c r="AC1263" s="365">
        <v>0</v>
      </c>
      <c r="AD1263" s="365">
        <v>0</v>
      </c>
      <c r="AE1263" s="365">
        <v>12513</v>
      </c>
      <c r="AF1263" s="365">
        <v>0</v>
      </c>
      <c r="AG1263" s="365">
        <v>0</v>
      </c>
      <c r="AH1263" s="365">
        <v>12513</v>
      </c>
      <c r="AI1263" s="365">
        <v>0</v>
      </c>
    </row>
    <row r="1264" spans="1:79">
      <c r="A1264" s="458" t="str">
        <f t="shared" si="19"/>
        <v>1712410263435000</v>
      </c>
      <c r="B1264" s="364" t="s">
        <v>1616</v>
      </c>
      <c r="C1264" s="364" t="s">
        <v>553</v>
      </c>
      <c r="D1264" s="364" t="s">
        <v>576</v>
      </c>
      <c r="E1264" s="364" t="s">
        <v>739</v>
      </c>
      <c r="F1264" s="364" t="s">
        <v>591</v>
      </c>
      <c r="G1264" s="364" t="s">
        <v>468</v>
      </c>
      <c r="H1264" s="364" t="s">
        <v>556</v>
      </c>
      <c r="J1264" s="364" t="s">
        <v>560</v>
      </c>
      <c r="K1264" s="364" t="s">
        <v>568</v>
      </c>
      <c r="L1264" s="364" t="s">
        <v>754</v>
      </c>
      <c r="M1264" s="364" t="s">
        <v>744</v>
      </c>
      <c r="N1264" s="364" t="s">
        <v>739</v>
      </c>
      <c r="O1264" s="364" t="s">
        <v>741</v>
      </c>
      <c r="P1264" s="364" t="s">
        <v>740</v>
      </c>
      <c r="Q1264" s="364" t="s">
        <v>740</v>
      </c>
      <c r="R1264" s="364" t="s">
        <v>741</v>
      </c>
      <c r="S1264" s="364" t="s">
        <v>739</v>
      </c>
      <c r="T1264" s="365">
        <v>0</v>
      </c>
      <c r="U1264" s="365">
        <v>0</v>
      </c>
      <c r="V1264" s="365">
        <v>0</v>
      </c>
      <c r="W1264" s="365">
        <v>0</v>
      </c>
      <c r="X1264" s="365">
        <v>0</v>
      </c>
      <c r="Y1264" s="365">
        <v>0</v>
      </c>
      <c r="Z1264" s="365">
        <v>0</v>
      </c>
      <c r="AA1264" s="365">
        <v>0</v>
      </c>
      <c r="AB1264" s="365">
        <v>0</v>
      </c>
      <c r="AC1264" s="365">
        <v>0</v>
      </c>
      <c r="AD1264" s="365">
        <v>0</v>
      </c>
      <c r="AE1264" s="365">
        <v>0</v>
      </c>
      <c r="AF1264" s="365">
        <v>0</v>
      </c>
      <c r="AG1264" s="365">
        <v>0</v>
      </c>
      <c r="AH1264" s="365">
        <v>0</v>
      </c>
      <c r="AI1264" s="365">
        <v>0</v>
      </c>
    </row>
    <row r="1265" spans="1:109">
      <c r="A1265" s="458" t="str">
        <f t="shared" si="19"/>
        <v>1712411263435000</v>
      </c>
      <c r="B1265" s="364" t="s">
        <v>1616</v>
      </c>
      <c r="C1265" s="364" t="s">
        <v>553</v>
      </c>
      <c r="D1265" s="364" t="s">
        <v>576</v>
      </c>
      <c r="E1265" s="364" t="s">
        <v>739</v>
      </c>
      <c r="F1265" s="364" t="s">
        <v>591</v>
      </c>
      <c r="G1265" s="364" t="s">
        <v>468</v>
      </c>
      <c r="H1265" s="364" t="s">
        <v>556</v>
      </c>
      <c r="J1265" s="364" t="s">
        <v>560</v>
      </c>
      <c r="K1265" s="364" t="s">
        <v>569</v>
      </c>
      <c r="L1265" s="364" t="s">
        <v>754</v>
      </c>
      <c r="M1265" s="364" t="s">
        <v>744</v>
      </c>
      <c r="N1265" s="364" t="s">
        <v>739</v>
      </c>
      <c r="O1265" s="364" t="s">
        <v>741</v>
      </c>
      <c r="P1265" s="364" t="s">
        <v>740</v>
      </c>
      <c r="Q1265" s="364" t="s">
        <v>740</v>
      </c>
      <c r="R1265" s="364" t="s">
        <v>741</v>
      </c>
      <c r="S1265" s="364" t="s">
        <v>739</v>
      </c>
      <c r="T1265" s="365">
        <v>0</v>
      </c>
      <c r="U1265" s="365">
        <v>0</v>
      </c>
      <c r="V1265" s="365">
        <v>0</v>
      </c>
      <c r="W1265" s="365">
        <v>0</v>
      </c>
      <c r="X1265" s="365">
        <v>0</v>
      </c>
      <c r="Y1265" s="365">
        <v>0</v>
      </c>
      <c r="Z1265" s="365">
        <v>0</v>
      </c>
      <c r="AA1265" s="365">
        <v>0</v>
      </c>
      <c r="AB1265" s="365">
        <v>0</v>
      </c>
      <c r="AC1265" s="365">
        <v>0</v>
      </c>
      <c r="AD1265" s="365">
        <v>0</v>
      </c>
      <c r="AE1265" s="365">
        <v>0</v>
      </c>
      <c r="AF1265" s="365">
        <v>0</v>
      </c>
      <c r="AG1265" s="365">
        <v>0</v>
      </c>
      <c r="AH1265" s="365">
        <v>0</v>
      </c>
      <c r="AI1265" s="365">
        <v>0</v>
      </c>
    </row>
    <row r="1266" spans="1:109">
      <c r="A1266" s="458" t="str">
        <f t="shared" si="19"/>
        <v>1712412263435000</v>
      </c>
      <c r="B1266" s="364" t="s">
        <v>1616</v>
      </c>
      <c r="C1266" s="364" t="s">
        <v>553</v>
      </c>
      <c r="D1266" s="364" t="s">
        <v>576</v>
      </c>
      <c r="E1266" s="364" t="s">
        <v>739</v>
      </c>
      <c r="F1266" s="364" t="s">
        <v>591</v>
      </c>
      <c r="G1266" s="364" t="s">
        <v>468</v>
      </c>
      <c r="H1266" s="364" t="s">
        <v>556</v>
      </c>
      <c r="J1266" s="364" t="s">
        <v>560</v>
      </c>
      <c r="K1266" s="364" t="s">
        <v>557</v>
      </c>
      <c r="L1266" s="364" t="s">
        <v>754</v>
      </c>
      <c r="M1266" s="364" t="s">
        <v>744</v>
      </c>
      <c r="N1266" s="364" t="s">
        <v>739</v>
      </c>
      <c r="O1266" s="364" t="s">
        <v>741</v>
      </c>
      <c r="P1266" s="364" t="s">
        <v>740</v>
      </c>
      <c r="Q1266" s="364" t="s">
        <v>740</v>
      </c>
      <c r="R1266" s="364" t="s">
        <v>741</v>
      </c>
      <c r="S1266" s="364" t="s">
        <v>739</v>
      </c>
      <c r="T1266" s="365">
        <v>0</v>
      </c>
      <c r="U1266" s="365">
        <v>0</v>
      </c>
      <c r="V1266" s="365">
        <v>0</v>
      </c>
      <c r="W1266" s="365">
        <v>0</v>
      </c>
      <c r="X1266" s="365">
        <v>0</v>
      </c>
      <c r="Y1266" s="365">
        <v>0</v>
      </c>
      <c r="Z1266" s="365">
        <v>0</v>
      </c>
      <c r="AA1266" s="365">
        <v>0</v>
      </c>
      <c r="AB1266" s="365">
        <v>0</v>
      </c>
      <c r="AC1266" s="365">
        <v>0</v>
      </c>
      <c r="AD1266" s="365">
        <v>0</v>
      </c>
      <c r="AE1266" s="365">
        <v>0</v>
      </c>
      <c r="AF1266" s="365">
        <v>0</v>
      </c>
      <c r="AG1266" s="365">
        <v>0</v>
      </c>
      <c r="AH1266" s="365">
        <v>0</v>
      </c>
      <c r="AI1266" s="365">
        <v>0</v>
      </c>
    </row>
    <row r="1267" spans="1:109">
      <c r="A1267" s="458" t="str">
        <f t="shared" si="19"/>
        <v>1712601263435000</v>
      </c>
      <c r="B1267" s="364" t="s">
        <v>1616</v>
      </c>
      <c r="C1267" s="364" t="s">
        <v>553</v>
      </c>
      <c r="D1267" s="364" t="s">
        <v>576</v>
      </c>
      <c r="E1267" s="364" t="s">
        <v>739</v>
      </c>
      <c r="F1267" s="364" t="s">
        <v>591</v>
      </c>
      <c r="G1267" s="364" t="s">
        <v>468</v>
      </c>
      <c r="H1267" s="364" t="s">
        <v>556</v>
      </c>
      <c r="J1267" s="364" t="s">
        <v>570</v>
      </c>
      <c r="K1267" s="364" t="s">
        <v>558</v>
      </c>
      <c r="L1267" s="364" t="s">
        <v>754</v>
      </c>
      <c r="M1267" s="364" t="s">
        <v>744</v>
      </c>
      <c r="N1267" s="364" t="s">
        <v>739</v>
      </c>
      <c r="O1267" s="364" t="s">
        <v>741</v>
      </c>
      <c r="P1267" s="364" t="s">
        <v>740</v>
      </c>
      <c r="Q1267" s="364" t="s">
        <v>740</v>
      </c>
      <c r="R1267" s="364" t="s">
        <v>741</v>
      </c>
      <c r="S1267" s="364" t="s">
        <v>739</v>
      </c>
      <c r="T1267" s="365">
        <v>232970</v>
      </c>
      <c r="U1267" s="365">
        <v>171820</v>
      </c>
      <c r="V1267" s="365">
        <v>162887</v>
      </c>
      <c r="W1267" s="365">
        <v>8735</v>
      </c>
      <c r="X1267" s="365">
        <v>0</v>
      </c>
      <c r="Y1267" s="365">
        <v>198</v>
      </c>
      <c r="Z1267" s="365">
        <v>61150</v>
      </c>
      <c r="AA1267" s="365">
        <v>0</v>
      </c>
      <c r="AB1267" s="365">
        <v>0</v>
      </c>
      <c r="AC1267" s="365">
        <v>57513</v>
      </c>
      <c r="AD1267" s="365">
        <v>3637</v>
      </c>
      <c r="AE1267" s="365">
        <v>150927</v>
      </c>
      <c r="AF1267" s="365">
        <v>105539</v>
      </c>
      <c r="AG1267" s="365">
        <v>8183</v>
      </c>
      <c r="AH1267" s="365">
        <v>0</v>
      </c>
      <c r="AI1267" s="365">
        <v>97356</v>
      </c>
      <c r="AJ1267" s="365">
        <v>45388</v>
      </c>
      <c r="AK1267" s="365">
        <v>40186</v>
      </c>
      <c r="AL1267" s="365">
        <v>40186</v>
      </c>
      <c r="AM1267" s="365">
        <v>0</v>
      </c>
      <c r="AN1267" s="365">
        <v>5202</v>
      </c>
      <c r="AO1267" s="365">
        <v>82043</v>
      </c>
      <c r="AP1267" s="365">
        <v>175311</v>
      </c>
      <c r="AQ1267" s="365">
        <v>47200</v>
      </c>
      <c r="AR1267" s="365">
        <v>0</v>
      </c>
      <c r="AS1267" s="365">
        <v>108778</v>
      </c>
      <c r="AT1267" s="365">
        <v>0</v>
      </c>
      <c r="AU1267" s="365">
        <v>0</v>
      </c>
      <c r="AV1267" s="365">
        <v>19333</v>
      </c>
      <c r="AW1267" s="365">
        <v>0</v>
      </c>
      <c r="AX1267" s="365">
        <v>0</v>
      </c>
      <c r="AY1267" s="365">
        <v>0</v>
      </c>
      <c r="AZ1267" s="365">
        <v>262415</v>
      </c>
      <c r="BA1267" s="365">
        <v>72936</v>
      </c>
      <c r="BB1267" s="365">
        <v>13404</v>
      </c>
      <c r="BC1267" s="365">
        <v>0</v>
      </c>
      <c r="BD1267" s="365">
        <v>43489</v>
      </c>
      <c r="BE1267" s="365">
        <v>28700</v>
      </c>
      <c r="BF1267" s="365">
        <v>29447</v>
      </c>
      <c r="BG1267" s="365">
        <v>8000</v>
      </c>
      <c r="BH1267" s="365">
        <v>0</v>
      </c>
      <c r="BI1267" s="365">
        <v>36700</v>
      </c>
      <c r="BJ1267" s="365">
        <v>0</v>
      </c>
      <c r="BK1267" s="365">
        <v>19333</v>
      </c>
      <c r="BL1267" s="365">
        <v>0</v>
      </c>
      <c r="BM1267" s="365">
        <v>0</v>
      </c>
      <c r="BN1267" s="365">
        <v>16903</v>
      </c>
      <c r="BO1267" s="365">
        <v>0</v>
      </c>
      <c r="BP1267" s="365">
        <v>189479</v>
      </c>
      <c r="BQ1267" s="365">
        <v>0</v>
      </c>
      <c r="BR1267" s="365">
        <v>0</v>
      </c>
      <c r="BS1267" s="365">
        <v>0</v>
      </c>
      <c r="BT1267" s="365">
        <v>0</v>
      </c>
      <c r="BU1267" s="365">
        <v>0</v>
      </c>
      <c r="BV1267" s="365">
        <v>0</v>
      </c>
      <c r="BW1267" s="365">
        <v>-87104</v>
      </c>
      <c r="BX1267" s="365">
        <v>-5061</v>
      </c>
      <c r="BY1267" s="365">
        <v>0</v>
      </c>
      <c r="BZ1267" s="365">
        <v>15050</v>
      </c>
      <c r="CA1267" s="365">
        <v>0</v>
      </c>
    </row>
    <row r="1268" spans="1:109">
      <c r="A1268" s="458" t="str">
        <f t="shared" si="19"/>
        <v>1712602263435000</v>
      </c>
      <c r="B1268" s="364" t="s">
        <v>1616</v>
      </c>
      <c r="C1268" s="364" t="s">
        <v>553</v>
      </c>
      <c r="D1268" s="364" t="s">
        <v>576</v>
      </c>
      <c r="E1268" s="364" t="s">
        <v>739</v>
      </c>
      <c r="F1268" s="364" t="s">
        <v>591</v>
      </c>
      <c r="G1268" s="364" t="s">
        <v>468</v>
      </c>
      <c r="H1268" s="364" t="s">
        <v>556</v>
      </c>
      <c r="J1268" s="364" t="s">
        <v>570</v>
      </c>
      <c r="K1268" s="364" t="s">
        <v>561</v>
      </c>
      <c r="L1268" s="364" t="s">
        <v>754</v>
      </c>
      <c r="M1268" s="364" t="s">
        <v>744</v>
      </c>
      <c r="N1268" s="364" t="s">
        <v>739</v>
      </c>
      <c r="O1268" s="364" t="s">
        <v>741</v>
      </c>
      <c r="P1268" s="364" t="s">
        <v>740</v>
      </c>
      <c r="Q1268" s="364" t="s">
        <v>740</v>
      </c>
      <c r="R1268" s="364" t="s">
        <v>741</v>
      </c>
      <c r="S1268" s="364" t="s">
        <v>739</v>
      </c>
      <c r="T1268" s="365">
        <v>0</v>
      </c>
      <c r="U1268" s="365">
        <v>12089</v>
      </c>
      <c r="V1268" s="365">
        <v>60005</v>
      </c>
      <c r="W1268" s="365">
        <v>29305</v>
      </c>
      <c r="X1268" s="365">
        <v>30700</v>
      </c>
      <c r="Y1268" s="365">
        <v>0</v>
      </c>
      <c r="Z1268" s="365">
        <v>61</v>
      </c>
      <c r="AA1268" s="365">
        <v>12028</v>
      </c>
      <c r="AB1268" s="365">
        <v>0</v>
      </c>
      <c r="AC1268" s="365">
        <v>72936</v>
      </c>
      <c r="AD1268" s="365">
        <v>19333</v>
      </c>
      <c r="AE1268" s="365">
        <v>0</v>
      </c>
      <c r="AF1268" s="365">
        <v>53603</v>
      </c>
      <c r="AG1268" s="365">
        <v>0</v>
      </c>
      <c r="AH1268" s="365">
        <v>0</v>
      </c>
      <c r="AI1268" s="365">
        <v>0</v>
      </c>
      <c r="AJ1268" s="365">
        <v>0</v>
      </c>
      <c r="AK1268" s="365">
        <v>0</v>
      </c>
      <c r="AL1268" s="365">
        <v>0</v>
      </c>
      <c r="AM1268" s="365">
        <v>9183</v>
      </c>
      <c r="AN1268" s="365">
        <v>2100</v>
      </c>
      <c r="AO1268" s="365">
        <v>0</v>
      </c>
      <c r="AP1268" s="365">
        <v>62631</v>
      </c>
      <c r="AQ1268" s="365">
        <v>0</v>
      </c>
      <c r="AR1268" s="365">
        <v>0</v>
      </c>
      <c r="AS1268" s="365">
        <v>10305</v>
      </c>
      <c r="AT1268" s="365">
        <v>0</v>
      </c>
      <c r="AU1268" s="365">
        <v>0</v>
      </c>
      <c r="AV1268" s="365">
        <v>0</v>
      </c>
      <c r="AW1268" s="365">
        <v>0</v>
      </c>
      <c r="AX1268" s="365">
        <v>0</v>
      </c>
      <c r="AY1268" s="365">
        <v>0</v>
      </c>
      <c r="AZ1268" s="365">
        <v>0</v>
      </c>
      <c r="BA1268" s="365">
        <v>0</v>
      </c>
      <c r="BB1268" s="365">
        <v>0</v>
      </c>
      <c r="BC1268" s="365">
        <v>0</v>
      </c>
      <c r="BD1268" s="365">
        <v>60066</v>
      </c>
      <c r="BE1268" s="365">
        <v>58610</v>
      </c>
      <c r="BF1268" s="365">
        <v>1456</v>
      </c>
      <c r="BG1268" s="365">
        <v>0</v>
      </c>
      <c r="BH1268" s="365">
        <v>60066</v>
      </c>
      <c r="BI1268" s="365">
        <v>0</v>
      </c>
      <c r="BJ1268" s="365">
        <v>0</v>
      </c>
      <c r="BK1268" s="365">
        <v>0</v>
      </c>
      <c r="BL1268" s="365">
        <v>0</v>
      </c>
      <c r="BM1268" s="365">
        <v>0</v>
      </c>
      <c r="BN1268" s="365">
        <v>0</v>
      </c>
      <c r="BO1268" s="365">
        <v>0</v>
      </c>
      <c r="BP1268" s="365">
        <v>72936</v>
      </c>
      <c r="BQ1268" s="365">
        <v>0</v>
      </c>
      <c r="BR1268" s="365">
        <v>66248</v>
      </c>
      <c r="BS1268" s="365">
        <v>0</v>
      </c>
      <c r="BT1268" s="365">
        <v>36959</v>
      </c>
      <c r="BU1268" s="365">
        <v>71819</v>
      </c>
      <c r="BV1268" s="365">
        <v>77811</v>
      </c>
      <c r="BW1268" s="365">
        <v>77811</v>
      </c>
      <c r="BX1268" s="365">
        <v>16190</v>
      </c>
      <c r="BY1268" s="365">
        <v>16190</v>
      </c>
      <c r="BZ1268" s="365">
        <v>94001</v>
      </c>
      <c r="CA1268" s="365">
        <v>94001</v>
      </c>
      <c r="CB1268" s="365">
        <v>0</v>
      </c>
      <c r="CC1268" s="365">
        <v>0</v>
      </c>
      <c r="CD1268" s="365">
        <v>0</v>
      </c>
      <c r="CE1268" s="365">
        <v>0</v>
      </c>
      <c r="CF1268" s="365">
        <v>0</v>
      </c>
      <c r="CG1268" s="365">
        <v>0</v>
      </c>
      <c r="CH1268" s="365">
        <v>0</v>
      </c>
      <c r="CI1268" s="365">
        <v>0</v>
      </c>
      <c r="CJ1268" s="365">
        <v>148079</v>
      </c>
      <c r="CK1268" s="365">
        <v>162887</v>
      </c>
      <c r="CL1268" s="365">
        <v>0</v>
      </c>
      <c r="CM1268" s="365">
        <v>0</v>
      </c>
      <c r="CN1268" s="365">
        <v>0</v>
      </c>
      <c r="CO1268" s="365">
        <v>62631</v>
      </c>
      <c r="CP1268" s="365">
        <v>0</v>
      </c>
      <c r="CQ1268" s="365">
        <v>0</v>
      </c>
      <c r="CR1268" s="365">
        <v>10305</v>
      </c>
      <c r="CS1268" s="365">
        <v>0</v>
      </c>
      <c r="CT1268" s="365">
        <v>0</v>
      </c>
      <c r="CU1268" s="365">
        <v>0</v>
      </c>
      <c r="CV1268" s="365">
        <v>0</v>
      </c>
      <c r="CW1268" s="365">
        <v>0</v>
      </c>
      <c r="CX1268" s="365">
        <v>0</v>
      </c>
      <c r="CY1268" s="365">
        <v>9368</v>
      </c>
      <c r="CZ1268" s="365">
        <v>0</v>
      </c>
      <c r="DA1268" s="365">
        <v>4036</v>
      </c>
      <c r="DB1268" s="365">
        <v>0</v>
      </c>
      <c r="DC1268" s="365">
        <v>0</v>
      </c>
      <c r="DD1268" s="365">
        <v>0</v>
      </c>
      <c r="DE1268" s="365">
        <v>0</v>
      </c>
    </row>
    <row r="1269" spans="1:109">
      <c r="A1269" s="458" t="str">
        <f t="shared" si="19"/>
        <v>1713201263435000</v>
      </c>
      <c r="B1269" s="364" t="s">
        <v>1616</v>
      </c>
      <c r="C1269" s="364" t="s">
        <v>553</v>
      </c>
      <c r="D1269" s="364" t="s">
        <v>576</v>
      </c>
      <c r="E1269" s="364" t="s">
        <v>739</v>
      </c>
      <c r="F1269" s="364" t="s">
        <v>591</v>
      </c>
      <c r="G1269" s="364" t="s">
        <v>468</v>
      </c>
      <c r="H1269" s="364" t="s">
        <v>556</v>
      </c>
      <c r="J1269" s="364" t="s">
        <v>750</v>
      </c>
      <c r="K1269" s="364" t="s">
        <v>558</v>
      </c>
      <c r="L1269" s="364" t="s">
        <v>754</v>
      </c>
      <c r="M1269" s="364" t="s">
        <v>744</v>
      </c>
      <c r="N1269" s="364" t="s">
        <v>739</v>
      </c>
      <c r="O1269" s="364" t="s">
        <v>741</v>
      </c>
      <c r="P1269" s="364" t="s">
        <v>740</v>
      </c>
      <c r="Q1269" s="364" t="s">
        <v>740</v>
      </c>
      <c r="R1269" s="364" t="s">
        <v>741</v>
      </c>
      <c r="S1269" s="364" t="s">
        <v>739</v>
      </c>
      <c r="T1269" s="365">
        <v>0</v>
      </c>
      <c r="U1269" s="365">
        <v>0</v>
      </c>
      <c r="V1269" s="365">
        <v>0</v>
      </c>
      <c r="W1269" s="365">
        <v>0</v>
      </c>
      <c r="X1269" s="365">
        <v>0</v>
      </c>
      <c r="Y1269" s="365">
        <v>0</v>
      </c>
      <c r="Z1269" s="365">
        <v>0</v>
      </c>
      <c r="AA1269" s="365">
        <v>0</v>
      </c>
      <c r="AB1269" s="365">
        <v>0</v>
      </c>
      <c r="AC1269" s="365">
        <v>0</v>
      </c>
      <c r="AD1269" s="365">
        <v>0</v>
      </c>
      <c r="AE1269" s="365">
        <v>0</v>
      </c>
      <c r="AF1269" s="365">
        <v>0</v>
      </c>
      <c r="AG1269" s="365">
        <v>0</v>
      </c>
      <c r="AH1269" s="365">
        <v>0</v>
      </c>
      <c r="AI1269" s="365">
        <v>0</v>
      </c>
      <c r="AJ1269" s="365">
        <v>0</v>
      </c>
      <c r="AK1269" s="365">
        <v>0</v>
      </c>
      <c r="AL1269" s="365">
        <v>0</v>
      </c>
      <c r="AM1269" s="365">
        <v>0</v>
      </c>
      <c r="AN1269" s="365">
        <v>0</v>
      </c>
      <c r="AO1269" s="365">
        <v>0</v>
      </c>
      <c r="AP1269" s="365">
        <v>0</v>
      </c>
      <c r="AQ1269" s="365">
        <v>0</v>
      </c>
      <c r="AR1269" s="365">
        <v>0</v>
      </c>
      <c r="AS1269" s="365">
        <v>0</v>
      </c>
      <c r="AT1269" s="365">
        <v>0</v>
      </c>
      <c r="AU1269" s="365">
        <v>0</v>
      </c>
      <c r="AV1269" s="365">
        <v>0</v>
      </c>
      <c r="AW1269" s="365">
        <v>0</v>
      </c>
      <c r="AX1269" s="365">
        <v>0</v>
      </c>
      <c r="AY1269" s="365">
        <v>0</v>
      </c>
      <c r="AZ1269" s="365">
        <v>0</v>
      </c>
      <c r="BA1269" s="365">
        <v>0</v>
      </c>
      <c r="BB1269" s="365">
        <v>8183</v>
      </c>
      <c r="BC1269" s="365">
        <v>81731</v>
      </c>
      <c r="BD1269" s="365">
        <v>11503</v>
      </c>
      <c r="BE1269" s="365">
        <v>9324</v>
      </c>
      <c r="BF1269" s="365">
        <v>110741</v>
      </c>
      <c r="BG1269" s="365">
        <v>110049</v>
      </c>
      <c r="BH1269" s="365">
        <v>0</v>
      </c>
      <c r="BI1269" s="365">
        <v>692</v>
      </c>
      <c r="BJ1269" s="365">
        <v>110741</v>
      </c>
      <c r="BK1269" s="365">
        <v>110049</v>
      </c>
      <c r="BL1269" s="365">
        <v>0</v>
      </c>
      <c r="BM1269" s="365">
        <v>86</v>
      </c>
      <c r="BN1269" s="365">
        <v>0</v>
      </c>
      <c r="BO1269" s="365">
        <v>0</v>
      </c>
      <c r="BP1269" s="365">
        <v>606</v>
      </c>
      <c r="BQ1269" s="365">
        <v>0</v>
      </c>
      <c r="BR1269" s="365">
        <v>40186</v>
      </c>
      <c r="BS1269" s="365">
        <v>30685</v>
      </c>
      <c r="BT1269" s="365">
        <v>1817</v>
      </c>
      <c r="BU1269" s="365">
        <v>123</v>
      </c>
      <c r="BV1269" s="365">
        <v>0</v>
      </c>
      <c r="BW1269" s="365">
        <v>7193</v>
      </c>
      <c r="BX1269" s="365">
        <v>368</v>
      </c>
      <c r="BY1269" s="365">
        <v>189479</v>
      </c>
      <c r="BZ1269" s="365">
        <v>145429</v>
      </c>
      <c r="CA1269" s="365">
        <v>6918</v>
      </c>
    </row>
    <row r="1270" spans="1:109">
      <c r="A1270" s="458" t="str">
        <f t="shared" si="19"/>
        <v>1713202263435000</v>
      </c>
      <c r="B1270" s="364" t="s">
        <v>1616</v>
      </c>
      <c r="C1270" s="364" t="s">
        <v>553</v>
      </c>
      <c r="D1270" s="364" t="s">
        <v>576</v>
      </c>
      <c r="E1270" s="364" t="s">
        <v>739</v>
      </c>
      <c r="F1270" s="364" t="s">
        <v>591</v>
      </c>
      <c r="G1270" s="364" t="s">
        <v>468</v>
      </c>
      <c r="H1270" s="364" t="s">
        <v>556</v>
      </c>
      <c r="J1270" s="364" t="s">
        <v>750</v>
      </c>
      <c r="K1270" s="364" t="s">
        <v>561</v>
      </c>
      <c r="L1270" s="364" t="s">
        <v>754</v>
      </c>
      <c r="M1270" s="364" t="s">
        <v>744</v>
      </c>
      <c r="N1270" s="364" t="s">
        <v>739</v>
      </c>
      <c r="O1270" s="364" t="s">
        <v>741</v>
      </c>
      <c r="P1270" s="364" t="s">
        <v>740</v>
      </c>
      <c r="Q1270" s="364" t="s">
        <v>740</v>
      </c>
      <c r="R1270" s="364" t="s">
        <v>741</v>
      </c>
      <c r="S1270" s="364" t="s">
        <v>739</v>
      </c>
      <c r="T1270" s="365">
        <v>806</v>
      </c>
      <c r="U1270" s="365">
        <v>0</v>
      </c>
      <c r="V1270" s="365">
        <v>33909</v>
      </c>
      <c r="W1270" s="365">
        <v>2417</v>
      </c>
      <c r="X1270" s="365">
        <v>0</v>
      </c>
      <c r="Y1270" s="365">
        <v>0</v>
      </c>
      <c r="Z1270" s="365">
        <v>229665</v>
      </c>
      <c r="AA1270" s="365">
        <v>176114</v>
      </c>
      <c r="AB1270" s="365">
        <v>8735</v>
      </c>
      <c r="AC1270" s="365">
        <v>929</v>
      </c>
      <c r="AD1270" s="365">
        <v>0</v>
      </c>
      <c r="AE1270" s="365">
        <v>41102</v>
      </c>
      <c r="AF1270" s="365">
        <v>2785</v>
      </c>
      <c r="AG1270" s="365">
        <v>0</v>
      </c>
      <c r="AH1270" s="365">
        <v>340406</v>
      </c>
      <c r="AI1270" s="365">
        <v>286163</v>
      </c>
      <c r="AJ1270" s="365">
        <v>8735</v>
      </c>
      <c r="AK1270" s="365">
        <v>45508</v>
      </c>
      <c r="AL1270" s="365">
        <v>0</v>
      </c>
      <c r="AM1270" s="365">
        <v>0</v>
      </c>
      <c r="AN1270" s="365">
        <v>0</v>
      </c>
      <c r="AO1270" s="365">
        <v>0</v>
      </c>
      <c r="AP1270" s="365">
        <v>0</v>
      </c>
      <c r="AQ1270" s="365">
        <v>162887</v>
      </c>
    </row>
    <row r="1271" spans="1:109">
      <c r="A1271" s="458" t="str">
        <f t="shared" si="19"/>
        <v>1713301263435000</v>
      </c>
      <c r="B1271" s="364" t="s">
        <v>1616</v>
      </c>
      <c r="C1271" s="364" t="s">
        <v>553</v>
      </c>
      <c r="D1271" s="364" t="s">
        <v>576</v>
      </c>
      <c r="E1271" s="364" t="s">
        <v>739</v>
      </c>
      <c r="F1271" s="364" t="s">
        <v>591</v>
      </c>
      <c r="G1271" s="364" t="s">
        <v>468</v>
      </c>
      <c r="H1271" s="364" t="s">
        <v>556</v>
      </c>
      <c r="J1271" s="364" t="s">
        <v>749</v>
      </c>
      <c r="K1271" s="364" t="s">
        <v>558</v>
      </c>
      <c r="L1271" s="364" t="s">
        <v>754</v>
      </c>
      <c r="M1271" s="364" t="s">
        <v>744</v>
      </c>
      <c r="N1271" s="364" t="s">
        <v>739</v>
      </c>
      <c r="O1271" s="364" t="s">
        <v>741</v>
      </c>
      <c r="P1271" s="364" t="s">
        <v>740</v>
      </c>
      <c r="Q1271" s="364" t="s">
        <v>740</v>
      </c>
      <c r="R1271" s="364" t="s">
        <v>741</v>
      </c>
      <c r="S1271" s="364" t="s">
        <v>739</v>
      </c>
      <c r="T1271" s="365">
        <v>2</v>
      </c>
      <c r="U1271" s="365">
        <v>272</v>
      </c>
      <c r="V1271" s="365">
        <v>23400</v>
      </c>
      <c r="W1271" s="365">
        <v>6</v>
      </c>
      <c r="X1271" s="365">
        <v>101</v>
      </c>
      <c r="Y1271" s="365">
        <v>203</v>
      </c>
      <c r="Z1271" s="365">
        <v>20</v>
      </c>
      <c r="AA1271" s="365">
        <v>100</v>
      </c>
      <c r="AB1271" s="365">
        <v>123000</v>
      </c>
      <c r="AC1271" s="365">
        <v>200</v>
      </c>
      <c r="AD1271" s="365">
        <v>4260601</v>
      </c>
      <c r="AE1271" s="365">
        <v>4031213</v>
      </c>
      <c r="AF1271" s="365">
        <v>2029</v>
      </c>
      <c r="AG1271" s="365">
        <v>12182</v>
      </c>
      <c r="AH1271" s="365">
        <v>72902</v>
      </c>
      <c r="AI1271" s="365">
        <v>159252</v>
      </c>
      <c r="AJ1271" s="365">
        <v>850052</v>
      </c>
      <c r="AK1271" s="365">
        <v>1713552</v>
      </c>
      <c r="AL1271" s="365">
        <v>164273</v>
      </c>
      <c r="AM1271" s="365">
        <v>464028</v>
      </c>
      <c r="AN1271" s="365">
        <v>27838</v>
      </c>
      <c r="AO1271" s="365">
        <v>18688</v>
      </c>
      <c r="AP1271" s="365">
        <v>21212</v>
      </c>
      <c r="AQ1271" s="365">
        <v>171515</v>
      </c>
      <c r="AR1271" s="365">
        <v>149485</v>
      </c>
      <c r="AS1271" s="365">
        <v>175624</v>
      </c>
      <c r="AT1271" s="365">
        <v>0</v>
      </c>
      <c r="AU1271" s="365">
        <v>0</v>
      </c>
      <c r="AV1271" s="365">
        <v>0</v>
      </c>
      <c r="AW1271" s="365">
        <v>0</v>
      </c>
      <c r="AX1271" s="365">
        <v>0</v>
      </c>
      <c r="AY1271" s="365">
        <v>0</v>
      </c>
      <c r="AZ1271" s="365">
        <v>0</v>
      </c>
      <c r="BA1271" s="365">
        <v>0</v>
      </c>
      <c r="BB1271" s="365">
        <v>1</v>
      </c>
      <c r="BC1271" s="365">
        <v>0</v>
      </c>
      <c r="BD1271" s="365">
        <v>0</v>
      </c>
      <c r="BE1271" s="365">
        <v>0</v>
      </c>
      <c r="BF1271" s="365">
        <v>0</v>
      </c>
      <c r="BG1271" s="365">
        <v>0</v>
      </c>
      <c r="BH1271" s="365">
        <v>0</v>
      </c>
      <c r="BI1271" s="365">
        <v>0</v>
      </c>
      <c r="BJ1271" s="365">
        <v>0</v>
      </c>
      <c r="BK1271" s="365">
        <v>0</v>
      </c>
      <c r="BL1271" s="365">
        <v>0</v>
      </c>
      <c r="BM1271" s="365">
        <v>0</v>
      </c>
      <c r="BN1271" s="365">
        <v>0</v>
      </c>
      <c r="BO1271" s="365">
        <v>0</v>
      </c>
      <c r="BP1271" s="365">
        <v>0</v>
      </c>
      <c r="BQ1271" s="365">
        <v>0</v>
      </c>
      <c r="BR1271" s="365">
        <v>0</v>
      </c>
      <c r="BS1271" s="365">
        <v>0</v>
      </c>
      <c r="BT1271" s="365">
        <v>0</v>
      </c>
      <c r="BU1271" s="365">
        <v>0</v>
      </c>
      <c r="BV1271" s="365">
        <v>0</v>
      </c>
      <c r="BW1271" s="365">
        <v>0</v>
      </c>
      <c r="BX1271" s="365">
        <v>0</v>
      </c>
      <c r="BY1271" s="365">
        <v>0</v>
      </c>
      <c r="BZ1271" s="365">
        <v>0</v>
      </c>
      <c r="CA1271" s="365">
        <v>0</v>
      </c>
    </row>
    <row r="1272" spans="1:109">
      <c r="A1272" s="458" t="str">
        <f t="shared" si="19"/>
        <v>1713302263435000</v>
      </c>
      <c r="B1272" s="364" t="s">
        <v>1616</v>
      </c>
      <c r="C1272" s="364" t="s">
        <v>553</v>
      </c>
      <c r="D1272" s="364" t="s">
        <v>576</v>
      </c>
      <c r="E1272" s="364" t="s">
        <v>739</v>
      </c>
      <c r="F1272" s="364" t="s">
        <v>591</v>
      </c>
      <c r="G1272" s="364" t="s">
        <v>468</v>
      </c>
      <c r="H1272" s="364" t="s">
        <v>556</v>
      </c>
      <c r="J1272" s="364" t="s">
        <v>749</v>
      </c>
      <c r="K1272" s="364" t="s">
        <v>561</v>
      </c>
      <c r="L1272" s="364" t="s">
        <v>754</v>
      </c>
      <c r="M1272" s="364" t="s">
        <v>744</v>
      </c>
      <c r="N1272" s="364" t="s">
        <v>739</v>
      </c>
      <c r="O1272" s="364" t="s">
        <v>741</v>
      </c>
      <c r="P1272" s="364" t="s">
        <v>740</v>
      </c>
      <c r="Q1272" s="364" t="s">
        <v>740</v>
      </c>
      <c r="R1272" s="364" t="s">
        <v>741</v>
      </c>
      <c r="S1272" s="364" t="s">
        <v>739</v>
      </c>
      <c r="T1272" s="365">
        <v>0</v>
      </c>
      <c r="U1272" s="365">
        <v>0</v>
      </c>
      <c r="V1272" s="365">
        <v>0</v>
      </c>
      <c r="W1272" s="365">
        <v>0</v>
      </c>
      <c r="X1272" s="365">
        <v>0</v>
      </c>
    </row>
    <row r="1273" spans="1:109">
      <c r="A1273" s="458" t="str">
        <f t="shared" si="19"/>
        <v>1714001263435000</v>
      </c>
      <c r="B1273" s="364" t="s">
        <v>1616</v>
      </c>
      <c r="C1273" s="364" t="s">
        <v>553</v>
      </c>
      <c r="D1273" s="364" t="s">
        <v>576</v>
      </c>
      <c r="E1273" s="364" t="s">
        <v>739</v>
      </c>
      <c r="F1273" s="364" t="s">
        <v>591</v>
      </c>
      <c r="G1273" s="364" t="s">
        <v>468</v>
      </c>
      <c r="H1273" s="364" t="s">
        <v>556</v>
      </c>
      <c r="J1273" s="364" t="s">
        <v>582</v>
      </c>
      <c r="K1273" s="364" t="s">
        <v>558</v>
      </c>
      <c r="L1273" s="364" t="s">
        <v>754</v>
      </c>
      <c r="M1273" s="364" t="s">
        <v>744</v>
      </c>
      <c r="N1273" s="364" t="s">
        <v>739</v>
      </c>
      <c r="O1273" s="364" t="s">
        <v>741</v>
      </c>
      <c r="P1273" s="364" t="s">
        <v>740</v>
      </c>
      <c r="Q1273" s="364" t="s">
        <v>740</v>
      </c>
      <c r="R1273" s="364" t="s">
        <v>741</v>
      </c>
      <c r="S1273" s="364" t="s">
        <v>739</v>
      </c>
      <c r="T1273" s="365">
        <v>8735</v>
      </c>
      <c r="U1273" s="365">
        <v>8735</v>
      </c>
      <c r="V1273" s="365">
        <v>57513</v>
      </c>
      <c r="W1273" s="365">
        <v>57513</v>
      </c>
      <c r="X1273" s="365">
        <v>2517</v>
      </c>
      <c r="Y1273" s="365">
        <v>2517</v>
      </c>
      <c r="Z1273" s="365">
        <v>0</v>
      </c>
      <c r="AA1273" s="365">
        <v>0</v>
      </c>
      <c r="AB1273" s="365">
        <v>4630</v>
      </c>
      <c r="AC1273" s="365">
        <v>4630</v>
      </c>
      <c r="AD1273" s="365">
        <v>2089</v>
      </c>
      <c r="AE1273" s="365">
        <v>2089</v>
      </c>
      <c r="AF1273" s="365">
        <v>0</v>
      </c>
      <c r="AG1273" s="365">
        <v>0</v>
      </c>
      <c r="AH1273" s="365">
        <v>0</v>
      </c>
      <c r="AI1273" s="365">
        <v>0</v>
      </c>
      <c r="AJ1273" s="365">
        <v>91</v>
      </c>
      <c r="AK1273" s="365">
        <v>91</v>
      </c>
      <c r="AL1273" s="365">
        <v>6370</v>
      </c>
      <c r="AM1273" s="365">
        <v>6370</v>
      </c>
      <c r="AN1273" s="365">
        <v>0</v>
      </c>
      <c r="AO1273" s="365">
        <v>0</v>
      </c>
      <c r="AP1273" s="365">
        <v>41102</v>
      </c>
      <c r="AQ1273" s="365">
        <v>41102</v>
      </c>
      <c r="AR1273" s="365">
        <v>284</v>
      </c>
      <c r="AS1273" s="365">
        <v>284</v>
      </c>
      <c r="AT1273" s="365">
        <v>430</v>
      </c>
      <c r="AU1273" s="365">
        <v>430</v>
      </c>
      <c r="AV1273" s="365">
        <v>0</v>
      </c>
      <c r="AW1273" s="365">
        <v>0</v>
      </c>
      <c r="AX1273" s="365">
        <v>36959</v>
      </c>
      <c r="AY1273" s="365">
        <v>108778</v>
      </c>
      <c r="AZ1273" s="365">
        <v>0</v>
      </c>
      <c r="BA1273" s="365">
        <v>0</v>
      </c>
      <c r="BB1273" s="365">
        <v>36254</v>
      </c>
      <c r="BC1273" s="365">
        <v>36254</v>
      </c>
      <c r="BD1273" s="365">
        <v>0</v>
      </c>
      <c r="BE1273" s="365">
        <v>0</v>
      </c>
      <c r="BF1273" s="365">
        <v>705</v>
      </c>
      <c r="BG1273" s="365">
        <v>705</v>
      </c>
      <c r="BH1273" s="365">
        <v>71819</v>
      </c>
      <c r="BI1273" s="365">
        <v>103207</v>
      </c>
      <c r="BJ1273" s="365">
        <v>175026</v>
      </c>
      <c r="BK1273" s="365">
        <v>0</v>
      </c>
      <c r="BL1273" s="365">
        <v>0</v>
      </c>
      <c r="BM1273" s="365">
        <v>0</v>
      </c>
      <c r="BN1273" s="365">
        <v>71819</v>
      </c>
      <c r="BO1273" s="365">
        <v>71819</v>
      </c>
      <c r="BP1273" s="365">
        <v>0</v>
      </c>
      <c r="BQ1273" s="365">
        <v>0</v>
      </c>
      <c r="BR1273" s="365">
        <v>0</v>
      </c>
      <c r="BS1273" s="365">
        <v>0</v>
      </c>
      <c r="BT1273" s="365">
        <v>71819</v>
      </c>
      <c r="BU1273" s="365">
        <v>0</v>
      </c>
      <c r="BV1273" s="365">
        <v>0</v>
      </c>
      <c r="BW1273" s="365">
        <v>8735</v>
      </c>
      <c r="BX1273" s="365">
        <v>8735</v>
      </c>
      <c r="BY1273" s="365">
        <v>1483</v>
      </c>
      <c r="BZ1273" s="365">
        <v>1483</v>
      </c>
      <c r="CA1273" s="365">
        <v>606</v>
      </c>
      <c r="CB1273" s="365">
        <v>606</v>
      </c>
      <c r="CC1273" s="365">
        <v>0</v>
      </c>
    </row>
    <row r="1274" spans="1:109">
      <c r="A1274" s="458" t="str">
        <f t="shared" si="19"/>
        <v>1714002263435000</v>
      </c>
      <c r="B1274" s="364" t="s">
        <v>1616</v>
      </c>
      <c r="C1274" s="364" t="s">
        <v>553</v>
      </c>
      <c r="D1274" s="364" t="s">
        <v>576</v>
      </c>
      <c r="E1274" s="364" t="s">
        <v>739</v>
      </c>
      <c r="F1274" s="364" t="s">
        <v>591</v>
      </c>
      <c r="G1274" s="364" t="s">
        <v>468</v>
      </c>
      <c r="H1274" s="364" t="s">
        <v>556</v>
      </c>
      <c r="J1274" s="364" t="s">
        <v>582</v>
      </c>
      <c r="K1274" s="364" t="s">
        <v>561</v>
      </c>
      <c r="L1274" s="364" t="s">
        <v>754</v>
      </c>
      <c r="M1274" s="364" t="s">
        <v>744</v>
      </c>
      <c r="N1274" s="364" t="s">
        <v>739</v>
      </c>
      <c r="O1274" s="364" t="s">
        <v>741</v>
      </c>
      <c r="P1274" s="364" t="s">
        <v>740</v>
      </c>
      <c r="Q1274" s="364" t="s">
        <v>740</v>
      </c>
      <c r="R1274" s="364" t="s">
        <v>741</v>
      </c>
      <c r="S1274" s="364" t="s">
        <v>739</v>
      </c>
      <c r="T1274" s="365">
        <v>0</v>
      </c>
      <c r="U1274" s="365">
        <v>0</v>
      </c>
      <c r="V1274" s="365">
        <v>0</v>
      </c>
      <c r="W1274" s="365">
        <v>0</v>
      </c>
      <c r="X1274" s="365">
        <v>1189</v>
      </c>
      <c r="Y1274" s="365">
        <v>1189</v>
      </c>
      <c r="Z1274" s="365">
        <v>0</v>
      </c>
      <c r="AA1274" s="365">
        <v>0</v>
      </c>
      <c r="AB1274" s="365">
        <v>20416</v>
      </c>
      <c r="AC1274" s="365">
        <v>20416</v>
      </c>
      <c r="AD1274" s="365">
        <v>0</v>
      </c>
      <c r="AE1274" s="365">
        <v>0</v>
      </c>
      <c r="AF1274" s="365">
        <v>0</v>
      </c>
      <c r="AG1274" s="365">
        <v>0</v>
      </c>
      <c r="AH1274" s="365">
        <v>0</v>
      </c>
      <c r="AI1274" s="365">
        <v>0</v>
      </c>
      <c r="AJ1274" s="365">
        <v>0</v>
      </c>
      <c r="AK1274" s="365">
        <v>0</v>
      </c>
      <c r="AL1274" s="365">
        <v>0</v>
      </c>
      <c r="AM1274" s="365">
        <v>0</v>
      </c>
      <c r="AN1274" s="365">
        <v>0</v>
      </c>
      <c r="AO1274" s="365">
        <v>0</v>
      </c>
      <c r="AP1274" s="365">
        <v>0</v>
      </c>
      <c r="AQ1274" s="365">
        <v>0</v>
      </c>
      <c r="AR1274" s="365">
        <v>14649</v>
      </c>
      <c r="AS1274" s="365">
        <v>14649</v>
      </c>
      <c r="AT1274" s="365">
        <v>0</v>
      </c>
      <c r="AU1274" s="365">
        <v>0</v>
      </c>
      <c r="AV1274" s="365">
        <v>430</v>
      </c>
      <c r="AW1274" s="365">
        <v>430</v>
      </c>
      <c r="AX1274" s="365">
        <v>0</v>
      </c>
      <c r="AY1274" s="365">
        <v>0</v>
      </c>
      <c r="AZ1274" s="365">
        <v>0</v>
      </c>
      <c r="BA1274" s="365">
        <v>0</v>
      </c>
      <c r="BB1274" s="365">
        <v>0</v>
      </c>
      <c r="BC1274" s="365">
        <v>0</v>
      </c>
      <c r="BD1274" s="365">
        <v>0</v>
      </c>
      <c r="BE1274" s="365">
        <v>0</v>
      </c>
      <c r="BF1274" s="365">
        <v>0</v>
      </c>
      <c r="BG1274" s="365">
        <v>0</v>
      </c>
      <c r="BH1274" s="365">
        <v>0</v>
      </c>
      <c r="BI1274" s="365">
        <v>0</v>
      </c>
    </row>
    <row r="1275" spans="1:109">
      <c r="A1275" s="458" t="str">
        <f t="shared" si="19"/>
        <v>1714501263435000</v>
      </c>
      <c r="B1275" s="364" t="s">
        <v>1616</v>
      </c>
      <c r="C1275" s="364" t="s">
        <v>553</v>
      </c>
      <c r="D1275" s="364" t="s">
        <v>576</v>
      </c>
      <c r="E1275" s="364" t="s">
        <v>739</v>
      </c>
      <c r="F1275" s="364" t="s">
        <v>591</v>
      </c>
      <c r="G1275" s="364" t="s">
        <v>468</v>
      </c>
      <c r="H1275" s="364" t="s">
        <v>556</v>
      </c>
      <c r="J1275" s="364" t="s">
        <v>571</v>
      </c>
      <c r="K1275" s="364" t="s">
        <v>558</v>
      </c>
      <c r="L1275" s="364" t="s">
        <v>754</v>
      </c>
      <c r="M1275" s="364" t="s">
        <v>744</v>
      </c>
      <c r="N1275" s="364" t="s">
        <v>739</v>
      </c>
      <c r="O1275" s="364" t="s">
        <v>741</v>
      </c>
      <c r="P1275" s="364" t="s">
        <v>740</v>
      </c>
      <c r="Q1275" s="364" t="s">
        <v>740</v>
      </c>
      <c r="R1275" s="364" t="s">
        <v>741</v>
      </c>
      <c r="S1275" s="364" t="s">
        <v>739</v>
      </c>
      <c r="T1275" s="365">
        <v>17084</v>
      </c>
      <c r="U1275" s="365">
        <v>0</v>
      </c>
      <c r="V1275" s="365">
        <v>101662</v>
      </c>
      <c r="W1275" s="365">
        <v>55952</v>
      </c>
      <c r="X1275" s="365">
        <v>12722</v>
      </c>
      <c r="Y1275" s="365">
        <v>1864</v>
      </c>
      <c r="Z1275" s="365">
        <v>0</v>
      </c>
      <c r="AA1275" s="365">
        <v>1787</v>
      </c>
      <c r="AB1275" s="365">
        <v>0</v>
      </c>
      <c r="AC1275" s="365">
        <v>0</v>
      </c>
      <c r="AD1275" s="365">
        <v>0</v>
      </c>
      <c r="AE1275" s="365">
        <v>191071</v>
      </c>
      <c r="AF1275" s="365">
        <v>0</v>
      </c>
      <c r="AG1275" s="365">
        <v>0</v>
      </c>
      <c r="AH1275" s="365">
        <v>0</v>
      </c>
      <c r="AI1275" s="365">
        <v>0</v>
      </c>
      <c r="AJ1275" s="365">
        <v>0</v>
      </c>
      <c r="AK1275" s="365">
        <v>37385</v>
      </c>
    </row>
    <row r="1276" spans="1:109">
      <c r="A1276" s="458" t="str">
        <f t="shared" si="19"/>
        <v>1714502263435000</v>
      </c>
      <c r="B1276" s="364" t="s">
        <v>1616</v>
      </c>
      <c r="C1276" s="364" t="s">
        <v>553</v>
      </c>
      <c r="D1276" s="364" t="s">
        <v>576</v>
      </c>
      <c r="E1276" s="364" t="s">
        <v>739</v>
      </c>
      <c r="F1276" s="364" t="s">
        <v>591</v>
      </c>
      <c r="G1276" s="364" t="s">
        <v>468</v>
      </c>
      <c r="H1276" s="364" t="s">
        <v>556</v>
      </c>
      <c r="J1276" s="364" t="s">
        <v>571</v>
      </c>
      <c r="K1276" s="364" t="s">
        <v>561</v>
      </c>
      <c r="L1276" s="364" t="s">
        <v>754</v>
      </c>
      <c r="M1276" s="364" t="s">
        <v>744</v>
      </c>
      <c r="N1276" s="364" t="s">
        <v>739</v>
      </c>
      <c r="O1276" s="364" t="s">
        <v>741</v>
      </c>
      <c r="P1276" s="364" t="s">
        <v>740</v>
      </c>
      <c r="Q1276" s="364" t="s">
        <v>740</v>
      </c>
      <c r="R1276" s="364" t="s">
        <v>741</v>
      </c>
      <c r="S1276" s="364" t="s">
        <v>739</v>
      </c>
      <c r="T1276" s="365">
        <v>4338</v>
      </c>
      <c r="U1276" s="365">
        <v>0</v>
      </c>
      <c r="V1276" s="365">
        <v>20700</v>
      </c>
      <c r="W1276" s="365">
        <v>10645</v>
      </c>
      <c r="X1276" s="365">
        <v>283</v>
      </c>
      <c r="Y1276" s="365">
        <v>25</v>
      </c>
      <c r="Z1276" s="365">
        <v>0</v>
      </c>
      <c r="AA1276" s="365">
        <v>1</v>
      </c>
      <c r="AB1276" s="365">
        <v>0</v>
      </c>
      <c r="AC1276" s="365">
        <v>0</v>
      </c>
      <c r="AD1276" s="365">
        <v>0</v>
      </c>
      <c r="AE1276" s="365">
        <v>35992</v>
      </c>
      <c r="AF1276" s="365">
        <v>0</v>
      </c>
      <c r="AG1276" s="365">
        <v>0</v>
      </c>
      <c r="AH1276" s="365">
        <v>0</v>
      </c>
      <c r="AI1276" s="365">
        <v>0</v>
      </c>
      <c r="AJ1276" s="365">
        <v>0</v>
      </c>
      <c r="AK1276" s="365">
        <v>9218</v>
      </c>
    </row>
    <row r="1277" spans="1:109">
      <c r="A1277" s="458" t="str">
        <f t="shared" si="19"/>
        <v>1714503263435000</v>
      </c>
      <c r="B1277" s="364" t="s">
        <v>1616</v>
      </c>
      <c r="C1277" s="364" t="s">
        <v>553</v>
      </c>
      <c r="D1277" s="364" t="s">
        <v>576</v>
      </c>
      <c r="E1277" s="364" t="s">
        <v>739</v>
      </c>
      <c r="F1277" s="364" t="s">
        <v>591</v>
      </c>
      <c r="G1277" s="364" t="s">
        <v>468</v>
      </c>
      <c r="H1277" s="364" t="s">
        <v>556</v>
      </c>
      <c r="J1277" s="364" t="s">
        <v>571</v>
      </c>
      <c r="K1277" s="364" t="s">
        <v>562</v>
      </c>
      <c r="L1277" s="364" t="s">
        <v>754</v>
      </c>
      <c r="M1277" s="364" t="s">
        <v>744</v>
      </c>
      <c r="N1277" s="364" t="s">
        <v>739</v>
      </c>
      <c r="O1277" s="364" t="s">
        <v>741</v>
      </c>
      <c r="P1277" s="364" t="s">
        <v>740</v>
      </c>
      <c r="Q1277" s="364" t="s">
        <v>740</v>
      </c>
      <c r="R1277" s="364" t="s">
        <v>741</v>
      </c>
      <c r="S1277" s="364" t="s">
        <v>739</v>
      </c>
      <c r="T1277" s="365">
        <v>17488</v>
      </c>
      <c r="U1277" s="365">
        <v>0</v>
      </c>
      <c r="V1277" s="365">
        <v>104325</v>
      </c>
      <c r="W1277" s="365">
        <v>54943</v>
      </c>
      <c r="X1277" s="365">
        <v>12137</v>
      </c>
      <c r="Y1277" s="365">
        <v>1852</v>
      </c>
      <c r="Z1277" s="365">
        <v>0</v>
      </c>
      <c r="AA1277" s="365">
        <v>1787</v>
      </c>
      <c r="AB1277" s="365">
        <v>0</v>
      </c>
      <c r="AC1277" s="365">
        <v>0</v>
      </c>
      <c r="AD1277" s="365">
        <v>0</v>
      </c>
      <c r="AE1277" s="365">
        <v>192532</v>
      </c>
      <c r="AF1277" s="365">
        <v>0</v>
      </c>
      <c r="AG1277" s="365">
        <v>0</v>
      </c>
      <c r="AH1277" s="365">
        <v>0</v>
      </c>
      <c r="AI1277" s="365">
        <v>0</v>
      </c>
      <c r="AJ1277" s="365">
        <v>0</v>
      </c>
      <c r="AK1277" s="365">
        <v>37592</v>
      </c>
    </row>
    <row r="1278" spans="1:109">
      <c r="A1278" s="458" t="str">
        <f t="shared" si="19"/>
        <v>1714504263435000</v>
      </c>
      <c r="B1278" s="364" t="s">
        <v>1616</v>
      </c>
      <c r="C1278" s="364" t="s">
        <v>553</v>
      </c>
      <c r="D1278" s="364" t="s">
        <v>576</v>
      </c>
      <c r="E1278" s="364" t="s">
        <v>739</v>
      </c>
      <c r="F1278" s="364" t="s">
        <v>591</v>
      </c>
      <c r="G1278" s="364" t="s">
        <v>468</v>
      </c>
      <c r="H1278" s="364" t="s">
        <v>556</v>
      </c>
      <c r="J1278" s="364" t="s">
        <v>571</v>
      </c>
      <c r="K1278" s="364" t="s">
        <v>563</v>
      </c>
      <c r="L1278" s="364" t="s">
        <v>754</v>
      </c>
      <c r="M1278" s="364" t="s">
        <v>744</v>
      </c>
      <c r="N1278" s="364" t="s">
        <v>739</v>
      </c>
      <c r="O1278" s="364" t="s">
        <v>741</v>
      </c>
      <c r="P1278" s="364" t="s">
        <v>740</v>
      </c>
      <c r="Q1278" s="364" t="s">
        <v>740</v>
      </c>
      <c r="R1278" s="364" t="s">
        <v>741</v>
      </c>
      <c r="S1278" s="364" t="s">
        <v>739</v>
      </c>
      <c r="T1278" s="365">
        <v>3936</v>
      </c>
      <c r="U1278" s="365">
        <v>0</v>
      </c>
      <c r="V1278" s="365">
        <v>18036</v>
      </c>
      <c r="W1278" s="365">
        <v>9473</v>
      </c>
      <c r="X1278" s="365">
        <v>231</v>
      </c>
      <c r="Y1278" s="365">
        <v>10</v>
      </c>
      <c r="Z1278" s="365">
        <v>0</v>
      </c>
      <c r="AA1278" s="365">
        <v>1</v>
      </c>
      <c r="AB1278" s="365">
        <v>0</v>
      </c>
      <c r="AC1278" s="365">
        <v>0</v>
      </c>
      <c r="AD1278" s="365">
        <v>0</v>
      </c>
      <c r="AE1278" s="365">
        <v>31687</v>
      </c>
      <c r="AF1278" s="365">
        <v>0</v>
      </c>
      <c r="AG1278" s="365">
        <v>0</v>
      </c>
      <c r="AH1278" s="365">
        <v>0</v>
      </c>
      <c r="AI1278" s="365">
        <v>0</v>
      </c>
      <c r="AJ1278" s="365">
        <v>0</v>
      </c>
      <c r="AK1278" s="365">
        <v>8752</v>
      </c>
    </row>
    <row r="1279" spans="1:109">
      <c r="A1279" s="458" t="str">
        <f t="shared" si="19"/>
        <v>1714505263435000</v>
      </c>
      <c r="B1279" s="364" t="s">
        <v>1616</v>
      </c>
      <c r="C1279" s="364" t="s">
        <v>553</v>
      </c>
      <c r="D1279" s="364" t="s">
        <v>576</v>
      </c>
      <c r="E1279" s="364" t="s">
        <v>739</v>
      </c>
      <c r="F1279" s="364" t="s">
        <v>591</v>
      </c>
      <c r="G1279" s="364" t="s">
        <v>468</v>
      </c>
      <c r="H1279" s="364" t="s">
        <v>556</v>
      </c>
      <c r="J1279" s="364" t="s">
        <v>571</v>
      </c>
      <c r="K1279" s="364" t="s">
        <v>564</v>
      </c>
      <c r="L1279" s="364" t="s">
        <v>754</v>
      </c>
      <c r="M1279" s="364" t="s">
        <v>744</v>
      </c>
      <c r="N1279" s="364" t="s">
        <v>739</v>
      </c>
      <c r="O1279" s="364" t="s">
        <v>741</v>
      </c>
      <c r="P1279" s="364" t="s">
        <v>740</v>
      </c>
      <c r="Q1279" s="364" t="s">
        <v>740</v>
      </c>
      <c r="R1279" s="364" t="s">
        <v>741</v>
      </c>
      <c r="S1279" s="364" t="s">
        <v>739</v>
      </c>
      <c r="T1279" s="365">
        <v>14421</v>
      </c>
      <c r="U1279" s="365">
        <v>0</v>
      </c>
      <c r="V1279" s="365">
        <v>99958</v>
      </c>
      <c r="W1279" s="365">
        <v>54179</v>
      </c>
      <c r="X1279" s="365">
        <v>10610</v>
      </c>
      <c r="Y1279" s="365">
        <v>0</v>
      </c>
      <c r="Z1279" s="365">
        <v>0</v>
      </c>
      <c r="AA1279" s="365">
        <v>1787</v>
      </c>
      <c r="AB1279" s="365">
        <v>0</v>
      </c>
      <c r="AC1279" s="365">
        <v>0</v>
      </c>
      <c r="AD1279" s="365">
        <v>0</v>
      </c>
      <c r="AE1279" s="365">
        <v>180955</v>
      </c>
      <c r="AF1279" s="365">
        <v>0</v>
      </c>
      <c r="AG1279" s="365">
        <v>0</v>
      </c>
      <c r="AH1279" s="365">
        <v>0</v>
      </c>
      <c r="AI1279" s="365">
        <v>0</v>
      </c>
      <c r="AJ1279" s="365">
        <v>0</v>
      </c>
      <c r="AK1279" s="365">
        <v>35790</v>
      </c>
    </row>
    <row r="1280" spans="1:109">
      <c r="A1280" s="458" t="str">
        <f t="shared" si="19"/>
        <v>1714506263435000</v>
      </c>
      <c r="B1280" s="364" t="s">
        <v>1616</v>
      </c>
      <c r="C1280" s="364" t="s">
        <v>553</v>
      </c>
      <c r="D1280" s="364" t="s">
        <v>576</v>
      </c>
      <c r="E1280" s="364" t="s">
        <v>739</v>
      </c>
      <c r="F1280" s="364" t="s">
        <v>591</v>
      </c>
      <c r="G1280" s="364" t="s">
        <v>468</v>
      </c>
      <c r="H1280" s="364" t="s">
        <v>556</v>
      </c>
      <c r="J1280" s="364" t="s">
        <v>571</v>
      </c>
      <c r="K1280" s="364" t="s">
        <v>565</v>
      </c>
      <c r="L1280" s="364" t="s">
        <v>754</v>
      </c>
      <c r="M1280" s="364" t="s">
        <v>744</v>
      </c>
      <c r="N1280" s="364" t="s">
        <v>739</v>
      </c>
      <c r="O1280" s="364" t="s">
        <v>741</v>
      </c>
      <c r="P1280" s="364" t="s">
        <v>740</v>
      </c>
      <c r="Q1280" s="364" t="s">
        <v>740</v>
      </c>
      <c r="R1280" s="364" t="s">
        <v>741</v>
      </c>
      <c r="S1280" s="364" t="s">
        <v>739</v>
      </c>
      <c r="T1280" s="365">
        <v>3558</v>
      </c>
      <c r="U1280" s="365">
        <v>0</v>
      </c>
      <c r="V1280" s="365">
        <v>15371</v>
      </c>
      <c r="W1280" s="365">
        <v>8349</v>
      </c>
      <c r="X1280" s="365">
        <v>142</v>
      </c>
      <c r="Y1280" s="365">
        <v>0</v>
      </c>
      <c r="Z1280" s="365">
        <v>0</v>
      </c>
      <c r="AA1280" s="365">
        <v>1</v>
      </c>
      <c r="AB1280" s="365">
        <v>0</v>
      </c>
      <c r="AC1280" s="365">
        <v>0</v>
      </c>
      <c r="AD1280" s="365">
        <v>0</v>
      </c>
      <c r="AE1280" s="365">
        <v>27421</v>
      </c>
      <c r="AF1280" s="365">
        <v>0</v>
      </c>
      <c r="AG1280" s="365">
        <v>0</v>
      </c>
      <c r="AH1280" s="365">
        <v>0</v>
      </c>
      <c r="AI1280" s="365">
        <v>0</v>
      </c>
      <c r="AJ1280" s="365">
        <v>0</v>
      </c>
      <c r="AK1280" s="365">
        <v>8208</v>
      </c>
    </row>
    <row r="1281" spans="1:37">
      <c r="A1281" s="458" t="str">
        <f t="shared" si="19"/>
        <v>1714507263435000</v>
      </c>
      <c r="B1281" s="364" t="s">
        <v>1616</v>
      </c>
      <c r="C1281" s="364" t="s">
        <v>553</v>
      </c>
      <c r="D1281" s="364" t="s">
        <v>576</v>
      </c>
      <c r="E1281" s="364" t="s">
        <v>739</v>
      </c>
      <c r="F1281" s="364" t="s">
        <v>591</v>
      </c>
      <c r="G1281" s="364" t="s">
        <v>468</v>
      </c>
      <c r="H1281" s="364" t="s">
        <v>556</v>
      </c>
      <c r="J1281" s="364" t="s">
        <v>571</v>
      </c>
      <c r="K1281" s="364" t="s">
        <v>566</v>
      </c>
      <c r="L1281" s="364" t="s">
        <v>754</v>
      </c>
      <c r="M1281" s="364" t="s">
        <v>744</v>
      </c>
      <c r="N1281" s="364" t="s">
        <v>739</v>
      </c>
      <c r="O1281" s="364" t="s">
        <v>741</v>
      </c>
      <c r="P1281" s="364" t="s">
        <v>740</v>
      </c>
      <c r="Q1281" s="364" t="s">
        <v>740</v>
      </c>
      <c r="R1281" s="364" t="s">
        <v>741</v>
      </c>
      <c r="S1281" s="364" t="s">
        <v>739</v>
      </c>
      <c r="T1281" s="365">
        <v>14395</v>
      </c>
      <c r="U1281" s="365">
        <v>0</v>
      </c>
      <c r="V1281" s="365">
        <v>93761</v>
      </c>
      <c r="W1281" s="365">
        <v>52843</v>
      </c>
      <c r="X1281" s="365">
        <v>14037</v>
      </c>
      <c r="Y1281" s="365">
        <v>0</v>
      </c>
      <c r="Z1281" s="365">
        <v>0</v>
      </c>
      <c r="AA1281" s="365">
        <v>1788</v>
      </c>
      <c r="AB1281" s="365">
        <v>0</v>
      </c>
      <c r="AC1281" s="365">
        <v>0</v>
      </c>
      <c r="AD1281" s="365">
        <v>0</v>
      </c>
      <c r="AE1281" s="365">
        <v>176824</v>
      </c>
      <c r="AF1281" s="365">
        <v>0</v>
      </c>
      <c r="AG1281" s="365">
        <v>0</v>
      </c>
      <c r="AH1281" s="365">
        <v>0</v>
      </c>
      <c r="AI1281" s="365">
        <v>0</v>
      </c>
      <c r="AJ1281" s="365">
        <v>0</v>
      </c>
      <c r="AK1281" s="365">
        <v>39675</v>
      </c>
    </row>
    <row r="1282" spans="1:37">
      <c r="A1282" s="458" t="str">
        <f t="shared" si="19"/>
        <v>1714508263435000</v>
      </c>
      <c r="B1282" s="364" t="s">
        <v>1616</v>
      </c>
      <c r="C1282" s="364" t="s">
        <v>553</v>
      </c>
      <c r="D1282" s="364" t="s">
        <v>576</v>
      </c>
      <c r="E1282" s="364" t="s">
        <v>739</v>
      </c>
      <c r="F1282" s="364" t="s">
        <v>591</v>
      </c>
      <c r="G1282" s="364" t="s">
        <v>468</v>
      </c>
      <c r="H1282" s="364" t="s">
        <v>556</v>
      </c>
      <c r="J1282" s="364" t="s">
        <v>571</v>
      </c>
      <c r="K1282" s="364" t="s">
        <v>554</v>
      </c>
      <c r="L1282" s="364" t="s">
        <v>754</v>
      </c>
      <c r="M1282" s="364" t="s">
        <v>744</v>
      </c>
      <c r="N1282" s="364" t="s">
        <v>739</v>
      </c>
      <c r="O1282" s="364" t="s">
        <v>741</v>
      </c>
      <c r="P1282" s="364" t="s">
        <v>740</v>
      </c>
      <c r="Q1282" s="364" t="s">
        <v>740</v>
      </c>
      <c r="R1282" s="364" t="s">
        <v>741</v>
      </c>
      <c r="S1282" s="364" t="s">
        <v>739</v>
      </c>
      <c r="T1282" s="365">
        <v>3290</v>
      </c>
      <c r="U1282" s="365">
        <v>0</v>
      </c>
      <c r="V1282" s="365">
        <v>12959</v>
      </c>
      <c r="W1282" s="365">
        <v>7304</v>
      </c>
      <c r="X1282" s="365">
        <v>206</v>
      </c>
      <c r="Y1282" s="365">
        <v>0</v>
      </c>
      <c r="Z1282" s="365">
        <v>0</v>
      </c>
      <c r="AA1282" s="365">
        <v>1</v>
      </c>
      <c r="AB1282" s="365">
        <v>0</v>
      </c>
      <c r="AC1282" s="365">
        <v>0</v>
      </c>
      <c r="AD1282" s="365">
        <v>0</v>
      </c>
      <c r="AE1282" s="365">
        <v>23760</v>
      </c>
      <c r="AF1282" s="365">
        <v>0</v>
      </c>
      <c r="AG1282" s="365">
        <v>0</v>
      </c>
      <c r="AH1282" s="365">
        <v>0</v>
      </c>
      <c r="AI1282" s="365">
        <v>0</v>
      </c>
      <c r="AJ1282" s="365">
        <v>0</v>
      </c>
      <c r="AK1282" s="365">
        <v>7814</v>
      </c>
    </row>
    <row r="1283" spans="1:37">
      <c r="A1283" s="458" t="str">
        <f t="shared" ref="A1283:A1346" si="20">+D1283&amp;E1283&amp;J1283&amp;K1283&amp;F1283&amp;H1283</f>
        <v>1714509263435000</v>
      </c>
      <c r="B1283" s="364" t="s">
        <v>1616</v>
      </c>
      <c r="C1283" s="364" t="s">
        <v>553</v>
      </c>
      <c r="D1283" s="364" t="s">
        <v>576</v>
      </c>
      <c r="E1283" s="364" t="s">
        <v>739</v>
      </c>
      <c r="F1283" s="364" t="s">
        <v>591</v>
      </c>
      <c r="G1283" s="364" t="s">
        <v>468</v>
      </c>
      <c r="H1283" s="364" t="s">
        <v>556</v>
      </c>
      <c r="J1283" s="364" t="s">
        <v>571</v>
      </c>
      <c r="K1283" s="364" t="s">
        <v>567</v>
      </c>
      <c r="L1283" s="364" t="s">
        <v>754</v>
      </c>
      <c r="M1283" s="364" t="s">
        <v>744</v>
      </c>
      <c r="N1283" s="364" t="s">
        <v>739</v>
      </c>
      <c r="O1283" s="364" t="s">
        <v>741</v>
      </c>
      <c r="P1283" s="364" t="s">
        <v>740</v>
      </c>
      <c r="Q1283" s="364" t="s">
        <v>740</v>
      </c>
      <c r="R1283" s="364" t="s">
        <v>741</v>
      </c>
      <c r="S1283" s="364" t="s">
        <v>739</v>
      </c>
      <c r="T1283" s="365">
        <v>14533</v>
      </c>
      <c r="U1283" s="365">
        <v>0</v>
      </c>
      <c r="V1283" s="365">
        <v>87108</v>
      </c>
      <c r="W1283" s="365">
        <v>50940</v>
      </c>
      <c r="X1283" s="365">
        <v>10475</v>
      </c>
      <c r="Y1283" s="365">
        <v>0</v>
      </c>
      <c r="Z1283" s="365">
        <v>0</v>
      </c>
      <c r="AA1283" s="365">
        <v>1788</v>
      </c>
      <c r="AB1283" s="365">
        <v>0</v>
      </c>
      <c r="AC1283" s="365">
        <v>0</v>
      </c>
      <c r="AD1283" s="365">
        <v>0</v>
      </c>
      <c r="AE1283" s="365">
        <v>164844</v>
      </c>
      <c r="AF1283" s="365">
        <v>0</v>
      </c>
      <c r="AG1283" s="365">
        <v>0</v>
      </c>
      <c r="AH1283" s="365">
        <v>0</v>
      </c>
      <c r="AI1283" s="365">
        <v>0</v>
      </c>
      <c r="AJ1283" s="365">
        <v>0</v>
      </c>
      <c r="AK1283" s="365">
        <v>37769</v>
      </c>
    </row>
    <row r="1284" spans="1:37">
      <c r="A1284" s="458" t="str">
        <f t="shared" si="20"/>
        <v>1714510263435000</v>
      </c>
      <c r="B1284" s="364" t="s">
        <v>1616</v>
      </c>
      <c r="C1284" s="364" t="s">
        <v>553</v>
      </c>
      <c r="D1284" s="364" t="s">
        <v>576</v>
      </c>
      <c r="E1284" s="364" t="s">
        <v>739</v>
      </c>
      <c r="F1284" s="364" t="s">
        <v>591</v>
      </c>
      <c r="G1284" s="364" t="s">
        <v>468</v>
      </c>
      <c r="H1284" s="364" t="s">
        <v>556</v>
      </c>
      <c r="J1284" s="364" t="s">
        <v>571</v>
      </c>
      <c r="K1284" s="364" t="s">
        <v>568</v>
      </c>
      <c r="L1284" s="364" t="s">
        <v>754</v>
      </c>
      <c r="M1284" s="364" t="s">
        <v>744</v>
      </c>
      <c r="N1284" s="364" t="s">
        <v>739</v>
      </c>
      <c r="O1284" s="364" t="s">
        <v>741</v>
      </c>
      <c r="P1284" s="364" t="s">
        <v>740</v>
      </c>
      <c r="Q1284" s="364" t="s">
        <v>740</v>
      </c>
      <c r="R1284" s="364" t="s">
        <v>741</v>
      </c>
      <c r="S1284" s="364" t="s">
        <v>739</v>
      </c>
      <c r="T1284" s="365">
        <v>3025</v>
      </c>
      <c r="U1284" s="365">
        <v>0</v>
      </c>
      <c r="V1284" s="365">
        <v>10861</v>
      </c>
      <c r="W1284" s="365">
        <v>6328</v>
      </c>
      <c r="X1284" s="365">
        <v>124</v>
      </c>
      <c r="Y1284" s="365">
        <v>0</v>
      </c>
      <c r="Z1284" s="365">
        <v>0</v>
      </c>
      <c r="AA1284" s="365">
        <v>1</v>
      </c>
      <c r="AB1284" s="365">
        <v>0</v>
      </c>
      <c r="AC1284" s="365">
        <v>0</v>
      </c>
      <c r="AD1284" s="365">
        <v>0</v>
      </c>
      <c r="AE1284" s="365">
        <v>20339</v>
      </c>
      <c r="AF1284" s="365">
        <v>0</v>
      </c>
      <c r="AG1284" s="365">
        <v>0</v>
      </c>
      <c r="AH1284" s="365">
        <v>0</v>
      </c>
      <c r="AI1284" s="365">
        <v>0</v>
      </c>
      <c r="AJ1284" s="365">
        <v>0</v>
      </c>
      <c r="AK1284" s="365">
        <v>7264</v>
      </c>
    </row>
    <row r="1285" spans="1:37">
      <c r="A1285" s="458" t="str">
        <f t="shared" si="20"/>
        <v>1714511263435000</v>
      </c>
      <c r="B1285" s="364" t="s">
        <v>1616</v>
      </c>
      <c r="C1285" s="364" t="s">
        <v>553</v>
      </c>
      <c r="D1285" s="364" t="s">
        <v>576</v>
      </c>
      <c r="E1285" s="364" t="s">
        <v>739</v>
      </c>
      <c r="F1285" s="364" t="s">
        <v>591</v>
      </c>
      <c r="G1285" s="364" t="s">
        <v>468</v>
      </c>
      <c r="H1285" s="364" t="s">
        <v>556</v>
      </c>
      <c r="J1285" s="364" t="s">
        <v>571</v>
      </c>
      <c r="K1285" s="364" t="s">
        <v>569</v>
      </c>
      <c r="L1285" s="364" t="s">
        <v>754</v>
      </c>
      <c r="M1285" s="364" t="s">
        <v>744</v>
      </c>
      <c r="N1285" s="364" t="s">
        <v>739</v>
      </c>
      <c r="O1285" s="364" t="s">
        <v>741</v>
      </c>
      <c r="P1285" s="364" t="s">
        <v>740</v>
      </c>
      <c r="Q1285" s="364" t="s">
        <v>740</v>
      </c>
      <c r="R1285" s="364" t="s">
        <v>741</v>
      </c>
      <c r="S1285" s="364" t="s">
        <v>739</v>
      </c>
      <c r="T1285" s="365">
        <v>14462</v>
      </c>
      <c r="U1285" s="365">
        <v>0</v>
      </c>
      <c r="V1285" s="365">
        <v>83987</v>
      </c>
      <c r="W1285" s="365">
        <v>49458</v>
      </c>
      <c r="X1285" s="365">
        <v>8646</v>
      </c>
      <c r="Y1285" s="365">
        <v>0</v>
      </c>
      <c r="Z1285" s="365">
        <v>0</v>
      </c>
      <c r="AA1285" s="365">
        <v>1788</v>
      </c>
      <c r="AB1285" s="365">
        <v>0</v>
      </c>
      <c r="AC1285" s="365">
        <v>0</v>
      </c>
      <c r="AD1285" s="365">
        <v>0</v>
      </c>
      <c r="AE1285" s="365">
        <v>158341</v>
      </c>
      <c r="AF1285" s="365">
        <v>0</v>
      </c>
      <c r="AG1285" s="365">
        <v>0</v>
      </c>
      <c r="AH1285" s="365">
        <v>0</v>
      </c>
      <c r="AI1285" s="365">
        <v>0</v>
      </c>
      <c r="AJ1285" s="365">
        <v>0</v>
      </c>
      <c r="AK1285" s="365">
        <v>37802</v>
      </c>
    </row>
    <row r="1286" spans="1:37">
      <c r="A1286" s="458" t="str">
        <f t="shared" si="20"/>
        <v>1714512263435000</v>
      </c>
      <c r="B1286" s="364" t="s">
        <v>1616</v>
      </c>
      <c r="C1286" s="364" t="s">
        <v>553</v>
      </c>
      <c r="D1286" s="364" t="s">
        <v>576</v>
      </c>
      <c r="E1286" s="364" t="s">
        <v>739</v>
      </c>
      <c r="F1286" s="364" t="s">
        <v>591</v>
      </c>
      <c r="G1286" s="364" t="s">
        <v>468</v>
      </c>
      <c r="H1286" s="364" t="s">
        <v>556</v>
      </c>
      <c r="J1286" s="364" t="s">
        <v>571</v>
      </c>
      <c r="K1286" s="364" t="s">
        <v>557</v>
      </c>
      <c r="L1286" s="364" t="s">
        <v>754</v>
      </c>
      <c r="M1286" s="364" t="s">
        <v>744</v>
      </c>
      <c r="N1286" s="364" t="s">
        <v>739</v>
      </c>
      <c r="O1286" s="364" t="s">
        <v>741</v>
      </c>
      <c r="P1286" s="364" t="s">
        <v>740</v>
      </c>
      <c r="Q1286" s="364" t="s">
        <v>740</v>
      </c>
      <c r="R1286" s="364" t="s">
        <v>741</v>
      </c>
      <c r="S1286" s="364" t="s">
        <v>739</v>
      </c>
      <c r="T1286" s="365">
        <v>2763</v>
      </c>
      <c r="U1286" s="365">
        <v>0</v>
      </c>
      <c r="V1286" s="365">
        <v>8967</v>
      </c>
      <c r="W1286" s="365">
        <v>5426</v>
      </c>
      <c r="X1286" s="365">
        <v>103</v>
      </c>
      <c r="Y1286" s="365">
        <v>0</v>
      </c>
      <c r="Z1286" s="365">
        <v>0</v>
      </c>
      <c r="AA1286" s="365">
        <v>0</v>
      </c>
      <c r="AB1286" s="365">
        <v>0</v>
      </c>
      <c r="AC1286" s="365">
        <v>0</v>
      </c>
      <c r="AD1286" s="365">
        <v>0</v>
      </c>
      <c r="AE1286" s="365">
        <v>17259</v>
      </c>
      <c r="AF1286" s="365">
        <v>0</v>
      </c>
      <c r="AG1286" s="365">
        <v>0</v>
      </c>
      <c r="AH1286" s="365">
        <v>0</v>
      </c>
      <c r="AI1286" s="365">
        <v>0</v>
      </c>
      <c r="AJ1286" s="365">
        <v>0</v>
      </c>
      <c r="AK1286" s="365">
        <v>6759</v>
      </c>
    </row>
    <row r="1287" spans="1:37">
      <c r="A1287" s="458" t="str">
        <f t="shared" si="20"/>
        <v>1714513263435000</v>
      </c>
      <c r="B1287" s="364" t="s">
        <v>1616</v>
      </c>
      <c r="C1287" s="364" t="s">
        <v>553</v>
      </c>
      <c r="D1287" s="364" t="s">
        <v>576</v>
      </c>
      <c r="E1287" s="364" t="s">
        <v>739</v>
      </c>
      <c r="F1287" s="364" t="s">
        <v>591</v>
      </c>
      <c r="G1287" s="364" t="s">
        <v>468</v>
      </c>
      <c r="H1287" s="364" t="s">
        <v>556</v>
      </c>
      <c r="J1287" s="364" t="s">
        <v>571</v>
      </c>
      <c r="K1287" s="364" t="s">
        <v>572</v>
      </c>
      <c r="L1287" s="364" t="s">
        <v>754</v>
      </c>
      <c r="M1287" s="364" t="s">
        <v>744</v>
      </c>
      <c r="N1287" s="364" t="s">
        <v>739</v>
      </c>
      <c r="O1287" s="364" t="s">
        <v>741</v>
      </c>
      <c r="P1287" s="364" t="s">
        <v>740</v>
      </c>
      <c r="Q1287" s="364" t="s">
        <v>740</v>
      </c>
      <c r="R1287" s="364" t="s">
        <v>741</v>
      </c>
      <c r="S1287" s="364" t="s">
        <v>739</v>
      </c>
      <c r="T1287" s="365">
        <v>14232</v>
      </c>
      <c r="U1287" s="365">
        <v>0</v>
      </c>
      <c r="V1287" s="365">
        <v>73104</v>
      </c>
      <c r="W1287" s="365">
        <v>44320</v>
      </c>
      <c r="X1287" s="365">
        <v>6826</v>
      </c>
      <c r="Y1287" s="365">
        <v>0</v>
      </c>
      <c r="Z1287" s="365">
        <v>0</v>
      </c>
      <c r="AA1287" s="365">
        <v>1788</v>
      </c>
      <c r="AB1287" s="365">
        <v>0</v>
      </c>
      <c r="AC1287" s="365">
        <v>0</v>
      </c>
      <c r="AD1287" s="365">
        <v>0</v>
      </c>
      <c r="AE1287" s="365">
        <v>140270</v>
      </c>
      <c r="AF1287" s="365">
        <v>0</v>
      </c>
      <c r="AG1287" s="365">
        <v>0</v>
      </c>
      <c r="AH1287" s="365">
        <v>0</v>
      </c>
      <c r="AI1287" s="365">
        <v>0</v>
      </c>
      <c r="AJ1287" s="365">
        <v>0</v>
      </c>
      <c r="AK1287" s="365">
        <v>36480</v>
      </c>
    </row>
    <row r="1288" spans="1:37">
      <c r="A1288" s="458" t="str">
        <f t="shared" si="20"/>
        <v>1714514263435000</v>
      </c>
      <c r="B1288" s="364" t="s">
        <v>1616</v>
      </c>
      <c r="C1288" s="364" t="s">
        <v>553</v>
      </c>
      <c r="D1288" s="364" t="s">
        <v>576</v>
      </c>
      <c r="E1288" s="364" t="s">
        <v>739</v>
      </c>
      <c r="F1288" s="364" t="s">
        <v>591</v>
      </c>
      <c r="G1288" s="364" t="s">
        <v>468</v>
      </c>
      <c r="H1288" s="364" t="s">
        <v>556</v>
      </c>
      <c r="J1288" s="364" t="s">
        <v>571</v>
      </c>
      <c r="K1288" s="364" t="s">
        <v>573</v>
      </c>
      <c r="L1288" s="364" t="s">
        <v>754</v>
      </c>
      <c r="M1288" s="364" t="s">
        <v>744</v>
      </c>
      <c r="N1288" s="364" t="s">
        <v>739</v>
      </c>
      <c r="O1288" s="364" t="s">
        <v>741</v>
      </c>
      <c r="P1288" s="364" t="s">
        <v>740</v>
      </c>
      <c r="Q1288" s="364" t="s">
        <v>740</v>
      </c>
      <c r="R1288" s="364" t="s">
        <v>741</v>
      </c>
      <c r="S1288" s="364" t="s">
        <v>739</v>
      </c>
      <c r="T1288" s="365">
        <v>2506</v>
      </c>
      <c r="U1288" s="365">
        <v>0</v>
      </c>
      <c r="V1288" s="365">
        <v>7264</v>
      </c>
      <c r="W1288" s="365">
        <v>4592</v>
      </c>
      <c r="X1288" s="365">
        <v>85</v>
      </c>
      <c r="Y1288" s="365">
        <v>0</v>
      </c>
      <c r="Z1288" s="365">
        <v>0</v>
      </c>
      <c r="AA1288" s="365">
        <v>0</v>
      </c>
      <c r="AB1288" s="365">
        <v>0</v>
      </c>
      <c r="AC1288" s="365">
        <v>0</v>
      </c>
      <c r="AD1288" s="365">
        <v>0</v>
      </c>
      <c r="AE1288" s="365">
        <v>14447</v>
      </c>
      <c r="AF1288" s="365">
        <v>0</v>
      </c>
      <c r="AG1288" s="365">
        <v>0</v>
      </c>
      <c r="AH1288" s="365">
        <v>0</v>
      </c>
      <c r="AI1288" s="365">
        <v>0</v>
      </c>
      <c r="AJ1288" s="365">
        <v>0</v>
      </c>
      <c r="AK1288" s="365">
        <v>6244</v>
      </c>
    </row>
    <row r="1289" spans="1:37">
      <c r="A1289" s="458" t="str">
        <f t="shared" si="20"/>
        <v>1714515263435000</v>
      </c>
      <c r="B1289" s="364" t="s">
        <v>1616</v>
      </c>
      <c r="C1289" s="364" t="s">
        <v>553</v>
      </c>
      <c r="D1289" s="364" t="s">
        <v>576</v>
      </c>
      <c r="E1289" s="364" t="s">
        <v>739</v>
      </c>
      <c r="F1289" s="364" t="s">
        <v>591</v>
      </c>
      <c r="G1289" s="364" t="s">
        <v>468</v>
      </c>
      <c r="H1289" s="364" t="s">
        <v>556</v>
      </c>
      <c r="J1289" s="364" t="s">
        <v>571</v>
      </c>
      <c r="K1289" s="364" t="s">
        <v>574</v>
      </c>
      <c r="L1289" s="364" t="s">
        <v>754</v>
      </c>
      <c r="M1289" s="364" t="s">
        <v>744</v>
      </c>
      <c r="N1289" s="364" t="s">
        <v>739</v>
      </c>
      <c r="O1289" s="364" t="s">
        <v>741</v>
      </c>
      <c r="P1289" s="364" t="s">
        <v>740</v>
      </c>
      <c r="Q1289" s="364" t="s">
        <v>740</v>
      </c>
      <c r="R1289" s="364" t="s">
        <v>741</v>
      </c>
      <c r="S1289" s="364" t="s">
        <v>739</v>
      </c>
      <c r="T1289" s="365">
        <v>14233</v>
      </c>
      <c r="U1289" s="365">
        <v>0</v>
      </c>
      <c r="V1289" s="365">
        <v>62713</v>
      </c>
      <c r="W1289" s="365">
        <v>41053</v>
      </c>
      <c r="X1289" s="365">
        <v>3750</v>
      </c>
      <c r="Y1289" s="365">
        <v>0</v>
      </c>
      <c r="Z1289" s="365">
        <v>0</v>
      </c>
      <c r="AA1289" s="365">
        <v>0</v>
      </c>
      <c r="AB1289" s="365">
        <v>0</v>
      </c>
      <c r="AC1289" s="365">
        <v>0</v>
      </c>
      <c r="AD1289" s="365">
        <v>0</v>
      </c>
      <c r="AE1289" s="365">
        <v>121749</v>
      </c>
      <c r="AF1289" s="365">
        <v>0</v>
      </c>
      <c r="AG1289" s="365">
        <v>0</v>
      </c>
      <c r="AH1289" s="365">
        <v>0</v>
      </c>
      <c r="AI1289" s="365">
        <v>0</v>
      </c>
      <c r="AJ1289" s="365">
        <v>0</v>
      </c>
      <c r="AK1289" s="365">
        <v>32124</v>
      </c>
    </row>
    <row r="1290" spans="1:37">
      <c r="A1290" s="458" t="str">
        <f t="shared" si="20"/>
        <v>1714516263435000</v>
      </c>
      <c r="B1290" s="364" t="s">
        <v>1616</v>
      </c>
      <c r="C1290" s="364" t="s">
        <v>553</v>
      </c>
      <c r="D1290" s="364" t="s">
        <v>576</v>
      </c>
      <c r="E1290" s="364" t="s">
        <v>739</v>
      </c>
      <c r="F1290" s="364" t="s">
        <v>591</v>
      </c>
      <c r="G1290" s="364" t="s">
        <v>468</v>
      </c>
      <c r="H1290" s="364" t="s">
        <v>556</v>
      </c>
      <c r="J1290" s="364" t="s">
        <v>571</v>
      </c>
      <c r="K1290" s="364" t="s">
        <v>575</v>
      </c>
      <c r="L1290" s="364" t="s">
        <v>754</v>
      </c>
      <c r="M1290" s="364" t="s">
        <v>744</v>
      </c>
      <c r="N1290" s="364" t="s">
        <v>739</v>
      </c>
      <c r="O1290" s="364" t="s">
        <v>741</v>
      </c>
      <c r="P1290" s="364" t="s">
        <v>740</v>
      </c>
      <c r="Q1290" s="364" t="s">
        <v>740</v>
      </c>
      <c r="R1290" s="364" t="s">
        <v>741</v>
      </c>
      <c r="S1290" s="364" t="s">
        <v>739</v>
      </c>
      <c r="T1290" s="365">
        <v>2255</v>
      </c>
      <c r="U1290" s="365">
        <v>0</v>
      </c>
      <c r="V1290" s="365">
        <v>5878</v>
      </c>
      <c r="W1290" s="365">
        <v>3837</v>
      </c>
      <c r="X1290" s="365">
        <v>42</v>
      </c>
      <c r="Y1290" s="365">
        <v>0</v>
      </c>
      <c r="Z1290" s="365">
        <v>0</v>
      </c>
      <c r="AA1290" s="365">
        <v>0</v>
      </c>
      <c r="AB1290" s="365">
        <v>0</v>
      </c>
      <c r="AC1290" s="365">
        <v>0</v>
      </c>
      <c r="AD1290" s="365">
        <v>0</v>
      </c>
      <c r="AE1290" s="365">
        <v>12012</v>
      </c>
      <c r="AF1290" s="365">
        <v>0</v>
      </c>
      <c r="AG1290" s="365">
        <v>0</v>
      </c>
      <c r="AH1290" s="365">
        <v>0</v>
      </c>
      <c r="AI1290" s="365">
        <v>0</v>
      </c>
      <c r="AJ1290" s="365">
        <v>0</v>
      </c>
      <c r="AK1290" s="365">
        <v>5693</v>
      </c>
    </row>
    <row r="1291" spans="1:37">
      <c r="A1291" s="458" t="str">
        <f t="shared" si="20"/>
        <v>1714517263435000</v>
      </c>
      <c r="B1291" s="364" t="s">
        <v>1616</v>
      </c>
      <c r="C1291" s="364" t="s">
        <v>553</v>
      </c>
      <c r="D1291" s="364" t="s">
        <v>576</v>
      </c>
      <c r="E1291" s="364" t="s">
        <v>739</v>
      </c>
      <c r="F1291" s="364" t="s">
        <v>591</v>
      </c>
      <c r="G1291" s="364" t="s">
        <v>468</v>
      </c>
      <c r="H1291" s="364" t="s">
        <v>556</v>
      </c>
      <c r="J1291" s="364" t="s">
        <v>571</v>
      </c>
      <c r="K1291" s="364" t="s">
        <v>576</v>
      </c>
      <c r="L1291" s="364" t="s">
        <v>754</v>
      </c>
      <c r="M1291" s="364" t="s">
        <v>744</v>
      </c>
      <c r="N1291" s="364" t="s">
        <v>739</v>
      </c>
      <c r="O1291" s="364" t="s">
        <v>741</v>
      </c>
      <c r="P1291" s="364" t="s">
        <v>740</v>
      </c>
      <c r="Q1291" s="364" t="s">
        <v>740</v>
      </c>
      <c r="R1291" s="364" t="s">
        <v>741</v>
      </c>
      <c r="S1291" s="364" t="s">
        <v>739</v>
      </c>
      <c r="T1291" s="365">
        <v>14098</v>
      </c>
      <c r="U1291" s="365">
        <v>0</v>
      </c>
      <c r="V1291" s="365">
        <v>54472</v>
      </c>
      <c r="W1291" s="365">
        <v>37199</v>
      </c>
      <c r="X1291" s="365">
        <v>5515</v>
      </c>
      <c r="Y1291" s="365">
        <v>0</v>
      </c>
      <c r="Z1291" s="365">
        <v>0</v>
      </c>
      <c r="AA1291" s="365">
        <v>0</v>
      </c>
      <c r="AB1291" s="365">
        <v>0</v>
      </c>
      <c r="AC1291" s="365">
        <v>0</v>
      </c>
      <c r="AD1291" s="365">
        <v>0</v>
      </c>
      <c r="AE1291" s="365">
        <v>111284</v>
      </c>
      <c r="AF1291" s="365">
        <v>0</v>
      </c>
      <c r="AG1291" s="365">
        <v>0</v>
      </c>
      <c r="AH1291" s="365">
        <v>0</v>
      </c>
      <c r="AI1291" s="365">
        <v>0</v>
      </c>
      <c r="AJ1291" s="365">
        <v>0</v>
      </c>
      <c r="AK1291" s="365">
        <v>34406</v>
      </c>
    </row>
    <row r="1292" spans="1:37">
      <c r="A1292" s="458" t="str">
        <f t="shared" si="20"/>
        <v>1714518263435000</v>
      </c>
      <c r="B1292" s="364" t="s">
        <v>1616</v>
      </c>
      <c r="C1292" s="364" t="s">
        <v>553</v>
      </c>
      <c r="D1292" s="364" t="s">
        <v>576</v>
      </c>
      <c r="E1292" s="364" t="s">
        <v>739</v>
      </c>
      <c r="F1292" s="364" t="s">
        <v>591</v>
      </c>
      <c r="G1292" s="364" t="s">
        <v>468</v>
      </c>
      <c r="H1292" s="364" t="s">
        <v>556</v>
      </c>
      <c r="J1292" s="364" t="s">
        <v>571</v>
      </c>
      <c r="K1292" s="364" t="s">
        <v>577</v>
      </c>
      <c r="L1292" s="364" t="s">
        <v>754</v>
      </c>
      <c r="M1292" s="364" t="s">
        <v>744</v>
      </c>
      <c r="N1292" s="364" t="s">
        <v>739</v>
      </c>
      <c r="O1292" s="364" t="s">
        <v>741</v>
      </c>
      <c r="P1292" s="364" t="s">
        <v>740</v>
      </c>
      <c r="Q1292" s="364" t="s">
        <v>740</v>
      </c>
      <c r="R1292" s="364" t="s">
        <v>741</v>
      </c>
      <c r="S1292" s="364" t="s">
        <v>739</v>
      </c>
      <c r="T1292" s="365">
        <v>2006</v>
      </c>
      <c r="U1292" s="365">
        <v>0</v>
      </c>
      <c r="V1292" s="365">
        <v>4662</v>
      </c>
      <c r="W1292" s="365">
        <v>3149</v>
      </c>
      <c r="X1292" s="365">
        <v>90</v>
      </c>
      <c r="Y1292" s="365">
        <v>0</v>
      </c>
      <c r="Z1292" s="365">
        <v>0</v>
      </c>
      <c r="AA1292" s="365">
        <v>0</v>
      </c>
      <c r="AB1292" s="365">
        <v>0</v>
      </c>
      <c r="AC1292" s="365">
        <v>0</v>
      </c>
      <c r="AD1292" s="365">
        <v>0</v>
      </c>
      <c r="AE1292" s="365">
        <v>9907</v>
      </c>
      <c r="AF1292" s="365">
        <v>0</v>
      </c>
      <c r="AG1292" s="365">
        <v>0</v>
      </c>
      <c r="AH1292" s="365">
        <v>0</v>
      </c>
      <c r="AI1292" s="365">
        <v>0</v>
      </c>
      <c r="AJ1292" s="365">
        <v>0</v>
      </c>
      <c r="AK1292" s="365">
        <v>5224</v>
      </c>
    </row>
    <row r="1293" spans="1:37">
      <c r="A1293" s="458" t="str">
        <f t="shared" si="20"/>
        <v>1714519263435000</v>
      </c>
      <c r="B1293" s="364" t="s">
        <v>1616</v>
      </c>
      <c r="C1293" s="364" t="s">
        <v>553</v>
      </c>
      <c r="D1293" s="364" t="s">
        <v>576</v>
      </c>
      <c r="E1293" s="364" t="s">
        <v>739</v>
      </c>
      <c r="F1293" s="364" t="s">
        <v>591</v>
      </c>
      <c r="G1293" s="364" t="s">
        <v>468</v>
      </c>
      <c r="H1293" s="364" t="s">
        <v>556</v>
      </c>
      <c r="J1293" s="364" t="s">
        <v>571</v>
      </c>
      <c r="K1293" s="364" t="s">
        <v>578</v>
      </c>
      <c r="L1293" s="364" t="s">
        <v>754</v>
      </c>
      <c r="M1293" s="364" t="s">
        <v>744</v>
      </c>
      <c r="N1293" s="364" t="s">
        <v>739</v>
      </c>
      <c r="O1293" s="364" t="s">
        <v>741</v>
      </c>
      <c r="P1293" s="364" t="s">
        <v>740</v>
      </c>
      <c r="Q1293" s="364" t="s">
        <v>740</v>
      </c>
      <c r="R1293" s="364" t="s">
        <v>741</v>
      </c>
      <c r="S1293" s="364" t="s">
        <v>739</v>
      </c>
      <c r="T1293" s="365">
        <v>13893</v>
      </c>
      <c r="U1293" s="365">
        <v>0</v>
      </c>
      <c r="V1293" s="365">
        <v>42660</v>
      </c>
      <c r="W1293" s="365">
        <v>27976</v>
      </c>
      <c r="X1293" s="365">
        <v>3355</v>
      </c>
      <c r="Y1293" s="365">
        <v>0</v>
      </c>
      <c r="Z1293" s="365">
        <v>0</v>
      </c>
      <c r="AA1293" s="365">
        <v>0</v>
      </c>
      <c r="AB1293" s="365">
        <v>0</v>
      </c>
      <c r="AC1293" s="365">
        <v>0</v>
      </c>
      <c r="AD1293" s="365">
        <v>0</v>
      </c>
      <c r="AE1293" s="365">
        <v>87884</v>
      </c>
      <c r="AF1293" s="365">
        <v>0</v>
      </c>
      <c r="AG1293" s="365">
        <v>0</v>
      </c>
      <c r="AH1293" s="365">
        <v>0</v>
      </c>
      <c r="AI1293" s="365">
        <v>0</v>
      </c>
      <c r="AJ1293" s="365">
        <v>0</v>
      </c>
      <c r="AK1293" s="365">
        <v>32775</v>
      </c>
    </row>
    <row r="1294" spans="1:37">
      <c r="A1294" s="458" t="str">
        <f t="shared" si="20"/>
        <v>1714520263435000</v>
      </c>
      <c r="B1294" s="364" t="s">
        <v>1616</v>
      </c>
      <c r="C1294" s="364" t="s">
        <v>553</v>
      </c>
      <c r="D1294" s="364" t="s">
        <v>576</v>
      </c>
      <c r="E1294" s="364" t="s">
        <v>739</v>
      </c>
      <c r="F1294" s="364" t="s">
        <v>591</v>
      </c>
      <c r="G1294" s="364" t="s">
        <v>468</v>
      </c>
      <c r="H1294" s="364" t="s">
        <v>556</v>
      </c>
      <c r="J1294" s="364" t="s">
        <v>571</v>
      </c>
      <c r="K1294" s="364" t="s">
        <v>579</v>
      </c>
      <c r="L1294" s="364" t="s">
        <v>754</v>
      </c>
      <c r="M1294" s="364" t="s">
        <v>744</v>
      </c>
      <c r="N1294" s="364" t="s">
        <v>739</v>
      </c>
      <c r="O1294" s="364" t="s">
        <v>741</v>
      </c>
      <c r="P1294" s="364" t="s">
        <v>740</v>
      </c>
      <c r="Q1294" s="364" t="s">
        <v>740</v>
      </c>
      <c r="R1294" s="364" t="s">
        <v>741</v>
      </c>
      <c r="S1294" s="364" t="s">
        <v>739</v>
      </c>
      <c r="T1294" s="365">
        <v>1757</v>
      </c>
      <c r="U1294" s="365">
        <v>0</v>
      </c>
      <c r="V1294" s="365">
        <v>3662</v>
      </c>
      <c r="W1294" s="365">
        <v>2565</v>
      </c>
      <c r="X1294" s="365">
        <v>53</v>
      </c>
      <c r="Y1294" s="365">
        <v>0</v>
      </c>
      <c r="Z1294" s="365">
        <v>0</v>
      </c>
      <c r="AA1294" s="365">
        <v>0</v>
      </c>
      <c r="AB1294" s="365">
        <v>0</v>
      </c>
      <c r="AC1294" s="365">
        <v>0</v>
      </c>
      <c r="AD1294" s="365">
        <v>0</v>
      </c>
      <c r="AE1294" s="365">
        <v>8037</v>
      </c>
      <c r="AF1294" s="365">
        <v>0</v>
      </c>
      <c r="AG1294" s="365">
        <v>0</v>
      </c>
      <c r="AH1294" s="365">
        <v>0</v>
      </c>
      <c r="AI1294" s="365">
        <v>0</v>
      </c>
      <c r="AJ1294" s="365">
        <v>0</v>
      </c>
      <c r="AK1294" s="365">
        <v>4658</v>
      </c>
    </row>
    <row r="1295" spans="1:37">
      <c r="A1295" s="458" t="str">
        <f t="shared" si="20"/>
        <v>1714521263435000</v>
      </c>
      <c r="B1295" s="364" t="s">
        <v>1616</v>
      </c>
      <c r="C1295" s="364" t="s">
        <v>553</v>
      </c>
      <c r="D1295" s="364" t="s">
        <v>576</v>
      </c>
      <c r="E1295" s="364" t="s">
        <v>739</v>
      </c>
      <c r="F1295" s="364" t="s">
        <v>591</v>
      </c>
      <c r="G1295" s="364" t="s">
        <v>468</v>
      </c>
      <c r="H1295" s="364" t="s">
        <v>556</v>
      </c>
      <c r="J1295" s="364" t="s">
        <v>571</v>
      </c>
      <c r="K1295" s="364" t="s">
        <v>559</v>
      </c>
      <c r="L1295" s="364" t="s">
        <v>754</v>
      </c>
      <c r="M1295" s="364" t="s">
        <v>744</v>
      </c>
      <c r="N1295" s="364" t="s">
        <v>739</v>
      </c>
      <c r="O1295" s="364" t="s">
        <v>741</v>
      </c>
      <c r="P1295" s="364" t="s">
        <v>740</v>
      </c>
      <c r="Q1295" s="364" t="s">
        <v>740</v>
      </c>
      <c r="R1295" s="364" t="s">
        <v>741</v>
      </c>
      <c r="S1295" s="364" t="s">
        <v>739</v>
      </c>
      <c r="T1295" s="365">
        <v>78707</v>
      </c>
      <c r="U1295" s="365">
        <v>0</v>
      </c>
      <c r="V1295" s="365">
        <v>146796</v>
      </c>
      <c r="W1295" s="365">
        <v>179434</v>
      </c>
      <c r="X1295" s="365">
        <v>16704</v>
      </c>
      <c r="Y1295" s="365">
        <v>0</v>
      </c>
      <c r="Z1295" s="365">
        <v>0</v>
      </c>
      <c r="AA1295" s="365">
        <v>0</v>
      </c>
      <c r="AB1295" s="365">
        <v>0</v>
      </c>
      <c r="AC1295" s="365">
        <v>0</v>
      </c>
      <c r="AD1295" s="365">
        <v>0</v>
      </c>
      <c r="AE1295" s="365">
        <v>421641</v>
      </c>
      <c r="AF1295" s="365">
        <v>0</v>
      </c>
      <c r="AG1295" s="365">
        <v>0</v>
      </c>
      <c r="AH1295" s="365">
        <v>0</v>
      </c>
      <c r="AI1295" s="365">
        <v>0</v>
      </c>
      <c r="AJ1295" s="365">
        <v>0</v>
      </c>
      <c r="AK1295" s="365">
        <v>289701</v>
      </c>
    </row>
    <row r="1296" spans="1:37">
      <c r="A1296" s="458" t="str">
        <f t="shared" si="20"/>
        <v>1714522263435000</v>
      </c>
      <c r="B1296" s="364" t="s">
        <v>1616</v>
      </c>
      <c r="C1296" s="364" t="s">
        <v>553</v>
      </c>
      <c r="D1296" s="364" t="s">
        <v>576</v>
      </c>
      <c r="E1296" s="364" t="s">
        <v>739</v>
      </c>
      <c r="F1296" s="364" t="s">
        <v>591</v>
      </c>
      <c r="G1296" s="364" t="s">
        <v>468</v>
      </c>
      <c r="H1296" s="364" t="s">
        <v>556</v>
      </c>
      <c r="J1296" s="364" t="s">
        <v>571</v>
      </c>
      <c r="K1296" s="364" t="s">
        <v>580</v>
      </c>
      <c r="L1296" s="364" t="s">
        <v>754</v>
      </c>
      <c r="M1296" s="364" t="s">
        <v>744</v>
      </c>
      <c r="N1296" s="364" t="s">
        <v>739</v>
      </c>
      <c r="O1296" s="364" t="s">
        <v>741</v>
      </c>
      <c r="P1296" s="364" t="s">
        <v>740</v>
      </c>
      <c r="Q1296" s="364" t="s">
        <v>740</v>
      </c>
      <c r="R1296" s="364" t="s">
        <v>741</v>
      </c>
      <c r="S1296" s="364" t="s">
        <v>739</v>
      </c>
      <c r="T1296" s="365">
        <v>6275</v>
      </c>
      <c r="U1296" s="365">
        <v>0</v>
      </c>
      <c r="V1296" s="365">
        <v>7609</v>
      </c>
      <c r="W1296" s="365">
        <v>10468</v>
      </c>
      <c r="X1296" s="365">
        <v>452</v>
      </c>
      <c r="Y1296" s="365">
        <v>0</v>
      </c>
      <c r="Z1296" s="365">
        <v>0</v>
      </c>
      <c r="AA1296" s="365">
        <v>0</v>
      </c>
      <c r="AB1296" s="365">
        <v>0</v>
      </c>
      <c r="AC1296" s="365">
        <v>0</v>
      </c>
      <c r="AD1296" s="365">
        <v>0</v>
      </c>
      <c r="AE1296" s="365">
        <v>24804</v>
      </c>
      <c r="AF1296" s="365">
        <v>0</v>
      </c>
      <c r="AG1296" s="365">
        <v>0</v>
      </c>
      <c r="AH1296" s="365">
        <v>0</v>
      </c>
      <c r="AI1296" s="365">
        <v>0</v>
      </c>
      <c r="AJ1296" s="365">
        <v>0</v>
      </c>
      <c r="AK1296" s="365">
        <v>19287</v>
      </c>
    </row>
    <row r="1297" spans="1:69">
      <c r="A1297" s="458" t="str">
        <f t="shared" si="20"/>
        <v>1714523263435000</v>
      </c>
      <c r="B1297" s="364" t="s">
        <v>1616</v>
      </c>
      <c r="C1297" s="364" t="s">
        <v>553</v>
      </c>
      <c r="D1297" s="364" t="s">
        <v>576</v>
      </c>
      <c r="E1297" s="364" t="s">
        <v>739</v>
      </c>
      <c r="F1297" s="364" t="s">
        <v>591</v>
      </c>
      <c r="G1297" s="364" t="s">
        <v>468</v>
      </c>
      <c r="H1297" s="364" t="s">
        <v>556</v>
      </c>
      <c r="J1297" s="364" t="s">
        <v>571</v>
      </c>
      <c r="K1297" s="364" t="s">
        <v>581</v>
      </c>
      <c r="L1297" s="364" t="s">
        <v>754</v>
      </c>
      <c r="M1297" s="364" t="s">
        <v>744</v>
      </c>
      <c r="N1297" s="364" t="s">
        <v>739</v>
      </c>
      <c r="O1297" s="364" t="s">
        <v>741</v>
      </c>
      <c r="P1297" s="364" t="s">
        <v>740</v>
      </c>
      <c r="Q1297" s="364" t="s">
        <v>740</v>
      </c>
      <c r="R1297" s="364" t="s">
        <v>741</v>
      </c>
      <c r="S1297" s="364" t="s">
        <v>739</v>
      </c>
      <c r="T1297" s="365">
        <v>0</v>
      </c>
      <c r="U1297" s="365">
        <v>0</v>
      </c>
      <c r="V1297" s="365">
        <v>0</v>
      </c>
      <c r="W1297" s="365">
        <v>0</v>
      </c>
      <c r="X1297" s="365">
        <v>0</v>
      </c>
      <c r="Y1297" s="365">
        <v>0</v>
      </c>
      <c r="Z1297" s="365">
        <v>0</v>
      </c>
      <c r="AA1297" s="365">
        <v>0</v>
      </c>
      <c r="AB1297" s="365">
        <v>0</v>
      </c>
      <c r="AC1297" s="365">
        <v>0</v>
      </c>
      <c r="AD1297" s="365">
        <v>0</v>
      </c>
      <c r="AE1297" s="365">
        <v>0</v>
      </c>
      <c r="AF1297" s="365">
        <v>0</v>
      </c>
      <c r="AG1297" s="365">
        <v>0</v>
      </c>
      <c r="AH1297" s="365">
        <v>0</v>
      </c>
      <c r="AI1297" s="365">
        <v>0</v>
      </c>
      <c r="AJ1297" s="365">
        <v>0</v>
      </c>
      <c r="AK1297" s="365">
        <v>0</v>
      </c>
    </row>
    <row r="1298" spans="1:69">
      <c r="A1298" s="458" t="str">
        <f t="shared" si="20"/>
        <v>1714524263435000</v>
      </c>
      <c r="B1298" s="364" t="s">
        <v>1616</v>
      </c>
      <c r="C1298" s="364" t="s">
        <v>553</v>
      </c>
      <c r="D1298" s="364" t="s">
        <v>576</v>
      </c>
      <c r="E1298" s="364" t="s">
        <v>739</v>
      </c>
      <c r="F1298" s="364" t="s">
        <v>591</v>
      </c>
      <c r="G1298" s="364" t="s">
        <v>468</v>
      </c>
      <c r="H1298" s="364" t="s">
        <v>556</v>
      </c>
      <c r="J1298" s="364" t="s">
        <v>571</v>
      </c>
      <c r="K1298" s="364" t="s">
        <v>560</v>
      </c>
      <c r="L1298" s="364" t="s">
        <v>754</v>
      </c>
      <c r="M1298" s="364" t="s">
        <v>744</v>
      </c>
      <c r="N1298" s="364" t="s">
        <v>739</v>
      </c>
      <c r="O1298" s="364" t="s">
        <v>741</v>
      </c>
      <c r="P1298" s="364" t="s">
        <v>740</v>
      </c>
      <c r="Q1298" s="364" t="s">
        <v>740</v>
      </c>
      <c r="R1298" s="364" t="s">
        <v>741</v>
      </c>
      <c r="S1298" s="364" t="s">
        <v>739</v>
      </c>
      <c r="T1298" s="365">
        <v>227546</v>
      </c>
      <c r="U1298" s="365">
        <v>0</v>
      </c>
      <c r="V1298" s="365">
        <v>950546</v>
      </c>
      <c r="W1298" s="365">
        <v>648297</v>
      </c>
      <c r="X1298" s="365">
        <v>104777</v>
      </c>
      <c r="Y1298" s="365">
        <v>3716</v>
      </c>
      <c r="Z1298" s="365">
        <v>0</v>
      </c>
      <c r="AA1298" s="365">
        <v>12513</v>
      </c>
      <c r="AB1298" s="365">
        <v>0</v>
      </c>
      <c r="AC1298" s="365">
        <v>0</v>
      </c>
      <c r="AD1298" s="365">
        <v>0</v>
      </c>
      <c r="AE1298" s="365">
        <v>1947395</v>
      </c>
      <c r="AF1298" s="365">
        <v>0</v>
      </c>
      <c r="AG1298" s="365">
        <v>0</v>
      </c>
      <c r="AH1298" s="365">
        <v>0</v>
      </c>
      <c r="AI1298" s="365">
        <v>0</v>
      </c>
      <c r="AJ1298" s="365">
        <v>0</v>
      </c>
      <c r="AK1298" s="365">
        <v>651499</v>
      </c>
    </row>
    <row r="1299" spans="1:69">
      <c r="A1299" s="458" t="str">
        <f t="shared" si="20"/>
        <v>1715201263435000</v>
      </c>
      <c r="B1299" s="364" t="s">
        <v>1616</v>
      </c>
      <c r="C1299" s="364" t="s">
        <v>553</v>
      </c>
      <c r="D1299" s="364" t="s">
        <v>576</v>
      </c>
      <c r="E1299" s="364" t="s">
        <v>739</v>
      </c>
      <c r="F1299" s="364" t="s">
        <v>591</v>
      </c>
      <c r="G1299" s="364" t="s">
        <v>468</v>
      </c>
      <c r="H1299" s="364" t="s">
        <v>556</v>
      </c>
      <c r="J1299" s="364" t="s">
        <v>746</v>
      </c>
      <c r="K1299" s="364" t="s">
        <v>558</v>
      </c>
      <c r="L1299" s="364" t="s">
        <v>754</v>
      </c>
      <c r="M1299" s="364" t="s">
        <v>744</v>
      </c>
      <c r="N1299" s="364" t="s">
        <v>739</v>
      </c>
      <c r="O1299" s="364" t="s">
        <v>741</v>
      </c>
      <c r="P1299" s="364" t="s">
        <v>740</v>
      </c>
      <c r="Q1299" s="364" t="s">
        <v>740</v>
      </c>
      <c r="R1299" s="364" t="s">
        <v>741</v>
      </c>
      <c r="S1299" s="364" t="s">
        <v>739</v>
      </c>
      <c r="T1299" s="365">
        <v>189479</v>
      </c>
      <c r="U1299" s="365">
        <v>0</v>
      </c>
      <c r="V1299" s="365">
        <v>0</v>
      </c>
      <c r="W1299" s="365">
        <v>37121</v>
      </c>
      <c r="X1299" s="365">
        <v>1189</v>
      </c>
      <c r="Y1299" s="365">
        <v>0</v>
      </c>
      <c r="Z1299" s="365">
        <v>0</v>
      </c>
      <c r="AA1299" s="365">
        <v>705</v>
      </c>
      <c r="AB1299" s="365">
        <v>0</v>
      </c>
      <c r="AC1299" s="365">
        <v>0</v>
      </c>
      <c r="AD1299" s="365">
        <v>0</v>
      </c>
      <c r="AE1299" s="365">
        <v>14649</v>
      </c>
      <c r="AF1299" s="365">
        <v>0</v>
      </c>
      <c r="AG1299" s="365">
        <v>0</v>
      </c>
      <c r="AH1299" s="365">
        <v>40186</v>
      </c>
      <c r="AI1299" s="365">
        <v>0</v>
      </c>
      <c r="AJ1299" s="365">
        <v>0</v>
      </c>
      <c r="AK1299" s="365">
        <v>11581</v>
      </c>
      <c r="AL1299" s="365">
        <v>430</v>
      </c>
      <c r="AM1299" s="365">
        <v>0</v>
      </c>
      <c r="AN1299" s="365">
        <v>91</v>
      </c>
      <c r="AO1299" s="365">
        <v>0</v>
      </c>
      <c r="AP1299" s="365">
        <v>0</v>
      </c>
      <c r="AQ1299" s="365">
        <v>0</v>
      </c>
      <c r="AR1299" s="365">
        <v>284</v>
      </c>
      <c r="AS1299" s="365">
        <v>135815</v>
      </c>
      <c r="AT1299" s="365">
        <v>27800</v>
      </c>
      <c r="AU1299" s="365">
        <v>0</v>
      </c>
      <c r="AV1299" s="365">
        <v>0</v>
      </c>
      <c r="AW1299" s="365">
        <v>0</v>
      </c>
      <c r="AX1299" s="365">
        <v>0</v>
      </c>
      <c r="AY1299" s="365">
        <v>0</v>
      </c>
      <c r="AZ1299" s="365">
        <v>182561</v>
      </c>
      <c r="BA1299" s="365">
        <v>15838</v>
      </c>
      <c r="BB1299" s="365">
        <v>0</v>
      </c>
      <c r="BC1299" s="365">
        <v>10500</v>
      </c>
      <c r="BD1299" s="365">
        <v>0</v>
      </c>
      <c r="BE1299" s="365">
        <v>705</v>
      </c>
      <c r="BF1299" s="365">
        <v>0</v>
      </c>
      <c r="BG1299" s="365">
        <v>0</v>
      </c>
      <c r="BH1299" s="365">
        <v>38369</v>
      </c>
      <c r="BI1299" s="365">
        <v>0</v>
      </c>
      <c r="BJ1299" s="365">
        <v>0</v>
      </c>
      <c r="BK1299" s="365">
        <v>2100</v>
      </c>
      <c r="BL1299" s="365">
        <v>91</v>
      </c>
      <c r="BM1299" s="365">
        <v>0</v>
      </c>
      <c r="BN1299" s="365">
        <v>0</v>
      </c>
      <c r="BO1299" s="365">
        <v>0</v>
      </c>
      <c r="BP1299" s="365">
        <v>0</v>
      </c>
      <c r="BQ1299" s="365">
        <v>0</v>
      </c>
    </row>
    <row r="1300" spans="1:69">
      <c r="A1300" s="458" t="str">
        <f t="shared" si="20"/>
        <v>1715202263435000</v>
      </c>
      <c r="B1300" s="364" t="s">
        <v>1616</v>
      </c>
      <c r="C1300" s="364" t="s">
        <v>553</v>
      </c>
      <c r="D1300" s="364" t="s">
        <v>576</v>
      </c>
      <c r="E1300" s="364" t="s">
        <v>739</v>
      </c>
      <c r="F1300" s="364" t="s">
        <v>591</v>
      </c>
      <c r="G1300" s="364" t="s">
        <v>468</v>
      </c>
      <c r="H1300" s="364" t="s">
        <v>556</v>
      </c>
      <c r="J1300" s="364" t="s">
        <v>746</v>
      </c>
      <c r="K1300" s="364" t="s">
        <v>561</v>
      </c>
      <c r="L1300" s="364" t="s">
        <v>754</v>
      </c>
      <c r="M1300" s="364" t="s">
        <v>744</v>
      </c>
      <c r="N1300" s="364" t="s">
        <v>739</v>
      </c>
      <c r="O1300" s="364" t="s">
        <v>741</v>
      </c>
      <c r="P1300" s="364" t="s">
        <v>740</v>
      </c>
      <c r="Q1300" s="364" t="s">
        <v>740</v>
      </c>
      <c r="R1300" s="364" t="s">
        <v>741</v>
      </c>
      <c r="S1300" s="364" t="s">
        <v>739</v>
      </c>
      <c r="T1300" s="365">
        <v>189479</v>
      </c>
      <c r="U1300" s="365">
        <v>0</v>
      </c>
      <c r="V1300" s="365">
        <v>0</v>
      </c>
      <c r="W1300" s="365">
        <v>37121</v>
      </c>
      <c r="X1300" s="365">
        <v>1189</v>
      </c>
      <c r="Y1300" s="365">
        <v>0</v>
      </c>
      <c r="Z1300" s="365">
        <v>0</v>
      </c>
      <c r="AA1300" s="365">
        <v>705</v>
      </c>
      <c r="AB1300" s="365">
        <v>0</v>
      </c>
      <c r="AC1300" s="365">
        <v>0</v>
      </c>
      <c r="AD1300" s="365">
        <v>0</v>
      </c>
      <c r="AE1300" s="365">
        <v>14649</v>
      </c>
      <c r="AF1300" s="365">
        <v>0</v>
      </c>
      <c r="AG1300" s="365">
        <v>0</v>
      </c>
      <c r="AH1300" s="365">
        <v>40186</v>
      </c>
      <c r="AI1300" s="365">
        <v>0</v>
      </c>
      <c r="AJ1300" s="365">
        <v>0</v>
      </c>
      <c r="AK1300" s="365">
        <v>11581</v>
      </c>
      <c r="AL1300" s="365">
        <v>430</v>
      </c>
      <c r="AM1300" s="365">
        <v>0</v>
      </c>
      <c r="AN1300" s="365">
        <v>91</v>
      </c>
      <c r="AO1300" s="365">
        <v>0</v>
      </c>
      <c r="AP1300" s="365">
        <v>0</v>
      </c>
      <c r="AQ1300" s="365">
        <v>0</v>
      </c>
      <c r="AR1300" s="365">
        <v>284</v>
      </c>
      <c r="AS1300" s="365">
        <v>135815</v>
      </c>
      <c r="AT1300" s="365">
        <v>27800</v>
      </c>
      <c r="AU1300" s="365">
        <v>0</v>
      </c>
      <c r="AV1300" s="365">
        <v>0</v>
      </c>
      <c r="AW1300" s="365">
        <v>0</v>
      </c>
      <c r="AX1300" s="365">
        <v>0</v>
      </c>
      <c r="AY1300" s="365">
        <v>0</v>
      </c>
      <c r="AZ1300" s="365">
        <v>182561</v>
      </c>
      <c r="BA1300" s="365">
        <v>15838</v>
      </c>
      <c r="BB1300" s="365">
        <v>0</v>
      </c>
      <c r="BC1300" s="365">
        <v>10500</v>
      </c>
      <c r="BD1300" s="365">
        <v>0</v>
      </c>
      <c r="BE1300" s="365">
        <v>705</v>
      </c>
      <c r="BF1300" s="365">
        <v>0</v>
      </c>
      <c r="BG1300" s="365">
        <v>0</v>
      </c>
      <c r="BH1300" s="365">
        <v>38369</v>
      </c>
      <c r="BI1300" s="365">
        <v>0</v>
      </c>
      <c r="BJ1300" s="365">
        <v>0</v>
      </c>
      <c r="BK1300" s="365">
        <v>2100</v>
      </c>
      <c r="BL1300" s="365">
        <v>91</v>
      </c>
      <c r="BM1300" s="365">
        <v>0</v>
      </c>
      <c r="BN1300" s="365">
        <v>0</v>
      </c>
      <c r="BO1300" s="365">
        <v>0</v>
      </c>
      <c r="BP1300" s="365">
        <v>0</v>
      </c>
      <c r="BQ1300" s="365">
        <v>0</v>
      </c>
    </row>
    <row r="1301" spans="1:69">
      <c r="A1301" s="458" t="str">
        <f t="shared" si="20"/>
        <v>0102101263648000</v>
      </c>
      <c r="B1301" s="364" t="s">
        <v>1616</v>
      </c>
      <c r="C1301" s="364" t="s">
        <v>553</v>
      </c>
      <c r="D1301" s="364" t="s">
        <v>558</v>
      </c>
      <c r="E1301" s="364" t="s">
        <v>555</v>
      </c>
      <c r="F1301" s="364" t="s">
        <v>592</v>
      </c>
      <c r="G1301" s="364" t="s">
        <v>469</v>
      </c>
      <c r="H1301" s="364" t="s">
        <v>556</v>
      </c>
      <c r="J1301" s="364" t="s">
        <v>559</v>
      </c>
      <c r="K1301" s="364" t="s">
        <v>558</v>
      </c>
      <c r="L1301" s="364" t="s">
        <v>742</v>
      </c>
      <c r="M1301" s="364" t="s">
        <v>744</v>
      </c>
      <c r="N1301" s="364" t="s">
        <v>739</v>
      </c>
      <c r="O1301" s="364" t="s">
        <v>555</v>
      </c>
      <c r="P1301" s="364" t="s">
        <v>555</v>
      </c>
      <c r="Q1301" s="364" t="s">
        <v>555</v>
      </c>
      <c r="R1301" s="364" t="s">
        <v>555</v>
      </c>
      <c r="S1301" s="364" t="s">
        <v>555</v>
      </c>
      <c r="T1301" s="365">
        <v>6699</v>
      </c>
      <c r="U1301" s="365">
        <v>6124</v>
      </c>
      <c r="V1301" s="365">
        <v>929</v>
      </c>
      <c r="W1301" s="365">
        <v>0</v>
      </c>
      <c r="X1301" s="365">
        <v>2334</v>
      </c>
      <c r="Y1301" s="365">
        <v>16086</v>
      </c>
      <c r="Z1301" s="365">
        <v>2472</v>
      </c>
      <c r="AA1301" s="365">
        <v>2472</v>
      </c>
      <c r="AB1301" s="365">
        <v>0</v>
      </c>
      <c r="AC1301" s="365">
        <v>0</v>
      </c>
      <c r="AD1301" s="365">
        <v>0</v>
      </c>
      <c r="AE1301" s="365">
        <v>0</v>
      </c>
      <c r="AF1301" s="365">
        <v>3693</v>
      </c>
      <c r="AG1301" s="365">
        <v>896</v>
      </c>
      <c r="AH1301" s="365">
        <v>1157</v>
      </c>
      <c r="AI1301" s="365">
        <v>201</v>
      </c>
      <c r="AJ1301" s="365">
        <v>375</v>
      </c>
      <c r="AK1301" s="365">
        <v>0</v>
      </c>
      <c r="AL1301" s="365">
        <v>8870</v>
      </c>
      <c r="AM1301" s="365">
        <v>2063</v>
      </c>
      <c r="AN1301" s="365">
        <v>0</v>
      </c>
      <c r="AO1301" s="365">
        <v>0</v>
      </c>
      <c r="AP1301" s="365">
        <v>0</v>
      </c>
      <c r="AQ1301" s="365">
        <v>0</v>
      </c>
      <c r="AR1301" s="365">
        <v>0</v>
      </c>
      <c r="AS1301" s="365">
        <v>0</v>
      </c>
      <c r="AT1301" s="365">
        <v>0</v>
      </c>
      <c r="AU1301" s="365">
        <v>1629</v>
      </c>
      <c r="AV1301" s="365">
        <v>35379</v>
      </c>
      <c r="AW1301" s="365">
        <v>0</v>
      </c>
      <c r="AX1301" s="365">
        <v>0</v>
      </c>
      <c r="AY1301" s="365">
        <v>35379</v>
      </c>
    </row>
    <row r="1302" spans="1:69">
      <c r="A1302" s="458" t="str">
        <f t="shared" si="20"/>
        <v>0102102263648000</v>
      </c>
      <c r="B1302" s="364" t="s">
        <v>1616</v>
      </c>
      <c r="C1302" s="364" t="s">
        <v>553</v>
      </c>
      <c r="D1302" s="364" t="s">
        <v>558</v>
      </c>
      <c r="E1302" s="364" t="s">
        <v>555</v>
      </c>
      <c r="F1302" s="364" t="s">
        <v>592</v>
      </c>
      <c r="G1302" s="364" t="s">
        <v>469</v>
      </c>
      <c r="H1302" s="364" t="s">
        <v>556</v>
      </c>
      <c r="J1302" s="364" t="s">
        <v>559</v>
      </c>
      <c r="K1302" s="364" t="s">
        <v>561</v>
      </c>
      <c r="L1302" s="364" t="s">
        <v>742</v>
      </c>
      <c r="M1302" s="364" t="s">
        <v>744</v>
      </c>
      <c r="N1302" s="364" t="s">
        <v>739</v>
      </c>
      <c r="O1302" s="364" t="s">
        <v>555</v>
      </c>
      <c r="P1302" s="364" t="s">
        <v>555</v>
      </c>
      <c r="Q1302" s="364" t="s">
        <v>555</v>
      </c>
      <c r="R1302" s="364" t="s">
        <v>555</v>
      </c>
      <c r="S1302" s="364" t="s">
        <v>555</v>
      </c>
      <c r="T1302" s="365">
        <v>6699</v>
      </c>
      <c r="U1302" s="365">
        <v>0</v>
      </c>
      <c r="V1302" s="365">
        <v>6124</v>
      </c>
      <c r="W1302" s="365">
        <v>0</v>
      </c>
      <c r="X1302" s="365">
        <v>0</v>
      </c>
      <c r="Y1302" s="365">
        <v>929</v>
      </c>
      <c r="Z1302" s="365">
        <v>0</v>
      </c>
      <c r="AA1302" s="365">
        <v>0</v>
      </c>
      <c r="AB1302" s="365">
        <v>2334</v>
      </c>
      <c r="AC1302" s="365">
        <v>0</v>
      </c>
      <c r="AD1302" s="365">
        <v>0</v>
      </c>
      <c r="AE1302" s="365">
        <v>15157</v>
      </c>
      <c r="AF1302" s="365">
        <v>0</v>
      </c>
      <c r="AG1302" s="365">
        <v>929</v>
      </c>
    </row>
    <row r="1303" spans="1:69">
      <c r="A1303" s="458" t="str">
        <f t="shared" si="20"/>
        <v>0102401263648000</v>
      </c>
      <c r="B1303" s="364" t="s">
        <v>1616</v>
      </c>
      <c r="C1303" s="364" t="s">
        <v>553</v>
      </c>
      <c r="D1303" s="364" t="s">
        <v>558</v>
      </c>
      <c r="E1303" s="364" t="s">
        <v>555</v>
      </c>
      <c r="F1303" s="364" t="s">
        <v>592</v>
      </c>
      <c r="G1303" s="364" t="s">
        <v>469</v>
      </c>
      <c r="H1303" s="364" t="s">
        <v>556</v>
      </c>
      <c r="J1303" s="364" t="s">
        <v>560</v>
      </c>
      <c r="K1303" s="364" t="s">
        <v>558</v>
      </c>
      <c r="L1303" s="364" t="s">
        <v>742</v>
      </c>
      <c r="M1303" s="364" t="s">
        <v>744</v>
      </c>
      <c r="N1303" s="364" t="s">
        <v>739</v>
      </c>
      <c r="O1303" s="364" t="s">
        <v>555</v>
      </c>
      <c r="P1303" s="364" t="s">
        <v>555</v>
      </c>
      <c r="Q1303" s="364" t="s">
        <v>555</v>
      </c>
      <c r="R1303" s="364" t="s">
        <v>555</v>
      </c>
      <c r="S1303" s="364" t="s">
        <v>555</v>
      </c>
      <c r="T1303" s="365">
        <v>0</v>
      </c>
      <c r="U1303" s="365">
        <v>31767</v>
      </c>
      <c r="V1303" s="365">
        <v>18285</v>
      </c>
      <c r="W1303" s="365">
        <v>54470</v>
      </c>
      <c r="X1303" s="365">
        <v>1525</v>
      </c>
      <c r="Y1303" s="365">
        <v>9160</v>
      </c>
      <c r="Z1303" s="365">
        <v>0</v>
      </c>
      <c r="AA1303" s="365">
        <v>0</v>
      </c>
      <c r="AB1303" s="365">
        <v>0</v>
      </c>
      <c r="AC1303" s="365">
        <v>0</v>
      </c>
      <c r="AD1303" s="365">
        <v>0</v>
      </c>
      <c r="AE1303" s="365">
        <v>115207</v>
      </c>
      <c r="AF1303" s="365">
        <v>0</v>
      </c>
      <c r="AG1303" s="365">
        <v>115207</v>
      </c>
      <c r="AH1303" s="365">
        <v>0</v>
      </c>
      <c r="AI1303" s="365">
        <v>0</v>
      </c>
    </row>
    <row r="1304" spans="1:69">
      <c r="A1304" s="458" t="str">
        <f t="shared" si="20"/>
        <v>0102402263648000</v>
      </c>
      <c r="B1304" s="364" t="s">
        <v>1616</v>
      </c>
      <c r="C1304" s="364" t="s">
        <v>553</v>
      </c>
      <c r="D1304" s="364" t="s">
        <v>558</v>
      </c>
      <c r="E1304" s="364" t="s">
        <v>555</v>
      </c>
      <c r="F1304" s="364" t="s">
        <v>592</v>
      </c>
      <c r="G1304" s="364" t="s">
        <v>469</v>
      </c>
      <c r="H1304" s="364" t="s">
        <v>556</v>
      </c>
      <c r="J1304" s="364" t="s">
        <v>560</v>
      </c>
      <c r="K1304" s="364" t="s">
        <v>561</v>
      </c>
      <c r="L1304" s="364" t="s">
        <v>742</v>
      </c>
      <c r="M1304" s="364" t="s">
        <v>744</v>
      </c>
      <c r="N1304" s="364" t="s">
        <v>739</v>
      </c>
      <c r="O1304" s="364" t="s">
        <v>555</v>
      </c>
      <c r="P1304" s="364" t="s">
        <v>555</v>
      </c>
      <c r="Q1304" s="364" t="s">
        <v>555</v>
      </c>
      <c r="R1304" s="364" t="s">
        <v>555</v>
      </c>
      <c r="S1304" s="364" t="s">
        <v>555</v>
      </c>
      <c r="T1304" s="365">
        <v>0</v>
      </c>
      <c r="U1304" s="365">
        <v>21642</v>
      </c>
      <c r="V1304" s="365">
        <v>17890</v>
      </c>
      <c r="W1304" s="365">
        <v>41144</v>
      </c>
      <c r="X1304" s="365">
        <v>1525</v>
      </c>
      <c r="Y1304" s="365">
        <v>9160</v>
      </c>
      <c r="Z1304" s="365">
        <v>0</v>
      </c>
      <c r="AA1304" s="365">
        <v>0</v>
      </c>
      <c r="AB1304" s="365">
        <v>0</v>
      </c>
      <c r="AC1304" s="365">
        <v>0</v>
      </c>
      <c r="AD1304" s="365">
        <v>0</v>
      </c>
      <c r="AE1304" s="365">
        <v>91361</v>
      </c>
      <c r="AF1304" s="365">
        <v>0</v>
      </c>
      <c r="AG1304" s="365">
        <v>91361</v>
      </c>
      <c r="AH1304" s="365">
        <v>0</v>
      </c>
      <c r="AI1304" s="365">
        <v>0</v>
      </c>
    </row>
    <row r="1305" spans="1:69">
      <c r="A1305" s="458" t="str">
        <f t="shared" si="20"/>
        <v>0102403263648000</v>
      </c>
      <c r="B1305" s="364" t="s">
        <v>1616</v>
      </c>
      <c r="C1305" s="364" t="s">
        <v>553</v>
      </c>
      <c r="D1305" s="364" t="s">
        <v>558</v>
      </c>
      <c r="E1305" s="364" t="s">
        <v>555</v>
      </c>
      <c r="F1305" s="364" t="s">
        <v>592</v>
      </c>
      <c r="G1305" s="364" t="s">
        <v>469</v>
      </c>
      <c r="H1305" s="364" t="s">
        <v>556</v>
      </c>
      <c r="J1305" s="364" t="s">
        <v>560</v>
      </c>
      <c r="K1305" s="364" t="s">
        <v>562</v>
      </c>
      <c r="L1305" s="364" t="s">
        <v>742</v>
      </c>
      <c r="M1305" s="364" t="s">
        <v>744</v>
      </c>
      <c r="N1305" s="364" t="s">
        <v>739</v>
      </c>
      <c r="O1305" s="364" t="s">
        <v>555</v>
      </c>
      <c r="P1305" s="364" t="s">
        <v>555</v>
      </c>
      <c r="Q1305" s="364" t="s">
        <v>555</v>
      </c>
      <c r="R1305" s="364" t="s">
        <v>555</v>
      </c>
      <c r="S1305" s="364" t="s">
        <v>555</v>
      </c>
      <c r="T1305" s="365">
        <v>0</v>
      </c>
      <c r="U1305" s="365">
        <v>0</v>
      </c>
      <c r="V1305" s="365">
        <v>0</v>
      </c>
      <c r="W1305" s="365">
        <v>0</v>
      </c>
      <c r="X1305" s="365">
        <v>0</v>
      </c>
      <c r="Y1305" s="365">
        <v>0</v>
      </c>
      <c r="Z1305" s="365">
        <v>0</v>
      </c>
      <c r="AA1305" s="365">
        <v>0</v>
      </c>
      <c r="AB1305" s="365">
        <v>0</v>
      </c>
      <c r="AC1305" s="365">
        <v>0</v>
      </c>
      <c r="AD1305" s="365">
        <v>0</v>
      </c>
      <c r="AE1305" s="365">
        <v>0</v>
      </c>
      <c r="AF1305" s="365">
        <v>0</v>
      </c>
      <c r="AG1305" s="365">
        <v>0</v>
      </c>
      <c r="AH1305" s="365">
        <v>0</v>
      </c>
      <c r="AI1305" s="365">
        <v>0</v>
      </c>
    </row>
    <row r="1306" spans="1:69">
      <c r="A1306" s="458" t="str">
        <f t="shared" si="20"/>
        <v>0102404263648000</v>
      </c>
      <c r="B1306" s="364" t="s">
        <v>1616</v>
      </c>
      <c r="C1306" s="364" t="s">
        <v>553</v>
      </c>
      <c r="D1306" s="364" t="s">
        <v>558</v>
      </c>
      <c r="E1306" s="364" t="s">
        <v>555</v>
      </c>
      <c r="F1306" s="364" t="s">
        <v>592</v>
      </c>
      <c r="G1306" s="364" t="s">
        <v>469</v>
      </c>
      <c r="H1306" s="364" t="s">
        <v>556</v>
      </c>
      <c r="J1306" s="364" t="s">
        <v>560</v>
      </c>
      <c r="K1306" s="364" t="s">
        <v>563</v>
      </c>
      <c r="L1306" s="364" t="s">
        <v>742</v>
      </c>
      <c r="M1306" s="364" t="s">
        <v>744</v>
      </c>
      <c r="N1306" s="364" t="s">
        <v>739</v>
      </c>
      <c r="O1306" s="364" t="s">
        <v>555</v>
      </c>
      <c r="P1306" s="364" t="s">
        <v>555</v>
      </c>
      <c r="Q1306" s="364" t="s">
        <v>555</v>
      </c>
      <c r="R1306" s="364" t="s">
        <v>555</v>
      </c>
      <c r="S1306" s="364" t="s">
        <v>555</v>
      </c>
      <c r="T1306" s="365">
        <v>0</v>
      </c>
      <c r="U1306" s="365">
        <v>0</v>
      </c>
      <c r="V1306" s="365">
        <v>0</v>
      </c>
      <c r="W1306" s="365">
        <v>0</v>
      </c>
      <c r="X1306" s="365">
        <v>0</v>
      </c>
      <c r="Y1306" s="365">
        <v>0</v>
      </c>
      <c r="Z1306" s="365">
        <v>0</v>
      </c>
      <c r="AA1306" s="365">
        <v>0</v>
      </c>
      <c r="AB1306" s="365">
        <v>0</v>
      </c>
      <c r="AC1306" s="365">
        <v>0</v>
      </c>
      <c r="AD1306" s="365">
        <v>0</v>
      </c>
      <c r="AE1306" s="365">
        <v>0</v>
      </c>
      <c r="AF1306" s="365">
        <v>0</v>
      </c>
      <c r="AG1306" s="365">
        <v>0</v>
      </c>
      <c r="AH1306" s="365">
        <v>0</v>
      </c>
      <c r="AI1306" s="365">
        <v>0</v>
      </c>
    </row>
    <row r="1307" spans="1:69">
      <c r="A1307" s="458" t="str">
        <f t="shared" si="20"/>
        <v>0102405263648000</v>
      </c>
      <c r="B1307" s="364" t="s">
        <v>1616</v>
      </c>
      <c r="C1307" s="364" t="s">
        <v>553</v>
      </c>
      <c r="D1307" s="364" t="s">
        <v>558</v>
      </c>
      <c r="E1307" s="364" t="s">
        <v>555</v>
      </c>
      <c r="F1307" s="364" t="s">
        <v>592</v>
      </c>
      <c r="G1307" s="364" t="s">
        <v>469</v>
      </c>
      <c r="H1307" s="364" t="s">
        <v>556</v>
      </c>
      <c r="J1307" s="364" t="s">
        <v>560</v>
      </c>
      <c r="K1307" s="364" t="s">
        <v>564</v>
      </c>
      <c r="L1307" s="364" t="s">
        <v>742</v>
      </c>
      <c r="M1307" s="364" t="s">
        <v>744</v>
      </c>
      <c r="N1307" s="364" t="s">
        <v>739</v>
      </c>
      <c r="O1307" s="364" t="s">
        <v>555</v>
      </c>
      <c r="P1307" s="364" t="s">
        <v>555</v>
      </c>
      <c r="Q1307" s="364" t="s">
        <v>555</v>
      </c>
      <c r="R1307" s="364" t="s">
        <v>555</v>
      </c>
      <c r="S1307" s="364" t="s">
        <v>555</v>
      </c>
      <c r="T1307" s="365">
        <v>0</v>
      </c>
      <c r="U1307" s="365">
        <v>10125</v>
      </c>
      <c r="V1307" s="365">
        <v>395</v>
      </c>
      <c r="W1307" s="365">
        <v>13326</v>
      </c>
      <c r="X1307" s="365">
        <v>0</v>
      </c>
      <c r="Y1307" s="365">
        <v>0</v>
      </c>
      <c r="Z1307" s="365">
        <v>0</v>
      </c>
      <c r="AA1307" s="365">
        <v>0</v>
      </c>
      <c r="AB1307" s="365">
        <v>0</v>
      </c>
      <c r="AC1307" s="365">
        <v>0</v>
      </c>
      <c r="AD1307" s="365">
        <v>0</v>
      </c>
      <c r="AE1307" s="365">
        <v>23846</v>
      </c>
      <c r="AF1307" s="365">
        <v>0</v>
      </c>
      <c r="AG1307" s="365">
        <v>23846</v>
      </c>
      <c r="AH1307" s="365">
        <v>0</v>
      </c>
      <c r="AI1307" s="365">
        <v>0</v>
      </c>
    </row>
    <row r="1308" spans="1:69">
      <c r="A1308" s="458" t="str">
        <f t="shared" si="20"/>
        <v>0102406263648000</v>
      </c>
      <c r="B1308" s="364" t="s">
        <v>1616</v>
      </c>
      <c r="C1308" s="364" t="s">
        <v>553</v>
      </c>
      <c r="D1308" s="364" t="s">
        <v>558</v>
      </c>
      <c r="E1308" s="364" t="s">
        <v>555</v>
      </c>
      <c r="F1308" s="364" t="s">
        <v>592</v>
      </c>
      <c r="G1308" s="364" t="s">
        <v>469</v>
      </c>
      <c r="H1308" s="364" t="s">
        <v>556</v>
      </c>
      <c r="J1308" s="364" t="s">
        <v>560</v>
      </c>
      <c r="K1308" s="364" t="s">
        <v>565</v>
      </c>
      <c r="L1308" s="364" t="s">
        <v>742</v>
      </c>
      <c r="M1308" s="364" t="s">
        <v>744</v>
      </c>
      <c r="N1308" s="364" t="s">
        <v>739</v>
      </c>
      <c r="O1308" s="364" t="s">
        <v>555</v>
      </c>
      <c r="P1308" s="364" t="s">
        <v>555</v>
      </c>
      <c r="Q1308" s="364" t="s">
        <v>555</v>
      </c>
      <c r="R1308" s="364" t="s">
        <v>555</v>
      </c>
      <c r="S1308" s="364" t="s">
        <v>555</v>
      </c>
      <c r="T1308" s="365">
        <v>0</v>
      </c>
      <c r="U1308" s="365">
        <v>0</v>
      </c>
      <c r="V1308" s="365">
        <v>0</v>
      </c>
      <c r="W1308" s="365">
        <v>0</v>
      </c>
      <c r="X1308" s="365">
        <v>0</v>
      </c>
      <c r="Y1308" s="365">
        <v>0</v>
      </c>
      <c r="Z1308" s="365">
        <v>0</v>
      </c>
      <c r="AA1308" s="365">
        <v>0</v>
      </c>
      <c r="AB1308" s="365">
        <v>0</v>
      </c>
      <c r="AC1308" s="365">
        <v>0</v>
      </c>
      <c r="AD1308" s="365">
        <v>0</v>
      </c>
      <c r="AE1308" s="365">
        <v>0</v>
      </c>
      <c r="AF1308" s="365">
        <v>0</v>
      </c>
      <c r="AG1308" s="365">
        <v>0</v>
      </c>
      <c r="AH1308" s="365">
        <v>0</v>
      </c>
      <c r="AI1308" s="365">
        <v>0</v>
      </c>
    </row>
    <row r="1309" spans="1:69">
      <c r="A1309" s="458" t="str">
        <f t="shared" si="20"/>
        <v>0102407263648000</v>
      </c>
      <c r="B1309" s="364" t="s">
        <v>1616</v>
      </c>
      <c r="C1309" s="364" t="s">
        <v>553</v>
      </c>
      <c r="D1309" s="364" t="s">
        <v>558</v>
      </c>
      <c r="E1309" s="364" t="s">
        <v>555</v>
      </c>
      <c r="F1309" s="364" t="s">
        <v>592</v>
      </c>
      <c r="G1309" s="364" t="s">
        <v>469</v>
      </c>
      <c r="H1309" s="364" t="s">
        <v>556</v>
      </c>
      <c r="J1309" s="364" t="s">
        <v>560</v>
      </c>
      <c r="K1309" s="364" t="s">
        <v>566</v>
      </c>
      <c r="L1309" s="364" t="s">
        <v>742</v>
      </c>
      <c r="M1309" s="364" t="s">
        <v>744</v>
      </c>
      <c r="N1309" s="364" t="s">
        <v>739</v>
      </c>
      <c r="O1309" s="364" t="s">
        <v>555</v>
      </c>
      <c r="P1309" s="364" t="s">
        <v>555</v>
      </c>
      <c r="Q1309" s="364" t="s">
        <v>555</v>
      </c>
      <c r="R1309" s="364" t="s">
        <v>555</v>
      </c>
      <c r="S1309" s="364" t="s">
        <v>555</v>
      </c>
      <c r="T1309" s="365">
        <v>0</v>
      </c>
      <c r="U1309" s="365">
        <v>0</v>
      </c>
      <c r="V1309" s="365">
        <v>0</v>
      </c>
      <c r="W1309" s="365">
        <v>0</v>
      </c>
      <c r="X1309" s="365">
        <v>0</v>
      </c>
      <c r="Y1309" s="365">
        <v>0</v>
      </c>
      <c r="Z1309" s="365">
        <v>0</v>
      </c>
      <c r="AA1309" s="365">
        <v>0</v>
      </c>
      <c r="AB1309" s="365">
        <v>0</v>
      </c>
      <c r="AC1309" s="365">
        <v>0</v>
      </c>
      <c r="AD1309" s="365">
        <v>0</v>
      </c>
      <c r="AE1309" s="365">
        <v>0</v>
      </c>
      <c r="AF1309" s="365">
        <v>0</v>
      </c>
      <c r="AG1309" s="365">
        <v>0</v>
      </c>
      <c r="AH1309" s="365">
        <v>0</v>
      </c>
      <c r="AI1309" s="365">
        <v>0</v>
      </c>
    </row>
    <row r="1310" spans="1:69">
      <c r="A1310" s="458" t="str">
        <f t="shared" si="20"/>
        <v>0102408263648000</v>
      </c>
      <c r="B1310" s="364" t="s">
        <v>1616</v>
      </c>
      <c r="C1310" s="364" t="s">
        <v>553</v>
      </c>
      <c r="D1310" s="364" t="s">
        <v>558</v>
      </c>
      <c r="E1310" s="364" t="s">
        <v>555</v>
      </c>
      <c r="F1310" s="364" t="s">
        <v>592</v>
      </c>
      <c r="G1310" s="364" t="s">
        <v>469</v>
      </c>
      <c r="H1310" s="364" t="s">
        <v>556</v>
      </c>
      <c r="J1310" s="364" t="s">
        <v>560</v>
      </c>
      <c r="K1310" s="364" t="s">
        <v>554</v>
      </c>
      <c r="L1310" s="364" t="s">
        <v>742</v>
      </c>
      <c r="M1310" s="364" t="s">
        <v>744</v>
      </c>
      <c r="N1310" s="364" t="s">
        <v>739</v>
      </c>
      <c r="O1310" s="364" t="s">
        <v>555</v>
      </c>
      <c r="P1310" s="364" t="s">
        <v>555</v>
      </c>
      <c r="Q1310" s="364" t="s">
        <v>555</v>
      </c>
      <c r="R1310" s="364" t="s">
        <v>555</v>
      </c>
      <c r="S1310" s="364" t="s">
        <v>555</v>
      </c>
      <c r="T1310" s="365">
        <v>0</v>
      </c>
      <c r="U1310" s="365">
        <v>0</v>
      </c>
      <c r="V1310" s="365">
        <v>0</v>
      </c>
      <c r="W1310" s="365">
        <v>0</v>
      </c>
      <c r="X1310" s="365">
        <v>0</v>
      </c>
      <c r="Y1310" s="365">
        <v>0</v>
      </c>
      <c r="Z1310" s="365">
        <v>0</v>
      </c>
      <c r="AA1310" s="365">
        <v>0</v>
      </c>
      <c r="AB1310" s="365">
        <v>0</v>
      </c>
      <c r="AC1310" s="365">
        <v>0</v>
      </c>
      <c r="AD1310" s="365">
        <v>0</v>
      </c>
      <c r="AE1310" s="365">
        <v>0</v>
      </c>
      <c r="AF1310" s="365">
        <v>0</v>
      </c>
      <c r="AG1310" s="365">
        <v>0</v>
      </c>
      <c r="AH1310" s="365">
        <v>0</v>
      </c>
      <c r="AI1310" s="365">
        <v>0</v>
      </c>
    </row>
    <row r="1311" spans="1:69">
      <c r="A1311" s="458" t="str">
        <f t="shared" si="20"/>
        <v>0102409263648000</v>
      </c>
      <c r="B1311" s="364" t="s">
        <v>1616</v>
      </c>
      <c r="C1311" s="364" t="s">
        <v>553</v>
      </c>
      <c r="D1311" s="364" t="s">
        <v>558</v>
      </c>
      <c r="E1311" s="364" t="s">
        <v>555</v>
      </c>
      <c r="F1311" s="364" t="s">
        <v>592</v>
      </c>
      <c r="G1311" s="364" t="s">
        <v>469</v>
      </c>
      <c r="H1311" s="364" t="s">
        <v>556</v>
      </c>
      <c r="J1311" s="364" t="s">
        <v>560</v>
      </c>
      <c r="K1311" s="364" t="s">
        <v>567</v>
      </c>
      <c r="L1311" s="364" t="s">
        <v>742</v>
      </c>
      <c r="M1311" s="364" t="s">
        <v>744</v>
      </c>
      <c r="N1311" s="364" t="s">
        <v>739</v>
      </c>
      <c r="O1311" s="364" t="s">
        <v>555</v>
      </c>
      <c r="P1311" s="364" t="s">
        <v>555</v>
      </c>
      <c r="Q1311" s="364" t="s">
        <v>555</v>
      </c>
      <c r="R1311" s="364" t="s">
        <v>555</v>
      </c>
      <c r="S1311" s="364" t="s">
        <v>555</v>
      </c>
      <c r="T1311" s="365">
        <v>0</v>
      </c>
      <c r="U1311" s="365">
        <v>0</v>
      </c>
      <c r="V1311" s="365">
        <v>0</v>
      </c>
      <c r="W1311" s="365">
        <v>0</v>
      </c>
      <c r="X1311" s="365">
        <v>0</v>
      </c>
      <c r="Y1311" s="365">
        <v>0</v>
      </c>
      <c r="Z1311" s="365">
        <v>0</v>
      </c>
      <c r="AA1311" s="365">
        <v>0</v>
      </c>
      <c r="AB1311" s="365">
        <v>0</v>
      </c>
      <c r="AC1311" s="365">
        <v>0</v>
      </c>
      <c r="AD1311" s="365">
        <v>0</v>
      </c>
      <c r="AE1311" s="365">
        <v>0</v>
      </c>
      <c r="AF1311" s="365">
        <v>0</v>
      </c>
      <c r="AG1311" s="365">
        <v>0</v>
      </c>
      <c r="AH1311" s="365">
        <v>0</v>
      </c>
      <c r="AI1311" s="365">
        <v>0</v>
      </c>
    </row>
    <row r="1312" spans="1:69">
      <c r="A1312" s="458" t="str">
        <f t="shared" si="20"/>
        <v>0102410263648000</v>
      </c>
      <c r="B1312" s="364" t="s">
        <v>1616</v>
      </c>
      <c r="C1312" s="364" t="s">
        <v>553</v>
      </c>
      <c r="D1312" s="364" t="s">
        <v>558</v>
      </c>
      <c r="E1312" s="364" t="s">
        <v>555</v>
      </c>
      <c r="F1312" s="364" t="s">
        <v>592</v>
      </c>
      <c r="G1312" s="364" t="s">
        <v>469</v>
      </c>
      <c r="H1312" s="364" t="s">
        <v>556</v>
      </c>
      <c r="J1312" s="364" t="s">
        <v>560</v>
      </c>
      <c r="K1312" s="364" t="s">
        <v>568</v>
      </c>
      <c r="L1312" s="364" t="s">
        <v>742</v>
      </c>
      <c r="M1312" s="364" t="s">
        <v>744</v>
      </c>
      <c r="N1312" s="364" t="s">
        <v>739</v>
      </c>
      <c r="O1312" s="364" t="s">
        <v>555</v>
      </c>
      <c r="P1312" s="364" t="s">
        <v>555</v>
      </c>
      <c r="Q1312" s="364" t="s">
        <v>555</v>
      </c>
      <c r="R1312" s="364" t="s">
        <v>555</v>
      </c>
      <c r="S1312" s="364" t="s">
        <v>555</v>
      </c>
      <c r="T1312" s="365">
        <v>0</v>
      </c>
      <c r="U1312" s="365">
        <v>0</v>
      </c>
      <c r="V1312" s="365">
        <v>0</v>
      </c>
      <c r="W1312" s="365">
        <v>0</v>
      </c>
      <c r="X1312" s="365">
        <v>0</v>
      </c>
      <c r="Y1312" s="365">
        <v>0</v>
      </c>
      <c r="Z1312" s="365">
        <v>0</v>
      </c>
      <c r="AA1312" s="365">
        <v>0</v>
      </c>
      <c r="AB1312" s="365">
        <v>0</v>
      </c>
      <c r="AC1312" s="365">
        <v>0</v>
      </c>
      <c r="AD1312" s="365">
        <v>0</v>
      </c>
      <c r="AE1312" s="365">
        <v>0</v>
      </c>
      <c r="AF1312" s="365">
        <v>0</v>
      </c>
      <c r="AG1312" s="365">
        <v>0</v>
      </c>
      <c r="AH1312" s="365">
        <v>0</v>
      </c>
      <c r="AI1312" s="365">
        <v>0</v>
      </c>
    </row>
    <row r="1313" spans="1:97">
      <c r="A1313" s="458" t="str">
        <f t="shared" si="20"/>
        <v>0102411263648000</v>
      </c>
      <c r="B1313" s="364" t="s">
        <v>1616</v>
      </c>
      <c r="C1313" s="364" t="s">
        <v>553</v>
      </c>
      <c r="D1313" s="364" t="s">
        <v>558</v>
      </c>
      <c r="E1313" s="364" t="s">
        <v>555</v>
      </c>
      <c r="F1313" s="364" t="s">
        <v>592</v>
      </c>
      <c r="G1313" s="364" t="s">
        <v>469</v>
      </c>
      <c r="H1313" s="364" t="s">
        <v>556</v>
      </c>
      <c r="J1313" s="364" t="s">
        <v>560</v>
      </c>
      <c r="K1313" s="364" t="s">
        <v>569</v>
      </c>
      <c r="L1313" s="364" t="s">
        <v>742</v>
      </c>
      <c r="M1313" s="364" t="s">
        <v>744</v>
      </c>
      <c r="N1313" s="364" t="s">
        <v>739</v>
      </c>
      <c r="O1313" s="364" t="s">
        <v>555</v>
      </c>
      <c r="P1313" s="364" t="s">
        <v>555</v>
      </c>
      <c r="Q1313" s="364" t="s">
        <v>555</v>
      </c>
      <c r="R1313" s="364" t="s">
        <v>555</v>
      </c>
      <c r="S1313" s="364" t="s">
        <v>555</v>
      </c>
      <c r="T1313" s="365">
        <v>0</v>
      </c>
      <c r="U1313" s="365">
        <v>0</v>
      </c>
      <c r="V1313" s="365">
        <v>0</v>
      </c>
      <c r="W1313" s="365">
        <v>0</v>
      </c>
      <c r="X1313" s="365">
        <v>0</v>
      </c>
      <c r="Y1313" s="365">
        <v>0</v>
      </c>
      <c r="Z1313" s="365">
        <v>0</v>
      </c>
      <c r="AA1313" s="365">
        <v>0</v>
      </c>
      <c r="AB1313" s="365">
        <v>0</v>
      </c>
      <c r="AC1313" s="365">
        <v>0</v>
      </c>
      <c r="AD1313" s="365">
        <v>0</v>
      </c>
      <c r="AE1313" s="365">
        <v>0</v>
      </c>
      <c r="AF1313" s="365">
        <v>0</v>
      </c>
      <c r="AG1313" s="365">
        <v>0</v>
      </c>
      <c r="AH1313" s="365">
        <v>0</v>
      </c>
      <c r="AI1313" s="365">
        <v>0</v>
      </c>
    </row>
    <row r="1314" spans="1:97">
      <c r="A1314" s="458" t="str">
        <f t="shared" si="20"/>
        <v>0102412263648000</v>
      </c>
      <c r="B1314" s="364" t="s">
        <v>1616</v>
      </c>
      <c r="C1314" s="364" t="s">
        <v>553</v>
      </c>
      <c r="D1314" s="364" t="s">
        <v>558</v>
      </c>
      <c r="E1314" s="364" t="s">
        <v>555</v>
      </c>
      <c r="F1314" s="364" t="s">
        <v>592</v>
      </c>
      <c r="G1314" s="364" t="s">
        <v>469</v>
      </c>
      <c r="H1314" s="364" t="s">
        <v>556</v>
      </c>
      <c r="J1314" s="364" t="s">
        <v>560</v>
      </c>
      <c r="K1314" s="364" t="s">
        <v>557</v>
      </c>
      <c r="L1314" s="364" t="s">
        <v>742</v>
      </c>
      <c r="M1314" s="364" t="s">
        <v>744</v>
      </c>
      <c r="N1314" s="364" t="s">
        <v>739</v>
      </c>
      <c r="O1314" s="364" t="s">
        <v>555</v>
      </c>
      <c r="P1314" s="364" t="s">
        <v>555</v>
      </c>
      <c r="Q1314" s="364" t="s">
        <v>555</v>
      </c>
      <c r="R1314" s="364" t="s">
        <v>555</v>
      </c>
      <c r="S1314" s="364" t="s">
        <v>555</v>
      </c>
      <c r="T1314" s="365">
        <v>0</v>
      </c>
      <c r="U1314" s="365">
        <v>0</v>
      </c>
      <c r="V1314" s="365">
        <v>0</v>
      </c>
      <c r="W1314" s="365">
        <v>0</v>
      </c>
      <c r="X1314" s="365">
        <v>0</v>
      </c>
      <c r="Y1314" s="365">
        <v>0</v>
      </c>
      <c r="Z1314" s="365">
        <v>0</v>
      </c>
      <c r="AA1314" s="365">
        <v>0</v>
      </c>
      <c r="AB1314" s="365">
        <v>0</v>
      </c>
      <c r="AC1314" s="365">
        <v>0</v>
      </c>
      <c r="AD1314" s="365">
        <v>0</v>
      </c>
      <c r="AE1314" s="365">
        <v>0</v>
      </c>
      <c r="AF1314" s="365">
        <v>0</v>
      </c>
      <c r="AG1314" s="365">
        <v>0</v>
      </c>
      <c r="AH1314" s="365">
        <v>0</v>
      </c>
      <c r="AI1314" s="365">
        <v>0</v>
      </c>
    </row>
    <row r="1315" spans="1:97">
      <c r="A1315" s="458" t="str">
        <f t="shared" si="20"/>
        <v>0102601263648000</v>
      </c>
      <c r="B1315" s="364" t="s">
        <v>1616</v>
      </c>
      <c r="C1315" s="364" t="s">
        <v>553</v>
      </c>
      <c r="D1315" s="364" t="s">
        <v>558</v>
      </c>
      <c r="E1315" s="364" t="s">
        <v>555</v>
      </c>
      <c r="F1315" s="364" t="s">
        <v>592</v>
      </c>
      <c r="G1315" s="364" t="s">
        <v>469</v>
      </c>
      <c r="H1315" s="364" t="s">
        <v>556</v>
      </c>
      <c r="J1315" s="364" t="s">
        <v>570</v>
      </c>
      <c r="K1315" s="364" t="s">
        <v>558</v>
      </c>
      <c r="L1315" s="364" t="s">
        <v>742</v>
      </c>
      <c r="M1315" s="364" t="s">
        <v>744</v>
      </c>
      <c r="N1315" s="364" t="s">
        <v>739</v>
      </c>
      <c r="O1315" s="364" t="s">
        <v>555</v>
      </c>
      <c r="P1315" s="364" t="s">
        <v>555</v>
      </c>
      <c r="Q1315" s="364" t="s">
        <v>555</v>
      </c>
      <c r="R1315" s="364" t="s">
        <v>555</v>
      </c>
      <c r="S1315" s="364" t="s">
        <v>555</v>
      </c>
      <c r="T1315" s="365">
        <v>42954</v>
      </c>
      <c r="U1315" s="365">
        <v>26954</v>
      </c>
      <c r="V1315" s="365">
        <v>26113</v>
      </c>
      <c r="W1315" s="365">
        <v>0</v>
      </c>
      <c r="X1315" s="365">
        <v>0</v>
      </c>
      <c r="Y1315" s="365">
        <v>841</v>
      </c>
      <c r="Z1315" s="365">
        <v>16000</v>
      </c>
      <c r="AA1315" s="365">
        <v>0</v>
      </c>
      <c r="AB1315" s="365">
        <v>0</v>
      </c>
      <c r="AC1315" s="365">
        <v>15999</v>
      </c>
      <c r="AD1315" s="365">
        <v>1</v>
      </c>
      <c r="AE1315" s="365">
        <v>35379</v>
      </c>
      <c r="AF1315" s="365">
        <v>32907</v>
      </c>
      <c r="AG1315" s="365">
        <v>16086</v>
      </c>
      <c r="AH1315" s="365">
        <v>0</v>
      </c>
      <c r="AI1315" s="365">
        <v>16821</v>
      </c>
      <c r="AJ1315" s="365">
        <v>2472</v>
      </c>
      <c r="AK1315" s="365">
        <v>2472</v>
      </c>
      <c r="AL1315" s="365">
        <v>2472</v>
      </c>
      <c r="AM1315" s="365">
        <v>0</v>
      </c>
      <c r="AN1315" s="365">
        <v>0</v>
      </c>
      <c r="AO1315" s="365">
        <v>7575</v>
      </c>
      <c r="AP1315" s="365">
        <v>12355</v>
      </c>
      <c r="AQ1315" s="365">
        <v>0</v>
      </c>
      <c r="AR1315" s="365">
        <v>0</v>
      </c>
      <c r="AS1315" s="365">
        <v>12025</v>
      </c>
      <c r="AT1315" s="365">
        <v>0</v>
      </c>
      <c r="AU1315" s="365">
        <v>0</v>
      </c>
      <c r="AV1315" s="365">
        <v>0</v>
      </c>
      <c r="AW1315" s="365">
        <v>0</v>
      </c>
      <c r="AX1315" s="365">
        <v>0</v>
      </c>
      <c r="AY1315" s="365">
        <v>330</v>
      </c>
      <c r="AZ1315" s="365">
        <v>14185</v>
      </c>
      <c r="BA1315" s="365">
        <v>0</v>
      </c>
      <c r="BB1315" s="365">
        <v>0</v>
      </c>
      <c r="BC1315" s="365">
        <v>0</v>
      </c>
      <c r="BD1315" s="365">
        <v>0</v>
      </c>
      <c r="BE1315" s="365">
        <v>0</v>
      </c>
      <c r="BF1315" s="365">
        <v>0</v>
      </c>
      <c r="BG1315" s="365">
        <v>0</v>
      </c>
      <c r="BH1315" s="365">
        <v>0</v>
      </c>
      <c r="BI1315" s="365">
        <v>0</v>
      </c>
      <c r="BJ1315" s="365">
        <v>0</v>
      </c>
      <c r="BK1315" s="365">
        <v>0</v>
      </c>
      <c r="BL1315" s="365">
        <v>0</v>
      </c>
      <c r="BM1315" s="365">
        <v>0</v>
      </c>
      <c r="BN1315" s="365">
        <v>0</v>
      </c>
      <c r="BO1315" s="365">
        <v>0</v>
      </c>
      <c r="BP1315" s="365">
        <v>14185</v>
      </c>
      <c r="BQ1315" s="365">
        <v>0</v>
      </c>
      <c r="BR1315" s="365">
        <v>0</v>
      </c>
      <c r="BS1315" s="365">
        <v>0</v>
      </c>
      <c r="BT1315" s="365">
        <v>0</v>
      </c>
      <c r="BU1315" s="365">
        <v>0</v>
      </c>
      <c r="BV1315" s="365">
        <v>0</v>
      </c>
      <c r="BW1315" s="365">
        <v>-1830</v>
      </c>
      <c r="BX1315" s="365">
        <v>5745</v>
      </c>
      <c r="BY1315" s="365">
        <v>2</v>
      </c>
      <c r="BZ1315" s="365">
        <v>210</v>
      </c>
      <c r="CA1315" s="365">
        <v>0</v>
      </c>
      <c r="CB1315" s="365">
        <v>0</v>
      </c>
      <c r="CC1315" s="365">
        <v>0</v>
      </c>
      <c r="CD1315" s="365">
        <v>0</v>
      </c>
      <c r="CE1315" s="365">
        <v>0</v>
      </c>
      <c r="CF1315" s="365">
        <v>0</v>
      </c>
      <c r="CG1315" s="365">
        <v>0</v>
      </c>
      <c r="CH1315" s="365">
        <v>0</v>
      </c>
      <c r="CI1315" s="365">
        <v>0</v>
      </c>
      <c r="CJ1315" s="365">
        <v>0</v>
      </c>
      <c r="CK1315" s="365">
        <v>0</v>
      </c>
      <c r="CL1315" s="365">
        <v>0</v>
      </c>
      <c r="CM1315" s="365">
        <v>0</v>
      </c>
    </row>
    <row r="1316" spans="1:97">
      <c r="A1316" s="458" t="str">
        <f t="shared" si="20"/>
        <v>0102602263648000</v>
      </c>
      <c r="B1316" s="364" t="s">
        <v>1616</v>
      </c>
      <c r="C1316" s="364" t="s">
        <v>553</v>
      </c>
      <c r="D1316" s="364" t="s">
        <v>558</v>
      </c>
      <c r="E1316" s="364" t="s">
        <v>555</v>
      </c>
      <c r="F1316" s="364" t="s">
        <v>592</v>
      </c>
      <c r="G1316" s="364" t="s">
        <v>469</v>
      </c>
      <c r="H1316" s="364" t="s">
        <v>556</v>
      </c>
      <c r="J1316" s="364" t="s">
        <v>570</v>
      </c>
      <c r="K1316" s="364" t="s">
        <v>561</v>
      </c>
      <c r="L1316" s="364" t="s">
        <v>742</v>
      </c>
      <c r="M1316" s="364" t="s">
        <v>744</v>
      </c>
      <c r="N1316" s="364" t="s">
        <v>739</v>
      </c>
      <c r="O1316" s="364" t="s">
        <v>555</v>
      </c>
      <c r="P1316" s="364" t="s">
        <v>555</v>
      </c>
      <c r="Q1316" s="364" t="s">
        <v>555</v>
      </c>
      <c r="R1316" s="364" t="s">
        <v>555</v>
      </c>
      <c r="S1316" s="364" t="s">
        <v>555</v>
      </c>
      <c r="T1316" s="365">
        <v>0</v>
      </c>
      <c r="U1316" s="365">
        <v>5953</v>
      </c>
      <c r="V1316" s="365">
        <v>0</v>
      </c>
      <c r="W1316" s="365">
        <v>0</v>
      </c>
      <c r="X1316" s="365">
        <v>0</v>
      </c>
      <c r="Y1316" s="365">
        <v>0</v>
      </c>
      <c r="Z1316" s="365">
        <v>0</v>
      </c>
      <c r="AA1316" s="365">
        <v>5953</v>
      </c>
      <c r="AB1316" s="365">
        <v>0</v>
      </c>
      <c r="AC1316" s="365">
        <v>1157</v>
      </c>
      <c r="AD1316" s="365">
        <v>0</v>
      </c>
      <c r="AE1316" s="365">
        <v>0</v>
      </c>
      <c r="AF1316" s="365">
        <v>1157</v>
      </c>
      <c r="AG1316" s="365">
        <v>0</v>
      </c>
      <c r="AH1316" s="365">
        <v>0</v>
      </c>
      <c r="AI1316" s="365">
        <v>0</v>
      </c>
      <c r="AJ1316" s="365">
        <v>0</v>
      </c>
      <c r="AK1316" s="365">
        <v>0</v>
      </c>
      <c r="AL1316" s="365">
        <v>0</v>
      </c>
      <c r="AM1316" s="365">
        <v>16086</v>
      </c>
      <c r="AN1316" s="365">
        <v>0</v>
      </c>
      <c r="AO1316" s="365">
        <v>0</v>
      </c>
      <c r="AP1316" s="365">
        <v>0</v>
      </c>
      <c r="AQ1316" s="365">
        <v>0</v>
      </c>
      <c r="AU1316" s="365">
        <v>0</v>
      </c>
      <c r="AV1316" s="365">
        <v>0</v>
      </c>
      <c r="AW1316" s="365">
        <v>0</v>
      </c>
      <c r="AX1316" s="365">
        <v>0</v>
      </c>
      <c r="AY1316" s="365">
        <v>0</v>
      </c>
      <c r="AZ1316" s="365">
        <v>0</v>
      </c>
      <c r="BA1316" s="365">
        <v>0</v>
      </c>
      <c r="BB1316" s="365">
        <v>0</v>
      </c>
      <c r="BC1316" s="365">
        <v>0</v>
      </c>
      <c r="BD1316" s="365">
        <v>0</v>
      </c>
      <c r="BE1316" s="365">
        <v>0</v>
      </c>
      <c r="BF1316" s="365">
        <v>0</v>
      </c>
      <c r="BG1316" s="365">
        <v>0</v>
      </c>
      <c r="BH1316" s="365">
        <v>0</v>
      </c>
      <c r="BI1316" s="365">
        <v>0</v>
      </c>
      <c r="BJ1316" s="365">
        <v>0</v>
      </c>
      <c r="BK1316" s="365">
        <v>0</v>
      </c>
      <c r="BL1316" s="365">
        <v>26113</v>
      </c>
      <c r="BM1316" s="365">
        <v>0</v>
      </c>
      <c r="BN1316" s="365">
        <v>0</v>
      </c>
      <c r="BO1316" s="365">
        <v>0</v>
      </c>
      <c r="BP1316" s="365">
        <v>0</v>
      </c>
      <c r="BQ1316" s="365">
        <v>0</v>
      </c>
      <c r="BR1316" s="365">
        <v>1755</v>
      </c>
      <c r="BS1316" s="365">
        <v>14244</v>
      </c>
      <c r="BT1316" s="365">
        <v>8151</v>
      </c>
      <c r="BU1316" s="365">
        <v>3874</v>
      </c>
      <c r="BV1316" s="365">
        <v>8151</v>
      </c>
      <c r="BW1316" s="365">
        <v>12025</v>
      </c>
      <c r="BX1316" s="365">
        <v>1755</v>
      </c>
      <c r="BY1316" s="365">
        <v>15999</v>
      </c>
      <c r="BZ1316" s="365">
        <v>9906</v>
      </c>
      <c r="CA1316" s="365">
        <v>28024</v>
      </c>
      <c r="CB1316" s="365">
        <v>0</v>
      </c>
      <c r="CC1316" s="365">
        <v>0</v>
      </c>
      <c r="CD1316" s="365">
        <v>0</v>
      </c>
      <c r="CE1316" s="365">
        <v>0</v>
      </c>
      <c r="CF1316" s="365">
        <v>0</v>
      </c>
      <c r="CG1316" s="365">
        <v>0</v>
      </c>
      <c r="CH1316" s="365">
        <v>0</v>
      </c>
      <c r="CI1316" s="365">
        <v>0</v>
      </c>
      <c r="CJ1316" s="365">
        <v>0</v>
      </c>
      <c r="CK1316" s="365">
        <v>0</v>
      </c>
      <c r="CL1316" s="365">
        <v>0</v>
      </c>
      <c r="CM1316" s="365">
        <v>0</v>
      </c>
      <c r="CN1316" s="365">
        <v>0</v>
      </c>
      <c r="CO1316" s="365">
        <v>0</v>
      </c>
      <c r="CP1316" s="365">
        <v>0</v>
      </c>
      <c r="CQ1316" s="365">
        <v>0</v>
      </c>
      <c r="CR1316" s="365">
        <v>0</v>
      </c>
      <c r="CS1316" s="365">
        <v>0</v>
      </c>
    </row>
    <row r="1317" spans="1:97">
      <c r="A1317" s="458" t="str">
        <f t="shared" si="20"/>
        <v>0102901263648000</v>
      </c>
      <c r="B1317" s="364" t="s">
        <v>1616</v>
      </c>
      <c r="C1317" s="364" t="s">
        <v>553</v>
      </c>
      <c r="D1317" s="364" t="s">
        <v>558</v>
      </c>
      <c r="E1317" s="364" t="s">
        <v>555</v>
      </c>
      <c r="F1317" s="364" t="s">
        <v>592</v>
      </c>
      <c r="G1317" s="364" t="s">
        <v>469</v>
      </c>
      <c r="H1317" s="364" t="s">
        <v>556</v>
      </c>
      <c r="J1317" s="364" t="s">
        <v>583</v>
      </c>
      <c r="K1317" s="364" t="s">
        <v>558</v>
      </c>
      <c r="L1317" s="364" t="s">
        <v>742</v>
      </c>
      <c r="M1317" s="364" t="s">
        <v>744</v>
      </c>
      <c r="N1317" s="364" t="s">
        <v>739</v>
      </c>
      <c r="O1317" s="364" t="s">
        <v>555</v>
      </c>
      <c r="P1317" s="364" t="s">
        <v>555</v>
      </c>
      <c r="Q1317" s="364" t="s">
        <v>555</v>
      </c>
      <c r="R1317" s="364" t="s">
        <v>555</v>
      </c>
      <c r="S1317" s="364" t="s">
        <v>555</v>
      </c>
      <c r="T1317" s="365">
        <v>3290301</v>
      </c>
      <c r="U1317" s="365">
        <v>3300601</v>
      </c>
      <c r="V1317" s="365">
        <v>1235</v>
      </c>
      <c r="W1317" s="365">
        <v>2290</v>
      </c>
      <c r="X1317" s="365">
        <v>1220</v>
      </c>
      <c r="Y1317" s="365">
        <v>4745</v>
      </c>
      <c r="Z1317" s="365">
        <v>3059</v>
      </c>
      <c r="AA1317" s="365">
        <v>4711</v>
      </c>
      <c r="AB1317" s="365">
        <v>21231</v>
      </c>
      <c r="AC1317" s="365">
        <v>681</v>
      </c>
      <c r="AD1317" s="365">
        <v>3</v>
      </c>
      <c r="AE1317" s="365">
        <v>3</v>
      </c>
      <c r="AF1317" s="365">
        <v>1157</v>
      </c>
      <c r="AG1317" s="365">
        <v>174278</v>
      </c>
      <c r="AH1317" s="365">
        <v>560</v>
      </c>
      <c r="AI1317" s="365">
        <v>153622</v>
      </c>
      <c r="AJ1317" s="365">
        <v>329617</v>
      </c>
      <c r="AK1317" s="365">
        <v>32264</v>
      </c>
      <c r="AL1317" s="365">
        <v>16998</v>
      </c>
      <c r="AM1317" s="365">
        <v>10</v>
      </c>
      <c r="AN1317" s="365">
        <v>1362</v>
      </c>
      <c r="AO1317" s="365">
        <v>157</v>
      </c>
      <c r="AP1317" s="365">
        <v>1362</v>
      </c>
      <c r="AQ1317" s="365">
        <v>2935</v>
      </c>
      <c r="AR1317" s="365">
        <v>5011001</v>
      </c>
      <c r="AS1317" s="365">
        <v>3</v>
      </c>
      <c r="AT1317" s="365">
        <v>3</v>
      </c>
      <c r="AU1317" s="365">
        <v>0</v>
      </c>
      <c r="AV1317" s="365">
        <v>3</v>
      </c>
      <c r="AW1317" s="365">
        <v>0</v>
      </c>
      <c r="AX1317" s="365">
        <v>0</v>
      </c>
      <c r="AY1317" s="365">
        <v>3</v>
      </c>
      <c r="AZ1317" s="365">
        <v>0</v>
      </c>
      <c r="BA1317" s="365">
        <v>129</v>
      </c>
      <c r="BB1317" s="365">
        <v>0</v>
      </c>
      <c r="BC1317" s="365">
        <v>0</v>
      </c>
      <c r="BD1317" s="365">
        <v>0</v>
      </c>
      <c r="BE1317" s="365">
        <v>129</v>
      </c>
      <c r="BF1317" s="365">
        <v>0</v>
      </c>
      <c r="BG1317" s="365">
        <v>220</v>
      </c>
      <c r="BH1317" s="365">
        <v>423462</v>
      </c>
      <c r="BI1317" s="365">
        <v>0</v>
      </c>
      <c r="BJ1317" s="365">
        <v>107</v>
      </c>
      <c r="BK1317" s="365">
        <v>423789</v>
      </c>
      <c r="BL1317" s="365">
        <v>0</v>
      </c>
      <c r="BM1317" s="365">
        <v>0</v>
      </c>
      <c r="BN1317" s="365">
        <v>0</v>
      </c>
      <c r="BO1317" s="365">
        <v>2</v>
      </c>
      <c r="BP1317" s="365">
        <v>0</v>
      </c>
      <c r="BQ1317" s="365">
        <v>1</v>
      </c>
      <c r="BR1317" s="365">
        <v>0</v>
      </c>
      <c r="BS1317" s="365">
        <v>0</v>
      </c>
      <c r="BT1317" s="365">
        <v>0</v>
      </c>
    </row>
    <row r="1318" spans="1:97">
      <c r="A1318" s="458" t="str">
        <f t="shared" si="20"/>
        <v>0104001263648000</v>
      </c>
      <c r="B1318" s="364" t="s">
        <v>1616</v>
      </c>
      <c r="C1318" s="364" t="s">
        <v>553</v>
      </c>
      <c r="D1318" s="364" t="s">
        <v>558</v>
      </c>
      <c r="E1318" s="364" t="s">
        <v>555</v>
      </c>
      <c r="F1318" s="364" t="s">
        <v>592</v>
      </c>
      <c r="G1318" s="364" t="s">
        <v>469</v>
      </c>
      <c r="H1318" s="364" t="s">
        <v>556</v>
      </c>
      <c r="J1318" s="364" t="s">
        <v>582</v>
      </c>
      <c r="K1318" s="364" t="s">
        <v>558</v>
      </c>
      <c r="L1318" s="364" t="s">
        <v>742</v>
      </c>
      <c r="M1318" s="364" t="s">
        <v>744</v>
      </c>
      <c r="N1318" s="364" t="s">
        <v>739</v>
      </c>
      <c r="O1318" s="364" t="s">
        <v>555</v>
      </c>
      <c r="P1318" s="364" t="s">
        <v>555</v>
      </c>
      <c r="Q1318" s="364" t="s">
        <v>555</v>
      </c>
      <c r="R1318" s="364" t="s">
        <v>555</v>
      </c>
      <c r="S1318" s="364" t="s">
        <v>555</v>
      </c>
      <c r="T1318" s="365">
        <v>0</v>
      </c>
      <c r="U1318" s="365">
        <v>0</v>
      </c>
      <c r="V1318" s="365">
        <v>1755</v>
      </c>
      <c r="W1318" s="365">
        <v>15999</v>
      </c>
      <c r="X1318" s="365">
        <v>0</v>
      </c>
      <c r="Y1318" s="365">
        <v>0</v>
      </c>
      <c r="Z1318" s="365">
        <v>748</v>
      </c>
      <c r="AA1318" s="365">
        <v>748</v>
      </c>
      <c r="AB1318" s="365">
        <v>0</v>
      </c>
      <c r="AC1318" s="365">
        <v>0</v>
      </c>
      <c r="AD1318" s="365">
        <v>650</v>
      </c>
      <c r="AE1318" s="365">
        <v>650</v>
      </c>
      <c r="AF1318" s="365">
        <v>0</v>
      </c>
      <c r="AG1318" s="365">
        <v>0</v>
      </c>
      <c r="AH1318" s="365">
        <v>357</v>
      </c>
      <c r="AI1318" s="365">
        <v>357</v>
      </c>
      <c r="AJ1318" s="365">
        <v>0</v>
      </c>
      <c r="AK1318" s="365">
        <v>0</v>
      </c>
      <c r="AL1318" s="365">
        <v>0</v>
      </c>
      <c r="AM1318" s="365">
        <v>0</v>
      </c>
      <c r="AN1318" s="365">
        <v>0</v>
      </c>
      <c r="AO1318" s="365">
        <v>0</v>
      </c>
      <c r="AP1318" s="365">
        <v>0</v>
      </c>
      <c r="AQ1318" s="365">
        <v>0</v>
      </c>
      <c r="AR1318" s="365">
        <v>0</v>
      </c>
      <c r="AS1318" s="365">
        <v>14244</v>
      </c>
      <c r="AT1318" s="365">
        <v>0</v>
      </c>
      <c r="AU1318" s="365">
        <v>0</v>
      </c>
      <c r="AV1318" s="365">
        <v>8151</v>
      </c>
      <c r="AW1318" s="365">
        <v>12025</v>
      </c>
      <c r="AX1318" s="365">
        <v>0</v>
      </c>
      <c r="AY1318" s="365">
        <v>0</v>
      </c>
      <c r="AZ1318" s="365">
        <v>3916</v>
      </c>
      <c r="BA1318" s="365">
        <v>3916</v>
      </c>
      <c r="BB1318" s="365">
        <v>4235</v>
      </c>
      <c r="BC1318" s="365">
        <v>4235</v>
      </c>
      <c r="BD1318" s="365">
        <v>0</v>
      </c>
      <c r="BE1318" s="365">
        <v>0</v>
      </c>
      <c r="BF1318" s="365">
        <v>0</v>
      </c>
      <c r="BG1318" s="365">
        <v>0</v>
      </c>
      <c r="BH1318" s="365">
        <v>0</v>
      </c>
      <c r="BI1318" s="365">
        <v>0</v>
      </c>
      <c r="BJ1318" s="365">
        <v>0</v>
      </c>
      <c r="BK1318" s="365">
        <v>0</v>
      </c>
      <c r="BL1318" s="365">
        <v>0</v>
      </c>
      <c r="BM1318" s="365">
        <v>0</v>
      </c>
      <c r="BN1318" s="365">
        <v>0</v>
      </c>
      <c r="BO1318" s="365">
        <v>0</v>
      </c>
      <c r="BP1318" s="365">
        <v>3874</v>
      </c>
      <c r="BQ1318" s="365">
        <v>9906</v>
      </c>
      <c r="BR1318" s="365">
        <v>28024</v>
      </c>
      <c r="BS1318" s="365">
        <v>0</v>
      </c>
      <c r="BT1318" s="365">
        <v>14244</v>
      </c>
      <c r="BU1318" s="365">
        <v>0</v>
      </c>
      <c r="BV1318" s="365">
        <v>3874</v>
      </c>
      <c r="BW1318" s="365">
        <v>18118</v>
      </c>
      <c r="BX1318" s="365">
        <v>0</v>
      </c>
      <c r="BY1318" s="365">
        <v>0</v>
      </c>
      <c r="BZ1318" s="365">
        <v>0</v>
      </c>
      <c r="CA1318" s="365">
        <v>0</v>
      </c>
      <c r="CB1318" s="365">
        <v>18118</v>
      </c>
      <c r="CC1318" s="365">
        <v>0</v>
      </c>
      <c r="CD1318" s="365">
        <v>0</v>
      </c>
      <c r="CE1318" s="365">
        <v>0</v>
      </c>
      <c r="CF1318" s="365">
        <v>0</v>
      </c>
      <c r="CG1318" s="365">
        <v>0</v>
      </c>
      <c r="CH1318" s="365">
        <v>0</v>
      </c>
      <c r="CI1318" s="365">
        <v>0</v>
      </c>
      <c r="CJ1318" s="365">
        <v>0</v>
      </c>
    </row>
    <row r="1319" spans="1:97">
      <c r="A1319" s="458" t="str">
        <f t="shared" si="20"/>
        <v>0104501263648000</v>
      </c>
      <c r="B1319" s="364" t="s">
        <v>1616</v>
      </c>
      <c r="C1319" s="364" t="s">
        <v>553</v>
      </c>
      <c r="D1319" s="364" t="s">
        <v>558</v>
      </c>
      <c r="E1319" s="364" t="s">
        <v>555</v>
      </c>
      <c r="F1319" s="364" t="s">
        <v>592</v>
      </c>
      <c r="G1319" s="364" t="s">
        <v>469</v>
      </c>
      <c r="H1319" s="364" t="s">
        <v>556</v>
      </c>
      <c r="J1319" s="364" t="s">
        <v>571</v>
      </c>
      <c r="K1319" s="364" t="s">
        <v>558</v>
      </c>
      <c r="L1319" s="364" t="s">
        <v>742</v>
      </c>
      <c r="M1319" s="364" t="s">
        <v>744</v>
      </c>
      <c r="N1319" s="364" t="s">
        <v>739</v>
      </c>
      <c r="O1319" s="364" t="s">
        <v>555</v>
      </c>
      <c r="P1319" s="364" t="s">
        <v>555</v>
      </c>
      <c r="Q1319" s="364" t="s">
        <v>555</v>
      </c>
      <c r="R1319" s="364" t="s">
        <v>555</v>
      </c>
      <c r="S1319" s="364" t="s">
        <v>555</v>
      </c>
      <c r="T1319" s="365">
        <v>12367</v>
      </c>
      <c r="U1319" s="365">
        <v>0</v>
      </c>
      <c r="V1319" s="365">
        <v>0</v>
      </c>
      <c r="W1319" s="365">
        <v>2161</v>
      </c>
      <c r="X1319" s="365">
        <v>0</v>
      </c>
      <c r="Y1319" s="365">
        <v>0</v>
      </c>
      <c r="Z1319" s="365">
        <v>0</v>
      </c>
      <c r="AA1319" s="365">
        <v>0</v>
      </c>
      <c r="AB1319" s="365">
        <v>0</v>
      </c>
      <c r="AC1319" s="365">
        <v>0</v>
      </c>
      <c r="AD1319" s="365">
        <v>0</v>
      </c>
      <c r="AE1319" s="365">
        <v>14528</v>
      </c>
      <c r="AF1319" s="365">
        <v>0</v>
      </c>
      <c r="AG1319" s="365">
        <v>0</v>
      </c>
      <c r="AH1319" s="365">
        <v>0</v>
      </c>
    </row>
    <row r="1320" spans="1:97">
      <c r="A1320" s="458" t="str">
        <f t="shared" si="20"/>
        <v>0104502263648000</v>
      </c>
      <c r="B1320" s="364" t="s">
        <v>1616</v>
      </c>
      <c r="C1320" s="364" t="s">
        <v>553</v>
      </c>
      <c r="D1320" s="364" t="s">
        <v>558</v>
      </c>
      <c r="E1320" s="364" t="s">
        <v>555</v>
      </c>
      <c r="F1320" s="364" t="s">
        <v>592</v>
      </c>
      <c r="G1320" s="364" t="s">
        <v>469</v>
      </c>
      <c r="H1320" s="364" t="s">
        <v>556</v>
      </c>
      <c r="J1320" s="364" t="s">
        <v>571</v>
      </c>
      <c r="K1320" s="364" t="s">
        <v>561</v>
      </c>
      <c r="L1320" s="364" t="s">
        <v>742</v>
      </c>
      <c r="M1320" s="364" t="s">
        <v>744</v>
      </c>
      <c r="N1320" s="364" t="s">
        <v>739</v>
      </c>
      <c r="O1320" s="364" t="s">
        <v>555</v>
      </c>
      <c r="P1320" s="364" t="s">
        <v>555</v>
      </c>
      <c r="Q1320" s="364" t="s">
        <v>555</v>
      </c>
      <c r="R1320" s="364" t="s">
        <v>555</v>
      </c>
      <c r="S1320" s="364" t="s">
        <v>555</v>
      </c>
      <c r="T1320" s="365">
        <v>1765</v>
      </c>
      <c r="U1320" s="365">
        <v>0</v>
      </c>
      <c r="V1320" s="365">
        <v>0</v>
      </c>
      <c r="W1320" s="365">
        <v>363</v>
      </c>
      <c r="X1320" s="365">
        <v>0</v>
      </c>
      <c r="Y1320" s="365">
        <v>0</v>
      </c>
      <c r="Z1320" s="365">
        <v>0</v>
      </c>
      <c r="AA1320" s="365">
        <v>0</v>
      </c>
      <c r="AB1320" s="365">
        <v>0</v>
      </c>
      <c r="AC1320" s="365">
        <v>0</v>
      </c>
      <c r="AD1320" s="365">
        <v>0</v>
      </c>
      <c r="AE1320" s="365">
        <v>2128</v>
      </c>
      <c r="AF1320" s="365">
        <v>0</v>
      </c>
      <c r="AG1320" s="365">
        <v>0</v>
      </c>
      <c r="AH1320" s="365">
        <v>0</v>
      </c>
    </row>
    <row r="1321" spans="1:97">
      <c r="A1321" s="458" t="str">
        <f t="shared" si="20"/>
        <v>0104503263648000</v>
      </c>
      <c r="B1321" s="364" t="s">
        <v>1616</v>
      </c>
      <c r="C1321" s="364" t="s">
        <v>553</v>
      </c>
      <c r="D1321" s="364" t="s">
        <v>558</v>
      </c>
      <c r="E1321" s="364" t="s">
        <v>555</v>
      </c>
      <c r="F1321" s="364" t="s">
        <v>592</v>
      </c>
      <c r="G1321" s="364" t="s">
        <v>469</v>
      </c>
      <c r="H1321" s="364" t="s">
        <v>556</v>
      </c>
      <c r="J1321" s="364" t="s">
        <v>571</v>
      </c>
      <c r="K1321" s="364" t="s">
        <v>562</v>
      </c>
      <c r="L1321" s="364" t="s">
        <v>742</v>
      </c>
      <c r="M1321" s="364" t="s">
        <v>744</v>
      </c>
      <c r="N1321" s="364" t="s">
        <v>739</v>
      </c>
      <c r="O1321" s="364" t="s">
        <v>555</v>
      </c>
      <c r="P1321" s="364" t="s">
        <v>555</v>
      </c>
      <c r="Q1321" s="364" t="s">
        <v>555</v>
      </c>
      <c r="R1321" s="364" t="s">
        <v>555</v>
      </c>
      <c r="S1321" s="364" t="s">
        <v>555</v>
      </c>
      <c r="T1321" s="365">
        <v>12688</v>
      </c>
      <c r="U1321" s="365">
        <v>0</v>
      </c>
      <c r="V1321" s="365">
        <v>0</v>
      </c>
      <c r="W1321" s="365">
        <v>2194</v>
      </c>
      <c r="X1321" s="365">
        <v>0</v>
      </c>
      <c r="Y1321" s="365">
        <v>0</v>
      </c>
      <c r="Z1321" s="365">
        <v>0</v>
      </c>
      <c r="AA1321" s="365">
        <v>0</v>
      </c>
      <c r="AB1321" s="365">
        <v>0</v>
      </c>
      <c r="AC1321" s="365">
        <v>0</v>
      </c>
      <c r="AD1321" s="365">
        <v>0</v>
      </c>
      <c r="AE1321" s="365">
        <v>14882</v>
      </c>
      <c r="AF1321" s="365">
        <v>0</v>
      </c>
      <c r="AG1321" s="365">
        <v>0</v>
      </c>
      <c r="AH1321" s="365">
        <v>0</v>
      </c>
    </row>
    <row r="1322" spans="1:97">
      <c r="A1322" s="458" t="str">
        <f t="shared" si="20"/>
        <v>0104504263648000</v>
      </c>
      <c r="B1322" s="364" t="s">
        <v>1616</v>
      </c>
      <c r="C1322" s="364" t="s">
        <v>553</v>
      </c>
      <c r="D1322" s="364" t="s">
        <v>558</v>
      </c>
      <c r="E1322" s="364" t="s">
        <v>555</v>
      </c>
      <c r="F1322" s="364" t="s">
        <v>592</v>
      </c>
      <c r="G1322" s="364" t="s">
        <v>469</v>
      </c>
      <c r="H1322" s="364" t="s">
        <v>556</v>
      </c>
      <c r="J1322" s="364" t="s">
        <v>571</v>
      </c>
      <c r="K1322" s="364" t="s">
        <v>563</v>
      </c>
      <c r="L1322" s="364" t="s">
        <v>742</v>
      </c>
      <c r="M1322" s="364" t="s">
        <v>744</v>
      </c>
      <c r="N1322" s="364" t="s">
        <v>739</v>
      </c>
      <c r="O1322" s="364" t="s">
        <v>555</v>
      </c>
      <c r="P1322" s="364" t="s">
        <v>555</v>
      </c>
      <c r="Q1322" s="364" t="s">
        <v>555</v>
      </c>
      <c r="R1322" s="364" t="s">
        <v>555</v>
      </c>
      <c r="S1322" s="364" t="s">
        <v>555</v>
      </c>
      <c r="T1322" s="365">
        <v>1444</v>
      </c>
      <c r="U1322" s="365">
        <v>0</v>
      </c>
      <c r="V1322" s="365">
        <v>0</v>
      </c>
      <c r="W1322" s="365">
        <v>330</v>
      </c>
      <c r="X1322" s="365">
        <v>0</v>
      </c>
      <c r="Y1322" s="365">
        <v>0</v>
      </c>
      <c r="Z1322" s="365">
        <v>0</v>
      </c>
      <c r="AA1322" s="365">
        <v>0</v>
      </c>
      <c r="AB1322" s="365">
        <v>0</v>
      </c>
      <c r="AC1322" s="365">
        <v>0</v>
      </c>
      <c r="AD1322" s="365">
        <v>0</v>
      </c>
      <c r="AE1322" s="365">
        <v>1774</v>
      </c>
      <c r="AF1322" s="365">
        <v>0</v>
      </c>
      <c r="AG1322" s="365">
        <v>0</v>
      </c>
      <c r="AH1322" s="365">
        <v>0</v>
      </c>
    </row>
    <row r="1323" spans="1:97">
      <c r="A1323" s="458" t="str">
        <f t="shared" si="20"/>
        <v>0104505263648000</v>
      </c>
      <c r="B1323" s="364" t="s">
        <v>1616</v>
      </c>
      <c r="C1323" s="364" t="s">
        <v>553</v>
      </c>
      <c r="D1323" s="364" t="s">
        <v>558</v>
      </c>
      <c r="E1323" s="364" t="s">
        <v>555</v>
      </c>
      <c r="F1323" s="364" t="s">
        <v>592</v>
      </c>
      <c r="G1323" s="364" t="s">
        <v>469</v>
      </c>
      <c r="H1323" s="364" t="s">
        <v>556</v>
      </c>
      <c r="J1323" s="364" t="s">
        <v>571</v>
      </c>
      <c r="K1323" s="364" t="s">
        <v>564</v>
      </c>
      <c r="L1323" s="364" t="s">
        <v>742</v>
      </c>
      <c r="M1323" s="364" t="s">
        <v>744</v>
      </c>
      <c r="N1323" s="364" t="s">
        <v>739</v>
      </c>
      <c r="O1323" s="364" t="s">
        <v>555</v>
      </c>
      <c r="P1323" s="364" t="s">
        <v>555</v>
      </c>
      <c r="Q1323" s="364" t="s">
        <v>555</v>
      </c>
      <c r="R1323" s="364" t="s">
        <v>555</v>
      </c>
      <c r="S1323" s="364" t="s">
        <v>555</v>
      </c>
      <c r="T1323" s="365">
        <v>10631</v>
      </c>
      <c r="U1323" s="365">
        <v>0</v>
      </c>
      <c r="V1323" s="365">
        <v>0</v>
      </c>
      <c r="W1323" s="365">
        <v>2228</v>
      </c>
      <c r="X1323" s="365">
        <v>0</v>
      </c>
      <c r="Y1323" s="365">
        <v>0</v>
      </c>
      <c r="Z1323" s="365">
        <v>0</v>
      </c>
      <c r="AA1323" s="365">
        <v>0</v>
      </c>
      <c r="AB1323" s="365">
        <v>0</v>
      </c>
      <c r="AC1323" s="365">
        <v>0</v>
      </c>
      <c r="AD1323" s="365">
        <v>0</v>
      </c>
      <c r="AE1323" s="365">
        <v>12859</v>
      </c>
      <c r="AF1323" s="365">
        <v>0</v>
      </c>
      <c r="AG1323" s="365">
        <v>0</v>
      </c>
      <c r="AH1323" s="365">
        <v>0</v>
      </c>
    </row>
    <row r="1324" spans="1:97">
      <c r="A1324" s="458" t="str">
        <f t="shared" si="20"/>
        <v>0104506263648000</v>
      </c>
      <c r="B1324" s="364" t="s">
        <v>1616</v>
      </c>
      <c r="C1324" s="364" t="s">
        <v>553</v>
      </c>
      <c r="D1324" s="364" t="s">
        <v>558</v>
      </c>
      <c r="E1324" s="364" t="s">
        <v>555</v>
      </c>
      <c r="F1324" s="364" t="s">
        <v>592</v>
      </c>
      <c r="G1324" s="364" t="s">
        <v>469</v>
      </c>
      <c r="H1324" s="364" t="s">
        <v>556</v>
      </c>
      <c r="J1324" s="364" t="s">
        <v>571</v>
      </c>
      <c r="K1324" s="364" t="s">
        <v>565</v>
      </c>
      <c r="L1324" s="364" t="s">
        <v>742</v>
      </c>
      <c r="M1324" s="364" t="s">
        <v>744</v>
      </c>
      <c r="N1324" s="364" t="s">
        <v>739</v>
      </c>
      <c r="O1324" s="364" t="s">
        <v>555</v>
      </c>
      <c r="P1324" s="364" t="s">
        <v>555</v>
      </c>
      <c r="Q1324" s="364" t="s">
        <v>555</v>
      </c>
      <c r="R1324" s="364" t="s">
        <v>555</v>
      </c>
      <c r="S1324" s="364" t="s">
        <v>555</v>
      </c>
      <c r="T1324" s="365">
        <v>1139</v>
      </c>
      <c r="U1324" s="365">
        <v>0</v>
      </c>
      <c r="V1324" s="365">
        <v>0</v>
      </c>
      <c r="W1324" s="365">
        <v>297</v>
      </c>
      <c r="X1324" s="365">
        <v>0</v>
      </c>
      <c r="Y1324" s="365">
        <v>0</v>
      </c>
      <c r="Z1324" s="365">
        <v>0</v>
      </c>
      <c r="AA1324" s="365">
        <v>0</v>
      </c>
      <c r="AB1324" s="365">
        <v>0</v>
      </c>
      <c r="AC1324" s="365">
        <v>0</v>
      </c>
      <c r="AD1324" s="365">
        <v>0</v>
      </c>
      <c r="AE1324" s="365">
        <v>1436</v>
      </c>
      <c r="AF1324" s="365">
        <v>0</v>
      </c>
      <c r="AG1324" s="365">
        <v>0</v>
      </c>
      <c r="AH1324" s="365">
        <v>0</v>
      </c>
    </row>
    <row r="1325" spans="1:97">
      <c r="A1325" s="458" t="str">
        <f t="shared" si="20"/>
        <v>0104507263648000</v>
      </c>
      <c r="B1325" s="364" t="s">
        <v>1616</v>
      </c>
      <c r="C1325" s="364" t="s">
        <v>553</v>
      </c>
      <c r="D1325" s="364" t="s">
        <v>558</v>
      </c>
      <c r="E1325" s="364" t="s">
        <v>555</v>
      </c>
      <c r="F1325" s="364" t="s">
        <v>592</v>
      </c>
      <c r="G1325" s="364" t="s">
        <v>469</v>
      </c>
      <c r="H1325" s="364" t="s">
        <v>556</v>
      </c>
      <c r="J1325" s="364" t="s">
        <v>571</v>
      </c>
      <c r="K1325" s="364" t="s">
        <v>566</v>
      </c>
      <c r="L1325" s="364" t="s">
        <v>742</v>
      </c>
      <c r="M1325" s="364" t="s">
        <v>744</v>
      </c>
      <c r="N1325" s="364" t="s">
        <v>739</v>
      </c>
      <c r="O1325" s="364" t="s">
        <v>555</v>
      </c>
      <c r="P1325" s="364" t="s">
        <v>555</v>
      </c>
      <c r="Q1325" s="364" t="s">
        <v>555</v>
      </c>
      <c r="R1325" s="364" t="s">
        <v>555</v>
      </c>
      <c r="S1325" s="364" t="s">
        <v>555</v>
      </c>
      <c r="T1325" s="365">
        <v>9167</v>
      </c>
      <c r="U1325" s="365">
        <v>0</v>
      </c>
      <c r="V1325" s="365">
        <v>0</v>
      </c>
      <c r="W1325" s="365">
        <v>2262</v>
      </c>
      <c r="X1325" s="365">
        <v>0</v>
      </c>
      <c r="Y1325" s="365">
        <v>0</v>
      </c>
      <c r="Z1325" s="365">
        <v>0</v>
      </c>
      <c r="AA1325" s="365">
        <v>0</v>
      </c>
      <c r="AB1325" s="365">
        <v>0</v>
      </c>
      <c r="AC1325" s="365">
        <v>0</v>
      </c>
      <c r="AD1325" s="365">
        <v>0</v>
      </c>
      <c r="AE1325" s="365">
        <v>11429</v>
      </c>
      <c r="AF1325" s="365">
        <v>0</v>
      </c>
      <c r="AG1325" s="365">
        <v>0</v>
      </c>
      <c r="AH1325" s="365">
        <v>0</v>
      </c>
    </row>
    <row r="1326" spans="1:97">
      <c r="A1326" s="458" t="str">
        <f t="shared" si="20"/>
        <v>0104508263648000</v>
      </c>
      <c r="B1326" s="364" t="s">
        <v>1616</v>
      </c>
      <c r="C1326" s="364" t="s">
        <v>553</v>
      </c>
      <c r="D1326" s="364" t="s">
        <v>558</v>
      </c>
      <c r="E1326" s="364" t="s">
        <v>555</v>
      </c>
      <c r="F1326" s="364" t="s">
        <v>592</v>
      </c>
      <c r="G1326" s="364" t="s">
        <v>469</v>
      </c>
      <c r="H1326" s="364" t="s">
        <v>556</v>
      </c>
      <c r="J1326" s="364" t="s">
        <v>571</v>
      </c>
      <c r="K1326" s="364" t="s">
        <v>554</v>
      </c>
      <c r="L1326" s="364" t="s">
        <v>742</v>
      </c>
      <c r="M1326" s="364" t="s">
        <v>744</v>
      </c>
      <c r="N1326" s="364" t="s">
        <v>739</v>
      </c>
      <c r="O1326" s="364" t="s">
        <v>555</v>
      </c>
      <c r="P1326" s="364" t="s">
        <v>555</v>
      </c>
      <c r="Q1326" s="364" t="s">
        <v>555</v>
      </c>
      <c r="R1326" s="364" t="s">
        <v>555</v>
      </c>
      <c r="S1326" s="364" t="s">
        <v>555</v>
      </c>
      <c r="T1326" s="365">
        <v>922</v>
      </c>
      <c r="U1326" s="365">
        <v>0</v>
      </c>
      <c r="V1326" s="365">
        <v>0</v>
      </c>
      <c r="W1326" s="365">
        <v>262</v>
      </c>
      <c r="X1326" s="365">
        <v>0</v>
      </c>
      <c r="Y1326" s="365">
        <v>0</v>
      </c>
      <c r="Z1326" s="365">
        <v>0</v>
      </c>
      <c r="AA1326" s="365">
        <v>0</v>
      </c>
      <c r="AB1326" s="365">
        <v>0</v>
      </c>
      <c r="AC1326" s="365">
        <v>0</v>
      </c>
      <c r="AD1326" s="365">
        <v>0</v>
      </c>
      <c r="AE1326" s="365">
        <v>1184</v>
      </c>
      <c r="AF1326" s="365">
        <v>0</v>
      </c>
      <c r="AG1326" s="365">
        <v>0</v>
      </c>
      <c r="AH1326" s="365">
        <v>0</v>
      </c>
    </row>
    <row r="1327" spans="1:97">
      <c r="A1327" s="458" t="str">
        <f t="shared" si="20"/>
        <v>0104509263648000</v>
      </c>
      <c r="B1327" s="364" t="s">
        <v>1616</v>
      </c>
      <c r="C1327" s="364" t="s">
        <v>553</v>
      </c>
      <c r="D1327" s="364" t="s">
        <v>558</v>
      </c>
      <c r="E1327" s="364" t="s">
        <v>555</v>
      </c>
      <c r="F1327" s="364" t="s">
        <v>592</v>
      </c>
      <c r="G1327" s="364" t="s">
        <v>469</v>
      </c>
      <c r="H1327" s="364" t="s">
        <v>556</v>
      </c>
      <c r="J1327" s="364" t="s">
        <v>571</v>
      </c>
      <c r="K1327" s="364" t="s">
        <v>567</v>
      </c>
      <c r="L1327" s="364" t="s">
        <v>742</v>
      </c>
      <c r="M1327" s="364" t="s">
        <v>744</v>
      </c>
      <c r="N1327" s="364" t="s">
        <v>739</v>
      </c>
      <c r="O1327" s="364" t="s">
        <v>555</v>
      </c>
      <c r="P1327" s="364" t="s">
        <v>555</v>
      </c>
      <c r="Q1327" s="364" t="s">
        <v>555</v>
      </c>
      <c r="R1327" s="364" t="s">
        <v>555</v>
      </c>
      <c r="S1327" s="364" t="s">
        <v>555</v>
      </c>
      <c r="T1327" s="365">
        <v>9335</v>
      </c>
      <c r="U1327" s="365">
        <v>0</v>
      </c>
      <c r="V1327" s="365">
        <v>0</v>
      </c>
      <c r="W1327" s="365">
        <v>2297</v>
      </c>
      <c r="X1327" s="365">
        <v>0</v>
      </c>
      <c r="Y1327" s="365">
        <v>0</v>
      </c>
      <c r="Z1327" s="365">
        <v>0</v>
      </c>
      <c r="AA1327" s="365">
        <v>0</v>
      </c>
      <c r="AB1327" s="365">
        <v>0</v>
      </c>
      <c r="AC1327" s="365">
        <v>0</v>
      </c>
      <c r="AD1327" s="365">
        <v>0</v>
      </c>
      <c r="AE1327" s="365">
        <v>11632</v>
      </c>
      <c r="AF1327" s="365">
        <v>0</v>
      </c>
      <c r="AG1327" s="365">
        <v>0</v>
      </c>
      <c r="AH1327" s="365">
        <v>0</v>
      </c>
    </row>
    <row r="1328" spans="1:97">
      <c r="A1328" s="458" t="str">
        <f t="shared" si="20"/>
        <v>0104510263648000</v>
      </c>
      <c r="B1328" s="364" t="s">
        <v>1616</v>
      </c>
      <c r="C1328" s="364" t="s">
        <v>553</v>
      </c>
      <c r="D1328" s="364" t="s">
        <v>558</v>
      </c>
      <c r="E1328" s="364" t="s">
        <v>555</v>
      </c>
      <c r="F1328" s="364" t="s">
        <v>592</v>
      </c>
      <c r="G1328" s="364" t="s">
        <v>469</v>
      </c>
      <c r="H1328" s="364" t="s">
        <v>556</v>
      </c>
      <c r="J1328" s="364" t="s">
        <v>571</v>
      </c>
      <c r="K1328" s="364" t="s">
        <v>568</v>
      </c>
      <c r="L1328" s="364" t="s">
        <v>742</v>
      </c>
      <c r="M1328" s="364" t="s">
        <v>744</v>
      </c>
      <c r="N1328" s="364" t="s">
        <v>739</v>
      </c>
      <c r="O1328" s="364" t="s">
        <v>555</v>
      </c>
      <c r="P1328" s="364" t="s">
        <v>555</v>
      </c>
      <c r="Q1328" s="364" t="s">
        <v>555</v>
      </c>
      <c r="R1328" s="364" t="s">
        <v>555</v>
      </c>
      <c r="S1328" s="364" t="s">
        <v>555</v>
      </c>
      <c r="T1328" s="365">
        <v>754</v>
      </c>
      <c r="U1328" s="365">
        <v>0</v>
      </c>
      <c r="V1328" s="365">
        <v>0</v>
      </c>
      <c r="W1328" s="365">
        <v>228</v>
      </c>
      <c r="X1328" s="365">
        <v>0</v>
      </c>
      <c r="Y1328" s="365">
        <v>0</v>
      </c>
      <c r="Z1328" s="365">
        <v>0</v>
      </c>
      <c r="AA1328" s="365">
        <v>0</v>
      </c>
      <c r="AB1328" s="365">
        <v>0</v>
      </c>
      <c r="AC1328" s="365">
        <v>0</v>
      </c>
      <c r="AD1328" s="365">
        <v>0</v>
      </c>
      <c r="AE1328" s="365">
        <v>982</v>
      </c>
      <c r="AF1328" s="365">
        <v>0</v>
      </c>
      <c r="AG1328" s="365">
        <v>0</v>
      </c>
      <c r="AH1328" s="365">
        <v>0</v>
      </c>
    </row>
    <row r="1329" spans="1:51">
      <c r="A1329" s="458" t="str">
        <f t="shared" si="20"/>
        <v>0104511263648000</v>
      </c>
      <c r="B1329" s="364" t="s">
        <v>1616</v>
      </c>
      <c r="C1329" s="364" t="s">
        <v>553</v>
      </c>
      <c r="D1329" s="364" t="s">
        <v>558</v>
      </c>
      <c r="E1329" s="364" t="s">
        <v>555</v>
      </c>
      <c r="F1329" s="364" t="s">
        <v>592</v>
      </c>
      <c r="G1329" s="364" t="s">
        <v>469</v>
      </c>
      <c r="H1329" s="364" t="s">
        <v>556</v>
      </c>
      <c r="J1329" s="364" t="s">
        <v>571</v>
      </c>
      <c r="K1329" s="364" t="s">
        <v>569</v>
      </c>
      <c r="L1329" s="364" t="s">
        <v>742</v>
      </c>
      <c r="M1329" s="364" t="s">
        <v>744</v>
      </c>
      <c r="N1329" s="364" t="s">
        <v>739</v>
      </c>
      <c r="O1329" s="364" t="s">
        <v>555</v>
      </c>
      <c r="P1329" s="364" t="s">
        <v>555</v>
      </c>
      <c r="Q1329" s="364" t="s">
        <v>555</v>
      </c>
      <c r="R1329" s="364" t="s">
        <v>555</v>
      </c>
      <c r="S1329" s="364" t="s">
        <v>555</v>
      </c>
      <c r="T1329" s="365">
        <v>7454</v>
      </c>
      <c r="U1329" s="365">
        <v>0</v>
      </c>
      <c r="V1329" s="365">
        <v>0</v>
      </c>
      <c r="W1329" s="365">
        <v>2333</v>
      </c>
      <c r="X1329" s="365">
        <v>0</v>
      </c>
      <c r="Y1329" s="365">
        <v>0</v>
      </c>
      <c r="Z1329" s="365">
        <v>0</v>
      </c>
      <c r="AA1329" s="365">
        <v>0</v>
      </c>
      <c r="AB1329" s="365">
        <v>0</v>
      </c>
      <c r="AC1329" s="365">
        <v>0</v>
      </c>
      <c r="AD1329" s="365">
        <v>0</v>
      </c>
      <c r="AE1329" s="365">
        <v>9787</v>
      </c>
      <c r="AF1329" s="365">
        <v>0</v>
      </c>
      <c r="AG1329" s="365">
        <v>0</v>
      </c>
      <c r="AH1329" s="365">
        <v>0</v>
      </c>
    </row>
    <row r="1330" spans="1:51">
      <c r="A1330" s="458" t="str">
        <f t="shared" si="20"/>
        <v>0104512263648000</v>
      </c>
      <c r="B1330" s="364" t="s">
        <v>1616</v>
      </c>
      <c r="C1330" s="364" t="s">
        <v>553</v>
      </c>
      <c r="D1330" s="364" t="s">
        <v>558</v>
      </c>
      <c r="E1330" s="364" t="s">
        <v>555</v>
      </c>
      <c r="F1330" s="364" t="s">
        <v>592</v>
      </c>
      <c r="G1330" s="364" t="s">
        <v>469</v>
      </c>
      <c r="H1330" s="364" t="s">
        <v>556</v>
      </c>
      <c r="J1330" s="364" t="s">
        <v>571</v>
      </c>
      <c r="K1330" s="364" t="s">
        <v>557</v>
      </c>
      <c r="L1330" s="364" t="s">
        <v>742</v>
      </c>
      <c r="M1330" s="364" t="s">
        <v>744</v>
      </c>
      <c r="N1330" s="364" t="s">
        <v>739</v>
      </c>
      <c r="O1330" s="364" t="s">
        <v>555</v>
      </c>
      <c r="P1330" s="364" t="s">
        <v>555</v>
      </c>
      <c r="Q1330" s="364" t="s">
        <v>555</v>
      </c>
      <c r="R1330" s="364" t="s">
        <v>555</v>
      </c>
      <c r="S1330" s="364" t="s">
        <v>555</v>
      </c>
      <c r="T1330" s="365">
        <v>586</v>
      </c>
      <c r="U1330" s="365">
        <v>0</v>
      </c>
      <c r="V1330" s="365">
        <v>0</v>
      </c>
      <c r="W1330" s="365">
        <v>192</v>
      </c>
      <c r="X1330" s="365">
        <v>0</v>
      </c>
      <c r="Y1330" s="365">
        <v>0</v>
      </c>
      <c r="Z1330" s="365">
        <v>0</v>
      </c>
      <c r="AA1330" s="365">
        <v>0</v>
      </c>
      <c r="AB1330" s="365">
        <v>0</v>
      </c>
      <c r="AC1330" s="365">
        <v>0</v>
      </c>
      <c r="AD1330" s="365">
        <v>0</v>
      </c>
      <c r="AE1330" s="365">
        <v>778</v>
      </c>
      <c r="AF1330" s="365">
        <v>0</v>
      </c>
      <c r="AG1330" s="365">
        <v>0</v>
      </c>
      <c r="AH1330" s="365">
        <v>0</v>
      </c>
    </row>
    <row r="1331" spans="1:51">
      <c r="A1331" s="458" t="str">
        <f t="shared" si="20"/>
        <v>0104513263648000</v>
      </c>
      <c r="B1331" s="364" t="s">
        <v>1616</v>
      </c>
      <c r="C1331" s="364" t="s">
        <v>553</v>
      </c>
      <c r="D1331" s="364" t="s">
        <v>558</v>
      </c>
      <c r="E1331" s="364" t="s">
        <v>555</v>
      </c>
      <c r="F1331" s="364" t="s">
        <v>592</v>
      </c>
      <c r="G1331" s="364" t="s">
        <v>469</v>
      </c>
      <c r="H1331" s="364" t="s">
        <v>556</v>
      </c>
      <c r="J1331" s="364" t="s">
        <v>571</v>
      </c>
      <c r="K1331" s="364" t="s">
        <v>572</v>
      </c>
      <c r="L1331" s="364" t="s">
        <v>742</v>
      </c>
      <c r="M1331" s="364" t="s">
        <v>744</v>
      </c>
      <c r="N1331" s="364" t="s">
        <v>739</v>
      </c>
      <c r="O1331" s="364" t="s">
        <v>555</v>
      </c>
      <c r="P1331" s="364" t="s">
        <v>555</v>
      </c>
      <c r="Q1331" s="364" t="s">
        <v>555</v>
      </c>
      <c r="R1331" s="364" t="s">
        <v>555</v>
      </c>
      <c r="S1331" s="364" t="s">
        <v>555</v>
      </c>
      <c r="T1331" s="365">
        <v>5470</v>
      </c>
      <c r="U1331" s="365">
        <v>0</v>
      </c>
      <c r="V1331" s="365">
        <v>0</v>
      </c>
      <c r="W1331" s="365">
        <v>2369</v>
      </c>
      <c r="X1331" s="365">
        <v>0</v>
      </c>
      <c r="Y1331" s="365">
        <v>0</v>
      </c>
      <c r="Z1331" s="365">
        <v>0</v>
      </c>
      <c r="AA1331" s="365">
        <v>0</v>
      </c>
      <c r="AB1331" s="365">
        <v>0</v>
      </c>
      <c r="AC1331" s="365">
        <v>0</v>
      </c>
      <c r="AD1331" s="365">
        <v>0</v>
      </c>
      <c r="AE1331" s="365">
        <v>7839</v>
      </c>
      <c r="AF1331" s="365">
        <v>0</v>
      </c>
      <c r="AG1331" s="365">
        <v>0</v>
      </c>
      <c r="AH1331" s="365">
        <v>0</v>
      </c>
    </row>
    <row r="1332" spans="1:51">
      <c r="A1332" s="458" t="str">
        <f t="shared" si="20"/>
        <v>0104514263648000</v>
      </c>
      <c r="B1332" s="364" t="s">
        <v>1616</v>
      </c>
      <c r="C1332" s="364" t="s">
        <v>553</v>
      </c>
      <c r="D1332" s="364" t="s">
        <v>558</v>
      </c>
      <c r="E1332" s="364" t="s">
        <v>555</v>
      </c>
      <c r="F1332" s="364" t="s">
        <v>592</v>
      </c>
      <c r="G1332" s="364" t="s">
        <v>469</v>
      </c>
      <c r="H1332" s="364" t="s">
        <v>556</v>
      </c>
      <c r="J1332" s="364" t="s">
        <v>571</v>
      </c>
      <c r="K1332" s="364" t="s">
        <v>573</v>
      </c>
      <c r="L1332" s="364" t="s">
        <v>742</v>
      </c>
      <c r="M1332" s="364" t="s">
        <v>744</v>
      </c>
      <c r="N1332" s="364" t="s">
        <v>739</v>
      </c>
      <c r="O1332" s="364" t="s">
        <v>555</v>
      </c>
      <c r="P1332" s="364" t="s">
        <v>555</v>
      </c>
      <c r="Q1332" s="364" t="s">
        <v>555</v>
      </c>
      <c r="R1332" s="364" t="s">
        <v>555</v>
      </c>
      <c r="S1332" s="364" t="s">
        <v>555</v>
      </c>
      <c r="T1332" s="365">
        <v>472</v>
      </c>
      <c r="U1332" s="365">
        <v>0</v>
      </c>
      <c r="V1332" s="365">
        <v>0</v>
      </c>
      <c r="W1332" s="365">
        <v>156</v>
      </c>
      <c r="X1332" s="365">
        <v>0</v>
      </c>
      <c r="Y1332" s="365">
        <v>0</v>
      </c>
      <c r="Z1332" s="365">
        <v>0</v>
      </c>
      <c r="AA1332" s="365">
        <v>0</v>
      </c>
      <c r="AB1332" s="365">
        <v>0</v>
      </c>
      <c r="AC1332" s="365">
        <v>0</v>
      </c>
      <c r="AD1332" s="365">
        <v>0</v>
      </c>
      <c r="AE1332" s="365">
        <v>628</v>
      </c>
      <c r="AF1332" s="365">
        <v>0</v>
      </c>
      <c r="AG1332" s="365">
        <v>0</v>
      </c>
      <c r="AH1332" s="365">
        <v>0</v>
      </c>
    </row>
    <row r="1333" spans="1:51">
      <c r="A1333" s="458" t="str">
        <f t="shared" si="20"/>
        <v>0104515263648000</v>
      </c>
      <c r="B1333" s="364" t="s">
        <v>1616</v>
      </c>
      <c r="C1333" s="364" t="s">
        <v>553</v>
      </c>
      <c r="D1333" s="364" t="s">
        <v>558</v>
      </c>
      <c r="E1333" s="364" t="s">
        <v>555</v>
      </c>
      <c r="F1333" s="364" t="s">
        <v>592</v>
      </c>
      <c r="G1333" s="364" t="s">
        <v>469</v>
      </c>
      <c r="H1333" s="364" t="s">
        <v>556</v>
      </c>
      <c r="J1333" s="364" t="s">
        <v>571</v>
      </c>
      <c r="K1333" s="364" t="s">
        <v>574</v>
      </c>
      <c r="L1333" s="364" t="s">
        <v>742</v>
      </c>
      <c r="M1333" s="364" t="s">
        <v>744</v>
      </c>
      <c r="N1333" s="364" t="s">
        <v>739</v>
      </c>
      <c r="O1333" s="364" t="s">
        <v>555</v>
      </c>
      <c r="P1333" s="364" t="s">
        <v>555</v>
      </c>
      <c r="Q1333" s="364" t="s">
        <v>555</v>
      </c>
      <c r="R1333" s="364" t="s">
        <v>555</v>
      </c>
      <c r="S1333" s="364" t="s">
        <v>555</v>
      </c>
      <c r="T1333" s="365">
        <v>4645</v>
      </c>
      <c r="U1333" s="365">
        <v>0</v>
      </c>
      <c r="V1333" s="365">
        <v>0</v>
      </c>
      <c r="W1333" s="365">
        <v>2406</v>
      </c>
      <c r="X1333" s="365">
        <v>0</v>
      </c>
      <c r="Y1333" s="365">
        <v>0</v>
      </c>
      <c r="Z1333" s="365">
        <v>0</v>
      </c>
      <c r="AA1333" s="365">
        <v>0</v>
      </c>
      <c r="AB1333" s="365">
        <v>0</v>
      </c>
      <c r="AC1333" s="365">
        <v>0</v>
      </c>
      <c r="AD1333" s="365">
        <v>0</v>
      </c>
      <c r="AE1333" s="365">
        <v>7051</v>
      </c>
      <c r="AF1333" s="365">
        <v>0</v>
      </c>
      <c r="AG1333" s="365">
        <v>0</v>
      </c>
      <c r="AH1333" s="365">
        <v>0</v>
      </c>
    </row>
    <row r="1334" spans="1:51">
      <c r="A1334" s="458" t="str">
        <f t="shared" si="20"/>
        <v>0104516263648000</v>
      </c>
      <c r="B1334" s="364" t="s">
        <v>1616</v>
      </c>
      <c r="C1334" s="364" t="s">
        <v>553</v>
      </c>
      <c r="D1334" s="364" t="s">
        <v>558</v>
      </c>
      <c r="E1334" s="364" t="s">
        <v>555</v>
      </c>
      <c r="F1334" s="364" t="s">
        <v>592</v>
      </c>
      <c r="G1334" s="364" t="s">
        <v>469</v>
      </c>
      <c r="H1334" s="364" t="s">
        <v>556</v>
      </c>
      <c r="J1334" s="364" t="s">
        <v>571</v>
      </c>
      <c r="K1334" s="364" t="s">
        <v>575</v>
      </c>
      <c r="L1334" s="364" t="s">
        <v>742</v>
      </c>
      <c r="M1334" s="364" t="s">
        <v>744</v>
      </c>
      <c r="N1334" s="364" t="s">
        <v>739</v>
      </c>
      <c r="O1334" s="364" t="s">
        <v>555</v>
      </c>
      <c r="P1334" s="364" t="s">
        <v>555</v>
      </c>
      <c r="Q1334" s="364" t="s">
        <v>555</v>
      </c>
      <c r="R1334" s="364" t="s">
        <v>555</v>
      </c>
      <c r="S1334" s="364" t="s">
        <v>555</v>
      </c>
      <c r="T1334" s="365">
        <v>383</v>
      </c>
      <c r="U1334" s="365">
        <v>0</v>
      </c>
      <c r="V1334" s="365">
        <v>0</v>
      </c>
      <c r="W1334" s="365">
        <v>119</v>
      </c>
      <c r="X1334" s="365">
        <v>0</v>
      </c>
      <c r="Y1334" s="365">
        <v>0</v>
      </c>
      <c r="Z1334" s="365">
        <v>0</v>
      </c>
      <c r="AA1334" s="365">
        <v>0</v>
      </c>
      <c r="AB1334" s="365">
        <v>0</v>
      </c>
      <c r="AC1334" s="365">
        <v>0</v>
      </c>
      <c r="AD1334" s="365">
        <v>0</v>
      </c>
      <c r="AE1334" s="365">
        <v>502</v>
      </c>
      <c r="AF1334" s="365">
        <v>0</v>
      </c>
      <c r="AG1334" s="365">
        <v>0</v>
      </c>
      <c r="AH1334" s="365">
        <v>0</v>
      </c>
    </row>
    <row r="1335" spans="1:51">
      <c r="A1335" s="458" t="str">
        <f t="shared" si="20"/>
        <v>0104517263648000</v>
      </c>
      <c r="B1335" s="364" t="s">
        <v>1616</v>
      </c>
      <c r="C1335" s="364" t="s">
        <v>553</v>
      </c>
      <c r="D1335" s="364" t="s">
        <v>558</v>
      </c>
      <c r="E1335" s="364" t="s">
        <v>555</v>
      </c>
      <c r="F1335" s="364" t="s">
        <v>592</v>
      </c>
      <c r="G1335" s="364" t="s">
        <v>469</v>
      </c>
      <c r="H1335" s="364" t="s">
        <v>556</v>
      </c>
      <c r="J1335" s="364" t="s">
        <v>571</v>
      </c>
      <c r="K1335" s="364" t="s">
        <v>576</v>
      </c>
      <c r="L1335" s="364" t="s">
        <v>742</v>
      </c>
      <c r="M1335" s="364" t="s">
        <v>744</v>
      </c>
      <c r="N1335" s="364" t="s">
        <v>739</v>
      </c>
      <c r="O1335" s="364" t="s">
        <v>555</v>
      </c>
      <c r="P1335" s="364" t="s">
        <v>555</v>
      </c>
      <c r="Q1335" s="364" t="s">
        <v>555</v>
      </c>
      <c r="R1335" s="364" t="s">
        <v>555</v>
      </c>
      <c r="S1335" s="364" t="s">
        <v>555</v>
      </c>
      <c r="T1335" s="365">
        <v>4722</v>
      </c>
      <c r="U1335" s="365">
        <v>0</v>
      </c>
      <c r="V1335" s="365">
        <v>0</v>
      </c>
      <c r="W1335" s="365">
        <v>2443</v>
      </c>
      <c r="X1335" s="365">
        <v>0</v>
      </c>
      <c r="Y1335" s="365">
        <v>0</v>
      </c>
      <c r="Z1335" s="365">
        <v>0</v>
      </c>
      <c r="AA1335" s="365">
        <v>0</v>
      </c>
      <c r="AB1335" s="365">
        <v>0</v>
      </c>
      <c r="AC1335" s="365">
        <v>0</v>
      </c>
      <c r="AD1335" s="365">
        <v>0</v>
      </c>
      <c r="AE1335" s="365">
        <v>7165</v>
      </c>
      <c r="AF1335" s="365">
        <v>0</v>
      </c>
      <c r="AG1335" s="365">
        <v>0</v>
      </c>
      <c r="AH1335" s="365">
        <v>0</v>
      </c>
    </row>
    <row r="1336" spans="1:51">
      <c r="A1336" s="458" t="str">
        <f t="shared" si="20"/>
        <v>0104518263648000</v>
      </c>
      <c r="B1336" s="364" t="s">
        <v>1616</v>
      </c>
      <c r="C1336" s="364" t="s">
        <v>553</v>
      </c>
      <c r="D1336" s="364" t="s">
        <v>558</v>
      </c>
      <c r="E1336" s="364" t="s">
        <v>555</v>
      </c>
      <c r="F1336" s="364" t="s">
        <v>592</v>
      </c>
      <c r="G1336" s="364" t="s">
        <v>469</v>
      </c>
      <c r="H1336" s="364" t="s">
        <v>556</v>
      </c>
      <c r="J1336" s="364" t="s">
        <v>571</v>
      </c>
      <c r="K1336" s="364" t="s">
        <v>577</v>
      </c>
      <c r="L1336" s="364" t="s">
        <v>742</v>
      </c>
      <c r="M1336" s="364" t="s">
        <v>744</v>
      </c>
      <c r="N1336" s="364" t="s">
        <v>739</v>
      </c>
      <c r="O1336" s="364" t="s">
        <v>555</v>
      </c>
      <c r="P1336" s="364" t="s">
        <v>555</v>
      </c>
      <c r="Q1336" s="364" t="s">
        <v>555</v>
      </c>
      <c r="R1336" s="364" t="s">
        <v>555</v>
      </c>
      <c r="S1336" s="364" t="s">
        <v>555</v>
      </c>
      <c r="T1336" s="365">
        <v>307</v>
      </c>
      <c r="U1336" s="365">
        <v>0</v>
      </c>
      <c r="V1336" s="365">
        <v>0</v>
      </c>
      <c r="W1336" s="365">
        <v>82</v>
      </c>
      <c r="X1336" s="365">
        <v>0</v>
      </c>
      <c r="Y1336" s="365">
        <v>0</v>
      </c>
      <c r="Z1336" s="365">
        <v>0</v>
      </c>
      <c r="AA1336" s="365">
        <v>0</v>
      </c>
      <c r="AB1336" s="365">
        <v>0</v>
      </c>
      <c r="AC1336" s="365">
        <v>0</v>
      </c>
      <c r="AD1336" s="365">
        <v>0</v>
      </c>
      <c r="AE1336" s="365">
        <v>389</v>
      </c>
      <c r="AF1336" s="365">
        <v>0</v>
      </c>
      <c r="AG1336" s="365">
        <v>0</v>
      </c>
      <c r="AH1336" s="365">
        <v>0</v>
      </c>
    </row>
    <row r="1337" spans="1:51">
      <c r="A1337" s="458" t="str">
        <f t="shared" si="20"/>
        <v>0104519263648000</v>
      </c>
      <c r="B1337" s="364" t="s">
        <v>1616</v>
      </c>
      <c r="C1337" s="364" t="s">
        <v>553</v>
      </c>
      <c r="D1337" s="364" t="s">
        <v>558</v>
      </c>
      <c r="E1337" s="364" t="s">
        <v>555</v>
      </c>
      <c r="F1337" s="364" t="s">
        <v>592</v>
      </c>
      <c r="G1337" s="364" t="s">
        <v>469</v>
      </c>
      <c r="H1337" s="364" t="s">
        <v>556</v>
      </c>
      <c r="J1337" s="364" t="s">
        <v>571</v>
      </c>
      <c r="K1337" s="364" t="s">
        <v>578</v>
      </c>
      <c r="L1337" s="364" t="s">
        <v>742</v>
      </c>
      <c r="M1337" s="364" t="s">
        <v>744</v>
      </c>
      <c r="N1337" s="364" t="s">
        <v>739</v>
      </c>
      <c r="O1337" s="364" t="s">
        <v>555</v>
      </c>
      <c r="P1337" s="364" t="s">
        <v>555</v>
      </c>
      <c r="Q1337" s="364" t="s">
        <v>555</v>
      </c>
      <c r="R1337" s="364" t="s">
        <v>555</v>
      </c>
      <c r="S1337" s="364" t="s">
        <v>555</v>
      </c>
      <c r="T1337" s="365">
        <v>4799</v>
      </c>
      <c r="U1337" s="365">
        <v>0</v>
      </c>
      <c r="V1337" s="365">
        <v>0</v>
      </c>
      <c r="W1337" s="365">
        <v>1649</v>
      </c>
      <c r="X1337" s="365">
        <v>0</v>
      </c>
      <c r="Y1337" s="365">
        <v>0</v>
      </c>
      <c r="Z1337" s="365">
        <v>0</v>
      </c>
      <c r="AA1337" s="365">
        <v>0</v>
      </c>
      <c r="AB1337" s="365">
        <v>0</v>
      </c>
      <c r="AC1337" s="365">
        <v>0</v>
      </c>
      <c r="AD1337" s="365">
        <v>0</v>
      </c>
      <c r="AE1337" s="365">
        <v>6448</v>
      </c>
      <c r="AF1337" s="365">
        <v>0</v>
      </c>
      <c r="AG1337" s="365">
        <v>0</v>
      </c>
      <c r="AH1337" s="365">
        <v>0</v>
      </c>
    </row>
    <row r="1338" spans="1:51">
      <c r="A1338" s="458" t="str">
        <f t="shared" si="20"/>
        <v>0104520263648000</v>
      </c>
      <c r="B1338" s="364" t="s">
        <v>1616</v>
      </c>
      <c r="C1338" s="364" t="s">
        <v>553</v>
      </c>
      <c r="D1338" s="364" t="s">
        <v>558</v>
      </c>
      <c r="E1338" s="364" t="s">
        <v>555</v>
      </c>
      <c r="F1338" s="364" t="s">
        <v>592</v>
      </c>
      <c r="G1338" s="364" t="s">
        <v>469</v>
      </c>
      <c r="H1338" s="364" t="s">
        <v>556</v>
      </c>
      <c r="J1338" s="364" t="s">
        <v>571</v>
      </c>
      <c r="K1338" s="364" t="s">
        <v>579</v>
      </c>
      <c r="L1338" s="364" t="s">
        <v>742</v>
      </c>
      <c r="M1338" s="364" t="s">
        <v>744</v>
      </c>
      <c r="N1338" s="364" t="s">
        <v>739</v>
      </c>
      <c r="O1338" s="364" t="s">
        <v>555</v>
      </c>
      <c r="P1338" s="364" t="s">
        <v>555</v>
      </c>
      <c r="Q1338" s="364" t="s">
        <v>555</v>
      </c>
      <c r="R1338" s="364" t="s">
        <v>555</v>
      </c>
      <c r="S1338" s="364" t="s">
        <v>555</v>
      </c>
      <c r="T1338" s="365">
        <v>229</v>
      </c>
      <c r="U1338" s="365">
        <v>0</v>
      </c>
      <c r="V1338" s="365">
        <v>0</v>
      </c>
      <c r="W1338" s="365">
        <v>48</v>
      </c>
      <c r="X1338" s="365">
        <v>0</v>
      </c>
      <c r="Y1338" s="365">
        <v>0</v>
      </c>
      <c r="Z1338" s="365">
        <v>0</v>
      </c>
      <c r="AA1338" s="365">
        <v>0</v>
      </c>
      <c r="AB1338" s="365">
        <v>0</v>
      </c>
      <c r="AC1338" s="365">
        <v>0</v>
      </c>
      <c r="AD1338" s="365">
        <v>0</v>
      </c>
      <c r="AE1338" s="365">
        <v>277</v>
      </c>
      <c r="AF1338" s="365">
        <v>0</v>
      </c>
      <c r="AG1338" s="365">
        <v>0</v>
      </c>
      <c r="AH1338" s="365">
        <v>0</v>
      </c>
    </row>
    <row r="1339" spans="1:51">
      <c r="A1339" s="458" t="str">
        <f t="shared" si="20"/>
        <v>0104521263648000</v>
      </c>
      <c r="B1339" s="364" t="s">
        <v>1616</v>
      </c>
      <c r="C1339" s="364" t="s">
        <v>553</v>
      </c>
      <c r="D1339" s="364" t="s">
        <v>558</v>
      </c>
      <c r="E1339" s="364" t="s">
        <v>555</v>
      </c>
      <c r="F1339" s="364" t="s">
        <v>592</v>
      </c>
      <c r="G1339" s="364" t="s">
        <v>469</v>
      </c>
      <c r="H1339" s="364" t="s">
        <v>556</v>
      </c>
      <c r="J1339" s="364" t="s">
        <v>571</v>
      </c>
      <c r="K1339" s="364" t="s">
        <v>559</v>
      </c>
      <c r="L1339" s="364" t="s">
        <v>742</v>
      </c>
      <c r="M1339" s="364" t="s">
        <v>744</v>
      </c>
      <c r="N1339" s="364" t="s">
        <v>739</v>
      </c>
      <c r="O1339" s="364" t="s">
        <v>555</v>
      </c>
      <c r="P1339" s="364" t="s">
        <v>555</v>
      </c>
      <c r="Q1339" s="364" t="s">
        <v>555</v>
      </c>
      <c r="R1339" s="364" t="s">
        <v>555</v>
      </c>
      <c r="S1339" s="364" t="s">
        <v>555</v>
      </c>
      <c r="T1339" s="365">
        <v>10083</v>
      </c>
      <c r="U1339" s="365">
        <v>0</v>
      </c>
      <c r="V1339" s="365">
        <v>0</v>
      </c>
      <c r="W1339" s="365">
        <v>1504</v>
      </c>
      <c r="X1339" s="365">
        <v>0</v>
      </c>
      <c r="Y1339" s="365">
        <v>0</v>
      </c>
      <c r="Z1339" s="365">
        <v>0</v>
      </c>
      <c r="AA1339" s="365">
        <v>0</v>
      </c>
      <c r="AB1339" s="365">
        <v>0</v>
      </c>
      <c r="AC1339" s="365">
        <v>0</v>
      </c>
      <c r="AD1339" s="365">
        <v>0</v>
      </c>
      <c r="AE1339" s="365">
        <v>11587</v>
      </c>
      <c r="AF1339" s="365">
        <v>0</v>
      </c>
      <c r="AG1339" s="365">
        <v>0</v>
      </c>
      <c r="AH1339" s="365">
        <v>0</v>
      </c>
    </row>
    <row r="1340" spans="1:51">
      <c r="A1340" s="458" t="str">
        <f t="shared" si="20"/>
        <v>0104522263648000</v>
      </c>
      <c r="B1340" s="364" t="s">
        <v>1616</v>
      </c>
      <c r="C1340" s="364" t="s">
        <v>553</v>
      </c>
      <c r="D1340" s="364" t="s">
        <v>558</v>
      </c>
      <c r="E1340" s="364" t="s">
        <v>555</v>
      </c>
      <c r="F1340" s="364" t="s">
        <v>592</v>
      </c>
      <c r="G1340" s="364" t="s">
        <v>469</v>
      </c>
      <c r="H1340" s="364" t="s">
        <v>556</v>
      </c>
      <c r="J1340" s="364" t="s">
        <v>571</v>
      </c>
      <c r="K1340" s="364" t="s">
        <v>580</v>
      </c>
      <c r="L1340" s="364" t="s">
        <v>742</v>
      </c>
      <c r="M1340" s="364" t="s">
        <v>744</v>
      </c>
      <c r="N1340" s="364" t="s">
        <v>739</v>
      </c>
      <c r="O1340" s="364" t="s">
        <v>555</v>
      </c>
      <c r="P1340" s="364" t="s">
        <v>555</v>
      </c>
      <c r="Q1340" s="364" t="s">
        <v>555</v>
      </c>
      <c r="R1340" s="364" t="s">
        <v>555</v>
      </c>
      <c r="S1340" s="364" t="s">
        <v>555</v>
      </c>
      <c r="T1340" s="365">
        <v>314</v>
      </c>
      <c r="U1340" s="365">
        <v>0</v>
      </c>
      <c r="V1340" s="365">
        <v>0</v>
      </c>
      <c r="W1340" s="365">
        <v>60</v>
      </c>
      <c r="X1340" s="365">
        <v>0</v>
      </c>
      <c r="Y1340" s="365">
        <v>0</v>
      </c>
      <c r="Z1340" s="365">
        <v>0</v>
      </c>
      <c r="AA1340" s="365">
        <v>0</v>
      </c>
      <c r="AB1340" s="365">
        <v>0</v>
      </c>
      <c r="AC1340" s="365">
        <v>0</v>
      </c>
      <c r="AD1340" s="365">
        <v>0</v>
      </c>
      <c r="AE1340" s="365">
        <v>374</v>
      </c>
      <c r="AF1340" s="365">
        <v>0</v>
      </c>
      <c r="AG1340" s="365">
        <v>0</v>
      </c>
      <c r="AH1340" s="365">
        <v>0</v>
      </c>
    </row>
    <row r="1341" spans="1:51">
      <c r="A1341" s="458" t="str">
        <f t="shared" si="20"/>
        <v>0104523263648000</v>
      </c>
      <c r="B1341" s="364" t="s">
        <v>1616</v>
      </c>
      <c r="C1341" s="364" t="s">
        <v>553</v>
      </c>
      <c r="D1341" s="364" t="s">
        <v>558</v>
      </c>
      <c r="E1341" s="364" t="s">
        <v>555</v>
      </c>
      <c r="F1341" s="364" t="s">
        <v>592</v>
      </c>
      <c r="G1341" s="364" t="s">
        <v>469</v>
      </c>
      <c r="H1341" s="364" t="s">
        <v>556</v>
      </c>
      <c r="J1341" s="364" t="s">
        <v>571</v>
      </c>
      <c r="K1341" s="364" t="s">
        <v>581</v>
      </c>
      <c r="L1341" s="364" t="s">
        <v>742</v>
      </c>
      <c r="M1341" s="364" t="s">
        <v>744</v>
      </c>
      <c r="N1341" s="364" t="s">
        <v>739</v>
      </c>
      <c r="O1341" s="364" t="s">
        <v>555</v>
      </c>
      <c r="P1341" s="364" t="s">
        <v>555</v>
      </c>
      <c r="Q1341" s="364" t="s">
        <v>555</v>
      </c>
      <c r="R1341" s="364" t="s">
        <v>555</v>
      </c>
      <c r="S1341" s="364" t="s">
        <v>555</v>
      </c>
      <c r="T1341" s="365">
        <v>0</v>
      </c>
      <c r="U1341" s="365">
        <v>0</v>
      </c>
      <c r="V1341" s="365">
        <v>0</v>
      </c>
      <c r="W1341" s="365">
        <v>0</v>
      </c>
      <c r="X1341" s="365">
        <v>0</v>
      </c>
      <c r="Y1341" s="365">
        <v>0</v>
      </c>
      <c r="Z1341" s="365">
        <v>0</v>
      </c>
      <c r="AA1341" s="365">
        <v>0</v>
      </c>
      <c r="AB1341" s="365">
        <v>0</v>
      </c>
      <c r="AC1341" s="365">
        <v>0</v>
      </c>
      <c r="AD1341" s="365">
        <v>0</v>
      </c>
      <c r="AE1341" s="365">
        <v>0</v>
      </c>
      <c r="AF1341" s="365">
        <v>0</v>
      </c>
      <c r="AG1341" s="365">
        <v>0</v>
      </c>
      <c r="AH1341" s="365">
        <v>0</v>
      </c>
    </row>
    <row r="1342" spans="1:51">
      <c r="A1342" s="458" t="str">
        <f t="shared" si="20"/>
        <v>0104524263648000</v>
      </c>
      <c r="B1342" s="364" t="s">
        <v>1616</v>
      </c>
      <c r="C1342" s="364" t="s">
        <v>553</v>
      </c>
      <c r="D1342" s="364" t="s">
        <v>558</v>
      </c>
      <c r="E1342" s="364" t="s">
        <v>555</v>
      </c>
      <c r="F1342" s="364" t="s">
        <v>592</v>
      </c>
      <c r="G1342" s="364" t="s">
        <v>469</v>
      </c>
      <c r="H1342" s="364" t="s">
        <v>556</v>
      </c>
      <c r="J1342" s="364" t="s">
        <v>571</v>
      </c>
      <c r="K1342" s="364" t="s">
        <v>560</v>
      </c>
      <c r="L1342" s="364" t="s">
        <v>742</v>
      </c>
      <c r="M1342" s="364" t="s">
        <v>744</v>
      </c>
      <c r="N1342" s="364" t="s">
        <v>739</v>
      </c>
      <c r="O1342" s="364" t="s">
        <v>555</v>
      </c>
      <c r="P1342" s="364" t="s">
        <v>555</v>
      </c>
      <c r="Q1342" s="364" t="s">
        <v>555</v>
      </c>
      <c r="R1342" s="364" t="s">
        <v>555</v>
      </c>
      <c r="S1342" s="364" t="s">
        <v>555</v>
      </c>
      <c r="T1342" s="365">
        <v>91361</v>
      </c>
      <c r="U1342" s="365">
        <v>0</v>
      </c>
      <c r="V1342" s="365">
        <v>0</v>
      </c>
      <c r="W1342" s="365">
        <v>23846</v>
      </c>
      <c r="X1342" s="365">
        <v>0</v>
      </c>
      <c r="Y1342" s="365">
        <v>0</v>
      </c>
      <c r="Z1342" s="365">
        <v>0</v>
      </c>
      <c r="AA1342" s="365">
        <v>0</v>
      </c>
      <c r="AB1342" s="365">
        <v>0</v>
      </c>
      <c r="AC1342" s="365">
        <v>0</v>
      </c>
      <c r="AD1342" s="365">
        <v>0</v>
      </c>
      <c r="AE1342" s="365">
        <v>115207</v>
      </c>
      <c r="AF1342" s="365">
        <v>0</v>
      </c>
      <c r="AG1342" s="365">
        <v>0</v>
      </c>
      <c r="AH1342" s="365">
        <v>0</v>
      </c>
    </row>
    <row r="1343" spans="1:51">
      <c r="A1343" s="458" t="str">
        <f t="shared" si="20"/>
        <v>0102101263656000</v>
      </c>
      <c r="B1343" s="364" t="s">
        <v>1616</v>
      </c>
      <c r="C1343" s="364" t="s">
        <v>553</v>
      </c>
      <c r="D1343" s="364" t="s">
        <v>558</v>
      </c>
      <c r="E1343" s="364" t="s">
        <v>555</v>
      </c>
      <c r="F1343" s="364" t="s">
        <v>593</v>
      </c>
      <c r="G1343" s="364" t="s">
        <v>470</v>
      </c>
      <c r="H1343" s="364" t="s">
        <v>556</v>
      </c>
      <c r="J1343" s="364" t="s">
        <v>559</v>
      </c>
      <c r="K1343" s="364" t="s">
        <v>558</v>
      </c>
      <c r="L1343" s="364" t="s">
        <v>744</v>
      </c>
      <c r="M1343" s="364" t="s">
        <v>744</v>
      </c>
      <c r="N1343" s="364" t="s">
        <v>739</v>
      </c>
      <c r="O1343" s="364" t="s">
        <v>555</v>
      </c>
      <c r="P1343" s="364" t="s">
        <v>555</v>
      </c>
      <c r="Q1343" s="364" t="s">
        <v>555</v>
      </c>
      <c r="R1343" s="364" t="s">
        <v>555</v>
      </c>
      <c r="S1343" s="364" t="s">
        <v>555</v>
      </c>
      <c r="T1343" s="365">
        <v>4635</v>
      </c>
      <c r="U1343" s="365">
        <v>2551</v>
      </c>
      <c r="V1343" s="365">
        <v>2609</v>
      </c>
      <c r="W1343" s="365">
        <v>0</v>
      </c>
      <c r="X1343" s="365">
        <v>1767</v>
      </c>
      <c r="Y1343" s="365">
        <v>11562</v>
      </c>
      <c r="Z1343" s="365">
        <v>18029</v>
      </c>
      <c r="AA1343" s="365">
        <v>18029</v>
      </c>
      <c r="AB1343" s="365">
        <v>0</v>
      </c>
      <c r="AC1343" s="365">
        <v>0</v>
      </c>
      <c r="AD1343" s="365">
        <v>0</v>
      </c>
      <c r="AE1343" s="365">
        <v>315</v>
      </c>
      <c r="AF1343" s="365">
        <v>5784</v>
      </c>
      <c r="AG1343" s="365">
        <v>2920</v>
      </c>
      <c r="AH1343" s="365">
        <v>10269</v>
      </c>
      <c r="AI1343" s="365">
        <v>836</v>
      </c>
      <c r="AJ1343" s="365">
        <v>1780</v>
      </c>
      <c r="AK1343" s="365">
        <v>0</v>
      </c>
      <c r="AL1343" s="365">
        <v>22111</v>
      </c>
      <c r="AM1343" s="365">
        <v>630</v>
      </c>
      <c r="AN1343" s="365">
        <v>0</v>
      </c>
      <c r="AO1343" s="365">
        <v>0</v>
      </c>
      <c r="AP1343" s="365">
        <v>0</v>
      </c>
      <c r="AQ1343" s="365">
        <v>0</v>
      </c>
      <c r="AR1343" s="365">
        <v>58</v>
      </c>
      <c r="AS1343" s="365">
        <v>0</v>
      </c>
      <c r="AT1343" s="365">
        <v>0</v>
      </c>
      <c r="AU1343" s="365">
        <v>3752</v>
      </c>
      <c r="AV1343" s="365">
        <v>77416</v>
      </c>
      <c r="AW1343" s="365">
        <v>0</v>
      </c>
      <c r="AX1343" s="365">
        <v>0</v>
      </c>
      <c r="AY1343" s="365">
        <v>77416</v>
      </c>
    </row>
    <row r="1344" spans="1:51">
      <c r="A1344" s="458" t="str">
        <f t="shared" si="20"/>
        <v>0102102263656000</v>
      </c>
      <c r="B1344" s="364" t="s">
        <v>1616</v>
      </c>
      <c r="C1344" s="364" t="s">
        <v>553</v>
      </c>
      <c r="D1344" s="364" t="s">
        <v>558</v>
      </c>
      <c r="E1344" s="364" t="s">
        <v>555</v>
      </c>
      <c r="F1344" s="364" t="s">
        <v>593</v>
      </c>
      <c r="G1344" s="364" t="s">
        <v>470</v>
      </c>
      <c r="H1344" s="364" t="s">
        <v>556</v>
      </c>
      <c r="J1344" s="364" t="s">
        <v>559</v>
      </c>
      <c r="K1344" s="364" t="s">
        <v>561</v>
      </c>
      <c r="L1344" s="364" t="s">
        <v>744</v>
      </c>
      <c r="M1344" s="364" t="s">
        <v>744</v>
      </c>
      <c r="N1344" s="364" t="s">
        <v>739</v>
      </c>
      <c r="O1344" s="364" t="s">
        <v>555</v>
      </c>
      <c r="P1344" s="364" t="s">
        <v>555</v>
      </c>
      <c r="Q1344" s="364" t="s">
        <v>555</v>
      </c>
      <c r="R1344" s="364" t="s">
        <v>555</v>
      </c>
      <c r="S1344" s="364" t="s">
        <v>555</v>
      </c>
      <c r="T1344" s="365">
        <v>4635</v>
      </c>
      <c r="U1344" s="365">
        <v>0</v>
      </c>
      <c r="V1344" s="365">
        <v>2265</v>
      </c>
      <c r="W1344" s="365">
        <v>0</v>
      </c>
      <c r="X1344" s="365">
        <v>286</v>
      </c>
      <c r="Y1344" s="365">
        <v>2609</v>
      </c>
      <c r="Z1344" s="365">
        <v>0</v>
      </c>
      <c r="AA1344" s="365">
        <v>0</v>
      </c>
      <c r="AB1344" s="365">
        <v>1418</v>
      </c>
      <c r="AC1344" s="365">
        <v>0</v>
      </c>
      <c r="AD1344" s="365">
        <v>349</v>
      </c>
      <c r="AE1344" s="365">
        <v>8318</v>
      </c>
      <c r="AF1344" s="365">
        <v>0</v>
      </c>
      <c r="AG1344" s="365">
        <v>3244</v>
      </c>
    </row>
    <row r="1345" spans="1:97">
      <c r="A1345" s="458" t="str">
        <f t="shared" si="20"/>
        <v>0102401263656000</v>
      </c>
      <c r="B1345" s="364" t="s">
        <v>1616</v>
      </c>
      <c r="C1345" s="364" t="s">
        <v>553</v>
      </c>
      <c r="D1345" s="364" t="s">
        <v>558</v>
      </c>
      <c r="E1345" s="364" t="s">
        <v>555</v>
      </c>
      <c r="F1345" s="364" t="s">
        <v>593</v>
      </c>
      <c r="G1345" s="364" t="s">
        <v>470</v>
      </c>
      <c r="H1345" s="364" t="s">
        <v>556</v>
      </c>
      <c r="J1345" s="364" t="s">
        <v>560</v>
      </c>
      <c r="K1345" s="364" t="s">
        <v>558</v>
      </c>
      <c r="L1345" s="364" t="s">
        <v>744</v>
      </c>
      <c r="M1345" s="364" t="s">
        <v>744</v>
      </c>
      <c r="N1345" s="364" t="s">
        <v>739</v>
      </c>
      <c r="O1345" s="364" t="s">
        <v>555</v>
      </c>
      <c r="P1345" s="364" t="s">
        <v>555</v>
      </c>
      <c r="Q1345" s="364" t="s">
        <v>555</v>
      </c>
      <c r="R1345" s="364" t="s">
        <v>555</v>
      </c>
      <c r="S1345" s="364" t="s">
        <v>555</v>
      </c>
      <c r="T1345" s="365">
        <v>0</v>
      </c>
      <c r="U1345" s="365">
        <v>860778</v>
      </c>
      <c r="V1345" s="365">
        <v>91695</v>
      </c>
      <c r="W1345" s="365">
        <v>627128</v>
      </c>
      <c r="X1345" s="365">
        <v>0</v>
      </c>
      <c r="Y1345" s="365">
        <v>0</v>
      </c>
      <c r="Z1345" s="365">
        <v>0</v>
      </c>
      <c r="AA1345" s="365">
        <v>0</v>
      </c>
      <c r="AB1345" s="365">
        <v>0</v>
      </c>
      <c r="AC1345" s="365">
        <v>0</v>
      </c>
      <c r="AD1345" s="365">
        <v>0</v>
      </c>
      <c r="AE1345" s="365">
        <v>1579601</v>
      </c>
      <c r="AF1345" s="365">
        <v>0</v>
      </c>
      <c r="AG1345" s="365">
        <v>1579601</v>
      </c>
      <c r="AH1345" s="365">
        <v>0</v>
      </c>
      <c r="AI1345" s="365">
        <v>0</v>
      </c>
    </row>
    <row r="1346" spans="1:97">
      <c r="A1346" s="458" t="str">
        <f t="shared" si="20"/>
        <v>0102402263656000</v>
      </c>
      <c r="B1346" s="364" t="s">
        <v>1616</v>
      </c>
      <c r="C1346" s="364" t="s">
        <v>553</v>
      </c>
      <c r="D1346" s="364" t="s">
        <v>558</v>
      </c>
      <c r="E1346" s="364" t="s">
        <v>555</v>
      </c>
      <c r="F1346" s="364" t="s">
        <v>593</v>
      </c>
      <c r="G1346" s="364" t="s">
        <v>470</v>
      </c>
      <c r="H1346" s="364" t="s">
        <v>556</v>
      </c>
      <c r="J1346" s="364" t="s">
        <v>560</v>
      </c>
      <c r="K1346" s="364" t="s">
        <v>561</v>
      </c>
      <c r="L1346" s="364" t="s">
        <v>744</v>
      </c>
      <c r="M1346" s="364" t="s">
        <v>744</v>
      </c>
      <c r="N1346" s="364" t="s">
        <v>739</v>
      </c>
      <c r="O1346" s="364" t="s">
        <v>555</v>
      </c>
      <c r="P1346" s="364" t="s">
        <v>555</v>
      </c>
      <c r="Q1346" s="364" t="s">
        <v>555</v>
      </c>
      <c r="R1346" s="364" t="s">
        <v>555</v>
      </c>
      <c r="S1346" s="364" t="s">
        <v>555</v>
      </c>
      <c r="T1346" s="365">
        <v>0</v>
      </c>
      <c r="U1346" s="365">
        <v>726252</v>
      </c>
      <c r="V1346" s="365">
        <v>61771</v>
      </c>
      <c r="W1346" s="365">
        <v>540028</v>
      </c>
      <c r="X1346" s="365">
        <v>0</v>
      </c>
      <c r="Y1346" s="365">
        <v>0</v>
      </c>
      <c r="Z1346" s="365">
        <v>0</v>
      </c>
      <c r="AA1346" s="365">
        <v>0</v>
      </c>
      <c r="AB1346" s="365">
        <v>0</v>
      </c>
      <c r="AC1346" s="365">
        <v>0</v>
      </c>
      <c r="AD1346" s="365">
        <v>0</v>
      </c>
      <c r="AE1346" s="365">
        <v>1328051</v>
      </c>
      <c r="AF1346" s="365">
        <v>0</v>
      </c>
      <c r="AG1346" s="365">
        <v>1328051</v>
      </c>
      <c r="AH1346" s="365">
        <v>0</v>
      </c>
      <c r="AI1346" s="365">
        <v>0</v>
      </c>
    </row>
    <row r="1347" spans="1:97">
      <c r="A1347" s="458" t="str">
        <f t="shared" ref="A1347:A1410" si="21">+D1347&amp;E1347&amp;J1347&amp;K1347&amp;F1347&amp;H1347</f>
        <v>0102403263656000</v>
      </c>
      <c r="B1347" s="364" t="s">
        <v>1616</v>
      </c>
      <c r="C1347" s="364" t="s">
        <v>553</v>
      </c>
      <c r="D1347" s="364" t="s">
        <v>558</v>
      </c>
      <c r="E1347" s="364" t="s">
        <v>555</v>
      </c>
      <c r="F1347" s="364" t="s">
        <v>593</v>
      </c>
      <c r="G1347" s="364" t="s">
        <v>470</v>
      </c>
      <c r="H1347" s="364" t="s">
        <v>556</v>
      </c>
      <c r="J1347" s="364" t="s">
        <v>560</v>
      </c>
      <c r="K1347" s="364" t="s">
        <v>562</v>
      </c>
      <c r="L1347" s="364" t="s">
        <v>744</v>
      </c>
      <c r="M1347" s="364" t="s">
        <v>744</v>
      </c>
      <c r="N1347" s="364" t="s">
        <v>739</v>
      </c>
      <c r="O1347" s="364" t="s">
        <v>555</v>
      </c>
      <c r="P1347" s="364" t="s">
        <v>555</v>
      </c>
      <c r="Q1347" s="364" t="s">
        <v>555</v>
      </c>
      <c r="R1347" s="364" t="s">
        <v>555</v>
      </c>
      <c r="S1347" s="364" t="s">
        <v>555</v>
      </c>
      <c r="T1347" s="365">
        <v>0</v>
      </c>
      <c r="U1347" s="365">
        <v>0</v>
      </c>
      <c r="V1347" s="365">
        <v>0</v>
      </c>
      <c r="W1347" s="365">
        <v>0</v>
      </c>
      <c r="X1347" s="365">
        <v>0</v>
      </c>
      <c r="Y1347" s="365">
        <v>0</v>
      </c>
      <c r="Z1347" s="365">
        <v>0</v>
      </c>
      <c r="AA1347" s="365">
        <v>0</v>
      </c>
      <c r="AB1347" s="365">
        <v>0</v>
      </c>
      <c r="AC1347" s="365">
        <v>0</v>
      </c>
      <c r="AD1347" s="365">
        <v>0</v>
      </c>
      <c r="AE1347" s="365">
        <v>0</v>
      </c>
      <c r="AF1347" s="365">
        <v>0</v>
      </c>
      <c r="AG1347" s="365">
        <v>0</v>
      </c>
      <c r="AH1347" s="365">
        <v>0</v>
      </c>
      <c r="AI1347" s="365">
        <v>0</v>
      </c>
    </row>
    <row r="1348" spans="1:97">
      <c r="A1348" s="458" t="str">
        <f t="shared" si="21"/>
        <v>0102404263656000</v>
      </c>
      <c r="B1348" s="364" t="s">
        <v>1616</v>
      </c>
      <c r="C1348" s="364" t="s">
        <v>553</v>
      </c>
      <c r="D1348" s="364" t="s">
        <v>558</v>
      </c>
      <c r="E1348" s="364" t="s">
        <v>555</v>
      </c>
      <c r="F1348" s="364" t="s">
        <v>593</v>
      </c>
      <c r="G1348" s="364" t="s">
        <v>470</v>
      </c>
      <c r="H1348" s="364" t="s">
        <v>556</v>
      </c>
      <c r="J1348" s="364" t="s">
        <v>560</v>
      </c>
      <c r="K1348" s="364" t="s">
        <v>563</v>
      </c>
      <c r="L1348" s="364" t="s">
        <v>744</v>
      </c>
      <c r="M1348" s="364" t="s">
        <v>744</v>
      </c>
      <c r="N1348" s="364" t="s">
        <v>739</v>
      </c>
      <c r="O1348" s="364" t="s">
        <v>555</v>
      </c>
      <c r="P1348" s="364" t="s">
        <v>555</v>
      </c>
      <c r="Q1348" s="364" t="s">
        <v>555</v>
      </c>
      <c r="R1348" s="364" t="s">
        <v>555</v>
      </c>
      <c r="S1348" s="364" t="s">
        <v>555</v>
      </c>
      <c r="T1348" s="365">
        <v>0</v>
      </c>
      <c r="U1348" s="365">
        <v>0</v>
      </c>
      <c r="V1348" s="365">
        <v>0</v>
      </c>
      <c r="W1348" s="365">
        <v>0</v>
      </c>
      <c r="X1348" s="365">
        <v>0</v>
      </c>
      <c r="Y1348" s="365">
        <v>0</v>
      </c>
      <c r="Z1348" s="365">
        <v>0</v>
      </c>
      <c r="AA1348" s="365">
        <v>0</v>
      </c>
      <c r="AB1348" s="365">
        <v>0</v>
      </c>
      <c r="AC1348" s="365">
        <v>0</v>
      </c>
      <c r="AD1348" s="365">
        <v>0</v>
      </c>
      <c r="AE1348" s="365">
        <v>0</v>
      </c>
      <c r="AF1348" s="365">
        <v>0</v>
      </c>
      <c r="AG1348" s="365">
        <v>0</v>
      </c>
      <c r="AH1348" s="365">
        <v>0</v>
      </c>
      <c r="AI1348" s="365">
        <v>0</v>
      </c>
    </row>
    <row r="1349" spans="1:97">
      <c r="A1349" s="458" t="str">
        <f t="shared" si="21"/>
        <v>0102405263656000</v>
      </c>
      <c r="B1349" s="364" t="s">
        <v>1616</v>
      </c>
      <c r="C1349" s="364" t="s">
        <v>553</v>
      </c>
      <c r="D1349" s="364" t="s">
        <v>558</v>
      </c>
      <c r="E1349" s="364" t="s">
        <v>555</v>
      </c>
      <c r="F1349" s="364" t="s">
        <v>593</v>
      </c>
      <c r="G1349" s="364" t="s">
        <v>470</v>
      </c>
      <c r="H1349" s="364" t="s">
        <v>556</v>
      </c>
      <c r="J1349" s="364" t="s">
        <v>560</v>
      </c>
      <c r="K1349" s="364" t="s">
        <v>564</v>
      </c>
      <c r="L1349" s="364" t="s">
        <v>744</v>
      </c>
      <c r="M1349" s="364" t="s">
        <v>744</v>
      </c>
      <c r="N1349" s="364" t="s">
        <v>739</v>
      </c>
      <c r="O1349" s="364" t="s">
        <v>555</v>
      </c>
      <c r="P1349" s="364" t="s">
        <v>555</v>
      </c>
      <c r="Q1349" s="364" t="s">
        <v>555</v>
      </c>
      <c r="R1349" s="364" t="s">
        <v>555</v>
      </c>
      <c r="S1349" s="364" t="s">
        <v>555</v>
      </c>
      <c r="T1349" s="365">
        <v>0</v>
      </c>
      <c r="U1349" s="365">
        <v>129526</v>
      </c>
      <c r="V1349" s="365">
        <v>29924</v>
      </c>
      <c r="W1349" s="365">
        <v>87100</v>
      </c>
      <c r="X1349" s="365">
        <v>0</v>
      </c>
      <c r="Y1349" s="365">
        <v>0</v>
      </c>
      <c r="Z1349" s="365">
        <v>0</v>
      </c>
      <c r="AA1349" s="365">
        <v>0</v>
      </c>
      <c r="AB1349" s="365">
        <v>0</v>
      </c>
      <c r="AC1349" s="365">
        <v>0</v>
      </c>
      <c r="AD1349" s="365">
        <v>0</v>
      </c>
      <c r="AE1349" s="365">
        <v>246550</v>
      </c>
      <c r="AF1349" s="365">
        <v>0</v>
      </c>
      <c r="AG1349" s="365">
        <v>246550</v>
      </c>
      <c r="AH1349" s="365">
        <v>0</v>
      </c>
      <c r="AI1349" s="365">
        <v>0</v>
      </c>
    </row>
    <row r="1350" spans="1:97">
      <c r="A1350" s="458" t="str">
        <f t="shared" si="21"/>
        <v>0102406263656000</v>
      </c>
      <c r="B1350" s="364" t="s">
        <v>1616</v>
      </c>
      <c r="C1350" s="364" t="s">
        <v>553</v>
      </c>
      <c r="D1350" s="364" t="s">
        <v>558</v>
      </c>
      <c r="E1350" s="364" t="s">
        <v>555</v>
      </c>
      <c r="F1350" s="364" t="s">
        <v>593</v>
      </c>
      <c r="G1350" s="364" t="s">
        <v>470</v>
      </c>
      <c r="H1350" s="364" t="s">
        <v>556</v>
      </c>
      <c r="J1350" s="364" t="s">
        <v>560</v>
      </c>
      <c r="K1350" s="364" t="s">
        <v>565</v>
      </c>
      <c r="L1350" s="364" t="s">
        <v>744</v>
      </c>
      <c r="M1350" s="364" t="s">
        <v>744</v>
      </c>
      <c r="N1350" s="364" t="s">
        <v>739</v>
      </c>
      <c r="O1350" s="364" t="s">
        <v>555</v>
      </c>
      <c r="P1350" s="364" t="s">
        <v>555</v>
      </c>
      <c r="Q1350" s="364" t="s">
        <v>555</v>
      </c>
      <c r="R1350" s="364" t="s">
        <v>555</v>
      </c>
      <c r="S1350" s="364" t="s">
        <v>555</v>
      </c>
      <c r="T1350" s="365">
        <v>0</v>
      </c>
      <c r="U1350" s="365">
        <v>5000</v>
      </c>
      <c r="V1350" s="365">
        <v>0</v>
      </c>
      <c r="W1350" s="365">
        <v>0</v>
      </c>
      <c r="X1350" s="365">
        <v>0</v>
      </c>
      <c r="Y1350" s="365">
        <v>0</v>
      </c>
      <c r="Z1350" s="365">
        <v>0</v>
      </c>
      <c r="AA1350" s="365">
        <v>0</v>
      </c>
      <c r="AB1350" s="365">
        <v>0</v>
      </c>
      <c r="AC1350" s="365">
        <v>0</v>
      </c>
      <c r="AD1350" s="365">
        <v>0</v>
      </c>
      <c r="AE1350" s="365">
        <v>5000</v>
      </c>
      <c r="AF1350" s="365">
        <v>0</v>
      </c>
      <c r="AG1350" s="365">
        <v>5000</v>
      </c>
      <c r="AH1350" s="365">
        <v>0</v>
      </c>
      <c r="AI1350" s="365">
        <v>0</v>
      </c>
    </row>
    <row r="1351" spans="1:97">
      <c r="A1351" s="458" t="str">
        <f t="shared" si="21"/>
        <v>0102407263656000</v>
      </c>
      <c r="B1351" s="364" t="s">
        <v>1616</v>
      </c>
      <c r="C1351" s="364" t="s">
        <v>553</v>
      </c>
      <c r="D1351" s="364" t="s">
        <v>558</v>
      </c>
      <c r="E1351" s="364" t="s">
        <v>555</v>
      </c>
      <c r="F1351" s="364" t="s">
        <v>593</v>
      </c>
      <c r="G1351" s="364" t="s">
        <v>470</v>
      </c>
      <c r="H1351" s="364" t="s">
        <v>556</v>
      </c>
      <c r="J1351" s="364" t="s">
        <v>560</v>
      </c>
      <c r="K1351" s="364" t="s">
        <v>566</v>
      </c>
      <c r="L1351" s="364" t="s">
        <v>744</v>
      </c>
      <c r="M1351" s="364" t="s">
        <v>744</v>
      </c>
      <c r="N1351" s="364" t="s">
        <v>739</v>
      </c>
      <c r="O1351" s="364" t="s">
        <v>555</v>
      </c>
      <c r="P1351" s="364" t="s">
        <v>555</v>
      </c>
      <c r="Q1351" s="364" t="s">
        <v>555</v>
      </c>
      <c r="R1351" s="364" t="s">
        <v>555</v>
      </c>
      <c r="S1351" s="364" t="s">
        <v>555</v>
      </c>
      <c r="T1351" s="365">
        <v>0</v>
      </c>
      <c r="U1351" s="365">
        <v>0</v>
      </c>
      <c r="V1351" s="365">
        <v>0</v>
      </c>
      <c r="W1351" s="365">
        <v>0</v>
      </c>
      <c r="X1351" s="365">
        <v>0</v>
      </c>
      <c r="Y1351" s="365">
        <v>0</v>
      </c>
      <c r="Z1351" s="365">
        <v>0</v>
      </c>
      <c r="AA1351" s="365">
        <v>0</v>
      </c>
      <c r="AB1351" s="365">
        <v>0</v>
      </c>
      <c r="AC1351" s="365">
        <v>0</v>
      </c>
      <c r="AD1351" s="365">
        <v>0</v>
      </c>
      <c r="AE1351" s="365">
        <v>0</v>
      </c>
      <c r="AF1351" s="365">
        <v>0</v>
      </c>
      <c r="AG1351" s="365">
        <v>0</v>
      </c>
      <c r="AH1351" s="365">
        <v>0</v>
      </c>
      <c r="AI1351" s="365">
        <v>0</v>
      </c>
    </row>
    <row r="1352" spans="1:97">
      <c r="A1352" s="458" t="str">
        <f t="shared" si="21"/>
        <v>0102408263656000</v>
      </c>
      <c r="B1352" s="364" t="s">
        <v>1616</v>
      </c>
      <c r="C1352" s="364" t="s">
        <v>553</v>
      </c>
      <c r="D1352" s="364" t="s">
        <v>558</v>
      </c>
      <c r="E1352" s="364" t="s">
        <v>555</v>
      </c>
      <c r="F1352" s="364" t="s">
        <v>593</v>
      </c>
      <c r="G1352" s="364" t="s">
        <v>470</v>
      </c>
      <c r="H1352" s="364" t="s">
        <v>556</v>
      </c>
      <c r="J1352" s="364" t="s">
        <v>560</v>
      </c>
      <c r="K1352" s="364" t="s">
        <v>554</v>
      </c>
      <c r="L1352" s="364" t="s">
        <v>744</v>
      </c>
      <c r="M1352" s="364" t="s">
        <v>744</v>
      </c>
      <c r="N1352" s="364" t="s">
        <v>739</v>
      </c>
      <c r="O1352" s="364" t="s">
        <v>555</v>
      </c>
      <c r="P1352" s="364" t="s">
        <v>555</v>
      </c>
      <c r="Q1352" s="364" t="s">
        <v>555</v>
      </c>
      <c r="R1352" s="364" t="s">
        <v>555</v>
      </c>
      <c r="S1352" s="364" t="s">
        <v>555</v>
      </c>
      <c r="T1352" s="365">
        <v>0</v>
      </c>
      <c r="U1352" s="365">
        <v>0</v>
      </c>
      <c r="V1352" s="365">
        <v>0</v>
      </c>
      <c r="W1352" s="365">
        <v>0</v>
      </c>
      <c r="X1352" s="365">
        <v>0</v>
      </c>
      <c r="Y1352" s="365">
        <v>0</v>
      </c>
      <c r="Z1352" s="365">
        <v>0</v>
      </c>
      <c r="AA1352" s="365">
        <v>0</v>
      </c>
      <c r="AB1352" s="365">
        <v>0</v>
      </c>
      <c r="AC1352" s="365">
        <v>0</v>
      </c>
      <c r="AD1352" s="365">
        <v>0</v>
      </c>
      <c r="AE1352" s="365">
        <v>0</v>
      </c>
      <c r="AF1352" s="365">
        <v>0</v>
      </c>
      <c r="AG1352" s="365">
        <v>0</v>
      </c>
      <c r="AH1352" s="365">
        <v>0</v>
      </c>
      <c r="AI1352" s="365">
        <v>0</v>
      </c>
    </row>
    <row r="1353" spans="1:97">
      <c r="A1353" s="458" t="str">
        <f t="shared" si="21"/>
        <v>0102409263656000</v>
      </c>
      <c r="B1353" s="364" t="s">
        <v>1616</v>
      </c>
      <c r="C1353" s="364" t="s">
        <v>553</v>
      </c>
      <c r="D1353" s="364" t="s">
        <v>558</v>
      </c>
      <c r="E1353" s="364" t="s">
        <v>555</v>
      </c>
      <c r="F1353" s="364" t="s">
        <v>593</v>
      </c>
      <c r="G1353" s="364" t="s">
        <v>470</v>
      </c>
      <c r="H1353" s="364" t="s">
        <v>556</v>
      </c>
      <c r="J1353" s="364" t="s">
        <v>560</v>
      </c>
      <c r="K1353" s="364" t="s">
        <v>567</v>
      </c>
      <c r="L1353" s="364" t="s">
        <v>744</v>
      </c>
      <c r="M1353" s="364" t="s">
        <v>744</v>
      </c>
      <c r="N1353" s="364" t="s">
        <v>739</v>
      </c>
      <c r="O1353" s="364" t="s">
        <v>555</v>
      </c>
      <c r="P1353" s="364" t="s">
        <v>555</v>
      </c>
      <c r="Q1353" s="364" t="s">
        <v>555</v>
      </c>
      <c r="R1353" s="364" t="s">
        <v>555</v>
      </c>
      <c r="S1353" s="364" t="s">
        <v>555</v>
      </c>
      <c r="T1353" s="365">
        <v>0</v>
      </c>
      <c r="U1353" s="365">
        <v>0</v>
      </c>
      <c r="V1353" s="365">
        <v>0</v>
      </c>
      <c r="W1353" s="365">
        <v>0</v>
      </c>
      <c r="X1353" s="365">
        <v>0</v>
      </c>
      <c r="Y1353" s="365">
        <v>0</v>
      </c>
      <c r="Z1353" s="365">
        <v>0</v>
      </c>
      <c r="AA1353" s="365">
        <v>0</v>
      </c>
      <c r="AB1353" s="365">
        <v>0</v>
      </c>
      <c r="AC1353" s="365">
        <v>0</v>
      </c>
      <c r="AD1353" s="365">
        <v>0</v>
      </c>
      <c r="AE1353" s="365">
        <v>0</v>
      </c>
      <c r="AF1353" s="365">
        <v>0</v>
      </c>
      <c r="AG1353" s="365">
        <v>0</v>
      </c>
      <c r="AH1353" s="365">
        <v>0</v>
      </c>
      <c r="AI1353" s="365">
        <v>0</v>
      </c>
    </row>
    <row r="1354" spans="1:97">
      <c r="A1354" s="458" t="str">
        <f t="shared" si="21"/>
        <v>0102410263656000</v>
      </c>
      <c r="B1354" s="364" t="s">
        <v>1616</v>
      </c>
      <c r="C1354" s="364" t="s">
        <v>553</v>
      </c>
      <c r="D1354" s="364" t="s">
        <v>558</v>
      </c>
      <c r="E1354" s="364" t="s">
        <v>555</v>
      </c>
      <c r="F1354" s="364" t="s">
        <v>593</v>
      </c>
      <c r="G1354" s="364" t="s">
        <v>470</v>
      </c>
      <c r="H1354" s="364" t="s">
        <v>556</v>
      </c>
      <c r="J1354" s="364" t="s">
        <v>560</v>
      </c>
      <c r="K1354" s="364" t="s">
        <v>568</v>
      </c>
      <c r="L1354" s="364" t="s">
        <v>744</v>
      </c>
      <c r="M1354" s="364" t="s">
        <v>744</v>
      </c>
      <c r="N1354" s="364" t="s">
        <v>739</v>
      </c>
      <c r="O1354" s="364" t="s">
        <v>555</v>
      </c>
      <c r="P1354" s="364" t="s">
        <v>555</v>
      </c>
      <c r="Q1354" s="364" t="s">
        <v>555</v>
      </c>
      <c r="R1354" s="364" t="s">
        <v>555</v>
      </c>
      <c r="S1354" s="364" t="s">
        <v>555</v>
      </c>
      <c r="T1354" s="365">
        <v>0</v>
      </c>
      <c r="U1354" s="365">
        <v>0</v>
      </c>
      <c r="V1354" s="365">
        <v>0</v>
      </c>
      <c r="W1354" s="365">
        <v>0</v>
      </c>
      <c r="X1354" s="365">
        <v>0</v>
      </c>
      <c r="Y1354" s="365">
        <v>0</v>
      </c>
      <c r="Z1354" s="365">
        <v>0</v>
      </c>
      <c r="AA1354" s="365">
        <v>0</v>
      </c>
      <c r="AB1354" s="365">
        <v>0</v>
      </c>
      <c r="AC1354" s="365">
        <v>0</v>
      </c>
      <c r="AD1354" s="365">
        <v>0</v>
      </c>
      <c r="AE1354" s="365">
        <v>0</v>
      </c>
      <c r="AF1354" s="365">
        <v>0</v>
      </c>
      <c r="AG1354" s="365">
        <v>0</v>
      </c>
      <c r="AH1354" s="365">
        <v>0</v>
      </c>
      <c r="AI1354" s="365">
        <v>0</v>
      </c>
    </row>
    <row r="1355" spans="1:97">
      <c r="A1355" s="458" t="str">
        <f t="shared" si="21"/>
        <v>0102411263656000</v>
      </c>
      <c r="B1355" s="364" t="s">
        <v>1616</v>
      </c>
      <c r="C1355" s="364" t="s">
        <v>553</v>
      </c>
      <c r="D1355" s="364" t="s">
        <v>558</v>
      </c>
      <c r="E1355" s="364" t="s">
        <v>555</v>
      </c>
      <c r="F1355" s="364" t="s">
        <v>593</v>
      </c>
      <c r="G1355" s="364" t="s">
        <v>470</v>
      </c>
      <c r="H1355" s="364" t="s">
        <v>556</v>
      </c>
      <c r="J1355" s="364" t="s">
        <v>560</v>
      </c>
      <c r="K1355" s="364" t="s">
        <v>569</v>
      </c>
      <c r="L1355" s="364" t="s">
        <v>744</v>
      </c>
      <c r="M1355" s="364" t="s">
        <v>744</v>
      </c>
      <c r="N1355" s="364" t="s">
        <v>739</v>
      </c>
      <c r="O1355" s="364" t="s">
        <v>555</v>
      </c>
      <c r="P1355" s="364" t="s">
        <v>555</v>
      </c>
      <c r="Q1355" s="364" t="s">
        <v>555</v>
      </c>
      <c r="R1355" s="364" t="s">
        <v>555</v>
      </c>
      <c r="S1355" s="364" t="s">
        <v>555</v>
      </c>
      <c r="T1355" s="365">
        <v>0</v>
      </c>
      <c r="U1355" s="365">
        <v>0</v>
      </c>
      <c r="V1355" s="365">
        <v>0</v>
      </c>
      <c r="W1355" s="365">
        <v>0</v>
      </c>
      <c r="X1355" s="365">
        <v>0</v>
      </c>
      <c r="Y1355" s="365">
        <v>0</v>
      </c>
      <c r="Z1355" s="365">
        <v>0</v>
      </c>
      <c r="AA1355" s="365">
        <v>0</v>
      </c>
      <c r="AB1355" s="365">
        <v>0</v>
      </c>
      <c r="AC1355" s="365">
        <v>0</v>
      </c>
      <c r="AD1355" s="365">
        <v>0</v>
      </c>
      <c r="AE1355" s="365">
        <v>0</v>
      </c>
      <c r="AF1355" s="365">
        <v>0</v>
      </c>
      <c r="AG1355" s="365">
        <v>0</v>
      </c>
      <c r="AH1355" s="365">
        <v>0</v>
      </c>
      <c r="AI1355" s="365">
        <v>0</v>
      </c>
    </row>
    <row r="1356" spans="1:97">
      <c r="A1356" s="458" t="str">
        <f t="shared" si="21"/>
        <v>0102412263656000</v>
      </c>
      <c r="B1356" s="364" t="s">
        <v>1616</v>
      </c>
      <c r="C1356" s="364" t="s">
        <v>553</v>
      </c>
      <c r="D1356" s="364" t="s">
        <v>558</v>
      </c>
      <c r="E1356" s="364" t="s">
        <v>555</v>
      </c>
      <c r="F1356" s="364" t="s">
        <v>593</v>
      </c>
      <c r="G1356" s="364" t="s">
        <v>470</v>
      </c>
      <c r="H1356" s="364" t="s">
        <v>556</v>
      </c>
      <c r="J1356" s="364" t="s">
        <v>560</v>
      </c>
      <c r="K1356" s="364" t="s">
        <v>557</v>
      </c>
      <c r="L1356" s="364" t="s">
        <v>744</v>
      </c>
      <c r="M1356" s="364" t="s">
        <v>744</v>
      </c>
      <c r="N1356" s="364" t="s">
        <v>739</v>
      </c>
      <c r="O1356" s="364" t="s">
        <v>555</v>
      </c>
      <c r="P1356" s="364" t="s">
        <v>555</v>
      </c>
      <c r="Q1356" s="364" t="s">
        <v>555</v>
      </c>
      <c r="R1356" s="364" t="s">
        <v>555</v>
      </c>
      <c r="S1356" s="364" t="s">
        <v>555</v>
      </c>
      <c r="T1356" s="365">
        <v>0</v>
      </c>
      <c r="U1356" s="365">
        <v>0</v>
      </c>
      <c r="V1356" s="365">
        <v>0</v>
      </c>
      <c r="W1356" s="365">
        <v>0</v>
      </c>
      <c r="X1356" s="365">
        <v>0</v>
      </c>
      <c r="Y1356" s="365">
        <v>0</v>
      </c>
      <c r="Z1356" s="365">
        <v>0</v>
      </c>
      <c r="AA1356" s="365">
        <v>0</v>
      </c>
      <c r="AB1356" s="365">
        <v>0</v>
      </c>
      <c r="AC1356" s="365">
        <v>0</v>
      </c>
      <c r="AD1356" s="365">
        <v>0</v>
      </c>
      <c r="AE1356" s="365">
        <v>0</v>
      </c>
      <c r="AF1356" s="365">
        <v>0</v>
      </c>
      <c r="AG1356" s="365">
        <v>0</v>
      </c>
      <c r="AH1356" s="365">
        <v>0</v>
      </c>
      <c r="AI1356" s="365">
        <v>0</v>
      </c>
    </row>
    <row r="1357" spans="1:97">
      <c r="A1357" s="458" t="str">
        <f t="shared" si="21"/>
        <v>0102601263656000</v>
      </c>
      <c r="B1357" s="364" t="s">
        <v>1616</v>
      </c>
      <c r="C1357" s="364" t="s">
        <v>553</v>
      </c>
      <c r="D1357" s="364" t="s">
        <v>558</v>
      </c>
      <c r="E1357" s="364" t="s">
        <v>555</v>
      </c>
      <c r="F1357" s="364" t="s">
        <v>593</v>
      </c>
      <c r="G1357" s="364" t="s">
        <v>470</v>
      </c>
      <c r="H1357" s="364" t="s">
        <v>556</v>
      </c>
      <c r="J1357" s="364" t="s">
        <v>570</v>
      </c>
      <c r="K1357" s="364" t="s">
        <v>558</v>
      </c>
      <c r="L1357" s="364" t="s">
        <v>744</v>
      </c>
      <c r="M1357" s="364" t="s">
        <v>744</v>
      </c>
      <c r="N1357" s="364" t="s">
        <v>739</v>
      </c>
      <c r="O1357" s="364" t="s">
        <v>555</v>
      </c>
      <c r="P1357" s="364" t="s">
        <v>555</v>
      </c>
      <c r="Q1357" s="364" t="s">
        <v>555</v>
      </c>
      <c r="R1357" s="364" t="s">
        <v>555</v>
      </c>
      <c r="S1357" s="364" t="s">
        <v>555</v>
      </c>
      <c r="T1357" s="365">
        <v>111274</v>
      </c>
      <c r="U1357" s="365">
        <v>71263</v>
      </c>
      <c r="V1357" s="365">
        <v>64904</v>
      </c>
      <c r="W1357" s="365">
        <v>0</v>
      </c>
      <c r="X1357" s="365">
        <v>0</v>
      </c>
      <c r="Y1357" s="365">
        <v>6359</v>
      </c>
      <c r="Z1357" s="365">
        <v>40011</v>
      </c>
      <c r="AA1357" s="365">
        <v>16693</v>
      </c>
      <c r="AB1357" s="365">
        <v>0</v>
      </c>
      <c r="AC1357" s="365">
        <v>23078</v>
      </c>
      <c r="AD1357" s="365">
        <v>240</v>
      </c>
      <c r="AE1357" s="365">
        <v>77416</v>
      </c>
      <c r="AF1357" s="365">
        <v>59387</v>
      </c>
      <c r="AG1357" s="365">
        <v>11562</v>
      </c>
      <c r="AH1357" s="365">
        <v>0</v>
      </c>
      <c r="AI1357" s="365">
        <v>47825</v>
      </c>
      <c r="AJ1357" s="365">
        <v>18029</v>
      </c>
      <c r="AK1357" s="365">
        <v>18029</v>
      </c>
      <c r="AL1357" s="365">
        <v>18029</v>
      </c>
      <c r="AM1357" s="365">
        <v>0</v>
      </c>
      <c r="AN1357" s="365">
        <v>0</v>
      </c>
      <c r="AO1357" s="365">
        <v>33858</v>
      </c>
      <c r="AP1357" s="365">
        <v>261541</v>
      </c>
      <c r="AQ1357" s="365">
        <v>167500</v>
      </c>
      <c r="AR1357" s="365">
        <v>0</v>
      </c>
      <c r="AS1357" s="365">
        <v>37424</v>
      </c>
      <c r="AT1357" s="365">
        <v>0</v>
      </c>
      <c r="AU1357" s="365">
        <v>0</v>
      </c>
      <c r="AV1357" s="365">
        <v>56617</v>
      </c>
      <c r="AW1357" s="365">
        <v>0</v>
      </c>
      <c r="AX1357" s="365">
        <v>0</v>
      </c>
      <c r="AY1357" s="365">
        <v>0</v>
      </c>
      <c r="AZ1357" s="365">
        <v>291925</v>
      </c>
      <c r="BA1357" s="365">
        <v>218723</v>
      </c>
      <c r="BB1357" s="365">
        <v>0</v>
      </c>
      <c r="BC1357" s="365">
        <v>0</v>
      </c>
      <c r="BD1357" s="365">
        <v>169851</v>
      </c>
      <c r="BE1357" s="365">
        <v>113200</v>
      </c>
      <c r="BF1357" s="365">
        <v>48872</v>
      </c>
      <c r="BG1357" s="365">
        <v>47600</v>
      </c>
      <c r="BH1357" s="365">
        <v>98800</v>
      </c>
      <c r="BI1357" s="365">
        <v>62000</v>
      </c>
      <c r="BJ1357" s="365">
        <v>0</v>
      </c>
      <c r="BK1357" s="365">
        <v>56617</v>
      </c>
      <c r="BL1357" s="365">
        <v>0</v>
      </c>
      <c r="BM1357" s="365">
        <v>0</v>
      </c>
      <c r="BN1357" s="365">
        <v>0</v>
      </c>
      <c r="BO1357" s="365">
        <v>1306</v>
      </c>
      <c r="BP1357" s="365">
        <v>73202</v>
      </c>
      <c r="BQ1357" s="365">
        <v>0</v>
      </c>
      <c r="BR1357" s="365">
        <v>0</v>
      </c>
      <c r="BS1357" s="365">
        <v>0</v>
      </c>
      <c r="BT1357" s="365">
        <v>0</v>
      </c>
      <c r="BU1357" s="365">
        <v>0</v>
      </c>
      <c r="BV1357" s="365">
        <v>0</v>
      </c>
      <c r="BW1357" s="365">
        <v>-30384</v>
      </c>
      <c r="BX1357" s="365">
        <v>3474</v>
      </c>
      <c r="BY1357" s="365">
        <v>4000</v>
      </c>
      <c r="BZ1357" s="365">
        <v>5236</v>
      </c>
      <c r="CA1357" s="365">
        <v>0</v>
      </c>
      <c r="CB1357" s="365">
        <v>15</v>
      </c>
      <c r="CC1357" s="365">
        <v>61</v>
      </c>
      <c r="CD1357" s="365">
        <v>27</v>
      </c>
      <c r="CE1357" s="365">
        <v>0</v>
      </c>
      <c r="CF1357" s="365">
        <v>0</v>
      </c>
      <c r="CG1357" s="365">
        <v>0</v>
      </c>
      <c r="CH1357" s="365">
        <v>2696</v>
      </c>
      <c r="CI1357" s="365">
        <v>684</v>
      </c>
      <c r="CJ1357" s="365">
        <v>278</v>
      </c>
      <c r="CK1357" s="365">
        <v>0</v>
      </c>
      <c r="CL1357" s="365">
        <v>0</v>
      </c>
      <c r="CM1357" s="365">
        <v>0</v>
      </c>
    </row>
    <row r="1358" spans="1:97">
      <c r="A1358" s="458" t="str">
        <f t="shared" si="21"/>
        <v>0102602263656000</v>
      </c>
      <c r="B1358" s="364" t="s">
        <v>1616</v>
      </c>
      <c r="C1358" s="364" t="s">
        <v>553</v>
      </c>
      <c r="D1358" s="364" t="s">
        <v>558</v>
      </c>
      <c r="E1358" s="364" t="s">
        <v>555</v>
      </c>
      <c r="F1358" s="364" t="s">
        <v>593</v>
      </c>
      <c r="G1358" s="364" t="s">
        <v>470</v>
      </c>
      <c r="H1358" s="364" t="s">
        <v>556</v>
      </c>
      <c r="J1358" s="364" t="s">
        <v>570</v>
      </c>
      <c r="K1358" s="364" t="s">
        <v>561</v>
      </c>
      <c r="L1358" s="364" t="s">
        <v>744</v>
      </c>
      <c r="M1358" s="364" t="s">
        <v>744</v>
      </c>
      <c r="N1358" s="364" t="s">
        <v>739</v>
      </c>
      <c r="O1358" s="364" t="s">
        <v>555</v>
      </c>
      <c r="P1358" s="364" t="s">
        <v>555</v>
      </c>
      <c r="Q1358" s="364" t="s">
        <v>555</v>
      </c>
      <c r="R1358" s="364" t="s">
        <v>555</v>
      </c>
      <c r="S1358" s="364" t="s">
        <v>555</v>
      </c>
      <c r="T1358" s="365">
        <v>0</v>
      </c>
      <c r="U1358" s="365">
        <v>4710</v>
      </c>
      <c r="V1358" s="365">
        <v>0</v>
      </c>
      <c r="W1358" s="365">
        <v>0</v>
      </c>
      <c r="X1358" s="365">
        <v>0</v>
      </c>
      <c r="Y1358" s="365">
        <v>0</v>
      </c>
      <c r="Z1358" s="365">
        <v>0</v>
      </c>
      <c r="AA1358" s="365">
        <v>4710</v>
      </c>
      <c r="AB1358" s="365">
        <v>0</v>
      </c>
      <c r="AC1358" s="365">
        <v>228992</v>
      </c>
      <c r="AD1358" s="365">
        <v>56617</v>
      </c>
      <c r="AE1358" s="365">
        <v>0</v>
      </c>
      <c r="AF1358" s="365">
        <v>172375</v>
      </c>
      <c r="AG1358" s="365">
        <v>0</v>
      </c>
      <c r="AH1358" s="365">
        <v>0</v>
      </c>
      <c r="AI1358" s="365">
        <v>0</v>
      </c>
      <c r="AJ1358" s="365">
        <v>0</v>
      </c>
      <c r="AK1358" s="365">
        <v>0</v>
      </c>
      <c r="AL1358" s="365">
        <v>0</v>
      </c>
      <c r="AM1358" s="365">
        <v>4635</v>
      </c>
      <c r="AN1358" s="365">
        <v>0</v>
      </c>
      <c r="AO1358" s="365">
        <v>0</v>
      </c>
      <c r="AP1358" s="365">
        <v>0</v>
      </c>
      <c r="AQ1358" s="365">
        <v>0</v>
      </c>
      <c r="AU1358" s="365">
        <v>0</v>
      </c>
      <c r="AV1358" s="365">
        <v>0</v>
      </c>
      <c r="AW1358" s="365">
        <v>0</v>
      </c>
      <c r="AX1358" s="365">
        <v>0</v>
      </c>
      <c r="AY1358" s="365">
        <v>0</v>
      </c>
      <c r="AZ1358" s="365">
        <v>0</v>
      </c>
      <c r="BA1358" s="365">
        <v>0</v>
      </c>
      <c r="BB1358" s="365">
        <v>0</v>
      </c>
      <c r="BC1358" s="365">
        <v>0</v>
      </c>
      <c r="BD1358" s="365">
        <v>0</v>
      </c>
      <c r="BE1358" s="365">
        <v>0</v>
      </c>
      <c r="BF1358" s="365">
        <v>0</v>
      </c>
      <c r="BG1358" s="365">
        <v>0</v>
      </c>
      <c r="BH1358" s="365">
        <v>0</v>
      </c>
      <c r="BI1358" s="365">
        <v>0</v>
      </c>
      <c r="BJ1358" s="365">
        <v>0</v>
      </c>
      <c r="BK1358" s="365">
        <v>0</v>
      </c>
      <c r="BL1358" s="365">
        <v>64904</v>
      </c>
      <c r="BM1358" s="365">
        <v>0</v>
      </c>
      <c r="BN1358" s="365">
        <v>0</v>
      </c>
      <c r="BO1358" s="365">
        <v>0</v>
      </c>
      <c r="BP1358" s="365">
        <v>0</v>
      </c>
      <c r="BQ1358" s="365">
        <v>218723</v>
      </c>
      <c r="BR1358" s="365">
        <v>23078</v>
      </c>
      <c r="BS1358" s="365">
        <v>0</v>
      </c>
      <c r="BT1358" s="365">
        <v>37424</v>
      </c>
      <c r="BU1358" s="365">
        <v>0</v>
      </c>
      <c r="BV1358" s="365">
        <v>37424</v>
      </c>
      <c r="BW1358" s="365">
        <v>37424</v>
      </c>
      <c r="BX1358" s="365">
        <v>9259</v>
      </c>
      <c r="BY1358" s="365">
        <v>9259</v>
      </c>
      <c r="BZ1358" s="365">
        <v>46683</v>
      </c>
      <c r="CA1358" s="365">
        <v>46683</v>
      </c>
      <c r="CB1358" s="365">
        <v>0</v>
      </c>
      <c r="CC1358" s="365">
        <v>0</v>
      </c>
      <c r="CD1358" s="365">
        <v>0</v>
      </c>
      <c r="CE1358" s="365">
        <v>0</v>
      </c>
      <c r="CF1358" s="365">
        <v>0</v>
      </c>
      <c r="CG1358" s="365">
        <v>0</v>
      </c>
      <c r="CH1358" s="365">
        <v>0</v>
      </c>
      <c r="CI1358" s="365">
        <v>0</v>
      </c>
      <c r="CJ1358" s="365">
        <v>6700</v>
      </c>
      <c r="CK1358" s="365">
        <v>0</v>
      </c>
      <c r="CL1358" s="365">
        <v>0</v>
      </c>
      <c r="CM1358" s="365">
        <v>0</v>
      </c>
      <c r="CN1358" s="365">
        <v>0</v>
      </c>
      <c r="CO1358" s="365">
        <v>0</v>
      </c>
      <c r="CP1358" s="365">
        <v>0</v>
      </c>
      <c r="CQ1358" s="365">
        <v>0</v>
      </c>
      <c r="CR1358" s="365">
        <v>0</v>
      </c>
      <c r="CS1358" s="365">
        <v>0</v>
      </c>
    </row>
    <row r="1359" spans="1:97">
      <c r="A1359" s="458" t="str">
        <f t="shared" si="21"/>
        <v>0102901263656000</v>
      </c>
      <c r="B1359" s="364" t="s">
        <v>1616</v>
      </c>
      <c r="C1359" s="364" t="s">
        <v>553</v>
      </c>
      <c r="D1359" s="364" t="s">
        <v>558</v>
      </c>
      <c r="E1359" s="364" t="s">
        <v>555</v>
      </c>
      <c r="F1359" s="364" t="s">
        <v>593</v>
      </c>
      <c r="G1359" s="364" t="s">
        <v>470</v>
      </c>
      <c r="H1359" s="364" t="s">
        <v>556</v>
      </c>
      <c r="J1359" s="364" t="s">
        <v>583</v>
      </c>
      <c r="K1359" s="364" t="s">
        <v>558</v>
      </c>
      <c r="L1359" s="364" t="s">
        <v>744</v>
      </c>
      <c r="M1359" s="364" t="s">
        <v>744</v>
      </c>
      <c r="N1359" s="364" t="s">
        <v>739</v>
      </c>
      <c r="O1359" s="364" t="s">
        <v>555</v>
      </c>
      <c r="P1359" s="364" t="s">
        <v>555</v>
      </c>
      <c r="Q1359" s="364" t="s">
        <v>555</v>
      </c>
      <c r="R1359" s="364" t="s">
        <v>555</v>
      </c>
      <c r="S1359" s="364" t="s">
        <v>555</v>
      </c>
      <c r="T1359" s="365">
        <v>3290212</v>
      </c>
      <c r="U1359" s="365">
        <v>3290401</v>
      </c>
      <c r="V1359" s="365">
        <v>3755</v>
      </c>
      <c r="W1359" s="365">
        <v>4400</v>
      </c>
      <c r="X1359" s="365">
        <v>3728</v>
      </c>
      <c r="Y1359" s="365">
        <v>11883</v>
      </c>
      <c r="Z1359" s="365">
        <v>5992</v>
      </c>
      <c r="AA1359" s="365">
        <v>7184</v>
      </c>
      <c r="AB1359" s="365">
        <v>73500</v>
      </c>
      <c r="AC1359" s="365">
        <v>1697</v>
      </c>
      <c r="AD1359" s="365">
        <v>1</v>
      </c>
      <c r="AE1359" s="365">
        <v>10</v>
      </c>
      <c r="AF1359" s="365">
        <v>2050</v>
      </c>
      <c r="AG1359" s="365">
        <v>473531</v>
      </c>
      <c r="AH1359" s="365">
        <v>1881</v>
      </c>
      <c r="AI1359" s="365">
        <v>403602</v>
      </c>
      <c r="AJ1359" s="365">
        <v>881064</v>
      </c>
      <c r="AK1359" s="365">
        <v>37318</v>
      </c>
      <c r="AL1359" s="365">
        <v>16081</v>
      </c>
      <c r="AM1359" s="365">
        <v>10</v>
      </c>
      <c r="AN1359" s="365">
        <v>1650</v>
      </c>
      <c r="AO1359" s="365">
        <v>187</v>
      </c>
      <c r="AP1359" s="365">
        <v>1650</v>
      </c>
      <c r="AQ1359" s="365">
        <v>3520</v>
      </c>
      <c r="AR1359" s="365">
        <v>5011001</v>
      </c>
      <c r="AS1359" s="365">
        <v>4</v>
      </c>
      <c r="AT1359" s="365">
        <v>4</v>
      </c>
      <c r="AU1359" s="365">
        <v>0</v>
      </c>
      <c r="AV1359" s="365">
        <v>2</v>
      </c>
      <c r="AW1359" s="365">
        <v>2</v>
      </c>
      <c r="AX1359" s="365">
        <v>0</v>
      </c>
      <c r="AY1359" s="365">
        <v>1</v>
      </c>
      <c r="AZ1359" s="365">
        <v>0</v>
      </c>
      <c r="BA1359" s="365">
        <v>354</v>
      </c>
      <c r="BB1359" s="365">
        <v>0</v>
      </c>
      <c r="BC1359" s="365">
        <v>0</v>
      </c>
      <c r="BD1359" s="365">
        <v>0</v>
      </c>
      <c r="BE1359" s="365">
        <v>354</v>
      </c>
      <c r="BF1359" s="365">
        <v>0</v>
      </c>
      <c r="BG1359" s="365">
        <v>880</v>
      </c>
      <c r="BH1359" s="365">
        <v>533995</v>
      </c>
      <c r="BI1359" s="365">
        <v>0</v>
      </c>
      <c r="BJ1359" s="365">
        <v>560</v>
      </c>
      <c r="BK1359" s="365">
        <v>535435</v>
      </c>
      <c r="BL1359" s="365">
        <v>0</v>
      </c>
      <c r="BM1359" s="365">
        <v>0</v>
      </c>
      <c r="BN1359" s="365">
        <v>184</v>
      </c>
      <c r="BO1359" s="365">
        <v>2</v>
      </c>
      <c r="BP1359" s="365">
        <v>0</v>
      </c>
      <c r="BQ1359" s="365">
        <v>2</v>
      </c>
      <c r="BR1359" s="365">
        <v>0</v>
      </c>
      <c r="BS1359" s="365">
        <v>0</v>
      </c>
      <c r="BT1359" s="365">
        <v>0</v>
      </c>
    </row>
    <row r="1360" spans="1:97">
      <c r="A1360" s="458" t="str">
        <f t="shared" si="21"/>
        <v>0104001263656000</v>
      </c>
      <c r="B1360" s="364" t="s">
        <v>1616</v>
      </c>
      <c r="C1360" s="364" t="s">
        <v>553</v>
      </c>
      <c r="D1360" s="364" t="s">
        <v>558</v>
      </c>
      <c r="E1360" s="364" t="s">
        <v>555</v>
      </c>
      <c r="F1360" s="364" t="s">
        <v>593</v>
      </c>
      <c r="G1360" s="364" t="s">
        <v>470</v>
      </c>
      <c r="H1360" s="364" t="s">
        <v>556</v>
      </c>
      <c r="J1360" s="364" t="s">
        <v>582</v>
      </c>
      <c r="K1360" s="364" t="s">
        <v>558</v>
      </c>
      <c r="L1360" s="364" t="s">
        <v>744</v>
      </c>
      <c r="M1360" s="364" t="s">
        <v>744</v>
      </c>
      <c r="N1360" s="364" t="s">
        <v>739</v>
      </c>
      <c r="O1360" s="364" t="s">
        <v>555</v>
      </c>
      <c r="P1360" s="364" t="s">
        <v>555</v>
      </c>
      <c r="Q1360" s="364" t="s">
        <v>555</v>
      </c>
      <c r="R1360" s="364" t="s">
        <v>555</v>
      </c>
      <c r="S1360" s="364" t="s">
        <v>555</v>
      </c>
      <c r="T1360" s="365">
        <v>0</v>
      </c>
      <c r="U1360" s="365">
        <v>0</v>
      </c>
      <c r="V1360" s="365">
        <v>23078</v>
      </c>
      <c r="W1360" s="365">
        <v>23078</v>
      </c>
      <c r="X1360" s="365">
        <v>517</v>
      </c>
      <c r="Y1360" s="365">
        <v>517</v>
      </c>
      <c r="Z1360" s="365">
        <v>8742</v>
      </c>
      <c r="AA1360" s="365">
        <v>8742</v>
      </c>
      <c r="AB1360" s="365">
        <v>13819</v>
      </c>
      <c r="AC1360" s="365">
        <v>13819</v>
      </c>
      <c r="AD1360" s="365">
        <v>0</v>
      </c>
      <c r="AE1360" s="365">
        <v>0</v>
      </c>
      <c r="AF1360" s="365">
        <v>0</v>
      </c>
      <c r="AG1360" s="365">
        <v>0</v>
      </c>
      <c r="AH1360" s="365">
        <v>0</v>
      </c>
      <c r="AI1360" s="365">
        <v>0</v>
      </c>
      <c r="AJ1360" s="365">
        <v>0</v>
      </c>
      <c r="AK1360" s="365">
        <v>0</v>
      </c>
      <c r="AL1360" s="365">
        <v>0</v>
      </c>
      <c r="AM1360" s="365">
        <v>0</v>
      </c>
      <c r="AN1360" s="365">
        <v>0</v>
      </c>
      <c r="AO1360" s="365">
        <v>0</v>
      </c>
      <c r="AP1360" s="365">
        <v>0</v>
      </c>
      <c r="AQ1360" s="365">
        <v>0</v>
      </c>
      <c r="AR1360" s="365">
        <v>0</v>
      </c>
      <c r="AS1360" s="365">
        <v>0</v>
      </c>
      <c r="AT1360" s="365">
        <v>0</v>
      </c>
      <c r="AU1360" s="365">
        <v>0</v>
      </c>
      <c r="AV1360" s="365">
        <v>37424</v>
      </c>
      <c r="AW1360" s="365">
        <v>37424</v>
      </c>
      <c r="AX1360" s="365">
        <v>1924</v>
      </c>
      <c r="AY1360" s="365">
        <v>1924</v>
      </c>
      <c r="AZ1360" s="365">
        <v>35500</v>
      </c>
      <c r="BA1360" s="365">
        <v>35500</v>
      </c>
      <c r="BB1360" s="365">
        <v>0</v>
      </c>
      <c r="BC1360" s="365">
        <v>0</v>
      </c>
      <c r="BD1360" s="365">
        <v>0</v>
      </c>
      <c r="BE1360" s="365">
        <v>0</v>
      </c>
      <c r="BF1360" s="365">
        <v>0</v>
      </c>
      <c r="BG1360" s="365">
        <v>0</v>
      </c>
      <c r="BH1360" s="365">
        <v>0</v>
      </c>
      <c r="BI1360" s="365">
        <v>0</v>
      </c>
      <c r="BJ1360" s="365">
        <v>0</v>
      </c>
      <c r="BK1360" s="365">
        <v>0</v>
      </c>
      <c r="BL1360" s="365">
        <v>0</v>
      </c>
      <c r="BM1360" s="365">
        <v>0</v>
      </c>
      <c r="BN1360" s="365">
        <v>0</v>
      </c>
      <c r="BO1360" s="365">
        <v>0</v>
      </c>
      <c r="BP1360" s="365">
        <v>0</v>
      </c>
      <c r="BQ1360" s="365">
        <v>60502</v>
      </c>
      <c r="BR1360" s="365">
        <v>60502</v>
      </c>
      <c r="BS1360" s="365">
        <v>0</v>
      </c>
      <c r="BT1360" s="365">
        <v>0</v>
      </c>
      <c r="BU1360" s="365">
        <v>0</v>
      </c>
      <c r="BV1360" s="365">
        <v>0</v>
      </c>
      <c r="BW1360" s="365">
        <v>0</v>
      </c>
      <c r="BX1360" s="365">
        <v>0</v>
      </c>
      <c r="BY1360" s="365">
        <v>0</v>
      </c>
      <c r="BZ1360" s="365">
        <v>0</v>
      </c>
      <c r="CA1360" s="365">
        <v>0</v>
      </c>
      <c r="CB1360" s="365">
        <v>0</v>
      </c>
      <c r="CC1360" s="365">
        <v>0</v>
      </c>
      <c r="CD1360" s="365">
        <v>0</v>
      </c>
      <c r="CE1360" s="365">
        <v>0</v>
      </c>
      <c r="CF1360" s="365">
        <v>0</v>
      </c>
      <c r="CG1360" s="365">
        <v>0</v>
      </c>
      <c r="CH1360" s="365">
        <v>0</v>
      </c>
      <c r="CI1360" s="365">
        <v>0</v>
      </c>
      <c r="CJ1360" s="365">
        <v>0</v>
      </c>
    </row>
    <row r="1361" spans="1:34">
      <c r="A1361" s="458" t="str">
        <f t="shared" si="21"/>
        <v>0104501263656000</v>
      </c>
      <c r="B1361" s="364" t="s">
        <v>1616</v>
      </c>
      <c r="C1361" s="364" t="s">
        <v>553</v>
      </c>
      <c r="D1361" s="364" t="s">
        <v>558</v>
      </c>
      <c r="E1361" s="364" t="s">
        <v>555</v>
      </c>
      <c r="F1361" s="364" t="s">
        <v>593</v>
      </c>
      <c r="G1361" s="364" t="s">
        <v>470</v>
      </c>
      <c r="H1361" s="364" t="s">
        <v>556</v>
      </c>
      <c r="J1361" s="364" t="s">
        <v>571</v>
      </c>
      <c r="K1361" s="364" t="s">
        <v>558</v>
      </c>
      <c r="L1361" s="364" t="s">
        <v>744</v>
      </c>
      <c r="M1361" s="364" t="s">
        <v>744</v>
      </c>
      <c r="N1361" s="364" t="s">
        <v>739</v>
      </c>
      <c r="O1361" s="364" t="s">
        <v>555</v>
      </c>
      <c r="P1361" s="364" t="s">
        <v>555</v>
      </c>
      <c r="Q1361" s="364" t="s">
        <v>555</v>
      </c>
      <c r="R1361" s="364" t="s">
        <v>555</v>
      </c>
      <c r="S1361" s="364" t="s">
        <v>555</v>
      </c>
      <c r="T1361" s="365">
        <v>74822</v>
      </c>
      <c r="U1361" s="365">
        <v>0</v>
      </c>
      <c r="V1361" s="365">
        <v>0</v>
      </c>
      <c r="W1361" s="365">
        <v>10331</v>
      </c>
      <c r="X1361" s="365">
        <v>200</v>
      </c>
      <c r="Y1361" s="365">
        <v>0</v>
      </c>
      <c r="Z1361" s="365">
        <v>0</v>
      </c>
      <c r="AA1361" s="365">
        <v>0</v>
      </c>
      <c r="AB1361" s="365">
        <v>0</v>
      </c>
      <c r="AC1361" s="365">
        <v>0</v>
      </c>
      <c r="AD1361" s="365">
        <v>0</v>
      </c>
      <c r="AE1361" s="365">
        <v>85353</v>
      </c>
      <c r="AF1361" s="365">
        <v>0</v>
      </c>
      <c r="AG1361" s="365">
        <v>0</v>
      </c>
      <c r="AH1361" s="365">
        <v>0</v>
      </c>
    </row>
    <row r="1362" spans="1:34">
      <c r="A1362" s="458" t="str">
        <f t="shared" si="21"/>
        <v>0104502263656000</v>
      </c>
      <c r="B1362" s="364" t="s">
        <v>1616</v>
      </c>
      <c r="C1362" s="364" t="s">
        <v>553</v>
      </c>
      <c r="D1362" s="364" t="s">
        <v>558</v>
      </c>
      <c r="E1362" s="364" t="s">
        <v>555</v>
      </c>
      <c r="F1362" s="364" t="s">
        <v>593</v>
      </c>
      <c r="G1362" s="364" t="s">
        <v>470</v>
      </c>
      <c r="H1362" s="364" t="s">
        <v>556</v>
      </c>
      <c r="J1362" s="364" t="s">
        <v>571</v>
      </c>
      <c r="K1362" s="364" t="s">
        <v>561</v>
      </c>
      <c r="L1362" s="364" t="s">
        <v>744</v>
      </c>
      <c r="M1362" s="364" t="s">
        <v>744</v>
      </c>
      <c r="N1362" s="364" t="s">
        <v>739</v>
      </c>
      <c r="O1362" s="364" t="s">
        <v>555</v>
      </c>
      <c r="P1362" s="364" t="s">
        <v>555</v>
      </c>
      <c r="Q1362" s="364" t="s">
        <v>555</v>
      </c>
      <c r="R1362" s="364" t="s">
        <v>555</v>
      </c>
      <c r="S1362" s="364" t="s">
        <v>555</v>
      </c>
      <c r="T1362" s="365">
        <v>14588</v>
      </c>
      <c r="U1362" s="365">
        <v>0</v>
      </c>
      <c r="V1362" s="365">
        <v>0</v>
      </c>
      <c r="W1362" s="365">
        <v>2558</v>
      </c>
      <c r="X1362" s="365">
        <v>10</v>
      </c>
      <c r="Y1362" s="365">
        <v>0</v>
      </c>
      <c r="Z1362" s="365">
        <v>0</v>
      </c>
      <c r="AA1362" s="365">
        <v>0</v>
      </c>
      <c r="AB1362" s="365">
        <v>0</v>
      </c>
      <c r="AC1362" s="365">
        <v>0</v>
      </c>
      <c r="AD1362" s="365">
        <v>0</v>
      </c>
      <c r="AE1362" s="365">
        <v>17156</v>
      </c>
      <c r="AF1362" s="365">
        <v>0</v>
      </c>
      <c r="AG1362" s="365">
        <v>0</v>
      </c>
      <c r="AH1362" s="365">
        <v>0</v>
      </c>
    </row>
    <row r="1363" spans="1:34">
      <c r="A1363" s="458" t="str">
        <f t="shared" si="21"/>
        <v>0104503263656000</v>
      </c>
      <c r="B1363" s="364" t="s">
        <v>1616</v>
      </c>
      <c r="C1363" s="364" t="s">
        <v>553</v>
      </c>
      <c r="D1363" s="364" t="s">
        <v>558</v>
      </c>
      <c r="E1363" s="364" t="s">
        <v>555</v>
      </c>
      <c r="F1363" s="364" t="s">
        <v>593</v>
      </c>
      <c r="G1363" s="364" t="s">
        <v>470</v>
      </c>
      <c r="H1363" s="364" t="s">
        <v>556</v>
      </c>
      <c r="J1363" s="364" t="s">
        <v>571</v>
      </c>
      <c r="K1363" s="364" t="s">
        <v>562</v>
      </c>
      <c r="L1363" s="364" t="s">
        <v>744</v>
      </c>
      <c r="M1363" s="364" t="s">
        <v>744</v>
      </c>
      <c r="N1363" s="364" t="s">
        <v>739</v>
      </c>
      <c r="O1363" s="364" t="s">
        <v>555</v>
      </c>
      <c r="P1363" s="364" t="s">
        <v>555</v>
      </c>
      <c r="Q1363" s="364" t="s">
        <v>555</v>
      </c>
      <c r="R1363" s="364" t="s">
        <v>555</v>
      </c>
      <c r="S1363" s="364" t="s">
        <v>555</v>
      </c>
      <c r="T1363" s="365">
        <v>93659</v>
      </c>
      <c r="U1363" s="365">
        <v>0</v>
      </c>
      <c r="V1363" s="365">
        <v>0</v>
      </c>
      <c r="W1363" s="365">
        <v>12731</v>
      </c>
      <c r="X1363" s="365">
        <v>200</v>
      </c>
      <c r="Y1363" s="365">
        <v>0</v>
      </c>
      <c r="Z1363" s="365">
        <v>0</v>
      </c>
      <c r="AA1363" s="365">
        <v>0</v>
      </c>
      <c r="AB1363" s="365">
        <v>0</v>
      </c>
      <c r="AC1363" s="365">
        <v>0</v>
      </c>
      <c r="AD1363" s="365">
        <v>0</v>
      </c>
      <c r="AE1363" s="365">
        <v>106590</v>
      </c>
      <c r="AF1363" s="365">
        <v>0</v>
      </c>
      <c r="AG1363" s="365">
        <v>0</v>
      </c>
      <c r="AH1363" s="365">
        <v>0</v>
      </c>
    </row>
    <row r="1364" spans="1:34">
      <c r="A1364" s="458" t="str">
        <f t="shared" si="21"/>
        <v>0104504263656000</v>
      </c>
      <c r="B1364" s="364" t="s">
        <v>1616</v>
      </c>
      <c r="C1364" s="364" t="s">
        <v>553</v>
      </c>
      <c r="D1364" s="364" t="s">
        <v>558</v>
      </c>
      <c r="E1364" s="364" t="s">
        <v>555</v>
      </c>
      <c r="F1364" s="364" t="s">
        <v>593</v>
      </c>
      <c r="G1364" s="364" t="s">
        <v>470</v>
      </c>
      <c r="H1364" s="364" t="s">
        <v>556</v>
      </c>
      <c r="J1364" s="364" t="s">
        <v>571</v>
      </c>
      <c r="K1364" s="364" t="s">
        <v>563</v>
      </c>
      <c r="L1364" s="364" t="s">
        <v>744</v>
      </c>
      <c r="M1364" s="364" t="s">
        <v>744</v>
      </c>
      <c r="N1364" s="364" t="s">
        <v>739</v>
      </c>
      <c r="O1364" s="364" t="s">
        <v>555</v>
      </c>
      <c r="P1364" s="364" t="s">
        <v>555</v>
      </c>
      <c r="Q1364" s="364" t="s">
        <v>555</v>
      </c>
      <c r="R1364" s="364" t="s">
        <v>555</v>
      </c>
      <c r="S1364" s="364" t="s">
        <v>555</v>
      </c>
      <c r="T1364" s="365">
        <v>13435</v>
      </c>
      <c r="U1364" s="365">
        <v>0</v>
      </c>
      <c r="V1364" s="365">
        <v>0</v>
      </c>
      <c r="W1364" s="365">
        <v>2370</v>
      </c>
      <c r="X1364" s="365">
        <v>9</v>
      </c>
      <c r="Y1364" s="365">
        <v>0</v>
      </c>
      <c r="Z1364" s="365">
        <v>0</v>
      </c>
      <c r="AA1364" s="365">
        <v>0</v>
      </c>
      <c r="AB1364" s="365">
        <v>0</v>
      </c>
      <c r="AC1364" s="365">
        <v>0</v>
      </c>
      <c r="AD1364" s="365">
        <v>0</v>
      </c>
      <c r="AE1364" s="365">
        <v>15814</v>
      </c>
      <c r="AF1364" s="365">
        <v>0</v>
      </c>
      <c r="AG1364" s="365">
        <v>0</v>
      </c>
      <c r="AH1364" s="365">
        <v>0</v>
      </c>
    </row>
    <row r="1365" spans="1:34">
      <c r="A1365" s="458" t="str">
        <f t="shared" si="21"/>
        <v>0104505263656000</v>
      </c>
      <c r="B1365" s="364" t="s">
        <v>1616</v>
      </c>
      <c r="C1365" s="364" t="s">
        <v>553</v>
      </c>
      <c r="D1365" s="364" t="s">
        <v>558</v>
      </c>
      <c r="E1365" s="364" t="s">
        <v>555</v>
      </c>
      <c r="F1365" s="364" t="s">
        <v>593</v>
      </c>
      <c r="G1365" s="364" t="s">
        <v>470</v>
      </c>
      <c r="H1365" s="364" t="s">
        <v>556</v>
      </c>
      <c r="J1365" s="364" t="s">
        <v>571</v>
      </c>
      <c r="K1365" s="364" t="s">
        <v>564</v>
      </c>
      <c r="L1365" s="364" t="s">
        <v>744</v>
      </c>
      <c r="M1365" s="364" t="s">
        <v>744</v>
      </c>
      <c r="N1365" s="364" t="s">
        <v>739</v>
      </c>
      <c r="O1365" s="364" t="s">
        <v>555</v>
      </c>
      <c r="P1365" s="364" t="s">
        <v>555</v>
      </c>
      <c r="Q1365" s="364" t="s">
        <v>555</v>
      </c>
      <c r="R1365" s="364" t="s">
        <v>555</v>
      </c>
      <c r="S1365" s="364" t="s">
        <v>555</v>
      </c>
      <c r="T1365" s="365">
        <v>98388</v>
      </c>
      <c r="U1365" s="365">
        <v>0</v>
      </c>
      <c r="V1365" s="365">
        <v>0</v>
      </c>
      <c r="W1365" s="365">
        <v>17548</v>
      </c>
      <c r="X1365" s="365">
        <v>200</v>
      </c>
      <c r="Y1365" s="365">
        <v>0</v>
      </c>
      <c r="Z1365" s="365">
        <v>0</v>
      </c>
      <c r="AA1365" s="365">
        <v>0</v>
      </c>
      <c r="AB1365" s="365">
        <v>0</v>
      </c>
      <c r="AC1365" s="365">
        <v>0</v>
      </c>
      <c r="AD1365" s="365">
        <v>0</v>
      </c>
      <c r="AE1365" s="365">
        <v>116136</v>
      </c>
      <c r="AF1365" s="365">
        <v>0</v>
      </c>
      <c r="AG1365" s="365">
        <v>0</v>
      </c>
      <c r="AH1365" s="365">
        <v>0</v>
      </c>
    </row>
    <row r="1366" spans="1:34">
      <c r="A1366" s="458" t="str">
        <f t="shared" si="21"/>
        <v>0104506263656000</v>
      </c>
      <c r="B1366" s="364" t="s">
        <v>1616</v>
      </c>
      <c r="C1366" s="364" t="s">
        <v>553</v>
      </c>
      <c r="D1366" s="364" t="s">
        <v>558</v>
      </c>
      <c r="E1366" s="364" t="s">
        <v>555</v>
      </c>
      <c r="F1366" s="364" t="s">
        <v>593</v>
      </c>
      <c r="G1366" s="364" t="s">
        <v>470</v>
      </c>
      <c r="H1366" s="364" t="s">
        <v>556</v>
      </c>
      <c r="J1366" s="364" t="s">
        <v>571</v>
      </c>
      <c r="K1366" s="364" t="s">
        <v>565</v>
      </c>
      <c r="L1366" s="364" t="s">
        <v>744</v>
      </c>
      <c r="M1366" s="364" t="s">
        <v>744</v>
      </c>
      <c r="N1366" s="364" t="s">
        <v>739</v>
      </c>
      <c r="O1366" s="364" t="s">
        <v>555</v>
      </c>
      <c r="P1366" s="364" t="s">
        <v>555</v>
      </c>
      <c r="Q1366" s="364" t="s">
        <v>555</v>
      </c>
      <c r="R1366" s="364" t="s">
        <v>555</v>
      </c>
      <c r="S1366" s="364" t="s">
        <v>555</v>
      </c>
      <c r="T1366" s="365">
        <v>12216</v>
      </c>
      <c r="U1366" s="365">
        <v>0</v>
      </c>
      <c r="V1366" s="365">
        <v>0</v>
      </c>
      <c r="W1366" s="365">
        <v>2174</v>
      </c>
      <c r="X1366" s="365">
        <v>9</v>
      </c>
      <c r="Y1366" s="365">
        <v>0</v>
      </c>
      <c r="Z1366" s="365">
        <v>0</v>
      </c>
      <c r="AA1366" s="365">
        <v>0</v>
      </c>
      <c r="AB1366" s="365">
        <v>0</v>
      </c>
      <c r="AC1366" s="365">
        <v>0</v>
      </c>
      <c r="AD1366" s="365">
        <v>0</v>
      </c>
      <c r="AE1366" s="365">
        <v>14399</v>
      </c>
      <c r="AF1366" s="365">
        <v>0</v>
      </c>
      <c r="AG1366" s="365">
        <v>0</v>
      </c>
      <c r="AH1366" s="365">
        <v>0</v>
      </c>
    </row>
    <row r="1367" spans="1:34">
      <c r="A1367" s="458" t="str">
        <f t="shared" si="21"/>
        <v>0104507263656000</v>
      </c>
      <c r="B1367" s="364" t="s">
        <v>1616</v>
      </c>
      <c r="C1367" s="364" t="s">
        <v>553</v>
      </c>
      <c r="D1367" s="364" t="s">
        <v>558</v>
      </c>
      <c r="E1367" s="364" t="s">
        <v>555</v>
      </c>
      <c r="F1367" s="364" t="s">
        <v>593</v>
      </c>
      <c r="G1367" s="364" t="s">
        <v>470</v>
      </c>
      <c r="H1367" s="364" t="s">
        <v>556</v>
      </c>
      <c r="J1367" s="364" t="s">
        <v>571</v>
      </c>
      <c r="K1367" s="364" t="s">
        <v>566</v>
      </c>
      <c r="L1367" s="364" t="s">
        <v>744</v>
      </c>
      <c r="M1367" s="364" t="s">
        <v>744</v>
      </c>
      <c r="N1367" s="364" t="s">
        <v>739</v>
      </c>
      <c r="O1367" s="364" t="s">
        <v>555</v>
      </c>
      <c r="P1367" s="364" t="s">
        <v>555</v>
      </c>
      <c r="Q1367" s="364" t="s">
        <v>555</v>
      </c>
      <c r="R1367" s="364" t="s">
        <v>555</v>
      </c>
      <c r="S1367" s="364" t="s">
        <v>555</v>
      </c>
      <c r="T1367" s="365">
        <v>106491</v>
      </c>
      <c r="U1367" s="365">
        <v>0</v>
      </c>
      <c r="V1367" s="365">
        <v>0</v>
      </c>
      <c r="W1367" s="365">
        <v>21502</v>
      </c>
      <c r="X1367" s="365">
        <v>200</v>
      </c>
      <c r="Y1367" s="365">
        <v>0</v>
      </c>
      <c r="Z1367" s="365">
        <v>0</v>
      </c>
      <c r="AA1367" s="365">
        <v>0</v>
      </c>
      <c r="AB1367" s="365">
        <v>0</v>
      </c>
      <c r="AC1367" s="365">
        <v>0</v>
      </c>
      <c r="AD1367" s="365">
        <v>0</v>
      </c>
      <c r="AE1367" s="365">
        <v>128193</v>
      </c>
      <c r="AF1367" s="365">
        <v>0</v>
      </c>
      <c r="AG1367" s="365">
        <v>0</v>
      </c>
      <c r="AH1367" s="365">
        <v>0</v>
      </c>
    </row>
    <row r="1368" spans="1:34">
      <c r="A1368" s="458" t="str">
        <f t="shared" si="21"/>
        <v>0104508263656000</v>
      </c>
      <c r="B1368" s="364" t="s">
        <v>1616</v>
      </c>
      <c r="C1368" s="364" t="s">
        <v>553</v>
      </c>
      <c r="D1368" s="364" t="s">
        <v>558</v>
      </c>
      <c r="E1368" s="364" t="s">
        <v>555</v>
      </c>
      <c r="F1368" s="364" t="s">
        <v>593</v>
      </c>
      <c r="G1368" s="364" t="s">
        <v>470</v>
      </c>
      <c r="H1368" s="364" t="s">
        <v>556</v>
      </c>
      <c r="J1368" s="364" t="s">
        <v>571</v>
      </c>
      <c r="K1368" s="364" t="s">
        <v>554</v>
      </c>
      <c r="L1368" s="364" t="s">
        <v>744</v>
      </c>
      <c r="M1368" s="364" t="s">
        <v>744</v>
      </c>
      <c r="N1368" s="364" t="s">
        <v>739</v>
      </c>
      <c r="O1368" s="364" t="s">
        <v>555</v>
      </c>
      <c r="P1368" s="364" t="s">
        <v>555</v>
      </c>
      <c r="Q1368" s="364" t="s">
        <v>555</v>
      </c>
      <c r="R1368" s="364" t="s">
        <v>555</v>
      </c>
      <c r="S1368" s="364" t="s">
        <v>555</v>
      </c>
      <c r="T1368" s="365">
        <v>10949</v>
      </c>
      <c r="U1368" s="365">
        <v>0</v>
      </c>
      <c r="V1368" s="365">
        <v>0</v>
      </c>
      <c r="W1368" s="365">
        <v>1972</v>
      </c>
      <c r="X1368" s="365">
        <v>8</v>
      </c>
      <c r="Y1368" s="365">
        <v>0</v>
      </c>
      <c r="Z1368" s="365">
        <v>0</v>
      </c>
      <c r="AA1368" s="365">
        <v>0</v>
      </c>
      <c r="AB1368" s="365">
        <v>0</v>
      </c>
      <c r="AC1368" s="365">
        <v>0</v>
      </c>
      <c r="AD1368" s="365">
        <v>0</v>
      </c>
      <c r="AE1368" s="365">
        <v>12929</v>
      </c>
      <c r="AF1368" s="365">
        <v>0</v>
      </c>
      <c r="AG1368" s="365">
        <v>0</v>
      </c>
      <c r="AH1368" s="365">
        <v>0</v>
      </c>
    </row>
    <row r="1369" spans="1:34">
      <c r="A1369" s="458" t="str">
        <f t="shared" si="21"/>
        <v>0104509263656000</v>
      </c>
      <c r="B1369" s="364" t="s">
        <v>1616</v>
      </c>
      <c r="C1369" s="364" t="s">
        <v>553</v>
      </c>
      <c r="D1369" s="364" t="s">
        <v>558</v>
      </c>
      <c r="E1369" s="364" t="s">
        <v>555</v>
      </c>
      <c r="F1369" s="364" t="s">
        <v>593</v>
      </c>
      <c r="G1369" s="364" t="s">
        <v>470</v>
      </c>
      <c r="H1369" s="364" t="s">
        <v>556</v>
      </c>
      <c r="J1369" s="364" t="s">
        <v>571</v>
      </c>
      <c r="K1369" s="364" t="s">
        <v>567</v>
      </c>
      <c r="L1369" s="364" t="s">
        <v>744</v>
      </c>
      <c r="M1369" s="364" t="s">
        <v>744</v>
      </c>
      <c r="N1369" s="364" t="s">
        <v>739</v>
      </c>
      <c r="O1369" s="364" t="s">
        <v>555</v>
      </c>
      <c r="P1369" s="364" t="s">
        <v>555</v>
      </c>
      <c r="Q1369" s="364" t="s">
        <v>555</v>
      </c>
      <c r="R1369" s="364" t="s">
        <v>555</v>
      </c>
      <c r="S1369" s="364" t="s">
        <v>555</v>
      </c>
      <c r="T1369" s="365">
        <v>109468</v>
      </c>
      <c r="U1369" s="365">
        <v>0</v>
      </c>
      <c r="V1369" s="365">
        <v>0</v>
      </c>
      <c r="W1369" s="365">
        <v>21717</v>
      </c>
      <c r="X1369" s="365">
        <v>200</v>
      </c>
      <c r="Y1369" s="365">
        <v>0</v>
      </c>
      <c r="Z1369" s="365">
        <v>0</v>
      </c>
      <c r="AA1369" s="365">
        <v>0</v>
      </c>
      <c r="AB1369" s="365">
        <v>0</v>
      </c>
      <c r="AC1369" s="365">
        <v>0</v>
      </c>
      <c r="AD1369" s="365">
        <v>0</v>
      </c>
      <c r="AE1369" s="365">
        <v>131385</v>
      </c>
      <c r="AF1369" s="365">
        <v>0</v>
      </c>
      <c r="AG1369" s="365">
        <v>0</v>
      </c>
      <c r="AH1369" s="365">
        <v>0</v>
      </c>
    </row>
    <row r="1370" spans="1:34">
      <c r="A1370" s="458" t="str">
        <f t="shared" si="21"/>
        <v>0104510263656000</v>
      </c>
      <c r="B1370" s="364" t="s">
        <v>1616</v>
      </c>
      <c r="C1370" s="364" t="s">
        <v>553</v>
      </c>
      <c r="D1370" s="364" t="s">
        <v>558</v>
      </c>
      <c r="E1370" s="364" t="s">
        <v>555</v>
      </c>
      <c r="F1370" s="364" t="s">
        <v>593</v>
      </c>
      <c r="G1370" s="364" t="s">
        <v>470</v>
      </c>
      <c r="H1370" s="364" t="s">
        <v>556</v>
      </c>
      <c r="J1370" s="364" t="s">
        <v>571</v>
      </c>
      <c r="K1370" s="364" t="s">
        <v>568</v>
      </c>
      <c r="L1370" s="364" t="s">
        <v>744</v>
      </c>
      <c r="M1370" s="364" t="s">
        <v>744</v>
      </c>
      <c r="N1370" s="364" t="s">
        <v>739</v>
      </c>
      <c r="O1370" s="364" t="s">
        <v>555</v>
      </c>
      <c r="P1370" s="364" t="s">
        <v>555</v>
      </c>
      <c r="Q1370" s="364" t="s">
        <v>555</v>
      </c>
      <c r="R1370" s="364" t="s">
        <v>555</v>
      </c>
      <c r="S1370" s="364" t="s">
        <v>555</v>
      </c>
      <c r="T1370" s="365">
        <v>9642</v>
      </c>
      <c r="U1370" s="365">
        <v>0</v>
      </c>
      <c r="V1370" s="365">
        <v>0</v>
      </c>
      <c r="W1370" s="365">
        <v>1756</v>
      </c>
      <c r="X1370" s="365">
        <v>8</v>
      </c>
      <c r="Y1370" s="365">
        <v>0</v>
      </c>
      <c r="Z1370" s="365">
        <v>0</v>
      </c>
      <c r="AA1370" s="365">
        <v>0</v>
      </c>
      <c r="AB1370" s="365">
        <v>0</v>
      </c>
      <c r="AC1370" s="365">
        <v>0</v>
      </c>
      <c r="AD1370" s="365">
        <v>0</v>
      </c>
      <c r="AE1370" s="365">
        <v>11406</v>
      </c>
      <c r="AF1370" s="365">
        <v>0</v>
      </c>
      <c r="AG1370" s="365">
        <v>0</v>
      </c>
      <c r="AH1370" s="365">
        <v>0</v>
      </c>
    </row>
    <row r="1371" spans="1:34">
      <c r="A1371" s="458" t="str">
        <f t="shared" si="21"/>
        <v>0104511263656000</v>
      </c>
      <c r="B1371" s="364" t="s">
        <v>1616</v>
      </c>
      <c r="C1371" s="364" t="s">
        <v>553</v>
      </c>
      <c r="D1371" s="364" t="s">
        <v>558</v>
      </c>
      <c r="E1371" s="364" t="s">
        <v>555</v>
      </c>
      <c r="F1371" s="364" t="s">
        <v>593</v>
      </c>
      <c r="G1371" s="364" t="s">
        <v>470</v>
      </c>
      <c r="H1371" s="364" t="s">
        <v>556</v>
      </c>
      <c r="J1371" s="364" t="s">
        <v>571</v>
      </c>
      <c r="K1371" s="364" t="s">
        <v>569</v>
      </c>
      <c r="L1371" s="364" t="s">
        <v>744</v>
      </c>
      <c r="M1371" s="364" t="s">
        <v>744</v>
      </c>
      <c r="N1371" s="364" t="s">
        <v>739</v>
      </c>
      <c r="O1371" s="364" t="s">
        <v>555</v>
      </c>
      <c r="P1371" s="364" t="s">
        <v>555</v>
      </c>
      <c r="Q1371" s="364" t="s">
        <v>555</v>
      </c>
      <c r="R1371" s="364" t="s">
        <v>555</v>
      </c>
      <c r="S1371" s="364" t="s">
        <v>555</v>
      </c>
      <c r="T1371" s="365">
        <v>108091</v>
      </c>
      <c r="U1371" s="365">
        <v>0</v>
      </c>
      <c r="V1371" s="365">
        <v>0</v>
      </c>
      <c r="W1371" s="365">
        <v>21936</v>
      </c>
      <c r="X1371" s="365">
        <v>4000</v>
      </c>
      <c r="Y1371" s="365">
        <v>0</v>
      </c>
      <c r="Z1371" s="365">
        <v>0</v>
      </c>
      <c r="AA1371" s="365">
        <v>0</v>
      </c>
      <c r="AB1371" s="365">
        <v>0</v>
      </c>
      <c r="AC1371" s="365">
        <v>0</v>
      </c>
      <c r="AD1371" s="365">
        <v>0</v>
      </c>
      <c r="AE1371" s="365">
        <v>134027</v>
      </c>
      <c r="AF1371" s="365">
        <v>0</v>
      </c>
      <c r="AG1371" s="365">
        <v>0</v>
      </c>
      <c r="AH1371" s="365">
        <v>0</v>
      </c>
    </row>
    <row r="1372" spans="1:34">
      <c r="A1372" s="458" t="str">
        <f t="shared" si="21"/>
        <v>0104512263656000</v>
      </c>
      <c r="B1372" s="364" t="s">
        <v>1616</v>
      </c>
      <c r="C1372" s="364" t="s">
        <v>553</v>
      </c>
      <c r="D1372" s="364" t="s">
        <v>558</v>
      </c>
      <c r="E1372" s="364" t="s">
        <v>555</v>
      </c>
      <c r="F1372" s="364" t="s">
        <v>593</v>
      </c>
      <c r="G1372" s="364" t="s">
        <v>470</v>
      </c>
      <c r="H1372" s="364" t="s">
        <v>556</v>
      </c>
      <c r="J1372" s="364" t="s">
        <v>571</v>
      </c>
      <c r="K1372" s="364" t="s">
        <v>557</v>
      </c>
      <c r="L1372" s="364" t="s">
        <v>744</v>
      </c>
      <c r="M1372" s="364" t="s">
        <v>744</v>
      </c>
      <c r="N1372" s="364" t="s">
        <v>739</v>
      </c>
      <c r="O1372" s="364" t="s">
        <v>555</v>
      </c>
      <c r="P1372" s="364" t="s">
        <v>555</v>
      </c>
      <c r="Q1372" s="364" t="s">
        <v>555</v>
      </c>
      <c r="R1372" s="364" t="s">
        <v>555</v>
      </c>
      <c r="S1372" s="364" t="s">
        <v>555</v>
      </c>
      <c r="T1372" s="365">
        <v>8308</v>
      </c>
      <c r="U1372" s="365">
        <v>0</v>
      </c>
      <c r="V1372" s="365">
        <v>0</v>
      </c>
      <c r="W1372" s="365">
        <v>1537</v>
      </c>
      <c r="X1372" s="365">
        <v>4</v>
      </c>
      <c r="Y1372" s="365">
        <v>0</v>
      </c>
      <c r="Z1372" s="365">
        <v>0</v>
      </c>
      <c r="AA1372" s="365">
        <v>0</v>
      </c>
      <c r="AB1372" s="365">
        <v>0</v>
      </c>
      <c r="AC1372" s="365">
        <v>0</v>
      </c>
      <c r="AD1372" s="365">
        <v>0</v>
      </c>
      <c r="AE1372" s="365">
        <v>9849</v>
      </c>
      <c r="AF1372" s="365">
        <v>0</v>
      </c>
      <c r="AG1372" s="365">
        <v>0</v>
      </c>
      <c r="AH1372" s="365">
        <v>0</v>
      </c>
    </row>
    <row r="1373" spans="1:34">
      <c r="A1373" s="458" t="str">
        <f t="shared" si="21"/>
        <v>0104513263656000</v>
      </c>
      <c r="B1373" s="364" t="s">
        <v>1616</v>
      </c>
      <c r="C1373" s="364" t="s">
        <v>553</v>
      </c>
      <c r="D1373" s="364" t="s">
        <v>558</v>
      </c>
      <c r="E1373" s="364" t="s">
        <v>555</v>
      </c>
      <c r="F1373" s="364" t="s">
        <v>593</v>
      </c>
      <c r="G1373" s="364" t="s">
        <v>470</v>
      </c>
      <c r="H1373" s="364" t="s">
        <v>556</v>
      </c>
      <c r="J1373" s="364" t="s">
        <v>571</v>
      </c>
      <c r="K1373" s="364" t="s">
        <v>572</v>
      </c>
      <c r="L1373" s="364" t="s">
        <v>744</v>
      </c>
      <c r="M1373" s="364" t="s">
        <v>744</v>
      </c>
      <c r="N1373" s="364" t="s">
        <v>739</v>
      </c>
      <c r="O1373" s="364" t="s">
        <v>555</v>
      </c>
      <c r="P1373" s="364" t="s">
        <v>555</v>
      </c>
      <c r="Q1373" s="364" t="s">
        <v>555</v>
      </c>
      <c r="R1373" s="364" t="s">
        <v>555</v>
      </c>
      <c r="S1373" s="364" t="s">
        <v>555</v>
      </c>
      <c r="T1373" s="365">
        <v>108750</v>
      </c>
      <c r="U1373" s="365">
        <v>0</v>
      </c>
      <c r="V1373" s="365">
        <v>0</v>
      </c>
      <c r="W1373" s="365">
        <v>22160</v>
      </c>
      <c r="X1373" s="365">
        <v>0</v>
      </c>
      <c r="Y1373" s="365">
        <v>0</v>
      </c>
      <c r="Z1373" s="365">
        <v>0</v>
      </c>
      <c r="AA1373" s="365">
        <v>0</v>
      </c>
      <c r="AB1373" s="365">
        <v>0</v>
      </c>
      <c r="AC1373" s="365">
        <v>0</v>
      </c>
      <c r="AD1373" s="365">
        <v>0</v>
      </c>
      <c r="AE1373" s="365">
        <v>130910</v>
      </c>
      <c r="AF1373" s="365">
        <v>0</v>
      </c>
      <c r="AG1373" s="365">
        <v>0</v>
      </c>
      <c r="AH1373" s="365">
        <v>0</v>
      </c>
    </row>
    <row r="1374" spans="1:34">
      <c r="A1374" s="458" t="str">
        <f t="shared" si="21"/>
        <v>0104514263656000</v>
      </c>
      <c r="B1374" s="364" t="s">
        <v>1616</v>
      </c>
      <c r="C1374" s="364" t="s">
        <v>553</v>
      </c>
      <c r="D1374" s="364" t="s">
        <v>558</v>
      </c>
      <c r="E1374" s="364" t="s">
        <v>555</v>
      </c>
      <c r="F1374" s="364" t="s">
        <v>593</v>
      </c>
      <c r="G1374" s="364" t="s">
        <v>470</v>
      </c>
      <c r="H1374" s="364" t="s">
        <v>556</v>
      </c>
      <c r="J1374" s="364" t="s">
        <v>571</v>
      </c>
      <c r="K1374" s="364" t="s">
        <v>573</v>
      </c>
      <c r="L1374" s="364" t="s">
        <v>744</v>
      </c>
      <c r="M1374" s="364" t="s">
        <v>744</v>
      </c>
      <c r="N1374" s="364" t="s">
        <v>739</v>
      </c>
      <c r="O1374" s="364" t="s">
        <v>555</v>
      </c>
      <c r="P1374" s="364" t="s">
        <v>555</v>
      </c>
      <c r="Q1374" s="364" t="s">
        <v>555</v>
      </c>
      <c r="R1374" s="364" t="s">
        <v>555</v>
      </c>
      <c r="S1374" s="364" t="s">
        <v>555</v>
      </c>
      <c r="T1374" s="365">
        <v>6950</v>
      </c>
      <c r="U1374" s="365">
        <v>0</v>
      </c>
      <c r="V1374" s="365">
        <v>0</v>
      </c>
      <c r="W1374" s="365">
        <v>1313</v>
      </c>
      <c r="X1374" s="365">
        <v>0</v>
      </c>
      <c r="Y1374" s="365">
        <v>0</v>
      </c>
      <c r="Z1374" s="365">
        <v>0</v>
      </c>
      <c r="AA1374" s="365">
        <v>0</v>
      </c>
      <c r="AB1374" s="365">
        <v>0</v>
      </c>
      <c r="AC1374" s="365">
        <v>0</v>
      </c>
      <c r="AD1374" s="365">
        <v>0</v>
      </c>
      <c r="AE1374" s="365">
        <v>8263</v>
      </c>
      <c r="AF1374" s="365">
        <v>0</v>
      </c>
      <c r="AG1374" s="365">
        <v>0</v>
      </c>
      <c r="AH1374" s="365">
        <v>0</v>
      </c>
    </row>
    <row r="1375" spans="1:34">
      <c r="A1375" s="458" t="str">
        <f t="shared" si="21"/>
        <v>0104515263656000</v>
      </c>
      <c r="B1375" s="364" t="s">
        <v>1616</v>
      </c>
      <c r="C1375" s="364" t="s">
        <v>553</v>
      </c>
      <c r="D1375" s="364" t="s">
        <v>558</v>
      </c>
      <c r="E1375" s="364" t="s">
        <v>555</v>
      </c>
      <c r="F1375" s="364" t="s">
        <v>593</v>
      </c>
      <c r="G1375" s="364" t="s">
        <v>470</v>
      </c>
      <c r="H1375" s="364" t="s">
        <v>556</v>
      </c>
      <c r="J1375" s="364" t="s">
        <v>571</v>
      </c>
      <c r="K1375" s="364" t="s">
        <v>574</v>
      </c>
      <c r="L1375" s="364" t="s">
        <v>744</v>
      </c>
      <c r="M1375" s="364" t="s">
        <v>744</v>
      </c>
      <c r="N1375" s="364" t="s">
        <v>739</v>
      </c>
      <c r="O1375" s="364" t="s">
        <v>555</v>
      </c>
      <c r="P1375" s="364" t="s">
        <v>555</v>
      </c>
      <c r="Q1375" s="364" t="s">
        <v>555</v>
      </c>
      <c r="R1375" s="364" t="s">
        <v>555</v>
      </c>
      <c r="S1375" s="364" t="s">
        <v>555</v>
      </c>
      <c r="T1375" s="365">
        <v>105039</v>
      </c>
      <c r="U1375" s="365">
        <v>0</v>
      </c>
      <c r="V1375" s="365">
        <v>0</v>
      </c>
      <c r="W1375" s="365">
        <v>22388</v>
      </c>
      <c r="X1375" s="365">
        <v>0</v>
      </c>
      <c r="Y1375" s="365">
        <v>0</v>
      </c>
      <c r="Z1375" s="365">
        <v>0</v>
      </c>
      <c r="AA1375" s="365">
        <v>0</v>
      </c>
      <c r="AB1375" s="365">
        <v>0</v>
      </c>
      <c r="AC1375" s="365">
        <v>0</v>
      </c>
      <c r="AD1375" s="365">
        <v>0</v>
      </c>
      <c r="AE1375" s="365">
        <v>127427</v>
      </c>
      <c r="AF1375" s="365">
        <v>0</v>
      </c>
      <c r="AG1375" s="365">
        <v>0</v>
      </c>
      <c r="AH1375" s="365">
        <v>0</v>
      </c>
    </row>
    <row r="1376" spans="1:34">
      <c r="A1376" s="458" t="str">
        <f t="shared" si="21"/>
        <v>0104516263656000</v>
      </c>
      <c r="B1376" s="364" t="s">
        <v>1616</v>
      </c>
      <c r="C1376" s="364" t="s">
        <v>553</v>
      </c>
      <c r="D1376" s="364" t="s">
        <v>558</v>
      </c>
      <c r="E1376" s="364" t="s">
        <v>555</v>
      </c>
      <c r="F1376" s="364" t="s">
        <v>593</v>
      </c>
      <c r="G1376" s="364" t="s">
        <v>470</v>
      </c>
      <c r="H1376" s="364" t="s">
        <v>556</v>
      </c>
      <c r="J1376" s="364" t="s">
        <v>571</v>
      </c>
      <c r="K1376" s="364" t="s">
        <v>575</v>
      </c>
      <c r="L1376" s="364" t="s">
        <v>744</v>
      </c>
      <c r="M1376" s="364" t="s">
        <v>744</v>
      </c>
      <c r="N1376" s="364" t="s">
        <v>739</v>
      </c>
      <c r="O1376" s="364" t="s">
        <v>555</v>
      </c>
      <c r="P1376" s="364" t="s">
        <v>555</v>
      </c>
      <c r="Q1376" s="364" t="s">
        <v>555</v>
      </c>
      <c r="R1376" s="364" t="s">
        <v>555</v>
      </c>
      <c r="S1376" s="364" t="s">
        <v>555</v>
      </c>
      <c r="T1376" s="365">
        <v>5594</v>
      </c>
      <c r="U1376" s="365">
        <v>0</v>
      </c>
      <c r="V1376" s="365">
        <v>0</v>
      </c>
      <c r="W1376" s="365">
        <v>1086</v>
      </c>
      <c r="X1376" s="365">
        <v>0</v>
      </c>
      <c r="Y1376" s="365">
        <v>0</v>
      </c>
      <c r="Z1376" s="365">
        <v>0</v>
      </c>
      <c r="AA1376" s="365">
        <v>0</v>
      </c>
      <c r="AB1376" s="365">
        <v>0</v>
      </c>
      <c r="AC1376" s="365">
        <v>0</v>
      </c>
      <c r="AD1376" s="365">
        <v>0</v>
      </c>
      <c r="AE1376" s="365">
        <v>6680</v>
      </c>
      <c r="AF1376" s="365">
        <v>0</v>
      </c>
      <c r="AG1376" s="365">
        <v>0</v>
      </c>
      <c r="AH1376" s="365">
        <v>0</v>
      </c>
    </row>
    <row r="1377" spans="1:79">
      <c r="A1377" s="458" t="str">
        <f t="shared" si="21"/>
        <v>0104517263656000</v>
      </c>
      <c r="B1377" s="364" t="s">
        <v>1616</v>
      </c>
      <c r="C1377" s="364" t="s">
        <v>553</v>
      </c>
      <c r="D1377" s="364" t="s">
        <v>558</v>
      </c>
      <c r="E1377" s="364" t="s">
        <v>555</v>
      </c>
      <c r="F1377" s="364" t="s">
        <v>593</v>
      </c>
      <c r="G1377" s="364" t="s">
        <v>470</v>
      </c>
      <c r="H1377" s="364" t="s">
        <v>556</v>
      </c>
      <c r="J1377" s="364" t="s">
        <v>571</v>
      </c>
      <c r="K1377" s="364" t="s">
        <v>576</v>
      </c>
      <c r="L1377" s="364" t="s">
        <v>744</v>
      </c>
      <c r="M1377" s="364" t="s">
        <v>744</v>
      </c>
      <c r="N1377" s="364" t="s">
        <v>739</v>
      </c>
      <c r="O1377" s="364" t="s">
        <v>555</v>
      </c>
      <c r="P1377" s="364" t="s">
        <v>555</v>
      </c>
      <c r="Q1377" s="364" t="s">
        <v>555</v>
      </c>
      <c r="R1377" s="364" t="s">
        <v>555</v>
      </c>
      <c r="S1377" s="364" t="s">
        <v>555</v>
      </c>
      <c r="T1377" s="365">
        <v>106047</v>
      </c>
      <c r="U1377" s="365">
        <v>0</v>
      </c>
      <c r="V1377" s="365">
        <v>0</v>
      </c>
      <c r="W1377" s="365">
        <v>22620</v>
      </c>
      <c r="X1377" s="365">
        <v>0</v>
      </c>
      <c r="Y1377" s="365">
        <v>0</v>
      </c>
      <c r="Z1377" s="365">
        <v>0</v>
      </c>
      <c r="AA1377" s="365">
        <v>0</v>
      </c>
      <c r="AB1377" s="365">
        <v>0</v>
      </c>
      <c r="AC1377" s="365">
        <v>0</v>
      </c>
      <c r="AD1377" s="365">
        <v>0</v>
      </c>
      <c r="AE1377" s="365">
        <v>128667</v>
      </c>
      <c r="AF1377" s="365">
        <v>0</v>
      </c>
      <c r="AG1377" s="365">
        <v>0</v>
      </c>
      <c r="AH1377" s="365">
        <v>0</v>
      </c>
    </row>
    <row r="1378" spans="1:79">
      <c r="A1378" s="458" t="str">
        <f t="shared" si="21"/>
        <v>0104518263656000</v>
      </c>
      <c r="B1378" s="364" t="s">
        <v>1616</v>
      </c>
      <c r="C1378" s="364" t="s">
        <v>553</v>
      </c>
      <c r="D1378" s="364" t="s">
        <v>558</v>
      </c>
      <c r="E1378" s="364" t="s">
        <v>555</v>
      </c>
      <c r="F1378" s="364" t="s">
        <v>593</v>
      </c>
      <c r="G1378" s="364" t="s">
        <v>470</v>
      </c>
      <c r="H1378" s="364" t="s">
        <v>556</v>
      </c>
      <c r="J1378" s="364" t="s">
        <v>571</v>
      </c>
      <c r="K1378" s="364" t="s">
        <v>577</v>
      </c>
      <c r="L1378" s="364" t="s">
        <v>744</v>
      </c>
      <c r="M1378" s="364" t="s">
        <v>744</v>
      </c>
      <c r="N1378" s="364" t="s">
        <v>739</v>
      </c>
      <c r="O1378" s="364" t="s">
        <v>555</v>
      </c>
      <c r="P1378" s="364" t="s">
        <v>555</v>
      </c>
      <c r="Q1378" s="364" t="s">
        <v>555</v>
      </c>
      <c r="R1378" s="364" t="s">
        <v>555</v>
      </c>
      <c r="S1378" s="364" t="s">
        <v>555</v>
      </c>
      <c r="T1378" s="365">
        <v>4290</v>
      </c>
      <c r="U1378" s="365">
        <v>0</v>
      </c>
      <c r="V1378" s="365">
        <v>0</v>
      </c>
      <c r="W1378" s="365">
        <v>853</v>
      </c>
      <c r="X1378" s="365">
        <v>0</v>
      </c>
      <c r="Y1378" s="365">
        <v>0</v>
      </c>
      <c r="Z1378" s="365">
        <v>0</v>
      </c>
      <c r="AA1378" s="365">
        <v>0</v>
      </c>
      <c r="AB1378" s="365">
        <v>0</v>
      </c>
      <c r="AC1378" s="365">
        <v>0</v>
      </c>
      <c r="AD1378" s="365">
        <v>0</v>
      </c>
      <c r="AE1378" s="365">
        <v>5143</v>
      </c>
      <c r="AF1378" s="365">
        <v>0</v>
      </c>
      <c r="AG1378" s="365">
        <v>0</v>
      </c>
      <c r="AH1378" s="365">
        <v>0</v>
      </c>
    </row>
    <row r="1379" spans="1:79">
      <c r="A1379" s="458" t="str">
        <f t="shared" si="21"/>
        <v>0104519263656000</v>
      </c>
      <c r="B1379" s="364" t="s">
        <v>1616</v>
      </c>
      <c r="C1379" s="364" t="s">
        <v>553</v>
      </c>
      <c r="D1379" s="364" t="s">
        <v>558</v>
      </c>
      <c r="E1379" s="364" t="s">
        <v>555</v>
      </c>
      <c r="F1379" s="364" t="s">
        <v>593</v>
      </c>
      <c r="G1379" s="364" t="s">
        <v>470</v>
      </c>
      <c r="H1379" s="364" t="s">
        <v>556</v>
      </c>
      <c r="J1379" s="364" t="s">
        <v>571</v>
      </c>
      <c r="K1379" s="364" t="s">
        <v>578</v>
      </c>
      <c r="L1379" s="364" t="s">
        <v>744</v>
      </c>
      <c r="M1379" s="364" t="s">
        <v>744</v>
      </c>
      <c r="N1379" s="364" t="s">
        <v>739</v>
      </c>
      <c r="O1379" s="364" t="s">
        <v>555</v>
      </c>
      <c r="P1379" s="364" t="s">
        <v>555</v>
      </c>
      <c r="Q1379" s="364" t="s">
        <v>555</v>
      </c>
      <c r="R1379" s="364" t="s">
        <v>555</v>
      </c>
      <c r="S1379" s="364" t="s">
        <v>555</v>
      </c>
      <c r="T1379" s="365">
        <v>56860</v>
      </c>
      <c r="U1379" s="365">
        <v>0</v>
      </c>
      <c r="V1379" s="365">
        <v>0</v>
      </c>
      <c r="W1379" s="365">
        <v>20498</v>
      </c>
      <c r="X1379" s="365">
        <v>0</v>
      </c>
      <c r="Y1379" s="365">
        <v>0</v>
      </c>
      <c r="Z1379" s="365">
        <v>0</v>
      </c>
      <c r="AA1379" s="365">
        <v>0</v>
      </c>
      <c r="AB1379" s="365">
        <v>0</v>
      </c>
      <c r="AC1379" s="365">
        <v>0</v>
      </c>
      <c r="AD1379" s="365">
        <v>0</v>
      </c>
      <c r="AE1379" s="365">
        <v>77358</v>
      </c>
      <c r="AF1379" s="365">
        <v>0</v>
      </c>
      <c r="AG1379" s="365">
        <v>0</v>
      </c>
      <c r="AH1379" s="365">
        <v>0</v>
      </c>
    </row>
    <row r="1380" spans="1:79">
      <c r="A1380" s="458" t="str">
        <f t="shared" si="21"/>
        <v>0104520263656000</v>
      </c>
      <c r="B1380" s="364" t="s">
        <v>1616</v>
      </c>
      <c r="C1380" s="364" t="s">
        <v>553</v>
      </c>
      <c r="D1380" s="364" t="s">
        <v>558</v>
      </c>
      <c r="E1380" s="364" t="s">
        <v>555</v>
      </c>
      <c r="F1380" s="364" t="s">
        <v>593</v>
      </c>
      <c r="G1380" s="364" t="s">
        <v>470</v>
      </c>
      <c r="H1380" s="364" t="s">
        <v>556</v>
      </c>
      <c r="J1380" s="364" t="s">
        <v>571</v>
      </c>
      <c r="K1380" s="364" t="s">
        <v>579</v>
      </c>
      <c r="L1380" s="364" t="s">
        <v>744</v>
      </c>
      <c r="M1380" s="364" t="s">
        <v>744</v>
      </c>
      <c r="N1380" s="364" t="s">
        <v>739</v>
      </c>
      <c r="O1380" s="364" t="s">
        <v>555</v>
      </c>
      <c r="P1380" s="364" t="s">
        <v>555</v>
      </c>
      <c r="Q1380" s="364" t="s">
        <v>555</v>
      </c>
      <c r="R1380" s="364" t="s">
        <v>555</v>
      </c>
      <c r="S1380" s="364" t="s">
        <v>555</v>
      </c>
      <c r="T1380" s="365">
        <v>3164</v>
      </c>
      <c r="U1380" s="365">
        <v>0</v>
      </c>
      <c r="V1380" s="365">
        <v>0</v>
      </c>
      <c r="W1380" s="365">
        <v>628</v>
      </c>
      <c r="X1380" s="365">
        <v>0</v>
      </c>
      <c r="Y1380" s="365">
        <v>0</v>
      </c>
      <c r="Z1380" s="365">
        <v>0</v>
      </c>
      <c r="AA1380" s="365">
        <v>0</v>
      </c>
      <c r="AB1380" s="365">
        <v>0</v>
      </c>
      <c r="AC1380" s="365">
        <v>0</v>
      </c>
      <c r="AD1380" s="365">
        <v>0</v>
      </c>
      <c r="AE1380" s="365">
        <v>3792</v>
      </c>
      <c r="AF1380" s="365">
        <v>0</v>
      </c>
      <c r="AG1380" s="365">
        <v>0</v>
      </c>
      <c r="AH1380" s="365">
        <v>0</v>
      </c>
    </row>
    <row r="1381" spans="1:79">
      <c r="A1381" s="458" t="str">
        <f t="shared" si="21"/>
        <v>0104521263656000</v>
      </c>
      <c r="B1381" s="364" t="s">
        <v>1616</v>
      </c>
      <c r="C1381" s="364" t="s">
        <v>553</v>
      </c>
      <c r="D1381" s="364" t="s">
        <v>558</v>
      </c>
      <c r="E1381" s="364" t="s">
        <v>555</v>
      </c>
      <c r="F1381" s="364" t="s">
        <v>593</v>
      </c>
      <c r="G1381" s="364" t="s">
        <v>470</v>
      </c>
      <c r="H1381" s="364" t="s">
        <v>556</v>
      </c>
      <c r="J1381" s="364" t="s">
        <v>571</v>
      </c>
      <c r="K1381" s="364" t="s">
        <v>559</v>
      </c>
      <c r="L1381" s="364" t="s">
        <v>744</v>
      </c>
      <c r="M1381" s="364" t="s">
        <v>744</v>
      </c>
      <c r="N1381" s="364" t="s">
        <v>739</v>
      </c>
      <c r="O1381" s="364" t="s">
        <v>555</v>
      </c>
      <c r="P1381" s="364" t="s">
        <v>555</v>
      </c>
      <c r="Q1381" s="364" t="s">
        <v>555</v>
      </c>
      <c r="R1381" s="364" t="s">
        <v>555</v>
      </c>
      <c r="S1381" s="364" t="s">
        <v>555</v>
      </c>
      <c r="T1381" s="365">
        <v>360436</v>
      </c>
      <c r="U1381" s="365">
        <v>0</v>
      </c>
      <c r="V1381" s="365">
        <v>0</v>
      </c>
      <c r="W1381" s="365">
        <v>53119</v>
      </c>
      <c r="X1381" s="365">
        <v>0</v>
      </c>
      <c r="Y1381" s="365">
        <v>0</v>
      </c>
      <c r="Z1381" s="365">
        <v>0</v>
      </c>
      <c r="AA1381" s="365">
        <v>0</v>
      </c>
      <c r="AB1381" s="365">
        <v>0</v>
      </c>
      <c r="AC1381" s="365">
        <v>0</v>
      </c>
      <c r="AD1381" s="365">
        <v>0</v>
      </c>
      <c r="AE1381" s="365">
        <v>413555</v>
      </c>
      <c r="AF1381" s="365">
        <v>0</v>
      </c>
      <c r="AG1381" s="365">
        <v>0</v>
      </c>
      <c r="AH1381" s="365">
        <v>0</v>
      </c>
    </row>
    <row r="1382" spans="1:79">
      <c r="A1382" s="458" t="str">
        <f t="shared" si="21"/>
        <v>0104522263656000</v>
      </c>
      <c r="B1382" s="364" t="s">
        <v>1616</v>
      </c>
      <c r="C1382" s="364" t="s">
        <v>553</v>
      </c>
      <c r="D1382" s="364" t="s">
        <v>558</v>
      </c>
      <c r="E1382" s="364" t="s">
        <v>555</v>
      </c>
      <c r="F1382" s="364" t="s">
        <v>593</v>
      </c>
      <c r="G1382" s="364" t="s">
        <v>470</v>
      </c>
      <c r="H1382" s="364" t="s">
        <v>556</v>
      </c>
      <c r="J1382" s="364" t="s">
        <v>571</v>
      </c>
      <c r="K1382" s="364" t="s">
        <v>580</v>
      </c>
      <c r="L1382" s="364" t="s">
        <v>744</v>
      </c>
      <c r="M1382" s="364" t="s">
        <v>744</v>
      </c>
      <c r="N1382" s="364" t="s">
        <v>739</v>
      </c>
      <c r="O1382" s="364" t="s">
        <v>555</v>
      </c>
      <c r="P1382" s="364" t="s">
        <v>555</v>
      </c>
      <c r="Q1382" s="364" t="s">
        <v>555</v>
      </c>
      <c r="R1382" s="364" t="s">
        <v>555</v>
      </c>
      <c r="S1382" s="364" t="s">
        <v>555</v>
      </c>
      <c r="T1382" s="365">
        <v>24698</v>
      </c>
      <c r="U1382" s="365">
        <v>0</v>
      </c>
      <c r="V1382" s="365">
        <v>0</v>
      </c>
      <c r="W1382" s="365">
        <v>1032</v>
      </c>
      <c r="X1382" s="365">
        <v>0</v>
      </c>
      <c r="Y1382" s="365">
        <v>0</v>
      </c>
      <c r="Z1382" s="365">
        <v>0</v>
      </c>
      <c r="AA1382" s="365">
        <v>0</v>
      </c>
      <c r="AB1382" s="365">
        <v>0</v>
      </c>
      <c r="AC1382" s="365">
        <v>0</v>
      </c>
      <c r="AD1382" s="365">
        <v>0</v>
      </c>
      <c r="AE1382" s="365">
        <v>25730</v>
      </c>
      <c r="AF1382" s="365">
        <v>0</v>
      </c>
      <c r="AG1382" s="365">
        <v>0</v>
      </c>
      <c r="AH1382" s="365">
        <v>0</v>
      </c>
    </row>
    <row r="1383" spans="1:79">
      <c r="A1383" s="458" t="str">
        <f t="shared" si="21"/>
        <v>0104523263656000</v>
      </c>
      <c r="B1383" s="364" t="s">
        <v>1616</v>
      </c>
      <c r="C1383" s="364" t="s">
        <v>553</v>
      </c>
      <c r="D1383" s="364" t="s">
        <v>558</v>
      </c>
      <c r="E1383" s="364" t="s">
        <v>555</v>
      </c>
      <c r="F1383" s="364" t="s">
        <v>593</v>
      </c>
      <c r="G1383" s="364" t="s">
        <v>470</v>
      </c>
      <c r="H1383" s="364" t="s">
        <v>556</v>
      </c>
      <c r="J1383" s="364" t="s">
        <v>571</v>
      </c>
      <c r="K1383" s="364" t="s">
        <v>581</v>
      </c>
      <c r="L1383" s="364" t="s">
        <v>744</v>
      </c>
      <c r="M1383" s="364" t="s">
        <v>744</v>
      </c>
      <c r="N1383" s="364" t="s">
        <v>739</v>
      </c>
      <c r="O1383" s="364" t="s">
        <v>555</v>
      </c>
      <c r="P1383" s="364" t="s">
        <v>555</v>
      </c>
      <c r="Q1383" s="364" t="s">
        <v>555</v>
      </c>
      <c r="R1383" s="364" t="s">
        <v>555</v>
      </c>
      <c r="S1383" s="364" t="s">
        <v>555</v>
      </c>
      <c r="T1383" s="365">
        <v>0</v>
      </c>
      <c r="U1383" s="365">
        <v>0</v>
      </c>
      <c r="V1383" s="365">
        <v>0</v>
      </c>
      <c r="W1383" s="365">
        <v>0</v>
      </c>
      <c r="X1383" s="365">
        <v>0</v>
      </c>
      <c r="Y1383" s="365">
        <v>0</v>
      </c>
      <c r="Z1383" s="365">
        <v>0</v>
      </c>
      <c r="AA1383" s="365">
        <v>0</v>
      </c>
      <c r="AB1383" s="365">
        <v>0</v>
      </c>
      <c r="AC1383" s="365">
        <v>0</v>
      </c>
      <c r="AD1383" s="365">
        <v>0</v>
      </c>
      <c r="AE1383" s="365">
        <v>0</v>
      </c>
      <c r="AF1383" s="365">
        <v>0</v>
      </c>
      <c r="AG1383" s="365">
        <v>0</v>
      </c>
      <c r="AH1383" s="365">
        <v>0</v>
      </c>
    </row>
    <row r="1384" spans="1:79">
      <c r="A1384" s="458" t="str">
        <f t="shared" si="21"/>
        <v>0104524263656000</v>
      </c>
      <c r="B1384" s="364" t="s">
        <v>1616</v>
      </c>
      <c r="C1384" s="364" t="s">
        <v>553</v>
      </c>
      <c r="D1384" s="364" t="s">
        <v>558</v>
      </c>
      <c r="E1384" s="364" t="s">
        <v>555</v>
      </c>
      <c r="F1384" s="364" t="s">
        <v>593</v>
      </c>
      <c r="G1384" s="364" t="s">
        <v>470</v>
      </c>
      <c r="H1384" s="364" t="s">
        <v>556</v>
      </c>
      <c r="J1384" s="364" t="s">
        <v>571</v>
      </c>
      <c r="K1384" s="364" t="s">
        <v>560</v>
      </c>
      <c r="L1384" s="364" t="s">
        <v>744</v>
      </c>
      <c r="M1384" s="364" t="s">
        <v>744</v>
      </c>
      <c r="N1384" s="364" t="s">
        <v>739</v>
      </c>
      <c r="O1384" s="364" t="s">
        <v>555</v>
      </c>
      <c r="P1384" s="364" t="s">
        <v>555</v>
      </c>
      <c r="Q1384" s="364" t="s">
        <v>555</v>
      </c>
      <c r="R1384" s="364" t="s">
        <v>555</v>
      </c>
      <c r="S1384" s="364" t="s">
        <v>555</v>
      </c>
      <c r="T1384" s="365">
        <v>1328051</v>
      </c>
      <c r="U1384" s="365">
        <v>0</v>
      </c>
      <c r="V1384" s="365">
        <v>0</v>
      </c>
      <c r="W1384" s="365">
        <v>246550</v>
      </c>
      <c r="X1384" s="365">
        <v>5000</v>
      </c>
      <c r="Y1384" s="365">
        <v>0</v>
      </c>
      <c r="Z1384" s="365">
        <v>0</v>
      </c>
      <c r="AA1384" s="365">
        <v>0</v>
      </c>
      <c r="AB1384" s="365">
        <v>0</v>
      </c>
      <c r="AC1384" s="365">
        <v>0</v>
      </c>
      <c r="AD1384" s="365">
        <v>0</v>
      </c>
      <c r="AE1384" s="365">
        <v>1579601</v>
      </c>
      <c r="AF1384" s="365">
        <v>0</v>
      </c>
      <c r="AG1384" s="365">
        <v>0</v>
      </c>
      <c r="AH1384" s="365">
        <v>0</v>
      </c>
    </row>
    <row r="1385" spans="1:79">
      <c r="A1385" s="458" t="str">
        <f t="shared" si="21"/>
        <v>1741001263656000</v>
      </c>
      <c r="B1385" s="364" t="s">
        <v>1616</v>
      </c>
      <c r="C1385" s="364" t="s">
        <v>553</v>
      </c>
      <c r="D1385" s="364" t="s">
        <v>576</v>
      </c>
      <c r="E1385" s="364" t="s">
        <v>744</v>
      </c>
      <c r="F1385" s="364" t="s">
        <v>593</v>
      </c>
      <c r="G1385" s="364" t="s">
        <v>470</v>
      </c>
      <c r="H1385" s="364" t="s">
        <v>556</v>
      </c>
      <c r="J1385" s="364" t="s">
        <v>568</v>
      </c>
      <c r="K1385" s="364" t="s">
        <v>558</v>
      </c>
      <c r="L1385" s="364" t="s">
        <v>754</v>
      </c>
      <c r="M1385" s="364" t="s">
        <v>744</v>
      </c>
      <c r="N1385" s="364" t="s">
        <v>739</v>
      </c>
      <c r="O1385" s="364" t="s">
        <v>743</v>
      </c>
      <c r="P1385" s="364" t="s">
        <v>739</v>
      </c>
      <c r="Q1385" s="364" t="s">
        <v>740</v>
      </c>
      <c r="R1385" s="364" t="s">
        <v>743</v>
      </c>
      <c r="S1385" s="364" t="s">
        <v>739</v>
      </c>
      <c r="T1385" s="365">
        <v>4060223</v>
      </c>
      <c r="U1385" s="365">
        <v>4121001</v>
      </c>
      <c r="V1385" s="365">
        <v>4050401</v>
      </c>
      <c r="W1385" s="365">
        <v>1</v>
      </c>
      <c r="X1385" s="365">
        <v>0</v>
      </c>
      <c r="Y1385" s="365">
        <v>0</v>
      </c>
      <c r="Z1385" s="365">
        <v>3755</v>
      </c>
      <c r="AA1385" s="365">
        <v>0</v>
      </c>
      <c r="AB1385" s="365">
        <v>3020</v>
      </c>
      <c r="AC1385" s="365">
        <v>2380</v>
      </c>
      <c r="AD1385" s="365">
        <v>2265</v>
      </c>
      <c r="AE1385" s="365">
        <v>1708</v>
      </c>
      <c r="AF1385" s="365">
        <v>6493</v>
      </c>
      <c r="AG1385" s="365">
        <v>0</v>
      </c>
      <c r="AH1385" s="365">
        <v>99</v>
      </c>
      <c r="AI1385" s="365">
        <v>83</v>
      </c>
      <c r="AJ1385" s="365">
        <v>83</v>
      </c>
      <c r="AK1385" s="365">
        <v>12251512</v>
      </c>
      <c r="AL1385" s="365">
        <v>6268557</v>
      </c>
      <c r="AM1385" s="365">
        <v>2669940</v>
      </c>
      <c r="AN1385" s="365">
        <v>2885755</v>
      </c>
      <c r="AO1385" s="365">
        <v>181306</v>
      </c>
      <c r="AP1385" s="365">
        <v>0</v>
      </c>
      <c r="AQ1385" s="365">
        <v>531556</v>
      </c>
      <c r="AR1385" s="365">
        <v>4328100</v>
      </c>
      <c r="AS1385" s="365">
        <v>0</v>
      </c>
      <c r="AT1385" s="365">
        <v>1816842</v>
      </c>
      <c r="AU1385" s="365">
        <v>0</v>
      </c>
      <c r="AV1385" s="365">
        <v>123615</v>
      </c>
      <c r="AW1385" s="365">
        <v>4982024</v>
      </c>
      <c r="AX1385" s="365">
        <v>35</v>
      </c>
      <c r="AY1385" s="365">
        <v>35</v>
      </c>
      <c r="AZ1385" s="365">
        <v>0</v>
      </c>
      <c r="BA1385" s="365">
        <v>0</v>
      </c>
      <c r="BB1385" s="365">
        <v>0</v>
      </c>
      <c r="BC1385" s="365">
        <v>0</v>
      </c>
      <c r="BD1385" s="365">
        <v>0</v>
      </c>
      <c r="BE1385" s="365">
        <v>1</v>
      </c>
      <c r="BF1385" s="365">
        <v>1</v>
      </c>
      <c r="BG1385" s="365">
        <v>0</v>
      </c>
      <c r="BH1385" s="365">
        <v>0</v>
      </c>
      <c r="BI1385" s="365">
        <v>0</v>
      </c>
      <c r="BJ1385" s="365">
        <v>1380</v>
      </c>
      <c r="BK1385" s="365">
        <v>1330</v>
      </c>
      <c r="BL1385" s="365">
        <v>0</v>
      </c>
      <c r="BM1385" s="365">
        <v>871</v>
      </c>
      <c r="BN1385" s="365">
        <v>0</v>
      </c>
      <c r="BO1385" s="365">
        <v>633</v>
      </c>
      <c r="BP1385" s="365">
        <v>241027</v>
      </c>
      <c r="BQ1385" s="365">
        <v>241027</v>
      </c>
      <c r="BR1385" s="365">
        <v>0</v>
      </c>
      <c r="BS1385" s="365">
        <v>210592</v>
      </c>
      <c r="BT1385" s="365">
        <v>15</v>
      </c>
      <c r="BU1385" s="365">
        <v>98</v>
      </c>
      <c r="BV1385" s="365">
        <v>119</v>
      </c>
      <c r="BW1385" s="365">
        <v>0</v>
      </c>
      <c r="BX1385" s="365">
        <v>0</v>
      </c>
      <c r="BY1385" s="365">
        <v>0</v>
      </c>
      <c r="BZ1385" s="365">
        <v>2</v>
      </c>
      <c r="CA1385" s="365">
        <v>0</v>
      </c>
    </row>
    <row r="1386" spans="1:79">
      <c r="A1386" s="458" t="str">
        <f t="shared" si="21"/>
        <v>1741002263656000</v>
      </c>
      <c r="B1386" s="364" t="s">
        <v>1616</v>
      </c>
      <c r="C1386" s="364" t="s">
        <v>553</v>
      </c>
      <c r="D1386" s="364" t="s">
        <v>576</v>
      </c>
      <c r="E1386" s="364" t="s">
        <v>744</v>
      </c>
      <c r="F1386" s="364" t="s">
        <v>593</v>
      </c>
      <c r="G1386" s="364" t="s">
        <v>470</v>
      </c>
      <c r="H1386" s="364" t="s">
        <v>556</v>
      </c>
      <c r="J1386" s="364" t="s">
        <v>568</v>
      </c>
      <c r="K1386" s="364" t="s">
        <v>561</v>
      </c>
      <c r="L1386" s="364" t="s">
        <v>754</v>
      </c>
      <c r="M1386" s="364" t="s">
        <v>744</v>
      </c>
      <c r="N1386" s="364" t="s">
        <v>739</v>
      </c>
      <c r="O1386" s="364" t="s">
        <v>743</v>
      </c>
      <c r="P1386" s="364" t="s">
        <v>739</v>
      </c>
      <c r="Q1386" s="364" t="s">
        <v>740</v>
      </c>
      <c r="R1386" s="364" t="s">
        <v>743</v>
      </c>
      <c r="S1386" s="364" t="s">
        <v>739</v>
      </c>
      <c r="T1386" s="365">
        <v>0</v>
      </c>
      <c r="U1386" s="365">
        <v>0</v>
      </c>
      <c r="V1386" s="365">
        <v>2</v>
      </c>
      <c r="W1386" s="365">
        <v>0</v>
      </c>
      <c r="X1386" s="365">
        <v>2</v>
      </c>
      <c r="Y1386" s="365">
        <v>0</v>
      </c>
      <c r="Z1386" s="365">
        <v>273</v>
      </c>
      <c r="AA1386" s="365">
        <v>4121001</v>
      </c>
      <c r="AB1386" s="365">
        <v>4121001</v>
      </c>
      <c r="AC1386" s="365">
        <v>0</v>
      </c>
      <c r="AD1386" s="365">
        <v>0</v>
      </c>
      <c r="AE1386" s="365">
        <v>0</v>
      </c>
      <c r="AF1386" s="365">
        <v>2</v>
      </c>
      <c r="AG1386" s="365">
        <v>0</v>
      </c>
      <c r="AH1386" s="365">
        <v>0</v>
      </c>
      <c r="AI1386" s="365">
        <v>0</v>
      </c>
      <c r="AJ1386" s="365">
        <v>0</v>
      </c>
      <c r="AK1386" s="365">
        <v>0</v>
      </c>
    </row>
    <row r="1387" spans="1:79">
      <c r="A1387" s="458" t="str">
        <f t="shared" si="21"/>
        <v>1742101263656000</v>
      </c>
      <c r="B1387" s="364" t="s">
        <v>1616</v>
      </c>
      <c r="C1387" s="364" t="s">
        <v>553</v>
      </c>
      <c r="D1387" s="364" t="s">
        <v>576</v>
      </c>
      <c r="E1387" s="364" t="s">
        <v>744</v>
      </c>
      <c r="F1387" s="364" t="s">
        <v>593</v>
      </c>
      <c r="G1387" s="364" t="s">
        <v>470</v>
      </c>
      <c r="H1387" s="364" t="s">
        <v>556</v>
      </c>
      <c r="J1387" s="364" t="s">
        <v>559</v>
      </c>
      <c r="K1387" s="364" t="s">
        <v>558</v>
      </c>
      <c r="L1387" s="364" t="s">
        <v>754</v>
      </c>
      <c r="M1387" s="364" t="s">
        <v>744</v>
      </c>
      <c r="N1387" s="364" t="s">
        <v>739</v>
      </c>
      <c r="O1387" s="364" t="s">
        <v>743</v>
      </c>
      <c r="P1387" s="364" t="s">
        <v>739</v>
      </c>
      <c r="Q1387" s="364" t="s">
        <v>740</v>
      </c>
      <c r="R1387" s="364" t="s">
        <v>743</v>
      </c>
      <c r="S1387" s="364" t="s">
        <v>739</v>
      </c>
      <c r="T1387" s="365">
        <v>5388</v>
      </c>
      <c r="U1387" s="365">
        <v>2864</v>
      </c>
      <c r="V1387" s="365">
        <v>0</v>
      </c>
      <c r="W1387" s="365">
        <v>0</v>
      </c>
      <c r="X1387" s="365">
        <v>1710</v>
      </c>
      <c r="Y1387" s="365">
        <v>9962</v>
      </c>
      <c r="Z1387" s="365">
        <v>26725</v>
      </c>
      <c r="AA1387" s="365">
        <v>26725</v>
      </c>
      <c r="AB1387" s="365">
        <v>0</v>
      </c>
      <c r="AC1387" s="365">
        <v>0</v>
      </c>
      <c r="AD1387" s="365">
        <v>0</v>
      </c>
      <c r="AE1387" s="365">
        <v>3608</v>
      </c>
      <c r="AF1387" s="365">
        <v>2289</v>
      </c>
      <c r="AG1387" s="365">
        <v>536</v>
      </c>
      <c r="AH1387" s="365">
        <v>6624</v>
      </c>
      <c r="AI1387" s="365">
        <v>0</v>
      </c>
      <c r="AJ1387" s="365">
        <v>0</v>
      </c>
      <c r="AK1387" s="365">
        <v>0</v>
      </c>
      <c r="AL1387" s="365">
        <v>39847</v>
      </c>
      <c r="AM1387" s="365">
        <v>0</v>
      </c>
      <c r="AN1387" s="365">
        <v>0</v>
      </c>
      <c r="AO1387" s="365">
        <v>0</v>
      </c>
      <c r="AP1387" s="365">
        <v>0</v>
      </c>
      <c r="AQ1387" s="365">
        <v>0</v>
      </c>
      <c r="AR1387" s="365">
        <v>0</v>
      </c>
      <c r="AS1387" s="365">
        <v>0</v>
      </c>
      <c r="AT1387" s="365">
        <v>0</v>
      </c>
      <c r="AU1387" s="365">
        <v>2938</v>
      </c>
      <c r="AV1387" s="365">
        <v>92529</v>
      </c>
      <c r="AW1387" s="365">
        <v>0</v>
      </c>
      <c r="AX1387" s="365">
        <v>0</v>
      </c>
      <c r="AY1387" s="365">
        <v>92529</v>
      </c>
    </row>
    <row r="1388" spans="1:79">
      <c r="A1388" s="458" t="str">
        <f t="shared" si="21"/>
        <v>1742102263656000</v>
      </c>
      <c r="B1388" s="364" t="s">
        <v>1616</v>
      </c>
      <c r="C1388" s="364" t="s">
        <v>553</v>
      </c>
      <c r="D1388" s="364" t="s">
        <v>576</v>
      </c>
      <c r="E1388" s="364" t="s">
        <v>744</v>
      </c>
      <c r="F1388" s="364" t="s">
        <v>593</v>
      </c>
      <c r="G1388" s="364" t="s">
        <v>470</v>
      </c>
      <c r="H1388" s="364" t="s">
        <v>556</v>
      </c>
      <c r="J1388" s="364" t="s">
        <v>559</v>
      </c>
      <c r="K1388" s="364" t="s">
        <v>561</v>
      </c>
      <c r="L1388" s="364" t="s">
        <v>754</v>
      </c>
      <c r="M1388" s="364" t="s">
        <v>744</v>
      </c>
      <c r="N1388" s="364" t="s">
        <v>739</v>
      </c>
      <c r="O1388" s="364" t="s">
        <v>743</v>
      </c>
      <c r="P1388" s="364" t="s">
        <v>739</v>
      </c>
      <c r="Q1388" s="364" t="s">
        <v>740</v>
      </c>
      <c r="R1388" s="364" t="s">
        <v>743</v>
      </c>
      <c r="S1388" s="364" t="s">
        <v>739</v>
      </c>
      <c r="T1388" s="365">
        <v>5388</v>
      </c>
      <c r="U1388" s="365">
        <v>0</v>
      </c>
      <c r="V1388" s="365">
        <v>2864</v>
      </c>
      <c r="W1388" s="365">
        <v>0</v>
      </c>
      <c r="X1388" s="365">
        <v>0</v>
      </c>
      <c r="Y1388" s="365">
        <v>0</v>
      </c>
      <c r="Z1388" s="365">
        <v>0</v>
      </c>
      <c r="AA1388" s="365">
        <v>0</v>
      </c>
      <c r="AB1388" s="365">
        <v>1710</v>
      </c>
      <c r="AC1388" s="365">
        <v>0</v>
      </c>
      <c r="AD1388" s="365">
        <v>0</v>
      </c>
      <c r="AE1388" s="365">
        <v>9962</v>
      </c>
      <c r="AF1388" s="365">
        <v>0</v>
      </c>
      <c r="AG1388" s="365">
        <v>0</v>
      </c>
    </row>
    <row r="1389" spans="1:79">
      <c r="A1389" s="458" t="str">
        <f t="shared" si="21"/>
        <v>1742401263656000</v>
      </c>
      <c r="B1389" s="364" t="s">
        <v>1616</v>
      </c>
      <c r="C1389" s="364" t="s">
        <v>553</v>
      </c>
      <c r="D1389" s="364" t="s">
        <v>576</v>
      </c>
      <c r="E1389" s="364" t="s">
        <v>744</v>
      </c>
      <c r="F1389" s="364" t="s">
        <v>593</v>
      </c>
      <c r="G1389" s="364" t="s">
        <v>470</v>
      </c>
      <c r="H1389" s="364" t="s">
        <v>556</v>
      </c>
      <c r="J1389" s="364" t="s">
        <v>560</v>
      </c>
      <c r="K1389" s="364" t="s">
        <v>558</v>
      </c>
      <c r="L1389" s="364" t="s">
        <v>754</v>
      </c>
      <c r="M1389" s="364" t="s">
        <v>744</v>
      </c>
      <c r="N1389" s="364" t="s">
        <v>739</v>
      </c>
      <c r="O1389" s="364" t="s">
        <v>743</v>
      </c>
      <c r="P1389" s="364" t="s">
        <v>739</v>
      </c>
      <c r="Q1389" s="364" t="s">
        <v>740</v>
      </c>
      <c r="R1389" s="364" t="s">
        <v>743</v>
      </c>
      <c r="S1389" s="364" t="s">
        <v>739</v>
      </c>
      <c r="T1389" s="365">
        <v>0</v>
      </c>
      <c r="U1389" s="365">
        <v>391420</v>
      </c>
      <c r="V1389" s="365">
        <v>543712</v>
      </c>
      <c r="W1389" s="365">
        <v>731490</v>
      </c>
      <c r="X1389" s="365">
        <v>8509</v>
      </c>
      <c r="Y1389" s="365">
        <v>507</v>
      </c>
      <c r="Z1389" s="365">
        <v>0</v>
      </c>
      <c r="AA1389" s="365">
        <v>0</v>
      </c>
      <c r="AB1389" s="365">
        <v>0</v>
      </c>
      <c r="AC1389" s="365">
        <v>0</v>
      </c>
      <c r="AD1389" s="365">
        <v>0</v>
      </c>
      <c r="AE1389" s="365">
        <v>1675638</v>
      </c>
      <c r="AF1389" s="365">
        <v>0</v>
      </c>
      <c r="AG1389" s="365">
        <v>1675638</v>
      </c>
      <c r="AH1389" s="365">
        <v>0</v>
      </c>
      <c r="AI1389" s="365">
        <v>0</v>
      </c>
    </row>
    <row r="1390" spans="1:79">
      <c r="A1390" s="458" t="str">
        <f t="shared" si="21"/>
        <v>1742402263656000</v>
      </c>
      <c r="B1390" s="364" t="s">
        <v>1616</v>
      </c>
      <c r="C1390" s="364" t="s">
        <v>553</v>
      </c>
      <c r="D1390" s="364" t="s">
        <v>576</v>
      </c>
      <c r="E1390" s="364" t="s">
        <v>744</v>
      </c>
      <c r="F1390" s="364" t="s">
        <v>593</v>
      </c>
      <c r="G1390" s="364" t="s">
        <v>470</v>
      </c>
      <c r="H1390" s="364" t="s">
        <v>556</v>
      </c>
      <c r="J1390" s="364" t="s">
        <v>560</v>
      </c>
      <c r="K1390" s="364" t="s">
        <v>561</v>
      </c>
      <c r="L1390" s="364" t="s">
        <v>754</v>
      </c>
      <c r="M1390" s="364" t="s">
        <v>744</v>
      </c>
      <c r="N1390" s="364" t="s">
        <v>739</v>
      </c>
      <c r="O1390" s="364" t="s">
        <v>743</v>
      </c>
      <c r="P1390" s="364" t="s">
        <v>739</v>
      </c>
      <c r="Q1390" s="364" t="s">
        <v>740</v>
      </c>
      <c r="R1390" s="364" t="s">
        <v>743</v>
      </c>
      <c r="S1390" s="364" t="s">
        <v>739</v>
      </c>
      <c r="T1390" s="365">
        <v>0</v>
      </c>
      <c r="U1390" s="365">
        <v>376970</v>
      </c>
      <c r="V1390" s="365">
        <v>338638</v>
      </c>
      <c r="W1390" s="365">
        <v>453630</v>
      </c>
      <c r="X1390" s="365">
        <v>5488</v>
      </c>
      <c r="Y1390" s="365">
        <v>439</v>
      </c>
      <c r="Z1390" s="365">
        <v>0</v>
      </c>
      <c r="AA1390" s="365">
        <v>0</v>
      </c>
      <c r="AB1390" s="365">
        <v>0</v>
      </c>
      <c r="AC1390" s="365">
        <v>0</v>
      </c>
      <c r="AD1390" s="365">
        <v>0</v>
      </c>
      <c r="AE1390" s="365">
        <v>1175165</v>
      </c>
      <c r="AF1390" s="365">
        <v>0</v>
      </c>
      <c r="AG1390" s="365">
        <v>1175165</v>
      </c>
      <c r="AH1390" s="365">
        <v>0</v>
      </c>
      <c r="AI1390" s="365">
        <v>0</v>
      </c>
    </row>
    <row r="1391" spans="1:79">
      <c r="A1391" s="458" t="str">
        <f t="shared" si="21"/>
        <v>1742403263656000</v>
      </c>
      <c r="B1391" s="364" t="s">
        <v>1616</v>
      </c>
      <c r="C1391" s="364" t="s">
        <v>553</v>
      </c>
      <c r="D1391" s="364" t="s">
        <v>576</v>
      </c>
      <c r="E1391" s="364" t="s">
        <v>744</v>
      </c>
      <c r="F1391" s="364" t="s">
        <v>593</v>
      </c>
      <c r="G1391" s="364" t="s">
        <v>470</v>
      </c>
      <c r="H1391" s="364" t="s">
        <v>556</v>
      </c>
      <c r="J1391" s="364" t="s">
        <v>560</v>
      </c>
      <c r="K1391" s="364" t="s">
        <v>562</v>
      </c>
      <c r="L1391" s="364" t="s">
        <v>754</v>
      </c>
      <c r="M1391" s="364" t="s">
        <v>744</v>
      </c>
      <c r="N1391" s="364" t="s">
        <v>739</v>
      </c>
      <c r="O1391" s="364" t="s">
        <v>743</v>
      </c>
      <c r="P1391" s="364" t="s">
        <v>739</v>
      </c>
      <c r="Q1391" s="364" t="s">
        <v>740</v>
      </c>
      <c r="R1391" s="364" t="s">
        <v>743</v>
      </c>
      <c r="S1391" s="364" t="s">
        <v>739</v>
      </c>
      <c r="T1391" s="365">
        <v>0</v>
      </c>
      <c r="U1391" s="365">
        <v>0</v>
      </c>
      <c r="V1391" s="365">
        <v>0</v>
      </c>
      <c r="W1391" s="365">
        <v>0</v>
      </c>
      <c r="X1391" s="365">
        <v>0</v>
      </c>
      <c r="Y1391" s="365">
        <v>0</v>
      </c>
      <c r="Z1391" s="365">
        <v>0</v>
      </c>
      <c r="AA1391" s="365">
        <v>0</v>
      </c>
      <c r="AB1391" s="365">
        <v>0</v>
      </c>
      <c r="AC1391" s="365">
        <v>0</v>
      </c>
      <c r="AD1391" s="365">
        <v>0</v>
      </c>
      <c r="AE1391" s="365">
        <v>0</v>
      </c>
      <c r="AF1391" s="365">
        <v>0</v>
      </c>
      <c r="AG1391" s="365">
        <v>0</v>
      </c>
      <c r="AH1391" s="365">
        <v>0</v>
      </c>
      <c r="AI1391" s="365">
        <v>0</v>
      </c>
    </row>
    <row r="1392" spans="1:79">
      <c r="A1392" s="458" t="str">
        <f t="shared" si="21"/>
        <v>1742404263656000</v>
      </c>
      <c r="B1392" s="364" t="s">
        <v>1616</v>
      </c>
      <c r="C1392" s="364" t="s">
        <v>553</v>
      </c>
      <c r="D1392" s="364" t="s">
        <v>576</v>
      </c>
      <c r="E1392" s="364" t="s">
        <v>744</v>
      </c>
      <c r="F1392" s="364" t="s">
        <v>593</v>
      </c>
      <c r="G1392" s="364" t="s">
        <v>470</v>
      </c>
      <c r="H1392" s="364" t="s">
        <v>556</v>
      </c>
      <c r="J1392" s="364" t="s">
        <v>560</v>
      </c>
      <c r="K1392" s="364" t="s">
        <v>563</v>
      </c>
      <c r="L1392" s="364" t="s">
        <v>754</v>
      </c>
      <c r="M1392" s="364" t="s">
        <v>744</v>
      </c>
      <c r="N1392" s="364" t="s">
        <v>739</v>
      </c>
      <c r="O1392" s="364" t="s">
        <v>743</v>
      </c>
      <c r="P1392" s="364" t="s">
        <v>739</v>
      </c>
      <c r="Q1392" s="364" t="s">
        <v>740</v>
      </c>
      <c r="R1392" s="364" t="s">
        <v>743</v>
      </c>
      <c r="S1392" s="364" t="s">
        <v>739</v>
      </c>
      <c r="T1392" s="365">
        <v>0</v>
      </c>
      <c r="U1392" s="365">
        <v>0</v>
      </c>
      <c r="V1392" s="365">
        <v>0</v>
      </c>
      <c r="W1392" s="365">
        <v>0</v>
      </c>
      <c r="X1392" s="365">
        <v>0</v>
      </c>
      <c r="Y1392" s="365">
        <v>0</v>
      </c>
      <c r="Z1392" s="365">
        <v>0</v>
      </c>
      <c r="AA1392" s="365">
        <v>0</v>
      </c>
      <c r="AB1392" s="365">
        <v>0</v>
      </c>
      <c r="AC1392" s="365">
        <v>0</v>
      </c>
      <c r="AD1392" s="365">
        <v>0</v>
      </c>
      <c r="AE1392" s="365">
        <v>0</v>
      </c>
      <c r="AF1392" s="365">
        <v>0</v>
      </c>
      <c r="AG1392" s="365">
        <v>0</v>
      </c>
      <c r="AH1392" s="365">
        <v>0</v>
      </c>
      <c r="AI1392" s="365">
        <v>0</v>
      </c>
    </row>
    <row r="1393" spans="1:109">
      <c r="A1393" s="458" t="str">
        <f t="shared" si="21"/>
        <v>1742405263656000</v>
      </c>
      <c r="B1393" s="364" t="s">
        <v>1616</v>
      </c>
      <c r="C1393" s="364" t="s">
        <v>553</v>
      </c>
      <c r="D1393" s="364" t="s">
        <v>576</v>
      </c>
      <c r="E1393" s="364" t="s">
        <v>744</v>
      </c>
      <c r="F1393" s="364" t="s">
        <v>593</v>
      </c>
      <c r="G1393" s="364" t="s">
        <v>470</v>
      </c>
      <c r="H1393" s="364" t="s">
        <v>556</v>
      </c>
      <c r="J1393" s="364" t="s">
        <v>560</v>
      </c>
      <c r="K1393" s="364" t="s">
        <v>564</v>
      </c>
      <c r="L1393" s="364" t="s">
        <v>754</v>
      </c>
      <c r="M1393" s="364" t="s">
        <v>744</v>
      </c>
      <c r="N1393" s="364" t="s">
        <v>739</v>
      </c>
      <c r="O1393" s="364" t="s">
        <v>743</v>
      </c>
      <c r="P1393" s="364" t="s">
        <v>739</v>
      </c>
      <c r="Q1393" s="364" t="s">
        <v>740</v>
      </c>
      <c r="R1393" s="364" t="s">
        <v>743</v>
      </c>
      <c r="S1393" s="364" t="s">
        <v>739</v>
      </c>
      <c r="T1393" s="365">
        <v>0</v>
      </c>
      <c r="U1393" s="365">
        <v>14450</v>
      </c>
      <c r="V1393" s="365">
        <v>187286</v>
      </c>
      <c r="W1393" s="365">
        <v>277860</v>
      </c>
      <c r="X1393" s="365">
        <v>3021</v>
      </c>
      <c r="Y1393" s="365">
        <v>68</v>
      </c>
      <c r="Z1393" s="365">
        <v>0</v>
      </c>
      <c r="AA1393" s="365">
        <v>0</v>
      </c>
      <c r="AB1393" s="365">
        <v>0</v>
      </c>
      <c r="AC1393" s="365">
        <v>0</v>
      </c>
      <c r="AD1393" s="365">
        <v>0</v>
      </c>
      <c r="AE1393" s="365">
        <v>482685</v>
      </c>
      <c r="AF1393" s="365">
        <v>0</v>
      </c>
      <c r="AG1393" s="365">
        <v>482685</v>
      </c>
      <c r="AH1393" s="365">
        <v>0</v>
      </c>
      <c r="AI1393" s="365">
        <v>0</v>
      </c>
    </row>
    <row r="1394" spans="1:109">
      <c r="A1394" s="458" t="str">
        <f t="shared" si="21"/>
        <v>1742406263656000</v>
      </c>
      <c r="B1394" s="364" t="s">
        <v>1616</v>
      </c>
      <c r="C1394" s="364" t="s">
        <v>553</v>
      </c>
      <c r="D1394" s="364" t="s">
        <v>576</v>
      </c>
      <c r="E1394" s="364" t="s">
        <v>744</v>
      </c>
      <c r="F1394" s="364" t="s">
        <v>593</v>
      </c>
      <c r="G1394" s="364" t="s">
        <v>470</v>
      </c>
      <c r="H1394" s="364" t="s">
        <v>556</v>
      </c>
      <c r="J1394" s="364" t="s">
        <v>560</v>
      </c>
      <c r="K1394" s="364" t="s">
        <v>565</v>
      </c>
      <c r="L1394" s="364" t="s">
        <v>754</v>
      </c>
      <c r="M1394" s="364" t="s">
        <v>744</v>
      </c>
      <c r="N1394" s="364" t="s">
        <v>739</v>
      </c>
      <c r="O1394" s="364" t="s">
        <v>743</v>
      </c>
      <c r="P1394" s="364" t="s">
        <v>739</v>
      </c>
      <c r="Q1394" s="364" t="s">
        <v>740</v>
      </c>
      <c r="R1394" s="364" t="s">
        <v>743</v>
      </c>
      <c r="S1394" s="364" t="s">
        <v>739</v>
      </c>
      <c r="T1394" s="365">
        <v>0</v>
      </c>
      <c r="U1394" s="365">
        <v>0</v>
      </c>
      <c r="V1394" s="365">
        <v>0</v>
      </c>
      <c r="W1394" s="365">
        <v>0</v>
      </c>
      <c r="X1394" s="365">
        <v>0</v>
      </c>
      <c r="Y1394" s="365">
        <v>0</v>
      </c>
      <c r="Z1394" s="365">
        <v>0</v>
      </c>
      <c r="AA1394" s="365">
        <v>0</v>
      </c>
      <c r="AB1394" s="365">
        <v>0</v>
      </c>
      <c r="AC1394" s="365">
        <v>0</v>
      </c>
      <c r="AD1394" s="365">
        <v>0</v>
      </c>
      <c r="AE1394" s="365">
        <v>0</v>
      </c>
      <c r="AF1394" s="365">
        <v>0</v>
      </c>
      <c r="AG1394" s="365">
        <v>0</v>
      </c>
      <c r="AH1394" s="365">
        <v>0</v>
      </c>
      <c r="AI1394" s="365">
        <v>0</v>
      </c>
    </row>
    <row r="1395" spans="1:109">
      <c r="A1395" s="458" t="str">
        <f t="shared" si="21"/>
        <v>1742407263656000</v>
      </c>
      <c r="B1395" s="364" t="s">
        <v>1616</v>
      </c>
      <c r="C1395" s="364" t="s">
        <v>553</v>
      </c>
      <c r="D1395" s="364" t="s">
        <v>576</v>
      </c>
      <c r="E1395" s="364" t="s">
        <v>744</v>
      </c>
      <c r="F1395" s="364" t="s">
        <v>593</v>
      </c>
      <c r="G1395" s="364" t="s">
        <v>470</v>
      </c>
      <c r="H1395" s="364" t="s">
        <v>556</v>
      </c>
      <c r="J1395" s="364" t="s">
        <v>560</v>
      </c>
      <c r="K1395" s="364" t="s">
        <v>566</v>
      </c>
      <c r="L1395" s="364" t="s">
        <v>754</v>
      </c>
      <c r="M1395" s="364" t="s">
        <v>744</v>
      </c>
      <c r="N1395" s="364" t="s">
        <v>739</v>
      </c>
      <c r="O1395" s="364" t="s">
        <v>743</v>
      </c>
      <c r="P1395" s="364" t="s">
        <v>739</v>
      </c>
      <c r="Q1395" s="364" t="s">
        <v>740</v>
      </c>
      <c r="R1395" s="364" t="s">
        <v>743</v>
      </c>
      <c r="S1395" s="364" t="s">
        <v>739</v>
      </c>
      <c r="T1395" s="365">
        <v>0</v>
      </c>
      <c r="U1395" s="365">
        <v>0</v>
      </c>
      <c r="V1395" s="365">
        <v>17788</v>
      </c>
      <c r="W1395" s="365">
        <v>0</v>
      </c>
      <c r="X1395" s="365">
        <v>0</v>
      </c>
      <c r="Y1395" s="365">
        <v>0</v>
      </c>
      <c r="Z1395" s="365">
        <v>0</v>
      </c>
      <c r="AA1395" s="365">
        <v>0</v>
      </c>
      <c r="AB1395" s="365">
        <v>0</v>
      </c>
      <c r="AC1395" s="365">
        <v>0</v>
      </c>
      <c r="AD1395" s="365">
        <v>0</v>
      </c>
      <c r="AE1395" s="365">
        <v>17788</v>
      </c>
      <c r="AF1395" s="365">
        <v>0</v>
      </c>
      <c r="AG1395" s="365">
        <v>17788</v>
      </c>
      <c r="AH1395" s="365">
        <v>0</v>
      </c>
      <c r="AI1395" s="365">
        <v>0</v>
      </c>
    </row>
    <row r="1396" spans="1:109">
      <c r="A1396" s="458" t="str">
        <f t="shared" si="21"/>
        <v>1742408263656000</v>
      </c>
      <c r="B1396" s="364" t="s">
        <v>1616</v>
      </c>
      <c r="C1396" s="364" t="s">
        <v>553</v>
      </c>
      <c r="D1396" s="364" t="s">
        <v>576</v>
      </c>
      <c r="E1396" s="364" t="s">
        <v>744</v>
      </c>
      <c r="F1396" s="364" t="s">
        <v>593</v>
      </c>
      <c r="G1396" s="364" t="s">
        <v>470</v>
      </c>
      <c r="H1396" s="364" t="s">
        <v>556</v>
      </c>
      <c r="J1396" s="364" t="s">
        <v>560</v>
      </c>
      <c r="K1396" s="364" t="s">
        <v>554</v>
      </c>
      <c r="L1396" s="364" t="s">
        <v>754</v>
      </c>
      <c r="M1396" s="364" t="s">
        <v>744</v>
      </c>
      <c r="N1396" s="364" t="s">
        <v>739</v>
      </c>
      <c r="O1396" s="364" t="s">
        <v>743</v>
      </c>
      <c r="P1396" s="364" t="s">
        <v>739</v>
      </c>
      <c r="Q1396" s="364" t="s">
        <v>740</v>
      </c>
      <c r="R1396" s="364" t="s">
        <v>743</v>
      </c>
      <c r="S1396" s="364" t="s">
        <v>739</v>
      </c>
      <c r="T1396" s="365">
        <v>0</v>
      </c>
      <c r="U1396" s="365">
        <v>0</v>
      </c>
      <c r="V1396" s="365">
        <v>0</v>
      </c>
      <c r="W1396" s="365">
        <v>0</v>
      </c>
      <c r="X1396" s="365">
        <v>0</v>
      </c>
      <c r="Y1396" s="365">
        <v>0</v>
      </c>
      <c r="Z1396" s="365">
        <v>0</v>
      </c>
      <c r="AA1396" s="365">
        <v>0</v>
      </c>
      <c r="AB1396" s="365">
        <v>0</v>
      </c>
      <c r="AC1396" s="365">
        <v>0</v>
      </c>
      <c r="AD1396" s="365">
        <v>0</v>
      </c>
      <c r="AE1396" s="365">
        <v>0</v>
      </c>
      <c r="AF1396" s="365">
        <v>0</v>
      </c>
      <c r="AG1396" s="365">
        <v>0</v>
      </c>
      <c r="AH1396" s="365">
        <v>0</v>
      </c>
      <c r="AI1396" s="365">
        <v>0</v>
      </c>
    </row>
    <row r="1397" spans="1:109">
      <c r="A1397" s="458" t="str">
        <f t="shared" si="21"/>
        <v>1742409263656000</v>
      </c>
      <c r="B1397" s="364" t="s">
        <v>1616</v>
      </c>
      <c r="C1397" s="364" t="s">
        <v>553</v>
      </c>
      <c r="D1397" s="364" t="s">
        <v>576</v>
      </c>
      <c r="E1397" s="364" t="s">
        <v>744</v>
      </c>
      <c r="F1397" s="364" t="s">
        <v>593</v>
      </c>
      <c r="G1397" s="364" t="s">
        <v>470</v>
      </c>
      <c r="H1397" s="364" t="s">
        <v>556</v>
      </c>
      <c r="J1397" s="364" t="s">
        <v>560</v>
      </c>
      <c r="K1397" s="364" t="s">
        <v>567</v>
      </c>
      <c r="L1397" s="364" t="s">
        <v>754</v>
      </c>
      <c r="M1397" s="364" t="s">
        <v>744</v>
      </c>
      <c r="N1397" s="364" t="s">
        <v>739</v>
      </c>
      <c r="O1397" s="364" t="s">
        <v>743</v>
      </c>
      <c r="P1397" s="364" t="s">
        <v>739</v>
      </c>
      <c r="Q1397" s="364" t="s">
        <v>740</v>
      </c>
      <c r="R1397" s="364" t="s">
        <v>743</v>
      </c>
      <c r="S1397" s="364" t="s">
        <v>739</v>
      </c>
      <c r="T1397" s="365">
        <v>0</v>
      </c>
      <c r="U1397" s="365">
        <v>0</v>
      </c>
      <c r="V1397" s="365">
        <v>0</v>
      </c>
      <c r="W1397" s="365">
        <v>0</v>
      </c>
      <c r="X1397" s="365">
        <v>0</v>
      </c>
      <c r="Y1397" s="365">
        <v>0</v>
      </c>
      <c r="Z1397" s="365">
        <v>0</v>
      </c>
      <c r="AA1397" s="365">
        <v>0</v>
      </c>
      <c r="AB1397" s="365">
        <v>0</v>
      </c>
      <c r="AC1397" s="365">
        <v>0</v>
      </c>
      <c r="AD1397" s="365">
        <v>0</v>
      </c>
      <c r="AE1397" s="365">
        <v>0</v>
      </c>
      <c r="AF1397" s="365">
        <v>0</v>
      </c>
      <c r="AG1397" s="365">
        <v>0</v>
      </c>
      <c r="AH1397" s="365">
        <v>0</v>
      </c>
      <c r="AI1397" s="365">
        <v>0</v>
      </c>
    </row>
    <row r="1398" spans="1:109">
      <c r="A1398" s="458" t="str">
        <f t="shared" si="21"/>
        <v>1742410263656000</v>
      </c>
      <c r="B1398" s="364" t="s">
        <v>1616</v>
      </c>
      <c r="C1398" s="364" t="s">
        <v>553</v>
      </c>
      <c r="D1398" s="364" t="s">
        <v>576</v>
      </c>
      <c r="E1398" s="364" t="s">
        <v>744</v>
      </c>
      <c r="F1398" s="364" t="s">
        <v>593</v>
      </c>
      <c r="G1398" s="364" t="s">
        <v>470</v>
      </c>
      <c r="H1398" s="364" t="s">
        <v>556</v>
      </c>
      <c r="J1398" s="364" t="s">
        <v>560</v>
      </c>
      <c r="K1398" s="364" t="s">
        <v>568</v>
      </c>
      <c r="L1398" s="364" t="s">
        <v>754</v>
      </c>
      <c r="M1398" s="364" t="s">
        <v>744</v>
      </c>
      <c r="N1398" s="364" t="s">
        <v>739</v>
      </c>
      <c r="O1398" s="364" t="s">
        <v>743</v>
      </c>
      <c r="P1398" s="364" t="s">
        <v>739</v>
      </c>
      <c r="Q1398" s="364" t="s">
        <v>740</v>
      </c>
      <c r="R1398" s="364" t="s">
        <v>743</v>
      </c>
      <c r="S1398" s="364" t="s">
        <v>739</v>
      </c>
      <c r="T1398" s="365">
        <v>0</v>
      </c>
      <c r="U1398" s="365">
        <v>0</v>
      </c>
      <c r="V1398" s="365">
        <v>0</v>
      </c>
      <c r="W1398" s="365">
        <v>0</v>
      </c>
      <c r="X1398" s="365">
        <v>0</v>
      </c>
      <c r="Y1398" s="365">
        <v>0</v>
      </c>
      <c r="Z1398" s="365">
        <v>0</v>
      </c>
      <c r="AA1398" s="365">
        <v>0</v>
      </c>
      <c r="AB1398" s="365">
        <v>0</v>
      </c>
      <c r="AC1398" s="365">
        <v>0</v>
      </c>
      <c r="AD1398" s="365">
        <v>0</v>
      </c>
      <c r="AE1398" s="365">
        <v>0</v>
      </c>
      <c r="AF1398" s="365">
        <v>0</v>
      </c>
      <c r="AG1398" s="365">
        <v>0</v>
      </c>
      <c r="AH1398" s="365">
        <v>0</v>
      </c>
      <c r="AI1398" s="365">
        <v>0</v>
      </c>
    </row>
    <row r="1399" spans="1:109">
      <c r="A1399" s="458" t="str">
        <f t="shared" si="21"/>
        <v>1742411263656000</v>
      </c>
      <c r="B1399" s="364" t="s">
        <v>1616</v>
      </c>
      <c r="C1399" s="364" t="s">
        <v>553</v>
      </c>
      <c r="D1399" s="364" t="s">
        <v>576</v>
      </c>
      <c r="E1399" s="364" t="s">
        <v>744</v>
      </c>
      <c r="F1399" s="364" t="s">
        <v>593</v>
      </c>
      <c r="G1399" s="364" t="s">
        <v>470</v>
      </c>
      <c r="H1399" s="364" t="s">
        <v>556</v>
      </c>
      <c r="J1399" s="364" t="s">
        <v>560</v>
      </c>
      <c r="K1399" s="364" t="s">
        <v>569</v>
      </c>
      <c r="L1399" s="364" t="s">
        <v>754</v>
      </c>
      <c r="M1399" s="364" t="s">
        <v>744</v>
      </c>
      <c r="N1399" s="364" t="s">
        <v>739</v>
      </c>
      <c r="O1399" s="364" t="s">
        <v>743</v>
      </c>
      <c r="P1399" s="364" t="s">
        <v>739</v>
      </c>
      <c r="Q1399" s="364" t="s">
        <v>740</v>
      </c>
      <c r="R1399" s="364" t="s">
        <v>743</v>
      </c>
      <c r="S1399" s="364" t="s">
        <v>739</v>
      </c>
      <c r="T1399" s="365">
        <v>0</v>
      </c>
      <c r="U1399" s="365">
        <v>0</v>
      </c>
      <c r="V1399" s="365">
        <v>0</v>
      </c>
      <c r="W1399" s="365">
        <v>0</v>
      </c>
      <c r="X1399" s="365">
        <v>0</v>
      </c>
      <c r="Y1399" s="365">
        <v>0</v>
      </c>
      <c r="Z1399" s="365">
        <v>0</v>
      </c>
      <c r="AA1399" s="365">
        <v>0</v>
      </c>
      <c r="AB1399" s="365">
        <v>0</v>
      </c>
      <c r="AC1399" s="365">
        <v>0</v>
      </c>
      <c r="AD1399" s="365">
        <v>0</v>
      </c>
      <c r="AE1399" s="365">
        <v>0</v>
      </c>
      <c r="AF1399" s="365">
        <v>0</v>
      </c>
      <c r="AG1399" s="365">
        <v>0</v>
      </c>
      <c r="AH1399" s="365">
        <v>0</v>
      </c>
      <c r="AI1399" s="365">
        <v>0</v>
      </c>
    </row>
    <row r="1400" spans="1:109">
      <c r="A1400" s="458" t="str">
        <f t="shared" si="21"/>
        <v>1742412263656000</v>
      </c>
      <c r="B1400" s="364" t="s">
        <v>1616</v>
      </c>
      <c r="C1400" s="364" t="s">
        <v>553</v>
      </c>
      <c r="D1400" s="364" t="s">
        <v>576</v>
      </c>
      <c r="E1400" s="364" t="s">
        <v>744</v>
      </c>
      <c r="F1400" s="364" t="s">
        <v>593</v>
      </c>
      <c r="G1400" s="364" t="s">
        <v>470</v>
      </c>
      <c r="H1400" s="364" t="s">
        <v>556</v>
      </c>
      <c r="J1400" s="364" t="s">
        <v>560</v>
      </c>
      <c r="K1400" s="364" t="s">
        <v>557</v>
      </c>
      <c r="L1400" s="364" t="s">
        <v>754</v>
      </c>
      <c r="M1400" s="364" t="s">
        <v>744</v>
      </c>
      <c r="N1400" s="364" t="s">
        <v>739</v>
      </c>
      <c r="O1400" s="364" t="s">
        <v>743</v>
      </c>
      <c r="P1400" s="364" t="s">
        <v>739</v>
      </c>
      <c r="Q1400" s="364" t="s">
        <v>740</v>
      </c>
      <c r="R1400" s="364" t="s">
        <v>743</v>
      </c>
      <c r="S1400" s="364" t="s">
        <v>739</v>
      </c>
      <c r="T1400" s="365">
        <v>0</v>
      </c>
      <c r="U1400" s="365">
        <v>0</v>
      </c>
      <c r="V1400" s="365">
        <v>0</v>
      </c>
      <c r="W1400" s="365">
        <v>0</v>
      </c>
      <c r="X1400" s="365">
        <v>0</v>
      </c>
      <c r="Y1400" s="365">
        <v>0</v>
      </c>
      <c r="Z1400" s="365">
        <v>0</v>
      </c>
      <c r="AA1400" s="365">
        <v>0</v>
      </c>
      <c r="AB1400" s="365">
        <v>0</v>
      </c>
      <c r="AC1400" s="365">
        <v>0</v>
      </c>
      <c r="AD1400" s="365">
        <v>0</v>
      </c>
      <c r="AE1400" s="365">
        <v>0</v>
      </c>
      <c r="AF1400" s="365">
        <v>0</v>
      </c>
      <c r="AG1400" s="365">
        <v>0</v>
      </c>
      <c r="AH1400" s="365">
        <v>0</v>
      </c>
      <c r="AI1400" s="365">
        <v>0</v>
      </c>
    </row>
    <row r="1401" spans="1:109">
      <c r="A1401" s="458" t="str">
        <f t="shared" si="21"/>
        <v>1742601263656000</v>
      </c>
      <c r="B1401" s="364" t="s">
        <v>1616</v>
      </c>
      <c r="C1401" s="364" t="s">
        <v>553</v>
      </c>
      <c r="D1401" s="364" t="s">
        <v>576</v>
      </c>
      <c r="E1401" s="364" t="s">
        <v>744</v>
      </c>
      <c r="F1401" s="364" t="s">
        <v>593</v>
      </c>
      <c r="G1401" s="364" t="s">
        <v>470</v>
      </c>
      <c r="H1401" s="364" t="s">
        <v>556</v>
      </c>
      <c r="J1401" s="364" t="s">
        <v>570</v>
      </c>
      <c r="K1401" s="364" t="s">
        <v>558</v>
      </c>
      <c r="L1401" s="364" t="s">
        <v>754</v>
      </c>
      <c r="M1401" s="364" t="s">
        <v>744</v>
      </c>
      <c r="N1401" s="364" t="s">
        <v>739</v>
      </c>
      <c r="O1401" s="364" t="s">
        <v>743</v>
      </c>
      <c r="P1401" s="364" t="s">
        <v>739</v>
      </c>
      <c r="Q1401" s="364" t="s">
        <v>740</v>
      </c>
      <c r="R1401" s="364" t="s">
        <v>743</v>
      </c>
      <c r="S1401" s="364" t="s">
        <v>739</v>
      </c>
      <c r="T1401" s="365">
        <v>160392</v>
      </c>
      <c r="U1401" s="365">
        <v>31176</v>
      </c>
      <c r="V1401" s="365">
        <v>31138</v>
      </c>
      <c r="W1401" s="365">
        <v>0</v>
      </c>
      <c r="X1401" s="365">
        <v>0</v>
      </c>
      <c r="Y1401" s="365">
        <v>38</v>
      </c>
      <c r="Z1401" s="365">
        <v>129216</v>
      </c>
      <c r="AA1401" s="365">
        <v>5600</v>
      </c>
      <c r="AB1401" s="365">
        <v>0</v>
      </c>
      <c r="AC1401" s="365">
        <v>123616</v>
      </c>
      <c r="AD1401" s="365">
        <v>0</v>
      </c>
      <c r="AE1401" s="365">
        <v>92529</v>
      </c>
      <c r="AF1401" s="365">
        <v>65804</v>
      </c>
      <c r="AG1401" s="365">
        <v>9962</v>
      </c>
      <c r="AH1401" s="365">
        <v>0</v>
      </c>
      <c r="AI1401" s="365">
        <v>55842</v>
      </c>
      <c r="AJ1401" s="365">
        <v>26725</v>
      </c>
      <c r="AK1401" s="365">
        <v>26725</v>
      </c>
      <c r="AL1401" s="365">
        <v>26725</v>
      </c>
      <c r="AM1401" s="365">
        <v>0</v>
      </c>
      <c r="AN1401" s="365">
        <v>0</v>
      </c>
      <c r="AO1401" s="365">
        <v>67863</v>
      </c>
      <c r="AP1401" s="365">
        <v>106789</v>
      </c>
      <c r="AQ1401" s="365">
        <v>63900</v>
      </c>
      <c r="AR1401" s="365">
        <v>0</v>
      </c>
      <c r="AS1401" s="365">
        <v>42709</v>
      </c>
      <c r="AT1401" s="365">
        <v>0</v>
      </c>
      <c r="AU1401" s="365">
        <v>0</v>
      </c>
      <c r="AV1401" s="365">
        <v>0</v>
      </c>
      <c r="AW1401" s="365">
        <v>0</v>
      </c>
      <c r="AX1401" s="365">
        <v>180</v>
      </c>
      <c r="AY1401" s="365">
        <v>0</v>
      </c>
      <c r="AZ1401" s="365">
        <v>163641</v>
      </c>
      <c r="BA1401" s="365">
        <v>18779</v>
      </c>
      <c r="BB1401" s="365">
        <v>0</v>
      </c>
      <c r="BC1401" s="365">
        <v>0</v>
      </c>
      <c r="BD1401" s="365">
        <v>0</v>
      </c>
      <c r="BE1401" s="365">
        <v>0</v>
      </c>
      <c r="BF1401" s="365">
        <v>18779</v>
      </c>
      <c r="BG1401" s="365">
        <v>18400</v>
      </c>
      <c r="BH1401" s="365">
        <v>18400</v>
      </c>
      <c r="BI1401" s="365">
        <v>0</v>
      </c>
      <c r="BJ1401" s="365">
        <v>0</v>
      </c>
      <c r="BK1401" s="365">
        <v>0</v>
      </c>
      <c r="BL1401" s="365">
        <v>0</v>
      </c>
      <c r="BM1401" s="365">
        <v>0</v>
      </c>
      <c r="BN1401" s="365">
        <v>0</v>
      </c>
      <c r="BO1401" s="365">
        <v>379</v>
      </c>
      <c r="BP1401" s="365">
        <v>144862</v>
      </c>
      <c r="BQ1401" s="365">
        <v>0</v>
      </c>
      <c r="BR1401" s="365">
        <v>0</v>
      </c>
      <c r="BS1401" s="365">
        <v>0</v>
      </c>
      <c r="BT1401" s="365">
        <v>0</v>
      </c>
      <c r="BU1401" s="365">
        <v>0</v>
      </c>
      <c r="BV1401" s="365">
        <v>0</v>
      </c>
      <c r="BW1401" s="365">
        <v>-56852</v>
      </c>
      <c r="BX1401" s="365">
        <v>11011</v>
      </c>
      <c r="BY1401" s="365">
        <v>0</v>
      </c>
      <c r="BZ1401" s="365">
        <v>2071</v>
      </c>
      <c r="CA1401" s="365">
        <v>0</v>
      </c>
    </row>
    <row r="1402" spans="1:109">
      <c r="A1402" s="458" t="str">
        <f t="shared" si="21"/>
        <v>1742602263656000</v>
      </c>
      <c r="B1402" s="364" t="s">
        <v>1616</v>
      </c>
      <c r="C1402" s="364" t="s">
        <v>553</v>
      </c>
      <c r="D1402" s="364" t="s">
        <v>576</v>
      </c>
      <c r="E1402" s="364" t="s">
        <v>744</v>
      </c>
      <c r="F1402" s="364" t="s">
        <v>593</v>
      </c>
      <c r="G1402" s="364" t="s">
        <v>470</v>
      </c>
      <c r="H1402" s="364" t="s">
        <v>556</v>
      </c>
      <c r="J1402" s="364" t="s">
        <v>570</v>
      </c>
      <c r="K1402" s="364" t="s">
        <v>561</v>
      </c>
      <c r="L1402" s="364" t="s">
        <v>754</v>
      </c>
      <c r="M1402" s="364" t="s">
        <v>744</v>
      </c>
      <c r="N1402" s="364" t="s">
        <v>739</v>
      </c>
      <c r="O1402" s="364" t="s">
        <v>743</v>
      </c>
      <c r="P1402" s="364" t="s">
        <v>739</v>
      </c>
      <c r="Q1402" s="364" t="s">
        <v>740</v>
      </c>
      <c r="R1402" s="364" t="s">
        <v>743</v>
      </c>
      <c r="S1402" s="364" t="s">
        <v>739</v>
      </c>
      <c r="T1402" s="365">
        <v>0</v>
      </c>
      <c r="U1402" s="365">
        <v>13082</v>
      </c>
      <c r="V1402" s="365">
        <v>9400</v>
      </c>
      <c r="W1402" s="365">
        <v>9400</v>
      </c>
      <c r="X1402" s="365">
        <v>0</v>
      </c>
      <c r="Y1402" s="365">
        <v>0</v>
      </c>
      <c r="Z1402" s="365">
        <v>10900</v>
      </c>
      <c r="AA1402" s="365">
        <v>2182</v>
      </c>
      <c r="AB1402" s="365">
        <v>0</v>
      </c>
      <c r="AC1402" s="365">
        <v>25403</v>
      </c>
      <c r="AD1402" s="365">
        <v>0</v>
      </c>
      <c r="AE1402" s="365">
        <v>0</v>
      </c>
      <c r="AF1402" s="365">
        <v>25403</v>
      </c>
      <c r="AG1402" s="365">
        <v>0</v>
      </c>
      <c r="AH1402" s="365">
        <v>0</v>
      </c>
      <c r="AI1402" s="365">
        <v>0</v>
      </c>
      <c r="AJ1402" s="365">
        <v>0</v>
      </c>
      <c r="AK1402" s="365">
        <v>0</v>
      </c>
      <c r="AL1402" s="365">
        <v>0</v>
      </c>
      <c r="AM1402" s="365">
        <v>5388</v>
      </c>
      <c r="AN1402" s="365">
        <v>0</v>
      </c>
      <c r="AO1402" s="365">
        <v>0</v>
      </c>
      <c r="AP1402" s="365">
        <v>11351</v>
      </c>
      <c r="AQ1402" s="365">
        <v>0</v>
      </c>
      <c r="AR1402" s="365">
        <v>7428</v>
      </c>
      <c r="AS1402" s="365">
        <v>0</v>
      </c>
      <c r="AT1402" s="365">
        <v>0</v>
      </c>
      <c r="AU1402" s="365">
        <v>0</v>
      </c>
      <c r="AV1402" s="365">
        <v>0</v>
      </c>
      <c r="AW1402" s="365">
        <v>0</v>
      </c>
      <c r="AX1402" s="365">
        <v>0</v>
      </c>
      <c r="AY1402" s="365">
        <v>0</v>
      </c>
      <c r="AZ1402" s="365">
        <v>0</v>
      </c>
      <c r="BA1402" s="365">
        <v>0</v>
      </c>
      <c r="BB1402" s="365">
        <v>0</v>
      </c>
      <c r="BC1402" s="365">
        <v>0</v>
      </c>
      <c r="BD1402" s="365">
        <v>0</v>
      </c>
      <c r="BE1402" s="365">
        <v>0</v>
      </c>
      <c r="BF1402" s="365">
        <v>0</v>
      </c>
      <c r="BG1402" s="365">
        <v>0</v>
      </c>
      <c r="BH1402" s="365">
        <v>0</v>
      </c>
      <c r="BI1402" s="365">
        <v>0</v>
      </c>
      <c r="BJ1402" s="365">
        <v>0</v>
      </c>
      <c r="BK1402" s="365">
        <v>0</v>
      </c>
      <c r="BL1402" s="365">
        <v>45500</v>
      </c>
      <c r="BM1402" s="365">
        <v>111165</v>
      </c>
      <c r="BN1402" s="365">
        <v>33697</v>
      </c>
      <c r="BO1402" s="365">
        <v>0</v>
      </c>
      <c r="BP1402" s="365">
        <v>0</v>
      </c>
      <c r="BQ1402" s="365">
        <v>18779</v>
      </c>
      <c r="BR1402" s="365">
        <v>123616</v>
      </c>
      <c r="BS1402" s="365">
        <v>0</v>
      </c>
      <c r="BT1402" s="365">
        <v>2471</v>
      </c>
      <c r="BU1402" s="365">
        <v>40238</v>
      </c>
      <c r="BV1402" s="365">
        <v>123616</v>
      </c>
      <c r="BW1402" s="365">
        <v>123616</v>
      </c>
      <c r="BX1402" s="365">
        <v>2471</v>
      </c>
      <c r="BY1402" s="365">
        <v>2471</v>
      </c>
      <c r="BZ1402" s="365">
        <v>126087</v>
      </c>
      <c r="CA1402" s="365">
        <v>126087</v>
      </c>
      <c r="CB1402" s="365">
        <v>0</v>
      </c>
      <c r="CC1402" s="365">
        <v>0</v>
      </c>
      <c r="CD1402" s="365">
        <v>0</v>
      </c>
      <c r="CE1402" s="365">
        <v>0</v>
      </c>
      <c r="CF1402" s="365">
        <v>0</v>
      </c>
      <c r="CG1402" s="365">
        <v>0</v>
      </c>
      <c r="CH1402" s="365">
        <v>0</v>
      </c>
      <c r="CI1402" s="365">
        <v>0</v>
      </c>
      <c r="CJ1402" s="365">
        <v>28307</v>
      </c>
      <c r="CK1402" s="365">
        <v>31138</v>
      </c>
      <c r="CL1402" s="365">
        <v>0</v>
      </c>
      <c r="CM1402" s="365">
        <v>0</v>
      </c>
      <c r="CN1402" s="365">
        <v>0</v>
      </c>
      <c r="CO1402" s="365">
        <v>0</v>
      </c>
      <c r="CP1402" s="365">
        <v>0</v>
      </c>
      <c r="CQ1402" s="365">
        <v>0</v>
      </c>
      <c r="CR1402" s="365">
        <v>0</v>
      </c>
      <c r="CS1402" s="365">
        <v>11351</v>
      </c>
      <c r="CT1402" s="365">
        <v>0</v>
      </c>
      <c r="CU1402" s="365">
        <v>7428</v>
      </c>
      <c r="CV1402" s="365">
        <v>0</v>
      </c>
      <c r="CW1402" s="365">
        <v>0</v>
      </c>
      <c r="CX1402" s="365">
        <v>0</v>
      </c>
      <c r="CY1402" s="365">
        <v>0</v>
      </c>
      <c r="CZ1402" s="365">
        <v>0</v>
      </c>
      <c r="DA1402" s="365">
        <v>0</v>
      </c>
      <c r="DB1402" s="365">
        <v>0</v>
      </c>
      <c r="DC1402" s="365">
        <v>0</v>
      </c>
      <c r="DD1402" s="365">
        <v>0</v>
      </c>
      <c r="DE1402" s="365">
        <v>0</v>
      </c>
    </row>
    <row r="1403" spans="1:109">
      <c r="A1403" s="458" t="str">
        <f t="shared" si="21"/>
        <v>1743201263656000</v>
      </c>
      <c r="B1403" s="364" t="s">
        <v>1616</v>
      </c>
      <c r="C1403" s="364" t="s">
        <v>553</v>
      </c>
      <c r="D1403" s="364" t="s">
        <v>576</v>
      </c>
      <c r="E1403" s="364" t="s">
        <v>744</v>
      </c>
      <c r="F1403" s="364" t="s">
        <v>593</v>
      </c>
      <c r="G1403" s="364" t="s">
        <v>470</v>
      </c>
      <c r="H1403" s="364" t="s">
        <v>556</v>
      </c>
      <c r="J1403" s="364" t="s">
        <v>750</v>
      </c>
      <c r="K1403" s="364" t="s">
        <v>558</v>
      </c>
      <c r="L1403" s="364" t="s">
        <v>754</v>
      </c>
      <c r="M1403" s="364" t="s">
        <v>744</v>
      </c>
      <c r="N1403" s="364" t="s">
        <v>739</v>
      </c>
      <c r="O1403" s="364" t="s">
        <v>743</v>
      </c>
      <c r="P1403" s="364" t="s">
        <v>739</v>
      </c>
      <c r="Q1403" s="364" t="s">
        <v>740</v>
      </c>
      <c r="R1403" s="364" t="s">
        <v>743</v>
      </c>
      <c r="S1403" s="364" t="s">
        <v>739</v>
      </c>
      <c r="T1403" s="365">
        <v>2483</v>
      </c>
      <c r="U1403" s="365">
        <v>651</v>
      </c>
      <c r="V1403" s="365">
        <v>0</v>
      </c>
      <c r="W1403" s="365">
        <v>0</v>
      </c>
      <c r="X1403" s="365">
        <v>134</v>
      </c>
      <c r="Y1403" s="365">
        <v>3098</v>
      </c>
      <c r="Z1403" s="365">
        <v>6366</v>
      </c>
      <c r="AA1403" s="365">
        <v>6366</v>
      </c>
      <c r="AB1403" s="365">
        <v>0</v>
      </c>
      <c r="AC1403" s="365">
        <v>0</v>
      </c>
      <c r="AD1403" s="365">
        <v>0</v>
      </c>
      <c r="AE1403" s="365">
        <v>0</v>
      </c>
      <c r="AF1403" s="365">
        <v>0</v>
      </c>
      <c r="AG1403" s="365">
        <v>0</v>
      </c>
      <c r="AH1403" s="365">
        <v>0</v>
      </c>
      <c r="AI1403" s="365">
        <v>0</v>
      </c>
      <c r="AJ1403" s="365">
        <v>0</v>
      </c>
      <c r="AK1403" s="365">
        <v>0</v>
      </c>
      <c r="AL1403" s="365">
        <v>0</v>
      </c>
      <c r="AM1403" s="365">
        <v>0</v>
      </c>
      <c r="AN1403" s="365">
        <v>0</v>
      </c>
      <c r="AO1403" s="365">
        <v>0</v>
      </c>
      <c r="AP1403" s="365">
        <v>7479</v>
      </c>
      <c r="AQ1403" s="365">
        <v>3608</v>
      </c>
      <c r="AR1403" s="365">
        <v>3490</v>
      </c>
      <c r="AS1403" s="365">
        <v>5973</v>
      </c>
      <c r="AT1403" s="365">
        <v>0</v>
      </c>
      <c r="AU1403" s="365">
        <v>0</v>
      </c>
      <c r="AV1403" s="365">
        <v>28348</v>
      </c>
      <c r="AW1403" s="365">
        <v>538</v>
      </c>
      <c r="AX1403" s="365">
        <v>45946</v>
      </c>
      <c r="AY1403" s="365">
        <v>45946</v>
      </c>
      <c r="AZ1403" s="365">
        <v>0</v>
      </c>
      <c r="BA1403" s="365">
        <v>0</v>
      </c>
      <c r="BB1403" s="365">
        <v>0</v>
      </c>
      <c r="BC1403" s="365">
        <v>0</v>
      </c>
      <c r="BD1403" s="365">
        <v>11365</v>
      </c>
      <c r="BE1403" s="365">
        <v>2127</v>
      </c>
      <c r="BF1403" s="365">
        <v>13492</v>
      </c>
      <c r="BG1403" s="365">
        <v>13492</v>
      </c>
      <c r="BH1403" s="365">
        <v>0</v>
      </c>
      <c r="BI1403" s="365">
        <v>0</v>
      </c>
      <c r="BJ1403" s="365">
        <v>65804</v>
      </c>
      <c r="BK1403" s="365">
        <v>65804</v>
      </c>
      <c r="BL1403" s="365">
        <v>0</v>
      </c>
      <c r="BM1403" s="365">
        <v>0</v>
      </c>
      <c r="BN1403" s="365">
        <v>0</v>
      </c>
      <c r="BO1403" s="365">
        <v>0</v>
      </c>
      <c r="BP1403" s="365">
        <v>0</v>
      </c>
      <c r="BQ1403" s="365">
        <v>0</v>
      </c>
      <c r="BR1403" s="365">
        <v>26725</v>
      </c>
      <c r="BS1403" s="365">
        <v>0</v>
      </c>
      <c r="BT1403" s="365">
        <v>0</v>
      </c>
      <c r="BU1403" s="365">
        <v>0</v>
      </c>
      <c r="BV1403" s="365">
        <v>0</v>
      </c>
      <c r="BW1403" s="365">
        <v>26280</v>
      </c>
      <c r="BX1403" s="365">
        <v>445</v>
      </c>
      <c r="BY1403" s="365">
        <v>99362</v>
      </c>
      <c r="BZ1403" s="365">
        <v>0</v>
      </c>
      <c r="CA1403" s="365">
        <v>0</v>
      </c>
    </row>
    <row r="1404" spans="1:109">
      <c r="A1404" s="458" t="str">
        <f t="shared" si="21"/>
        <v>1743202263656000</v>
      </c>
      <c r="B1404" s="364" t="s">
        <v>1616</v>
      </c>
      <c r="C1404" s="364" t="s">
        <v>553</v>
      </c>
      <c r="D1404" s="364" t="s">
        <v>576</v>
      </c>
      <c r="E1404" s="364" t="s">
        <v>744</v>
      </c>
      <c r="F1404" s="364" t="s">
        <v>593</v>
      </c>
      <c r="G1404" s="364" t="s">
        <v>470</v>
      </c>
      <c r="H1404" s="364" t="s">
        <v>556</v>
      </c>
      <c r="J1404" s="364" t="s">
        <v>750</v>
      </c>
      <c r="K1404" s="364" t="s">
        <v>561</v>
      </c>
      <c r="L1404" s="364" t="s">
        <v>754</v>
      </c>
      <c r="M1404" s="364" t="s">
        <v>744</v>
      </c>
      <c r="N1404" s="364" t="s">
        <v>739</v>
      </c>
      <c r="O1404" s="364" t="s">
        <v>743</v>
      </c>
      <c r="P1404" s="364" t="s">
        <v>739</v>
      </c>
      <c r="Q1404" s="364" t="s">
        <v>740</v>
      </c>
      <c r="R1404" s="364" t="s">
        <v>743</v>
      </c>
      <c r="S1404" s="364" t="s">
        <v>739</v>
      </c>
      <c r="T1404" s="365">
        <v>0</v>
      </c>
      <c r="U1404" s="365">
        <v>0</v>
      </c>
      <c r="V1404" s="365">
        <v>96891</v>
      </c>
      <c r="W1404" s="365">
        <v>2471</v>
      </c>
      <c r="X1404" s="365">
        <v>0</v>
      </c>
      <c r="Y1404" s="365">
        <v>0</v>
      </c>
      <c r="Z1404" s="365">
        <v>126087</v>
      </c>
      <c r="AA1404" s="365">
        <v>0</v>
      </c>
      <c r="AB1404" s="365">
        <v>0</v>
      </c>
      <c r="AC1404" s="365">
        <v>0</v>
      </c>
      <c r="AD1404" s="365">
        <v>0</v>
      </c>
      <c r="AE1404" s="365">
        <v>123171</v>
      </c>
      <c r="AF1404" s="365">
        <v>2916</v>
      </c>
      <c r="AG1404" s="365">
        <v>0</v>
      </c>
      <c r="AH1404" s="365">
        <v>191891</v>
      </c>
      <c r="AI1404" s="365">
        <v>65804</v>
      </c>
      <c r="AJ1404" s="365">
        <v>0</v>
      </c>
      <c r="AK1404" s="365">
        <v>126087</v>
      </c>
      <c r="AL1404" s="365">
        <v>0</v>
      </c>
      <c r="AM1404" s="365">
        <v>0</v>
      </c>
      <c r="AN1404" s="365">
        <v>0</v>
      </c>
      <c r="AO1404" s="365">
        <v>0</v>
      </c>
      <c r="AP1404" s="365">
        <v>0</v>
      </c>
      <c r="AQ1404" s="365">
        <v>31138</v>
      </c>
    </row>
    <row r="1405" spans="1:109">
      <c r="A1405" s="458" t="str">
        <f t="shared" si="21"/>
        <v>1743301263656000</v>
      </c>
      <c r="B1405" s="364" t="s">
        <v>1616</v>
      </c>
      <c r="C1405" s="364" t="s">
        <v>553</v>
      </c>
      <c r="D1405" s="364" t="s">
        <v>576</v>
      </c>
      <c r="E1405" s="364" t="s">
        <v>744</v>
      </c>
      <c r="F1405" s="364" t="s">
        <v>593</v>
      </c>
      <c r="G1405" s="364" t="s">
        <v>470</v>
      </c>
      <c r="H1405" s="364" t="s">
        <v>556</v>
      </c>
      <c r="J1405" s="364" t="s">
        <v>749</v>
      </c>
      <c r="K1405" s="364" t="s">
        <v>558</v>
      </c>
      <c r="L1405" s="364" t="s">
        <v>754</v>
      </c>
      <c r="M1405" s="364" t="s">
        <v>744</v>
      </c>
      <c r="N1405" s="364" t="s">
        <v>739</v>
      </c>
      <c r="O1405" s="364" t="s">
        <v>743</v>
      </c>
      <c r="P1405" s="364" t="s">
        <v>739</v>
      </c>
      <c r="Q1405" s="364" t="s">
        <v>740</v>
      </c>
      <c r="R1405" s="364" t="s">
        <v>743</v>
      </c>
      <c r="S1405" s="364" t="s">
        <v>739</v>
      </c>
      <c r="T1405" s="365">
        <v>4</v>
      </c>
      <c r="U1405" s="365">
        <v>473</v>
      </c>
      <c r="V1405" s="365">
        <v>20000</v>
      </c>
      <c r="W1405" s="365">
        <v>0</v>
      </c>
      <c r="X1405" s="365">
        <v>0</v>
      </c>
      <c r="Y1405" s="365">
        <v>0</v>
      </c>
      <c r="Z1405" s="365">
        <v>0</v>
      </c>
      <c r="AA1405" s="365">
        <v>100</v>
      </c>
      <c r="AB1405" s="365">
        <v>123000</v>
      </c>
      <c r="AC1405" s="365">
        <v>1000</v>
      </c>
      <c r="AD1405" s="365">
        <v>4100921</v>
      </c>
      <c r="AE1405" s="365">
        <v>0</v>
      </c>
      <c r="AF1405" s="365">
        <v>2750</v>
      </c>
      <c r="AG1405" s="365">
        <v>14190</v>
      </c>
      <c r="AH1405" s="365">
        <v>71390</v>
      </c>
      <c r="AI1405" s="365">
        <v>142890</v>
      </c>
      <c r="AJ1405" s="365">
        <v>714890</v>
      </c>
      <c r="AK1405" s="365">
        <v>1429890</v>
      </c>
      <c r="AL1405" s="365">
        <v>47642</v>
      </c>
      <c r="AM1405" s="365">
        <v>126881</v>
      </c>
      <c r="AN1405" s="365">
        <v>7490</v>
      </c>
      <c r="AO1405" s="365">
        <v>7828</v>
      </c>
      <c r="AP1405" s="365">
        <v>6324</v>
      </c>
      <c r="AQ1405" s="365">
        <v>14427</v>
      </c>
      <c r="AR1405" s="365">
        <v>0</v>
      </c>
      <c r="AS1405" s="365">
        <v>0</v>
      </c>
      <c r="AT1405" s="365">
        <v>0</v>
      </c>
      <c r="AU1405" s="365">
        <v>0</v>
      </c>
      <c r="AV1405" s="365">
        <v>0</v>
      </c>
      <c r="AW1405" s="365">
        <v>0</v>
      </c>
      <c r="AX1405" s="365">
        <v>0</v>
      </c>
      <c r="AY1405" s="365">
        <v>0</v>
      </c>
      <c r="AZ1405" s="365">
        <v>0</v>
      </c>
      <c r="BA1405" s="365">
        <v>0</v>
      </c>
      <c r="BB1405" s="365">
        <v>1</v>
      </c>
      <c r="BC1405" s="365">
        <v>0</v>
      </c>
      <c r="BD1405" s="365">
        <v>0</v>
      </c>
      <c r="BE1405" s="365">
        <v>0</v>
      </c>
      <c r="BF1405" s="365">
        <v>0</v>
      </c>
      <c r="BG1405" s="365">
        <v>0</v>
      </c>
      <c r="BH1405" s="365">
        <v>0</v>
      </c>
      <c r="BI1405" s="365">
        <v>0</v>
      </c>
      <c r="BJ1405" s="365">
        <v>4100921</v>
      </c>
      <c r="BK1405" s="365">
        <v>0</v>
      </c>
      <c r="BL1405" s="365">
        <v>20</v>
      </c>
      <c r="BM1405" s="365">
        <v>3</v>
      </c>
      <c r="BN1405" s="365">
        <v>0</v>
      </c>
      <c r="BO1405" s="365">
        <v>200000</v>
      </c>
      <c r="BP1405" s="365">
        <v>4100921</v>
      </c>
      <c r="BQ1405" s="365">
        <v>180</v>
      </c>
      <c r="BR1405" s="365">
        <v>0</v>
      </c>
      <c r="BS1405" s="365">
        <v>0</v>
      </c>
      <c r="BT1405" s="365">
        <v>0</v>
      </c>
      <c r="BU1405" s="365">
        <v>180</v>
      </c>
      <c r="BV1405" s="365">
        <v>0</v>
      </c>
      <c r="BW1405" s="365">
        <v>0</v>
      </c>
      <c r="BX1405" s="365">
        <v>0</v>
      </c>
      <c r="BY1405" s="365">
        <v>0</v>
      </c>
      <c r="BZ1405" s="365">
        <v>0</v>
      </c>
      <c r="CA1405" s="365">
        <v>0</v>
      </c>
    </row>
    <row r="1406" spans="1:109">
      <c r="A1406" s="458" t="str">
        <f t="shared" si="21"/>
        <v>1743302263656000</v>
      </c>
      <c r="B1406" s="364" t="s">
        <v>1616</v>
      </c>
      <c r="C1406" s="364" t="s">
        <v>553</v>
      </c>
      <c r="D1406" s="364" t="s">
        <v>576</v>
      </c>
      <c r="E1406" s="364" t="s">
        <v>744</v>
      </c>
      <c r="F1406" s="364" t="s">
        <v>593</v>
      </c>
      <c r="G1406" s="364" t="s">
        <v>470</v>
      </c>
      <c r="H1406" s="364" t="s">
        <v>556</v>
      </c>
      <c r="J1406" s="364" t="s">
        <v>749</v>
      </c>
      <c r="K1406" s="364" t="s">
        <v>561</v>
      </c>
      <c r="L1406" s="364" t="s">
        <v>754</v>
      </c>
      <c r="M1406" s="364" t="s">
        <v>744</v>
      </c>
      <c r="N1406" s="364" t="s">
        <v>739</v>
      </c>
      <c r="O1406" s="364" t="s">
        <v>743</v>
      </c>
      <c r="P1406" s="364" t="s">
        <v>739</v>
      </c>
      <c r="Q1406" s="364" t="s">
        <v>740</v>
      </c>
      <c r="R1406" s="364" t="s">
        <v>743</v>
      </c>
      <c r="S1406" s="364" t="s">
        <v>739</v>
      </c>
      <c r="T1406" s="365">
        <v>0</v>
      </c>
      <c r="U1406" s="365">
        <v>0</v>
      </c>
      <c r="V1406" s="365">
        <v>0</v>
      </c>
      <c r="W1406" s="365">
        <v>0</v>
      </c>
      <c r="X1406" s="365">
        <v>0</v>
      </c>
    </row>
    <row r="1407" spans="1:109">
      <c r="A1407" s="458" t="str">
        <f t="shared" si="21"/>
        <v>1744001263656000</v>
      </c>
      <c r="B1407" s="364" t="s">
        <v>1616</v>
      </c>
      <c r="C1407" s="364" t="s">
        <v>553</v>
      </c>
      <c r="D1407" s="364" t="s">
        <v>576</v>
      </c>
      <c r="E1407" s="364" t="s">
        <v>744</v>
      </c>
      <c r="F1407" s="364" t="s">
        <v>593</v>
      </c>
      <c r="G1407" s="364" t="s">
        <v>470</v>
      </c>
      <c r="H1407" s="364" t="s">
        <v>556</v>
      </c>
      <c r="J1407" s="364" t="s">
        <v>582</v>
      </c>
      <c r="K1407" s="364" t="s">
        <v>558</v>
      </c>
      <c r="L1407" s="364" t="s">
        <v>754</v>
      </c>
      <c r="M1407" s="364" t="s">
        <v>744</v>
      </c>
      <c r="N1407" s="364" t="s">
        <v>739</v>
      </c>
      <c r="O1407" s="364" t="s">
        <v>743</v>
      </c>
      <c r="P1407" s="364" t="s">
        <v>739</v>
      </c>
      <c r="Q1407" s="364" t="s">
        <v>740</v>
      </c>
      <c r="R1407" s="364" t="s">
        <v>743</v>
      </c>
      <c r="S1407" s="364" t="s">
        <v>739</v>
      </c>
      <c r="T1407" s="365">
        <v>0</v>
      </c>
      <c r="U1407" s="365">
        <v>0</v>
      </c>
      <c r="V1407" s="365">
        <v>123616</v>
      </c>
      <c r="W1407" s="365">
        <v>123616</v>
      </c>
      <c r="X1407" s="365">
        <v>0</v>
      </c>
      <c r="Y1407" s="365">
        <v>0</v>
      </c>
      <c r="Z1407" s="365">
        <v>0</v>
      </c>
      <c r="AA1407" s="365">
        <v>0</v>
      </c>
      <c r="AB1407" s="365">
        <v>0</v>
      </c>
      <c r="AC1407" s="365">
        <v>0</v>
      </c>
      <c r="AD1407" s="365">
        <v>0</v>
      </c>
      <c r="AE1407" s="365">
        <v>0</v>
      </c>
      <c r="AF1407" s="365">
        <v>0</v>
      </c>
      <c r="AG1407" s="365">
        <v>0</v>
      </c>
      <c r="AH1407" s="365">
        <v>0</v>
      </c>
      <c r="AI1407" s="365">
        <v>0</v>
      </c>
      <c r="AJ1407" s="365">
        <v>234</v>
      </c>
      <c r="AK1407" s="365">
        <v>234</v>
      </c>
      <c r="AL1407" s="365">
        <v>0</v>
      </c>
      <c r="AM1407" s="365">
        <v>0</v>
      </c>
      <c r="AN1407" s="365">
        <v>211</v>
      </c>
      <c r="AO1407" s="365">
        <v>211</v>
      </c>
      <c r="AP1407" s="365">
        <v>123171</v>
      </c>
      <c r="AQ1407" s="365">
        <v>123171</v>
      </c>
      <c r="AR1407" s="365">
        <v>0</v>
      </c>
      <c r="AS1407" s="365">
        <v>0</v>
      </c>
      <c r="AT1407" s="365">
        <v>0</v>
      </c>
      <c r="AU1407" s="365">
        <v>0</v>
      </c>
      <c r="AV1407" s="365">
        <v>0</v>
      </c>
      <c r="AW1407" s="365">
        <v>0</v>
      </c>
      <c r="AX1407" s="365">
        <v>2471</v>
      </c>
      <c r="AY1407" s="365">
        <v>42709</v>
      </c>
      <c r="AZ1407" s="365">
        <v>0</v>
      </c>
      <c r="BA1407" s="365">
        <v>0</v>
      </c>
      <c r="BB1407" s="365">
        <v>1170</v>
      </c>
      <c r="BC1407" s="365">
        <v>1170</v>
      </c>
      <c r="BD1407" s="365">
        <v>0</v>
      </c>
      <c r="BE1407" s="365">
        <v>0</v>
      </c>
      <c r="BF1407" s="365">
        <v>1301</v>
      </c>
      <c r="BG1407" s="365">
        <v>1301</v>
      </c>
      <c r="BH1407" s="365">
        <v>40238</v>
      </c>
      <c r="BI1407" s="365">
        <v>126087</v>
      </c>
      <c r="BJ1407" s="365">
        <v>166325</v>
      </c>
      <c r="BK1407" s="365">
        <v>0</v>
      </c>
      <c r="BL1407" s="365">
        <v>0</v>
      </c>
      <c r="BM1407" s="365">
        <v>0</v>
      </c>
      <c r="BN1407" s="365">
        <v>40238</v>
      </c>
      <c r="BO1407" s="365">
        <v>40238</v>
      </c>
      <c r="BP1407" s="365">
        <v>0</v>
      </c>
      <c r="BQ1407" s="365">
        <v>0</v>
      </c>
      <c r="BR1407" s="365">
        <v>0</v>
      </c>
      <c r="BS1407" s="365">
        <v>0</v>
      </c>
      <c r="BT1407" s="365">
        <v>40238</v>
      </c>
      <c r="BU1407" s="365">
        <v>0</v>
      </c>
      <c r="BV1407" s="365">
        <v>0</v>
      </c>
      <c r="BW1407" s="365">
        <v>0</v>
      </c>
      <c r="BX1407" s="365">
        <v>0</v>
      </c>
      <c r="BY1407" s="365">
        <v>0</v>
      </c>
      <c r="BZ1407" s="365">
        <v>0</v>
      </c>
      <c r="CA1407" s="365">
        <v>0</v>
      </c>
      <c r="CB1407" s="365">
        <v>0</v>
      </c>
      <c r="CC1407" s="365">
        <v>0</v>
      </c>
    </row>
    <row r="1408" spans="1:109">
      <c r="A1408" s="458" t="str">
        <f t="shared" si="21"/>
        <v>1744002263656000</v>
      </c>
      <c r="B1408" s="364" t="s">
        <v>1616</v>
      </c>
      <c r="C1408" s="364" t="s">
        <v>553</v>
      </c>
      <c r="D1408" s="364" t="s">
        <v>576</v>
      </c>
      <c r="E1408" s="364" t="s">
        <v>744</v>
      </c>
      <c r="F1408" s="364" t="s">
        <v>593</v>
      </c>
      <c r="G1408" s="364" t="s">
        <v>470</v>
      </c>
      <c r="H1408" s="364" t="s">
        <v>556</v>
      </c>
      <c r="J1408" s="364" t="s">
        <v>582</v>
      </c>
      <c r="K1408" s="364" t="s">
        <v>561</v>
      </c>
      <c r="L1408" s="364" t="s">
        <v>754</v>
      </c>
      <c r="M1408" s="364" t="s">
        <v>744</v>
      </c>
      <c r="N1408" s="364" t="s">
        <v>739</v>
      </c>
      <c r="O1408" s="364" t="s">
        <v>743</v>
      </c>
      <c r="P1408" s="364" t="s">
        <v>739</v>
      </c>
      <c r="Q1408" s="364" t="s">
        <v>740</v>
      </c>
      <c r="R1408" s="364" t="s">
        <v>743</v>
      </c>
      <c r="S1408" s="364" t="s">
        <v>739</v>
      </c>
      <c r="T1408" s="365">
        <v>0</v>
      </c>
      <c r="U1408" s="365">
        <v>0</v>
      </c>
      <c r="V1408" s="365">
        <v>0</v>
      </c>
      <c r="W1408" s="365">
        <v>0</v>
      </c>
      <c r="X1408" s="365">
        <v>0</v>
      </c>
      <c r="Y1408" s="365">
        <v>0</v>
      </c>
      <c r="Z1408" s="365">
        <v>0</v>
      </c>
      <c r="AA1408" s="365">
        <v>0</v>
      </c>
      <c r="AB1408" s="365">
        <v>0</v>
      </c>
      <c r="AC1408" s="365">
        <v>0</v>
      </c>
      <c r="AD1408" s="365">
        <v>1170</v>
      </c>
      <c r="AE1408" s="365">
        <v>1170</v>
      </c>
      <c r="AF1408" s="365">
        <v>0</v>
      </c>
      <c r="AG1408" s="365">
        <v>0</v>
      </c>
      <c r="AH1408" s="365">
        <v>0</v>
      </c>
      <c r="AI1408" s="365">
        <v>0</v>
      </c>
      <c r="AJ1408" s="365">
        <v>0</v>
      </c>
      <c r="AK1408" s="365">
        <v>0</v>
      </c>
      <c r="AL1408" s="365">
        <v>0</v>
      </c>
      <c r="AM1408" s="365">
        <v>0</v>
      </c>
      <c r="AN1408" s="365">
        <v>0</v>
      </c>
      <c r="AO1408" s="365">
        <v>0</v>
      </c>
      <c r="AP1408" s="365">
        <v>0</v>
      </c>
      <c r="AQ1408" s="365">
        <v>0</v>
      </c>
      <c r="AR1408" s="365">
        <v>0</v>
      </c>
      <c r="AS1408" s="365">
        <v>0</v>
      </c>
      <c r="AT1408" s="365">
        <v>0</v>
      </c>
      <c r="AU1408" s="365">
        <v>0</v>
      </c>
      <c r="AV1408" s="365">
        <v>0</v>
      </c>
      <c r="AW1408" s="365">
        <v>0</v>
      </c>
      <c r="AX1408" s="365">
        <v>0</v>
      </c>
      <c r="AY1408" s="365">
        <v>0</v>
      </c>
      <c r="AZ1408" s="365">
        <v>0</v>
      </c>
      <c r="BA1408" s="365">
        <v>0</v>
      </c>
      <c r="BB1408" s="365">
        <v>0</v>
      </c>
      <c r="BC1408" s="365">
        <v>0</v>
      </c>
      <c r="BD1408" s="365">
        <v>0</v>
      </c>
      <c r="BE1408" s="365">
        <v>0</v>
      </c>
      <c r="BF1408" s="365">
        <v>0</v>
      </c>
      <c r="BG1408" s="365">
        <v>0</v>
      </c>
      <c r="BH1408" s="365">
        <v>0</v>
      </c>
      <c r="BI1408" s="365">
        <v>0</v>
      </c>
    </row>
    <row r="1409" spans="1:37">
      <c r="A1409" s="458" t="str">
        <f t="shared" si="21"/>
        <v>1744501263656000</v>
      </c>
      <c r="B1409" s="364" t="s">
        <v>1616</v>
      </c>
      <c r="C1409" s="364" t="s">
        <v>553</v>
      </c>
      <c r="D1409" s="364" t="s">
        <v>576</v>
      </c>
      <c r="E1409" s="364" t="s">
        <v>744</v>
      </c>
      <c r="F1409" s="364" t="s">
        <v>593</v>
      </c>
      <c r="G1409" s="364" t="s">
        <v>470</v>
      </c>
      <c r="H1409" s="364" t="s">
        <v>556</v>
      </c>
      <c r="J1409" s="364" t="s">
        <v>571</v>
      </c>
      <c r="K1409" s="364" t="s">
        <v>558</v>
      </c>
      <c r="L1409" s="364" t="s">
        <v>754</v>
      </c>
      <c r="M1409" s="364" t="s">
        <v>744</v>
      </c>
      <c r="N1409" s="364" t="s">
        <v>739</v>
      </c>
      <c r="O1409" s="364" t="s">
        <v>743</v>
      </c>
      <c r="P1409" s="364" t="s">
        <v>739</v>
      </c>
      <c r="Q1409" s="364" t="s">
        <v>740</v>
      </c>
      <c r="R1409" s="364" t="s">
        <v>743</v>
      </c>
      <c r="S1409" s="364" t="s">
        <v>739</v>
      </c>
      <c r="T1409" s="365">
        <v>83339</v>
      </c>
      <c r="U1409" s="365">
        <v>0</v>
      </c>
      <c r="V1409" s="365">
        <v>0</v>
      </c>
      <c r="W1409" s="365">
        <v>43761</v>
      </c>
      <c r="X1409" s="365">
        <v>0</v>
      </c>
      <c r="Y1409" s="365">
        <v>17788</v>
      </c>
      <c r="Z1409" s="365">
        <v>0</v>
      </c>
      <c r="AA1409" s="365">
        <v>0</v>
      </c>
      <c r="AB1409" s="365">
        <v>0</v>
      </c>
      <c r="AC1409" s="365">
        <v>0</v>
      </c>
      <c r="AD1409" s="365">
        <v>0</v>
      </c>
      <c r="AE1409" s="365">
        <v>144888</v>
      </c>
      <c r="AF1409" s="365">
        <v>0</v>
      </c>
      <c r="AG1409" s="365">
        <v>0</v>
      </c>
      <c r="AH1409" s="365">
        <v>0</v>
      </c>
      <c r="AI1409" s="365">
        <v>31305</v>
      </c>
      <c r="AJ1409" s="365">
        <v>0</v>
      </c>
      <c r="AK1409" s="365">
        <v>54060</v>
      </c>
    </row>
    <row r="1410" spans="1:37">
      <c r="A1410" s="458" t="str">
        <f t="shared" si="21"/>
        <v>1744502263656000</v>
      </c>
      <c r="B1410" s="364" t="s">
        <v>1616</v>
      </c>
      <c r="C1410" s="364" t="s">
        <v>553</v>
      </c>
      <c r="D1410" s="364" t="s">
        <v>576</v>
      </c>
      <c r="E1410" s="364" t="s">
        <v>744</v>
      </c>
      <c r="F1410" s="364" t="s">
        <v>593</v>
      </c>
      <c r="G1410" s="364" t="s">
        <v>470</v>
      </c>
      <c r="H1410" s="364" t="s">
        <v>556</v>
      </c>
      <c r="J1410" s="364" t="s">
        <v>571</v>
      </c>
      <c r="K1410" s="364" t="s">
        <v>561</v>
      </c>
      <c r="L1410" s="364" t="s">
        <v>754</v>
      </c>
      <c r="M1410" s="364" t="s">
        <v>744</v>
      </c>
      <c r="N1410" s="364" t="s">
        <v>739</v>
      </c>
      <c r="O1410" s="364" t="s">
        <v>743</v>
      </c>
      <c r="P1410" s="364" t="s">
        <v>739</v>
      </c>
      <c r="Q1410" s="364" t="s">
        <v>740</v>
      </c>
      <c r="R1410" s="364" t="s">
        <v>743</v>
      </c>
      <c r="S1410" s="364" t="s">
        <v>739</v>
      </c>
      <c r="T1410" s="365">
        <v>15622</v>
      </c>
      <c r="U1410" s="365">
        <v>0</v>
      </c>
      <c r="V1410" s="365">
        <v>0</v>
      </c>
      <c r="W1410" s="365">
        <v>8870</v>
      </c>
      <c r="X1410" s="365">
        <v>0</v>
      </c>
      <c r="Y1410" s="365">
        <v>97</v>
      </c>
      <c r="Z1410" s="365">
        <v>0</v>
      </c>
      <c r="AA1410" s="365">
        <v>0</v>
      </c>
      <c r="AB1410" s="365">
        <v>0</v>
      </c>
      <c r="AC1410" s="365">
        <v>0</v>
      </c>
      <c r="AD1410" s="365">
        <v>0</v>
      </c>
      <c r="AE1410" s="365">
        <v>24589</v>
      </c>
      <c r="AF1410" s="365">
        <v>0</v>
      </c>
      <c r="AG1410" s="365">
        <v>0</v>
      </c>
      <c r="AH1410" s="365">
        <v>0</v>
      </c>
      <c r="AI1410" s="365">
        <v>1436</v>
      </c>
      <c r="AJ1410" s="365">
        <v>0</v>
      </c>
      <c r="AK1410" s="365">
        <v>7921</v>
      </c>
    </row>
    <row r="1411" spans="1:37">
      <c r="A1411" s="458" t="str">
        <f t="shared" ref="A1411:A1474" si="22">+D1411&amp;E1411&amp;J1411&amp;K1411&amp;F1411&amp;H1411</f>
        <v>1744503263656000</v>
      </c>
      <c r="B1411" s="364" t="s">
        <v>1616</v>
      </c>
      <c r="C1411" s="364" t="s">
        <v>553</v>
      </c>
      <c r="D1411" s="364" t="s">
        <v>576</v>
      </c>
      <c r="E1411" s="364" t="s">
        <v>744</v>
      </c>
      <c r="F1411" s="364" t="s">
        <v>593</v>
      </c>
      <c r="G1411" s="364" t="s">
        <v>470</v>
      </c>
      <c r="H1411" s="364" t="s">
        <v>556</v>
      </c>
      <c r="J1411" s="364" t="s">
        <v>571</v>
      </c>
      <c r="K1411" s="364" t="s">
        <v>562</v>
      </c>
      <c r="L1411" s="364" t="s">
        <v>754</v>
      </c>
      <c r="M1411" s="364" t="s">
        <v>744</v>
      </c>
      <c r="N1411" s="364" t="s">
        <v>739</v>
      </c>
      <c r="O1411" s="364" t="s">
        <v>743</v>
      </c>
      <c r="P1411" s="364" t="s">
        <v>739</v>
      </c>
      <c r="Q1411" s="364" t="s">
        <v>740</v>
      </c>
      <c r="R1411" s="364" t="s">
        <v>743</v>
      </c>
      <c r="S1411" s="364" t="s">
        <v>739</v>
      </c>
      <c r="T1411" s="365">
        <v>86967</v>
      </c>
      <c r="U1411" s="365">
        <v>0</v>
      </c>
      <c r="V1411" s="365">
        <v>0</v>
      </c>
      <c r="W1411" s="365">
        <v>44520</v>
      </c>
      <c r="X1411" s="365">
        <v>0</v>
      </c>
      <c r="Y1411" s="365">
        <v>0</v>
      </c>
      <c r="Z1411" s="365">
        <v>0</v>
      </c>
      <c r="AA1411" s="365">
        <v>0</v>
      </c>
      <c r="AB1411" s="365">
        <v>0</v>
      </c>
      <c r="AC1411" s="365">
        <v>0</v>
      </c>
      <c r="AD1411" s="365">
        <v>0</v>
      </c>
      <c r="AE1411" s="365">
        <v>131487</v>
      </c>
      <c r="AF1411" s="365">
        <v>0</v>
      </c>
      <c r="AG1411" s="365">
        <v>0</v>
      </c>
      <c r="AH1411" s="365">
        <v>0</v>
      </c>
      <c r="AI1411" s="365">
        <v>15910</v>
      </c>
      <c r="AJ1411" s="365">
        <v>0</v>
      </c>
      <c r="AK1411" s="365">
        <v>39029</v>
      </c>
    </row>
    <row r="1412" spans="1:37">
      <c r="A1412" s="458" t="str">
        <f t="shared" si="22"/>
        <v>1744504263656000</v>
      </c>
      <c r="B1412" s="364" t="s">
        <v>1616</v>
      </c>
      <c r="C1412" s="364" t="s">
        <v>553</v>
      </c>
      <c r="D1412" s="364" t="s">
        <v>576</v>
      </c>
      <c r="E1412" s="364" t="s">
        <v>744</v>
      </c>
      <c r="F1412" s="364" t="s">
        <v>593</v>
      </c>
      <c r="G1412" s="364" t="s">
        <v>470</v>
      </c>
      <c r="H1412" s="364" t="s">
        <v>556</v>
      </c>
      <c r="J1412" s="364" t="s">
        <v>571</v>
      </c>
      <c r="K1412" s="364" t="s">
        <v>563</v>
      </c>
      <c r="L1412" s="364" t="s">
        <v>754</v>
      </c>
      <c r="M1412" s="364" t="s">
        <v>744</v>
      </c>
      <c r="N1412" s="364" t="s">
        <v>739</v>
      </c>
      <c r="O1412" s="364" t="s">
        <v>743</v>
      </c>
      <c r="P1412" s="364" t="s">
        <v>739</v>
      </c>
      <c r="Q1412" s="364" t="s">
        <v>740</v>
      </c>
      <c r="R1412" s="364" t="s">
        <v>743</v>
      </c>
      <c r="S1412" s="364" t="s">
        <v>739</v>
      </c>
      <c r="T1412" s="365">
        <v>14338</v>
      </c>
      <c r="U1412" s="365">
        <v>0</v>
      </c>
      <c r="V1412" s="365">
        <v>0</v>
      </c>
      <c r="W1412" s="365">
        <v>8042</v>
      </c>
      <c r="X1412" s="365">
        <v>0</v>
      </c>
      <c r="Y1412" s="365">
        <v>0</v>
      </c>
      <c r="Z1412" s="365">
        <v>0</v>
      </c>
      <c r="AA1412" s="365">
        <v>0</v>
      </c>
      <c r="AB1412" s="365">
        <v>0</v>
      </c>
      <c r="AC1412" s="365">
        <v>0</v>
      </c>
      <c r="AD1412" s="365">
        <v>0</v>
      </c>
      <c r="AE1412" s="365">
        <v>22380</v>
      </c>
      <c r="AF1412" s="365">
        <v>0</v>
      </c>
      <c r="AG1412" s="365">
        <v>0</v>
      </c>
      <c r="AH1412" s="365">
        <v>0</v>
      </c>
      <c r="AI1412" s="365">
        <v>1283</v>
      </c>
      <c r="AJ1412" s="365">
        <v>0</v>
      </c>
      <c r="AK1412" s="365">
        <v>7410</v>
      </c>
    </row>
    <row r="1413" spans="1:37">
      <c r="A1413" s="458" t="str">
        <f t="shared" si="22"/>
        <v>1744505263656000</v>
      </c>
      <c r="B1413" s="364" t="s">
        <v>1616</v>
      </c>
      <c r="C1413" s="364" t="s">
        <v>553</v>
      </c>
      <c r="D1413" s="364" t="s">
        <v>576</v>
      </c>
      <c r="E1413" s="364" t="s">
        <v>744</v>
      </c>
      <c r="F1413" s="364" t="s">
        <v>593</v>
      </c>
      <c r="G1413" s="364" t="s">
        <v>470</v>
      </c>
      <c r="H1413" s="364" t="s">
        <v>556</v>
      </c>
      <c r="J1413" s="364" t="s">
        <v>571</v>
      </c>
      <c r="K1413" s="364" t="s">
        <v>564</v>
      </c>
      <c r="L1413" s="364" t="s">
        <v>754</v>
      </c>
      <c r="M1413" s="364" t="s">
        <v>744</v>
      </c>
      <c r="N1413" s="364" t="s">
        <v>739</v>
      </c>
      <c r="O1413" s="364" t="s">
        <v>743</v>
      </c>
      <c r="P1413" s="364" t="s">
        <v>739</v>
      </c>
      <c r="Q1413" s="364" t="s">
        <v>740</v>
      </c>
      <c r="R1413" s="364" t="s">
        <v>743</v>
      </c>
      <c r="S1413" s="364" t="s">
        <v>739</v>
      </c>
      <c r="T1413" s="365">
        <v>88919</v>
      </c>
      <c r="U1413" s="365">
        <v>0</v>
      </c>
      <c r="V1413" s="365">
        <v>0</v>
      </c>
      <c r="W1413" s="365">
        <v>44853</v>
      </c>
      <c r="X1413" s="365">
        <v>0</v>
      </c>
      <c r="Y1413" s="365">
        <v>0</v>
      </c>
      <c r="Z1413" s="365">
        <v>0</v>
      </c>
      <c r="AA1413" s="365">
        <v>0</v>
      </c>
      <c r="AB1413" s="365">
        <v>0</v>
      </c>
      <c r="AC1413" s="365">
        <v>0</v>
      </c>
      <c r="AD1413" s="365">
        <v>0</v>
      </c>
      <c r="AE1413" s="365">
        <v>133772</v>
      </c>
      <c r="AF1413" s="365">
        <v>0</v>
      </c>
      <c r="AG1413" s="365">
        <v>0</v>
      </c>
      <c r="AH1413" s="365">
        <v>0</v>
      </c>
      <c r="AI1413" s="365">
        <v>18511</v>
      </c>
      <c r="AJ1413" s="365">
        <v>0</v>
      </c>
      <c r="AK1413" s="365">
        <v>40090</v>
      </c>
    </row>
    <row r="1414" spans="1:37">
      <c r="A1414" s="458" t="str">
        <f t="shared" si="22"/>
        <v>1744506263656000</v>
      </c>
      <c r="B1414" s="364" t="s">
        <v>1616</v>
      </c>
      <c r="C1414" s="364" t="s">
        <v>553</v>
      </c>
      <c r="D1414" s="364" t="s">
        <v>576</v>
      </c>
      <c r="E1414" s="364" t="s">
        <v>744</v>
      </c>
      <c r="F1414" s="364" t="s">
        <v>593</v>
      </c>
      <c r="G1414" s="364" t="s">
        <v>470</v>
      </c>
      <c r="H1414" s="364" t="s">
        <v>556</v>
      </c>
      <c r="J1414" s="364" t="s">
        <v>571</v>
      </c>
      <c r="K1414" s="364" t="s">
        <v>565</v>
      </c>
      <c r="L1414" s="364" t="s">
        <v>754</v>
      </c>
      <c r="M1414" s="364" t="s">
        <v>744</v>
      </c>
      <c r="N1414" s="364" t="s">
        <v>739</v>
      </c>
      <c r="O1414" s="364" t="s">
        <v>743</v>
      </c>
      <c r="P1414" s="364" t="s">
        <v>739</v>
      </c>
      <c r="Q1414" s="364" t="s">
        <v>740</v>
      </c>
      <c r="R1414" s="364" t="s">
        <v>743</v>
      </c>
      <c r="S1414" s="364" t="s">
        <v>739</v>
      </c>
      <c r="T1414" s="365">
        <v>12994</v>
      </c>
      <c r="U1414" s="365">
        <v>0</v>
      </c>
      <c r="V1414" s="365">
        <v>0</v>
      </c>
      <c r="W1414" s="365">
        <v>7204</v>
      </c>
      <c r="X1414" s="365">
        <v>0</v>
      </c>
      <c r="Y1414" s="365">
        <v>0</v>
      </c>
      <c r="Z1414" s="365">
        <v>0</v>
      </c>
      <c r="AA1414" s="365">
        <v>0</v>
      </c>
      <c r="AB1414" s="365">
        <v>0</v>
      </c>
      <c r="AC1414" s="365">
        <v>0</v>
      </c>
      <c r="AD1414" s="365">
        <v>0</v>
      </c>
      <c r="AE1414" s="365">
        <v>20198</v>
      </c>
      <c r="AF1414" s="365">
        <v>0</v>
      </c>
      <c r="AG1414" s="365">
        <v>0</v>
      </c>
      <c r="AH1414" s="365">
        <v>0</v>
      </c>
      <c r="AI1414" s="365">
        <v>1199</v>
      </c>
      <c r="AJ1414" s="365">
        <v>0</v>
      </c>
      <c r="AK1414" s="365">
        <v>6955</v>
      </c>
    </row>
    <row r="1415" spans="1:37">
      <c r="A1415" s="458" t="str">
        <f t="shared" si="22"/>
        <v>1744507263656000</v>
      </c>
      <c r="B1415" s="364" t="s">
        <v>1616</v>
      </c>
      <c r="C1415" s="364" t="s">
        <v>553</v>
      </c>
      <c r="D1415" s="364" t="s">
        <v>576</v>
      </c>
      <c r="E1415" s="364" t="s">
        <v>744</v>
      </c>
      <c r="F1415" s="364" t="s">
        <v>593</v>
      </c>
      <c r="G1415" s="364" t="s">
        <v>470</v>
      </c>
      <c r="H1415" s="364" t="s">
        <v>556</v>
      </c>
      <c r="J1415" s="364" t="s">
        <v>571</v>
      </c>
      <c r="K1415" s="364" t="s">
        <v>566</v>
      </c>
      <c r="L1415" s="364" t="s">
        <v>754</v>
      </c>
      <c r="M1415" s="364" t="s">
        <v>744</v>
      </c>
      <c r="N1415" s="364" t="s">
        <v>739</v>
      </c>
      <c r="O1415" s="364" t="s">
        <v>743</v>
      </c>
      <c r="P1415" s="364" t="s">
        <v>739</v>
      </c>
      <c r="Q1415" s="364" t="s">
        <v>740</v>
      </c>
      <c r="R1415" s="364" t="s">
        <v>743</v>
      </c>
      <c r="S1415" s="364" t="s">
        <v>739</v>
      </c>
      <c r="T1415" s="365">
        <v>92991</v>
      </c>
      <c r="U1415" s="365">
        <v>0</v>
      </c>
      <c r="V1415" s="365">
        <v>0</v>
      </c>
      <c r="W1415" s="365">
        <v>44958</v>
      </c>
      <c r="X1415" s="365">
        <v>0</v>
      </c>
      <c r="Y1415" s="365">
        <v>0</v>
      </c>
      <c r="Z1415" s="365">
        <v>0</v>
      </c>
      <c r="AA1415" s="365">
        <v>0</v>
      </c>
      <c r="AB1415" s="365">
        <v>0</v>
      </c>
      <c r="AC1415" s="365">
        <v>0</v>
      </c>
      <c r="AD1415" s="365">
        <v>0</v>
      </c>
      <c r="AE1415" s="365">
        <v>137949</v>
      </c>
      <c r="AF1415" s="365">
        <v>0</v>
      </c>
      <c r="AG1415" s="365">
        <v>0</v>
      </c>
      <c r="AH1415" s="365">
        <v>0</v>
      </c>
      <c r="AI1415" s="365">
        <v>21213</v>
      </c>
      <c r="AJ1415" s="365">
        <v>0</v>
      </c>
      <c r="AK1415" s="365">
        <v>43415</v>
      </c>
    </row>
    <row r="1416" spans="1:37">
      <c r="A1416" s="458" t="str">
        <f t="shared" si="22"/>
        <v>1744508263656000</v>
      </c>
      <c r="B1416" s="364" t="s">
        <v>1616</v>
      </c>
      <c r="C1416" s="364" t="s">
        <v>553</v>
      </c>
      <c r="D1416" s="364" t="s">
        <v>576</v>
      </c>
      <c r="E1416" s="364" t="s">
        <v>744</v>
      </c>
      <c r="F1416" s="364" t="s">
        <v>593</v>
      </c>
      <c r="G1416" s="364" t="s">
        <v>470</v>
      </c>
      <c r="H1416" s="364" t="s">
        <v>556</v>
      </c>
      <c r="J1416" s="364" t="s">
        <v>571</v>
      </c>
      <c r="K1416" s="364" t="s">
        <v>554</v>
      </c>
      <c r="L1416" s="364" t="s">
        <v>754</v>
      </c>
      <c r="M1416" s="364" t="s">
        <v>744</v>
      </c>
      <c r="N1416" s="364" t="s">
        <v>739</v>
      </c>
      <c r="O1416" s="364" t="s">
        <v>743</v>
      </c>
      <c r="P1416" s="364" t="s">
        <v>739</v>
      </c>
      <c r="Q1416" s="364" t="s">
        <v>740</v>
      </c>
      <c r="R1416" s="364" t="s">
        <v>743</v>
      </c>
      <c r="S1416" s="364" t="s">
        <v>739</v>
      </c>
      <c r="T1416" s="365">
        <v>11642</v>
      </c>
      <c r="U1416" s="365">
        <v>0</v>
      </c>
      <c r="V1416" s="365">
        <v>0</v>
      </c>
      <c r="W1416" s="365">
        <v>6370</v>
      </c>
      <c r="X1416" s="365">
        <v>0</v>
      </c>
      <c r="Y1416" s="365">
        <v>0</v>
      </c>
      <c r="Z1416" s="365">
        <v>0</v>
      </c>
      <c r="AA1416" s="365">
        <v>0</v>
      </c>
      <c r="AB1416" s="365">
        <v>0</v>
      </c>
      <c r="AC1416" s="365">
        <v>0</v>
      </c>
      <c r="AD1416" s="365">
        <v>0</v>
      </c>
      <c r="AE1416" s="365">
        <v>18012</v>
      </c>
      <c r="AF1416" s="365">
        <v>0</v>
      </c>
      <c r="AG1416" s="365">
        <v>0</v>
      </c>
      <c r="AH1416" s="365">
        <v>0</v>
      </c>
      <c r="AI1416" s="365">
        <v>1108</v>
      </c>
      <c r="AJ1416" s="365">
        <v>0</v>
      </c>
      <c r="AK1416" s="365">
        <v>6509</v>
      </c>
    </row>
    <row r="1417" spans="1:37">
      <c r="A1417" s="458" t="str">
        <f t="shared" si="22"/>
        <v>1744509263656000</v>
      </c>
      <c r="B1417" s="364" t="s">
        <v>1616</v>
      </c>
      <c r="C1417" s="364" t="s">
        <v>553</v>
      </c>
      <c r="D1417" s="364" t="s">
        <v>576</v>
      </c>
      <c r="E1417" s="364" t="s">
        <v>744</v>
      </c>
      <c r="F1417" s="364" t="s">
        <v>593</v>
      </c>
      <c r="G1417" s="364" t="s">
        <v>470</v>
      </c>
      <c r="H1417" s="364" t="s">
        <v>556</v>
      </c>
      <c r="J1417" s="364" t="s">
        <v>571</v>
      </c>
      <c r="K1417" s="364" t="s">
        <v>567</v>
      </c>
      <c r="L1417" s="364" t="s">
        <v>754</v>
      </c>
      <c r="M1417" s="364" t="s">
        <v>744</v>
      </c>
      <c r="N1417" s="364" t="s">
        <v>739</v>
      </c>
      <c r="O1417" s="364" t="s">
        <v>743</v>
      </c>
      <c r="P1417" s="364" t="s">
        <v>739</v>
      </c>
      <c r="Q1417" s="364" t="s">
        <v>740</v>
      </c>
      <c r="R1417" s="364" t="s">
        <v>743</v>
      </c>
      <c r="S1417" s="364" t="s">
        <v>739</v>
      </c>
      <c r="T1417" s="365">
        <v>91450</v>
      </c>
      <c r="U1417" s="365">
        <v>0</v>
      </c>
      <c r="V1417" s="365">
        <v>0</v>
      </c>
      <c r="W1417" s="365">
        <v>44545</v>
      </c>
      <c r="X1417" s="365">
        <v>0</v>
      </c>
      <c r="Y1417" s="365">
        <v>0</v>
      </c>
      <c r="Z1417" s="365">
        <v>0</v>
      </c>
      <c r="AA1417" s="365">
        <v>0</v>
      </c>
      <c r="AB1417" s="365">
        <v>0</v>
      </c>
      <c r="AC1417" s="365">
        <v>0</v>
      </c>
      <c r="AD1417" s="365">
        <v>0</v>
      </c>
      <c r="AE1417" s="365">
        <v>135995</v>
      </c>
      <c r="AF1417" s="365">
        <v>0</v>
      </c>
      <c r="AG1417" s="365">
        <v>0</v>
      </c>
      <c r="AH1417" s="365">
        <v>0</v>
      </c>
      <c r="AI1417" s="365">
        <v>21310</v>
      </c>
      <c r="AJ1417" s="365">
        <v>0</v>
      </c>
      <c r="AK1417" s="365">
        <v>42441</v>
      </c>
    </row>
    <row r="1418" spans="1:37">
      <c r="A1418" s="458" t="str">
        <f t="shared" si="22"/>
        <v>1744510263656000</v>
      </c>
      <c r="B1418" s="364" t="s">
        <v>1616</v>
      </c>
      <c r="C1418" s="364" t="s">
        <v>553</v>
      </c>
      <c r="D1418" s="364" t="s">
        <v>576</v>
      </c>
      <c r="E1418" s="364" t="s">
        <v>744</v>
      </c>
      <c r="F1418" s="364" t="s">
        <v>593</v>
      </c>
      <c r="G1418" s="364" t="s">
        <v>470</v>
      </c>
      <c r="H1418" s="364" t="s">
        <v>556</v>
      </c>
      <c r="J1418" s="364" t="s">
        <v>571</v>
      </c>
      <c r="K1418" s="364" t="s">
        <v>568</v>
      </c>
      <c r="L1418" s="364" t="s">
        <v>754</v>
      </c>
      <c r="M1418" s="364" t="s">
        <v>744</v>
      </c>
      <c r="N1418" s="364" t="s">
        <v>739</v>
      </c>
      <c r="O1418" s="364" t="s">
        <v>743</v>
      </c>
      <c r="P1418" s="364" t="s">
        <v>739</v>
      </c>
      <c r="Q1418" s="364" t="s">
        <v>740</v>
      </c>
      <c r="R1418" s="364" t="s">
        <v>743</v>
      </c>
      <c r="S1418" s="364" t="s">
        <v>739</v>
      </c>
      <c r="T1418" s="365">
        <v>10280</v>
      </c>
      <c r="U1418" s="365">
        <v>0</v>
      </c>
      <c r="V1418" s="365">
        <v>0</v>
      </c>
      <c r="W1418" s="365">
        <v>5547</v>
      </c>
      <c r="X1418" s="365">
        <v>0</v>
      </c>
      <c r="Y1418" s="365">
        <v>0</v>
      </c>
      <c r="Z1418" s="365">
        <v>0</v>
      </c>
      <c r="AA1418" s="365">
        <v>0</v>
      </c>
      <c r="AB1418" s="365">
        <v>0</v>
      </c>
      <c r="AC1418" s="365">
        <v>0</v>
      </c>
      <c r="AD1418" s="365">
        <v>0</v>
      </c>
      <c r="AE1418" s="365">
        <v>15827</v>
      </c>
      <c r="AF1418" s="365">
        <v>0</v>
      </c>
      <c r="AG1418" s="365">
        <v>0</v>
      </c>
      <c r="AH1418" s="365">
        <v>0</v>
      </c>
      <c r="AI1418" s="365">
        <v>1011</v>
      </c>
      <c r="AJ1418" s="365">
        <v>0</v>
      </c>
      <c r="AK1418" s="365">
        <v>6054</v>
      </c>
    </row>
    <row r="1419" spans="1:37">
      <c r="A1419" s="458" t="str">
        <f t="shared" si="22"/>
        <v>1744511263656000</v>
      </c>
      <c r="B1419" s="364" t="s">
        <v>1616</v>
      </c>
      <c r="C1419" s="364" t="s">
        <v>553</v>
      </c>
      <c r="D1419" s="364" t="s">
        <v>576</v>
      </c>
      <c r="E1419" s="364" t="s">
        <v>744</v>
      </c>
      <c r="F1419" s="364" t="s">
        <v>593</v>
      </c>
      <c r="G1419" s="364" t="s">
        <v>470</v>
      </c>
      <c r="H1419" s="364" t="s">
        <v>556</v>
      </c>
      <c r="J1419" s="364" t="s">
        <v>571</v>
      </c>
      <c r="K1419" s="364" t="s">
        <v>569</v>
      </c>
      <c r="L1419" s="364" t="s">
        <v>754</v>
      </c>
      <c r="M1419" s="364" t="s">
        <v>744</v>
      </c>
      <c r="N1419" s="364" t="s">
        <v>739</v>
      </c>
      <c r="O1419" s="364" t="s">
        <v>743</v>
      </c>
      <c r="P1419" s="364" t="s">
        <v>739</v>
      </c>
      <c r="Q1419" s="364" t="s">
        <v>740</v>
      </c>
      <c r="R1419" s="364" t="s">
        <v>743</v>
      </c>
      <c r="S1419" s="364" t="s">
        <v>739</v>
      </c>
      <c r="T1419" s="365">
        <v>92670</v>
      </c>
      <c r="U1419" s="365">
        <v>0</v>
      </c>
      <c r="V1419" s="365">
        <v>0</v>
      </c>
      <c r="W1419" s="365">
        <v>43740</v>
      </c>
      <c r="X1419" s="365">
        <v>0</v>
      </c>
      <c r="Y1419" s="365">
        <v>0</v>
      </c>
      <c r="Z1419" s="365">
        <v>0</v>
      </c>
      <c r="AA1419" s="365">
        <v>0</v>
      </c>
      <c r="AB1419" s="365">
        <v>0</v>
      </c>
      <c r="AC1419" s="365">
        <v>0</v>
      </c>
      <c r="AD1419" s="365">
        <v>0</v>
      </c>
      <c r="AE1419" s="365">
        <v>136410</v>
      </c>
      <c r="AF1419" s="365">
        <v>0</v>
      </c>
      <c r="AG1419" s="365">
        <v>0</v>
      </c>
      <c r="AH1419" s="365">
        <v>0</v>
      </c>
      <c r="AI1419" s="365">
        <v>21408</v>
      </c>
      <c r="AJ1419" s="365">
        <v>0</v>
      </c>
      <c r="AK1419" s="365">
        <v>42771</v>
      </c>
    </row>
    <row r="1420" spans="1:37">
      <c r="A1420" s="458" t="str">
        <f t="shared" si="22"/>
        <v>1744512263656000</v>
      </c>
      <c r="B1420" s="364" t="s">
        <v>1616</v>
      </c>
      <c r="C1420" s="364" t="s">
        <v>553</v>
      </c>
      <c r="D1420" s="364" t="s">
        <v>576</v>
      </c>
      <c r="E1420" s="364" t="s">
        <v>744</v>
      </c>
      <c r="F1420" s="364" t="s">
        <v>593</v>
      </c>
      <c r="G1420" s="364" t="s">
        <v>470</v>
      </c>
      <c r="H1420" s="364" t="s">
        <v>556</v>
      </c>
      <c r="J1420" s="364" t="s">
        <v>571</v>
      </c>
      <c r="K1420" s="364" t="s">
        <v>557</v>
      </c>
      <c r="L1420" s="364" t="s">
        <v>754</v>
      </c>
      <c r="M1420" s="364" t="s">
        <v>744</v>
      </c>
      <c r="N1420" s="364" t="s">
        <v>739</v>
      </c>
      <c r="O1420" s="364" t="s">
        <v>743</v>
      </c>
      <c r="P1420" s="364" t="s">
        <v>739</v>
      </c>
      <c r="Q1420" s="364" t="s">
        <v>740</v>
      </c>
      <c r="R1420" s="364" t="s">
        <v>743</v>
      </c>
      <c r="S1420" s="364" t="s">
        <v>739</v>
      </c>
      <c r="T1420" s="365">
        <v>8935</v>
      </c>
      <c r="U1420" s="365">
        <v>0</v>
      </c>
      <c r="V1420" s="365">
        <v>0</v>
      </c>
      <c r="W1420" s="365">
        <v>4743</v>
      </c>
      <c r="X1420" s="365">
        <v>0</v>
      </c>
      <c r="Y1420" s="365">
        <v>0</v>
      </c>
      <c r="Z1420" s="365">
        <v>0</v>
      </c>
      <c r="AA1420" s="365">
        <v>0</v>
      </c>
      <c r="AB1420" s="365">
        <v>0</v>
      </c>
      <c r="AC1420" s="365">
        <v>0</v>
      </c>
      <c r="AD1420" s="365">
        <v>0</v>
      </c>
      <c r="AE1420" s="365">
        <v>13678</v>
      </c>
      <c r="AF1420" s="365">
        <v>0</v>
      </c>
      <c r="AG1420" s="365">
        <v>0</v>
      </c>
      <c r="AH1420" s="365">
        <v>0</v>
      </c>
      <c r="AI1420" s="365">
        <v>912</v>
      </c>
      <c r="AJ1420" s="365">
        <v>0</v>
      </c>
      <c r="AK1420" s="365">
        <v>5598</v>
      </c>
    </row>
    <row r="1421" spans="1:37">
      <c r="A1421" s="458" t="str">
        <f t="shared" si="22"/>
        <v>1744513263656000</v>
      </c>
      <c r="B1421" s="364" t="s">
        <v>1616</v>
      </c>
      <c r="C1421" s="364" t="s">
        <v>553</v>
      </c>
      <c r="D1421" s="364" t="s">
        <v>576</v>
      </c>
      <c r="E1421" s="364" t="s">
        <v>744</v>
      </c>
      <c r="F1421" s="364" t="s">
        <v>593</v>
      </c>
      <c r="G1421" s="364" t="s">
        <v>470</v>
      </c>
      <c r="H1421" s="364" t="s">
        <v>556</v>
      </c>
      <c r="J1421" s="364" t="s">
        <v>571</v>
      </c>
      <c r="K1421" s="364" t="s">
        <v>572</v>
      </c>
      <c r="L1421" s="364" t="s">
        <v>754</v>
      </c>
      <c r="M1421" s="364" t="s">
        <v>744</v>
      </c>
      <c r="N1421" s="364" t="s">
        <v>739</v>
      </c>
      <c r="O1421" s="364" t="s">
        <v>743</v>
      </c>
      <c r="P1421" s="364" t="s">
        <v>739</v>
      </c>
      <c r="Q1421" s="364" t="s">
        <v>740</v>
      </c>
      <c r="R1421" s="364" t="s">
        <v>743</v>
      </c>
      <c r="S1421" s="364" t="s">
        <v>739</v>
      </c>
      <c r="T1421" s="365">
        <v>90314</v>
      </c>
      <c r="U1421" s="365">
        <v>0</v>
      </c>
      <c r="V1421" s="365">
        <v>0</v>
      </c>
      <c r="W1421" s="365">
        <v>40496</v>
      </c>
      <c r="X1421" s="365">
        <v>0</v>
      </c>
      <c r="Y1421" s="365">
        <v>0</v>
      </c>
      <c r="Z1421" s="365">
        <v>0</v>
      </c>
      <c r="AA1421" s="365">
        <v>0</v>
      </c>
      <c r="AB1421" s="365">
        <v>0</v>
      </c>
      <c r="AC1421" s="365">
        <v>0</v>
      </c>
      <c r="AD1421" s="365">
        <v>0</v>
      </c>
      <c r="AE1421" s="365">
        <v>130810</v>
      </c>
      <c r="AF1421" s="365">
        <v>0</v>
      </c>
      <c r="AG1421" s="365">
        <v>0</v>
      </c>
      <c r="AH1421" s="365">
        <v>0</v>
      </c>
      <c r="AI1421" s="365">
        <v>21507</v>
      </c>
      <c r="AJ1421" s="365">
        <v>0</v>
      </c>
      <c r="AK1421" s="365">
        <v>43235</v>
      </c>
    </row>
    <row r="1422" spans="1:37">
      <c r="A1422" s="458" t="str">
        <f t="shared" si="22"/>
        <v>1744514263656000</v>
      </c>
      <c r="B1422" s="364" t="s">
        <v>1616</v>
      </c>
      <c r="C1422" s="364" t="s">
        <v>553</v>
      </c>
      <c r="D1422" s="364" t="s">
        <v>576</v>
      </c>
      <c r="E1422" s="364" t="s">
        <v>744</v>
      </c>
      <c r="F1422" s="364" t="s">
        <v>593</v>
      </c>
      <c r="G1422" s="364" t="s">
        <v>470</v>
      </c>
      <c r="H1422" s="364" t="s">
        <v>556</v>
      </c>
      <c r="J1422" s="364" t="s">
        <v>571</v>
      </c>
      <c r="K1422" s="364" t="s">
        <v>573</v>
      </c>
      <c r="L1422" s="364" t="s">
        <v>754</v>
      </c>
      <c r="M1422" s="364" t="s">
        <v>744</v>
      </c>
      <c r="N1422" s="364" t="s">
        <v>739</v>
      </c>
      <c r="O1422" s="364" t="s">
        <v>743</v>
      </c>
      <c r="P1422" s="364" t="s">
        <v>739</v>
      </c>
      <c r="Q1422" s="364" t="s">
        <v>740</v>
      </c>
      <c r="R1422" s="364" t="s">
        <v>743</v>
      </c>
      <c r="S1422" s="364" t="s">
        <v>739</v>
      </c>
      <c r="T1422" s="365">
        <v>7592</v>
      </c>
      <c r="U1422" s="365">
        <v>0</v>
      </c>
      <c r="V1422" s="365">
        <v>0</v>
      </c>
      <c r="W1422" s="365">
        <v>3966</v>
      </c>
      <c r="X1422" s="365">
        <v>0</v>
      </c>
      <c r="Y1422" s="365">
        <v>0</v>
      </c>
      <c r="Z1422" s="365">
        <v>0</v>
      </c>
      <c r="AA1422" s="365">
        <v>0</v>
      </c>
      <c r="AB1422" s="365">
        <v>0</v>
      </c>
      <c r="AC1422" s="365">
        <v>0</v>
      </c>
      <c r="AD1422" s="365">
        <v>0</v>
      </c>
      <c r="AE1422" s="365">
        <v>11558</v>
      </c>
      <c r="AF1422" s="365">
        <v>0</v>
      </c>
      <c r="AG1422" s="365">
        <v>0</v>
      </c>
      <c r="AH1422" s="365">
        <v>0</v>
      </c>
      <c r="AI1422" s="365">
        <v>814</v>
      </c>
      <c r="AJ1422" s="365">
        <v>0</v>
      </c>
      <c r="AK1422" s="365">
        <v>5134</v>
      </c>
    </row>
    <row r="1423" spans="1:37">
      <c r="A1423" s="458" t="str">
        <f t="shared" si="22"/>
        <v>1744515263656000</v>
      </c>
      <c r="B1423" s="364" t="s">
        <v>1616</v>
      </c>
      <c r="C1423" s="364" t="s">
        <v>553</v>
      </c>
      <c r="D1423" s="364" t="s">
        <v>576</v>
      </c>
      <c r="E1423" s="364" t="s">
        <v>744</v>
      </c>
      <c r="F1423" s="364" t="s">
        <v>593</v>
      </c>
      <c r="G1423" s="364" t="s">
        <v>470</v>
      </c>
      <c r="H1423" s="364" t="s">
        <v>556</v>
      </c>
      <c r="J1423" s="364" t="s">
        <v>571</v>
      </c>
      <c r="K1423" s="364" t="s">
        <v>574</v>
      </c>
      <c r="L1423" s="364" t="s">
        <v>754</v>
      </c>
      <c r="M1423" s="364" t="s">
        <v>744</v>
      </c>
      <c r="N1423" s="364" t="s">
        <v>739</v>
      </c>
      <c r="O1423" s="364" t="s">
        <v>743</v>
      </c>
      <c r="P1423" s="364" t="s">
        <v>739</v>
      </c>
      <c r="Q1423" s="364" t="s">
        <v>740</v>
      </c>
      <c r="R1423" s="364" t="s">
        <v>743</v>
      </c>
      <c r="S1423" s="364" t="s">
        <v>739</v>
      </c>
      <c r="T1423" s="365">
        <v>81491</v>
      </c>
      <c r="U1423" s="365">
        <v>0</v>
      </c>
      <c r="V1423" s="365">
        <v>0</v>
      </c>
      <c r="W1423" s="365">
        <v>35305</v>
      </c>
      <c r="X1423" s="365">
        <v>0</v>
      </c>
      <c r="Y1423" s="365">
        <v>0</v>
      </c>
      <c r="Z1423" s="365">
        <v>0</v>
      </c>
      <c r="AA1423" s="365">
        <v>0</v>
      </c>
      <c r="AB1423" s="365">
        <v>0</v>
      </c>
      <c r="AC1423" s="365">
        <v>0</v>
      </c>
      <c r="AD1423" s="365">
        <v>0</v>
      </c>
      <c r="AE1423" s="365">
        <v>116796</v>
      </c>
      <c r="AF1423" s="365">
        <v>0</v>
      </c>
      <c r="AG1423" s="365">
        <v>0</v>
      </c>
      <c r="AH1423" s="365">
        <v>0</v>
      </c>
      <c r="AI1423" s="365">
        <v>21607</v>
      </c>
      <c r="AJ1423" s="365">
        <v>0</v>
      </c>
      <c r="AK1423" s="365">
        <v>42088</v>
      </c>
    </row>
    <row r="1424" spans="1:37">
      <c r="A1424" s="458" t="str">
        <f t="shared" si="22"/>
        <v>1744516263656000</v>
      </c>
      <c r="B1424" s="364" t="s">
        <v>1616</v>
      </c>
      <c r="C1424" s="364" t="s">
        <v>553</v>
      </c>
      <c r="D1424" s="364" t="s">
        <v>576</v>
      </c>
      <c r="E1424" s="364" t="s">
        <v>744</v>
      </c>
      <c r="F1424" s="364" t="s">
        <v>593</v>
      </c>
      <c r="G1424" s="364" t="s">
        <v>470</v>
      </c>
      <c r="H1424" s="364" t="s">
        <v>556</v>
      </c>
      <c r="J1424" s="364" t="s">
        <v>571</v>
      </c>
      <c r="K1424" s="364" t="s">
        <v>575</v>
      </c>
      <c r="L1424" s="364" t="s">
        <v>754</v>
      </c>
      <c r="M1424" s="364" t="s">
        <v>744</v>
      </c>
      <c r="N1424" s="364" t="s">
        <v>739</v>
      </c>
      <c r="O1424" s="364" t="s">
        <v>743</v>
      </c>
      <c r="P1424" s="364" t="s">
        <v>739</v>
      </c>
      <c r="Q1424" s="364" t="s">
        <v>740</v>
      </c>
      <c r="R1424" s="364" t="s">
        <v>743</v>
      </c>
      <c r="S1424" s="364" t="s">
        <v>739</v>
      </c>
      <c r="T1424" s="365">
        <v>6343</v>
      </c>
      <c r="U1424" s="365">
        <v>0</v>
      </c>
      <c r="V1424" s="365">
        <v>0</v>
      </c>
      <c r="W1424" s="365">
        <v>3259</v>
      </c>
      <c r="X1424" s="365">
        <v>0</v>
      </c>
      <c r="Y1424" s="365">
        <v>0</v>
      </c>
      <c r="Z1424" s="365">
        <v>0</v>
      </c>
      <c r="AA1424" s="365">
        <v>0</v>
      </c>
      <c r="AB1424" s="365">
        <v>0</v>
      </c>
      <c r="AC1424" s="365">
        <v>0</v>
      </c>
      <c r="AD1424" s="365">
        <v>0</v>
      </c>
      <c r="AE1424" s="365">
        <v>9602</v>
      </c>
      <c r="AF1424" s="365">
        <v>0</v>
      </c>
      <c r="AG1424" s="365">
        <v>0</v>
      </c>
      <c r="AH1424" s="365">
        <v>0</v>
      </c>
      <c r="AI1424" s="365">
        <v>714</v>
      </c>
      <c r="AJ1424" s="365">
        <v>0</v>
      </c>
      <c r="AK1424" s="365">
        <v>4663</v>
      </c>
    </row>
    <row r="1425" spans="1:69">
      <c r="A1425" s="458" t="str">
        <f t="shared" si="22"/>
        <v>1744517263656000</v>
      </c>
      <c r="B1425" s="364" t="s">
        <v>1616</v>
      </c>
      <c r="C1425" s="364" t="s">
        <v>553</v>
      </c>
      <c r="D1425" s="364" t="s">
        <v>576</v>
      </c>
      <c r="E1425" s="364" t="s">
        <v>744</v>
      </c>
      <c r="F1425" s="364" t="s">
        <v>593</v>
      </c>
      <c r="G1425" s="364" t="s">
        <v>470</v>
      </c>
      <c r="H1425" s="364" t="s">
        <v>556</v>
      </c>
      <c r="J1425" s="364" t="s">
        <v>571</v>
      </c>
      <c r="K1425" s="364" t="s">
        <v>576</v>
      </c>
      <c r="L1425" s="364" t="s">
        <v>754</v>
      </c>
      <c r="M1425" s="364" t="s">
        <v>744</v>
      </c>
      <c r="N1425" s="364" t="s">
        <v>739</v>
      </c>
      <c r="O1425" s="364" t="s">
        <v>743</v>
      </c>
      <c r="P1425" s="364" t="s">
        <v>739</v>
      </c>
      <c r="Q1425" s="364" t="s">
        <v>740</v>
      </c>
      <c r="R1425" s="364" t="s">
        <v>743</v>
      </c>
      <c r="S1425" s="364" t="s">
        <v>739</v>
      </c>
      <c r="T1425" s="365">
        <v>82634</v>
      </c>
      <c r="U1425" s="365">
        <v>0</v>
      </c>
      <c r="V1425" s="365">
        <v>0</v>
      </c>
      <c r="W1425" s="365">
        <v>31042</v>
      </c>
      <c r="X1425" s="365">
        <v>0</v>
      </c>
      <c r="Y1425" s="365">
        <v>0</v>
      </c>
      <c r="Z1425" s="365">
        <v>0</v>
      </c>
      <c r="AA1425" s="365">
        <v>0</v>
      </c>
      <c r="AB1425" s="365">
        <v>0</v>
      </c>
      <c r="AC1425" s="365">
        <v>0</v>
      </c>
      <c r="AD1425" s="365">
        <v>0</v>
      </c>
      <c r="AE1425" s="365">
        <v>113676</v>
      </c>
      <c r="AF1425" s="365">
        <v>0</v>
      </c>
      <c r="AG1425" s="365">
        <v>0</v>
      </c>
      <c r="AH1425" s="365">
        <v>0</v>
      </c>
      <c r="AI1425" s="365">
        <v>21707</v>
      </c>
      <c r="AJ1425" s="365">
        <v>0</v>
      </c>
      <c r="AK1425" s="365">
        <v>42566</v>
      </c>
    </row>
    <row r="1426" spans="1:69">
      <c r="A1426" s="458" t="str">
        <f t="shared" si="22"/>
        <v>1744518263656000</v>
      </c>
      <c r="B1426" s="364" t="s">
        <v>1616</v>
      </c>
      <c r="C1426" s="364" t="s">
        <v>553</v>
      </c>
      <c r="D1426" s="364" t="s">
        <v>576</v>
      </c>
      <c r="E1426" s="364" t="s">
        <v>744</v>
      </c>
      <c r="F1426" s="364" t="s">
        <v>593</v>
      </c>
      <c r="G1426" s="364" t="s">
        <v>470</v>
      </c>
      <c r="H1426" s="364" t="s">
        <v>556</v>
      </c>
      <c r="J1426" s="364" t="s">
        <v>571</v>
      </c>
      <c r="K1426" s="364" t="s">
        <v>577</v>
      </c>
      <c r="L1426" s="364" t="s">
        <v>754</v>
      </c>
      <c r="M1426" s="364" t="s">
        <v>744</v>
      </c>
      <c r="N1426" s="364" t="s">
        <v>739</v>
      </c>
      <c r="O1426" s="364" t="s">
        <v>743</v>
      </c>
      <c r="P1426" s="364" t="s">
        <v>739</v>
      </c>
      <c r="Q1426" s="364" t="s">
        <v>740</v>
      </c>
      <c r="R1426" s="364" t="s">
        <v>743</v>
      </c>
      <c r="S1426" s="364" t="s">
        <v>739</v>
      </c>
      <c r="T1426" s="365">
        <v>5200</v>
      </c>
      <c r="U1426" s="365">
        <v>0</v>
      </c>
      <c r="V1426" s="365">
        <v>0</v>
      </c>
      <c r="W1426" s="365">
        <v>2647</v>
      </c>
      <c r="X1426" s="365">
        <v>0</v>
      </c>
      <c r="Y1426" s="365">
        <v>0</v>
      </c>
      <c r="Z1426" s="365">
        <v>0</v>
      </c>
      <c r="AA1426" s="365">
        <v>0</v>
      </c>
      <c r="AB1426" s="365">
        <v>0</v>
      </c>
      <c r="AC1426" s="365">
        <v>0</v>
      </c>
      <c r="AD1426" s="365">
        <v>0</v>
      </c>
      <c r="AE1426" s="365">
        <v>7847</v>
      </c>
      <c r="AF1426" s="365">
        <v>0</v>
      </c>
      <c r="AG1426" s="365">
        <v>0</v>
      </c>
      <c r="AH1426" s="365">
        <v>0</v>
      </c>
      <c r="AI1426" s="365">
        <v>614</v>
      </c>
      <c r="AJ1426" s="365">
        <v>0</v>
      </c>
      <c r="AK1426" s="365">
        <v>4184</v>
      </c>
    </row>
    <row r="1427" spans="1:69">
      <c r="A1427" s="458" t="str">
        <f t="shared" si="22"/>
        <v>1744519263656000</v>
      </c>
      <c r="B1427" s="364" t="s">
        <v>1616</v>
      </c>
      <c r="C1427" s="364" t="s">
        <v>553</v>
      </c>
      <c r="D1427" s="364" t="s">
        <v>576</v>
      </c>
      <c r="E1427" s="364" t="s">
        <v>744</v>
      </c>
      <c r="F1427" s="364" t="s">
        <v>593</v>
      </c>
      <c r="G1427" s="364" t="s">
        <v>470</v>
      </c>
      <c r="H1427" s="364" t="s">
        <v>556</v>
      </c>
      <c r="J1427" s="364" t="s">
        <v>571</v>
      </c>
      <c r="K1427" s="364" t="s">
        <v>578</v>
      </c>
      <c r="L1427" s="364" t="s">
        <v>754</v>
      </c>
      <c r="M1427" s="364" t="s">
        <v>744</v>
      </c>
      <c r="N1427" s="364" t="s">
        <v>739</v>
      </c>
      <c r="O1427" s="364" t="s">
        <v>743</v>
      </c>
      <c r="P1427" s="364" t="s">
        <v>739</v>
      </c>
      <c r="Q1427" s="364" t="s">
        <v>740</v>
      </c>
      <c r="R1427" s="364" t="s">
        <v>743</v>
      </c>
      <c r="S1427" s="364" t="s">
        <v>739</v>
      </c>
      <c r="T1427" s="365">
        <v>73029</v>
      </c>
      <c r="U1427" s="365">
        <v>0</v>
      </c>
      <c r="V1427" s="365">
        <v>0</v>
      </c>
      <c r="W1427" s="365">
        <v>31605</v>
      </c>
      <c r="X1427" s="365">
        <v>0</v>
      </c>
      <c r="Y1427" s="365">
        <v>0</v>
      </c>
      <c r="Z1427" s="365">
        <v>0</v>
      </c>
      <c r="AA1427" s="365">
        <v>0</v>
      </c>
      <c r="AB1427" s="365">
        <v>0</v>
      </c>
      <c r="AC1427" s="365">
        <v>0</v>
      </c>
      <c r="AD1427" s="365">
        <v>0</v>
      </c>
      <c r="AE1427" s="365">
        <v>104634</v>
      </c>
      <c r="AF1427" s="365">
        <v>0</v>
      </c>
      <c r="AG1427" s="365">
        <v>0</v>
      </c>
      <c r="AH1427" s="365">
        <v>0</v>
      </c>
      <c r="AI1427" s="365">
        <v>21808</v>
      </c>
      <c r="AJ1427" s="365">
        <v>0</v>
      </c>
      <c r="AK1427" s="365">
        <v>43053</v>
      </c>
    </row>
    <row r="1428" spans="1:69">
      <c r="A1428" s="458" t="str">
        <f t="shared" si="22"/>
        <v>1744520263656000</v>
      </c>
      <c r="B1428" s="364" t="s">
        <v>1616</v>
      </c>
      <c r="C1428" s="364" t="s">
        <v>553</v>
      </c>
      <c r="D1428" s="364" t="s">
        <v>576</v>
      </c>
      <c r="E1428" s="364" t="s">
        <v>744</v>
      </c>
      <c r="F1428" s="364" t="s">
        <v>593</v>
      </c>
      <c r="G1428" s="364" t="s">
        <v>470</v>
      </c>
      <c r="H1428" s="364" t="s">
        <v>556</v>
      </c>
      <c r="J1428" s="364" t="s">
        <v>571</v>
      </c>
      <c r="K1428" s="364" t="s">
        <v>579</v>
      </c>
      <c r="L1428" s="364" t="s">
        <v>754</v>
      </c>
      <c r="M1428" s="364" t="s">
        <v>744</v>
      </c>
      <c r="N1428" s="364" t="s">
        <v>739</v>
      </c>
      <c r="O1428" s="364" t="s">
        <v>743</v>
      </c>
      <c r="P1428" s="364" t="s">
        <v>739</v>
      </c>
      <c r="Q1428" s="364" t="s">
        <v>740</v>
      </c>
      <c r="R1428" s="364" t="s">
        <v>743</v>
      </c>
      <c r="S1428" s="364" t="s">
        <v>739</v>
      </c>
      <c r="T1428" s="365">
        <v>4089</v>
      </c>
      <c r="U1428" s="365">
        <v>0</v>
      </c>
      <c r="V1428" s="365">
        <v>0</v>
      </c>
      <c r="W1428" s="365">
        <v>2084</v>
      </c>
      <c r="X1428" s="365">
        <v>0</v>
      </c>
      <c r="Y1428" s="365">
        <v>0</v>
      </c>
      <c r="Z1428" s="365">
        <v>0</v>
      </c>
      <c r="AA1428" s="365">
        <v>0</v>
      </c>
      <c r="AB1428" s="365">
        <v>0</v>
      </c>
      <c r="AC1428" s="365">
        <v>0</v>
      </c>
      <c r="AD1428" s="365">
        <v>0</v>
      </c>
      <c r="AE1428" s="365">
        <v>6173</v>
      </c>
      <c r="AF1428" s="365">
        <v>0</v>
      </c>
      <c r="AG1428" s="365">
        <v>0</v>
      </c>
      <c r="AH1428" s="365">
        <v>0</v>
      </c>
      <c r="AI1428" s="365">
        <v>513</v>
      </c>
      <c r="AJ1428" s="365">
        <v>0</v>
      </c>
      <c r="AK1428" s="365">
        <v>3697</v>
      </c>
    </row>
    <row r="1429" spans="1:69">
      <c r="A1429" s="458" t="str">
        <f t="shared" si="22"/>
        <v>1744521263656000</v>
      </c>
      <c r="B1429" s="364" t="s">
        <v>1616</v>
      </c>
      <c r="C1429" s="364" t="s">
        <v>553</v>
      </c>
      <c r="D1429" s="364" t="s">
        <v>576</v>
      </c>
      <c r="E1429" s="364" t="s">
        <v>744</v>
      </c>
      <c r="F1429" s="364" t="s">
        <v>593</v>
      </c>
      <c r="G1429" s="364" t="s">
        <v>470</v>
      </c>
      <c r="H1429" s="364" t="s">
        <v>556</v>
      </c>
      <c r="J1429" s="364" t="s">
        <v>571</v>
      </c>
      <c r="K1429" s="364" t="s">
        <v>559</v>
      </c>
      <c r="L1429" s="364" t="s">
        <v>754</v>
      </c>
      <c r="M1429" s="364" t="s">
        <v>744</v>
      </c>
      <c r="N1429" s="364" t="s">
        <v>739</v>
      </c>
      <c r="O1429" s="364" t="s">
        <v>743</v>
      </c>
      <c r="P1429" s="364" t="s">
        <v>739</v>
      </c>
      <c r="Q1429" s="364" t="s">
        <v>740</v>
      </c>
      <c r="R1429" s="364" t="s">
        <v>743</v>
      </c>
      <c r="S1429" s="364" t="s">
        <v>739</v>
      </c>
      <c r="T1429" s="365">
        <v>311361</v>
      </c>
      <c r="U1429" s="365">
        <v>0</v>
      </c>
      <c r="V1429" s="365">
        <v>0</v>
      </c>
      <c r="W1429" s="365">
        <v>77860</v>
      </c>
      <c r="X1429" s="365">
        <v>0</v>
      </c>
      <c r="Y1429" s="365">
        <v>0</v>
      </c>
      <c r="Z1429" s="365">
        <v>0</v>
      </c>
      <c r="AA1429" s="365">
        <v>0</v>
      </c>
      <c r="AB1429" s="365">
        <v>0</v>
      </c>
      <c r="AC1429" s="365">
        <v>0</v>
      </c>
      <c r="AD1429" s="365">
        <v>0</v>
      </c>
      <c r="AE1429" s="365">
        <v>389221</v>
      </c>
      <c r="AF1429" s="365">
        <v>0</v>
      </c>
      <c r="AG1429" s="365">
        <v>0</v>
      </c>
      <c r="AH1429" s="365">
        <v>0</v>
      </c>
      <c r="AI1429" s="365">
        <v>131793</v>
      </c>
      <c r="AJ1429" s="365">
        <v>0</v>
      </c>
      <c r="AK1429" s="365">
        <v>298676</v>
      </c>
    </row>
    <row r="1430" spans="1:69">
      <c r="A1430" s="458" t="str">
        <f t="shared" si="22"/>
        <v>1744522263656000</v>
      </c>
      <c r="B1430" s="364" t="s">
        <v>1616</v>
      </c>
      <c r="C1430" s="364" t="s">
        <v>553</v>
      </c>
      <c r="D1430" s="364" t="s">
        <v>576</v>
      </c>
      <c r="E1430" s="364" t="s">
        <v>744</v>
      </c>
      <c r="F1430" s="364" t="s">
        <v>593</v>
      </c>
      <c r="G1430" s="364" t="s">
        <v>470</v>
      </c>
      <c r="H1430" s="364" t="s">
        <v>556</v>
      </c>
      <c r="J1430" s="364" t="s">
        <v>571</v>
      </c>
      <c r="K1430" s="364" t="s">
        <v>580</v>
      </c>
      <c r="L1430" s="364" t="s">
        <v>754</v>
      </c>
      <c r="M1430" s="364" t="s">
        <v>744</v>
      </c>
      <c r="N1430" s="364" t="s">
        <v>739</v>
      </c>
      <c r="O1430" s="364" t="s">
        <v>743</v>
      </c>
      <c r="P1430" s="364" t="s">
        <v>739</v>
      </c>
      <c r="Q1430" s="364" t="s">
        <v>740</v>
      </c>
      <c r="R1430" s="364" t="s">
        <v>743</v>
      </c>
      <c r="S1430" s="364" t="s">
        <v>739</v>
      </c>
      <c r="T1430" s="365">
        <v>12038</v>
      </c>
      <c r="U1430" s="365">
        <v>0</v>
      </c>
      <c r="V1430" s="365">
        <v>0</v>
      </c>
      <c r="W1430" s="365">
        <v>4099</v>
      </c>
      <c r="X1430" s="365">
        <v>0</v>
      </c>
      <c r="Y1430" s="365">
        <v>0</v>
      </c>
      <c r="Z1430" s="365">
        <v>0</v>
      </c>
      <c r="AA1430" s="365">
        <v>0</v>
      </c>
      <c r="AB1430" s="365">
        <v>0</v>
      </c>
      <c r="AC1430" s="365">
        <v>0</v>
      </c>
      <c r="AD1430" s="365">
        <v>0</v>
      </c>
      <c r="AE1430" s="365">
        <v>16137</v>
      </c>
      <c r="AF1430" s="365">
        <v>0</v>
      </c>
      <c r="AG1430" s="365">
        <v>0</v>
      </c>
      <c r="AH1430" s="365">
        <v>0</v>
      </c>
      <c r="AI1430" s="365">
        <v>1464</v>
      </c>
      <c r="AJ1430" s="365">
        <v>0</v>
      </c>
      <c r="AK1430" s="365">
        <v>13271</v>
      </c>
    </row>
    <row r="1431" spans="1:69">
      <c r="A1431" s="458" t="str">
        <f t="shared" si="22"/>
        <v>1744523263656000</v>
      </c>
      <c r="B1431" s="364" t="s">
        <v>1616</v>
      </c>
      <c r="C1431" s="364" t="s">
        <v>553</v>
      </c>
      <c r="D1431" s="364" t="s">
        <v>576</v>
      </c>
      <c r="E1431" s="364" t="s">
        <v>744</v>
      </c>
      <c r="F1431" s="364" t="s">
        <v>593</v>
      </c>
      <c r="G1431" s="364" t="s">
        <v>470</v>
      </c>
      <c r="H1431" s="364" t="s">
        <v>556</v>
      </c>
      <c r="J1431" s="364" t="s">
        <v>571</v>
      </c>
      <c r="K1431" s="364" t="s">
        <v>581</v>
      </c>
      <c r="L1431" s="364" t="s">
        <v>754</v>
      </c>
      <c r="M1431" s="364" t="s">
        <v>744</v>
      </c>
      <c r="N1431" s="364" t="s">
        <v>739</v>
      </c>
      <c r="O1431" s="364" t="s">
        <v>743</v>
      </c>
      <c r="P1431" s="364" t="s">
        <v>739</v>
      </c>
      <c r="Q1431" s="364" t="s">
        <v>740</v>
      </c>
      <c r="R1431" s="364" t="s">
        <v>743</v>
      </c>
      <c r="S1431" s="364" t="s">
        <v>739</v>
      </c>
      <c r="T1431" s="365">
        <v>0</v>
      </c>
      <c r="U1431" s="365">
        <v>0</v>
      </c>
      <c r="V1431" s="365">
        <v>0</v>
      </c>
      <c r="W1431" s="365">
        <v>0</v>
      </c>
      <c r="X1431" s="365">
        <v>0</v>
      </c>
      <c r="Y1431" s="365">
        <v>0</v>
      </c>
      <c r="Z1431" s="365">
        <v>0</v>
      </c>
      <c r="AA1431" s="365">
        <v>0</v>
      </c>
      <c r="AB1431" s="365">
        <v>0</v>
      </c>
      <c r="AC1431" s="365">
        <v>0</v>
      </c>
      <c r="AD1431" s="365">
        <v>0</v>
      </c>
      <c r="AE1431" s="365">
        <v>0</v>
      </c>
      <c r="AF1431" s="365">
        <v>0</v>
      </c>
      <c r="AG1431" s="365">
        <v>0</v>
      </c>
      <c r="AH1431" s="365">
        <v>0</v>
      </c>
      <c r="AI1431" s="365">
        <v>0</v>
      </c>
      <c r="AJ1431" s="365">
        <v>0</v>
      </c>
      <c r="AK1431" s="365">
        <v>0</v>
      </c>
    </row>
    <row r="1432" spans="1:69">
      <c r="A1432" s="458" t="str">
        <f t="shared" si="22"/>
        <v>1744524263656000</v>
      </c>
      <c r="B1432" s="364" t="s">
        <v>1616</v>
      </c>
      <c r="C1432" s="364" t="s">
        <v>553</v>
      </c>
      <c r="D1432" s="364" t="s">
        <v>576</v>
      </c>
      <c r="E1432" s="364" t="s">
        <v>744</v>
      </c>
      <c r="F1432" s="364" t="s">
        <v>593</v>
      </c>
      <c r="G1432" s="364" t="s">
        <v>470</v>
      </c>
      <c r="H1432" s="364" t="s">
        <v>556</v>
      </c>
      <c r="J1432" s="364" t="s">
        <v>571</v>
      </c>
      <c r="K1432" s="364" t="s">
        <v>560</v>
      </c>
      <c r="L1432" s="364" t="s">
        <v>754</v>
      </c>
      <c r="M1432" s="364" t="s">
        <v>744</v>
      </c>
      <c r="N1432" s="364" t="s">
        <v>739</v>
      </c>
      <c r="O1432" s="364" t="s">
        <v>743</v>
      </c>
      <c r="P1432" s="364" t="s">
        <v>739</v>
      </c>
      <c r="Q1432" s="364" t="s">
        <v>740</v>
      </c>
      <c r="R1432" s="364" t="s">
        <v>743</v>
      </c>
      <c r="S1432" s="364" t="s">
        <v>739</v>
      </c>
      <c r="T1432" s="365">
        <v>1175165</v>
      </c>
      <c r="U1432" s="365">
        <v>0</v>
      </c>
      <c r="V1432" s="365">
        <v>0</v>
      </c>
      <c r="W1432" s="365">
        <v>482685</v>
      </c>
      <c r="X1432" s="365">
        <v>0</v>
      </c>
      <c r="Y1432" s="365">
        <v>17788</v>
      </c>
      <c r="Z1432" s="365">
        <v>0</v>
      </c>
      <c r="AA1432" s="365">
        <v>0</v>
      </c>
      <c r="AB1432" s="365">
        <v>0</v>
      </c>
      <c r="AC1432" s="365">
        <v>0</v>
      </c>
      <c r="AD1432" s="365">
        <v>0</v>
      </c>
      <c r="AE1432" s="365">
        <v>1675638</v>
      </c>
      <c r="AF1432" s="365">
        <v>0</v>
      </c>
      <c r="AG1432" s="365">
        <v>0</v>
      </c>
      <c r="AH1432" s="365">
        <v>0</v>
      </c>
      <c r="AI1432" s="365">
        <v>348079</v>
      </c>
      <c r="AJ1432" s="365">
        <v>0</v>
      </c>
      <c r="AK1432" s="365">
        <v>731424</v>
      </c>
    </row>
    <row r="1433" spans="1:69">
      <c r="A1433" s="458" t="str">
        <f t="shared" si="22"/>
        <v>1745201263656000</v>
      </c>
      <c r="B1433" s="364" t="s">
        <v>1616</v>
      </c>
      <c r="C1433" s="364" t="s">
        <v>553</v>
      </c>
      <c r="D1433" s="364" t="s">
        <v>576</v>
      </c>
      <c r="E1433" s="364" t="s">
        <v>744</v>
      </c>
      <c r="F1433" s="364" t="s">
        <v>593</v>
      </c>
      <c r="G1433" s="364" t="s">
        <v>470</v>
      </c>
      <c r="H1433" s="364" t="s">
        <v>556</v>
      </c>
      <c r="J1433" s="364" t="s">
        <v>746</v>
      </c>
      <c r="K1433" s="364" t="s">
        <v>558</v>
      </c>
      <c r="L1433" s="364" t="s">
        <v>754</v>
      </c>
      <c r="M1433" s="364" t="s">
        <v>744</v>
      </c>
      <c r="N1433" s="364" t="s">
        <v>739</v>
      </c>
      <c r="O1433" s="364" t="s">
        <v>743</v>
      </c>
      <c r="P1433" s="364" t="s">
        <v>739</v>
      </c>
      <c r="Q1433" s="364" t="s">
        <v>740</v>
      </c>
      <c r="R1433" s="364" t="s">
        <v>743</v>
      </c>
      <c r="S1433" s="364" t="s">
        <v>739</v>
      </c>
      <c r="T1433" s="365">
        <v>144862</v>
      </c>
      <c r="U1433" s="365">
        <v>0</v>
      </c>
      <c r="V1433" s="365">
        <v>0</v>
      </c>
      <c r="W1433" s="365">
        <v>0</v>
      </c>
      <c r="X1433" s="365">
        <v>1170</v>
      </c>
      <c r="Y1433" s="365">
        <v>0</v>
      </c>
      <c r="Z1433" s="365">
        <v>0</v>
      </c>
      <c r="AA1433" s="365">
        <v>1301</v>
      </c>
      <c r="AB1433" s="365">
        <v>0</v>
      </c>
      <c r="AC1433" s="365">
        <v>33697</v>
      </c>
      <c r="AD1433" s="365">
        <v>0</v>
      </c>
      <c r="AE1433" s="365">
        <v>0</v>
      </c>
      <c r="AF1433" s="365">
        <v>0</v>
      </c>
      <c r="AG1433" s="365">
        <v>0</v>
      </c>
      <c r="AH1433" s="365">
        <v>26725</v>
      </c>
      <c r="AI1433" s="365">
        <v>0</v>
      </c>
      <c r="AJ1433" s="365">
        <v>0</v>
      </c>
      <c r="AK1433" s="365">
        <v>0</v>
      </c>
      <c r="AL1433" s="365">
        <v>211</v>
      </c>
      <c r="AM1433" s="365">
        <v>0</v>
      </c>
      <c r="AN1433" s="365">
        <v>234</v>
      </c>
      <c r="AO1433" s="365">
        <v>0</v>
      </c>
      <c r="AP1433" s="365">
        <v>1608</v>
      </c>
      <c r="AQ1433" s="365">
        <v>0</v>
      </c>
      <c r="AR1433" s="365">
        <v>0</v>
      </c>
      <c r="AS1433" s="365">
        <v>108694</v>
      </c>
      <c r="AT1433" s="365">
        <v>24672</v>
      </c>
      <c r="AU1433" s="365">
        <v>0</v>
      </c>
      <c r="AV1433" s="365">
        <v>0</v>
      </c>
      <c r="AW1433" s="365">
        <v>45500</v>
      </c>
      <c r="AX1433" s="365">
        <v>0</v>
      </c>
      <c r="AY1433" s="365">
        <v>0</v>
      </c>
      <c r="AZ1433" s="365">
        <v>144862</v>
      </c>
      <c r="BA1433" s="365">
        <v>1170</v>
      </c>
      <c r="BB1433" s="365">
        <v>45500</v>
      </c>
      <c r="BC1433" s="365">
        <v>0</v>
      </c>
      <c r="BD1433" s="365">
        <v>0</v>
      </c>
      <c r="BE1433" s="365">
        <v>1301</v>
      </c>
      <c r="BF1433" s="365">
        <v>0</v>
      </c>
      <c r="BG1433" s="365">
        <v>0</v>
      </c>
      <c r="BH1433" s="365">
        <v>26725</v>
      </c>
      <c r="BI1433" s="365">
        <v>211</v>
      </c>
      <c r="BJ1433" s="365">
        <v>0</v>
      </c>
      <c r="BK1433" s="365">
        <v>0</v>
      </c>
      <c r="BL1433" s="365">
        <v>234</v>
      </c>
      <c r="BM1433" s="365">
        <v>0</v>
      </c>
      <c r="BN1433" s="365">
        <v>0</v>
      </c>
      <c r="BO1433" s="365">
        <v>0</v>
      </c>
      <c r="BP1433" s="365">
        <v>0</v>
      </c>
      <c r="BQ1433" s="365">
        <v>0</v>
      </c>
    </row>
    <row r="1434" spans="1:69">
      <c r="A1434" s="458" t="str">
        <f t="shared" si="22"/>
        <v>1745202263656000</v>
      </c>
      <c r="B1434" s="364" t="s">
        <v>1616</v>
      </c>
      <c r="C1434" s="364" t="s">
        <v>553</v>
      </c>
      <c r="D1434" s="364" t="s">
        <v>576</v>
      </c>
      <c r="E1434" s="364" t="s">
        <v>744</v>
      </c>
      <c r="F1434" s="364" t="s">
        <v>593</v>
      </c>
      <c r="G1434" s="364" t="s">
        <v>470</v>
      </c>
      <c r="H1434" s="364" t="s">
        <v>556</v>
      </c>
      <c r="J1434" s="364" t="s">
        <v>746</v>
      </c>
      <c r="K1434" s="364" t="s">
        <v>561</v>
      </c>
      <c r="L1434" s="364" t="s">
        <v>754</v>
      </c>
      <c r="M1434" s="364" t="s">
        <v>744</v>
      </c>
      <c r="N1434" s="364" t="s">
        <v>739</v>
      </c>
      <c r="O1434" s="364" t="s">
        <v>743</v>
      </c>
      <c r="P1434" s="364" t="s">
        <v>739</v>
      </c>
      <c r="Q1434" s="364" t="s">
        <v>740</v>
      </c>
      <c r="R1434" s="364" t="s">
        <v>743</v>
      </c>
      <c r="S1434" s="364" t="s">
        <v>739</v>
      </c>
      <c r="T1434" s="365">
        <v>144862</v>
      </c>
      <c r="U1434" s="365">
        <v>0</v>
      </c>
      <c r="V1434" s="365">
        <v>0</v>
      </c>
      <c r="W1434" s="365">
        <v>0</v>
      </c>
      <c r="X1434" s="365">
        <v>1170</v>
      </c>
      <c r="Y1434" s="365">
        <v>0</v>
      </c>
      <c r="Z1434" s="365">
        <v>0</v>
      </c>
      <c r="AA1434" s="365">
        <v>1301</v>
      </c>
      <c r="AB1434" s="365">
        <v>0</v>
      </c>
      <c r="AC1434" s="365">
        <v>33697</v>
      </c>
      <c r="AD1434" s="365">
        <v>0</v>
      </c>
      <c r="AE1434" s="365">
        <v>0</v>
      </c>
      <c r="AF1434" s="365">
        <v>0</v>
      </c>
      <c r="AG1434" s="365">
        <v>0</v>
      </c>
      <c r="AH1434" s="365">
        <v>26725</v>
      </c>
      <c r="AI1434" s="365">
        <v>0</v>
      </c>
      <c r="AJ1434" s="365">
        <v>0</v>
      </c>
      <c r="AK1434" s="365">
        <v>0</v>
      </c>
      <c r="AL1434" s="365">
        <v>211</v>
      </c>
      <c r="AM1434" s="365">
        <v>0</v>
      </c>
      <c r="AN1434" s="365">
        <v>234</v>
      </c>
      <c r="AO1434" s="365">
        <v>0</v>
      </c>
      <c r="AP1434" s="365">
        <v>1608</v>
      </c>
      <c r="AQ1434" s="365">
        <v>0</v>
      </c>
      <c r="AR1434" s="365">
        <v>0</v>
      </c>
      <c r="AS1434" s="365">
        <v>108694</v>
      </c>
      <c r="AT1434" s="365">
        <v>24672</v>
      </c>
      <c r="AU1434" s="365">
        <v>0</v>
      </c>
      <c r="AV1434" s="365">
        <v>0</v>
      </c>
      <c r="AW1434" s="365">
        <v>45500</v>
      </c>
      <c r="AX1434" s="365">
        <v>0</v>
      </c>
      <c r="AY1434" s="365">
        <v>0</v>
      </c>
      <c r="AZ1434" s="365">
        <v>144862</v>
      </c>
      <c r="BA1434" s="365">
        <v>1170</v>
      </c>
      <c r="BB1434" s="365">
        <v>45500</v>
      </c>
      <c r="BC1434" s="365">
        <v>0</v>
      </c>
      <c r="BD1434" s="365">
        <v>0</v>
      </c>
      <c r="BE1434" s="365">
        <v>1301</v>
      </c>
      <c r="BF1434" s="365">
        <v>0</v>
      </c>
      <c r="BG1434" s="365">
        <v>0</v>
      </c>
      <c r="BH1434" s="365">
        <v>26725</v>
      </c>
      <c r="BI1434" s="365">
        <v>211</v>
      </c>
      <c r="BJ1434" s="365">
        <v>0</v>
      </c>
      <c r="BK1434" s="365">
        <v>0</v>
      </c>
      <c r="BL1434" s="365">
        <v>234</v>
      </c>
      <c r="BM1434" s="365">
        <v>0</v>
      </c>
      <c r="BN1434" s="365">
        <v>0</v>
      </c>
      <c r="BO1434" s="365">
        <v>0</v>
      </c>
      <c r="BP1434" s="365">
        <v>0</v>
      </c>
      <c r="BQ1434" s="365">
        <v>0</v>
      </c>
    </row>
    <row r="1435" spans="1:69">
      <c r="A1435" s="458" t="str">
        <f t="shared" si="22"/>
        <v>0102101263672000</v>
      </c>
      <c r="B1435" s="364" t="s">
        <v>1616</v>
      </c>
      <c r="C1435" s="364" t="s">
        <v>553</v>
      </c>
      <c r="D1435" s="364" t="s">
        <v>558</v>
      </c>
      <c r="E1435" s="364" t="s">
        <v>555</v>
      </c>
      <c r="F1435" s="364" t="s">
        <v>594</v>
      </c>
      <c r="G1435" s="364" t="s">
        <v>471</v>
      </c>
      <c r="H1435" s="364" t="s">
        <v>556</v>
      </c>
      <c r="J1435" s="364" t="s">
        <v>559</v>
      </c>
      <c r="K1435" s="364" t="s">
        <v>558</v>
      </c>
      <c r="L1435" s="364" t="s">
        <v>743</v>
      </c>
      <c r="M1435" s="364" t="s">
        <v>744</v>
      </c>
      <c r="N1435" s="364" t="s">
        <v>739</v>
      </c>
      <c r="O1435" s="364" t="s">
        <v>555</v>
      </c>
      <c r="P1435" s="364" t="s">
        <v>555</v>
      </c>
      <c r="Q1435" s="364" t="s">
        <v>555</v>
      </c>
      <c r="R1435" s="364" t="s">
        <v>555</v>
      </c>
      <c r="S1435" s="364" t="s">
        <v>555</v>
      </c>
      <c r="T1435" s="365">
        <v>9794</v>
      </c>
      <c r="U1435" s="365">
        <v>6817</v>
      </c>
      <c r="V1435" s="365">
        <v>0</v>
      </c>
      <c r="W1435" s="365">
        <v>0</v>
      </c>
      <c r="X1435" s="365">
        <v>2525</v>
      </c>
      <c r="Y1435" s="365">
        <v>19136</v>
      </c>
      <c r="Z1435" s="365">
        <v>22604</v>
      </c>
      <c r="AA1435" s="365">
        <v>22604</v>
      </c>
      <c r="AB1435" s="365">
        <v>0</v>
      </c>
      <c r="AC1435" s="365">
        <v>0</v>
      </c>
      <c r="AD1435" s="365">
        <v>0</v>
      </c>
      <c r="AE1435" s="365">
        <v>0</v>
      </c>
      <c r="AF1435" s="365">
        <v>10679</v>
      </c>
      <c r="AG1435" s="365">
        <v>1481</v>
      </c>
      <c r="AH1435" s="365">
        <v>1723</v>
      </c>
      <c r="AI1435" s="365">
        <v>247</v>
      </c>
      <c r="AJ1435" s="365">
        <v>1235</v>
      </c>
      <c r="AK1435" s="365">
        <v>0</v>
      </c>
      <c r="AL1435" s="365">
        <v>13695</v>
      </c>
      <c r="AM1435" s="365">
        <v>3308</v>
      </c>
      <c r="AN1435" s="365">
        <v>0</v>
      </c>
      <c r="AO1435" s="365">
        <v>0</v>
      </c>
      <c r="AP1435" s="365">
        <v>0</v>
      </c>
      <c r="AQ1435" s="365">
        <v>0</v>
      </c>
      <c r="AR1435" s="365">
        <v>58</v>
      </c>
      <c r="AS1435" s="365">
        <v>0</v>
      </c>
      <c r="AT1435" s="365">
        <v>0</v>
      </c>
      <c r="AU1435" s="365">
        <v>48783</v>
      </c>
      <c r="AV1435" s="365">
        <v>119641</v>
      </c>
      <c r="AW1435" s="365">
        <v>0</v>
      </c>
      <c r="AX1435" s="365">
        <v>0</v>
      </c>
      <c r="AY1435" s="365">
        <v>119641</v>
      </c>
    </row>
    <row r="1436" spans="1:69">
      <c r="A1436" s="458" t="str">
        <f t="shared" si="22"/>
        <v>0102102263672000</v>
      </c>
      <c r="B1436" s="364" t="s">
        <v>1616</v>
      </c>
      <c r="C1436" s="364" t="s">
        <v>553</v>
      </c>
      <c r="D1436" s="364" t="s">
        <v>558</v>
      </c>
      <c r="E1436" s="364" t="s">
        <v>555</v>
      </c>
      <c r="F1436" s="364" t="s">
        <v>594</v>
      </c>
      <c r="G1436" s="364" t="s">
        <v>471</v>
      </c>
      <c r="H1436" s="364" t="s">
        <v>556</v>
      </c>
      <c r="J1436" s="364" t="s">
        <v>559</v>
      </c>
      <c r="K1436" s="364" t="s">
        <v>561</v>
      </c>
      <c r="L1436" s="364" t="s">
        <v>743</v>
      </c>
      <c r="M1436" s="364" t="s">
        <v>744</v>
      </c>
      <c r="N1436" s="364" t="s">
        <v>739</v>
      </c>
      <c r="O1436" s="364" t="s">
        <v>555</v>
      </c>
      <c r="P1436" s="364" t="s">
        <v>555</v>
      </c>
      <c r="Q1436" s="364" t="s">
        <v>555</v>
      </c>
      <c r="R1436" s="364" t="s">
        <v>555</v>
      </c>
      <c r="S1436" s="364" t="s">
        <v>555</v>
      </c>
      <c r="T1436" s="365">
        <v>7037</v>
      </c>
      <c r="U1436" s="365">
        <v>2757</v>
      </c>
      <c r="V1436" s="365">
        <v>6514</v>
      </c>
      <c r="W1436" s="365">
        <v>303</v>
      </c>
      <c r="X1436" s="365">
        <v>0</v>
      </c>
      <c r="Y1436" s="365">
        <v>0</v>
      </c>
      <c r="Z1436" s="365">
        <v>0</v>
      </c>
      <c r="AA1436" s="365">
        <v>0</v>
      </c>
      <c r="AB1436" s="365">
        <v>2525</v>
      </c>
      <c r="AC1436" s="365">
        <v>0</v>
      </c>
      <c r="AD1436" s="365">
        <v>0</v>
      </c>
      <c r="AE1436" s="365">
        <v>16076</v>
      </c>
      <c r="AF1436" s="365">
        <v>3060</v>
      </c>
      <c r="AG1436" s="365">
        <v>0</v>
      </c>
    </row>
    <row r="1437" spans="1:69">
      <c r="A1437" s="458" t="str">
        <f t="shared" si="22"/>
        <v>0102401263672000</v>
      </c>
      <c r="B1437" s="364" t="s">
        <v>1616</v>
      </c>
      <c r="C1437" s="364" t="s">
        <v>553</v>
      </c>
      <c r="D1437" s="364" t="s">
        <v>558</v>
      </c>
      <c r="E1437" s="364" t="s">
        <v>555</v>
      </c>
      <c r="F1437" s="364" t="s">
        <v>594</v>
      </c>
      <c r="G1437" s="364" t="s">
        <v>471</v>
      </c>
      <c r="H1437" s="364" t="s">
        <v>556</v>
      </c>
      <c r="J1437" s="364" t="s">
        <v>560</v>
      </c>
      <c r="K1437" s="364" t="s">
        <v>558</v>
      </c>
      <c r="L1437" s="364" t="s">
        <v>743</v>
      </c>
      <c r="M1437" s="364" t="s">
        <v>744</v>
      </c>
      <c r="N1437" s="364" t="s">
        <v>739</v>
      </c>
      <c r="O1437" s="364" t="s">
        <v>555</v>
      </c>
      <c r="P1437" s="364" t="s">
        <v>555</v>
      </c>
      <c r="Q1437" s="364" t="s">
        <v>555</v>
      </c>
      <c r="R1437" s="364" t="s">
        <v>555</v>
      </c>
      <c r="S1437" s="364" t="s">
        <v>555</v>
      </c>
      <c r="T1437" s="365">
        <v>14600</v>
      </c>
      <c r="U1437" s="365">
        <v>59554</v>
      </c>
      <c r="V1437" s="365">
        <v>51300</v>
      </c>
      <c r="W1437" s="365">
        <v>805770</v>
      </c>
      <c r="X1437" s="365">
        <v>75777</v>
      </c>
      <c r="Y1437" s="365">
        <v>0</v>
      </c>
      <c r="Z1437" s="365">
        <v>0</v>
      </c>
      <c r="AA1437" s="365">
        <v>0</v>
      </c>
      <c r="AB1437" s="365">
        <v>0</v>
      </c>
      <c r="AC1437" s="365">
        <v>0</v>
      </c>
      <c r="AD1437" s="365">
        <v>0</v>
      </c>
      <c r="AE1437" s="365">
        <v>1007001</v>
      </c>
      <c r="AF1437" s="365">
        <v>0</v>
      </c>
      <c r="AG1437" s="365">
        <v>1007001</v>
      </c>
      <c r="AH1437" s="365">
        <v>0</v>
      </c>
      <c r="AI1437" s="365">
        <v>0</v>
      </c>
    </row>
    <row r="1438" spans="1:69">
      <c r="A1438" s="458" t="str">
        <f t="shared" si="22"/>
        <v>0102402263672000</v>
      </c>
      <c r="B1438" s="364" t="s">
        <v>1616</v>
      </c>
      <c r="C1438" s="364" t="s">
        <v>553</v>
      </c>
      <c r="D1438" s="364" t="s">
        <v>558</v>
      </c>
      <c r="E1438" s="364" t="s">
        <v>555</v>
      </c>
      <c r="F1438" s="364" t="s">
        <v>594</v>
      </c>
      <c r="G1438" s="364" t="s">
        <v>471</v>
      </c>
      <c r="H1438" s="364" t="s">
        <v>556</v>
      </c>
      <c r="J1438" s="364" t="s">
        <v>560</v>
      </c>
      <c r="K1438" s="364" t="s">
        <v>561</v>
      </c>
      <c r="L1438" s="364" t="s">
        <v>743</v>
      </c>
      <c r="M1438" s="364" t="s">
        <v>744</v>
      </c>
      <c r="N1438" s="364" t="s">
        <v>739</v>
      </c>
      <c r="O1438" s="364" t="s">
        <v>555</v>
      </c>
      <c r="P1438" s="364" t="s">
        <v>555</v>
      </c>
      <c r="Q1438" s="364" t="s">
        <v>555</v>
      </c>
      <c r="R1438" s="364" t="s">
        <v>555</v>
      </c>
      <c r="S1438" s="364" t="s">
        <v>555</v>
      </c>
      <c r="T1438" s="365">
        <v>14600</v>
      </c>
      <c r="U1438" s="365">
        <v>39154</v>
      </c>
      <c r="V1438" s="365">
        <v>51300</v>
      </c>
      <c r="W1438" s="365">
        <v>592541</v>
      </c>
      <c r="X1438" s="365">
        <v>75777</v>
      </c>
      <c r="Y1438" s="365">
        <v>0</v>
      </c>
      <c r="Z1438" s="365">
        <v>0</v>
      </c>
      <c r="AA1438" s="365">
        <v>0</v>
      </c>
      <c r="AB1438" s="365">
        <v>0</v>
      </c>
      <c r="AC1438" s="365">
        <v>0</v>
      </c>
      <c r="AD1438" s="365">
        <v>0</v>
      </c>
      <c r="AE1438" s="365">
        <v>773372</v>
      </c>
      <c r="AF1438" s="365">
        <v>0</v>
      </c>
      <c r="AG1438" s="365">
        <v>773372</v>
      </c>
      <c r="AH1438" s="365">
        <v>0</v>
      </c>
      <c r="AI1438" s="365">
        <v>0</v>
      </c>
    </row>
    <row r="1439" spans="1:69">
      <c r="A1439" s="458" t="str">
        <f t="shared" si="22"/>
        <v>0102403263672000</v>
      </c>
      <c r="B1439" s="364" t="s">
        <v>1616</v>
      </c>
      <c r="C1439" s="364" t="s">
        <v>553</v>
      </c>
      <c r="D1439" s="364" t="s">
        <v>558</v>
      </c>
      <c r="E1439" s="364" t="s">
        <v>555</v>
      </c>
      <c r="F1439" s="364" t="s">
        <v>594</v>
      </c>
      <c r="G1439" s="364" t="s">
        <v>471</v>
      </c>
      <c r="H1439" s="364" t="s">
        <v>556</v>
      </c>
      <c r="J1439" s="364" t="s">
        <v>560</v>
      </c>
      <c r="K1439" s="364" t="s">
        <v>562</v>
      </c>
      <c r="L1439" s="364" t="s">
        <v>743</v>
      </c>
      <c r="M1439" s="364" t="s">
        <v>744</v>
      </c>
      <c r="N1439" s="364" t="s">
        <v>739</v>
      </c>
      <c r="O1439" s="364" t="s">
        <v>555</v>
      </c>
      <c r="P1439" s="364" t="s">
        <v>555</v>
      </c>
      <c r="Q1439" s="364" t="s">
        <v>555</v>
      </c>
      <c r="R1439" s="364" t="s">
        <v>555</v>
      </c>
      <c r="S1439" s="364" t="s">
        <v>555</v>
      </c>
      <c r="T1439" s="365">
        <v>0</v>
      </c>
      <c r="U1439" s="365">
        <v>0</v>
      </c>
      <c r="V1439" s="365">
        <v>0</v>
      </c>
      <c r="W1439" s="365">
        <v>0</v>
      </c>
      <c r="X1439" s="365">
        <v>0</v>
      </c>
      <c r="Y1439" s="365">
        <v>0</v>
      </c>
      <c r="Z1439" s="365">
        <v>0</v>
      </c>
      <c r="AA1439" s="365">
        <v>0</v>
      </c>
      <c r="AB1439" s="365">
        <v>0</v>
      </c>
      <c r="AC1439" s="365">
        <v>0</v>
      </c>
      <c r="AD1439" s="365">
        <v>0</v>
      </c>
      <c r="AE1439" s="365">
        <v>0</v>
      </c>
      <c r="AF1439" s="365">
        <v>0</v>
      </c>
      <c r="AG1439" s="365">
        <v>0</v>
      </c>
      <c r="AH1439" s="365">
        <v>0</v>
      </c>
      <c r="AI1439" s="365">
        <v>0</v>
      </c>
    </row>
    <row r="1440" spans="1:69">
      <c r="A1440" s="458" t="str">
        <f t="shared" si="22"/>
        <v>0102404263672000</v>
      </c>
      <c r="B1440" s="364" t="s">
        <v>1616</v>
      </c>
      <c r="C1440" s="364" t="s">
        <v>553</v>
      </c>
      <c r="D1440" s="364" t="s">
        <v>558</v>
      </c>
      <c r="E1440" s="364" t="s">
        <v>555</v>
      </c>
      <c r="F1440" s="364" t="s">
        <v>594</v>
      </c>
      <c r="G1440" s="364" t="s">
        <v>471</v>
      </c>
      <c r="H1440" s="364" t="s">
        <v>556</v>
      </c>
      <c r="J1440" s="364" t="s">
        <v>560</v>
      </c>
      <c r="K1440" s="364" t="s">
        <v>563</v>
      </c>
      <c r="L1440" s="364" t="s">
        <v>743</v>
      </c>
      <c r="M1440" s="364" t="s">
        <v>744</v>
      </c>
      <c r="N1440" s="364" t="s">
        <v>739</v>
      </c>
      <c r="O1440" s="364" t="s">
        <v>555</v>
      </c>
      <c r="P1440" s="364" t="s">
        <v>555</v>
      </c>
      <c r="Q1440" s="364" t="s">
        <v>555</v>
      </c>
      <c r="R1440" s="364" t="s">
        <v>555</v>
      </c>
      <c r="S1440" s="364" t="s">
        <v>555</v>
      </c>
      <c r="T1440" s="365">
        <v>0</v>
      </c>
      <c r="U1440" s="365">
        <v>0</v>
      </c>
      <c r="V1440" s="365">
        <v>0</v>
      </c>
      <c r="W1440" s="365">
        <v>0</v>
      </c>
      <c r="X1440" s="365">
        <v>0</v>
      </c>
      <c r="Y1440" s="365">
        <v>0</v>
      </c>
      <c r="Z1440" s="365">
        <v>0</v>
      </c>
      <c r="AA1440" s="365">
        <v>0</v>
      </c>
      <c r="AB1440" s="365">
        <v>0</v>
      </c>
      <c r="AC1440" s="365">
        <v>0</v>
      </c>
      <c r="AD1440" s="365">
        <v>0</v>
      </c>
      <c r="AE1440" s="365">
        <v>0</v>
      </c>
      <c r="AF1440" s="365">
        <v>0</v>
      </c>
      <c r="AG1440" s="365">
        <v>0</v>
      </c>
      <c r="AH1440" s="365">
        <v>0</v>
      </c>
      <c r="AI1440" s="365">
        <v>0</v>
      </c>
    </row>
    <row r="1441" spans="1:97">
      <c r="A1441" s="458" t="str">
        <f t="shared" si="22"/>
        <v>0102405263672000</v>
      </c>
      <c r="B1441" s="364" t="s">
        <v>1616</v>
      </c>
      <c r="C1441" s="364" t="s">
        <v>553</v>
      </c>
      <c r="D1441" s="364" t="s">
        <v>558</v>
      </c>
      <c r="E1441" s="364" t="s">
        <v>555</v>
      </c>
      <c r="F1441" s="364" t="s">
        <v>594</v>
      </c>
      <c r="G1441" s="364" t="s">
        <v>471</v>
      </c>
      <c r="H1441" s="364" t="s">
        <v>556</v>
      </c>
      <c r="J1441" s="364" t="s">
        <v>560</v>
      </c>
      <c r="K1441" s="364" t="s">
        <v>564</v>
      </c>
      <c r="L1441" s="364" t="s">
        <v>743</v>
      </c>
      <c r="M1441" s="364" t="s">
        <v>744</v>
      </c>
      <c r="N1441" s="364" t="s">
        <v>739</v>
      </c>
      <c r="O1441" s="364" t="s">
        <v>555</v>
      </c>
      <c r="P1441" s="364" t="s">
        <v>555</v>
      </c>
      <c r="Q1441" s="364" t="s">
        <v>555</v>
      </c>
      <c r="R1441" s="364" t="s">
        <v>555</v>
      </c>
      <c r="S1441" s="364" t="s">
        <v>555</v>
      </c>
      <c r="T1441" s="365">
        <v>0</v>
      </c>
      <c r="U1441" s="365">
        <v>20400</v>
      </c>
      <c r="V1441" s="365">
        <v>0</v>
      </c>
      <c r="W1441" s="365">
        <v>213229</v>
      </c>
      <c r="X1441" s="365">
        <v>0</v>
      </c>
      <c r="Y1441" s="365">
        <v>0</v>
      </c>
      <c r="Z1441" s="365">
        <v>0</v>
      </c>
      <c r="AA1441" s="365">
        <v>0</v>
      </c>
      <c r="AB1441" s="365">
        <v>0</v>
      </c>
      <c r="AC1441" s="365">
        <v>0</v>
      </c>
      <c r="AD1441" s="365">
        <v>0</v>
      </c>
      <c r="AE1441" s="365">
        <v>233629</v>
      </c>
      <c r="AF1441" s="365">
        <v>0</v>
      </c>
      <c r="AG1441" s="365">
        <v>233629</v>
      </c>
      <c r="AH1441" s="365">
        <v>0</v>
      </c>
      <c r="AI1441" s="365">
        <v>0</v>
      </c>
    </row>
    <row r="1442" spans="1:97">
      <c r="A1442" s="458" t="str">
        <f t="shared" si="22"/>
        <v>0102406263672000</v>
      </c>
      <c r="B1442" s="364" t="s">
        <v>1616</v>
      </c>
      <c r="C1442" s="364" t="s">
        <v>553</v>
      </c>
      <c r="D1442" s="364" t="s">
        <v>558</v>
      </c>
      <c r="E1442" s="364" t="s">
        <v>555</v>
      </c>
      <c r="F1442" s="364" t="s">
        <v>594</v>
      </c>
      <c r="G1442" s="364" t="s">
        <v>471</v>
      </c>
      <c r="H1442" s="364" t="s">
        <v>556</v>
      </c>
      <c r="J1442" s="364" t="s">
        <v>560</v>
      </c>
      <c r="K1442" s="364" t="s">
        <v>565</v>
      </c>
      <c r="L1442" s="364" t="s">
        <v>743</v>
      </c>
      <c r="M1442" s="364" t="s">
        <v>744</v>
      </c>
      <c r="N1442" s="364" t="s">
        <v>739</v>
      </c>
      <c r="O1442" s="364" t="s">
        <v>555</v>
      </c>
      <c r="P1442" s="364" t="s">
        <v>555</v>
      </c>
      <c r="Q1442" s="364" t="s">
        <v>555</v>
      </c>
      <c r="R1442" s="364" t="s">
        <v>555</v>
      </c>
      <c r="S1442" s="364" t="s">
        <v>555</v>
      </c>
      <c r="T1442" s="365">
        <v>0</v>
      </c>
      <c r="U1442" s="365">
        <v>0</v>
      </c>
      <c r="V1442" s="365">
        <v>0</v>
      </c>
      <c r="W1442" s="365">
        <v>0</v>
      </c>
      <c r="X1442" s="365">
        <v>0</v>
      </c>
      <c r="Y1442" s="365">
        <v>0</v>
      </c>
      <c r="Z1442" s="365">
        <v>0</v>
      </c>
      <c r="AA1442" s="365">
        <v>0</v>
      </c>
      <c r="AB1442" s="365">
        <v>0</v>
      </c>
      <c r="AC1442" s="365">
        <v>0</v>
      </c>
      <c r="AD1442" s="365">
        <v>0</v>
      </c>
      <c r="AE1442" s="365">
        <v>0</v>
      </c>
      <c r="AF1442" s="365">
        <v>0</v>
      </c>
      <c r="AG1442" s="365">
        <v>0</v>
      </c>
      <c r="AH1442" s="365">
        <v>0</v>
      </c>
      <c r="AI1442" s="365">
        <v>0</v>
      </c>
    </row>
    <row r="1443" spans="1:97">
      <c r="A1443" s="458" t="str">
        <f t="shared" si="22"/>
        <v>0102407263672000</v>
      </c>
      <c r="B1443" s="364" t="s">
        <v>1616</v>
      </c>
      <c r="C1443" s="364" t="s">
        <v>553</v>
      </c>
      <c r="D1443" s="364" t="s">
        <v>558</v>
      </c>
      <c r="E1443" s="364" t="s">
        <v>555</v>
      </c>
      <c r="F1443" s="364" t="s">
        <v>594</v>
      </c>
      <c r="G1443" s="364" t="s">
        <v>471</v>
      </c>
      <c r="H1443" s="364" t="s">
        <v>556</v>
      </c>
      <c r="J1443" s="364" t="s">
        <v>560</v>
      </c>
      <c r="K1443" s="364" t="s">
        <v>566</v>
      </c>
      <c r="L1443" s="364" t="s">
        <v>743</v>
      </c>
      <c r="M1443" s="364" t="s">
        <v>744</v>
      </c>
      <c r="N1443" s="364" t="s">
        <v>739</v>
      </c>
      <c r="O1443" s="364" t="s">
        <v>555</v>
      </c>
      <c r="P1443" s="364" t="s">
        <v>555</v>
      </c>
      <c r="Q1443" s="364" t="s">
        <v>555</v>
      </c>
      <c r="R1443" s="364" t="s">
        <v>555</v>
      </c>
      <c r="S1443" s="364" t="s">
        <v>555</v>
      </c>
      <c r="T1443" s="365">
        <v>0</v>
      </c>
      <c r="U1443" s="365">
        <v>0</v>
      </c>
      <c r="V1443" s="365">
        <v>0</v>
      </c>
      <c r="W1443" s="365">
        <v>0</v>
      </c>
      <c r="X1443" s="365">
        <v>0</v>
      </c>
      <c r="Y1443" s="365">
        <v>0</v>
      </c>
      <c r="Z1443" s="365">
        <v>0</v>
      </c>
      <c r="AA1443" s="365">
        <v>0</v>
      </c>
      <c r="AB1443" s="365">
        <v>0</v>
      </c>
      <c r="AC1443" s="365">
        <v>0</v>
      </c>
      <c r="AD1443" s="365">
        <v>0</v>
      </c>
      <c r="AE1443" s="365">
        <v>0</v>
      </c>
      <c r="AF1443" s="365">
        <v>0</v>
      </c>
      <c r="AG1443" s="365">
        <v>0</v>
      </c>
      <c r="AH1443" s="365">
        <v>0</v>
      </c>
      <c r="AI1443" s="365">
        <v>0</v>
      </c>
    </row>
    <row r="1444" spans="1:97">
      <c r="A1444" s="458" t="str">
        <f t="shared" si="22"/>
        <v>0102408263672000</v>
      </c>
      <c r="B1444" s="364" t="s">
        <v>1616</v>
      </c>
      <c r="C1444" s="364" t="s">
        <v>553</v>
      </c>
      <c r="D1444" s="364" t="s">
        <v>558</v>
      </c>
      <c r="E1444" s="364" t="s">
        <v>555</v>
      </c>
      <c r="F1444" s="364" t="s">
        <v>594</v>
      </c>
      <c r="G1444" s="364" t="s">
        <v>471</v>
      </c>
      <c r="H1444" s="364" t="s">
        <v>556</v>
      </c>
      <c r="J1444" s="364" t="s">
        <v>560</v>
      </c>
      <c r="K1444" s="364" t="s">
        <v>554</v>
      </c>
      <c r="L1444" s="364" t="s">
        <v>743</v>
      </c>
      <c r="M1444" s="364" t="s">
        <v>744</v>
      </c>
      <c r="N1444" s="364" t="s">
        <v>739</v>
      </c>
      <c r="O1444" s="364" t="s">
        <v>555</v>
      </c>
      <c r="P1444" s="364" t="s">
        <v>555</v>
      </c>
      <c r="Q1444" s="364" t="s">
        <v>555</v>
      </c>
      <c r="R1444" s="364" t="s">
        <v>555</v>
      </c>
      <c r="S1444" s="364" t="s">
        <v>555</v>
      </c>
      <c r="T1444" s="365">
        <v>0</v>
      </c>
      <c r="U1444" s="365">
        <v>0</v>
      </c>
      <c r="V1444" s="365">
        <v>0</v>
      </c>
      <c r="W1444" s="365">
        <v>0</v>
      </c>
      <c r="X1444" s="365">
        <v>0</v>
      </c>
      <c r="Y1444" s="365">
        <v>0</v>
      </c>
      <c r="Z1444" s="365">
        <v>0</v>
      </c>
      <c r="AA1444" s="365">
        <v>0</v>
      </c>
      <c r="AB1444" s="365">
        <v>0</v>
      </c>
      <c r="AC1444" s="365">
        <v>0</v>
      </c>
      <c r="AD1444" s="365">
        <v>0</v>
      </c>
      <c r="AE1444" s="365">
        <v>0</v>
      </c>
      <c r="AF1444" s="365">
        <v>0</v>
      </c>
      <c r="AG1444" s="365">
        <v>0</v>
      </c>
      <c r="AH1444" s="365">
        <v>0</v>
      </c>
      <c r="AI1444" s="365">
        <v>0</v>
      </c>
    </row>
    <row r="1445" spans="1:97">
      <c r="A1445" s="458" t="str">
        <f t="shared" si="22"/>
        <v>0102409263672000</v>
      </c>
      <c r="B1445" s="364" t="s">
        <v>1616</v>
      </c>
      <c r="C1445" s="364" t="s">
        <v>553</v>
      </c>
      <c r="D1445" s="364" t="s">
        <v>558</v>
      </c>
      <c r="E1445" s="364" t="s">
        <v>555</v>
      </c>
      <c r="F1445" s="364" t="s">
        <v>594</v>
      </c>
      <c r="G1445" s="364" t="s">
        <v>471</v>
      </c>
      <c r="H1445" s="364" t="s">
        <v>556</v>
      </c>
      <c r="J1445" s="364" t="s">
        <v>560</v>
      </c>
      <c r="K1445" s="364" t="s">
        <v>567</v>
      </c>
      <c r="L1445" s="364" t="s">
        <v>743</v>
      </c>
      <c r="M1445" s="364" t="s">
        <v>744</v>
      </c>
      <c r="N1445" s="364" t="s">
        <v>739</v>
      </c>
      <c r="O1445" s="364" t="s">
        <v>555</v>
      </c>
      <c r="P1445" s="364" t="s">
        <v>555</v>
      </c>
      <c r="Q1445" s="364" t="s">
        <v>555</v>
      </c>
      <c r="R1445" s="364" t="s">
        <v>555</v>
      </c>
      <c r="S1445" s="364" t="s">
        <v>555</v>
      </c>
      <c r="T1445" s="365">
        <v>0</v>
      </c>
      <c r="U1445" s="365">
        <v>0</v>
      </c>
      <c r="V1445" s="365">
        <v>0</v>
      </c>
      <c r="W1445" s="365">
        <v>0</v>
      </c>
      <c r="X1445" s="365">
        <v>0</v>
      </c>
      <c r="Y1445" s="365">
        <v>0</v>
      </c>
      <c r="Z1445" s="365">
        <v>0</v>
      </c>
      <c r="AA1445" s="365">
        <v>0</v>
      </c>
      <c r="AB1445" s="365">
        <v>0</v>
      </c>
      <c r="AC1445" s="365">
        <v>0</v>
      </c>
      <c r="AD1445" s="365">
        <v>0</v>
      </c>
      <c r="AE1445" s="365">
        <v>0</v>
      </c>
      <c r="AF1445" s="365">
        <v>0</v>
      </c>
      <c r="AG1445" s="365">
        <v>0</v>
      </c>
      <c r="AH1445" s="365">
        <v>0</v>
      </c>
      <c r="AI1445" s="365">
        <v>0</v>
      </c>
    </row>
    <row r="1446" spans="1:97">
      <c r="A1446" s="458" t="str">
        <f t="shared" si="22"/>
        <v>0102410263672000</v>
      </c>
      <c r="B1446" s="364" t="s">
        <v>1616</v>
      </c>
      <c r="C1446" s="364" t="s">
        <v>553</v>
      </c>
      <c r="D1446" s="364" t="s">
        <v>558</v>
      </c>
      <c r="E1446" s="364" t="s">
        <v>555</v>
      </c>
      <c r="F1446" s="364" t="s">
        <v>594</v>
      </c>
      <c r="G1446" s="364" t="s">
        <v>471</v>
      </c>
      <c r="H1446" s="364" t="s">
        <v>556</v>
      </c>
      <c r="J1446" s="364" t="s">
        <v>560</v>
      </c>
      <c r="K1446" s="364" t="s">
        <v>568</v>
      </c>
      <c r="L1446" s="364" t="s">
        <v>743</v>
      </c>
      <c r="M1446" s="364" t="s">
        <v>744</v>
      </c>
      <c r="N1446" s="364" t="s">
        <v>739</v>
      </c>
      <c r="O1446" s="364" t="s">
        <v>555</v>
      </c>
      <c r="P1446" s="364" t="s">
        <v>555</v>
      </c>
      <c r="Q1446" s="364" t="s">
        <v>555</v>
      </c>
      <c r="R1446" s="364" t="s">
        <v>555</v>
      </c>
      <c r="S1446" s="364" t="s">
        <v>555</v>
      </c>
      <c r="T1446" s="365">
        <v>0</v>
      </c>
      <c r="U1446" s="365">
        <v>0</v>
      </c>
      <c r="V1446" s="365">
        <v>0</v>
      </c>
      <c r="W1446" s="365">
        <v>0</v>
      </c>
      <c r="X1446" s="365">
        <v>0</v>
      </c>
      <c r="Y1446" s="365">
        <v>0</v>
      </c>
      <c r="Z1446" s="365">
        <v>0</v>
      </c>
      <c r="AA1446" s="365">
        <v>0</v>
      </c>
      <c r="AB1446" s="365">
        <v>0</v>
      </c>
      <c r="AC1446" s="365">
        <v>0</v>
      </c>
      <c r="AD1446" s="365">
        <v>0</v>
      </c>
      <c r="AE1446" s="365">
        <v>0</v>
      </c>
      <c r="AF1446" s="365">
        <v>0</v>
      </c>
      <c r="AG1446" s="365">
        <v>0</v>
      </c>
      <c r="AH1446" s="365">
        <v>0</v>
      </c>
      <c r="AI1446" s="365">
        <v>0</v>
      </c>
    </row>
    <row r="1447" spans="1:97">
      <c r="A1447" s="458" t="str">
        <f t="shared" si="22"/>
        <v>0102411263672000</v>
      </c>
      <c r="B1447" s="364" t="s">
        <v>1616</v>
      </c>
      <c r="C1447" s="364" t="s">
        <v>553</v>
      </c>
      <c r="D1447" s="364" t="s">
        <v>558</v>
      </c>
      <c r="E1447" s="364" t="s">
        <v>555</v>
      </c>
      <c r="F1447" s="364" t="s">
        <v>594</v>
      </c>
      <c r="G1447" s="364" t="s">
        <v>471</v>
      </c>
      <c r="H1447" s="364" t="s">
        <v>556</v>
      </c>
      <c r="J1447" s="364" t="s">
        <v>560</v>
      </c>
      <c r="K1447" s="364" t="s">
        <v>569</v>
      </c>
      <c r="L1447" s="364" t="s">
        <v>743</v>
      </c>
      <c r="M1447" s="364" t="s">
        <v>744</v>
      </c>
      <c r="N1447" s="364" t="s">
        <v>739</v>
      </c>
      <c r="O1447" s="364" t="s">
        <v>555</v>
      </c>
      <c r="P1447" s="364" t="s">
        <v>555</v>
      </c>
      <c r="Q1447" s="364" t="s">
        <v>555</v>
      </c>
      <c r="R1447" s="364" t="s">
        <v>555</v>
      </c>
      <c r="S1447" s="364" t="s">
        <v>555</v>
      </c>
      <c r="T1447" s="365">
        <v>0</v>
      </c>
      <c r="U1447" s="365">
        <v>0</v>
      </c>
      <c r="V1447" s="365">
        <v>0</v>
      </c>
      <c r="W1447" s="365">
        <v>0</v>
      </c>
      <c r="X1447" s="365">
        <v>0</v>
      </c>
      <c r="Y1447" s="365">
        <v>0</v>
      </c>
      <c r="Z1447" s="365">
        <v>0</v>
      </c>
      <c r="AA1447" s="365">
        <v>0</v>
      </c>
      <c r="AB1447" s="365">
        <v>0</v>
      </c>
      <c r="AC1447" s="365">
        <v>0</v>
      </c>
      <c r="AD1447" s="365">
        <v>0</v>
      </c>
      <c r="AE1447" s="365">
        <v>0</v>
      </c>
      <c r="AF1447" s="365">
        <v>0</v>
      </c>
      <c r="AG1447" s="365">
        <v>0</v>
      </c>
      <c r="AH1447" s="365">
        <v>0</v>
      </c>
      <c r="AI1447" s="365">
        <v>0</v>
      </c>
    </row>
    <row r="1448" spans="1:97">
      <c r="A1448" s="458" t="str">
        <f t="shared" si="22"/>
        <v>0102412263672000</v>
      </c>
      <c r="B1448" s="364" t="s">
        <v>1616</v>
      </c>
      <c r="C1448" s="364" t="s">
        <v>553</v>
      </c>
      <c r="D1448" s="364" t="s">
        <v>558</v>
      </c>
      <c r="E1448" s="364" t="s">
        <v>555</v>
      </c>
      <c r="F1448" s="364" t="s">
        <v>594</v>
      </c>
      <c r="G1448" s="364" t="s">
        <v>471</v>
      </c>
      <c r="H1448" s="364" t="s">
        <v>556</v>
      </c>
      <c r="J1448" s="364" t="s">
        <v>560</v>
      </c>
      <c r="K1448" s="364" t="s">
        <v>557</v>
      </c>
      <c r="L1448" s="364" t="s">
        <v>743</v>
      </c>
      <c r="M1448" s="364" t="s">
        <v>744</v>
      </c>
      <c r="N1448" s="364" t="s">
        <v>739</v>
      </c>
      <c r="O1448" s="364" t="s">
        <v>555</v>
      </c>
      <c r="P1448" s="364" t="s">
        <v>555</v>
      </c>
      <c r="Q1448" s="364" t="s">
        <v>555</v>
      </c>
      <c r="R1448" s="364" t="s">
        <v>555</v>
      </c>
      <c r="S1448" s="364" t="s">
        <v>555</v>
      </c>
      <c r="T1448" s="365">
        <v>0</v>
      </c>
      <c r="U1448" s="365">
        <v>0</v>
      </c>
      <c r="V1448" s="365">
        <v>0</v>
      </c>
      <c r="W1448" s="365">
        <v>0</v>
      </c>
      <c r="X1448" s="365">
        <v>0</v>
      </c>
      <c r="Y1448" s="365">
        <v>0</v>
      </c>
      <c r="Z1448" s="365">
        <v>0</v>
      </c>
      <c r="AA1448" s="365">
        <v>0</v>
      </c>
      <c r="AB1448" s="365">
        <v>0</v>
      </c>
      <c r="AC1448" s="365">
        <v>0</v>
      </c>
      <c r="AD1448" s="365">
        <v>0</v>
      </c>
      <c r="AE1448" s="365">
        <v>0</v>
      </c>
      <c r="AF1448" s="365">
        <v>0</v>
      </c>
      <c r="AG1448" s="365">
        <v>0</v>
      </c>
      <c r="AH1448" s="365">
        <v>0</v>
      </c>
      <c r="AI1448" s="365">
        <v>0</v>
      </c>
    </row>
    <row r="1449" spans="1:97">
      <c r="A1449" s="458" t="str">
        <f t="shared" si="22"/>
        <v>0102601263672000</v>
      </c>
      <c r="B1449" s="364" t="s">
        <v>1616</v>
      </c>
      <c r="C1449" s="364" t="s">
        <v>553</v>
      </c>
      <c r="D1449" s="364" t="s">
        <v>558</v>
      </c>
      <c r="E1449" s="364" t="s">
        <v>555</v>
      </c>
      <c r="F1449" s="364" t="s">
        <v>594</v>
      </c>
      <c r="G1449" s="364" t="s">
        <v>471</v>
      </c>
      <c r="H1449" s="364" t="s">
        <v>556</v>
      </c>
      <c r="J1449" s="364" t="s">
        <v>570</v>
      </c>
      <c r="K1449" s="364" t="s">
        <v>558</v>
      </c>
      <c r="L1449" s="364" t="s">
        <v>743</v>
      </c>
      <c r="M1449" s="364" t="s">
        <v>744</v>
      </c>
      <c r="N1449" s="364" t="s">
        <v>739</v>
      </c>
      <c r="O1449" s="364" t="s">
        <v>555</v>
      </c>
      <c r="P1449" s="364" t="s">
        <v>555</v>
      </c>
      <c r="Q1449" s="364" t="s">
        <v>555</v>
      </c>
      <c r="R1449" s="364" t="s">
        <v>555</v>
      </c>
      <c r="S1449" s="364" t="s">
        <v>555</v>
      </c>
      <c r="T1449" s="365">
        <v>139534</v>
      </c>
      <c r="U1449" s="365">
        <v>75110</v>
      </c>
      <c r="V1449" s="365">
        <v>61972</v>
      </c>
      <c r="W1449" s="365">
        <v>0</v>
      </c>
      <c r="X1449" s="365">
        <v>0</v>
      </c>
      <c r="Y1449" s="365">
        <v>13138</v>
      </c>
      <c r="Z1449" s="365">
        <v>64424</v>
      </c>
      <c r="AA1449" s="365">
        <v>0</v>
      </c>
      <c r="AB1449" s="365">
        <v>0</v>
      </c>
      <c r="AC1449" s="365">
        <v>64424</v>
      </c>
      <c r="AD1449" s="365">
        <v>0</v>
      </c>
      <c r="AE1449" s="365">
        <v>119641</v>
      </c>
      <c r="AF1449" s="365">
        <v>97037</v>
      </c>
      <c r="AG1449" s="365">
        <v>19136</v>
      </c>
      <c r="AH1449" s="365">
        <v>0</v>
      </c>
      <c r="AI1449" s="365">
        <v>77901</v>
      </c>
      <c r="AJ1449" s="365">
        <v>22604</v>
      </c>
      <c r="AK1449" s="365">
        <v>22604</v>
      </c>
      <c r="AL1449" s="365">
        <v>22604</v>
      </c>
      <c r="AM1449" s="365">
        <v>0</v>
      </c>
      <c r="AN1449" s="365">
        <v>0</v>
      </c>
      <c r="AO1449" s="365">
        <v>19893</v>
      </c>
      <c r="AP1449" s="365">
        <v>79887</v>
      </c>
      <c r="AQ1449" s="365">
        <v>20900</v>
      </c>
      <c r="AR1449" s="365">
        <v>0</v>
      </c>
      <c r="AS1449" s="365">
        <v>56587</v>
      </c>
      <c r="AT1449" s="365">
        <v>0</v>
      </c>
      <c r="AU1449" s="365">
        <v>0</v>
      </c>
      <c r="AV1449" s="365">
        <v>0</v>
      </c>
      <c r="AW1449" s="365">
        <v>0</v>
      </c>
      <c r="AX1449" s="365">
        <v>2400</v>
      </c>
      <c r="AY1449" s="365">
        <v>0</v>
      </c>
      <c r="AZ1449" s="365">
        <v>95997</v>
      </c>
      <c r="BA1449" s="365">
        <v>247</v>
      </c>
      <c r="BB1449" s="365">
        <v>0</v>
      </c>
      <c r="BC1449" s="365">
        <v>0</v>
      </c>
      <c r="BD1449" s="365">
        <v>0</v>
      </c>
      <c r="BE1449" s="365">
        <v>0</v>
      </c>
      <c r="BF1449" s="365">
        <v>247</v>
      </c>
      <c r="BG1449" s="365">
        <v>0</v>
      </c>
      <c r="BH1449" s="365">
        <v>0</v>
      </c>
      <c r="BI1449" s="365">
        <v>0</v>
      </c>
      <c r="BJ1449" s="365">
        <v>0</v>
      </c>
      <c r="BK1449" s="365">
        <v>0</v>
      </c>
      <c r="BL1449" s="365">
        <v>0</v>
      </c>
      <c r="BM1449" s="365">
        <v>0</v>
      </c>
      <c r="BN1449" s="365">
        <v>247</v>
      </c>
      <c r="BO1449" s="365">
        <v>0</v>
      </c>
      <c r="BP1449" s="365">
        <v>95750</v>
      </c>
      <c r="BQ1449" s="365">
        <v>0</v>
      </c>
      <c r="BR1449" s="365">
        <v>0</v>
      </c>
      <c r="BS1449" s="365">
        <v>0</v>
      </c>
      <c r="BT1449" s="365">
        <v>0</v>
      </c>
      <c r="BU1449" s="365">
        <v>0</v>
      </c>
      <c r="BV1449" s="365">
        <v>0</v>
      </c>
      <c r="BW1449" s="365">
        <v>-16110</v>
      </c>
      <c r="BX1449" s="365">
        <v>3783</v>
      </c>
      <c r="BY1449" s="365">
        <v>0</v>
      </c>
      <c r="BZ1449" s="365">
        <v>2287</v>
      </c>
      <c r="CA1449" s="365">
        <v>0</v>
      </c>
      <c r="CB1449" s="365">
        <v>49</v>
      </c>
      <c r="CC1449" s="365">
        <v>0</v>
      </c>
      <c r="CD1449" s="365">
        <v>0</v>
      </c>
      <c r="CE1449" s="365">
        <v>0</v>
      </c>
      <c r="CF1449" s="365">
        <v>0</v>
      </c>
      <c r="CG1449" s="365">
        <v>0</v>
      </c>
      <c r="CH1449" s="365">
        <v>8706</v>
      </c>
      <c r="CI1449" s="365">
        <v>0</v>
      </c>
      <c r="CJ1449" s="365">
        <v>0</v>
      </c>
      <c r="CK1449" s="365">
        <v>0</v>
      </c>
      <c r="CL1449" s="365">
        <v>0</v>
      </c>
      <c r="CM1449" s="365">
        <v>0</v>
      </c>
    </row>
    <row r="1450" spans="1:97">
      <c r="A1450" s="458" t="str">
        <f t="shared" si="22"/>
        <v>0102602263672000</v>
      </c>
      <c r="B1450" s="364" t="s">
        <v>1616</v>
      </c>
      <c r="C1450" s="364" t="s">
        <v>553</v>
      </c>
      <c r="D1450" s="364" t="s">
        <v>558</v>
      </c>
      <c r="E1450" s="364" t="s">
        <v>555</v>
      </c>
      <c r="F1450" s="364" t="s">
        <v>594</v>
      </c>
      <c r="G1450" s="364" t="s">
        <v>471</v>
      </c>
      <c r="H1450" s="364" t="s">
        <v>556</v>
      </c>
      <c r="J1450" s="364" t="s">
        <v>570</v>
      </c>
      <c r="K1450" s="364" t="s">
        <v>561</v>
      </c>
      <c r="L1450" s="364" t="s">
        <v>743</v>
      </c>
      <c r="M1450" s="364" t="s">
        <v>744</v>
      </c>
      <c r="N1450" s="364" t="s">
        <v>739</v>
      </c>
      <c r="O1450" s="364" t="s">
        <v>555</v>
      </c>
      <c r="P1450" s="364" t="s">
        <v>555</v>
      </c>
      <c r="Q1450" s="364" t="s">
        <v>555</v>
      </c>
      <c r="R1450" s="364" t="s">
        <v>555</v>
      </c>
      <c r="S1450" s="364" t="s">
        <v>555</v>
      </c>
      <c r="T1450" s="365">
        <v>0</v>
      </c>
      <c r="U1450" s="365">
        <v>6070</v>
      </c>
      <c r="V1450" s="365">
        <v>3200</v>
      </c>
      <c r="W1450" s="365">
        <v>0</v>
      </c>
      <c r="X1450" s="365">
        <v>3200</v>
      </c>
      <c r="Y1450" s="365">
        <v>0</v>
      </c>
      <c r="Z1450" s="365">
        <v>1193</v>
      </c>
      <c r="AA1450" s="365">
        <v>4877</v>
      </c>
      <c r="AB1450" s="365">
        <v>0</v>
      </c>
      <c r="AC1450" s="365">
        <v>1970</v>
      </c>
      <c r="AD1450" s="365">
        <v>0</v>
      </c>
      <c r="AE1450" s="365">
        <v>0</v>
      </c>
      <c r="AF1450" s="365">
        <v>1970</v>
      </c>
      <c r="AG1450" s="365">
        <v>0</v>
      </c>
      <c r="AH1450" s="365">
        <v>0</v>
      </c>
      <c r="AI1450" s="365">
        <v>0</v>
      </c>
      <c r="AJ1450" s="365">
        <v>0</v>
      </c>
      <c r="AK1450" s="365">
        <v>0</v>
      </c>
      <c r="AL1450" s="365">
        <v>0</v>
      </c>
      <c r="AM1450" s="365">
        <v>7037</v>
      </c>
      <c r="AN1450" s="365">
        <v>0</v>
      </c>
      <c r="AO1450" s="365">
        <v>0</v>
      </c>
      <c r="AP1450" s="365">
        <v>0</v>
      </c>
      <c r="AQ1450" s="365">
        <v>0</v>
      </c>
      <c r="AU1450" s="365">
        <v>0</v>
      </c>
      <c r="AV1450" s="365">
        <v>0</v>
      </c>
      <c r="AW1450" s="365">
        <v>0</v>
      </c>
      <c r="AX1450" s="365">
        <v>0</v>
      </c>
      <c r="AY1450" s="365">
        <v>0</v>
      </c>
      <c r="AZ1450" s="365">
        <v>0</v>
      </c>
      <c r="BA1450" s="365">
        <v>0</v>
      </c>
      <c r="BB1450" s="365">
        <v>0</v>
      </c>
      <c r="BC1450" s="365">
        <v>0</v>
      </c>
      <c r="BD1450" s="365">
        <v>4393</v>
      </c>
      <c r="BE1450" s="365">
        <v>0</v>
      </c>
      <c r="BF1450" s="365">
        <v>4393</v>
      </c>
      <c r="BG1450" s="365">
        <v>0</v>
      </c>
      <c r="BH1450" s="365">
        <v>4393</v>
      </c>
      <c r="BI1450" s="365">
        <v>0</v>
      </c>
      <c r="BJ1450" s="365">
        <v>0</v>
      </c>
      <c r="BK1450" s="365">
        <v>0</v>
      </c>
      <c r="BL1450" s="365">
        <v>61973</v>
      </c>
      <c r="BM1450" s="365">
        <v>0</v>
      </c>
      <c r="BN1450" s="365">
        <v>0</v>
      </c>
      <c r="BO1450" s="365">
        <v>0</v>
      </c>
      <c r="BP1450" s="365">
        <v>0</v>
      </c>
      <c r="BQ1450" s="365">
        <v>247</v>
      </c>
      <c r="BR1450" s="365">
        <v>62437</v>
      </c>
      <c r="BS1450" s="365">
        <v>1987</v>
      </c>
      <c r="BT1450" s="365">
        <v>48148</v>
      </c>
      <c r="BU1450" s="365">
        <v>8439</v>
      </c>
      <c r="BV1450" s="365">
        <v>48148</v>
      </c>
      <c r="BW1450" s="365">
        <v>56587</v>
      </c>
      <c r="BX1450" s="365">
        <v>11396</v>
      </c>
      <c r="BY1450" s="365">
        <v>13383</v>
      </c>
      <c r="BZ1450" s="365">
        <v>59544</v>
      </c>
      <c r="CA1450" s="365">
        <v>69970</v>
      </c>
      <c r="CB1450" s="365">
        <v>0</v>
      </c>
      <c r="CC1450" s="365">
        <v>0</v>
      </c>
      <c r="CD1450" s="365">
        <v>0</v>
      </c>
      <c r="CE1450" s="365">
        <v>0</v>
      </c>
      <c r="CF1450" s="365">
        <v>0</v>
      </c>
      <c r="CG1450" s="365">
        <v>0</v>
      </c>
      <c r="CH1450" s="365">
        <v>0</v>
      </c>
      <c r="CI1450" s="365">
        <v>0</v>
      </c>
      <c r="CJ1450" s="365">
        <v>0</v>
      </c>
      <c r="CK1450" s="365">
        <v>0</v>
      </c>
      <c r="CL1450" s="365">
        <v>0</v>
      </c>
      <c r="CM1450" s="365">
        <v>0</v>
      </c>
      <c r="CN1450" s="365">
        <v>0</v>
      </c>
      <c r="CO1450" s="365">
        <v>0</v>
      </c>
      <c r="CP1450" s="365">
        <v>0</v>
      </c>
      <c r="CQ1450" s="365">
        <v>0</v>
      </c>
      <c r="CR1450" s="365">
        <v>0</v>
      </c>
      <c r="CS1450" s="365">
        <v>0</v>
      </c>
    </row>
    <row r="1451" spans="1:97">
      <c r="A1451" s="458" t="str">
        <f t="shared" si="22"/>
        <v>0102901263672000</v>
      </c>
      <c r="B1451" s="364" t="s">
        <v>1616</v>
      </c>
      <c r="C1451" s="364" t="s">
        <v>553</v>
      </c>
      <c r="D1451" s="364" t="s">
        <v>558</v>
      </c>
      <c r="E1451" s="364" t="s">
        <v>555</v>
      </c>
      <c r="F1451" s="364" t="s">
        <v>594</v>
      </c>
      <c r="G1451" s="364" t="s">
        <v>471</v>
      </c>
      <c r="H1451" s="364" t="s">
        <v>556</v>
      </c>
      <c r="J1451" s="364" t="s">
        <v>583</v>
      </c>
      <c r="K1451" s="364" t="s">
        <v>558</v>
      </c>
      <c r="L1451" s="364" t="s">
        <v>743</v>
      </c>
      <c r="M1451" s="364" t="s">
        <v>744</v>
      </c>
      <c r="N1451" s="364" t="s">
        <v>739</v>
      </c>
      <c r="O1451" s="364" t="s">
        <v>555</v>
      </c>
      <c r="P1451" s="364" t="s">
        <v>555</v>
      </c>
      <c r="Q1451" s="364" t="s">
        <v>555</v>
      </c>
      <c r="R1451" s="364" t="s">
        <v>555</v>
      </c>
      <c r="S1451" s="364" t="s">
        <v>555</v>
      </c>
      <c r="T1451" s="365">
        <v>3460808</v>
      </c>
      <c r="U1451" s="365">
        <v>3471101</v>
      </c>
      <c r="V1451" s="365">
        <v>2582</v>
      </c>
      <c r="W1451" s="365">
        <v>2670</v>
      </c>
      <c r="X1451" s="365">
        <v>2322</v>
      </c>
      <c r="Y1451" s="365">
        <v>7574</v>
      </c>
      <c r="Z1451" s="365">
        <v>1266</v>
      </c>
      <c r="AA1451" s="365">
        <v>5722</v>
      </c>
      <c r="AB1451" s="365">
        <v>51714</v>
      </c>
      <c r="AC1451" s="365">
        <v>1130</v>
      </c>
      <c r="AD1451" s="365">
        <v>3</v>
      </c>
      <c r="AE1451" s="365">
        <v>8</v>
      </c>
      <c r="AF1451" s="365">
        <v>1106</v>
      </c>
      <c r="AG1451" s="365">
        <v>250022</v>
      </c>
      <c r="AH1451" s="365">
        <v>866</v>
      </c>
      <c r="AI1451" s="365">
        <v>243790</v>
      </c>
      <c r="AJ1451" s="365">
        <v>495784</v>
      </c>
      <c r="AK1451" s="365">
        <v>88351</v>
      </c>
      <c r="AL1451" s="365">
        <v>25420</v>
      </c>
      <c r="AM1451" s="365">
        <v>10</v>
      </c>
      <c r="AN1451" s="365">
        <v>2750</v>
      </c>
      <c r="AO1451" s="365">
        <v>176</v>
      </c>
      <c r="AP1451" s="365">
        <v>2794</v>
      </c>
      <c r="AQ1451" s="365">
        <v>4554</v>
      </c>
      <c r="AR1451" s="365">
        <v>5011001</v>
      </c>
      <c r="AS1451" s="365">
        <v>2</v>
      </c>
      <c r="AT1451" s="365">
        <v>2</v>
      </c>
      <c r="AU1451" s="365">
        <v>0</v>
      </c>
      <c r="AV1451" s="365">
        <v>1</v>
      </c>
      <c r="AW1451" s="365">
        <v>1</v>
      </c>
      <c r="AX1451" s="365">
        <v>0</v>
      </c>
      <c r="AY1451" s="365">
        <v>2</v>
      </c>
      <c r="AZ1451" s="365">
        <v>0</v>
      </c>
      <c r="BA1451" s="365">
        <v>338</v>
      </c>
      <c r="BB1451" s="365">
        <v>0</v>
      </c>
      <c r="BC1451" s="365">
        <v>0</v>
      </c>
      <c r="BD1451" s="365">
        <v>0</v>
      </c>
      <c r="BE1451" s="365">
        <v>338</v>
      </c>
      <c r="BF1451" s="365">
        <v>0</v>
      </c>
      <c r="BG1451" s="365">
        <v>623</v>
      </c>
      <c r="BH1451" s="365">
        <v>403690</v>
      </c>
      <c r="BI1451" s="365">
        <v>0</v>
      </c>
      <c r="BJ1451" s="365">
        <v>506</v>
      </c>
      <c r="BK1451" s="365">
        <v>404819</v>
      </c>
      <c r="BL1451" s="365">
        <v>0</v>
      </c>
      <c r="BM1451" s="365">
        <v>0</v>
      </c>
      <c r="BN1451" s="365">
        <v>0</v>
      </c>
      <c r="BO1451" s="365">
        <v>2</v>
      </c>
      <c r="BP1451" s="365">
        <v>0</v>
      </c>
      <c r="BQ1451" s="365">
        <v>0</v>
      </c>
      <c r="BR1451" s="365">
        <v>0</v>
      </c>
      <c r="BS1451" s="365">
        <v>0</v>
      </c>
      <c r="BT1451" s="365">
        <v>0</v>
      </c>
    </row>
    <row r="1452" spans="1:97">
      <c r="A1452" s="458" t="str">
        <f t="shared" si="22"/>
        <v>0104001263672000</v>
      </c>
      <c r="B1452" s="364" t="s">
        <v>1616</v>
      </c>
      <c r="C1452" s="364" t="s">
        <v>553</v>
      </c>
      <c r="D1452" s="364" t="s">
        <v>558</v>
      </c>
      <c r="E1452" s="364" t="s">
        <v>555</v>
      </c>
      <c r="F1452" s="364" t="s">
        <v>594</v>
      </c>
      <c r="G1452" s="364" t="s">
        <v>471</v>
      </c>
      <c r="H1452" s="364" t="s">
        <v>556</v>
      </c>
      <c r="J1452" s="364" t="s">
        <v>582</v>
      </c>
      <c r="K1452" s="364" t="s">
        <v>558</v>
      </c>
      <c r="L1452" s="364" t="s">
        <v>743</v>
      </c>
      <c r="M1452" s="364" t="s">
        <v>744</v>
      </c>
      <c r="N1452" s="364" t="s">
        <v>739</v>
      </c>
      <c r="O1452" s="364" t="s">
        <v>555</v>
      </c>
      <c r="P1452" s="364" t="s">
        <v>555</v>
      </c>
      <c r="Q1452" s="364" t="s">
        <v>555</v>
      </c>
      <c r="R1452" s="364" t="s">
        <v>555</v>
      </c>
      <c r="S1452" s="364" t="s">
        <v>555</v>
      </c>
      <c r="T1452" s="365">
        <v>0</v>
      </c>
      <c r="U1452" s="365">
        <v>0</v>
      </c>
      <c r="V1452" s="365">
        <v>62437</v>
      </c>
      <c r="W1452" s="365">
        <v>64424</v>
      </c>
      <c r="X1452" s="365">
        <v>187</v>
      </c>
      <c r="Y1452" s="365">
        <v>187</v>
      </c>
      <c r="Z1452" s="365">
        <v>11209</v>
      </c>
      <c r="AA1452" s="365">
        <v>13196</v>
      </c>
      <c r="AB1452" s="365">
        <v>51041</v>
      </c>
      <c r="AC1452" s="365">
        <v>51041</v>
      </c>
      <c r="AD1452" s="365">
        <v>0</v>
      </c>
      <c r="AE1452" s="365">
        <v>0</v>
      </c>
      <c r="AF1452" s="365">
        <v>0</v>
      </c>
      <c r="AG1452" s="365">
        <v>0</v>
      </c>
      <c r="AH1452" s="365">
        <v>0</v>
      </c>
      <c r="AI1452" s="365">
        <v>0</v>
      </c>
      <c r="AJ1452" s="365">
        <v>0</v>
      </c>
      <c r="AK1452" s="365">
        <v>0</v>
      </c>
      <c r="AL1452" s="365">
        <v>0</v>
      </c>
      <c r="AM1452" s="365">
        <v>0</v>
      </c>
      <c r="AN1452" s="365">
        <v>0</v>
      </c>
      <c r="AO1452" s="365">
        <v>0</v>
      </c>
      <c r="AP1452" s="365">
        <v>0</v>
      </c>
      <c r="AQ1452" s="365">
        <v>0</v>
      </c>
      <c r="AR1452" s="365">
        <v>0</v>
      </c>
      <c r="AS1452" s="365">
        <v>0</v>
      </c>
      <c r="AT1452" s="365">
        <v>0</v>
      </c>
      <c r="AU1452" s="365">
        <v>0</v>
      </c>
      <c r="AV1452" s="365">
        <v>48148</v>
      </c>
      <c r="AW1452" s="365">
        <v>56587</v>
      </c>
      <c r="AX1452" s="365">
        <v>546</v>
      </c>
      <c r="AY1452" s="365">
        <v>546</v>
      </c>
      <c r="AZ1452" s="365">
        <v>47602</v>
      </c>
      <c r="BA1452" s="365">
        <v>56041</v>
      </c>
      <c r="BB1452" s="365">
        <v>0</v>
      </c>
      <c r="BC1452" s="365">
        <v>0</v>
      </c>
      <c r="BD1452" s="365">
        <v>0</v>
      </c>
      <c r="BE1452" s="365">
        <v>0</v>
      </c>
      <c r="BF1452" s="365">
        <v>0</v>
      </c>
      <c r="BG1452" s="365">
        <v>0</v>
      </c>
      <c r="BH1452" s="365">
        <v>0</v>
      </c>
      <c r="BI1452" s="365">
        <v>0</v>
      </c>
      <c r="BJ1452" s="365">
        <v>0</v>
      </c>
      <c r="BK1452" s="365">
        <v>0</v>
      </c>
      <c r="BL1452" s="365">
        <v>0</v>
      </c>
      <c r="BM1452" s="365">
        <v>0</v>
      </c>
      <c r="BN1452" s="365">
        <v>0</v>
      </c>
      <c r="BO1452" s="365">
        <v>0</v>
      </c>
      <c r="BP1452" s="365">
        <v>0</v>
      </c>
      <c r="BQ1452" s="365">
        <v>110585</v>
      </c>
      <c r="BR1452" s="365">
        <v>121011</v>
      </c>
      <c r="BS1452" s="365">
        <v>0</v>
      </c>
      <c r="BT1452" s="365">
        <v>1987</v>
      </c>
      <c r="BU1452" s="365">
        <v>0</v>
      </c>
      <c r="BV1452" s="365">
        <v>8439</v>
      </c>
      <c r="BW1452" s="365">
        <v>10426</v>
      </c>
      <c r="BX1452" s="365">
        <v>0</v>
      </c>
      <c r="BY1452" s="365">
        <v>0</v>
      </c>
      <c r="BZ1452" s="365">
        <v>0</v>
      </c>
      <c r="CA1452" s="365">
        <v>0</v>
      </c>
      <c r="CB1452" s="365">
        <v>10426</v>
      </c>
      <c r="CC1452" s="365">
        <v>0</v>
      </c>
      <c r="CD1452" s="365">
        <v>0</v>
      </c>
      <c r="CE1452" s="365">
        <v>0</v>
      </c>
      <c r="CF1452" s="365">
        <v>0</v>
      </c>
      <c r="CG1452" s="365">
        <v>0</v>
      </c>
      <c r="CH1452" s="365">
        <v>0</v>
      </c>
      <c r="CI1452" s="365">
        <v>0</v>
      </c>
      <c r="CJ1452" s="365">
        <v>0</v>
      </c>
    </row>
    <row r="1453" spans="1:97">
      <c r="A1453" s="458" t="str">
        <f t="shared" si="22"/>
        <v>0104501263672000</v>
      </c>
      <c r="B1453" s="364" t="s">
        <v>1616</v>
      </c>
      <c r="C1453" s="364" t="s">
        <v>553</v>
      </c>
      <c r="D1453" s="364" t="s">
        <v>558</v>
      </c>
      <c r="E1453" s="364" t="s">
        <v>555</v>
      </c>
      <c r="F1453" s="364" t="s">
        <v>594</v>
      </c>
      <c r="G1453" s="364" t="s">
        <v>471</v>
      </c>
      <c r="H1453" s="364" t="s">
        <v>556</v>
      </c>
      <c r="J1453" s="364" t="s">
        <v>571</v>
      </c>
      <c r="K1453" s="364" t="s">
        <v>558</v>
      </c>
      <c r="L1453" s="364" t="s">
        <v>743</v>
      </c>
      <c r="M1453" s="364" t="s">
        <v>744</v>
      </c>
      <c r="N1453" s="364" t="s">
        <v>739</v>
      </c>
      <c r="O1453" s="364" t="s">
        <v>555</v>
      </c>
      <c r="P1453" s="364" t="s">
        <v>555</v>
      </c>
      <c r="Q1453" s="364" t="s">
        <v>555</v>
      </c>
      <c r="R1453" s="364" t="s">
        <v>555</v>
      </c>
      <c r="S1453" s="364" t="s">
        <v>555</v>
      </c>
      <c r="T1453" s="365">
        <v>78023</v>
      </c>
      <c r="U1453" s="365">
        <v>0</v>
      </c>
      <c r="V1453" s="365">
        <v>0</v>
      </c>
      <c r="W1453" s="365">
        <v>13016</v>
      </c>
      <c r="X1453" s="365">
        <v>0</v>
      </c>
      <c r="Y1453" s="365">
        <v>0</v>
      </c>
      <c r="Z1453" s="365">
        <v>0</v>
      </c>
      <c r="AA1453" s="365">
        <v>0</v>
      </c>
      <c r="AB1453" s="365">
        <v>0</v>
      </c>
      <c r="AC1453" s="365">
        <v>0</v>
      </c>
      <c r="AD1453" s="365">
        <v>0</v>
      </c>
      <c r="AE1453" s="365">
        <v>91039</v>
      </c>
      <c r="AF1453" s="365">
        <v>0</v>
      </c>
      <c r="AG1453" s="365">
        <v>0</v>
      </c>
      <c r="AH1453" s="365">
        <v>0</v>
      </c>
    </row>
    <row r="1454" spans="1:97">
      <c r="A1454" s="458" t="str">
        <f t="shared" si="22"/>
        <v>0104502263672000</v>
      </c>
      <c r="B1454" s="364" t="s">
        <v>1616</v>
      </c>
      <c r="C1454" s="364" t="s">
        <v>553</v>
      </c>
      <c r="D1454" s="364" t="s">
        <v>558</v>
      </c>
      <c r="E1454" s="364" t="s">
        <v>555</v>
      </c>
      <c r="F1454" s="364" t="s">
        <v>594</v>
      </c>
      <c r="G1454" s="364" t="s">
        <v>471</v>
      </c>
      <c r="H1454" s="364" t="s">
        <v>556</v>
      </c>
      <c r="J1454" s="364" t="s">
        <v>571</v>
      </c>
      <c r="K1454" s="364" t="s">
        <v>561</v>
      </c>
      <c r="L1454" s="364" t="s">
        <v>743</v>
      </c>
      <c r="M1454" s="364" t="s">
        <v>744</v>
      </c>
      <c r="N1454" s="364" t="s">
        <v>739</v>
      </c>
      <c r="O1454" s="364" t="s">
        <v>555</v>
      </c>
      <c r="P1454" s="364" t="s">
        <v>555</v>
      </c>
      <c r="Q1454" s="364" t="s">
        <v>555</v>
      </c>
      <c r="R1454" s="364" t="s">
        <v>555</v>
      </c>
      <c r="S1454" s="364" t="s">
        <v>555</v>
      </c>
      <c r="T1454" s="365">
        <v>16082</v>
      </c>
      <c r="U1454" s="365">
        <v>0</v>
      </c>
      <c r="V1454" s="365">
        <v>0</v>
      </c>
      <c r="W1454" s="365">
        <v>4405</v>
      </c>
      <c r="X1454" s="365">
        <v>0</v>
      </c>
      <c r="Y1454" s="365">
        <v>0</v>
      </c>
      <c r="Z1454" s="365">
        <v>0</v>
      </c>
      <c r="AA1454" s="365">
        <v>0</v>
      </c>
      <c r="AB1454" s="365">
        <v>0</v>
      </c>
      <c r="AC1454" s="365">
        <v>0</v>
      </c>
      <c r="AD1454" s="365">
        <v>0</v>
      </c>
      <c r="AE1454" s="365">
        <v>20487</v>
      </c>
      <c r="AF1454" s="365">
        <v>0</v>
      </c>
      <c r="AG1454" s="365">
        <v>0</v>
      </c>
      <c r="AH1454" s="365">
        <v>0</v>
      </c>
    </row>
    <row r="1455" spans="1:97">
      <c r="A1455" s="458" t="str">
        <f t="shared" si="22"/>
        <v>0104503263672000</v>
      </c>
      <c r="B1455" s="364" t="s">
        <v>1616</v>
      </c>
      <c r="C1455" s="364" t="s">
        <v>553</v>
      </c>
      <c r="D1455" s="364" t="s">
        <v>558</v>
      </c>
      <c r="E1455" s="364" t="s">
        <v>555</v>
      </c>
      <c r="F1455" s="364" t="s">
        <v>594</v>
      </c>
      <c r="G1455" s="364" t="s">
        <v>471</v>
      </c>
      <c r="H1455" s="364" t="s">
        <v>556</v>
      </c>
      <c r="J1455" s="364" t="s">
        <v>571</v>
      </c>
      <c r="K1455" s="364" t="s">
        <v>562</v>
      </c>
      <c r="L1455" s="364" t="s">
        <v>743</v>
      </c>
      <c r="M1455" s="364" t="s">
        <v>744</v>
      </c>
      <c r="N1455" s="364" t="s">
        <v>739</v>
      </c>
      <c r="O1455" s="364" t="s">
        <v>555</v>
      </c>
      <c r="P1455" s="364" t="s">
        <v>555</v>
      </c>
      <c r="Q1455" s="364" t="s">
        <v>555</v>
      </c>
      <c r="R1455" s="364" t="s">
        <v>555</v>
      </c>
      <c r="S1455" s="364" t="s">
        <v>555</v>
      </c>
      <c r="T1455" s="365">
        <v>81884</v>
      </c>
      <c r="U1455" s="365">
        <v>0</v>
      </c>
      <c r="V1455" s="365">
        <v>0</v>
      </c>
      <c r="W1455" s="365">
        <v>14434</v>
      </c>
      <c r="X1455" s="365">
        <v>0</v>
      </c>
      <c r="Y1455" s="365">
        <v>0</v>
      </c>
      <c r="Z1455" s="365">
        <v>0</v>
      </c>
      <c r="AA1455" s="365">
        <v>0</v>
      </c>
      <c r="AB1455" s="365">
        <v>0</v>
      </c>
      <c r="AC1455" s="365">
        <v>0</v>
      </c>
      <c r="AD1455" s="365">
        <v>0</v>
      </c>
      <c r="AE1455" s="365">
        <v>96318</v>
      </c>
      <c r="AF1455" s="365">
        <v>0</v>
      </c>
      <c r="AG1455" s="365">
        <v>0</v>
      </c>
      <c r="AH1455" s="365">
        <v>0</v>
      </c>
    </row>
    <row r="1456" spans="1:97">
      <c r="A1456" s="458" t="str">
        <f t="shared" si="22"/>
        <v>0104504263672000</v>
      </c>
      <c r="B1456" s="364" t="s">
        <v>1616</v>
      </c>
      <c r="C1456" s="364" t="s">
        <v>553</v>
      </c>
      <c r="D1456" s="364" t="s">
        <v>558</v>
      </c>
      <c r="E1456" s="364" t="s">
        <v>555</v>
      </c>
      <c r="F1456" s="364" t="s">
        <v>594</v>
      </c>
      <c r="G1456" s="364" t="s">
        <v>471</v>
      </c>
      <c r="H1456" s="364" t="s">
        <v>556</v>
      </c>
      <c r="J1456" s="364" t="s">
        <v>571</v>
      </c>
      <c r="K1456" s="364" t="s">
        <v>563</v>
      </c>
      <c r="L1456" s="364" t="s">
        <v>743</v>
      </c>
      <c r="M1456" s="364" t="s">
        <v>744</v>
      </c>
      <c r="N1456" s="364" t="s">
        <v>739</v>
      </c>
      <c r="O1456" s="364" t="s">
        <v>555</v>
      </c>
      <c r="P1456" s="364" t="s">
        <v>555</v>
      </c>
      <c r="Q1456" s="364" t="s">
        <v>555</v>
      </c>
      <c r="R1456" s="364" t="s">
        <v>555</v>
      </c>
      <c r="S1456" s="364" t="s">
        <v>555</v>
      </c>
      <c r="T1456" s="365">
        <v>14234</v>
      </c>
      <c r="U1456" s="365">
        <v>0</v>
      </c>
      <c r="V1456" s="365">
        <v>0</v>
      </c>
      <c r="W1456" s="365">
        <v>4131</v>
      </c>
      <c r="X1456" s="365">
        <v>0</v>
      </c>
      <c r="Y1456" s="365">
        <v>0</v>
      </c>
      <c r="Z1456" s="365">
        <v>0</v>
      </c>
      <c r="AA1456" s="365">
        <v>0</v>
      </c>
      <c r="AB1456" s="365">
        <v>0</v>
      </c>
      <c r="AC1456" s="365">
        <v>0</v>
      </c>
      <c r="AD1456" s="365">
        <v>0</v>
      </c>
      <c r="AE1456" s="365">
        <v>18365</v>
      </c>
      <c r="AF1456" s="365">
        <v>0</v>
      </c>
      <c r="AG1456" s="365">
        <v>0</v>
      </c>
      <c r="AH1456" s="365">
        <v>0</v>
      </c>
    </row>
    <row r="1457" spans="1:34">
      <c r="A1457" s="458" t="str">
        <f t="shared" si="22"/>
        <v>0104505263672000</v>
      </c>
      <c r="B1457" s="364" t="s">
        <v>1616</v>
      </c>
      <c r="C1457" s="364" t="s">
        <v>553</v>
      </c>
      <c r="D1457" s="364" t="s">
        <v>558</v>
      </c>
      <c r="E1457" s="364" t="s">
        <v>555</v>
      </c>
      <c r="F1457" s="364" t="s">
        <v>594</v>
      </c>
      <c r="G1457" s="364" t="s">
        <v>471</v>
      </c>
      <c r="H1457" s="364" t="s">
        <v>556</v>
      </c>
      <c r="J1457" s="364" t="s">
        <v>571</v>
      </c>
      <c r="K1457" s="364" t="s">
        <v>564</v>
      </c>
      <c r="L1457" s="364" t="s">
        <v>743</v>
      </c>
      <c r="M1457" s="364" t="s">
        <v>744</v>
      </c>
      <c r="N1457" s="364" t="s">
        <v>739</v>
      </c>
      <c r="O1457" s="364" t="s">
        <v>555</v>
      </c>
      <c r="P1457" s="364" t="s">
        <v>555</v>
      </c>
      <c r="Q1457" s="364" t="s">
        <v>555</v>
      </c>
      <c r="R1457" s="364" t="s">
        <v>555</v>
      </c>
      <c r="S1457" s="364" t="s">
        <v>555</v>
      </c>
      <c r="T1457" s="365">
        <v>83781</v>
      </c>
      <c r="U1457" s="365">
        <v>0</v>
      </c>
      <c r="V1457" s="365">
        <v>0</v>
      </c>
      <c r="W1457" s="365">
        <v>15137</v>
      </c>
      <c r="X1457" s="365">
        <v>0</v>
      </c>
      <c r="Y1457" s="365">
        <v>0</v>
      </c>
      <c r="Z1457" s="365">
        <v>0</v>
      </c>
      <c r="AA1457" s="365">
        <v>0</v>
      </c>
      <c r="AB1457" s="365">
        <v>0</v>
      </c>
      <c r="AC1457" s="365">
        <v>0</v>
      </c>
      <c r="AD1457" s="365">
        <v>0</v>
      </c>
      <c r="AE1457" s="365">
        <v>98918</v>
      </c>
      <c r="AF1457" s="365">
        <v>0</v>
      </c>
      <c r="AG1457" s="365">
        <v>0</v>
      </c>
      <c r="AH1457" s="365">
        <v>0</v>
      </c>
    </row>
    <row r="1458" spans="1:34">
      <c r="A1458" s="458" t="str">
        <f t="shared" si="22"/>
        <v>0104506263672000</v>
      </c>
      <c r="B1458" s="364" t="s">
        <v>1616</v>
      </c>
      <c r="C1458" s="364" t="s">
        <v>553</v>
      </c>
      <c r="D1458" s="364" t="s">
        <v>558</v>
      </c>
      <c r="E1458" s="364" t="s">
        <v>555</v>
      </c>
      <c r="F1458" s="364" t="s">
        <v>594</v>
      </c>
      <c r="G1458" s="364" t="s">
        <v>471</v>
      </c>
      <c r="H1458" s="364" t="s">
        <v>556</v>
      </c>
      <c r="J1458" s="364" t="s">
        <v>571</v>
      </c>
      <c r="K1458" s="364" t="s">
        <v>565</v>
      </c>
      <c r="L1458" s="364" t="s">
        <v>743</v>
      </c>
      <c r="M1458" s="364" t="s">
        <v>744</v>
      </c>
      <c r="N1458" s="364" t="s">
        <v>739</v>
      </c>
      <c r="O1458" s="364" t="s">
        <v>555</v>
      </c>
      <c r="P1458" s="364" t="s">
        <v>555</v>
      </c>
      <c r="Q1458" s="364" t="s">
        <v>555</v>
      </c>
      <c r="R1458" s="364" t="s">
        <v>555</v>
      </c>
      <c r="S1458" s="364" t="s">
        <v>555</v>
      </c>
      <c r="T1458" s="365">
        <v>12337</v>
      </c>
      <c r="U1458" s="365">
        <v>0</v>
      </c>
      <c r="V1458" s="365">
        <v>0</v>
      </c>
      <c r="W1458" s="365">
        <v>3850</v>
      </c>
      <c r="X1458" s="365">
        <v>0</v>
      </c>
      <c r="Y1458" s="365">
        <v>0</v>
      </c>
      <c r="Z1458" s="365">
        <v>0</v>
      </c>
      <c r="AA1458" s="365">
        <v>0</v>
      </c>
      <c r="AB1458" s="365">
        <v>0</v>
      </c>
      <c r="AC1458" s="365">
        <v>0</v>
      </c>
      <c r="AD1458" s="365">
        <v>0</v>
      </c>
      <c r="AE1458" s="365">
        <v>16187</v>
      </c>
      <c r="AF1458" s="365">
        <v>0</v>
      </c>
      <c r="AG1458" s="365">
        <v>0</v>
      </c>
      <c r="AH1458" s="365">
        <v>0</v>
      </c>
    </row>
    <row r="1459" spans="1:34">
      <c r="A1459" s="458" t="str">
        <f t="shared" si="22"/>
        <v>0104507263672000</v>
      </c>
      <c r="B1459" s="364" t="s">
        <v>1616</v>
      </c>
      <c r="C1459" s="364" t="s">
        <v>553</v>
      </c>
      <c r="D1459" s="364" t="s">
        <v>558</v>
      </c>
      <c r="E1459" s="364" t="s">
        <v>555</v>
      </c>
      <c r="F1459" s="364" t="s">
        <v>594</v>
      </c>
      <c r="G1459" s="364" t="s">
        <v>471</v>
      </c>
      <c r="H1459" s="364" t="s">
        <v>556</v>
      </c>
      <c r="J1459" s="364" t="s">
        <v>571</v>
      </c>
      <c r="K1459" s="364" t="s">
        <v>566</v>
      </c>
      <c r="L1459" s="364" t="s">
        <v>743</v>
      </c>
      <c r="M1459" s="364" t="s">
        <v>744</v>
      </c>
      <c r="N1459" s="364" t="s">
        <v>739</v>
      </c>
      <c r="O1459" s="364" t="s">
        <v>555</v>
      </c>
      <c r="P1459" s="364" t="s">
        <v>555</v>
      </c>
      <c r="Q1459" s="364" t="s">
        <v>555</v>
      </c>
      <c r="R1459" s="364" t="s">
        <v>555</v>
      </c>
      <c r="S1459" s="364" t="s">
        <v>555</v>
      </c>
      <c r="T1459" s="365">
        <v>85227</v>
      </c>
      <c r="U1459" s="365">
        <v>0</v>
      </c>
      <c r="V1459" s="365">
        <v>0</v>
      </c>
      <c r="W1459" s="365">
        <v>16122</v>
      </c>
      <c r="X1459" s="365">
        <v>0</v>
      </c>
      <c r="Y1459" s="365">
        <v>0</v>
      </c>
      <c r="Z1459" s="365">
        <v>0</v>
      </c>
      <c r="AA1459" s="365">
        <v>0</v>
      </c>
      <c r="AB1459" s="365">
        <v>0</v>
      </c>
      <c r="AC1459" s="365">
        <v>0</v>
      </c>
      <c r="AD1459" s="365">
        <v>0</v>
      </c>
      <c r="AE1459" s="365">
        <v>101349</v>
      </c>
      <c r="AF1459" s="365">
        <v>0</v>
      </c>
      <c r="AG1459" s="365">
        <v>0</v>
      </c>
      <c r="AH1459" s="365">
        <v>0</v>
      </c>
    </row>
    <row r="1460" spans="1:34">
      <c r="A1460" s="458" t="str">
        <f t="shared" si="22"/>
        <v>0104508263672000</v>
      </c>
      <c r="B1460" s="364" t="s">
        <v>1616</v>
      </c>
      <c r="C1460" s="364" t="s">
        <v>553</v>
      </c>
      <c r="D1460" s="364" t="s">
        <v>558</v>
      </c>
      <c r="E1460" s="364" t="s">
        <v>555</v>
      </c>
      <c r="F1460" s="364" t="s">
        <v>594</v>
      </c>
      <c r="G1460" s="364" t="s">
        <v>471</v>
      </c>
      <c r="H1460" s="364" t="s">
        <v>556</v>
      </c>
      <c r="J1460" s="364" t="s">
        <v>571</v>
      </c>
      <c r="K1460" s="364" t="s">
        <v>554</v>
      </c>
      <c r="L1460" s="364" t="s">
        <v>743</v>
      </c>
      <c r="M1460" s="364" t="s">
        <v>744</v>
      </c>
      <c r="N1460" s="364" t="s">
        <v>739</v>
      </c>
      <c r="O1460" s="364" t="s">
        <v>555</v>
      </c>
      <c r="P1460" s="364" t="s">
        <v>555</v>
      </c>
      <c r="Q1460" s="364" t="s">
        <v>555</v>
      </c>
      <c r="R1460" s="364" t="s">
        <v>555</v>
      </c>
      <c r="S1460" s="364" t="s">
        <v>555</v>
      </c>
      <c r="T1460" s="365">
        <v>10391</v>
      </c>
      <c r="U1460" s="365">
        <v>0</v>
      </c>
      <c r="V1460" s="365">
        <v>0</v>
      </c>
      <c r="W1460" s="365">
        <v>3563</v>
      </c>
      <c r="X1460" s="365">
        <v>0</v>
      </c>
      <c r="Y1460" s="365">
        <v>0</v>
      </c>
      <c r="Z1460" s="365">
        <v>0</v>
      </c>
      <c r="AA1460" s="365">
        <v>0</v>
      </c>
      <c r="AB1460" s="365">
        <v>0</v>
      </c>
      <c r="AC1460" s="365">
        <v>0</v>
      </c>
      <c r="AD1460" s="365">
        <v>0</v>
      </c>
      <c r="AE1460" s="365">
        <v>13954</v>
      </c>
      <c r="AF1460" s="365">
        <v>0</v>
      </c>
      <c r="AG1460" s="365">
        <v>0</v>
      </c>
      <c r="AH1460" s="365">
        <v>0</v>
      </c>
    </row>
    <row r="1461" spans="1:34">
      <c r="A1461" s="458" t="str">
        <f t="shared" si="22"/>
        <v>0104509263672000</v>
      </c>
      <c r="B1461" s="364" t="s">
        <v>1616</v>
      </c>
      <c r="C1461" s="364" t="s">
        <v>553</v>
      </c>
      <c r="D1461" s="364" t="s">
        <v>558</v>
      </c>
      <c r="E1461" s="364" t="s">
        <v>555</v>
      </c>
      <c r="F1461" s="364" t="s">
        <v>594</v>
      </c>
      <c r="G1461" s="364" t="s">
        <v>471</v>
      </c>
      <c r="H1461" s="364" t="s">
        <v>556</v>
      </c>
      <c r="J1461" s="364" t="s">
        <v>571</v>
      </c>
      <c r="K1461" s="364" t="s">
        <v>567</v>
      </c>
      <c r="L1461" s="364" t="s">
        <v>743</v>
      </c>
      <c r="M1461" s="364" t="s">
        <v>744</v>
      </c>
      <c r="N1461" s="364" t="s">
        <v>739</v>
      </c>
      <c r="O1461" s="364" t="s">
        <v>555</v>
      </c>
      <c r="P1461" s="364" t="s">
        <v>555</v>
      </c>
      <c r="Q1461" s="364" t="s">
        <v>555</v>
      </c>
      <c r="R1461" s="364" t="s">
        <v>555</v>
      </c>
      <c r="S1461" s="364" t="s">
        <v>555</v>
      </c>
      <c r="T1461" s="365">
        <v>87223</v>
      </c>
      <c r="U1461" s="365">
        <v>0</v>
      </c>
      <c r="V1461" s="365">
        <v>0</v>
      </c>
      <c r="W1461" s="365">
        <v>16416</v>
      </c>
      <c r="X1461" s="365">
        <v>0</v>
      </c>
      <c r="Y1461" s="365">
        <v>0</v>
      </c>
      <c r="Z1461" s="365">
        <v>0</v>
      </c>
      <c r="AA1461" s="365">
        <v>0</v>
      </c>
      <c r="AB1461" s="365">
        <v>0</v>
      </c>
      <c r="AC1461" s="365">
        <v>0</v>
      </c>
      <c r="AD1461" s="365">
        <v>0</v>
      </c>
      <c r="AE1461" s="365">
        <v>103639</v>
      </c>
      <c r="AF1461" s="365">
        <v>0</v>
      </c>
      <c r="AG1461" s="365">
        <v>0</v>
      </c>
      <c r="AH1461" s="365">
        <v>0</v>
      </c>
    </row>
    <row r="1462" spans="1:34">
      <c r="A1462" s="458" t="str">
        <f t="shared" si="22"/>
        <v>0104510263672000</v>
      </c>
      <c r="B1462" s="364" t="s">
        <v>1616</v>
      </c>
      <c r="C1462" s="364" t="s">
        <v>553</v>
      </c>
      <c r="D1462" s="364" t="s">
        <v>558</v>
      </c>
      <c r="E1462" s="364" t="s">
        <v>555</v>
      </c>
      <c r="F1462" s="364" t="s">
        <v>594</v>
      </c>
      <c r="G1462" s="364" t="s">
        <v>471</v>
      </c>
      <c r="H1462" s="364" t="s">
        <v>556</v>
      </c>
      <c r="J1462" s="364" t="s">
        <v>571</v>
      </c>
      <c r="K1462" s="364" t="s">
        <v>568</v>
      </c>
      <c r="L1462" s="364" t="s">
        <v>743</v>
      </c>
      <c r="M1462" s="364" t="s">
        <v>744</v>
      </c>
      <c r="N1462" s="364" t="s">
        <v>739</v>
      </c>
      <c r="O1462" s="364" t="s">
        <v>555</v>
      </c>
      <c r="P1462" s="364" t="s">
        <v>555</v>
      </c>
      <c r="Q1462" s="364" t="s">
        <v>555</v>
      </c>
      <c r="R1462" s="364" t="s">
        <v>555</v>
      </c>
      <c r="S1462" s="364" t="s">
        <v>555</v>
      </c>
      <c r="T1462" s="365">
        <v>8395</v>
      </c>
      <c r="U1462" s="365">
        <v>0</v>
      </c>
      <c r="V1462" s="365">
        <v>0</v>
      </c>
      <c r="W1462" s="365">
        <v>3269</v>
      </c>
      <c r="X1462" s="365">
        <v>0</v>
      </c>
      <c r="Y1462" s="365">
        <v>0</v>
      </c>
      <c r="Z1462" s="365">
        <v>0</v>
      </c>
      <c r="AA1462" s="365">
        <v>0</v>
      </c>
      <c r="AB1462" s="365">
        <v>0</v>
      </c>
      <c r="AC1462" s="365">
        <v>0</v>
      </c>
      <c r="AD1462" s="365">
        <v>0</v>
      </c>
      <c r="AE1462" s="365">
        <v>11664</v>
      </c>
      <c r="AF1462" s="365">
        <v>0</v>
      </c>
      <c r="AG1462" s="365">
        <v>0</v>
      </c>
      <c r="AH1462" s="365">
        <v>0</v>
      </c>
    </row>
    <row r="1463" spans="1:34">
      <c r="A1463" s="458" t="str">
        <f t="shared" si="22"/>
        <v>0104511263672000</v>
      </c>
      <c r="B1463" s="364" t="s">
        <v>1616</v>
      </c>
      <c r="C1463" s="364" t="s">
        <v>553</v>
      </c>
      <c r="D1463" s="364" t="s">
        <v>558</v>
      </c>
      <c r="E1463" s="364" t="s">
        <v>555</v>
      </c>
      <c r="F1463" s="364" t="s">
        <v>594</v>
      </c>
      <c r="G1463" s="364" t="s">
        <v>471</v>
      </c>
      <c r="H1463" s="364" t="s">
        <v>556</v>
      </c>
      <c r="J1463" s="364" t="s">
        <v>571</v>
      </c>
      <c r="K1463" s="364" t="s">
        <v>569</v>
      </c>
      <c r="L1463" s="364" t="s">
        <v>743</v>
      </c>
      <c r="M1463" s="364" t="s">
        <v>744</v>
      </c>
      <c r="N1463" s="364" t="s">
        <v>739</v>
      </c>
      <c r="O1463" s="364" t="s">
        <v>555</v>
      </c>
      <c r="P1463" s="364" t="s">
        <v>555</v>
      </c>
      <c r="Q1463" s="364" t="s">
        <v>555</v>
      </c>
      <c r="R1463" s="364" t="s">
        <v>555</v>
      </c>
      <c r="S1463" s="364" t="s">
        <v>555</v>
      </c>
      <c r="T1463" s="365">
        <v>72069</v>
      </c>
      <c r="U1463" s="365">
        <v>0</v>
      </c>
      <c r="V1463" s="365">
        <v>0</v>
      </c>
      <c r="W1463" s="365">
        <v>16716</v>
      </c>
      <c r="X1463" s="365">
        <v>0</v>
      </c>
      <c r="Y1463" s="365">
        <v>0</v>
      </c>
      <c r="Z1463" s="365">
        <v>0</v>
      </c>
      <c r="AA1463" s="365">
        <v>0</v>
      </c>
      <c r="AB1463" s="365">
        <v>0</v>
      </c>
      <c r="AC1463" s="365">
        <v>0</v>
      </c>
      <c r="AD1463" s="365">
        <v>0</v>
      </c>
      <c r="AE1463" s="365">
        <v>88785</v>
      </c>
      <c r="AF1463" s="365">
        <v>0</v>
      </c>
      <c r="AG1463" s="365">
        <v>0</v>
      </c>
      <c r="AH1463" s="365">
        <v>0</v>
      </c>
    </row>
    <row r="1464" spans="1:34">
      <c r="A1464" s="458" t="str">
        <f t="shared" si="22"/>
        <v>0104512263672000</v>
      </c>
      <c r="B1464" s="364" t="s">
        <v>1616</v>
      </c>
      <c r="C1464" s="364" t="s">
        <v>553</v>
      </c>
      <c r="D1464" s="364" t="s">
        <v>558</v>
      </c>
      <c r="E1464" s="364" t="s">
        <v>555</v>
      </c>
      <c r="F1464" s="364" t="s">
        <v>594</v>
      </c>
      <c r="G1464" s="364" t="s">
        <v>471</v>
      </c>
      <c r="H1464" s="364" t="s">
        <v>556</v>
      </c>
      <c r="J1464" s="364" t="s">
        <v>571</v>
      </c>
      <c r="K1464" s="364" t="s">
        <v>557</v>
      </c>
      <c r="L1464" s="364" t="s">
        <v>743</v>
      </c>
      <c r="M1464" s="364" t="s">
        <v>744</v>
      </c>
      <c r="N1464" s="364" t="s">
        <v>739</v>
      </c>
      <c r="O1464" s="364" t="s">
        <v>555</v>
      </c>
      <c r="P1464" s="364" t="s">
        <v>555</v>
      </c>
      <c r="Q1464" s="364" t="s">
        <v>555</v>
      </c>
      <c r="R1464" s="364" t="s">
        <v>555</v>
      </c>
      <c r="S1464" s="364" t="s">
        <v>555</v>
      </c>
      <c r="T1464" s="365">
        <v>6489</v>
      </c>
      <c r="U1464" s="365">
        <v>0</v>
      </c>
      <c r="V1464" s="365">
        <v>0</v>
      </c>
      <c r="W1464" s="365">
        <v>2970</v>
      </c>
      <c r="X1464" s="365">
        <v>0</v>
      </c>
      <c r="Y1464" s="365">
        <v>0</v>
      </c>
      <c r="Z1464" s="365">
        <v>0</v>
      </c>
      <c r="AA1464" s="365">
        <v>0</v>
      </c>
      <c r="AB1464" s="365">
        <v>0</v>
      </c>
      <c r="AC1464" s="365">
        <v>0</v>
      </c>
      <c r="AD1464" s="365">
        <v>0</v>
      </c>
      <c r="AE1464" s="365">
        <v>9459</v>
      </c>
      <c r="AF1464" s="365">
        <v>0</v>
      </c>
      <c r="AG1464" s="365">
        <v>0</v>
      </c>
      <c r="AH1464" s="365">
        <v>0</v>
      </c>
    </row>
    <row r="1465" spans="1:34">
      <c r="A1465" s="458" t="str">
        <f t="shared" si="22"/>
        <v>0104513263672000</v>
      </c>
      <c r="B1465" s="364" t="s">
        <v>1616</v>
      </c>
      <c r="C1465" s="364" t="s">
        <v>553</v>
      </c>
      <c r="D1465" s="364" t="s">
        <v>558</v>
      </c>
      <c r="E1465" s="364" t="s">
        <v>555</v>
      </c>
      <c r="F1465" s="364" t="s">
        <v>594</v>
      </c>
      <c r="G1465" s="364" t="s">
        <v>471</v>
      </c>
      <c r="H1465" s="364" t="s">
        <v>556</v>
      </c>
      <c r="J1465" s="364" t="s">
        <v>571</v>
      </c>
      <c r="K1465" s="364" t="s">
        <v>572</v>
      </c>
      <c r="L1465" s="364" t="s">
        <v>743</v>
      </c>
      <c r="M1465" s="364" t="s">
        <v>744</v>
      </c>
      <c r="N1465" s="364" t="s">
        <v>739</v>
      </c>
      <c r="O1465" s="364" t="s">
        <v>555</v>
      </c>
      <c r="P1465" s="364" t="s">
        <v>555</v>
      </c>
      <c r="Q1465" s="364" t="s">
        <v>555</v>
      </c>
      <c r="R1465" s="364" t="s">
        <v>555</v>
      </c>
      <c r="S1465" s="364" t="s">
        <v>555</v>
      </c>
      <c r="T1465" s="365">
        <v>51979</v>
      </c>
      <c r="U1465" s="365">
        <v>0</v>
      </c>
      <c r="V1465" s="365">
        <v>0</v>
      </c>
      <c r="W1465" s="365">
        <v>17021</v>
      </c>
      <c r="X1465" s="365">
        <v>0</v>
      </c>
      <c r="Y1465" s="365">
        <v>0</v>
      </c>
      <c r="Z1465" s="365">
        <v>0</v>
      </c>
      <c r="AA1465" s="365">
        <v>0</v>
      </c>
      <c r="AB1465" s="365">
        <v>0</v>
      </c>
      <c r="AC1465" s="365">
        <v>0</v>
      </c>
      <c r="AD1465" s="365">
        <v>0</v>
      </c>
      <c r="AE1465" s="365">
        <v>69000</v>
      </c>
      <c r="AF1465" s="365">
        <v>0</v>
      </c>
      <c r="AG1465" s="365">
        <v>0</v>
      </c>
      <c r="AH1465" s="365">
        <v>0</v>
      </c>
    </row>
    <row r="1466" spans="1:34">
      <c r="A1466" s="458" t="str">
        <f t="shared" si="22"/>
        <v>0104514263672000</v>
      </c>
      <c r="B1466" s="364" t="s">
        <v>1616</v>
      </c>
      <c r="C1466" s="364" t="s">
        <v>553</v>
      </c>
      <c r="D1466" s="364" t="s">
        <v>558</v>
      </c>
      <c r="E1466" s="364" t="s">
        <v>555</v>
      </c>
      <c r="F1466" s="364" t="s">
        <v>594</v>
      </c>
      <c r="G1466" s="364" t="s">
        <v>471</v>
      </c>
      <c r="H1466" s="364" t="s">
        <v>556</v>
      </c>
      <c r="J1466" s="364" t="s">
        <v>571</v>
      </c>
      <c r="K1466" s="364" t="s">
        <v>573</v>
      </c>
      <c r="L1466" s="364" t="s">
        <v>743</v>
      </c>
      <c r="M1466" s="364" t="s">
        <v>744</v>
      </c>
      <c r="N1466" s="364" t="s">
        <v>739</v>
      </c>
      <c r="O1466" s="364" t="s">
        <v>555</v>
      </c>
      <c r="P1466" s="364" t="s">
        <v>555</v>
      </c>
      <c r="Q1466" s="364" t="s">
        <v>555</v>
      </c>
      <c r="R1466" s="364" t="s">
        <v>555</v>
      </c>
      <c r="S1466" s="364" t="s">
        <v>555</v>
      </c>
      <c r="T1466" s="365">
        <v>5097</v>
      </c>
      <c r="U1466" s="365">
        <v>0</v>
      </c>
      <c r="V1466" s="365">
        <v>0</v>
      </c>
      <c r="W1466" s="365">
        <v>2664</v>
      </c>
      <c r="X1466" s="365">
        <v>0</v>
      </c>
      <c r="Y1466" s="365">
        <v>0</v>
      </c>
      <c r="Z1466" s="365">
        <v>0</v>
      </c>
      <c r="AA1466" s="365">
        <v>0</v>
      </c>
      <c r="AB1466" s="365">
        <v>0</v>
      </c>
      <c r="AC1466" s="365">
        <v>0</v>
      </c>
      <c r="AD1466" s="365">
        <v>0</v>
      </c>
      <c r="AE1466" s="365">
        <v>7761</v>
      </c>
      <c r="AF1466" s="365">
        <v>0</v>
      </c>
      <c r="AG1466" s="365">
        <v>0</v>
      </c>
      <c r="AH1466" s="365">
        <v>0</v>
      </c>
    </row>
    <row r="1467" spans="1:34">
      <c r="A1467" s="458" t="str">
        <f t="shared" si="22"/>
        <v>0104515263672000</v>
      </c>
      <c r="B1467" s="364" t="s">
        <v>1616</v>
      </c>
      <c r="C1467" s="364" t="s">
        <v>553</v>
      </c>
      <c r="D1467" s="364" t="s">
        <v>558</v>
      </c>
      <c r="E1467" s="364" t="s">
        <v>555</v>
      </c>
      <c r="F1467" s="364" t="s">
        <v>594</v>
      </c>
      <c r="G1467" s="364" t="s">
        <v>471</v>
      </c>
      <c r="H1467" s="364" t="s">
        <v>556</v>
      </c>
      <c r="J1467" s="364" t="s">
        <v>571</v>
      </c>
      <c r="K1467" s="364" t="s">
        <v>574</v>
      </c>
      <c r="L1467" s="364" t="s">
        <v>743</v>
      </c>
      <c r="M1467" s="364" t="s">
        <v>744</v>
      </c>
      <c r="N1467" s="364" t="s">
        <v>739</v>
      </c>
      <c r="O1467" s="364" t="s">
        <v>555</v>
      </c>
      <c r="P1467" s="364" t="s">
        <v>555</v>
      </c>
      <c r="Q1467" s="364" t="s">
        <v>555</v>
      </c>
      <c r="R1467" s="364" t="s">
        <v>555</v>
      </c>
      <c r="S1467" s="364" t="s">
        <v>555</v>
      </c>
      <c r="T1467" s="365">
        <v>45331</v>
      </c>
      <c r="U1467" s="365">
        <v>0</v>
      </c>
      <c r="V1467" s="365">
        <v>0</v>
      </c>
      <c r="W1467" s="365">
        <v>17334</v>
      </c>
      <c r="X1467" s="365">
        <v>0</v>
      </c>
      <c r="Y1467" s="365">
        <v>0</v>
      </c>
      <c r="Z1467" s="365">
        <v>0</v>
      </c>
      <c r="AA1467" s="365">
        <v>0</v>
      </c>
      <c r="AB1467" s="365">
        <v>0</v>
      </c>
      <c r="AC1467" s="365">
        <v>0</v>
      </c>
      <c r="AD1467" s="365">
        <v>0</v>
      </c>
      <c r="AE1467" s="365">
        <v>62665</v>
      </c>
      <c r="AF1467" s="365">
        <v>0</v>
      </c>
      <c r="AG1467" s="365">
        <v>0</v>
      </c>
      <c r="AH1467" s="365">
        <v>0</v>
      </c>
    </row>
    <row r="1468" spans="1:34">
      <c r="A1468" s="458" t="str">
        <f t="shared" si="22"/>
        <v>0104516263672000</v>
      </c>
      <c r="B1468" s="364" t="s">
        <v>1616</v>
      </c>
      <c r="C1468" s="364" t="s">
        <v>553</v>
      </c>
      <c r="D1468" s="364" t="s">
        <v>558</v>
      </c>
      <c r="E1468" s="364" t="s">
        <v>555</v>
      </c>
      <c r="F1468" s="364" t="s">
        <v>594</v>
      </c>
      <c r="G1468" s="364" t="s">
        <v>471</v>
      </c>
      <c r="H1468" s="364" t="s">
        <v>556</v>
      </c>
      <c r="J1468" s="364" t="s">
        <v>571</v>
      </c>
      <c r="K1468" s="364" t="s">
        <v>575</v>
      </c>
      <c r="L1468" s="364" t="s">
        <v>743</v>
      </c>
      <c r="M1468" s="364" t="s">
        <v>744</v>
      </c>
      <c r="N1468" s="364" t="s">
        <v>739</v>
      </c>
      <c r="O1468" s="364" t="s">
        <v>555</v>
      </c>
      <c r="P1468" s="364" t="s">
        <v>555</v>
      </c>
      <c r="Q1468" s="364" t="s">
        <v>555</v>
      </c>
      <c r="R1468" s="364" t="s">
        <v>555</v>
      </c>
      <c r="S1468" s="364" t="s">
        <v>555</v>
      </c>
      <c r="T1468" s="365">
        <v>4116</v>
      </c>
      <c r="U1468" s="365">
        <v>0</v>
      </c>
      <c r="V1468" s="365">
        <v>0</v>
      </c>
      <c r="W1468" s="365">
        <v>2351</v>
      </c>
      <c r="X1468" s="365">
        <v>0</v>
      </c>
      <c r="Y1468" s="365">
        <v>0</v>
      </c>
      <c r="Z1468" s="365">
        <v>0</v>
      </c>
      <c r="AA1468" s="365">
        <v>0</v>
      </c>
      <c r="AB1468" s="365">
        <v>0</v>
      </c>
      <c r="AC1468" s="365">
        <v>0</v>
      </c>
      <c r="AD1468" s="365">
        <v>0</v>
      </c>
      <c r="AE1468" s="365">
        <v>6467</v>
      </c>
      <c r="AF1468" s="365">
        <v>0</v>
      </c>
      <c r="AG1468" s="365">
        <v>0</v>
      </c>
      <c r="AH1468" s="365">
        <v>0</v>
      </c>
    </row>
    <row r="1469" spans="1:34">
      <c r="A1469" s="458" t="str">
        <f t="shared" si="22"/>
        <v>0104517263672000</v>
      </c>
      <c r="B1469" s="364" t="s">
        <v>1616</v>
      </c>
      <c r="C1469" s="364" t="s">
        <v>553</v>
      </c>
      <c r="D1469" s="364" t="s">
        <v>558</v>
      </c>
      <c r="E1469" s="364" t="s">
        <v>555</v>
      </c>
      <c r="F1469" s="364" t="s">
        <v>594</v>
      </c>
      <c r="G1469" s="364" t="s">
        <v>471</v>
      </c>
      <c r="H1469" s="364" t="s">
        <v>556</v>
      </c>
      <c r="J1469" s="364" t="s">
        <v>571</v>
      </c>
      <c r="K1469" s="364" t="s">
        <v>576</v>
      </c>
      <c r="L1469" s="364" t="s">
        <v>743</v>
      </c>
      <c r="M1469" s="364" t="s">
        <v>744</v>
      </c>
      <c r="N1469" s="364" t="s">
        <v>739</v>
      </c>
      <c r="O1469" s="364" t="s">
        <v>555</v>
      </c>
      <c r="P1469" s="364" t="s">
        <v>555</v>
      </c>
      <c r="Q1469" s="364" t="s">
        <v>555</v>
      </c>
      <c r="R1469" s="364" t="s">
        <v>555</v>
      </c>
      <c r="S1469" s="364" t="s">
        <v>555</v>
      </c>
      <c r="T1469" s="365">
        <v>31739</v>
      </c>
      <c r="U1469" s="365">
        <v>0</v>
      </c>
      <c r="V1469" s="365">
        <v>0</v>
      </c>
      <c r="W1469" s="365">
        <v>17653</v>
      </c>
      <c r="X1469" s="365">
        <v>0</v>
      </c>
      <c r="Y1469" s="365">
        <v>0</v>
      </c>
      <c r="Z1469" s="365">
        <v>0</v>
      </c>
      <c r="AA1469" s="365">
        <v>0</v>
      </c>
      <c r="AB1469" s="365">
        <v>0</v>
      </c>
      <c r="AC1469" s="365">
        <v>0</v>
      </c>
      <c r="AD1469" s="365">
        <v>0</v>
      </c>
      <c r="AE1469" s="365">
        <v>49392</v>
      </c>
      <c r="AF1469" s="365">
        <v>0</v>
      </c>
      <c r="AG1469" s="365">
        <v>0</v>
      </c>
      <c r="AH1469" s="365">
        <v>0</v>
      </c>
    </row>
    <row r="1470" spans="1:34">
      <c r="A1470" s="458" t="str">
        <f t="shared" si="22"/>
        <v>0104518263672000</v>
      </c>
      <c r="B1470" s="364" t="s">
        <v>1616</v>
      </c>
      <c r="C1470" s="364" t="s">
        <v>553</v>
      </c>
      <c r="D1470" s="364" t="s">
        <v>558</v>
      </c>
      <c r="E1470" s="364" t="s">
        <v>555</v>
      </c>
      <c r="F1470" s="364" t="s">
        <v>594</v>
      </c>
      <c r="G1470" s="364" t="s">
        <v>471</v>
      </c>
      <c r="H1470" s="364" t="s">
        <v>556</v>
      </c>
      <c r="J1470" s="364" t="s">
        <v>571</v>
      </c>
      <c r="K1470" s="364" t="s">
        <v>577</v>
      </c>
      <c r="L1470" s="364" t="s">
        <v>743</v>
      </c>
      <c r="M1470" s="364" t="s">
        <v>744</v>
      </c>
      <c r="N1470" s="364" t="s">
        <v>739</v>
      </c>
      <c r="O1470" s="364" t="s">
        <v>555</v>
      </c>
      <c r="P1470" s="364" t="s">
        <v>555</v>
      </c>
      <c r="Q1470" s="364" t="s">
        <v>555</v>
      </c>
      <c r="R1470" s="364" t="s">
        <v>555</v>
      </c>
      <c r="S1470" s="364" t="s">
        <v>555</v>
      </c>
      <c r="T1470" s="365">
        <v>3230</v>
      </c>
      <c r="U1470" s="365">
        <v>0</v>
      </c>
      <c r="V1470" s="365">
        <v>0</v>
      </c>
      <c r="W1470" s="365">
        <v>2032</v>
      </c>
      <c r="X1470" s="365">
        <v>0</v>
      </c>
      <c r="Y1470" s="365">
        <v>0</v>
      </c>
      <c r="Z1470" s="365">
        <v>0</v>
      </c>
      <c r="AA1470" s="365">
        <v>0</v>
      </c>
      <c r="AB1470" s="365">
        <v>0</v>
      </c>
      <c r="AC1470" s="365">
        <v>0</v>
      </c>
      <c r="AD1470" s="365">
        <v>0</v>
      </c>
      <c r="AE1470" s="365">
        <v>5262</v>
      </c>
      <c r="AF1470" s="365">
        <v>0</v>
      </c>
      <c r="AG1470" s="365">
        <v>0</v>
      </c>
      <c r="AH1470" s="365">
        <v>0</v>
      </c>
    </row>
    <row r="1471" spans="1:34">
      <c r="A1471" s="458" t="str">
        <f t="shared" si="22"/>
        <v>0104519263672000</v>
      </c>
      <c r="B1471" s="364" t="s">
        <v>1616</v>
      </c>
      <c r="C1471" s="364" t="s">
        <v>553</v>
      </c>
      <c r="D1471" s="364" t="s">
        <v>558</v>
      </c>
      <c r="E1471" s="364" t="s">
        <v>555</v>
      </c>
      <c r="F1471" s="364" t="s">
        <v>594</v>
      </c>
      <c r="G1471" s="364" t="s">
        <v>471</v>
      </c>
      <c r="H1471" s="364" t="s">
        <v>556</v>
      </c>
      <c r="J1471" s="364" t="s">
        <v>571</v>
      </c>
      <c r="K1471" s="364" t="s">
        <v>578</v>
      </c>
      <c r="L1471" s="364" t="s">
        <v>743</v>
      </c>
      <c r="M1471" s="364" t="s">
        <v>744</v>
      </c>
      <c r="N1471" s="364" t="s">
        <v>739</v>
      </c>
      <c r="O1471" s="364" t="s">
        <v>555</v>
      </c>
      <c r="P1471" s="364" t="s">
        <v>555</v>
      </c>
      <c r="Q1471" s="364" t="s">
        <v>555</v>
      </c>
      <c r="R1471" s="364" t="s">
        <v>555</v>
      </c>
      <c r="S1471" s="364" t="s">
        <v>555</v>
      </c>
      <c r="T1471" s="365">
        <v>17484</v>
      </c>
      <c r="U1471" s="365">
        <v>0</v>
      </c>
      <c r="V1471" s="365">
        <v>0</v>
      </c>
      <c r="W1471" s="365">
        <v>17044</v>
      </c>
      <c r="X1471" s="365">
        <v>0</v>
      </c>
      <c r="Y1471" s="365">
        <v>0</v>
      </c>
      <c r="Z1471" s="365">
        <v>0</v>
      </c>
      <c r="AA1471" s="365">
        <v>0</v>
      </c>
      <c r="AB1471" s="365">
        <v>0</v>
      </c>
      <c r="AC1471" s="365">
        <v>0</v>
      </c>
      <c r="AD1471" s="365">
        <v>0</v>
      </c>
      <c r="AE1471" s="365">
        <v>34528</v>
      </c>
      <c r="AF1471" s="365">
        <v>0</v>
      </c>
      <c r="AG1471" s="365">
        <v>0</v>
      </c>
      <c r="AH1471" s="365">
        <v>0</v>
      </c>
    </row>
    <row r="1472" spans="1:34">
      <c r="A1472" s="458" t="str">
        <f t="shared" si="22"/>
        <v>0104520263672000</v>
      </c>
      <c r="B1472" s="364" t="s">
        <v>1616</v>
      </c>
      <c r="C1472" s="364" t="s">
        <v>553</v>
      </c>
      <c r="D1472" s="364" t="s">
        <v>558</v>
      </c>
      <c r="E1472" s="364" t="s">
        <v>555</v>
      </c>
      <c r="F1472" s="364" t="s">
        <v>594</v>
      </c>
      <c r="G1472" s="364" t="s">
        <v>471</v>
      </c>
      <c r="H1472" s="364" t="s">
        <v>556</v>
      </c>
      <c r="J1472" s="364" t="s">
        <v>571</v>
      </c>
      <c r="K1472" s="364" t="s">
        <v>579</v>
      </c>
      <c r="L1472" s="364" t="s">
        <v>743</v>
      </c>
      <c r="M1472" s="364" t="s">
        <v>744</v>
      </c>
      <c r="N1472" s="364" t="s">
        <v>739</v>
      </c>
      <c r="O1472" s="364" t="s">
        <v>555</v>
      </c>
      <c r="P1472" s="364" t="s">
        <v>555</v>
      </c>
      <c r="Q1472" s="364" t="s">
        <v>555</v>
      </c>
      <c r="R1472" s="364" t="s">
        <v>555</v>
      </c>
      <c r="S1472" s="364" t="s">
        <v>555</v>
      </c>
      <c r="T1472" s="365">
        <v>2743</v>
      </c>
      <c r="U1472" s="365">
        <v>0</v>
      </c>
      <c r="V1472" s="365">
        <v>0</v>
      </c>
      <c r="W1472" s="365">
        <v>1712</v>
      </c>
      <c r="X1472" s="365">
        <v>0</v>
      </c>
      <c r="Y1472" s="365">
        <v>0</v>
      </c>
      <c r="Z1472" s="365">
        <v>0</v>
      </c>
      <c r="AA1472" s="365">
        <v>0</v>
      </c>
      <c r="AB1472" s="365">
        <v>0</v>
      </c>
      <c r="AC1472" s="365">
        <v>0</v>
      </c>
      <c r="AD1472" s="365">
        <v>0</v>
      </c>
      <c r="AE1472" s="365">
        <v>4455</v>
      </c>
      <c r="AF1472" s="365">
        <v>0</v>
      </c>
      <c r="AG1472" s="365">
        <v>0</v>
      </c>
      <c r="AH1472" s="365">
        <v>0</v>
      </c>
    </row>
    <row r="1473" spans="1:35">
      <c r="A1473" s="458" t="str">
        <f t="shared" si="22"/>
        <v>0104521263672000</v>
      </c>
      <c r="B1473" s="364" t="s">
        <v>1616</v>
      </c>
      <c r="C1473" s="364" t="s">
        <v>553</v>
      </c>
      <c r="D1473" s="364" t="s">
        <v>558</v>
      </c>
      <c r="E1473" s="364" t="s">
        <v>555</v>
      </c>
      <c r="F1473" s="364" t="s">
        <v>594</v>
      </c>
      <c r="G1473" s="364" t="s">
        <v>471</v>
      </c>
      <c r="H1473" s="364" t="s">
        <v>556</v>
      </c>
      <c r="J1473" s="364" t="s">
        <v>571</v>
      </c>
      <c r="K1473" s="364" t="s">
        <v>559</v>
      </c>
      <c r="L1473" s="364" t="s">
        <v>743</v>
      </c>
      <c r="M1473" s="364" t="s">
        <v>744</v>
      </c>
      <c r="N1473" s="364" t="s">
        <v>739</v>
      </c>
      <c r="O1473" s="364" t="s">
        <v>555</v>
      </c>
      <c r="P1473" s="364" t="s">
        <v>555</v>
      </c>
      <c r="Q1473" s="364" t="s">
        <v>555</v>
      </c>
      <c r="R1473" s="364" t="s">
        <v>555</v>
      </c>
      <c r="S1473" s="364" t="s">
        <v>555</v>
      </c>
      <c r="T1473" s="365">
        <v>124032</v>
      </c>
      <c r="U1473" s="365">
        <v>0</v>
      </c>
      <c r="V1473" s="365">
        <v>0</v>
      </c>
      <c r="W1473" s="365">
        <v>72736</v>
      </c>
      <c r="X1473" s="365">
        <v>0</v>
      </c>
      <c r="Y1473" s="365">
        <v>0</v>
      </c>
      <c r="Z1473" s="365">
        <v>0</v>
      </c>
      <c r="AA1473" s="365">
        <v>0</v>
      </c>
      <c r="AB1473" s="365">
        <v>0</v>
      </c>
      <c r="AC1473" s="365">
        <v>0</v>
      </c>
      <c r="AD1473" s="365">
        <v>0</v>
      </c>
      <c r="AE1473" s="365">
        <v>196768</v>
      </c>
      <c r="AF1473" s="365">
        <v>0</v>
      </c>
      <c r="AG1473" s="365">
        <v>0</v>
      </c>
      <c r="AH1473" s="365">
        <v>0</v>
      </c>
    </row>
    <row r="1474" spans="1:35">
      <c r="A1474" s="458" t="str">
        <f t="shared" si="22"/>
        <v>0104522263672000</v>
      </c>
      <c r="B1474" s="364" t="s">
        <v>1616</v>
      </c>
      <c r="C1474" s="364" t="s">
        <v>553</v>
      </c>
      <c r="D1474" s="364" t="s">
        <v>558</v>
      </c>
      <c r="E1474" s="364" t="s">
        <v>555</v>
      </c>
      <c r="F1474" s="364" t="s">
        <v>594</v>
      </c>
      <c r="G1474" s="364" t="s">
        <v>471</v>
      </c>
      <c r="H1474" s="364" t="s">
        <v>556</v>
      </c>
      <c r="J1474" s="364" t="s">
        <v>571</v>
      </c>
      <c r="K1474" s="364" t="s">
        <v>580</v>
      </c>
      <c r="L1474" s="364" t="s">
        <v>743</v>
      </c>
      <c r="M1474" s="364" t="s">
        <v>744</v>
      </c>
      <c r="N1474" s="364" t="s">
        <v>739</v>
      </c>
      <c r="O1474" s="364" t="s">
        <v>555</v>
      </c>
      <c r="P1474" s="364" t="s">
        <v>555</v>
      </c>
      <c r="Q1474" s="364" t="s">
        <v>555</v>
      </c>
      <c r="R1474" s="364" t="s">
        <v>555</v>
      </c>
      <c r="S1474" s="364" t="s">
        <v>555</v>
      </c>
      <c r="T1474" s="365">
        <v>10296</v>
      </c>
      <c r="U1474" s="365">
        <v>0</v>
      </c>
      <c r="V1474" s="365">
        <v>0</v>
      </c>
      <c r="W1474" s="365">
        <v>4138</v>
      </c>
      <c r="X1474" s="365">
        <v>0</v>
      </c>
      <c r="Y1474" s="365">
        <v>0</v>
      </c>
      <c r="Z1474" s="365">
        <v>0</v>
      </c>
      <c r="AA1474" s="365">
        <v>0</v>
      </c>
      <c r="AB1474" s="365">
        <v>0</v>
      </c>
      <c r="AC1474" s="365">
        <v>0</v>
      </c>
      <c r="AD1474" s="365">
        <v>0</v>
      </c>
      <c r="AE1474" s="365">
        <v>14434</v>
      </c>
      <c r="AF1474" s="365">
        <v>0</v>
      </c>
      <c r="AG1474" s="365">
        <v>0</v>
      </c>
      <c r="AH1474" s="365">
        <v>0</v>
      </c>
    </row>
    <row r="1475" spans="1:35">
      <c r="A1475" s="458" t="str">
        <f t="shared" ref="A1475:A1538" si="23">+D1475&amp;E1475&amp;J1475&amp;K1475&amp;F1475&amp;H1475</f>
        <v>0104523263672000</v>
      </c>
      <c r="B1475" s="364" t="s">
        <v>1616</v>
      </c>
      <c r="C1475" s="364" t="s">
        <v>553</v>
      </c>
      <c r="D1475" s="364" t="s">
        <v>558</v>
      </c>
      <c r="E1475" s="364" t="s">
        <v>555</v>
      </c>
      <c r="F1475" s="364" t="s">
        <v>594</v>
      </c>
      <c r="G1475" s="364" t="s">
        <v>471</v>
      </c>
      <c r="H1475" s="364" t="s">
        <v>556</v>
      </c>
      <c r="J1475" s="364" t="s">
        <v>571</v>
      </c>
      <c r="K1475" s="364" t="s">
        <v>581</v>
      </c>
      <c r="L1475" s="364" t="s">
        <v>743</v>
      </c>
      <c r="M1475" s="364" t="s">
        <v>744</v>
      </c>
      <c r="N1475" s="364" t="s">
        <v>739</v>
      </c>
      <c r="O1475" s="364" t="s">
        <v>555</v>
      </c>
      <c r="P1475" s="364" t="s">
        <v>555</v>
      </c>
      <c r="Q1475" s="364" t="s">
        <v>555</v>
      </c>
      <c r="R1475" s="364" t="s">
        <v>555</v>
      </c>
      <c r="S1475" s="364" t="s">
        <v>555</v>
      </c>
      <c r="T1475" s="365">
        <v>14600</v>
      </c>
      <c r="U1475" s="365">
        <v>0</v>
      </c>
      <c r="V1475" s="365">
        <v>0</v>
      </c>
      <c r="W1475" s="365">
        <v>0</v>
      </c>
      <c r="X1475" s="365">
        <v>0</v>
      </c>
      <c r="Y1475" s="365">
        <v>0</v>
      </c>
      <c r="Z1475" s="365">
        <v>0</v>
      </c>
      <c r="AA1475" s="365">
        <v>0</v>
      </c>
      <c r="AB1475" s="365">
        <v>0</v>
      </c>
      <c r="AC1475" s="365">
        <v>0</v>
      </c>
      <c r="AD1475" s="365">
        <v>0</v>
      </c>
      <c r="AE1475" s="365">
        <v>14600</v>
      </c>
      <c r="AF1475" s="365">
        <v>0</v>
      </c>
      <c r="AG1475" s="365">
        <v>0</v>
      </c>
      <c r="AH1475" s="365">
        <v>0</v>
      </c>
    </row>
    <row r="1476" spans="1:35">
      <c r="A1476" s="458" t="str">
        <f t="shared" si="23"/>
        <v>0104524263672000</v>
      </c>
      <c r="B1476" s="364" t="s">
        <v>1616</v>
      </c>
      <c r="C1476" s="364" t="s">
        <v>553</v>
      </c>
      <c r="D1476" s="364" t="s">
        <v>558</v>
      </c>
      <c r="E1476" s="364" t="s">
        <v>555</v>
      </c>
      <c r="F1476" s="364" t="s">
        <v>594</v>
      </c>
      <c r="G1476" s="364" t="s">
        <v>471</v>
      </c>
      <c r="H1476" s="364" t="s">
        <v>556</v>
      </c>
      <c r="J1476" s="364" t="s">
        <v>571</v>
      </c>
      <c r="K1476" s="364" t="s">
        <v>560</v>
      </c>
      <c r="L1476" s="364" t="s">
        <v>743</v>
      </c>
      <c r="M1476" s="364" t="s">
        <v>744</v>
      </c>
      <c r="N1476" s="364" t="s">
        <v>739</v>
      </c>
      <c r="O1476" s="364" t="s">
        <v>555</v>
      </c>
      <c r="P1476" s="364" t="s">
        <v>555</v>
      </c>
      <c r="Q1476" s="364" t="s">
        <v>555</v>
      </c>
      <c r="R1476" s="364" t="s">
        <v>555</v>
      </c>
      <c r="S1476" s="364" t="s">
        <v>555</v>
      </c>
      <c r="T1476" s="365">
        <v>773372</v>
      </c>
      <c r="U1476" s="365">
        <v>0</v>
      </c>
      <c r="V1476" s="365">
        <v>0</v>
      </c>
      <c r="W1476" s="365">
        <v>233629</v>
      </c>
      <c r="X1476" s="365">
        <v>0</v>
      </c>
      <c r="Y1476" s="365">
        <v>0</v>
      </c>
      <c r="Z1476" s="365">
        <v>0</v>
      </c>
      <c r="AA1476" s="365">
        <v>0</v>
      </c>
      <c r="AB1476" s="365">
        <v>0</v>
      </c>
      <c r="AC1476" s="365">
        <v>0</v>
      </c>
      <c r="AD1476" s="365">
        <v>0</v>
      </c>
      <c r="AE1476" s="365">
        <v>1007001</v>
      </c>
      <c r="AF1476" s="365">
        <v>0</v>
      </c>
      <c r="AG1476" s="365">
        <v>0</v>
      </c>
      <c r="AH1476" s="365">
        <v>0</v>
      </c>
    </row>
    <row r="1477" spans="1:35">
      <c r="A1477" s="458" t="str">
        <f t="shared" si="23"/>
        <v>1602401264075001</v>
      </c>
      <c r="B1477" s="364" t="s">
        <v>1616</v>
      </c>
      <c r="C1477" s="364" t="s">
        <v>553</v>
      </c>
      <c r="D1477" s="364" t="s">
        <v>575</v>
      </c>
      <c r="E1477" s="364" t="s">
        <v>555</v>
      </c>
      <c r="F1477" s="364" t="s">
        <v>595</v>
      </c>
      <c r="G1477" s="364" t="s">
        <v>596</v>
      </c>
      <c r="H1477" s="364" t="s">
        <v>753</v>
      </c>
      <c r="I1477" s="364" t="s">
        <v>356</v>
      </c>
      <c r="J1477" s="364" t="s">
        <v>560</v>
      </c>
      <c r="K1477" s="364" t="s">
        <v>558</v>
      </c>
      <c r="L1477" s="364" t="s">
        <v>555</v>
      </c>
      <c r="M1477" s="364" t="s">
        <v>744</v>
      </c>
      <c r="N1477" s="364" t="s">
        <v>739</v>
      </c>
      <c r="O1477" s="364" t="s">
        <v>555</v>
      </c>
      <c r="P1477" s="364" t="s">
        <v>739</v>
      </c>
      <c r="Q1477" s="364" t="s">
        <v>555</v>
      </c>
      <c r="R1477" s="364" t="s">
        <v>555</v>
      </c>
      <c r="S1477" s="364" t="s">
        <v>555</v>
      </c>
      <c r="T1477" s="365">
        <v>0</v>
      </c>
      <c r="U1477" s="365">
        <v>0</v>
      </c>
      <c r="V1477" s="365">
        <v>0</v>
      </c>
      <c r="W1477" s="365">
        <v>0</v>
      </c>
      <c r="X1477" s="365">
        <v>0</v>
      </c>
      <c r="Y1477" s="365">
        <v>0</v>
      </c>
      <c r="Z1477" s="365">
        <v>0</v>
      </c>
      <c r="AA1477" s="365">
        <v>0</v>
      </c>
      <c r="AB1477" s="365">
        <v>0</v>
      </c>
      <c r="AC1477" s="365">
        <v>0</v>
      </c>
      <c r="AD1477" s="365">
        <v>0</v>
      </c>
      <c r="AE1477" s="365">
        <v>0</v>
      </c>
      <c r="AF1477" s="365">
        <v>0</v>
      </c>
      <c r="AG1477" s="365">
        <v>0</v>
      </c>
      <c r="AH1477" s="365">
        <v>0</v>
      </c>
      <c r="AI1477" s="365">
        <v>0</v>
      </c>
    </row>
    <row r="1478" spans="1:35">
      <c r="A1478" s="458" t="str">
        <f t="shared" si="23"/>
        <v>1602402264075001</v>
      </c>
      <c r="B1478" s="364" t="s">
        <v>1616</v>
      </c>
      <c r="C1478" s="364" t="s">
        <v>553</v>
      </c>
      <c r="D1478" s="364" t="s">
        <v>575</v>
      </c>
      <c r="E1478" s="364" t="s">
        <v>555</v>
      </c>
      <c r="F1478" s="364" t="s">
        <v>595</v>
      </c>
      <c r="G1478" s="364" t="s">
        <v>596</v>
      </c>
      <c r="H1478" s="364" t="s">
        <v>753</v>
      </c>
      <c r="I1478" s="364" t="s">
        <v>356</v>
      </c>
      <c r="J1478" s="364" t="s">
        <v>560</v>
      </c>
      <c r="K1478" s="364" t="s">
        <v>561</v>
      </c>
      <c r="L1478" s="364" t="s">
        <v>555</v>
      </c>
      <c r="M1478" s="364" t="s">
        <v>744</v>
      </c>
      <c r="N1478" s="364" t="s">
        <v>739</v>
      </c>
      <c r="O1478" s="364" t="s">
        <v>555</v>
      </c>
      <c r="P1478" s="364" t="s">
        <v>739</v>
      </c>
      <c r="Q1478" s="364" t="s">
        <v>555</v>
      </c>
      <c r="R1478" s="364" t="s">
        <v>555</v>
      </c>
      <c r="S1478" s="364" t="s">
        <v>555</v>
      </c>
      <c r="T1478" s="365">
        <v>0</v>
      </c>
      <c r="U1478" s="365">
        <v>0</v>
      </c>
      <c r="V1478" s="365">
        <v>0</v>
      </c>
      <c r="W1478" s="365">
        <v>0</v>
      </c>
      <c r="X1478" s="365">
        <v>0</v>
      </c>
      <c r="Y1478" s="365">
        <v>0</v>
      </c>
      <c r="Z1478" s="365">
        <v>0</v>
      </c>
      <c r="AA1478" s="365">
        <v>0</v>
      </c>
      <c r="AB1478" s="365">
        <v>0</v>
      </c>
      <c r="AC1478" s="365">
        <v>0</v>
      </c>
      <c r="AD1478" s="365">
        <v>0</v>
      </c>
      <c r="AE1478" s="365">
        <v>0</v>
      </c>
      <c r="AF1478" s="365">
        <v>0</v>
      </c>
      <c r="AG1478" s="365">
        <v>0</v>
      </c>
      <c r="AH1478" s="365">
        <v>0</v>
      </c>
      <c r="AI1478" s="365">
        <v>0</v>
      </c>
    </row>
    <row r="1479" spans="1:35">
      <c r="A1479" s="458" t="str">
        <f t="shared" si="23"/>
        <v>1602403264075001</v>
      </c>
      <c r="B1479" s="364" t="s">
        <v>1616</v>
      </c>
      <c r="C1479" s="364" t="s">
        <v>553</v>
      </c>
      <c r="D1479" s="364" t="s">
        <v>575</v>
      </c>
      <c r="E1479" s="364" t="s">
        <v>555</v>
      </c>
      <c r="F1479" s="364" t="s">
        <v>595</v>
      </c>
      <c r="G1479" s="364" t="s">
        <v>596</v>
      </c>
      <c r="H1479" s="364" t="s">
        <v>753</v>
      </c>
      <c r="I1479" s="364" t="s">
        <v>356</v>
      </c>
      <c r="J1479" s="364" t="s">
        <v>560</v>
      </c>
      <c r="K1479" s="364" t="s">
        <v>562</v>
      </c>
      <c r="L1479" s="364" t="s">
        <v>555</v>
      </c>
      <c r="M1479" s="364" t="s">
        <v>744</v>
      </c>
      <c r="N1479" s="364" t="s">
        <v>739</v>
      </c>
      <c r="O1479" s="364" t="s">
        <v>555</v>
      </c>
      <c r="P1479" s="364" t="s">
        <v>739</v>
      </c>
      <c r="Q1479" s="364" t="s">
        <v>555</v>
      </c>
      <c r="R1479" s="364" t="s">
        <v>555</v>
      </c>
      <c r="S1479" s="364" t="s">
        <v>555</v>
      </c>
      <c r="T1479" s="365">
        <v>0</v>
      </c>
      <c r="U1479" s="365">
        <v>0</v>
      </c>
      <c r="V1479" s="365">
        <v>0</v>
      </c>
      <c r="W1479" s="365">
        <v>0</v>
      </c>
      <c r="X1479" s="365">
        <v>0</v>
      </c>
      <c r="Y1479" s="365">
        <v>0</v>
      </c>
      <c r="Z1479" s="365">
        <v>0</v>
      </c>
      <c r="AA1479" s="365">
        <v>0</v>
      </c>
      <c r="AB1479" s="365">
        <v>0</v>
      </c>
      <c r="AC1479" s="365">
        <v>0</v>
      </c>
      <c r="AD1479" s="365">
        <v>0</v>
      </c>
      <c r="AE1479" s="365">
        <v>0</v>
      </c>
      <c r="AF1479" s="365">
        <v>0</v>
      </c>
      <c r="AG1479" s="365">
        <v>0</v>
      </c>
      <c r="AH1479" s="365">
        <v>0</v>
      </c>
      <c r="AI1479" s="365">
        <v>0</v>
      </c>
    </row>
    <row r="1480" spans="1:35">
      <c r="A1480" s="458" t="str">
        <f t="shared" si="23"/>
        <v>1602404264075001</v>
      </c>
      <c r="B1480" s="364" t="s">
        <v>1616</v>
      </c>
      <c r="C1480" s="364" t="s">
        <v>553</v>
      </c>
      <c r="D1480" s="364" t="s">
        <v>575</v>
      </c>
      <c r="E1480" s="364" t="s">
        <v>555</v>
      </c>
      <c r="F1480" s="364" t="s">
        <v>595</v>
      </c>
      <c r="G1480" s="364" t="s">
        <v>596</v>
      </c>
      <c r="H1480" s="364" t="s">
        <v>753</v>
      </c>
      <c r="I1480" s="364" t="s">
        <v>356</v>
      </c>
      <c r="J1480" s="364" t="s">
        <v>560</v>
      </c>
      <c r="K1480" s="364" t="s">
        <v>563</v>
      </c>
      <c r="L1480" s="364" t="s">
        <v>555</v>
      </c>
      <c r="M1480" s="364" t="s">
        <v>744</v>
      </c>
      <c r="N1480" s="364" t="s">
        <v>739</v>
      </c>
      <c r="O1480" s="364" t="s">
        <v>555</v>
      </c>
      <c r="P1480" s="364" t="s">
        <v>739</v>
      </c>
      <c r="Q1480" s="364" t="s">
        <v>555</v>
      </c>
      <c r="R1480" s="364" t="s">
        <v>555</v>
      </c>
      <c r="S1480" s="364" t="s">
        <v>555</v>
      </c>
      <c r="T1480" s="365">
        <v>0</v>
      </c>
      <c r="U1480" s="365">
        <v>0</v>
      </c>
      <c r="V1480" s="365">
        <v>0</v>
      </c>
      <c r="W1480" s="365">
        <v>0</v>
      </c>
      <c r="X1480" s="365">
        <v>0</v>
      </c>
      <c r="Y1480" s="365">
        <v>0</v>
      </c>
      <c r="Z1480" s="365">
        <v>0</v>
      </c>
      <c r="AA1480" s="365">
        <v>0</v>
      </c>
      <c r="AB1480" s="365">
        <v>0</v>
      </c>
      <c r="AC1480" s="365">
        <v>0</v>
      </c>
      <c r="AD1480" s="365">
        <v>0</v>
      </c>
      <c r="AE1480" s="365">
        <v>0</v>
      </c>
      <c r="AF1480" s="365">
        <v>0</v>
      </c>
      <c r="AG1480" s="365">
        <v>0</v>
      </c>
      <c r="AH1480" s="365">
        <v>0</v>
      </c>
      <c r="AI1480" s="365">
        <v>0</v>
      </c>
    </row>
    <row r="1481" spans="1:35">
      <c r="A1481" s="458" t="str">
        <f t="shared" si="23"/>
        <v>1602405264075001</v>
      </c>
      <c r="B1481" s="364" t="s">
        <v>1616</v>
      </c>
      <c r="C1481" s="364" t="s">
        <v>553</v>
      </c>
      <c r="D1481" s="364" t="s">
        <v>575</v>
      </c>
      <c r="E1481" s="364" t="s">
        <v>555</v>
      </c>
      <c r="F1481" s="364" t="s">
        <v>595</v>
      </c>
      <c r="G1481" s="364" t="s">
        <v>596</v>
      </c>
      <c r="H1481" s="364" t="s">
        <v>753</v>
      </c>
      <c r="I1481" s="364" t="s">
        <v>356</v>
      </c>
      <c r="J1481" s="364" t="s">
        <v>560</v>
      </c>
      <c r="K1481" s="364" t="s">
        <v>564</v>
      </c>
      <c r="L1481" s="364" t="s">
        <v>555</v>
      </c>
      <c r="M1481" s="364" t="s">
        <v>744</v>
      </c>
      <c r="N1481" s="364" t="s">
        <v>739</v>
      </c>
      <c r="O1481" s="364" t="s">
        <v>555</v>
      </c>
      <c r="P1481" s="364" t="s">
        <v>739</v>
      </c>
      <c r="Q1481" s="364" t="s">
        <v>555</v>
      </c>
      <c r="R1481" s="364" t="s">
        <v>555</v>
      </c>
      <c r="S1481" s="364" t="s">
        <v>555</v>
      </c>
      <c r="T1481" s="365">
        <v>0</v>
      </c>
      <c r="U1481" s="365">
        <v>0</v>
      </c>
      <c r="V1481" s="365">
        <v>0</v>
      </c>
      <c r="W1481" s="365">
        <v>0</v>
      </c>
      <c r="X1481" s="365">
        <v>0</v>
      </c>
      <c r="Y1481" s="365">
        <v>0</v>
      </c>
      <c r="Z1481" s="365">
        <v>0</v>
      </c>
      <c r="AA1481" s="365">
        <v>0</v>
      </c>
      <c r="AB1481" s="365">
        <v>0</v>
      </c>
      <c r="AC1481" s="365">
        <v>0</v>
      </c>
      <c r="AD1481" s="365">
        <v>0</v>
      </c>
      <c r="AE1481" s="365">
        <v>0</v>
      </c>
      <c r="AF1481" s="365">
        <v>0</v>
      </c>
      <c r="AG1481" s="365">
        <v>0</v>
      </c>
      <c r="AH1481" s="365">
        <v>0</v>
      </c>
      <c r="AI1481" s="365">
        <v>0</v>
      </c>
    </row>
    <row r="1482" spans="1:35">
      <c r="A1482" s="458" t="str">
        <f t="shared" si="23"/>
        <v>1602406264075001</v>
      </c>
      <c r="B1482" s="364" t="s">
        <v>1616</v>
      </c>
      <c r="C1482" s="364" t="s">
        <v>553</v>
      </c>
      <c r="D1482" s="364" t="s">
        <v>575</v>
      </c>
      <c r="E1482" s="364" t="s">
        <v>555</v>
      </c>
      <c r="F1482" s="364" t="s">
        <v>595</v>
      </c>
      <c r="G1482" s="364" t="s">
        <v>596</v>
      </c>
      <c r="H1482" s="364" t="s">
        <v>753</v>
      </c>
      <c r="I1482" s="364" t="s">
        <v>356</v>
      </c>
      <c r="J1482" s="364" t="s">
        <v>560</v>
      </c>
      <c r="K1482" s="364" t="s">
        <v>565</v>
      </c>
      <c r="L1482" s="364" t="s">
        <v>555</v>
      </c>
      <c r="M1482" s="364" t="s">
        <v>744</v>
      </c>
      <c r="N1482" s="364" t="s">
        <v>739</v>
      </c>
      <c r="O1482" s="364" t="s">
        <v>555</v>
      </c>
      <c r="P1482" s="364" t="s">
        <v>739</v>
      </c>
      <c r="Q1482" s="364" t="s">
        <v>555</v>
      </c>
      <c r="R1482" s="364" t="s">
        <v>555</v>
      </c>
      <c r="S1482" s="364" t="s">
        <v>555</v>
      </c>
      <c r="T1482" s="365">
        <v>0</v>
      </c>
      <c r="U1482" s="365">
        <v>0</v>
      </c>
      <c r="V1482" s="365">
        <v>0</v>
      </c>
      <c r="W1482" s="365">
        <v>0</v>
      </c>
      <c r="X1482" s="365">
        <v>0</v>
      </c>
      <c r="Y1482" s="365">
        <v>0</v>
      </c>
      <c r="Z1482" s="365">
        <v>0</v>
      </c>
      <c r="AA1482" s="365">
        <v>0</v>
      </c>
      <c r="AB1482" s="365">
        <v>0</v>
      </c>
      <c r="AC1482" s="365">
        <v>0</v>
      </c>
      <c r="AD1482" s="365">
        <v>0</v>
      </c>
      <c r="AE1482" s="365">
        <v>0</v>
      </c>
      <c r="AF1482" s="365">
        <v>0</v>
      </c>
      <c r="AG1482" s="365">
        <v>0</v>
      </c>
      <c r="AH1482" s="365">
        <v>0</v>
      </c>
      <c r="AI1482" s="365">
        <v>0</v>
      </c>
    </row>
    <row r="1483" spans="1:35">
      <c r="A1483" s="458" t="str">
        <f t="shared" si="23"/>
        <v>1602407264075001</v>
      </c>
      <c r="B1483" s="364" t="s">
        <v>1616</v>
      </c>
      <c r="C1483" s="364" t="s">
        <v>553</v>
      </c>
      <c r="D1483" s="364" t="s">
        <v>575</v>
      </c>
      <c r="E1483" s="364" t="s">
        <v>555</v>
      </c>
      <c r="F1483" s="364" t="s">
        <v>595</v>
      </c>
      <c r="G1483" s="364" t="s">
        <v>596</v>
      </c>
      <c r="H1483" s="364" t="s">
        <v>753</v>
      </c>
      <c r="I1483" s="364" t="s">
        <v>356</v>
      </c>
      <c r="J1483" s="364" t="s">
        <v>560</v>
      </c>
      <c r="K1483" s="364" t="s">
        <v>566</v>
      </c>
      <c r="L1483" s="364" t="s">
        <v>555</v>
      </c>
      <c r="M1483" s="364" t="s">
        <v>744</v>
      </c>
      <c r="N1483" s="364" t="s">
        <v>739</v>
      </c>
      <c r="O1483" s="364" t="s">
        <v>555</v>
      </c>
      <c r="P1483" s="364" t="s">
        <v>739</v>
      </c>
      <c r="Q1483" s="364" t="s">
        <v>555</v>
      </c>
      <c r="R1483" s="364" t="s">
        <v>555</v>
      </c>
      <c r="S1483" s="364" t="s">
        <v>555</v>
      </c>
      <c r="T1483" s="365">
        <v>0</v>
      </c>
      <c r="U1483" s="365">
        <v>0</v>
      </c>
      <c r="V1483" s="365">
        <v>0</v>
      </c>
      <c r="W1483" s="365">
        <v>0</v>
      </c>
      <c r="X1483" s="365">
        <v>0</v>
      </c>
      <c r="Y1483" s="365">
        <v>0</v>
      </c>
      <c r="Z1483" s="365">
        <v>0</v>
      </c>
      <c r="AA1483" s="365">
        <v>0</v>
      </c>
      <c r="AB1483" s="365">
        <v>0</v>
      </c>
      <c r="AC1483" s="365">
        <v>0</v>
      </c>
      <c r="AD1483" s="365">
        <v>0</v>
      </c>
      <c r="AE1483" s="365">
        <v>0</v>
      </c>
      <c r="AF1483" s="365">
        <v>0</v>
      </c>
      <c r="AG1483" s="365">
        <v>0</v>
      </c>
      <c r="AH1483" s="365">
        <v>0</v>
      </c>
      <c r="AI1483" s="365">
        <v>0</v>
      </c>
    </row>
    <row r="1484" spans="1:35">
      <c r="A1484" s="458" t="str">
        <f t="shared" si="23"/>
        <v>1602408264075001</v>
      </c>
      <c r="B1484" s="364" t="s">
        <v>1616</v>
      </c>
      <c r="C1484" s="364" t="s">
        <v>553</v>
      </c>
      <c r="D1484" s="364" t="s">
        <v>575</v>
      </c>
      <c r="E1484" s="364" t="s">
        <v>555</v>
      </c>
      <c r="F1484" s="364" t="s">
        <v>595</v>
      </c>
      <c r="G1484" s="364" t="s">
        <v>596</v>
      </c>
      <c r="H1484" s="364" t="s">
        <v>753</v>
      </c>
      <c r="I1484" s="364" t="s">
        <v>356</v>
      </c>
      <c r="J1484" s="364" t="s">
        <v>560</v>
      </c>
      <c r="K1484" s="364" t="s">
        <v>554</v>
      </c>
      <c r="L1484" s="364" t="s">
        <v>555</v>
      </c>
      <c r="M1484" s="364" t="s">
        <v>744</v>
      </c>
      <c r="N1484" s="364" t="s">
        <v>739</v>
      </c>
      <c r="O1484" s="364" t="s">
        <v>555</v>
      </c>
      <c r="P1484" s="364" t="s">
        <v>739</v>
      </c>
      <c r="Q1484" s="364" t="s">
        <v>555</v>
      </c>
      <c r="R1484" s="364" t="s">
        <v>555</v>
      </c>
      <c r="S1484" s="364" t="s">
        <v>555</v>
      </c>
      <c r="T1484" s="365">
        <v>0</v>
      </c>
      <c r="U1484" s="365">
        <v>0</v>
      </c>
      <c r="V1484" s="365">
        <v>0</v>
      </c>
      <c r="W1484" s="365">
        <v>0</v>
      </c>
      <c r="X1484" s="365">
        <v>0</v>
      </c>
      <c r="Y1484" s="365">
        <v>0</v>
      </c>
      <c r="Z1484" s="365">
        <v>0</v>
      </c>
      <c r="AA1484" s="365">
        <v>0</v>
      </c>
      <c r="AB1484" s="365">
        <v>0</v>
      </c>
      <c r="AC1484" s="365">
        <v>0</v>
      </c>
      <c r="AD1484" s="365">
        <v>0</v>
      </c>
      <c r="AE1484" s="365">
        <v>0</v>
      </c>
      <c r="AF1484" s="365">
        <v>0</v>
      </c>
      <c r="AG1484" s="365">
        <v>0</v>
      </c>
      <c r="AH1484" s="365">
        <v>0</v>
      </c>
      <c r="AI1484" s="365">
        <v>0</v>
      </c>
    </row>
    <row r="1485" spans="1:35">
      <c r="A1485" s="458" t="str">
        <f t="shared" si="23"/>
        <v>1602409264075001</v>
      </c>
      <c r="B1485" s="364" t="s">
        <v>1616</v>
      </c>
      <c r="C1485" s="364" t="s">
        <v>553</v>
      </c>
      <c r="D1485" s="364" t="s">
        <v>575</v>
      </c>
      <c r="E1485" s="364" t="s">
        <v>555</v>
      </c>
      <c r="F1485" s="364" t="s">
        <v>595</v>
      </c>
      <c r="G1485" s="364" t="s">
        <v>596</v>
      </c>
      <c r="H1485" s="364" t="s">
        <v>753</v>
      </c>
      <c r="I1485" s="364" t="s">
        <v>356</v>
      </c>
      <c r="J1485" s="364" t="s">
        <v>560</v>
      </c>
      <c r="K1485" s="364" t="s">
        <v>567</v>
      </c>
      <c r="L1485" s="364" t="s">
        <v>555</v>
      </c>
      <c r="M1485" s="364" t="s">
        <v>744</v>
      </c>
      <c r="N1485" s="364" t="s">
        <v>739</v>
      </c>
      <c r="O1485" s="364" t="s">
        <v>555</v>
      </c>
      <c r="P1485" s="364" t="s">
        <v>739</v>
      </c>
      <c r="Q1485" s="364" t="s">
        <v>555</v>
      </c>
      <c r="R1485" s="364" t="s">
        <v>555</v>
      </c>
      <c r="S1485" s="364" t="s">
        <v>555</v>
      </c>
      <c r="T1485" s="365">
        <v>0</v>
      </c>
      <c r="U1485" s="365">
        <v>0</v>
      </c>
      <c r="V1485" s="365">
        <v>0</v>
      </c>
      <c r="W1485" s="365">
        <v>0</v>
      </c>
      <c r="X1485" s="365">
        <v>0</v>
      </c>
      <c r="Y1485" s="365">
        <v>0</v>
      </c>
      <c r="Z1485" s="365">
        <v>0</v>
      </c>
      <c r="AA1485" s="365">
        <v>0</v>
      </c>
      <c r="AB1485" s="365">
        <v>0</v>
      </c>
      <c r="AC1485" s="365">
        <v>0</v>
      </c>
      <c r="AD1485" s="365">
        <v>0</v>
      </c>
      <c r="AE1485" s="365">
        <v>0</v>
      </c>
      <c r="AF1485" s="365">
        <v>0</v>
      </c>
      <c r="AG1485" s="365">
        <v>0</v>
      </c>
      <c r="AH1485" s="365">
        <v>0</v>
      </c>
      <c r="AI1485" s="365">
        <v>0</v>
      </c>
    </row>
    <row r="1486" spans="1:35">
      <c r="A1486" s="458" t="str">
        <f t="shared" si="23"/>
        <v>1602410264075001</v>
      </c>
      <c r="B1486" s="364" t="s">
        <v>1616</v>
      </c>
      <c r="C1486" s="364" t="s">
        <v>553</v>
      </c>
      <c r="D1486" s="364" t="s">
        <v>575</v>
      </c>
      <c r="E1486" s="364" t="s">
        <v>555</v>
      </c>
      <c r="F1486" s="364" t="s">
        <v>595</v>
      </c>
      <c r="G1486" s="364" t="s">
        <v>596</v>
      </c>
      <c r="H1486" s="364" t="s">
        <v>753</v>
      </c>
      <c r="I1486" s="364" t="s">
        <v>356</v>
      </c>
      <c r="J1486" s="364" t="s">
        <v>560</v>
      </c>
      <c r="K1486" s="364" t="s">
        <v>568</v>
      </c>
      <c r="L1486" s="364" t="s">
        <v>555</v>
      </c>
      <c r="M1486" s="364" t="s">
        <v>744</v>
      </c>
      <c r="N1486" s="364" t="s">
        <v>739</v>
      </c>
      <c r="O1486" s="364" t="s">
        <v>555</v>
      </c>
      <c r="P1486" s="364" t="s">
        <v>739</v>
      </c>
      <c r="Q1486" s="364" t="s">
        <v>555</v>
      </c>
      <c r="R1486" s="364" t="s">
        <v>555</v>
      </c>
      <c r="S1486" s="364" t="s">
        <v>555</v>
      </c>
      <c r="T1486" s="365">
        <v>0</v>
      </c>
      <c r="U1486" s="365">
        <v>0</v>
      </c>
      <c r="V1486" s="365">
        <v>0</v>
      </c>
      <c r="W1486" s="365">
        <v>0</v>
      </c>
      <c r="X1486" s="365">
        <v>0</v>
      </c>
      <c r="Y1486" s="365">
        <v>0</v>
      </c>
      <c r="Z1486" s="365">
        <v>0</v>
      </c>
      <c r="AA1486" s="365">
        <v>0</v>
      </c>
      <c r="AB1486" s="365">
        <v>0</v>
      </c>
      <c r="AC1486" s="365">
        <v>0</v>
      </c>
      <c r="AD1486" s="365">
        <v>0</v>
      </c>
      <c r="AE1486" s="365">
        <v>0</v>
      </c>
      <c r="AF1486" s="365">
        <v>0</v>
      </c>
      <c r="AG1486" s="365">
        <v>0</v>
      </c>
      <c r="AH1486" s="365">
        <v>0</v>
      </c>
      <c r="AI1486" s="365">
        <v>0</v>
      </c>
    </row>
    <row r="1487" spans="1:35">
      <c r="A1487" s="458" t="str">
        <f t="shared" si="23"/>
        <v>1602411264075001</v>
      </c>
      <c r="B1487" s="364" t="s">
        <v>1616</v>
      </c>
      <c r="C1487" s="364" t="s">
        <v>553</v>
      </c>
      <c r="D1487" s="364" t="s">
        <v>575</v>
      </c>
      <c r="E1487" s="364" t="s">
        <v>555</v>
      </c>
      <c r="F1487" s="364" t="s">
        <v>595</v>
      </c>
      <c r="G1487" s="364" t="s">
        <v>596</v>
      </c>
      <c r="H1487" s="364" t="s">
        <v>753</v>
      </c>
      <c r="I1487" s="364" t="s">
        <v>356</v>
      </c>
      <c r="J1487" s="364" t="s">
        <v>560</v>
      </c>
      <c r="K1487" s="364" t="s">
        <v>569</v>
      </c>
      <c r="L1487" s="364" t="s">
        <v>555</v>
      </c>
      <c r="M1487" s="364" t="s">
        <v>744</v>
      </c>
      <c r="N1487" s="364" t="s">
        <v>739</v>
      </c>
      <c r="O1487" s="364" t="s">
        <v>555</v>
      </c>
      <c r="P1487" s="364" t="s">
        <v>739</v>
      </c>
      <c r="Q1487" s="364" t="s">
        <v>555</v>
      </c>
      <c r="R1487" s="364" t="s">
        <v>555</v>
      </c>
      <c r="S1487" s="364" t="s">
        <v>555</v>
      </c>
      <c r="T1487" s="365">
        <v>0</v>
      </c>
      <c r="U1487" s="365">
        <v>0</v>
      </c>
      <c r="V1487" s="365">
        <v>0</v>
      </c>
      <c r="W1487" s="365">
        <v>0</v>
      </c>
      <c r="X1487" s="365">
        <v>0</v>
      </c>
      <c r="Y1487" s="365">
        <v>0</v>
      </c>
      <c r="Z1487" s="365">
        <v>0</v>
      </c>
      <c r="AA1487" s="365">
        <v>0</v>
      </c>
      <c r="AB1487" s="365">
        <v>0</v>
      </c>
      <c r="AC1487" s="365">
        <v>0</v>
      </c>
      <c r="AD1487" s="365">
        <v>0</v>
      </c>
      <c r="AE1487" s="365">
        <v>0</v>
      </c>
      <c r="AF1487" s="365">
        <v>0</v>
      </c>
      <c r="AG1487" s="365">
        <v>0</v>
      </c>
      <c r="AH1487" s="365">
        <v>0</v>
      </c>
      <c r="AI1487" s="365">
        <v>0</v>
      </c>
    </row>
    <row r="1488" spans="1:35">
      <c r="A1488" s="458" t="str">
        <f t="shared" si="23"/>
        <v>1602412264075001</v>
      </c>
      <c r="B1488" s="364" t="s">
        <v>1616</v>
      </c>
      <c r="C1488" s="364" t="s">
        <v>553</v>
      </c>
      <c r="D1488" s="364" t="s">
        <v>575</v>
      </c>
      <c r="E1488" s="364" t="s">
        <v>555</v>
      </c>
      <c r="F1488" s="364" t="s">
        <v>595</v>
      </c>
      <c r="G1488" s="364" t="s">
        <v>596</v>
      </c>
      <c r="H1488" s="364" t="s">
        <v>753</v>
      </c>
      <c r="I1488" s="364" t="s">
        <v>356</v>
      </c>
      <c r="J1488" s="364" t="s">
        <v>560</v>
      </c>
      <c r="K1488" s="364" t="s">
        <v>557</v>
      </c>
      <c r="L1488" s="364" t="s">
        <v>555</v>
      </c>
      <c r="M1488" s="364" t="s">
        <v>744</v>
      </c>
      <c r="N1488" s="364" t="s">
        <v>739</v>
      </c>
      <c r="O1488" s="364" t="s">
        <v>555</v>
      </c>
      <c r="P1488" s="364" t="s">
        <v>739</v>
      </c>
      <c r="Q1488" s="364" t="s">
        <v>555</v>
      </c>
      <c r="R1488" s="364" t="s">
        <v>555</v>
      </c>
      <c r="S1488" s="364" t="s">
        <v>555</v>
      </c>
      <c r="T1488" s="365">
        <v>0</v>
      </c>
      <c r="U1488" s="365">
        <v>0</v>
      </c>
      <c r="V1488" s="365">
        <v>0</v>
      </c>
      <c r="W1488" s="365">
        <v>0</v>
      </c>
      <c r="X1488" s="365">
        <v>0</v>
      </c>
      <c r="Y1488" s="365">
        <v>0</v>
      </c>
      <c r="Z1488" s="365">
        <v>0</v>
      </c>
      <c r="AA1488" s="365">
        <v>0</v>
      </c>
      <c r="AB1488" s="365">
        <v>0</v>
      </c>
      <c r="AC1488" s="365">
        <v>0</v>
      </c>
      <c r="AD1488" s="365">
        <v>0</v>
      </c>
      <c r="AE1488" s="365">
        <v>0</v>
      </c>
      <c r="AF1488" s="365">
        <v>0</v>
      </c>
      <c r="AG1488" s="365">
        <v>0</v>
      </c>
      <c r="AH1488" s="365">
        <v>0</v>
      </c>
      <c r="AI1488" s="365">
        <v>0</v>
      </c>
    </row>
    <row r="1489" spans="1:34">
      <c r="A1489" s="458" t="str">
        <f t="shared" si="23"/>
        <v>1604501264075001</v>
      </c>
      <c r="B1489" s="364" t="s">
        <v>1616</v>
      </c>
      <c r="C1489" s="364" t="s">
        <v>553</v>
      </c>
      <c r="D1489" s="364" t="s">
        <v>575</v>
      </c>
      <c r="E1489" s="364" t="s">
        <v>555</v>
      </c>
      <c r="F1489" s="364" t="s">
        <v>595</v>
      </c>
      <c r="G1489" s="364" t="s">
        <v>596</v>
      </c>
      <c r="H1489" s="364" t="s">
        <v>753</v>
      </c>
      <c r="I1489" s="364" t="s">
        <v>356</v>
      </c>
      <c r="J1489" s="364" t="s">
        <v>571</v>
      </c>
      <c r="K1489" s="364" t="s">
        <v>558</v>
      </c>
      <c r="L1489" s="364" t="s">
        <v>555</v>
      </c>
      <c r="M1489" s="364" t="s">
        <v>744</v>
      </c>
      <c r="N1489" s="364" t="s">
        <v>739</v>
      </c>
      <c r="O1489" s="364" t="s">
        <v>555</v>
      </c>
      <c r="P1489" s="364" t="s">
        <v>739</v>
      </c>
      <c r="Q1489" s="364" t="s">
        <v>555</v>
      </c>
      <c r="R1489" s="364" t="s">
        <v>555</v>
      </c>
      <c r="S1489" s="364" t="s">
        <v>555</v>
      </c>
      <c r="T1489" s="365">
        <v>0</v>
      </c>
      <c r="U1489" s="365">
        <v>0</v>
      </c>
      <c r="V1489" s="365">
        <v>0</v>
      </c>
      <c r="W1489" s="365">
        <v>0</v>
      </c>
      <c r="X1489" s="365">
        <v>0</v>
      </c>
      <c r="Y1489" s="365">
        <v>0</v>
      </c>
      <c r="Z1489" s="365">
        <v>0</v>
      </c>
      <c r="AA1489" s="365">
        <v>0</v>
      </c>
      <c r="AB1489" s="365">
        <v>0</v>
      </c>
      <c r="AC1489" s="365">
        <v>0</v>
      </c>
      <c r="AD1489" s="365">
        <v>0</v>
      </c>
      <c r="AE1489" s="365">
        <v>0</v>
      </c>
      <c r="AF1489" s="365">
        <v>0</v>
      </c>
      <c r="AG1489" s="365">
        <v>0</v>
      </c>
      <c r="AH1489" s="365">
        <v>0</v>
      </c>
    </row>
    <row r="1490" spans="1:34">
      <c r="A1490" s="458" t="str">
        <f t="shared" si="23"/>
        <v>1604502264075001</v>
      </c>
      <c r="B1490" s="364" t="s">
        <v>1616</v>
      </c>
      <c r="C1490" s="364" t="s">
        <v>553</v>
      </c>
      <c r="D1490" s="364" t="s">
        <v>575</v>
      </c>
      <c r="E1490" s="364" t="s">
        <v>555</v>
      </c>
      <c r="F1490" s="364" t="s">
        <v>595</v>
      </c>
      <c r="G1490" s="364" t="s">
        <v>596</v>
      </c>
      <c r="H1490" s="364" t="s">
        <v>753</v>
      </c>
      <c r="I1490" s="364" t="s">
        <v>356</v>
      </c>
      <c r="J1490" s="364" t="s">
        <v>571</v>
      </c>
      <c r="K1490" s="364" t="s">
        <v>561</v>
      </c>
      <c r="L1490" s="364" t="s">
        <v>555</v>
      </c>
      <c r="M1490" s="364" t="s">
        <v>744</v>
      </c>
      <c r="N1490" s="364" t="s">
        <v>739</v>
      </c>
      <c r="O1490" s="364" t="s">
        <v>555</v>
      </c>
      <c r="P1490" s="364" t="s">
        <v>739</v>
      </c>
      <c r="Q1490" s="364" t="s">
        <v>555</v>
      </c>
      <c r="R1490" s="364" t="s">
        <v>555</v>
      </c>
      <c r="S1490" s="364" t="s">
        <v>555</v>
      </c>
      <c r="T1490" s="365">
        <v>0</v>
      </c>
      <c r="U1490" s="365">
        <v>0</v>
      </c>
      <c r="V1490" s="365">
        <v>0</v>
      </c>
      <c r="W1490" s="365">
        <v>0</v>
      </c>
      <c r="X1490" s="365">
        <v>0</v>
      </c>
      <c r="Y1490" s="365">
        <v>0</v>
      </c>
      <c r="Z1490" s="365">
        <v>0</v>
      </c>
      <c r="AA1490" s="365">
        <v>0</v>
      </c>
      <c r="AB1490" s="365">
        <v>0</v>
      </c>
      <c r="AC1490" s="365">
        <v>0</v>
      </c>
      <c r="AD1490" s="365">
        <v>0</v>
      </c>
      <c r="AE1490" s="365">
        <v>0</v>
      </c>
      <c r="AF1490" s="365">
        <v>0</v>
      </c>
      <c r="AG1490" s="365">
        <v>0</v>
      </c>
      <c r="AH1490" s="365">
        <v>0</v>
      </c>
    </row>
    <row r="1491" spans="1:34">
      <c r="A1491" s="458" t="str">
        <f t="shared" si="23"/>
        <v>1604503264075001</v>
      </c>
      <c r="B1491" s="364" t="s">
        <v>1616</v>
      </c>
      <c r="C1491" s="364" t="s">
        <v>553</v>
      </c>
      <c r="D1491" s="364" t="s">
        <v>575</v>
      </c>
      <c r="E1491" s="364" t="s">
        <v>555</v>
      </c>
      <c r="F1491" s="364" t="s">
        <v>595</v>
      </c>
      <c r="G1491" s="364" t="s">
        <v>596</v>
      </c>
      <c r="H1491" s="364" t="s">
        <v>753</v>
      </c>
      <c r="I1491" s="364" t="s">
        <v>356</v>
      </c>
      <c r="J1491" s="364" t="s">
        <v>571</v>
      </c>
      <c r="K1491" s="364" t="s">
        <v>562</v>
      </c>
      <c r="L1491" s="364" t="s">
        <v>555</v>
      </c>
      <c r="M1491" s="364" t="s">
        <v>744</v>
      </c>
      <c r="N1491" s="364" t="s">
        <v>739</v>
      </c>
      <c r="O1491" s="364" t="s">
        <v>555</v>
      </c>
      <c r="P1491" s="364" t="s">
        <v>739</v>
      </c>
      <c r="Q1491" s="364" t="s">
        <v>555</v>
      </c>
      <c r="R1491" s="364" t="s">
        <v>555</v>
      </c>
      <c r="S1491" s="364" t="s">
        <v>555</v>
      </c>
      <c r="T1491" s="365">
        <v>0</v>
      </c>
      <c r="U1491" s="365">
        <v>0</v>
      </c>
      <c r="V1491" s="365">
        <v>0</v>
      </c>
      <c r="W1491" s="365">
        <v>0</v>
      </c>
      <c r="X1491" s="365">
        <v>0</v>
      </c>
      <c r="Y1491" s="365">
        <v>0</v>
      </c>
      <c r="Z1491" s="365">
        <v>0</v>
      </c>
      <c r="AA1491" s="365">
        <v>0</v>
      </c>
      <c r="AB1491" s="365">
        <v>0</v>
      </c>
      <c r="AC1491" s="365">
        <v>0</v>
      </c>
      <c r="AD1491" s="365">
        <v>0</v>
      </c>
      <c r="AE1491" s="365">
        <v>0</v>
      </c>
      <c r="AF1491" s="365">
        <v>0</v>
      </c>
      <c r="AG1491" s="365">
        <v>0</v>
      </c>
      <c r="AH1491" s="365">
        <v>0</v>
      </c>
    </row>
    <row r="1492" spans="1:34">
      <c r="A1492" s="458" t="str">
        <f t="shared" si="23"/>
        <v>1604504264075001</v>
      </c>
      <c r="B1492" s="364" t="s">
        <v>1616</v>
      </c>
      <c r="C1492" s="364" t="s">
        <v>553</v>
      </c>
      <c r="D1492" s="364" t="s">
        <v>575</v>
      </c>
      <c r="E1492" s="364" t="s">
        <v>555</v>
      </c>
      <c r="F1492" s="364" t="s">
        <v>595</v>
      </c>
      <c r="G1492" s="364" t="s">
        <v>596</v>
      </c>
      <c r="H1492" s="364" t="s">
        <v>753</v>
      </c>
      <c r="I1492" s="364" t="s">
        <v>356</v>
      </c>
      <c r="J1492" s="364" t="s">
        <v>571</v>
      </c>
      <c r="K1492" s="364" t="s">
        <v>563</v>
      </c>
      <c r="L1492" s="364" t="s">
        <v>555</v>
      </c>
      <c r="M1492" s="364" t="s">
        <v>744</v>
      </c>
      <c r="N1492" s="364" t="s">
        <v>739</v>
      </c>
      <c r="O1492" s="364" t="s">
        <v>555</v>
      </c>
      <c r="P1492" s="364" t="s">
        <v>739</v>
      </c>
      <c r="Q1492" s="364" t="s">
        <v>555</v>
      </c>
      <c r="R1492" s="364" t="s">
        <v>555</v>
      </c>
      <c r="S1492" s="364" t="s">
        <v>555</v>
      </c>
      <c r="T1492" s="365">
        <v>0</v>
      </c>
      <c r="U1492" s="365">
        <v>0</v>
      </c>
      <c r="V1492" s="365">
        <v>0</v>
      </c>
      <c r="W1492" s="365">
        <v>0</v>
      </c>
      <c r="X1492" s="365">
        <v>0</v>
      </c>
      <c r="Y1492" s="365">
        <v>0</v>
      </c>
      <c r="Z1492" s="365">
        <v>0</v>
      </c>
      <c r="AA1492" s="365">
        <v>0</v>
      </c>
      <c r="AB1492" s="365">
        <v>0</v>
      </c>
      <c r="AC1492" s="365">
        <v>0</v>
      </c>
      <c r="AD1492" s="365">
        <v>0</v>
      </c>
      <c r="AE1492" s="365">
        <v>0</v>
      </c>
      <c r="AF1492" s="365">
        <v>0</v>
      </c>
      <c r="AG1492" s="365">
        <v>0</v>
      </c>
      <c r="AH1492" s="365">
        <v>0</v>
      </c>
    </row>
    <row r="1493" spans="1:34">
      <c r="A1493" s="458" t="str">
        <f t="shared" si="23"/>
        <v>1604505264075001</v>
      </c>
      <c r="B1493" s="364" t="s">
        <v>1616</v>
      </c>
      <c r="C1493" s="364" t="s">
        <v>553</v>
      </c>
      <c r="D1493" s="364" t="s">
        <v>575</v>
      </c>
      <c r="E1493" s="364" t="s">
        <v>555</v>
      </c>
      <c r="F1493" s="364" t="s">
        <v>595</v>
      </c>
      <c r="G1493" s="364" t="s">
        <v>596</v>
      </c>
      <c r="H1493" s="364" t="s">
        <v>753</v>
      </c>
      <c r="I1493" s="364" t="s">
        <v>356</v>
      </c>
      <c r="J1493" s="364" t="s">
        <v>571</v>
      </c>
      <c r="K1493" s="364" t="s">
        <v>564</v>
      </c>
      <c r="L1493" s="364" t="s">
        <v>555</v>
      </c>
      <c r="M1493" s="364" t="s">
        <v>744</v>
      </c>
      <c r="N1493" s="364" t="s">
        <v>739</v>
      </c>
      <c r="O1493" s="364" t="s">
        <v>555</v>
      </c>
      <c r="P1493" s="364" t="s">
        <v>739</v>
      </c>
      <c r="Q1493" s="364" t="s">
        <v>555</v>
      </c>
      <c r="R1493" s="364" t="s">
        <v>555</v>
      </c>
      <c r="S1493" s="364" t="s">
        <v>555</v>
      </c>
      <c r="T1493" s="365">
        <v>0</v>
      </c>
      <c r="U1493" s="365">
        <v>0</v>
      </c>
      <c r="V1493" s="365">
        <v>0</v>
      </c>
      <c r="W1493" s="365">
        <v>0</v>
      </c>
      <c r="X1493" s="365">
        <v>0</v>
      </c>
      <c r="Y1493" s="365">
        <v>0</v>
      </c>
      <c r="Z1493" s="365">
        <v>0</v>
      </c>
      <c r="AA1493" s="365">
        <v>0</v>
      </c>
      <c r="AB1493" s="365">
        <v>0</v>
      </c>
      <c r="AC1493" s="365">
        <v>0</v>
      </c>
      <c r="AD1493" s="365">
        <v>0</v>
      </c>
      <c r="AE1493" s="365">
        <v>0</v>
      </c>
      <c r="AF1493" s="365">
        <v>0</v>
      </c>
      <c r="AG1493" s="365">
        <v>0</v>
      </c>
      <c r="AH1493" s="365">
        <v>0</v>
      </c>
    </row>
    <row r="1494" spans="1:34">
      <c r="A1494" s="458" t="str">
        <f t="shared" si="23"/>
        <v>1604506264075001</v>
      </c>
      <c r="B1494" s="364" t="s">
        <v>1616</v>
      </c>
      <c r="C1494" s="364" t="s">
        <v>553</v>
      </c>
      <c r="D1494" s="364" t="s">
        <v>575</v>
      </c>
      <c r="E1494" s="364" t="s">
        <v>555</v>
      </c>
      <c r="F1494" s="364" t="s">
        <v>595</v>
      </c>
      <c r="G1494" s="364" t="s">
        <v>596</v>
      </c>
      <c r="H1494" s="364" t="s">
        <v>753</v>
      </c>
      <c r="I1494" s="364" t="s">
        <v>356</v>
      </c>
      <c r="J1494" s="364" t="s">
        <v>571</v>
      </c>
      <c r="K1494" s="364" t="s">
        <v>565</v>
      </c>
      <c r="L1494" s="364" t="s">
        <v>555</v>
      </c>
      <c r="M1494" s="364" t="s">
        <v>744</v>
      </c>
      <c r="N1494" s="364" t="s">
        <v>739</v>
      </c>
      <c r="O1494" s="364" t="s">
        <v>555</v>
      </c>
      <c r="P1494" s="364" t="s">
        <v>739</v>
      </c>
      <c r="Q1494" s="364" t="s">
        <v>555</v>
      </c>
      <c r="R1494" s="364" t="s">
        <v>555</v>
      </c>
      <c r="S1494" s="364" t="s">
        <v>555</v>
      </c>
      <c r="T1494" s="365">
        <v>0</v>
      </c>
      <c r="U1494" s="365">
        <v>0</v>
      </c>
      <c r="V1494" s="365">
        <v>0</v>
      </c>
      <c r="W1494" s="365">
        <v>0</v>
      </c>
      <c r="X1494" s="365">
        <v>0</v>
      </c>
      <c r="Y1494" s="365">
        <v>0</v>
      </c>
      <c r="Z1494" s="365">
        <v>0</v>
      </c>
      <c r="AA1494" s="365">
        <v>0</v>
      </c>
      <c r="AB1494" s="365">
        <v>0</v>
      </c>
      <c r="AC1494" s="365">
        <v>0</v>
      </c>
      <c r="AD1494" s="365">
        <v>0</v>
      </c>
      <c r="AE1494" s="365">
        <v>0</v>
      </c>
      <c r="AF1494" s="365">
        <v>0</v>
      </c>
      <c r="AG1494" s="365">
        <v>0</v>
      </c>
      <c r="AH1494" s="365">
        <v>0</v>
      </c>
    </row>
    <row r="1495" spans="1:34">
      <c r="A1495" s="458" t="str">
        <f t="shared" si="23"/>
        <v>1604507264075001</v>
      </c>
      <c r="B1495" s="364" t="s">
        <v>1616</v>
      </c>
      <c r="C1495" s="364" t="s">
        <v>553</v>
      </c>
      <c r="D1495" s="364" t="s">
        <v>575</v>
      </c>
      <c r="E1495" s="364" t="s">
        <v>555</v>
      </c>
      <c r="F1495" s="364" t="s">
        <v>595</v>
      </c>
      <c r="G1495" s="364" t="s">
        <v>596</v>
      </c>
      <c r="H1495" s="364" t="s">
        <v>753</v>
      </c>
      <c r="I1495" s="364" t="s">
        <v>356</v>
      </c>
      <c r="J1495" s="364" t="s">
        <v>571</v>
      </c>
      <c r="K1495" s="364" t="s">
        <v>566</v>
      </c>
      <c r="L1495" s="364" t="s">
        <v>555</v>
      </c>
      <c r="M1495" s="364" t="s">
        <v>744</v>
      </c>
      <c r="N1495" s="364" t="s">
        <v>739</v>
      </c>
      <c r="O1495" s="364" t="s">
        <v>555</v>
      </c>
      <c r="P1495" s="364" t="s">
        <v>739</v>
      </c>
      <c r="Q1495" s="364" t="s">
        <v>555</v>
      </c>
      <c r="R1495" s="364" t="s">
        <v>555</v>
      </c>
      <c r="S1495" s="364" t="s">
        <v>555</v>
      </c>
      <c r="T1495" s="365">
        <v>0</v>
      </c>
      <c r="U1495" s="365">
        <v>0</v>
      </c>
      <c r="V1495" s="365">
        <v>0</v>
      </c>
      <c r="W1495" s="365">
        <v>0</v>
      </c>
      <c r="X1495" s="365">
        <v>0</v>
      </c>
      <c r="Y1495" s="365">
        <v>0</v>
      </c>
      <c r="Z1495" s="365">
        <v>0</v>
      </c>
      <c r="AA1495" s="365">
        <v>0</v>
      </c>
      <c r="AB1495" s="365">
        <v>0</v>
      </c>
      <c r="AC1495" s="365">
        <v>0</v>
      </c>
      <c r="AD1495" s="365">
        <v>0</v>
      </c>
      <c r="AE1495" s="365">
        <v>0</v>
      </c>
      <c r="AF1495" s="365">
        <v>0</v>
      </c>
      <c r="AG1495" s="365">
        <v>0</v>
      </c>
      <c r="AH1495" s="365">
        <v>0</v>
      </c>
    </row>
    <row r="1496" spans="1:34">
      <c r="A1496" s="458" t="str">
        <f t="shared" si="23"/>
        <v>1604508264075001</v>
      </c>
      <c r="B1496" s="364" t="s">
        <v>1616</v>
      </c>
      <c r="C1496" s="364" t="s">
        <v>553</v>
      </c>
      <c r="D1496" s="364" t="s">
        <v>575</v>
      </c>
      <c r="E1496" s="364" t="s">
        <v>555</v>
      </c>
      <c r="F1496" s="364" t="s">
        <v>595</v>
      </c>
      <c r="G1496" s="364" t="s">
        <v>596</v>
      </c>
      <c r="H1496" s="364" t="s">
        <v>753</v>
      </c>
      <c r="I1496" s="364" t="s">
        <v>356</v>
      </c>
      <c r="J1496" s="364" t="s">
        <v>571</v>
      </c>
      <c r="K1496" s="364" t="s">
        <v>554</v>
      </c>
      <c r="L1496" s="364" t="s">
        <v>555</v>
      </c>
      <c r="M1496" s="364" t="s">
        <v>744</v>
      </c>
      <c r="N1496" s="364" t="s">
        <v>739</v>
      </c>
      <c r="O1496" s="364" t="s">
        <v>555</v>
      </c>
      <c r="P1496" s="364" t="s">
        <v>739</v>
      </c>
      <c r="Q1496" s="364" t="s">
        <v>555</v>
      </c>
      <c r="R1496" s="364" t="s">
        <v>555</v>
      </c>
      <c r="S1496" s="364" t="s">
        <v>555</v>
      </c>
      <c r="T1496" s="365">
        <v>0</v>
      </c>
      <c r="U1496" s="365">
        <v>0</v>
      </c>
      <c r="V1496" s="365">
        <v>0</v>
      </c>
      <c r="W1496" s="365">
        <v>0</v>
      </c>
      <c r="X1496" s="365">
        <v>0</v>
      </c>
      <c r="Y1496" s="365">
        <v>0</v>
      </c>
      <c r="Z1496" s="365">
        <v>0</v>
      </c>
      <c r="AA1496" s="365">
        <v>0</v>
      </c>
      <c r="AB1496" s="365">
        <v>0</v>
      </c>
      <c r="AC1496" s="365">
        <v>0</v>
      </c>
      <c r="AD1496" s="365">
        <v>0</v>
      </c>
      <c r="AE1496" s="365">
        <v>0</v>
      </c>
      <c r="AF1496" s="365">
        <v>0</v>
      </c>
      <c r="AG1496" s="365">
        <v>0</v>
      </c>
      <c r="AH1496" s="365">
        <v>0</v>
      </c>
    </row>
    <row r="1497" spans="1:34">
      <c r="A1497" s="458" t="str">
        <f t="shared" si="23"/>
        <v>1604509264075001</v>
      </c>
      <c r="B1497" s="364" t="s">
        <v>1616</v>
      </c>
      <c r="C1497" s="364" t="s">
        <v>553</v>
      </c>
      <c r="D1497" s="364" t="s">
        <v>575</v>
      </c>
      <c r="E1497" s="364" t="s">
        <v>555</v>
      </c>
      <c r="F1497" s="364" t="s">
        <v>595</v>
      </c>
      <c r="G1497" s="364" t="s">
        <v>596</v>
      </c>
      <c r="H1497" s="364" t="s">
        <v>753</v>
      </c>
      <c r="I1497" s="364" t="s">
        <v>356</v>
      </c>
      <c r="J1497" s="364" t="s">
        <v>571</v>
      </c>
      <c r="K1497" s="364" t="s">
        <v>567</v>
      </c>
      <c r="L1497" s="364" t="s">
        <v>555</v>
      </c>
      <c r="M1497" s="364" t="s">
        <v>744</v>
      </c>
      <c r="N1497" s="364" t="s">
        <v>739</v>
      </c>
      <c r="O1497" s="364" t="s">
        <v>555</v>
      </c>
      <c r="P1497" s="364" t="s">
        <v>739</v>
      </c>
      <c r="Q1497" s="364" t="s">
        <v>555</v>
      </c>
      <c r="R1497" s="364" t="s">
        <v>555</v>
      </c>
      <c r="S1497" s="364" t="s">
        <v>555</v>
      </c>
      <c r="T1497" s="365">
        <v>0</v>
      </c>
      <c r="U1497" s="365">
        <v>0</v>
      </c>
      <c r="V1497" s="365">
        <v>0</v>
      </c>
      <c r="W1497" s="365">
        <v>0</v>
      </c>
      <c r="X1497" s="365">
        <v>0</v>
      </c>
      <c r="Y1497" s="365">
        <v>0</v>
      </c>
      <c r="Z1497" s="365">
        <v>0</v>
      </c>
      <c r="AA1497" s="365">
        <v>0</v>
      </c>
      <c r="AB1497" s="365">
        <v>0</v>
      </c>
      <c r="AC1497" s="365">
        <v>0</v>
      </c>
      <c r="AD1497" s="365">
        <v>0</v>
      </c>
      <c r="AE1497" s="365">
        <v>0</v>
      </c>
      <c r="AF1497" s="365">
        <v>0</v>
      </c>
      <c r="AG1497" s="365">
        <v>0</v>
      </c>
      <c r="AH1497" s="365">
        <v>0</v>
      </c>
    </row>
    <row r="1498" spans="1:34">
      <c r="A1498" s="458" t="str">
        <f t="shared" si="23"/>
        <v>1604510264075001</v>
      </c>
      <c r="B1498" s="364" t="s">
        <v>1616</v>
      </c>
      <c r="C1498" s="364" t="s">
        <v>553</v>
      </c>
      <c r="D1498" s="364" t="s">
        <v>575</v>
      </c>
      <c r="E1498" s="364" t="s">
        <v>555</v>
      </c>
      <c r="F1498" s="364" t="s">
        <v>595</v>
      </c>
      <c r="G1498" s="364" t="s">
        <v>596</v>
      </c>
      <c r="H1498" s="364" t="s">
        <v>753</v>
      </c>
      <c r="I1498" s="364" t="s">
        <v>356</v>
      </c>
      <c r="J1498" s="364" t="s">
        <v>571</v>
      </c>
      <c r="K1498" s="364" t="s">
        <v>568</v>
      </c>
      <c r="L1498" s="364" t="s">
        <v>555</v>
      </c>
      <c r="M1498" s="364" t="s">
        <v>744</v>
      </c>
      <c r="N1498" s="364" t="s">
        <v>739</v>
      </c>
      <c r="O1498" s="364" t="s">
        <v>555</v>
      </c>
      <c r="P1498" s="364" t="s">
        <v>739</v>
      </c>
      <c r="Q1498" s="364" t="s">
        <v>555</v>
      </c>
      <c r="R1498" s="364" t="s">
        <v>555</v>
      </c>
      <c r="S1498" s="364" t="s">
        <v>555</v>
      </c>
      <c r="T1498" s="365">
        <v>0</v>
      </c>
      <c r="U1498" s="365">
        <v>0</v>
      </c>
      <c r="V1498" s="365">
        <v>0</v>
      </c>
      <c r="W1498" s="365">
        <v>0</v>
      </c>
      <c r="X1498" s="365">
        <v>0</v>
      </c>
      <c r="Y1498" s="365">
        <v>0</v>
      </c>
      <c r="Z1498" s="365">
        <v>0</v>
      </c>
      <c r="AA1498" s="365">
        <v>0</v>
      </c>
      <c r="AB1498" s="365">
        <v>0</v>
      </c>
      <c r="AC1498" s="365">
        <v>0</v>
      </c>
      <c r="AD1498" s="365">
        <v>0</v>
      </c>
      <c r="AE1498" s="365">
        <v>0</v>
      </c>
      <c r="AF1498" s="365">
        <v>0</v>
      </c>
      <c r="AG1498" s="365">
        <v>0</v>
      </c>
      <c r="AH1498" s="365">
        <v>0</v>
      </c>
    </row>
    <row r="1499" spans="1:34">
      <c r="A1499" s="458" t="str">
        <f t="shared" si="23"/>
        <v>1604511264075001</v>
      </c>
      <c r="B1499" s="364" t="s">
        <v>1616</v>
      </c>
      <c r="C1499" s="364" t="s">
        <v>553</v>
      </c>
      <c r="D1499" s="364" t="s">
        <v>575</v>
      </c>
      <c r="E1499" s="364" t="s">
        <v>555</v>
      </c>
      <c r="F1499" s="364" t="s">
        <v>595</v>
      </c>
      <c r="G1499" s="364" t="s">
        <v>596</v>
      </c>
      <c r="H1499" s="364" t="s">
        <v>753</v>
      </c>
      <c r="I1499" s="364" t="s">
        <v>356</v>
      </c>
      <c r="J1499" s="364" t="s">
        <v>571</v>
      </c>
      <c r="K1499" s="364" t="s">
        <v>569</v>
      </c>
      <c r="L1499" s="364" t="s">
        <v>555</v>
      </c>
      <c r="M1499" s="364" t="s">
        <v>744</v>
      </c>
      <c r="N1499" s="364" t="s">
        <v>739</v>
      </c>
      <c r="O1499" s="364" t="s">
        <v>555</v>
      </c>
      <c r="P1499" s="364" t="s">
        <v>739</v>
      </c>
      <c r="Q1499" s="364" t="s">
        <v>555</v>
      </c>
      <c r="R1499" s="364" t="s">
        <v>555</v>
      </c>
      <c r="S1499" s="364" t="s">
        <v>555</v>
      </c>
      <c r="T1499" s="365">
        <v>0</v>
      </c>
      <c r="U1499" s="365">
        <v>0</v>
      </c>
      <c r="V1499" s="365">
        <v>0</v>
      </c>
      <c r="W1499" s="365">
        <v>0</v>
      </c>
      <c r="X1499" s="365">
        <v>0</v>
      </c>
      <c r="Y1499" s="365">
        <v>0</v>
      </c>
      <c r="Z1499" s="365">
        <v>0</v>
      </c>
      <c r="AA1499" s="365">
        <v>0</v>
      </c>
      <c r="AB1499" s="365">
        <v>0</v>
      </c>
      <c r="AC1499" s="365">
        <v>0</v>
      </c>
      <c r="AD1499" s="365">
        <v>0</v>
      </c>
      <c r="AE1499" s="365">
        <v>0</v>
      </c>
      <c r="AF1499" s="365">
        <v>0</v>
      </c>
      <c r="AG1499" s="365">
        <v>0</v>
      </c>
      <c r="AH1499" s="365">
        <v>0</v>
      </c>
    </row>
    <row r="1500" spans="1:34">
      <c r="A1500" s="458" t="str">
        <f t="shared" si="23"/>
        <v>1604512264075001</v>
      </c>
      <c r="B1500" s="364" t="s">
        <v>1616</v>
      </c>
      <c r="C1500" s="364" t="s">
        <v>553</v>
      </c>
      <c r="D1500" s="364" t="s">
        <v>575</v>
      </c>
      <c r="E1500" s="364" t="s">
        <v>555</v>
      </c>
      <c r="F1500" s="364" t="s">
        <v>595</v>
      </c>
      <c r="G1500" s="364" t="s">
        <v>596</v>
      </c>
      <c r="H1500" s="364" t="s">
        <v>753</v>
      </c>
      <c r="I1500" s="364" t="s">
        <v>356</v>
      </c>
      <c r="J1500" s="364" t="s">
        <v>571</v>
      </c>
      <c r="K1500" s="364" t="s">
        <v>557</v>
      </c>
      <c r="L1500" s="364" t="s">
        <v>555</v>
      </c>
      <c r="M1500" s="364" t="s">
        <v>744</v>
      </c>
      <c r="N1500" s="364" t="s">
        <v>739</v>
      </c>
      <c r="O1500" s="364" t="s">
        <v>555</v>
      </c>
      <c r="P1500" s="364" t="s">
        <v>739</v>
      </c>
      <c r="Q1500" s="364" t="s">
        <v>555</v>
      </c>
      <c r="R1500" s="364" t="s">
        <v>555</v>
      </c>
      <c r="S1500" s="364" t="s">
        <v>555</v>
      </c>
      <c r="T1500" s="365">
        <v>0</v>
      </c>
      <c r="U1500" s="365">
        <v>0</v>
      </c>
      <c r="V1500" s="365">
        <v>0</v>
      </c>
      <c r="W1500" s="365">
        <v>0</v>
      </c>
      <c r="X1500" s="365">
        <v>0</v>
      </c>
      <c r="Y1500" s="365">
        <v>0</v>
      </c>
      <c r="Z1500" s="365">
        <v>0</v>
      </c>
      <c r="AA1500" s="365">
        <v>0</v>
      </c>
      <c r="AB1500" s="365">
        <v>0</v>
      </c>
      <c r="AC1500" s="365">
        <v>0</v>
      </c>
      <c r="AD1500" s="365">
        <v>0</v>
      </c>
      <c r="AE1500" s="365">
        <v>0</v>
      </c>
      <c r="AF1500" s="365">
        <v>0</v>
      </c>
      <c r="AG1500" s="365">
        <v>0</v>
      </c>
      <c r="AH1500" s="365">
        <v>0</v>
      </c>
    </row>
    <row r="1501" spans="1:34">
      <c r="A1501" s="458" t="str">
        <f t="shared" si="23"/>
        <v>1604513264075001</v>
      </c>
      <c r="B1501" s="364" t="s">
        <v>1616</v>
      </c>
      <c r="C1501" s="364" t="s">
        <v>553</v>
      </c>
      <c r="D1501" s="364" t="s">
        <v>575</v>
      </c>
      <c r="E1501" s="364" t="s">
        <v>555</v>
      </c>
      <c r="F1501" s="364" t="s">
        <v>595</v>
      </c>
      <c r="G1501" s="364" t="s">
        <v>596</v>
      </c>
      <c r="H1501" s="364" t="s">
        <v>753</v>
      </c>
      <c r="I1501" s="364" t="s">
        <v>356</v>
      </c>
      <c r="J1501" s="364" t="s">
        <v>571</v>
      </c>
      <c r="K1501" s="364" t="s">
        <v>572</v>
      </c>
      <c r="L1501" s="364" t="s">
        <v>555</v>
      </c>
      <c r="M1501" s="364" t="s">
        <v>744</v>
      </c>
      <c r="N1501" s="364" t="s">
        <v>739</v>
      </c>
      <c r="O1501" s="364" t="s">
        <v>555</v>
      </c>
      <c r="P1501" s="364" t="s">
        <v>739</v>
      </c>
      <c r="Q1501" s="364" t="s">
        <v>555</v>
      </c>
      <c r="R1501" s="364" t="s">
        <v>555</v>
      </c>
      <c r="S1501" s="364" t="s">
        <v>555</v>
      </c>
      <c r="T1501" s="365">
        <v>0</v>
      </c>
      <c r="U1501" s="365">
        <v>0</v>
      </c>
      <c r="V1501" s="365">
        <v>0</v>
      </c>
      <c r="W1501" s="365">
        <v>0</v>
      </c>
      <c r="X1501" s="365">
        <v>0</v>
      </c>
      <c r="Y1501" s="365">
        <v>0</v>
      </c>
      <c r="Z1501" s="365">
        <v>0</v>
      </c>
      <c r="AA1501" s="365">
        <v>0</v>
      </c>
      <c r="AB1501" s="365">
        <v>0</v>
      </c>
      <c r="AC1501" s="365">
        <v>0</v>
      </c>
      <c r="AD1501" s="365">
        <v>0</v>
      </c>
      <c r="AE1501" s="365">
        <v>0</v>
      </c>
      <c r="AF1501" s="365">
        <v>0</v>
      </c>
      <c r="AG1501" s="365">
        <v>0</v>
      </c>
      <c r="AH1501" s="365">
        <v>0</v>
      </c>
    </row>
    <row r="1502" spans="1:34">
      <c r="A1502" s="458" t="str">
        <f t="shared" si="23"/>
        <v>1604514264075001</v>
      </c>
      <c r="B1502" s="364" t="s">
        <v>1616</v>
      </c>
      <c r="C1502" s="364" t="s">
        <v>553</v>
      </c>
      <c r="D1502" s="364" t="s">
        <v>575</v>
      </c>
      <c r="E1502" s="364" t="s">
        <v>555</v>
      </c>
      <c r="F1502" s="364" t="s">
        <v>595</v>
      </c>
      <c r="G1502" s="364" t="s">
        <v>596</v>
      </c>
      <c r="H1502" s="364" t="s">
        <v>753</v>
      </c>
      <c r="I1502" s="364" t="s">
        <v>356</v>
      </c>
      <c r="J1502" s="364" t="s">
        <v>571</v>
      </c>
      <c r="K1502" s="364" t="s">
        <v>573</v>
      </c>
      <c r="L1502" s="364" t="s">
        <v>555</v>
      </c>
      <c r="M1502" s="364" t="s">
        <v>744</v>
      </c>
      <c r="N1502" s="364" t="s">
        <v>739</v>
      </c>
      <c r="O1502" s="364" t="s">
        <v>555</v>
      </c>
      <c r="P1502" s="364" t="s">
        <v>739</v>
      </c>
      <c r="Q1502" s="364" t="s">
        <v>555</v>
      </c>
      <c r="R1502" s="364" t="s">
        <v>555</v>
      </c>
      <c r="S1502" s="364" t="s">
        <v>555</v>
      </c>
      <c r="T1502" s="365">
        <v>0</v>
      </c>
      <c r="U1502" s="365">
        <v>0</v>
      </c>
      <c r="V1502" s="365">
        <v>0</v>
      </c>
      <c r="W1502" s="365">
        <v>0</v>
      </c>
      <c r="X1502" s="365">
        <v>0</v>
      </c>
      <c r="Y1502" s="365">
        <v>0</v>
      </c>
      <c r="Z1502" s="365">
        <v>0</v>
      </c>
      <c r="AA1502" s="365">
        <v>0</v>
      </c>
      <c r="AB1502" s="365">
        <v>0</v>
      </c>
      <c r="AC1502" s="365">
        <v>0</v>
      </c>
      <c r="AD1502" s="365">
        <v>0</v>
      </c>
      <c r="AE1502" s="365">
        <v>0</v>
      </c>
      <c r="AF1502" s="365">
        <v>0</v>
      </c>
      <c r="AG1502" s="365">
        <v>0</v>
      </c>
      <c r="AH1502" s="365">
        <v>0</v>
      </c>
    </row>
    <row r="1503" spans="1:34">
      <c r="A1503" s="458" t="str">
        <f t="shared" si="23"/>
        <v>1604515264075001</v>
      </c>
      <c r="B1503" s="364" t="s">
        <v>1616</v>
      </c>
      <c r="C1503" s="364" t="s">
        <v>553</v>
      </c>
      <c r="D1503" s="364" t="s">
        <v>575</v>
      </c>
      <c r="E1503" s="364" t="s">
        <v>555</v>
      </c>
      <c r="F1503" s="364" t="s">
        <v>595</v>
      </c>
      <c r="G1503" s="364" t="s">
        <v>596</v>
      </c>
      <c r="H1503" s="364" t="s">
        <v>753</v>
      </c>
      <c r="I1503" s="364" t="s">
        <v>356</v>
      </c>
      <c r="J1503" s="364" t="s">
        <v>571</v>
      </c>
      <c r="K1503" s="364" t="s">
        <v>574</v>
      </c>
      <c r="L1503" s="364" t="s">
        <v>555</v>
      </c>
      <c r="M1503" s="364" t="s">
        <v>744</v>
      </c>
      <c r="N1503" s="364" t="s">
        <v>739</v>
      </c>
      <c r="O1503" s="364" t="s">
        <v>555</v>
      </c>
      <c r="P1503" s="364" t="s">
        <v>739</v>
      </c>
      <c r="Q1503" s="364" t="s">
        <v>555</v>
      </c>
      <c r="R1503" s="364" t="s">
        <v>555</v>
      </c>
      <c r="S1503" s="364" t="s">
        <v>555</v>
      </c>
      <c r="T1503" s="365">
        <v>0</v>
      </c>
      <c r="U1503" s="365">
        <v>0</v>
      </c>
      <c r="V1503" s="365">
        <v>0</v>
      </c>
      <c r="W1503" s="365">
        <v>0</v>
      </c>
      <c r="X1503" s="365">
        <v>0</v>
      </c>
      <c r="Y1503" s="365">
        <v>0</v>
      </c>
      <c r="Z1503" s="365">
        <v>0</v>
      </c>
      <c r="AA1503" s="365">
        <v>0</v>
      </c>
      <c r="AB1503" s="365">
        <v>0</v>
      </c>
      <c r="AC1503" s="365">
        <v>0</v>
      </c>
      <c r="AD1503" s="365">
        <v>0</v>
      </c>
      <c r="AE1503" s="365">
        <v>0</v>
      </c>
      <c r="AF1503" s="365">
        <v>0</v>
      </c>
      <c r="AG1503" s="365">
        <v>0</v>
      </c>
      <c r="AH1503" s="365">
        <v>0</v>
      </c>
    </row>
    <row r="1504" spans="1:34">
      <c r="A1504" s="458" t="str">
        <f t="shared" si="23"/>
        <v>1604516264075001</v>
      </c>
      <c r="B1504" s="364" t="s">
        <v>1616</v>
      </c>
      <c r="C1504" s="364" t="s">
        <v>553</v>
      </c>
      <c r="D1504" s="364" t="s">
        <v>575</v>
      </c>
      <c r="E1504" s="364" t="s">
        <v>555</v>
      </c>
      <c r="F1504" s="364" t="s">
        <v>595</v>
      </c>
      <c r="G1504" s="364" t="s">
        <v>596</v>
      </c>
      <c r="H1504" s="364" t="s">
        <v>753</v>
      </c>
      <c r="I1504" s="364" t="s">
        <v>356</v>
      </c>
      <c r="J1504" s="364" t="s">
        <v>571</v>
      </c>
      <c r="K1504" s="364" t="s">
        <v>575</v>
      </c>
      <c r="L1504" s="364" t="s">
        <v>555</v>
      </c>
      <c r="M1504" s="364" t="s">
        <v>744</v>
      </c>
      <c r="N1504" s="364" t="s">
        <v>739</v>
      </c>
      <c r="O1504" s="364" t="s">
        <v>555</v>
      </c>
      <c r="P1504" s="364" t="s">
        <v>739</v>
      </c>
      <c r="Q1504" s="364" t="s">
        <v>555</v>
      </c>
      <c r="R1504" s="364" t="s">
        <v>555</v>
      </c>
      <c r="S1504" s="364" t="s">
        <v>555</v>
      </c>
      <c r="T1504" s="365">
        <v>0</v>
      </c>
      <c r="U1504" s="365">
        <v>0</v>
      </c>
      <c r="V1504" s="365">
        <v>0</v>
      </c>
      <c r="W1504" s="365">
        <v>0</v>
      </c>
      <c r="X1504" s="365">
        <v>0</v>
      </c>
      <c r="Y1504" s="365">
        <v>0</v>
      </c>
      <c r="Z1504" s="365">
        <v>0</v>
      </c>
      <c r="AA1504" s="365">
        <v>0</v>
      </c>
      <c r="AB1504" s="365">
        <v>0</v>
      </c>
      <c r="AC1504" s="365">
        <v>0</v>
      </c>
      <c r="AD1504" s="365">
        <v>0</v>
      </c>
      <c r="AE1504" s="365">
        <v>0</v>
      </c>
      <c r="AF1504" s="365">
        <v>0</v>
      </c>
      <c r="AG1504" s="365">
        <v>0</v>
      </c>
      <c r="AH1504" s="365">
        <v>0</v>
      </c>
    </row>
    <row r="1505" spans="1:107">
      <c r="A1505" s="458" t="str">
        <f t="shared" si="23"/>
        <v>1604517264075001</v>
      </c>
      <c r="B1505" s="364" t="s">
        <v>1616</v>
      </c>
      <c r="C1505" s="364" t="s">
        <v>553</v>
      </c>
      <c r="D1505" s="364" t="s">
        <v>575</v>
      </c>
      <c r="E1505" s="364" t="s">
        <v>555</v>
      </c>
      <c r="F1505" s="364" t="s">
        <v>595</v>
      </c>
      <c r="G1505" s="364" t="s">
        <v>596</v>
      </c>
      <c r="H1505" s="364" t="s">
        <v>753</v>
      </c>
      <c r="I1505" s="364" t="s">
        <v>356</v>
      </c>
      <c r="J1505" s="364" t="s">
        <v>571</v>
      </c>
      <c r="K1505" s="364" t="s">
        <v>576</v>
      </c>
      <c r="L1505" s="364" t="s">
        <v>555</v>
      </c>
      <c r="M1505" s="364" t="s">
        <v>744</v>
      </c>
      <c r="N1505" s="364" t="s">
        <v>739</v>
      </c>
      <c r="O1505" s="364" t="s">
        <v>555</v>
      </c>
      <c r="P1505" s="364" t="s">
        <v>739</v>
      </c>
      <c r="Q1505" s="364" t="s">
        <v>555</v>
      </c>
      <c r="R1505" s="364" t="s">
        <v>555</v>
      </c>
      <c r="S1505" s="364" t="s">
        <v>555</v>
      </c>
      <c r="T1505" s="365">
        <v>0</v>
      </c>
      <c r="U1505" s="365">
        <v>0</v>
      </c>
      <c r="V1505" s="365">
        <v>0</v>
      </c>
      <c r="W1505" s="365">
        <v>0</v>
      </c>
      <c r="X1505" s="365">
        <v>0</v>
      </c>
      <c r="Y1505" s="365">
        <v>0</v>
      </c>
      <c r="Z1505" s="365">
        <v>0</v>
      </c>
      <c r="AA1505" s="365">
        <v>0</v>
      </c>
      <c r="AB1505" s="365">
        <v>0</v>
      </c>
      <c r="AC1505" s="365">
        <v>0</v>
      </c>
      <c r="AD1505" s="365">
        <v>0</v>
      </c>
      <c r="AE1505" s="365">
        <v>0</v>
      </c>
      <c r="AF1505" s="365">
        <v>0</v>
      </c>
      <c r="AG1505" s="365">
        <v>0</v>
      </c>
      <c r="AH1505" s="365">
        <v>0</v>
      </c>
    </row>
    <row r="1506" spans="1:107">
      <c r="A1506" s="458" t="str">
        <f t="shared" si="23"/>
        <v>1604518264075001</v>
      </c>
      <c r="B1506" s="364" t="s">
        <v>1616</v>
      </c>
      <c r="C1506" s="364" t="s">
        <v>553</v>
      </c>
      <c r="D1506" s="364" t="s">
        <v>575</v>
      </c>
      <c r="E1506" s="364" t="s">
        <v>555</v>
      </c>
      <c r="F1506" s="364" t="s">
        <v>595</v>
      </c>
      <c r="G1506" s="364" t="s">
        <v>596</v>
      </c>
      <c r="H1506" s="364" t="s">
        <v>753</v>
      </c>
      <c r="I1506" s="364" t="s">
        <v>356</v>
      </c>
      <c r="J1506" s="364" t="s">
        <v>571</v>
      </c>
      <c r="K1506" s="364" t="s">
        <v>577</v>
      </c>
      <c r="L1506" s="364" t="s">
        <v>555</v>
      </c>
      <c r="M1506" s="364" t="s">
        <v>744</v>
      </c>
      <c r="N1506" s="364" t="s">
        <v>739</v>
      </c>
      <c r="O1506" s="364" t="s">
        <v>555</v>
      </c>
      <c r="P1506" s="364" t="s">
        <v>739</v>
      </c>
      <c r="Q1506" s="364" t="s">
        <v>555</v>
      </c>
      <c r="R1506" s="364" t="s">
        <v>555</v>
      </c>
      <c r="S1506" s="364" t="s">
        <v>555</v>
      </c>
      <c r="T1506" s="365">
        <v>0</v>
      </c>
      <c r="U1506" s="365">
        <v>0</v>
      </c>
      <c r="V1506" s="365">
        <v>0</v>
      </c>
      <c r="W1506" s="365">
        <v>0</v>
      </c>
      <c r="X1506" s="365">
        <v>0</v>
      </c>
      <c r="Y1506" s="365">
        <v>0</v>
      </c>
      <c r="Z1506" s="365">
        <v>0</v>
      </c>
      <c r="AA1506" s="365">
        <v>0</v>
      </c>
      <c r="AB1506" s="365">
        <v>0</v>
      </c>
      <c r="AC1506" s="365">
        <v>0</v>
      </c>
      <c r="AD1506" s="365">
        <v>0</v>
      </c>
      <c r="AE1506" s="365">
        <v>0</v>
      </c>
      <c r="AF1506" s="365">
        <v>0</v>
      </c>
      <c r="AG1506" s="365">
        <v>0</v>
      </c>
      <c r="AH1506" s="365">
        <v>0</v>
      </c>
    </row>
    <row r="1507" spans="1:107">
      <c r="A1507" s="458" t="str">
        <f t="shared" si="23"/>
        <v>1604519264075001</v>
      </c>
      <c r="B1507" s="364" t="s">
        <v>1616</v>
      </c>
      <c r="C1507" s="364" t="s">
        <v>553</v>
      </c>
      <c r="D1507" s="364" t="s">
        <v>575</v>
      </c>
      <c r="E1507" s="364" t="s">
        <v>555</v>
      </c>
      <c r="F1507" s="364" t="s">
        <v>595</v>
      </c>
      <c r="G1507" s="364" t="s">
        <v>596</v>
      </c>
      <c r="H1507" s="364" t="s">
        <v>753</v>
      </c>
      <c r="I1507" s="364" t="s">
        <v>356</v>
      </c>
      <c r="J1507" s="364" t="s">
        <v>571</v>
      </c>
      <c r="K1507" s="364" t="s">
        <v>578</v>
      </c>
      <c r="L1507" s="364" t="s">
        <v>555</v>
      </c>
      <c r="M1507" s="364" t="s">
        <v>744</v>
      </c>
      <c r="N1507" s="364" t="s">
        <v>739</v>
      </c>
      <c r="O1507" s="364" t="s">
        <v>555</v>
      </c>
      <c r="P1507" s="364" t="s">
        <v>739</v>
      </c>
      <c r="Q1507" s="364" t="s">
        <v>555</v>
      </c>
      <c r="R1507" s="364" t="s">
        <v>555</v>
      </c>
      <c r="S1507" s="364" t="s">
        <v>555</v>
      </c>
      <c r="T1507" s="365">
        <v>0</v>
      </c>
      <c r="U1507" s="365">
        <v>0</v>
      </c>
      <c r="V1507" s="365">
        <v>0</v>
      </c>
      <c r="W1507" s="365">
        <v>0</v>
      </c>
      <c r="X1507" s="365">
        <v>0</v>
      </c>
      <c r="Y1507" s="365">
        <v>0</v>
      </c>
      <c r="Z1507" s="365">
        <v>0</v>
      </c>
      <c r="AA1507" s="365">
        <v>0</v>
      </c>
      <c r="AB1507" s="365">
        <v>0</v>
      </c>
      <c r="AC1507" s="365">
        <v>0</v>
      </c>
      <c r="AD1507" s="365">
        <v>0</v>
      </c>
      <c r="AE1507" s="365">
        <v>0</v>
      </c>
      <c r="AF1507" s="365">
        <v>0</v>
      </c>
      <c r="AG1507" s="365">
        <v>0</v>
      </c>
      <c r="AH1507" s="365">
        <v>0</v>
      </c>
    </row>
    <row r="1508" spans="1:107">
      <c r="A1508" s="458" t="str">
        <f t="shared" si="23"/>
        <v>1604520264075001</v>
      </c>
      <c r="B1508" s="364" t="s">
        <v>1616</v>
      </c>
      <c r="C1508" s="364" t="s">
        <v>553</v>
      </c>
      <c r="D1508" s="364" t="s">
        <v>575</v>
      </c>
      <c r="E1508" s="364" t="s">
        <v>555</v>
      </c>
      <c r="F1508" s="364" t="s">
        <v>595</v>
      </c>
      <c r="G1508" s="364" t="s">
        <v>596</v>
      </c>
      <c r="H1508" s="364" t="s">
        <v>753</v>
      </c>
      <c r="I1508" s="364" t="s">
        <v>356</v>
      </c>
      <c r="J1508" s="364" t="s">
        <v>571</v>
      </c>
      <c r="K1508" s="364" t="s">
        <v>579</v>
      </c>
      <c r="L1508" s="364" t="s">
        <v>555</v>
      </c>
      <c r="M1508" s="364" t="s">
        <v>744</v>
      </c>
      <c r="N1508" s="364" t="s">
        <v>739</v>
      </c>
      <c r="O1508" s="364" t="s">
        <v>555</v>
      </c>
      <c r="P1508" s="364" t="s">
        <v>739</v>
      </c>
      <c r="Q1508" s="364" t="s">
        <v>555</v>
      </c>
      <c r="R1508" s="364" t="s">
        <v>555</v>
      </c>
      <c r="S1508" s="364" t="s">
        <v>555</v>
      </c>
      <c r="T1508" s="365">
        <v>0</v>
      </c>
      <c r="U1508" s="365">
        <v>0</v>
      </c>
      <c r="V1508" s="365">
        <v>0</v>
      </c>
      <c r="W1508" s="365">
        <v>0</v>
      </c>
      <c r="X1508" s="365">
        <v>0</v>
      </c>
      <c r="Y1508" s="365">
        <v>0</v>
      </c>
      <c r="Z1508" s="365">
        <v>0</v>
      </c>
      <c r="AA1508" s="365">
        <v>0</v>
      </c>
      <c r="AB1508" s="365">
        <v>0</v>
      </c>
      <c r="AC1508" s="365">
        <v>0</v>
      </c>
      <c r="AD1508" s="365">
        <v>0</v>
      </c>
      <c r="AE1508" s="365">
        <v>0</v>
      </c>
      <c r="AF1508" s="365">
        <v>0</v>
      </c>
      <c r="AG1508" s="365">
        <v>0</v>
      </c>
      <c r="AH1508" s="365">
        <v>0</v>
      </c>
    </row>
    <row r="1509" spans="1:107">
      <c r="A1509" s="458" t="str">
        <f t="shared" si="23"/>
        <v>1604521264075001</v>
      </c>
      <c r="B1509" s="364" t="s">
        <v>1616</v>
      </c>
      <c r="C1509" s="364" t="s">
        <v>553</v>
      </c>
      <c r="D1509" s="364" t="s">
        <v>575</v>
      </c>
      <c r="E1509" s="364" t="s">
        <v>555</v>
      </c>
      <c r="F1509" s="364" t="s">
        <v>595</v>
      </c>
      <c r="G1509" s="364" t="s">
        <v>596</v>
      </c>
      <c r="H1509" s="364" t="s">
        <v>753</v>
      </c>
      <c r="I1509" s="364" t="s">
        <v>356</v>
      </c>
      <c r="J1509" s="364" t="s">
        <v>571</v>
      </c>
      <c r="K1509" s="364" t="s">
        <v>559</v>
      </c>
      <c r="L1509" s="364" t="s">
        <v>555</v>
      </c>
      <c r="M1509" s="364" t="s">
        <v>744</v>
      </c>
      <c r="N1509" s="364" t="s">
        <v>739</v>
      </c>
      <c r="O1509" s="364" t="s">
        <v>555</v>
      </c>
      <c r="P1509" s="364" t="s">
        <v>739</v>
      </c>
      <c r="Q1509" s="364" t="s">
        <v>555</v>
      </c>
      <c r="R1509" s="364" t="s">
        <v>555</v>
      </c>
      <c r="S1509" s="364" t="s">
        <v>555</v>
      </c>
      <c r="T1509" s="365">
        <v>0</v>
      </c>
      <c r="U1509" s="365">
        <v>0</v>
      </c>
      <c r="V1509" s="365">
        <v>0</v>
      </c>
      <c r="W1509" s="365">
        <v>0</v>
      </c>
      <c r="X1509" s="365">
        <v>0</v>
      </c>
      <c r="Y1509" s="365">
        <v>0</v>
      </c>
      <c r="Z1509" s="365">
        <v>0</v>
      </c>
      <c r="AA1509" s="365">
        <v>0</v>
      </c>
      <c r="AB1509" s="365">
        <v>0</v>
      </c>
      <c r="AC1509" s="365">
        <v>0</v>
      </c>
      <c r="AD1509" s="365">
        <v>0</v>
      </c>
      <c r="AE1509" s="365">
        <v>0</v>
      </c>
      <c r="AF1509" s="365">
        <v>0</v>
      </c>
      <c r="AG1509" s="365">
        <v>0</v>
      </c>
      <c r="AH1509" s="365">
        <v>0</v>
      </c>
    </row>
    <row r="1510" spans="1:107">
      <c r="A1510" s="458" t="str">
        <f t="shared" si="23"/>
        <v>1604522264075001</v>
      </c>
      <c r="B1510" s="364" t="s">
        <v>1616</v>
      </c>
      <c r="C1510" s="364" t="s">
        <v>553</v>
      </c>
      <c r="D1510" s="364" t="s">
        <v>575</v>
      </c>
      <c r="E1510" s="364" t="s">
        <v>555</v>
      </c>
      <c r="F1510" s="364" t="s">
        <v>595</v>
      </c>
      <c r="G1510" s="364" t="s">
        <v>596</v>
      </c>
      <c r="H1510" s="364" t="s">
        <v>753</v>
      </c>
      <c r="I1510" s="364" t="s">
        <v>356</v>
      </c>
      <c r="J1510" s="364" t="s">
        <v>571</v>
      </c>
      <c r="K1510" s="364" t="s">
        <v>580</v>
      </c>
      <c r="L1510" s="364" t="s">
        <v>555</v>
      </c>
      <c r="M1510" s="364" t="s">
        <v>744</v>
      </c>
      <c r="N1510" s="364" t="s">
        <v>739</v>
      </c>
      <c r="O1510" s="364" t="s">
        <v>555</v>
      </c>
      <c r="P1510" s="364" t="s">
        <v>739</v>
      </c>
      <c r="Q1510" s="364" t="s">
        <v>555</v>
      </c>
      <c r="R1510" s="364" t="s">
        <v>555</v>
      </c>
      <c r="S1510" s="364" t="s">
        <v>555</v>
      </c>
      <c r="T1510" s="365">
        <v>0</v>
      </c>
      <c r="U1510" s="365">
        <v>0</v>
      </c>
      <c r="V1510" s="365">
        <v>0</v>
      </c>
      <c r="W1510" s="365">
        <v>0</v>
      </c>
      <c r="X1510" s="365">
        <v>0</v>
      </c>
      <c r="Y1510" s="365">
        <v>0</v>
      </c>
      <c r="Z1510" s="365">
        <v>0</v>
      </c>
      <c r="AA1510" s="365">
        <v>0</v>
      </c>
      <c r="AB1510" s="365">
        <v>0</v>
      </c>
      <c r="AC1510" s="365">
        <v>0</v>
      </c>
      <c r="AD1510" s="365">
        <v>0</v>
      </c>
      <c r="AE1510" s="365">
        <v>0</v>
      </c>
      <c r="AF1510" s="365">
        <v>0</v>
      </c>
      <c r="AG1510" s="365">
        <v>0</v>
      </c>
      <c r="AH1510" s="365">
        <v>0</v>
      </c>
    </row>
    <row r="1511" spans="1:107">
      <c r="A1511" s="458" t="str">
        <f t="shared" si="23"/>
        <v>1604523264075001</v>
      </c>
      <c r="B1511" s="364" t="s">
        <v>1616</v>
      </c>
      <c r="C1511" s="364" t="s">
        <v>553</v>
      </c>
      <c r="D1511" s="364" t="s">
        <v>575</v>
      </c>
      <c r="E1511" s="364" t="s">
        <v>555</v>
      </c>
      <c r="F1511" s="364" t="s">
        <v>595</v>
      </c>
      <c r="G1511" s="364" t="s">
        <v>596</v>
      </c>
      <c r="H1511" s="364" t="s">
        <v>753</v>
      </c>
      <c r="I1511" s="364" t="s">
        <v>356</v>
      </c>
      <c r="J1511" s="364" t="s">
        <v>571</v>
      </c>
      <c r="K1511" s="364" t="s">
        <v>581</v>
      </c>
      <c r="L1511" s="364" t="s">
        <v>555</v>
      </c>
      <c r="M1511" s="364" t="s">
        <v>744</v>
      </c>
      <c r="N1511" s="364" t="s">
        <v>739</v>
      </c>
      <c r="O1511" s="364" t="s">
        <v>555</v>
      </c>
      <c r="P1511" s="364" t="s">
        <v>739</v>
      </c>
      <c r="Q1511" s="364" t="s">
        <v>555</v>
      </c>
      <c r="R1511" s="364" t="s">
        <v>555</v>
      </c>
      <c r="S1511" s="364" t="s">
        <v>555</v>
      </c>
      <c r="T1511" s="365">
        <v>0</v>
      </c>
      <c r="U1511" s="365">
        <v>0</v>
      </c>
      <c r="V1511" s="365">
        <v>0</v>
      </c>
      <c r="W1511" s="365">
        <v>0</v>
      </c>
      <c r="X1511" s="365">
        <v>0</v>
      </c>
      <c r="Y1511" s="365">
        <v>0</v>
      </c>
      <c r="Z1511" s="365">
        <v>0</v>
      </c>
      <c r="AA1511" s="365">
        <v>0</v>
      </c>
      <c r="AB1511" s="365">
        <v>0</v>
      </c>
      <c r="AC1511" s="365">
        <v>0</v>
      </c>
      <c r="AD1511" s="365">
        <v>0</v>
      </c>
      <c r="AE1511" s="365">
        <v>0</v>
      </c>
      <c r="AF1511" s="365">
        <v>0</v>
      </c>
      <c r="AG1511" s="365">
        <v>0</v>
      </c>
      <c r="AH1511" s="365">
        <v>0</v>
      </c>
    </row>
    <row r="1512" spans="1:107">
      <c r="A1512" s="458" t="str">
        <f t="shared" si="23"/>
        <v>1604524264075001</v>
      </c>
      <c r="B1512" s="364" t="s">
        <v>1616</v>
      </c>
      <c r="C1512" s="364" t="s">
        <v>553</v>
      </c>
      <c r="D1512" s="364" t="s">
        <v>575</v>
      </c>
      <c r="E1512" s="364" t="s">
        <v>555</v>
      </c>
      <c r="F1512" s="364" t="s">
        <v>595</v>
      </c>
      <c r="G1512" s="364" t="s">
        <v>596</v>
      </c>
      <c r="H1512" s="364" t="s">
        <v>753</v>
      </c>
      <c r="I1512" s="364" t="s">
        <v>356</v>
      </c>
      <c r="J1512" s="364" t="s">
        <v>571</v>
      </c>
      <c r="K1512" s="364" t="s">
        <v>560</v>
      </c>
      <c r="L1512" s="364" t="s">
        <v>555</v>
      </c>
      <c r="M1512" s="364" t="s">
        <v>744</v>
      </c>
      <c r="N1512" s="364" t="s">
        <v>739</v>
      </c>
      <c r="O1512" s="364" t="s">
        <v>555</v>
      </c>
      <c r="P1512" s="364" t="s">
        <v>739</v>
      </c>
      <c r="Q1512" s="364" t="s">
        <v>555</v>
      </c>
      <c r="R1512" s="364" t="s">
        <v>555</v>
      </c>
      <c r="S1512" s="364" t="s">
        <v>555</v>
      </c>
      <c r="T1512" s="365">
        <v>0</v>
      </c>
      <c r="U1512" s="365">
        <v>0</v>
      </c>
      <c r="V1512" s="365">
        <v>0</v>
      </c>
      <c r="W1512" s="365">
        <v>0</v>
      </c>
      <c r="X1512" s="365">
        <v>0</v>
      </c>
      <c r="Y1512" s="365">
        <v>0</v>
      </c>
      <c r="Z1512" s="365">
        <v>0</v>
      </c>
      <c r="AA1512" s="365">
        <v>0</v>
      </c>
      <c r="AB1512" s="365">
        <v>0</v>
      </c>
      <c r="AC1512" s="365">
        <v>0</v>
      </c>
      <c r="AD1512" s="365">
        <v>0</v>
      </c>
      <c r="AE1512" s="365">
        <v>0</v>
      </c>
      <c r="AF1512" s="365">
        <v>0</v>
      </c>
      <c r="AG1512" s="365">
        <v>0</v>
      </c>
      <c r="AH1512" s="365">
        <v>0</v>
      </c>
    </row>
    <row r="1513" spans="1:107">
      <c r="A1513" s="458" t="str">
        <f t="shared" si="23"/>
        <v>1622101264075001</v>
      </c>
      <c r="B1513" s="364" t="s">
        <v>1616</v>
      </c>
      <c r="C1513" s="364" t="s">
        <v>553</v>
      </c>
      <c r="D1513" s="364" t="s">
        <v>575</v>
      </c>
      <c r="E1513" s="364" t="s">
        <v>740</v>
      </c>
      <c r="F1513" s="364" t="s">
        <v>595</v>
      </c>
      <c r="G1513" s="364" t="s">
        <v>596</v>
      </c>
      <c r="H1513" s="364" t="s">
        <v>753</v>
      </c>
      <c r="I1513" s="364" t="s">
        <v>356</v>
      </c>
      <c r="J1513" s="364" t="s">
        <v>559</v>
      </c>
      <c r="K1513" s="364" t="s">
        <v>558</v>
      </c>
      <c r="L1513" s="364" t="s">
        <v>742</v>
      </c>
      <c r="M1513" s="364" t="s">
        <v>744</v>
      </c>
      <c r="N1513" s="364" t="s">
        <v>739</v>
      </c>
      <c r="O1513" s="364" t="s">
        <v>738</v>
      </c>
      <c r="P1513" s="364" t="s">
        <v>739</v>
      </c>
      <c r="Q1513" s="364" t="s">
        <v>555</v>
      </c>
      <c r="R1513" s="364" t="s">
        <v>555</v>
      </c>
      <c r="S1513" s="364" t="s">
        <v>555</v>
      </c>
      <c r="T1513" s="365">
        <v>52416</v>
      </c>
      <c r="U1513" s="365">
        <v>24944</v>
      </c>
      <c r="V1513" s="365">
        <v>262</v>
      </c>
      <c r="W1513" s="365">
        <v>0</v>
      </c>
      <c r="X1513" s="365">
        <v>16417</v>
      </c>
      <c r="Y1513" s="365">
        <v>94039</v>
      </c>
      <c r="Z1513" s="365">
        <v>0</v>
      </c>
      <c r="AA1513" s="365">
        <v>0</v>
      </c>
      <c r="AB1513" s="365">
        <v>0</v>
      </c>
      <c r="AC1513" s="365">
        <v>0</v>
      </c>
      <c r="AD1513" s="365">
        <v>0</v>
      </c>
      <c r="AE1513" s="365">
        <v>0</v>
      </c>
      <c r="AF1513" s="365">
        <v>3461</v>
      </c>
      <c r="AG1513" s="365">
        <v>78</v>
      </c>
      <c r="AH1513" s="365">
        <v>2282</v>
      </c>
      <c r="AI1513" s="365">
        <v>0</v>
      </c>
      <c r="AJ1513" s="365">
        <v>0</v>
      </c>
      <c r="AK1513" s="365">
        <v>0</v>
      </c>
      <c r="AL1513" s="365">
        <v>12453</v>
      </c>
      <c r="AM1513" s="365">
        <v>0</v>
      </c>
      <c r="AN1513" s="365">
        <v>1698</v>
      </c>
      <c r="AO1513" s="365">
        <v>1540</v>
      </c>
      <c r="AP1513" s="365">
        <v>4723</v>
      </c>
      <c r="AQ1513" s="365">
        <v>7961</v>
      </c>
      <c r="AR1513" s="365">
        <v>0</v>
      </c>
      <c r="AS1513" s="365">
        <v>0</v>
      </c>
      <c r="AT1513" s="365">
        <v>0</v>
      </c>
      <c r="AU1513" s="365">
        <v>22871</v>
      </c>
      <c r="AV1513" s="365">
        <v>143145</v>
      </c>
      <c r="AW1513" s="365">
        <v>228</v>
      </c>
      <c r="AX1513" s="365">
        <v>19</v>
      </c>
      <c r="AY1513" s="365">
        <v>1068</v>
      </c>
      <c r="AZ1513" s="365">
        <v>346</v>
      </c>
    </row>
    <row r="1514" spans="1:107">
      <c r="A1514" s="458" t="str">
        <f t="shared" si="23"/>
        <v>1622102264075001</v>
      </c>
      <c r="B1514" s="364" t="s">
        <v>1616</v>
      </c>
      <c r="C1514" s="364" t="s">
        <v>553</v>
      </c>
      <c r="D1514" s="364" t="s">
        <v>575</v>
      </c>
      <c r="E1514" s="364" t="s">
        <v>740</v>
      </c>
      <c r="F1514" s="364" t="s">
        <v>595</v>
      </c>
      <c r="G1514" s="364" t="s">
        <v>596</v>
      </c>
      <c r="H1514" s="364" t="s">
        <v>753</v>
      </c>
      <c r="I1514" s="364" t="s">
        <v>356</v>
      </c>
      <c r="J1514" s="364" t="s">
        <v>559</v>
      </c>
      <c r="K1514" s="364" t="s">
        <v>561</v>
      </c>
      <c r="L1514" s="364" t="s">
        <v>742</v>
      </c>
      <c r="M1514" s="364" t="s">
        <v>744</v>
      </c>
      <c r="N1514" s="364" t="s">
        <v>739</v>
      </c>
      <c r="O1514" s="364" t="s">
        <v>738</v>
      </c>
      <c r="P1514" s="364" t="s">
        <v>739</v>
      </c>
      <c r="Q1514" s="364" t="s">
        <v>555</v>
      </c>
      <c r="R1514" s="364" t="s">
        <v>555</v>
      </c>
      <c r="S1514" s="364" t="s">
        <v>555</v>
      </c>
      <c r="T1514" s="365">
        <v>32847</v>
      </c>
      <c r="U1514" s="365">
        <v>19569</v>
      </c>
      <c r="V1514" s="365">
        <v>18645</v>
      </c>
      <c r="W1514" s="365">
        <v>6299</v>
      </c>
      <c r="X1514" s="365">
        <v>0</v>
      </c>
      <c r="Y1514" s="365">
        <v>262</v>
      </c>
      <c r="Z1514" s="365">
        <v>0</v>
      </c>
      <c r="AA1514" s="365">
        <v>0</v>
      </c>
      <c r="AB1514" s="365">
        <v>10952</v>
      </c>
      <c r="AC1514" s="365">
        <v>4319</v>
      </c>
      <c r="AD1514" s="365">
        <v>1146</v>
      </c>
      <c r="AE1514" s="365">
        <v>96</v>
      </c>
      <c r="AF1514" s="365">
        <v>108</v>
      </c>
      <c r="AG1514" s="365">
        <v>24</v>
      </c>
      <c r="AH1514" s="365">
        <v>8</v>
      </c>
      <c r="AI1514" s="365">
        <v>9</v>
      </c>
      <c r="AJ1514" s="365">
        <v>2</v>
      </c>
    </row>
    <row r="1515" spans="1:107">
      <c r="A1515" s="458" t="str">
        <f t="shared" si="23"/>
        <v>1622501264075001</v>
      </c>
      <c r="B1515" s="364" t="s">
        <v>1616</v>
      </c>
      <c r="C1515" s="364" t="s">
        <v>553</v>
      </c>
      <c r="D1515" s="364" t="s">
        <v>575</v>
      </c>
      <c r="E1515" s="364" t="s">
        <v>740</v>
      </c>
      <c r="F1515" s="364" t="s">
        <v>595</v>
      </c>
      <c r="G1515" s="364" t="s">
        <v>596</v>
      </c>
      <c r="H1515" s="364" t="s">
        <v>753</v>
      </c>
      <c r="I1515" s="364" t="s">
        <v>356</v>
      </c>
      <c r="J1515" s="364" t="s">
        <v>745</v>
      </c>
      <c r="K1515" s="364" t="s">
        <v>558</v>
      </c>
      <c r="L1515" s="364" t="s">
        <v>742</v>
      </c>
      <c r="M1515" s="364" t="s">
        <v>744</v>
      </c>
      <c r="N1515" s="364" t="s">
        <v>739</v>
      </c>
      <c r="O1515" s="364" t="s">
        <v>738</v>
      </c>
      <c r="P1515" s="364" t="s">
        <v>739</v>
      </c>
      <c r="Q1515" s="364" t="s">
        <v>555</v>
      </c>
      <c r="R1515" s="364" t="s">
        <v>555</v>
      </c>
      <c r="S1515" s="364" t="s">
        <v>555</v>
      </c>
      <c r="T1515" s="365">
        <v>0</v>
      </c>
      <c r="U1515" s="365">
        <v>0</v>
      </c>
      <c r="V1515" s="365">
        <v>0</v>
      </c>
      <c r="W1515" s="365">
        <v>0</v>
      </c>
      <c r="X1515" s="365">
        <v>0</v>
      </c>
      <c r="Y1515" s="365">
        <v>0</v>
      </c>
      <c r="Z1515" s="365">
        <v>0</v>
      </c>
      <c r="AA1515" s="365">
        <v>0</v>
      </c>
      <c r="AB1515" s="365">
        <v>0</v>
      </c>
      <c r="AC1515" s="365">
        <v>0</v>
      </c>
      <c r="AD1515" s="365">
        <v>0</v>
      </c>
      <c r="AE1515" s="365">
        <v>0</v>
      </c>
      <c r="AF1515" s="365">
        <v>72</v>
      </c>
      <c r="AG1515" s="365">
        <v>6</v>
      </c>
      <c r="AH1515" s="365">
        <v>24054</v>
      </c>
      <c r="AI1515" s="365">
        <v>14166</v>
      </c>
      <c r="AJ1515" s="365">
        <v>18</v>
      </c>
      <c r="AK1515" s="365">
        <v>360</v>
      </c>
      <c r="AL1515" s="365">
        <v>9464</v>
      </c>
      <c r="AM1515" s="365">
        <v>4324</v>
      </c>
      <c r="AN1515" s="365">
        <v>0</v>
      </c>
      <c r="AO1515" s="365">
        <v>38220</v>
      </c>
      <c r="AP1515" s="365">
        <v>319</v>
      </c>
      <c r="AQ1515" s="365">
        <v>136</v>
      </c>
      <c r="AR1515" s="365">
        <v>84</v>
      </c>
      <c r="AS1515" s="365">
        <v>7</v>
      </c>
      <c r="AT1515" s="365">
        <v>14747</v>
      </c>
      <c r="AU1515" s="365">
        <v>5565</v>
      </c>
      <c r="AV1515" s="365">
        <v>0</v>
      </c>
      <c r="AW1515" s="365">
        <v>0</v>
      </c>
      <c r="AX1515" s="365">
        <v>3195</v>
      </c>
      <c r="AY1515" s="365">
        <v>2370</v>
      </c>
      <c r="AZ1515" s="365">
        <v>0</v>
      </c>
      <c r="BA1515" s="365">
        <v>20312</v>
      </c>
      <c r="BB1515" s="365">
        <v>412</v>
      </c>
      <c r="BC1515" s="365">
        <v>85</v>
      </c>
      <c r="BD1515" s="365">
        <v>12</v>
      </c>
      <c r="BE1515" s="365">
        <v>1</v>
      </c>
      <c r="BF1515" s="365">
        <v>2010</v>
      </c>
      <c r="BG1515" s="365">
        <v>951</v>
      </c>
      <c r="BH1515" s="365">
        <v>137</v>
      </c>
      <c r="BI1515" s="365">
        <v>0</v>
      </c>
      <c r="BJ1515" s="365">
        <v>717</v>
      </c>
      <c r="BK1515" s="365">
        <v>97</v>
      </c>
      <c r="BL1515" s="365">
        <v>0</v>
      </c>
      <c r="BM1515" s="365">
        <v>2961</v>
      </c>
      <c r="BN1515" s="365">
        <v>42</v>
      </c>
      <c r="BO1515" s="365">
        <v>16</v>
      </c>
    </row>
    <row r="1516" spans="1:107">
      <c r="A1516" s="458" t="str">
        <f t="shared" si="23"/>
        <v>1622502264075001</v>
      </c>
      <c r="B1516" s="364" t="s">
        <v>1616</v>
      </c>
      <c r="C1516" s="364" t="s">
        <v>553</v>
      </c>
      <c r="D1516" s="364" t="s">
        <v>575</v>
      </c>
      <c r="E1516" s="364" t="s">
        <v>740</v>
      </c>
      <c r="F1516" s="364" t="s">
        <v>595</v>
      </c>
      <c r="G1516" s="364" t="s">
        <v>596</v>
      </c>
      <c r="H1516" s="364" t="s">
        <v>753</v>
      </c>
      <c r="I1516" s="364" t="s">
        <v>356</v>
      </c>
      <c r="J1516" s="364" t="s">
        <v>745</v>
      </c>
      <c r="K1516" s="364" t="s">
        <v>561</v>
      </c>
      <c r="L1516" s="364" t="s">
        <v>742</v>
      </c>
      <c r="M1516" s="364" t="s">
        <v>744</v>
      </c>
      <c r="N1516" s="364" t="s">
        <v>739</v>
      </c>
      <c r="O1516" s="364" t="s">
        <v>738</v>
      </c>
      <c r="P1516" s="364" t="s">
        <v>739</v>
      </c>
      <c r="Q1516" s="364" t="s">
        <v>555</v>
      </c>
      <c r="R1516" s="364" t="s">
        <v>555</v>
      </c>
      <c r="S1516" s="364" t="s">
        <v>555</v>
      </c>
      <c r="T1516" s="365">
        <v>0</v>
      </c>
      <c r="U1516" s="365">
        <v>0</v>
      </c>
      <c r="V1516" s="365">
        <v>0</v>
      </c>
      <c r="W1516" s="365">
        <v>0</v>
      </c>
      <c r="X1516" s="365">
        <v>0</v>
      </c>
      <c r="Y1516" s="365">
        <v>0</v>
      </c>
      <c r="Z1516" s="365">
        <v>0</v>
      </c>
      <c r="AA1516" s="365">
        <v>0</v>
      </c>
      <c r="AB1516" s="365">
        <v>0</v>
      </c>
      <c r="AC1516" s="365">
        <v>0</v>
      </c>
      <c r="AD1516" s="365">
        <v>0</v>
      </c>
      <c r="AE1516" s="365">
        <v>0</v>
      </c>
      <c r="AF1516" s="365">
        <v>60</v>
      </c>
      <c r="AG1516" s="365">
        <v>5</v>
      </c>
      <c r="AH1516" s="365">
        <v>9595</v>
      </c>
      <c r="AI1516" s="365">
        <v>3311</v>
      </c>
      <c r="AJ1516" s="365">
        <v>0</v>
      </c>
      <c r="AK1516" s="365">
        <v>0</v>
      </c>
      <c r="AL1516" s="365">
        <v>2602</v>
      </c>
      <c r="AM1516" s="365">
        <v>709</v>
      </c>
      <c r="AN1516" s="365">
        <v>262</v>
      </c>
      <c r="AO1516" s="365">
        <v>13168</v>
      </c>
      <c r="AP1516" s="365">
        <v>295</v>
      </c>
      <c r="AQ1516" s="365">
        <v>109</v>
      </c>
      <c r="AR1516" s="365">
        <v>0</v>
      </c>
      <c r="AS1516" s="365">
        <v>0</v>
      </c>
      <c r="AT1516" s="365">
        <v>2010</v>
      </c>
      <c r="AU1516" s="365">
        <v>951</v>
      </c>
      <c r="AV1516" s="365">
        <v>137</v>
      </c>
      <c r="AW1516" s="365">
        <v>0</v>
      </c>
      <c r="AX1516" s="365">
        <v>717</v>
      </c>
      <c r="AY1516" s="365">
        <v>97</v>
      </c>
      <c r="AZ1516" s="365">
        <v>0</v>
      </c>
      <c r="BA1516" s="365">
        <v>2961</v>
      </c>
      <c r="BB1516" s="365">
        <v>0</v>
      </c>
      <c r="BC1516" s="365">
        <v>0</v>
      </c>
      <c r="BD1516" s="365">
        <v>228</v>
      </c>
      <c r="BE1516" s="365">
        <v>19</v>
      </c>
      <c r="BF1516" s="365">
        <v>52416</v>
      </c>
      <c r="BG1516" s="365">
        <v>24944</v>
      </c>
      <c r="BH1516" s="365">
        <v>292</v>
      </c>
      <c r="BI1516" s="365">
        <v>360</v>
      </c>
      <c r="BJ1516" s="365">
        <v>16695</v>
      </c>
      <c r="BK1516" s="365">
        <v>7597</v>
      </c>
      <c r="BL1516" s="365">
        <v>262</v>
      </c>
      <c r="BM1516" s="365">
        <v>77622</v>
      </c>
      <c r="BN1516" s="365">
        <v>1068</v>
      </c>
      <c r="BO1516" s="365">
        <v>346</v>
      </c>
    </row>
    <row r="1517" spans="1:107">
      <c r="A1517" s="458" t="str">
        <f t="shared" si="23"/>
        <v>1622503264075001</v>
      </c>
      <c r="B1517" s="364" t="s">
        <v>1616</v>
      </c>
      <c r="C1517" s="364" t="s">
        <v>553</v>
      </c>
      <c r="D1517" s="364" t="s">
        <v>575</v>
      </c>
      <c r="E1517" s="364" t="s">
        <v>740</v>
      </c>
      <c r="F1517" s="364" t="s">
        <v>595</v>
      </c>
      <c r="G1517" s="364" t="s">
        <v>596</v>
      </c>
      <c r="H1517" s="364" t="s">
        <v>753</v>
      </c>
      <c r="I1517" s="364" t="s">
        <v>356</v>
      </c>
      <c r="J1517" s="364" t="s">
        <v>745</v>
      </c>
      <c r="K1517" s="364" t="s">
        <v>562</v>
      </c>
      <c r="L1517" s="364" t="s">
        <v>742</v>
      </c>
      <c r="M1517" s="364" t="s">
        <v>744</v>
      </c>
      <c r="N1517" s="364" t="s">
        <v>739</v>
      </c>
      <c r="O1517" s="364" t="s">
        <v>738</v>
      </c>
      <c r="P1517" s="364" t="s">
        <v>739</v>
      </c>
      <c r="Q1517" s="364" t="s">
        <v>555</v>
      </c>
      <c r="R1517" s="364" t="s">
        <v>555</v>
      </c>
      <c r="S1517" s="364" t="s">
        <v>555</v>
      </c>
      <c r="T1517" s="365">
        <v>0</v>
      </c>
      <c r="U1517" s="365">
        <v>0</v>
      </c>
      <c r="V1517" s="365">
        <v>0</v>
      </c>
      <c r="W1517" s="365">
        <v>0</v>
      </c>
      <c r="X1517" s="365">
        <v>0</v>
      </c>
      <c r="Y1517" s="365">
        <v>0</v>
      </c>
      <c r="Z1517" s="365">
        <v>0</v>
      </c>
      <c r="AA1517" s="365">
        <v>0</v>
      </c>
      <c r="AB1517" s="365">
        <v>0</v>
      </c>
      <c r="AC1517" s="365">
        <v>0</v>
      </c>
      <c r="AD1517" s="365">
        <v>0</v>
      </c>
      <c r="AE1517" s="365">
        <v>0</v>
      </c>
      <c r="AF1517" s="365">
        <v>0</v>
      </c>
      <c r="AG1517" s="365">
        <v>0</v>
      </c>
      <c r="AH1517" s="365">
        <v>0</v>
      </c>
      <c r="AI1517" s="365">
        <v>0</v>
      </c>
      <c r="AJ1517" s="365">
        <v>0</v>
      </c>
      <c r="AK1517" s="365">
        <v>0</v>
      </c>
      <c r="AL1517" s="365">
        <v>0</v>
      </c>
      <c r="AM1517" s="365">
        <v>0</v>
      </c>
      <c r="AN1517" s="365">
        <v>0</v>
      </c>
      <c r="AO1517" s="365">
        <v>0</v>
      </c>
      <c r="AP1517" s="365">
        <v>72</v>
      </c>
      <c r="AQ1517" s="365">
        <v>0</v>
      </c>
      <c r="AR1517" s="365">
        <v>0</v>
      </c>
      <c r="AS1517" s="365">
        <v>6</v>
      </c>
      <c r="AT1517" s="365">
        <v>0</v>
      </c>
      <c r="AU1517" s="365">
        <v>0</v>
      </c>
      <c r="AV1517" s="365">
        <v>24054</v>
      </c>
      <c r="AW1517" s="365">
        <v>0</v>
      </c>
      <c r="AX1517" s="365">
        <v>0</v>
      </c>
      <c r="AY1517" s="365">
        <v>18</v>
      </c>
      <c r="AZ1517" s="365">
        <v>0</v>
      </c>
      <c r="BA1517" s="365">
        <v>0</v>
      </c>
      <c r="BB1517" s="365">
        <v>360</v>
      </c>
      <c r="BC1517" s="365">
        <v>0</v>
      </c>
      <c r="BD1517" s="365">
        <v>0</v>
      </c>
      <c r="BE1517" s="365">
        <v>9464</v>
      </c>
      <c r="BF1517" s="365">
        <v>0</v>
      </c>
      <c r="BG1517" s="365">
        <v>0</v>
      </c>
      <c r="BH1517" s="365">
        <v>4324</v>
      </c>
      <c r="BI1517" s="365">
        <v>0</v>
      </c>
      <c r="BJ1517" s="365">
        <v>0</v>
      </c>
      <c r="BK1517" s="365">
        <v>0</v>
      </c>
      <c r="BL1517" s="365">
        <v>0</v>
      </c>
      <c r="BM1517" s="365">
        <v>84</v>
      </c>
      <c r="BN1517" s="365">
        <v>0</v>
      </c>
      <c r="BO1517" s="365">
        <v>0</v>
      </c>
      <c r="BP1517" s="365">
        <v>7</v>
      </c>
      <c r="BQ1517" s="365">
        <v>0</v>
      </c>
      <c r="BR1517" s="365">
        <v>0</v>
      </c>
      <c r="BS1517" s="365">
        <v>14747</v>
      </c>
      <c r="BT1517" s="365">
        <v>0</v>
      </c>
      <c r="BU1517" s="365">
        <v>0</v>
      </c>
      <c r="BV1517" s="365">
        <v>0</v>
      </c>
      <c r="BW1517" s="365">
        <v>0</v>
      </c>
      <c r="BX1517" s="365">
        <v>0</v>
      </c>
      <c r="BY1517" s="365">
        <v>0</v>
      </c>
      <c r="BZ1517" s="365">
        <v>0</v>
      </c>
      <c r="CA1517" s="365">
        <v>0</v>
      </c>
      <c r="CB1517" s="365">
        <v>3195</v>
      </c>
      <c r="CC1517" s="365">
        <v>0</v>
      </c>
      <c r="CD1517" s="365">
        <v>0</v>
      </c>
      <c r="CE1517" s="365">
        <v>2370</v>
      </c>
      <c r="CF1517" s="365">
        <v>0</v>
      </c>
      <c r="CG1517" s="365">
        <v>0</v>
      </c>
      <c r="CH1517" s="365">
        <v>12</v>
      </c>
      <c r="CI1517" s="365">
        <v>0</v>
      </c>
      <c r="CJ1517" s="365">
        <v>0</v>
      </c>
      <c r="CK1517" s="365">
        <v>1</v>
      </c>
      <c r="CL1517" s="365">
        <v>0</v>
      </c>
      <c r="CM1517" s="365">
        <v>0</v>
      </c>
      <c r="CN1517" s="365">
        <v>2010</v>
      </c>
      <c r="CO1517" s="365">
        <v>0</v>
      </c>
      <c r="CP1517" s="365">
        <v>0</v>
      </c>
      <c r="CQ1517" s="365">
        <v>137</v>
      </c>
      <c r="CR1517" s="365">
        <v>0</v>
      </c>
      <c r="CS1517" s="365">
        <v>0</v>
      </c>
      <c r="CT1517" s="365">
        <v>0</v>
      </c>
      <c r="CU1517" s="365">
        <v>0</v>
      </c>
      <c r="CV1517" s="365">
        <v>0</v>
      </c>
      <c r="CW1517" s="365">
        <v>717</v>
      </c>
      <c r="CX1517" s="365">
        <v>0</v>
      </c>
      <c r="CY1517" s="365">
        <v>0</v>
      </c>
      <c r="CZ1517" s="365">
        <v>97</v>
      </c>
      <c r="DA1517" s="365">
        <v>0</v>
      </c>
      <c r="DB1517" s="365">
        <v>0</v>
      </c>
      <c r="DC1517" s="365">
        <v>0</v>
      </c>
    </row>
    <row r="1518" spans="1:107">
      <c r="A1518" s="458" t="str">
        <f t="shared" si="23"/>
        <v>1622504264075001</v>
      </c>
      <c r="B1518" s="364" t="s">
        <v>1616</v>
      </c>
      <c r="C1518" s="364" t="s">
        <v>553</v>
      </c>
      <c r="D1518" s="364" t="s">
        <v>575</v>
      </c>
      <c r="E1518" s="364" t="s">
        <v>740</v>
      </c>
      <c r="F1518" s="364" t="s">
        <v>595</v>
      </c>
      <c r="G1518" s="364" t="s">
        <v>596</v>
      </c>
      <c r="H1518" s="364" t="s">
        <v>753</v>
      </c>
      <c r="I1518" s="364" t="s">
        <v>356</v>
      </c>
      <c r="J1518" s="364" t="s">
        <v>745</v>
      </c>
      <c r="K1518" s="364" t="s">
        <v>563</v>
      </c>
      <c r="L1518" s="364" t="s">
        <v>742</v>
      </c>
      <c r="M1518" s="364" t="s">
        <v>744</v>
      </c>
      <c r="N1518" s="364" t="s">
        <v>739</v>
      </c>
      <c r="O1518" s="364" t="s">
        <v>738</v>
      </c>
      <c r="P1518" s="364" t="s">
        <v>739</v>
      </c>
      <c r="Q1518" s="364" t="s">
        <v>555</v>
      </c>
      <c r="R1518" s="364" t="s">
        <v>555</v>
      </c>
      <c r="S1518" s="364" t="s">
        <v>555</v>
      </c>
      <c r="T1518" s="365">
        <v>0</v>
      </c>
      <c r="U1518" s="365">
        <v>0</v>
      </c>
      <c r="V1518" s="365">
        <v>0</v>
      </c>
      <c r="W1518" s="365">
        <v>0</v>
      </c>
      <c r="X1518" s="365">
        <v>0</v>
      </c>
      <c r="Y1518" s="365">
        <v>0</v>
      </c>
      <c r="Z1518" s="365">
        <v>0</v>
      </c>
      <c r="AA1518" s="365">
        <v>0</v>
      </c>
      <c r="AB1518" s="365">
        <v>0</v>
      </c>
      <c r="AC1518" s="365">
        <v>0</v>
      </c>
      <c r="AD1518" s="365">
        <v>0</v>
      </c>
      <c r="AE1518" s="365">
        <v>0</v>
      </c>
      <c r="AF1518" s="365">
        <v>0</v>
      </c>
      <c r="AG1518" s="365">
        <v>0</v>
      </c>
      <c r="AH1518" s="365">
        <v>0</v>
      </c>
      <c r="AI1518" s="365">
        <v>0</v>
      </c>
      <c r="AJ1518" s="365">
        <v>0</v>
      </c>
      <c r="AK1518" s="365">
        <v>0</v>
      </c>
      <c r="AL1518" s="365">
        <v>0</v>
      </c>
      <c r="AM1518" s="365">
        <v>0</v>
      </c>
      <c r="AN1518" s="365">
        <v>0</v>
      </c>
      <c r="AO1518" s="365">
        <v>0</v>
      </c>
      <c r="AP1518" s="365">
        <v>12</v>
      </c>
      <c r="AQ1518" s="365">
        <v>24</v>
      </c>
      <c r="AR1518" s="365">
        <v>24</v>
      </c>
      <c r="AS1518" s="365">
        <v>1</v>
      </c>
      <c r="AT1518" s="365">
        <v>2</v>
      </c>
      <c r="AU1518" s="365">
        <v>2</v>
      </c>
      <c r="AV1518" s="365">
        <v>4773</v>
      </c>
      <c r="AW1518" s="365">
        <v>4822</v>
      </c>
      <c r="AX1518" s="365">
        <v>0</v>
      </c>
      <c r="AY1518" s="365">
        <v>0</v>
      </c>
      <c r="AZ1518" s="365">
        <v>0</v>
      </c>
      <c r="BA1518" s="365">
        <v>0</v>
      </c>
      <c r="BB1518" s="365">
        <v>0</v>
      </c>
      <c r="BC1518" s="365">
        <v>0</v>
      </c>
      <c r="BD1518" s="365">
        <v>0</v>
      </c>
      <c r="BE1518" s="365">
        <v>1904</v>
      </c>
      <c r="BF1518" s="365">
        <v>698</v>
      </c>
      <c r="BG1518" s="365">
        <v>0</v>
      </c>
      <c r="BH1518" s="365">
        <v>673</v>
      </c>
      <c r="BI1518" s="365">
        <v>36</v>
      </c>
      <c r="BJ1518" s="365">
        <v>0</v>
      </c>
      <c r="BK1518" s="365">
        <v>262</v>
      </c>
      <c r="BL1518" s="365">
        <v>0</v>
      </c>
      <c r="BM1518" s="365">
        <v>0</v>
      </c>
      <c r="BN1518" s="365">
        <v>0</v>
      </c>
      <c r="BO1518" s="365">
        <v>0</v>
      </c>
      <c r="BP1518" s="365">
        <v>0</v>
      </c>
      <c r="BQ1518" s="365">
        <v>0</v>
      </c>
      <c r="BR1518" s="365">
        <v>2010</v>
      </c>
      <c r="BS1518" s="365">
        <v>0</v>
      </c>
      <c r="BT1518" s="365">
        <v>0</v>
      </c>
      <c r="BU1518" s="365">
        <v>137</v>
      </c>
      <c r="BV1518" s="365">
        <v>0</v>
      </c>
      <c r="BW1518" s="365">
        <v>0</v>
      </c>
      <c r="BX1518" s="365">
        <v>0</v>
      </c>
      <c r="BY1518" s="365">
        <v>0</v>
      </c>
      <c r="BZ1518" s="365">
        <v>0</v>
      </c>
      <c r="CA1518" s="365">
        <v>717</v>
      </c>
      <c r="CB1518" s="365">
        <v>0</v>
      </c>
      <c r="CC1518" s="365">
        <v>0</v>
      </c>
      <c r="CD1518" s="365">
        <v>97</v>
      </c>
      <c r="CE1518" s="365">
        <v>0</v>
      </c>
      <c r="CF1518" s="365">
        <v>0</v>
      </c>
      <c r="CG1518" s="365">
        <v>0</v>
      </c>
      <c r="CH1518" s="365">
        <v>96</v>
      </c>
      <c r="CI1518" s="365">
        <v>108</v>
      </c>
      <c r="CJ1518" s="365">
        <v>24</v>
      </c>
      <c r="CK1518" s="365">
        <v>8</v>
      </c>
      <c r="CL1518" s="365">
        <v>9</v>
      </c>
      <c r="CM1518" s="365">
        <v>2</v>
      </c>
      <c r="CN1518" s="365">
        <v>32847</v>
      </c>
      <c r="CO1518" s="365">
        <v>19569</v>
      </c>
      <c r="CP1518" s="365">
        <v>0</v>
      </c>
      <c r="CQ1518" s="365">
        <v>292</v>
      </c>
      <c r="CR1518" s="365">
        <v>0</v>
      </c>
      <c r="CS1518" s="365">
        <v>0</v>
      </c>
      <c r="CT1518" s="365">
        <v>360</v>
      </c>
      <c r="CU1518" s="365">
        <v>0</v>
      </c>
      <c r="CV1518" s="365">
        <v>0</v>
      </c>
      <c r="CW1518" s="365">
        <v>12802</v>
      </c>
      <c r="CX1518" s="365">
        <v>3893</v>
      </c>
      <c r="CY1518" s="365">
        <v>0</v>
      </c>
      <c r="CZ1518" s="365">
        <v>5191</v>
      </c>
      <c r="DA1518" s="365">
        <v>2406</v>
      </c>
      <c r="DB1518" s="365">
        <v>0</v>
      </c>
      <c r="DC1518" s="365">
        <v>262</v>
      </c>
    </row>
    <row r="1519" spans="1:107">
      <c r="A1519" s="458" t="str">
        <f t="shared" si="23"/>
        <v>1622601264075001</v>
      </c>
      <c r="B1519" s="364" t="s">
        <v>1616</v>
      </c>
      <c r="C1519" s="364" t="s">
        <v>553</v>
      </c>
      <c r="D1519" s="364" t="s">
        <v>575</v>
      </c>
      <c r="E1519" s="364" t="s">
        <v>740</v>
      </c>
      <c r="F1519" s="364" t="s">
        <v>595</v>
      </c>
      <c r="G1519" s="364" t="s">
        <v>596</v>
      </c>
      <c r="H1519" s="364" t="s">
        <v>753</v>
      </c>
      <c r="I1519" s="364" t="s">
        <v>356</v>
      </c>
      <c r="J1519" s="364" t="s">
        <v>570</v>
      </c>
      <c r="K1519" s="364" t="s">
        <v>558</v>
      </c>
      <c r="L1519" s="364" t="s">
        <v>742</v>
      </c>
      <c r="M1519" s="364" t="s">
        <v>744</v>
      </c>
      <c r="N1519" s="364" t="s">
        <v>739</v>
      </c>
      <c r="O1519" s="364" t="s">
        <v>738</v>
      </c>
      <c r="P1519" s="364" t="s">
        <v>739</v>
      </c>
      <c r="Q1519" s="364" t="s">
        <v>555</v>
      </c>
      <c r="R1519" s="364" t="s">
        <v>555</v>
      </c>
      <c r="S1519" s="364" t="s">
        <v>555</v>
      </c>
      <c r="T1519" s="365">
        <v>144051</v>
      </c>
      <c r="U1519" s="365">
        <v>65857</v>
      </c>
      <c r="V1519" s="365">
        <v>65824</v>
      </c>
      <c r="W1519" s="365">
        <v>0</v>
      </c>
      <c r="X1519" s="365">
        <v>0</v>
      </c>
      <c r="Y1519" s="365">
        <v>33</v>
      </c>
      <c r="Z1519" s="365">
        <v>78194</v>
      </c>
      <c r="AA1519" s="365">
        <v>822</v>
      </c>
      <c r="AB1519" s="365">
        <v>0</v>
      </c>
      <c r="AC1519" s="365">
        <v>76400</v>
      </c>
      <c r="AD1519" s="365">
        <v>972</v>
      </c>
      <c r="AE1519" s="365">
        <v>143145</v>
      </c>
      <c r="AF1519" s="365">
        <v>143145</v>
      </c>
      <c r="AG1519" s="365">
        <v>94039</v>
      </c>
      <c r="AH1519" s="365">
        <v>7961</v>
      </c>
      <c r="AI1519" s="365">
        <v>41145</v>
      </c>
      <c r="AJ1519" s="365">
        <v>0</v>
      </c>
      <c r="AK1519" s="365">
        <v>0</v>
      </c>
      <c r="AL1519" s="365">
        <v>0</v>
      </c>
      <c r="AM1519" s="365">
        <v>0</v>
      </c>
      <c r="AN1519" s="365">
        <v>0</v>
      </c>
      <c r="AO1519" s="365">
        <v>906</v>
      </c>
      <c r="AP1519" s="365">
        <v>0</v>
      </c>
      <c r="AQ1519" s="365">
        <v>0</v>
      </c>
      <c r="AR1519" s="365">
        <v>0</v>
      </c>
      <c r="AS1519" s="365">
        <v>0</v>
      </c>
      <c r="AT1519" s="365">
        <v>0</v>
      </c>
      <c r="AU1519" s="365">
        <v>0</v>
      </c>
      <c r="AV1519" s="365">
        <v>0</v>
      </c>
      <c r="AW1519" s="365">
        <v>0</v>
      </c>
      <c r="AX1519" s="365">
        <v>0</v>
      </c>
      <c r="AY1519" s="365">
        <v>0</v>
      </c>
      <c r="AZ1519" s="365">
        <v>0</v>
      </c>
      <c r="BA1519" s="365">
        <v>0</v>
      </c>
      <c r="BB1519" s="365">
        <v>0</v>
      </c>
      <c r="BC1519" s="365">
        <v>0</v>
      </c>
      <c r="BD1519" s="365">
        <v>0</v>
      </c>
      <c r="BE1519" s="365">
        <v>0</v>
      </c>
      <c r="BF1519" s="365">
        <v>0</v>
      </c>
      <c r="BG1519" s="365">
        <v>0</v>
      </c>
      <c r="BH1519" s="365">
        <v>0</v>
      </c>
      <c r="BI1519" s="365">
        <v>0</v>
      </c>
      <c r="BJ1519" s="365">
        <v>0</v>
      </c>
      <c r="BK1519" s="365">
        <v>0</v>
      </c>
      <c r="BL1519" s="365">
        <v>0</v>
      </c>
      <c r="BM1519" s="365">
        <v>0</v>
      </c>
      <c r="BN1519" s="365">
        <v>0</v>
      </c>
      <c r="BO1519" s="365">
        <v>0</v>
      </c>
      <c r="BP1519" s="365">
        <v>0</v>
      </c>
      <c r="BQ1519" s="365">
        <v>0</v>
      </c>
      <c r="BR1519" s="365">
        <v>0</v>
      </c>
      <c r="BS1519" s="365">
        <v>0</v>
      </c>
      <c r="BT1519" s="365">
        <v>0</v>
      </c>
      <c r="BU1519" s="365">
        <v>0</v>
      </c>
      <c r="BV1519" s="365">
        <v>0</v>
      </c>
      <c r="BW1519" s="365">
        <v>0</v>
      </c>
      <c r="BX1519" s="365">
        <v>906</v>
      </c>
      <c r="BY1519" s="365">
        <v>0</v>
      </c>
      <c r="BZ1519" s="365">
        <v>1207</v>
      </c>
      <c r="CA1519" s="365">
        <v>0</v>
      </c>
    </row>
    <row r="1520" spans="1:107">
      <c r="A1520" s="458" t="str">
        <f t="shared" si="23"/>
        <v>1622602264075001</v>
      </c>
      <c r="B1520" s="364" t="s">
        <v>1616</v>
      </c>
      <c r="C1520" s="364" t="s">
        <v>553</v>
      </c>
      <c r="D1520" s="364" t="s">
        <v>575</v>
      </c>
      <c r="E1520" s="364" t="s">
        <v>740</v>
      </c>
      <c r="F1520" s="364" t="s">
        <v>595</v>
      </c>
      <c r="G1520" s="364" t="s">
        <v>596</v>
      </c>
      <c r="H1520" s="364" t="s">
        <v>753</v>
      </c>
      <c r="I1520" s="364" t="s">
        <v>356</v>
      </c>
      <c r="J1520" s="364" t="s">
        <v>570</v>
      </c>
      <c r="K1520" s="364" t="s">
        <v>561</v>
      </c>
      <c r="L1520" s="364" t="s">
        <v>742</v>
      </c>
      <c r="M1520" s="364" t="s">
        <v>744</v>
      </c>
      <c r="N1520" s="364" t="s">
        <v>739</v>
      </c>
      <c r="O1520" s="364" t="s">
        <v>738</v>
      </c>
      <c r="P1520" s="364" t="s">
        <v>739</v>
      </c>
      <c r="Q1520" s="364" t="s">
        <v>555</v>
      </c>
      <c r="R1520" s="364" t="s">
        <v>555</v>
      </c>
      <c r="S1520" s="364" t="s">
        <v>555</v>
      </c>
      <c r="T1520" s="365">
        <v>0</v>
      </c>
      <c r="U1520" s="365">
        <v>2113</v>
      </c>
      <c r="V1520" s="365">
        <v>0</v>
      </c>
      <c r="W1520" s="365">
        <v>0</v>
      </c>
      <c r="X1520" s="365">
        <v>0</v>
      </c>
      <c r="Y1520" s="365">
        <v>0</v>
      </c>
      <c r="Z1520" s="365">
        <v>0</v>
      </c>
      <c r="AA1520" s="365">
        <v>2113</v>
      </c>
      <c r="AB1520" s="365">
        <v>0</v>
      </c>
      <c r="AC1520" s="365">
        <v>2282</v>
      </c>
      <c r="AD1520" s="365">
        <v>0</v>
      </c>
      <c r="AE1520" s="365">
        <v>0</v>
      </c>
      <c r="AF1520" s="365">
        <v>2282</v>
      </c>
      <c r="AG1520" s="365">
        <v>0</v>
      </c>
      <c r="AH1520" s="365">
        <v>0</v>
      </c>
      <c r="AI1520" s="365">
        <v>0</v>
      </c>
      <c r="AJ1520" s="365">
        <v>0</v>
      </c>
      <c r="AK1520" s="365">
        <v>0</v>
      </c>
      <c r="AL1520" s="365">
        <v>0</v>
      </c>
      <c r="AM1520" s="365">
        <v>94039</v>
      </c>
      <c r="AN1520" s="365">
        <v>0</v>
      </c>
      <c r="AO1520" s="365">
        <v>0</v>
      </c>
      <c r="AU1520" s="365">
        <v>0</v>
      </c>
      <c r="AV1520" s="365">
        <v>0</v>
      </c>
      <c r="AW1520" s="365">
        <v>0</v>
      </c>
      <c r="AX1520" s="365">
        <v>0</v>
      </c>
      <c r="AY1520" s="365">
        <v>0</v>
      </c>
      <c r="AZ1520" s="365">
        <v>0</v>
      </c>
      <c r="BA1520" s="365">
        <v>0</v>
      </c>
      <c r="BB1520" s="365">
        <v>0</v>
      </c>
      <c r="BC1520" s="365">
        <v>0</v>
      </c>
      <c r="BD1520" s="365">
        <v>0</v>
      </c>
      <c r="BE1520" s="365">
        <v>0</v>
      </c>
      <c r="BF1520" s="365">
        <v>0</v>
      </c>
      <c r="BG1520" s="365">
        <v>0</v>
      </c>
      <c r="BH1520" s="365">
        <v>0</v>
      </c>
      <c r="BI1520" s="365">
        <v>0</v>
      </c>
      <c r="BJ1520" s="365">
        <v>0</v>
      </c>
      <c r="BK1520" s="365">
        <v>0</v>
      </c>
      <c r="BL1520" s="365">
        <v>9398</v>
      </c>
      <c r="BM1520" s="365">
        <v>56426</v>
      </c>
      <c r="BN1520" s="365">
        <v>0</v>
      </c>
      <c r="BO1520" s="365">
        <v>0</v>
      </c>
      <c r="BP1520" s="365">
        <v>0</v>
      </c>
      <c r="BQ1520" s="365">
        <v>0</v>
      </c>
      <c r="BR1520" s="365">
        <v>0</v>
      </c>
      <c r="BS1520" s="365">
        <v>76400</v>
      </c>
      <c r="BT1520" s="365">
        <v>0</v>
      </c>
      <c r="BU1520" s="365">
        <v>0</v>
      </c>
      <c r="BV1520" s="365">
        <v>0</v>
      </c>
      <c r="BW1520" s="365">
        <v>0</v>
      </c>
      <c r="BX1520" s="365">
        <v>0</v>
      </c>
      <c r="BY1520" s="365">
        <v>0</v>
      </c>
      <c r="BZ1520" s="365">
        <v>0</v>
      </c>
      <c r="CA1520" s="365">
        <v>0</v>
      </c>
      <c r="CB1520" s="365">
        <v>0</v>
      </c>
      <c r="CC1520" s="365">
        <v>0</v>
      </c>
      <c r="CD1520" s="365">
        <v>0</v>
      </c>
      <c r="CE1520" s="365">
        <v>0</v>
      </c>
      <c r="CF1520" s="365">
        <v>0</v>
      </c>
      <c r="CG1520" s="365">
        <v>0</v>
      </c>
      <c r="CH1520" s="365">
        <v>0</v>
      </c>
      <c r="CI1520" s="365">
        <v>0</v>
      </c>
      <c r="CJ1520" s="365">
        <v>0</v>
      </c>
      <c r="CK1520" s="365">
        <v>0</v>
      </c>
      <c r="CL1520" s="365">
        <v>0</v>
      </c>
      <c r="CM1520" s="365">
        <v>0</v>
      </c>
      <c r="CN1520" s="365">
        <v>0</v>
      </c>
      <c r="CO1520" s="365">
        <v>0</v>
      </c>
      <c r="CP1520" s="365">
        <v>0</v>
      </c>
      <c r="CQ1520" s="365">
        <v>0</v>
      </c>
      <c r="CR1520" s="365">
        <v>0</v>
      </c>
      <c r="CS1520" s="365">
        <v>0</v>
      </c>
      <c r="CT1520" s="365">
        <v>0</v>
      </c>
    </row>
    <row r="1521" spans="1:98">
      <c r="A1521" s="458" t="str">
        <f t="shared" si="23"/>
        <v>1625101264075001</v>
      </c>
      <c r="B1521" s="364" t="s">
        <v>1616</v>
      </c>
      <c r="C1521" s="364" t="s">
        <v>553</v>
      </c>
      <c r="D1521" s="364" t="s">
        <v>575</v>
      </c>
      <c r="E1521" s="364" t="s">
        <v>740</v>
      </c>
      <c r="F1521" s="364" t="s">
        <v>595</v>
      </c>
      <c r="G1521" s="364" t="s">
        <v>596</v>
      </c>
      <c r="H1521" s="364" t="s">
        <v>753</v>
      </c>
      <c r="I1521" s="364" t="s">
        <v>356</v>
      </c>
      <c r="J1521" s="364" t="s">
        <v>747</v>
      </c>
      <c r="K1521" s="364" t="s">
        <v>558</v>
      </c>
      <c r="L1521" s="364" t="s">
        <v>742</v>
      </c>
      <c r="M1521" s="364" t="s">
        <v>744</v>
      </c>
      <c r="N1521" s="364" t="s">
        <v>739</v>
      </c>
      <c r="O1521" s="364" t="s">
        <v>738</v>
      </c>
      <c r="P1521" s="364" t="s">
        <v>739</v>
      </c>
      <c r="Q1521" s="364" t="s">
        <v>555</v>
      </c>
      <c r="R1521" s="364" t="s">
        <v>555</v>
      </c>
      <c r="S1521" s="364" t="s">
        <v>555</v>
      </c>
      <c r="T1521" s="365">
        <v>4211001</v>
      </c>
      <c r="U1521" s="365">
        <v>3</v>
      </c>
      <c r="V1521" s="365">
        <v>1</v>
      </c>
      <c r="W1521" s="365">
        <v>0</v>
      </c>
      <c r="X1521" s="365">
        <v>19</v>
      </c>
      <c r="Y1521" s="365">
        <v>0</v>
      </c>
      <c r="Z1521" s="365">
        <v>0</v>
      </c>
      <c r="AA1521" s="365">
        <v>0</v>
      </c>
      <c r="AB1521" s="365">
        <v>0</v>
      </c>
      <c r="AC1521" s="365">
        <v>660</v>
      </c>
      <c r="AD1521" s="365">
        <v>184</v>
      </c>
      <c r="AE1521" s="365">
        <v>365</v>
      </c>
      <c r="AF1521" s="365">
        <v>4963</v>
      </c>
      <c r="AG1521" s="365">
        <v>6935</v>
      </c>
      <c r="AH1521" s="365">
        <v>0</v>
      </c>
      <c r="AI1521" s="365">
        <v>0</v>
      </c>
      <c r="AJ1521" s="365">
        <v>0</v>
      </c>
      <c r="AK1521" s="365">
        <v>0</v>
      </c>
      <c r="AL1521" s="365">
        <v>0</v>
      </c>
      <c r="AM1521" s="365">
        <v>0</v>
      </c>
      <c r="AN1521" s="365">
        <v>0</v>
      </c>
      <c r="AO1521" s="365">
        <v>0</v>
      </c>
      <c r="AP1521" s="365">
        <v>0</v>
      </c>
      <c r="AQ1521" s="365">
        <v>0</v>
      </c>
      <c r="AR1521" s="365">
        <v>0</v>
      </c>
      <c r="AS1521" s="365">
        <v>0</v>
      </c>
      <c r="AT1521" s="365">
        <v>0</v>
      </c>
      <c r="AU1521" s="365">
        <v>0</v>
      </c>
      <c r="AV1521" s="365">
        <v>0</v>
      </c>
      <c r="AW1521" s="365">
        <v>0</v>
      </c>
      <c r="AX1521" s="365">
        <v>365</v>
      </c>
      <c r="AY1521" s="365">
        <v>801</v>
      </c>
      <c r="AZ1521" s="365">
        <v>0</v>
      </c>
      <c r="BA1521" s="365">
        <v>0</v>
      </c>
      <c r="BB1521" s="365">
        <v>0</v>
      </c>
      <c r="BC1521" s="365">
        <v>0</v>
      </c>
      <c r="BD1521" s="365">
        <v>0</v>
      </c>
      <c r="BE1521" s="365">
        <v>0</v>
      </c>
      <c r="BF1521" s="365">
        <v>0</v>
      </c>
      <c r="BG1521" s="365">
        <v>0</v>
      </c>
      <c r="BH1521" s="365">
        <v>0</v>
      </c>
      <c r="BI1521" s="365">
        <v>6</v>
      </c>
      <c r="BJ1521" s="365">
        <v>7</v>
      </c>
      <c r="BK1521" s="365">
        <v>1</v>
      </c>
      <c r="BL1521" s="365">
        <v>0</v>
      </c>
      <c r="BM1521" s="365">
        <v>5</v>
      </c>
      <c r="BN1521" s="365">
        <v>0</v>
      </c>
      <c r="BO1521" s="365">
        <v>19</v>
      </c>
      <c r="BP1521" s="365">
        <v>19</v>
      </c>
      <c r="BQ1521" s="365">
        <v>19</v>
      </c>
      <c r="BR1521" s="365">
        <v>0</v>
      </c>
      <c r="BS1521" s="365">
        <v>1</v>
      </c>
      <c r="BT1521" s="365">
        <v>0</v>
      </c>
      <c r="BU1521" s="365">
        <v>0</v>
      </c>
      <c r="BV1521" s="365">
        <v>0</v>
      </c>
      <c r="BW1521" s="365">
        <v>6</v>
      </c>
      <c r="BX1521" s="365">
        <v>0</v>
      </c>
      <c r="BY1521" s="365">
        <v>0</v>
      </c>
      <c r="BZ1521" s="365">
        <v>0</v>
      </c>
      <c r="CA1521" s="365">
        <v>7</v>
      </c>
      <c r="CB1521" s="365">
        <v>0</v>
      </c>
      <c r="CC1521" s="365">
        <v>1</v>
      </c>
      <c r="CD1521" s="365">
        <v>0</v>
      </c>
      <c r="CE1521" s="365">
        <v>0</v>
      </c>
      <c r="CF1521" s="365">
        <v>0</v>
      </c>
      <c r="CG1521" s="365">
        <v>0</v>
      </c>
      <c r="CH1521" s="365">
        <v>0</v>
      </c>
      <c r="CI1521" s="365">
        <v>1</v>
      </c>
      <c r="CJ1521" s="365">
        <v>2</v>
      </c>
      <c r="CK1521" s="365">
        <v>2</v>
      </c>
      <c r="CL1521" s="365">
        <v>0</v>
      </c>
      <c r="CM1521" s="365">
        <v>0</v>
      </c>
      <c r="CN1521" s="365">
        <v>0</v>
      </c>
      <c r="CO1521" s="365">
        <v>8</v>
      </c>
      <c r="CP1521" s="365">
        <v>9</v>
      </c>
      <c r="CQ1521" s="365">
        <v>2</v>
      </c>
      <c r="CR1521" s="365">
        <v>0</v>
      </c>
      <c r="CS1521" s="365">
        <v>0</v>
      </c>
      <c r="CT1521" s="365">
        <v>0</v>
      </c>
    </row>
    <row r="1522" spans="1:98">
      <c r="A1522" s="458" t="str">
        <f t="shared" si="23"/>
        <v>1741001264075000</v>
      </c>
      <c r="B1522" s="364" t="s">
        <v>1616</v>
      </c>
      <c r="C1522" s="364" t="s">
        <v>553</v>
      </c>
      <c r="D1522" s="364" t="s">
        <v>576</v>
      </c>
      <c r="E1522" s="364" t="s">
        <v>744</v>
      </c>
      <c r="F1522" s="364" t="s">
        <v>595</v>
      </c>
      <c r="G1522" s="364" t="s">
        <v>596</v>
      </c>
      <c r="H1522" s="364" t="s">
        <v>556</v>
      </c>
      <c r="J1522" s="364" t="s">
        <v>568</v>
      </c>
      <c r="K1522" s="364" t="s">
        <v>558</v>
      </c>
      <c r="L1522" s="364" t="s">
        <v>741</v>
      </c>
      <c r="M1522" s="364" t="s">
        <v>744</v>
      </c>
      <c r="N1522" s="364" t="s">
        <v>739</v>
      </c>
      <c r="O1522" s="364" t="s">
        <v>744</v>
      </c>
      <c r="P1522" s="364" t="s">
        <v>739</v>
      </c>
      <c r="Q1522" s="364" t="s">
        <v>740</v>
      </c>
      <c r="R1522" s="364" t="s">
        <v>742</v>
      </c>
      <c r="S1522" s="364" t="s">
        <v>739</v>
      </c>
      <c r="T1522" s="365">
        <v>3630301</v>
      </c>
      <c r="U1522" s="365">
        <v>4040701</v>
      </c>
      <c r="V1522" s="365">
        <v>3610401</v>
      </c>
      <c r="W1522" s="365">
        <v>5</v>
      </c>
      <c r="X1522" s="365">
        <v>0</v>
      </c>
      <c r="Y1522" s="365">
        <v>0</v>
      </c>
      <c r="Z1522" s="365">
        <v>13484</v>
      </c>
      <c r="AA1522" s="365">
        <v>0</v>
      </c>
      <c r="AB1522" s="365">
        <v>7189</v>
      </c>
      <c r="AC1522" s="365">
        <v>4264</v>
      </c>
      <c r="AD1522" s="365">
        <v>4264</v>
      </c>
      <c r="AE1522" s="365">
        <v>3946</v>
      </c>
      <c r="AF1522" s="365">
        <v>30307</v>
      </c>
      <c r="AG1522" s="365">
        <v>0</v>
      </c>
      <c r="AH1522" s="365">
        <v>252</v>
      </c>
      <c r="AI1522" s="365">
        <v>244</v>
      </c>
      <c r="AJ1522" s="365">
        <v>244</v>
      </c>
      <c r="AK1522" s="365">
        <v>11345602</v>
      </c>
      <c r="AL1522" s="365">
        <v>11844735</v>
      </c>
      <c r="AM1522" s="365">
        <v>4670390</v>
      </c>
      <c r="AN1522" s="365">
        <v>5185100</v>
      </c>
      <c r="AO1522" s="365">
        <v>896323</v>
      </c>
      <c r="AP1522" s="365">
        <v>0</v>
      </c>
      <c r="AQ1522" s="365">
        <v>1092922</v>
      </c>
      <c r="AR1522" s="365">
        <v>9077264</v>
      </c>
      <c r="AS1522" s="365">
        <v>0</v>
      </c>
      <c r="AT1522" s="365">
        <v>2244516</v>
      </c>
      <c r="AU1522" s="365">
        <v>0</v>
      </c>
      <c r="AV1522" s="365">
        <v>522955</v>
      </c>
      <c r="AW1522" s="365">
        <v>8985227</v>
      </c>
      <c r="AX1522" s="365">
        <v>90</v>
      </c>
      <c r="AY1522" s="365">
        <v>90</v>
      </c>
      <c r="AZ1522" s="365">
        <v>0</v>
      </c>
      <c r="BA1522" s="365">
        <v>0</v>
      </c>
      <c r="BB1522" s="365">
        <v>0</v>
      </c>
      <c r="BC1522" s="365">
        <v>0</v>
      </c>
      <c r="BD1522" s="365">
        <v>0</v>
      </c>
      <c r="BE1522" s="365">
        <v>4</v>
      </c>
      <c r="BF1522" s="365">
        <v>0</v>
      </c>
      <c r="BG1522" s="365">
        <v>4</v>
      </c>
      <c r="BH1522" s="365">
        <v>0</v>
      </c>
      <c r="BI1522" s="365">
        <v>0</v>
      </c>
      <c r="BJ1522" s="365">
        <v>3630</v>
      </c>
      <c r="BK1522" s="365">
        <v>3630</v>
      </c>
      <c r="BL1522" s="365">
        <v>0</v>
      </c>
      <c r="BM1522" s="365">
        <v>1498</v>
      </c>
      <c r="BN1522" s="365">
        <v>0</v>
      </c>
      <c r="BO1522" s="365">
        <v>1152</v>
      </c>
      <c r="BP1522" s="365">
        <v>418368</v>
      </c>
      <c r="BQ1522" s="365">
        <v>418368</v>
      </c>
      <c r="BR1522" s="365">
        <v>0</v>
      </c>
      <c r="BS1522" s="365">
        <v>418368</v>
      </c>
      <c r="BT1522" s="365">
        <v>0</v>
      </c>
      <c r="BU1522" s="365">
        <v>0</v>
      </c>
      <c r="BV1522" s="365">
        <v>0</v>
      </c>
      <c r="BW1522" s="365">
        <v>0</v>
      </c>
      <c r="BX1522" s="365">
        <v>0</v>
      </c>
      <c r="BY1522" s="365">
        <v>0</v>
      </c>
      <c r="BZ1522" s="365">
        <v>1</v>
      </c>
      <c r="CA1522" s="365">
        <v>0</v>
      </c>
    </row>
    <row r="1523" spans="1:98">
      <c r="A1523" s="458" t="str">
        <f t="shared" si="23"/>
        <v>1741002264075000</v>
      </c>
      <c r="B1523" s="364" t="s">
        <v>1616</v>
      </c>
      <c r="C1523" s="364" t="s">
        <v>553</v>
      </c>
      <c r="D1523" s="364" t="s">
        <v>576</v>
      </c>
      <c r="E1523" s="364" t="s">
        <v>744</v>
      </c>
      <c r="F1523" s="364" t="s">
        <v>595</v>
      </c>
      <c r="G1523" s="364" t="s">
        <v>596</v>
      </c>
      <c r="H1523" s="364" t="s">
        <v>556</v>
      </c>
      <c r="J1523" s="364" t="s">
        <v>568</v>
      </c>
      <c r="K1523" s="364" t="s">
        <v>561</v>
      </c>
      <c r="L1523" s="364" t="s">
        <v>741</v>
      </c>
      <c r="M1523" s="364" t="s">
        <v>744</v>
      </c>
      <c r="N1523" s="364" t="s">
        <v>739</v>
      </c>
      <c r="O1523" s="364" t="s">
        <v>744</v>
      </c>
      <c r="P1523" s="364" t="s">
        <v>739</v>
      </c>
      <c r="Q1523" s="364" t="s">
        <v>740</v>
      </c>
      <c r="R1523" s="364" t="s">
        <v>742</v>
      </c>
      <c r="S1523" s="364" t="s">
        <v>739</v>
      </c>
      <c r="T1523" s="365">
        <v>0</v>
      </c>
      <c r="U1523" s="365">
        <v>1</v>
      </c>
      <c r="V1523" s="365">
        <v>0</v>
      </c>
      <c r="W1523" s="365">
        <v>1</v>
      </c>
      <c r="X1523" s="365">
        <v>2</v>
      </c>
      <c r="Y1523" s="365">
        <v>0</v>
      </c>
      <c r="Z1523" s="365">
        <v>175</v>
      </c>
      <c r="AA1523" s="365">
        <v>4040701</v>
      </c>
      <c r="AB1523" s="365">
        <v>4040701</v>
      </c>
      <c r="AC1523" s="365">
        <v>0</v>
      </c>
      <c r="AD1523" s="365">
        <v>0</v>
      </c>
      <c r="AE1523" s="365">
        <v>0</v>
      </c>
      <c r="AF1523" s="365">
        <v>1</v>
      </c>
      <c r="AG1523" s="365">
        <v>0</v>
      </c>
      <c r="AH1523" s="365">
        <v>0</v>
      </c>
      <c r="AI1523" s="365">
        <v>1</v>
      </c>
      <c r="AJ1523" s="365">
        <v>0</v>
      </c>
      <c r="AK1523" s="365">
        <v>0</v>
      </c>
    </row>
    <row r="1524" spans="1:98">
      <c r="A1524" s="458" t="str">
        <f t="shared" si="23"/>
        <v>1742101264075000</v>
      </c>
      <c r="B1524" s="364" t="s">
        <v>1616</v>
      </c>
      <c r="C1524" s="364" t="s">
        <v>553</v>
      </c>
      <c r="D1524" s="364" t="s">
        <v>576</v>
      </c>
      <c r="E1524" s="364" t="s">
        <v>744</v>
      </c>
      <c r="F1524" s="364" t="s">
        <v>595</v>
      </c>
      <c r="G1524" s="364" t="s">
        <v>596</v>
      </c>
      <c r="H1524" s="364" t="s">
        <v>556</v>
      </c>
      <c r="J1524" s="364" t="s">
        <v>559</v>
      </c>
      <c r="K1524" s="364" t="s">
        <v>558</v>
      </c>
      <c r="L1524" s="364" t="s">
        <v>741</v>
      </c>
      <c r="M1524" s="364" t="s">
        <v>744</v>
      </c>
      <c r="N1524" s="364" t="s">
        <v>739</v>
      </c>
      <c r="O1524" s="364" t="s">
        <v>744</v>
      </c>
      <c r="P1524" s="364" t="s">
        <v>739</v>
      </c>
      <c r="Q1524" s="364" t="s">
        <v>740</v>
      </c>
      <c r="R1524" s="364" t="s">
        <v>742</v>
      </c>
      <c r="S1524" s="364" t="s">
        <v>739</v>
      </c>
      <c r="T1524" s="365">
        <v>2893</v>
      </c>
      <c r="U1524" s="365">
        <v>1236</v>
      </c>
      <c r="V1524" s="365">
        <v>0</v>
      </c>
      <c r="W1524" s="365">
        <v>0</v>
      </c>
      <c r="X1524" s="365">
        <v>863</v>
      </c>
      <c r="Y1524" s="365">
        <v>4992</v>
      </c>
      <c r="Z1524" s="365">
        <v>38903</v>
      </c>
      <c r="AA1524" s="365">
        <v>38903</v>
      </c>
      <c r="AB1524" s="365">
        <v>0</v>
      </c>
      <c r="AC1524" s="365">
        <v>0</v>
      </c>
      <c r="AD1524" s="365">
        <v>0</v>
      </c>
      <c r="AE1524" s="365">
        <v>22501</v>
      </c>
      <c r="AF1524" s="365">
        <v>419</v>
      </c>
      <c r="AG1524" s="365">
        <v>293</v>
      </c>
      <c r="AH1524" s="365">
        <v>20984</v>
      </c>
      <c r="AI1524" s="365">
        <v>0</v>
      </c>
      <c r="AJ1524" s="365">
        <v>1524</v>
      </c>
      <c r="AK1524" s="365">
        <v>0</v>
      </c>
      <c r="AL1524" s="365">
        <v>65312</v>
      </c>
      <c r="AM1524" s="365">
        <v>0</v>
      </c>
      <c r="AN1524" s="365">
        <v>0</v>
      </c>
      <c r="AO1524" s="365">
        <v>0</v>
      </c>
      <c r="AP1524" s="365">
        <v>0</v>
      </c>
      <c r="AQ1524" s="365">
        <v>0</v>
      </c>
      <c r="AR1524" s="365">
        <v>0</v>
      </c>
      <c r="AS1524" s="365">
        <v>0</v>
      </c>
      <c r="AT1524" s="365">
        <v>0</v>
      </c>
      <c r="AU1524" s="365">
        <v>9941</v>
      </c>
      <c r="AV1524" s="365">
        <v>164869</v>
      </c>
      <c r="AW1524" s="365">
        <v>0</v>
      </c>
      <c r="AX1524" s="365">
        <v>0</v>
      </c>
      <c r="AY1524" s="365">
        <v>164869</v>
      </c>
    </row>
    <row r="1525" spans="1:98">
      <c r="A1525" s="458" t="str">
        <f t="shared" si="23"/>
        <v>1742102264075000</v>
      </c>
      <c r="B1525" s="364" t="s">
        <v>1616</v>
      </c>
      <c r="C1525" s="364" t="s">
        <v>553</v>
      </c>
      <c r="D1525" s="364" t="s">
        <v>576</v>
      </c>
      <c r="E1525" s="364" t="s">
        <v>744</v>
      </c>
      <c r="F1525" s="364" t="s">
        <v>595</v>
      </c>
      <c r="G1525" s="364" t="s">
        <v>596</v>
      </c>
      <c r="H1525" s="364" t="s">
        <v>556</v>
      </c>
      <c r="J1525" s="364" t="s">
        <v>559</v>
      </c>
      <c r="K1525" s="364" t="s">
        <v>561</v>
      </c>
      <c r="L1525" s="364" t="s">
        <v>741</v>
      </c>
      <c r="M1525" s="364" t="s">
        <v>744</v>
      </c>
      <c r="N1525" s="364" t="s">
        <v>739</v>
      </c>
      <c r="O1525" s="364" t="s">
        <v>744</v>
      </c>
      <c r="P1525" s="364" t="s">
        <v>739</v>
      </c>
      <c r="Q1525" s="364" t="s">
        <v>740</v>
      </c>
      <c r="R1525" s="364" t="s">
        <v>742</v>
      </c>
      <c r="S1525" s="364" t="s">
        <v>739</v>
      </c>
      <c r="T1525" s="365">
        <v>2562</v>
      </c>
      <c r="U1525" s="365">
        <v>331</v>
      </c>
      <c r="V1525" s="365">
        <v>1189</v>
      </c>
      <c r="W1525" s="365">
        <v>47</v>
      </c>
      <c r="X1525" s="365">
        <v>0</v>
      </c>
      <c r="Y1525" s="365">
        <v>0</v>
      </c>
      <c r="Z1525" s="365">
        <v>0</v>
      </c>
      <c r="AA1525" s="365">
        <v>0</v>
      </c>
      <c r="AB1525" s="365">
        <v>863</v>
      </c>
      <c r="AC1525" s="365">
        <v>0</v>
      </c>
      <c r="AD1525" s="365">
        <v>0</v>
      </c>
      <c r="AE1525" s="365">
        <v>4614</v>
      </c>
      <c r="AF1525" s="365">
        <v>378</v>
      </c>
      <c r="AG1525" s="365">
        <v>0</v>
      </c>
    </row>
    <row r="1526" spans="1:98">
      <c r="A1526" s="458" t="str">
        <f t="shared" si="23"/>
        <v>1742401264075000</v>
      </c>
      <c r="B1526" s="364" t="s">
        <v>1616</v>
      </c>
      <c r="C1526" s="364" t="s">
        <v>553</v>
      </c>
      <c r="D1526" s="364" t="s">
        <v>576</v>
      </c>
      <c r="E1526" s="364" t="s">
        <v>744</v>
      </c>
      <c r="F1526" s="364" t="s">
        <v>595</v>
      </c>
      <c r="G1526" s="364" t="s">
        <v>596</v>
      </c>
      <c r="H1526" s="364" t="s">
        <v>556</v>
      </c>
      <c r="J1526" s="364" t="s">
        <v>560</v>
      </c>
      <c r="K1526" s="364" t="s">
        <v>558</v>
      </c>
      <c r="L1526" s="364" t="s">
        <v>741</v>
      </c>
      <c r="M1526" s="364" t="s">
        <v>744</v>
      </c>
      <c r="N1526" s="364" t="s">
        <v>739</v>
      </c>
      <c r="O1526" s="364" t="s">
        <v>744</v>
      </c>
      <c r="P1526" s="364" t="s">
        <v>739</v>
      </c>
      <c r="Q1526" s="364" t="s">
        <v>740</v>
      </c>
      <c r="R1526" s="364" t="s">
        <v>742</v>
      </c>
      <c r="S1526" s="364" t="s">
        <v>739</v>
      </c>
      <c r="T1526" s="365">
        <v>0</v>
      </c>
      <c r="U1526" s="365">
        <v>813187</v>
      </c>
      <c r="V1526" s="365">
        <v>504188</v>
      </c>
      <c r="W1526" s="365">
        <v>800283</v>
      </c>
      <c r="X1526" s="365">
        <v>108758</v>
      </c>
      <c r="Y1526" s="365">
        <v>67340</v>
      </c>
      <c r="Z1526" s="365">
        <v>10898</v>
      </c>
      <c r="AA1526" s="365">
        <v>0</v>
      </c>
      <c r="AB1526" s="365">
        <v>0</v>
      </c>
      <c r="AC1526" s="365">
        <v>0</v>
      </c>
      <c r="AD1526" s="365">
        <v>0</v>
      </c>
      <c r="AE1526" s="365">
        <v>2304654</v>
      </c>
      <c r="AF1526" s="365">
        <v>0</v>
      </c>
      <c r="AG1526" s="365">
        <v>2304654</v>
      </c>
      <c r="AH1526" s="365">
        <v>0</v>
      </c>
      <c r="AI1526" s="365">
        <v>2304654</v>
      </c>
    </row>
    <row r="1527" spans="1:98">
      <c r="A1527" s="458" t="str">
        <f t="shared" si="23"/>
        <v>1742402264075000</v>
      </c>
      <c r="B1527" s="364" t="s">
        <v>1616</v>
      </c>
      <c r="C1527" s="364" t="s">
        <v>553</v>
      </c>
      <c r="D1527" s="364" t="s">
        <v>576</v>
      </c>
      <c r="E1527" s="364" t="s">
        <v>744</v>
      </c>
      <c r="F1527" s="364" t="s">
        <v>595</v>
      </c>
      <c r="G1527" s="364" t="s">
        <v>596</v>
      </c>
      <c r="H1527" s="364" t="s">
        <v>556</v>
      </c>
      <c r="J1527" s="364" t="s">
        <v>560</v>
      </c>
      <c r="K1527" s="364" t="s">
        <v>561</v>
      </c>
      <c r="L1527" s="364" t="s">
        <v>741</v>
      </c>
      <c r="M1527" s="364" t="s">
        <v>744</v>
      </c>
      <c r="N1527" s="364" t="s">
        <v>739</v>
      </c>
      <c r="O1527" s="364" t="s">
        <v>744</v>
      </c>
      <c r="P1527" s="364" t="s">
        <v>739</v>
      </c>
      <c r="Q1527" s="364" t="s">
        <v>740</v>
      </c>
      <c r="R1527" s="364" t="s">
        <v>742</v>
      </c>
      <c r="S1527" s="364" t="s">
        <v>739</v>
      </c>
      <c r="T1527" s="365">
        <v>0</v>
      </c>
      <c r="U1527" s="365">
        <v>0</v>
      </c>
      <c r="V1527" s="365">
        <v>198801</v>
      </c>
      <c r="W1527" s="365">
        <v>562659</v>
      </c>
      <c r="X1527" s="365">
        <v>77388</v>
      </c>
      <c r="Y1527" s="365">
        <v>59729</v>
      </c>
      <c r="Z1527" s="365">
        <v>10898</v>
      </c>
      <c r="AA1527" s="365">
        <v>0</v>
      </c>
      <c r="AB1527" s="365">
        <v>0</v>
      </c>
      <c r="AC1527" s="365">
        <v>0</v>
      </c>
      <c r="AD1527" s="365">
        <v>0</v>
      </c>
      <c r="AE1527" s="365">
        <v>909475</v>
      </c>
      <c r="AF1527" s="365">
        <v>0</v>
      </c>
      <c r="AG1527" s="365">
        <v>909475</v>
      </c>
      <c r="AH1527" s="365">
        <v>0</v>
      </c>
      <c r="AI1527" s="365">
        <v>0</v>
      </c>
    </row>
    <row r="1528" spans="1:98">
      <c r="A1528" s="458" t="str">
        <f t="shared" si="23"/>
        <v>1742403264075000</v>
      </c>
      <c r="B1528" s="364" t="s">
        <v>1616</v>
      </c>
      <c r="C1528" s="364" t="s">
        <v>553</v>
      </c>
      <c r="D1528" s="364" t="s">
        <v>576</v>
      </c>
      <c r="E1528" s="364" t="s">
        <v>744</v>
      </c>
      <c r="F1528" s="364" t="s">
        <v>595</v>
      </c>
      <c r="G1528" s="364" t="s">
        <v>596</v>
      </c>
      <c r="H1528" s="364" t="s">
        <v>556</v>
      </c>
      <c r="J1528" s="364" t="s">
        <v>560</v>
      </c>
      <c r="K1528" s="364" t="s">
        <v>562</v>
      </c>
      <c r="L1528" s="364" t="s">
        <v>741</v>
      </c>
      <c r="M1528" s="364" t="s">
        <v>744</v>
      </c>
      <c r="N1528" s="364" t="s">
        <v>739</v>
      </c>
      <c r="O1528" s="364" t="s">
        <v>744</v>
      </c>
      <c r="P1528" s="364" t="s">
        <v>739</v>
      </c>
      <c r="Q1528" s="364" t="s">
        <v>740</v>
      </c>
      <c r="R1528" s="364" t="s">
        <v>742</v>
      </c>
      <c r="S1528" s="364" t="s">
        <v>739</v>
      </c>
      <c r="T1528" s="365">
        <v>0</v>
      </c>
      <c r="U1528" s="365">
        <v>0</v>
      </c>
      <c r="V1528" s="365">
        <v>0</v>
      </c>
      <c r="W1528" s="365">
        <v>0</v>
      </c>
      <c r="X1528" s="365">
        <v>0</v>
      </c>
      <c r="Y1528" s="365">
        <v>0</v>
      </c>
      <c r="Z1528" s="365">
        <v>0</v>
      </c>
      <c r="AA1528" s="365">
        <v>0</v>
      </c>
      <c r="AB1528" s="365">
        <v>0</v>
      </c>
      <c r="AC1528" s="365">
        <v>0</v>
      </c>
      <c r="AD1528" s="365">
        <v>0</v>
      </c>
      <c r="AE1528" s="365">
        <v>0</v>
      </c>
      <c r="AF1528" s="365">
        <v>0</v>
      </c>
      <c r="AG1528" s="365">
        <v>0</v>
      </c>
      <c r="AH1528" s="365">
        <v>0</v>
      </c>
      <c r="AI1528" s="365">
        <v>0</v>
      </c>
    </row>
    <row r="1529" spans="1:98">
      <c r="A1529" s="458" t="str">
        <f t="shared" si="23"/>
        <v>1742404264075000</v>
      </c>
      <c r="B1529" s="364" t="s">
        <v>1616</v>
      </c>
      <c r="C1529" s="364" t="s">
        <v>553</v>
      </c>
      <c r="D1529" s="364" t="s">
        <v>576</v>
      </c>
      <c r="E1529" s="364" t="s">
        <v>744</v>
      </c>
      <c r="F1529" s="364" t="s">
        <v>595</v>
      </c>
      <c r="G1529" s="364" t="s">
        <v>596</v>
      </c>
      <c r="H1529" s="364" t="s">
        <v>556</v>
      </c>
      <c r="J1529" s="364" t="s">
        <v>560</v>
      </c>
      <c r="K1529" s="364" t="s">
        <v>563</v>
      </c>
      <c r="L1529" s="364" t="s">
        <v>741</v>
      </c>
      <c r="M1529" s="364" t="s">
        <v>744</v>
      </c>
      <c r="N1529" s="364" t="s">
        <v>739</v>
      </c>
      <c r="O1529" s="364" t="s">
        <v>744</v>
      </c>
      <c r="P1529" s="364" t="s">
        <v>739</v>
      </c>
      <c r="Q1529" s="364" t="s">
        <v>740</v>
      </c>
      <c r="R1529" s="364" t="s">
        <v>742</v>
      </c>
      <c r="S1529" s="364" t="s">
        <v>739</v>
      </c>
      <c r="T1529" s="365">
        <v>0</v>
      </c>
      <c r="U1529" s="365">
        <v>0</v>
      </c>
      <c r="V1529" s="365">
        <v>0</v>
      </c>
      <c r="W1529" s="365">
        <v>0</v>
      </c>
      <c r="X1529" s="365">
        <v>0</v>
      </c>
      <c r="Y1529" s="365">
        <v>0</v>
      </c>
      <c r="Z1529" s="365">
        <v>0</v>
      </c>
      <c r="AA1529" s="365">
        <v>0</v>
      </c>
      <c r="AB1529" s="365">
        <v>0</v>
      </c>
      <c r="AC1529" s="365">
        <v>0</v>
      </c>
      <c r="AD1529" s="365">
        <v>0</v>
      </c>
      <c r="AE1529" s="365">
        <v>0</v>
      </c>
      <c r="AF1529" s="365">
        <v>0</v>
      </c>
      <c r="AG1529" s="365">
        <v>0</v>
      </c>
      <c r="AH1529" s="365">
        <v>0</v>
      </c>
      <c r="AI1529" s="365">
        <v>0</v>
      </c>
    </row>
    <row r="1530" spans="1:98">
      <c r="A1530" s="458" t="str">
        <f t="shared" si="23"/>
        <v>1742405264075000</v>
      </c>
      <c r="B1530" s="364" t="s">
        <v>1616</v>
      </c>
      <c r="C1530" s="364" t="s">
        <v>553</v>
      </c>
      <c r="D1530" s="364" t="s">
        <v>576</v>
      </c>
      <c r="E1530" s="364" t="s">
        <v>744</v>
      </c>
      <c r="F1530" s="364" t="s">
        <v>595</v>
      </c>
      <c r="G1530" s="364" t="s">
        <v>596</v>
      </c>
      <c r="H1530" s="364" t="s">
        <v>556</v>
      </c>
      <c r="J1530" s="364" t="s">
        <v>560</v>
      </c>
      <c r="K1530" s="364" t="s">
        <v>564</v>
      </c>
      <c r="L1530" s="364" t="s">
        <v>741</v>
      </c>
      <c r="M1530" s="364" t="s">
        <v>744</v>
      </c>
      <c r="N1530" s="364" t="s">
        <v>739</v>
      </c>
      <c r="O1530" s="364" t="s">
        <v>744</v>
      </c>
      <c r="P1530" s="364" t="s">
        <v>739</v>
      </c>
      <c r="Q1530" s="364" t="s">
        <v>740</v>
      </c>
      <c r="R1530" s="364" t="s">
        <v>742</v>
      </c>
      <c r="S1530" s="364" t="s">
        <v>739</v>
      </c>
      <c r="T1530" s="365">
        <v>0</v>
      </c>
      <c r="U1530" s="365">
        <v>28306</v>
      </c>
      <c r="V1530" s="365">
        <v>150570</v>
      </c>
      <c r="W1530" s="365">
        <v>237624</v>
      </c>
      <c r="X1530" s="365">
        <v>31370</v>
      </c>
      <c r="Y1530" s="365">
        <v>7611</v>
      </c>
      <c r="Z1530" s="365">
        <v>0</v>
      </c>
      <c r="AA1530" s="365">
        <v>0</v>
      </c>
      <c r="AB1530" s="365">
        <v>0</v>
      </c>
      <c r="AC1530" s="365">
        <v>0</v>
      </c>
      <c r="AD1530" s="365">
        <v>0</v>
      </c>
      <c r="AE1530" s="365">
        <v>455481</v>
      </c>
      <c r="AF1530" s="365">
        <v>0</v>
      </c>
      <c r="AG1530" s="365">
        <v>455481</v>
      </c>
      <c r="AH1530" s="365">
        <v>0</v>
      </c>
      <c r="AI1530" s="365">
        <v>0</v>
      </c>
    </row>
    <row r="1531" spans="1:98">
      <c r="A1531" s="458" t="str">
        <f t="shared" si="23"/>
        <v>1742406264075000</v>
      </c>
      <c r="B1531" s="364" t="s">
        <v>1616</v>
      </c>
      <c r="C1531" s="364" t="s">
        <v>553</v>
      </c>
      <c r="D1531" s="364" t="s">
        <v>576</v>
      </c>
      <c r="E1531" s="364" t="s">
        <v>744</v>
      </c>
      <c r="F1531" s="364" t="s">
        <v>595</v>
      </c>
      <c r="G1531" s="364" t="s">
        <v>596</v>
      </c>
      <c r="H1531" s="364" t="s">
        <v>556</v>
      </c>
      <c r="J1531" s="364" t="s">
        <v>560</v>
      </c>
      <c r="K1531" s="364" t="s">
        <v>565</v>
      </c>
      <c r="L1531" s="364" t="s">
        <v>741</v>
      </c>
      <c r="M1531" s="364" t="s">
        <v>744</v>
      </c>
      <c r="N1531" s="364" t="s">
        <v>739</v>
      </c>
      <c r="O1531" s="364" t="s">
        <v>744</v>
      </c>
      <c r="P1531" s="364" t="s">
        <v>739</v>
      </c>
      <c r="Q1531" s="364" t="s">
        <v>740</v>
      </c>
      <c r="R1531" s="364" t="s">
        <v>742</v>
      </c>
      <c r="S1531" s="364" t="s">
        <v>739</v>
      </c>
      <c r="T1531" s="365">
        <v>0</v>
      </c>
      <c r="U1531" s="365">
        <v>457458</v>
      </c>
      <c r="V1531" s="365">
        <v>8477</v>
      </c>
      <c r="W1531" s="365">
        <v>0</v>
      </c>
      <c r="X1531" s="365">
        <v>0</v>
      </c>
      <c r="Y1531" s="365">
        <v>0</v>
      </c>
      <c r="Z1531" s="365">
        <v>0</v>
      </c>
      <c r="AA1531" s="365">
        <v>0</v>
      </c>
      <c r="AB1531" s="365">
        <v>0</v>
      </c>
      <c r="AC1531" s="365">
        <v>0</v>
      </c>
      <c r="AD1531" s="365">
        <v>0</v>
      </c>
      <c r="AE1531" s="365">
        <v>465935</v>
      </c>
      <c r="AF1531" s="365">
        <v>0</v>
      </c>
      <c r="AG1531" s="365">
        <v>465935</v>
      </c>
      <c r="AH1531" s="365">
        <v>0</v>
      </c>
      <c r="AI1531" s="365">
        <v>0</v>
      </c>
    </row>
    <row r="1532" spans="1:98">
      <c r="A1532" s="458" t="str">
        <f t="shared" si="23"/>
        <v>1742407264075000</v>
      </c>
      <c r="B1532" s="364" t="s">
        <v>1616</v>
      </c>
      <c r="C1532" s="364" t="s">
        <v>553</v>
      </c>
      <c r="D1532" s="364" t="s">
        <v>576</v>
      </c>
      <c r="E1532" s="364" t="s">
        <v>744</v>
      </c>
      <c r="F1532" s="364" t="s">
        <v>595</v>
      </c>
      <c r="G1532" s="364" t="s">
        <v>596</v>
      </c>
      <c r="H1532" s="364" t="s">
        <v>556</v>
      </c>
      <c r="J1532" s="364" t="s">
        <v>560</v>
      </c>
      <c r="K1532" s="364" t="s">
        <v>566</v>
      </c>
      <c r="L1532" s="364" t="s">
        <v>741</v>
      </c>
      <c r="M1532" s="364" t="s">
        <v>744</v>
      </c>
      <c r="N1532" s="364" t="s">
        <v>739</v>
      </c>
      <c r="O1532" s="364" t="s">
        <v>744</v>
      </c>
      <c r="P1532" s="364" t="s">
        <v>739</v>
      </c>
      <c r="Q1532" s="364" t="s">
        <v>740</v>
      </c>
      <c r="R1532" s="364" t="s">
        <v>742</v>
      </c>
      <c r="S1532" s="364" t="s">
        <v>739</v>
      </c>
      <c r="T1532" s="365">
        <v>0</v>
      </c>
      <c r="U1532" s="365">
        <v>327423</v>
      </c>
      <c r="V1532" s="365">
        <v>146340</v>
      </c>
      <c r="W1532" s="365">
        <v>0</v>
      </c>
      <c r="X1532" s="365">
        <v>0</v>
      </c>
      <c r="Y1532" s="365">
        <v>0</v>
      </c>
      <c r="Z1532" s="365">
        <v>0</v>
      </c>
      <c r="AA1532" s="365">
        <v>0</v>
      </c>
      <c r="AB1532" s="365">
        <v>0</v>
      </c>
      <c r="AC1532" s="365">
        <v>0</v>
      </c>
      <c r="AD1532" s="365">
        <v>0</v>
      </c>
      <c r="AE1532" s="365">
        <v>473763</v>
      </c>
      <c r="AF1532" s="365">
        <v>0</v>
      </c>
      <c r="AG1532" s="365">
        <v>473763</v>
      </c>
      <c r="AH1532" s="365">
        <v>0</v>
      </c>
      <c r="AI1532" s="365">
        <v>0</v>
      </c>
    </row>
    <row r="1533" spans="1:98">
      <c r="A1533" s="458" t="str">
        <f t="shared" si="23"/>
        <v>1742408264075000</v>
      </c>
      <c r="B1533" s="364" t="s">
        <v>1616</v>
      </c>
      <c r="C1533" s="364" t="s">
        <v>553</v>
      </c>
      <c r="D1533" s="364" t="s">
        <v>576</v>
      </c>
      <c r="E1533" s="364" t="s">
        <v>744</v>
      </c>
      <c r="F1533" s="364" t="s">
        <v>595</v>
      </c>
      <c r="G1533" s="364" t="s">
        <v>596</v>
      </c>
      <c r="H1533" s="364" t="s">
        <v>556</v>
      </c>
      <c r="J1533" s="364" t="s">
        <v>560</v>
      </c>
      <c r="K1533" s="364" t="s">
        <v>554</v>
      </c>
      <c r="L1533" s="364" t="s">
        <v>741</v>
      </c>
      <c r="M1533" s="364" t="s">
        <v>744</v>
      </c>
      <c r="N1533" s="364" t="s">
        <v>739</v>
      </c>
      <c r="O1533" s="364" t="s">
        <v>744</v>
      </c>
      <c r="P1533" s="364" t="s">
        <v>739</v>
      </c>
      <c r="Q1533" s="364" t="s">
        <v>740</v>
      </c>
      <c r="R1533" s="364" t="s">
        <v>742</v>
      </c>
      <c r="S1533" s="364" t="s">
        <v>739</v>
      </c>
      <c r="T1533" s="365">
        <v>0</v>
      </c>
      <c r="U1533" s="365">
        <v>0</v>
      </c>
      <c r="V1533" s="365">
        <v>0</v>
      </c>
      <c r="W1533" s="365">
        <v>0</v>
      </c>
      <c r="X1533" s="365">
        <v>0</v>
      </c>
      <c r="Y1533" s="365">
        <v>0</v>
      </c>
      <c r="Z1533" s="365">
        <v>0</v>
      </c>
      <c r="AA1533" s="365">
        <v>0</v>
      </c>
      <c r="AB1533" s="365">
        <v>0</v>
      </c>
      <c r="AC1533" s="365">
        <v>0</v>
      </c>
      <c r="AD1533" s="365">
        <v>0</v>
      </c>
      <c r="AE1533" s="365">
        <v>0</v>
      </c>
      <c r="AF1533" s="365">
        <v>0</v>
      </c>
      <c r="AG1533" s="365">
        <v>0</v>
      </c>
      <c r="AH1533" s="365">
        <v>0</v>
      </c>
      <c r="AI1533" s="365">
        <v>0</v>
      </c>
    </row>
    <row r="1534" spans="1:98">
      <c r="A1534" s="458" t="str">
        <f t="shared" si="23"/>
        <v>1742409264075000</v>
      </c>
      <c r="B1534" s="364" t="s">
        <v>1616</v>
      </c>
      <c r="C1534" s="364" t="s">
        <v>553</v>
      </c>
      <c r="D1534" s="364" t="s">
        <v>576</v>
      </c>
      <c r="E1534" s="364" t="s">
        <v>744</v>
      </c>
      <c r="F1534" s="364" t="s">
        <v>595</v>
      </c>
      <c r="G1534" s="364" t="s">
        <v>596</v>
      </c>
      <c r="H1534" s="364" t="s">
        <v>556</v>
      </c>
      <c r="J1534" s="364" t="s">
        <v>560</v>
      </c>
      <c r="K1534" s="364" t="s">
        <v>567</v>
      </c>
      <c r="L1534" s="364" t="s">
        <v>741</v>
      </c>
      <c r="M1534" s="364" t="s">
        <v>744</v>
      </c>
      <c r="N1534" s="364" t="s">
        <v>739</v>
      </c>
      <c r="O1534" s="364" t="s">
        <v>744</v>
      </c>
      <c r="P1534" s="364" t="s">
        <v>739</v>
      </c>
      <c r="Q1534" s="364" t="s">
        <v>740</v>
      </c>
      <c r="R1534" s="364" t="s">
        <v>742</v>
      </c>
      <c r="S1534" s="364" t="s">
        <v>739</v>
      </c>
      <c r="T1534" s="365">
        <v>0</v>
      </c>
      <c r="U1534" s="365">
        <v>0</v>
      </c>
      <c r="V1534" s="365">
        <v>0</v>
      </c>
      <c r="W1534" s="365">
        <v>0</v>
      </c>
      <c r="X1534" s="365">
        <v>0</v>
      </c>
      <c r="Y1534" s="365">
        <v>0</v>
      </c>
      <c r="Z1534" s="365">
        <v>0</v>
      </c>
      <c r="AA1534" s="365">
        <v>0</v>
      </c>
      <c r="AB1534" s="365">
        <v>0</v>
      </c>
      <c r="AC1534" s="365">
        <v>0</v>
      </c>
      <c r="AD1534" s="365">
        <v>0</v>
      </c>
      <c r="AE1534" s="365">
        <v>0</v>
      </c>
      <c r="AF1534" s="365">
        <v>0</v>
      </c>
      <c r="AG1534" s="365">
        <v>0</v>
      </c>
      <c r="AH1534" s="365">
        <v>0</v>
      </c>
      <c r="AI1534" s="365">
        <v>0</v>
      </c>
    </row>
    <row r="1535" spans="1:98">
      <c r="A1535" s="458" t="str">
        <f t="shared" si="23"/>
        <v>1742410264075000</v>
      </c>
      <c r="B1535" s="364" t="s">
        <v>1616</v>
      </c>
      <c r="C1535" s="364" t="s">
        <v>553</v>
      </c>
      <c r="D1535" s="364" t="s">
        <v>576</v>
      </c>
      <c r="E1535" s="364" t="s">
        <v>744</v>
      </c>
      <c r="F1535" s="364" t="s">
        <v>595</v>
      </c>
      <c r="G1535" s="364" t="s">
        <v>596</v>
      </c>
      <c r="H1535" s="364" t="s">
        <v>556</v>
      </c>
      <c r="J1535" s="364" t="s">
        <v>560</v>
      </c>
      <c r="K1535" s="364" t="s">
        <v>568</v>
      </c>
      <c r="L1535" s="364" t="s">
        <v>741</v>
      </c>
      <c r="M1535" s="364" t="s">
        <v>744</v>
      </c>
      <c r="N1535" s="364" t="s">
        <v>739</v>
      </c>
      <c r="O1535" s="364" t="s">
        <v>744</v>
      </c>
      <c r="P1535" s="364" t="s">
        <v>739</v>
      </c>
      <c r="Q1535" s="364" t="s">
        <v>740</v>
      </c>
      <c r="R1535" s="364" t="s">
        <v>742</v>
      </c>
      <c r="S1535" s="364" t="s">
        <v>739</v>
      </c>
      <c r="T1535" s="365">
        <v>0</v>
      </c>
      <c r="U1535" s="365">
        <v>0</v>
      </c>
      <c r="V1535" s="365">
        <v>0</v>
      </c>
      <c r="W1535" s="365">
        <v>0</v>
      </c>
      <c r="X1535" s="365">
        <v>0</v>
      </c>
      <c r="Y1535" s="365">
        <v>0</v>
      </c>
      <c r="Z1535" s="365">
        <v>0</v>
      </c>
      <c r="AA1535" s="365">
        <v>0</v>
      </c>
      <c r="AB1535" s="365">
        <v>0</v>
      </c>
      <c r="AC1535" s="365">
        <v>0</v>
      </c>
      <c r="AD1535" s="365">
        <v>0</v>
      </c>
      <c r="AE1535" s="365">
        <v>0</v>
      </c>
      <c r="AF1535" s="365">
        <v>0</v>
      </c>
      <c r="AG1535" s="365">
        <v>0</v>
      </c>
      <c r="AH1535" s="365">
        <v>0</v>
      </c>
      <c r="AI1535" s="365">
        <v>0</v>
      </c>
    </row>
    <row r="1536" spans="1:98">
      <c r="A1536" s="458" t="str">
        <f t="shared" si="23"/>
        <v>1742411264075000</v>
      </c>
      <c r="B1536" s="364" t="s">
        <v>1616</v>
      </c>
      <c r="C1536" s="364" t="s">
        <v>553</v>
      </c>
      <c r="D1536" s="364" t="s">
        <v>576</v>
      </c>
      <c r="E1536" s="364" t="s">
        <v>744</v>
      </c>
      <c r="F1536" s="364" t="s">
        <v>595</v>
      </c>
      <c r="G1536" s="364" t="s">
        <v>596</v>
      </c>
      <c r="H1536" s="364" t="s">
        <v>556</v>
      </c>
      <c r="J1536" s="364" t="s">
        <v>560</v>
      </c>
      <c r="K1536" s="364" t="s">
        <v>569</v>
      </c>
      <c r="L1536" s="364" t="s">
        <v>741</v>
      </c>
      <c r="M1536" s="364" t="s">
        <v>744</v>
      </c>
      <c r="N1536" s="364" t="s">
        <v>739</v>
      </c>
      <c r="O1536" s="364" t="s">
        <v>744</v>
      </c>
      <c r="P1536" s="364" t="s">
        <v>739</v>
      </c>
      <c r="Q1536" s="364" t="s">
        <v>740</v>
      </c>
      <c r="R1536" s="364" t="s">
        <v>742</v>
      </c>
      <c r="S1536" s="364" t="s">
        <v>739</v>
      </c>
      <c r="T1536" s="365">
        <v>0</v>
      </c>
      <c r="U1536" s="365">
        <v>0</v>
      </c>
      <c r="V1536" s="365">
        <v>0</v>
      </c>
      <c r="W1536" s="365">
        <v>0</v>
      </c>
      <c r="X1536" s="365">
        <v>0</v>
      </c>
      <c r="Y1536" s="365">
        <v>0</v>
      </c>
      <c r="Z1536" s="365">
        <v>0</v>
      </c>
      <c r="AA1536" s="365">
        <v>0</v>
      </c>
      <c r="AB1536" s="365">
        <v>0</v>
      </c>
      <c r="AC1536" s="365">
        <v>0</v>
      </c>
      <c r="AD1536" s="365">
        <v>0</v>
      </c>
      <c r="AE1536" s="365">
        <v>0</v>
      </c>
      <c r="AF1536" s="365">
        <v>0</v>
      </c>
      <c r="AG1536" s="365">
        <v>0</v>
      </c>
      <c r="AH1536" s="365">
        <v>0</v>
      </c>
      <c r="AI1536" s="365">
        <v>0</v>
      </c>
    </row>
    <row r="1537" spans="1:109">
      <c r="A1537" s="458" t="str">
        <f t="shared" si="23"/>
        <v>1742412264075000</v>
      </c>
      <c r="B1537" s="364" t="s">
        <v>1616</v>
      </c>
      <c r="C1537" s="364" t="s">
        <v>553</v>
      </c>
      <c r="D1537" s="364" t="s">
        <v>576</v>
      </c>
      <c r="E1537" s="364" t="s">
        <v>744</v>
      </c>
      <c r="F1537" s="364" t="s">
        <v>595</v>
      </c>
      <c r="G1537" s="364" t="s">
        <v>596</v>
      </c>
      <c r="H1537" s="364" t="s">
        <v>556</v>
      </c>
      <c r="J1537" s="364" t="s">
        <v>560</v>
      </c>
      <c r="K1537" s="364" t="s">
        <v>557</v>
      </c>
      <c r="L1537" s="364" t="s">
        <v>741</v>
      </c>
      <c r="M1537" s="364" t="s">
        <v>744</v>
      </c>
      <c r="N1537" s="364" t="s">
        <v>739</v>
      </c>
      <c r="O1537" s="364" t="s">
        <v>744</v>
      </c>
      <c r="P1537" s="364" t="s">
        <v>739</v>
      </c>
      <c r="Q1537" s="364" t="s">
        <v>740</v>
      </c>
      <c r="R1537" s="364" t="s">
        <v>742</v>
      </c>
      <c r="S1537" s="364" t="s">
        <v>739</v>
      </c>
      <c r="T1537" s="365">
        <v>0</v>
      </c>
      <c r="U1537" s="365">
        <v>0</v>
      </c>
      <c r="V1537" s="365">
        <v>0</v>
      </c>
      <c r="W1537" s="365">
        <v>0</v>
      </c>
      <c r="X1537" s="365">
        <v>0</v>
      </c>
      <c r="Y1537" s="365">
        <v>0</v>
      </c>
      <c r="Z1537" s="365">
        <v>0</v>
      </c>
      <c r="AA1537" s="365">
        <v>0</v>
      </c>
      <c r="AB1537" s="365">
        <v>0</v>
      </c>
      <c r="AC1537" s="365">
        <v>0</v>
      </c>
      <c r="AD1537" s="365">
        <v>0</v>
      </c>
      <c r="AE1537" s="365">
        <v>0</v>
      </c>
      <c r="AF1537" s="365">
        <v>0</v>
      </c>
      <c r="AG1537" s="365">
        <v>0</v>
      </c>
      <c r="AH1537" s="365">
        <v>0</v>
      </c>
      <c r="AI1537" s="365">
        <v>0</v>
      </c>
    </row>
    <row r="1538" spans="1:109">
      <c r="A1538" s="458" t="str">
        <f t="shared" si="23"/>
        <v>1742601264075000</v>
      </c>
      <c r="B1538" s="364" t="s">
        <v>1616</v>
      </c>
      <c r="C1538" s="364" t="s">
        <v>553</v>
      </c>
      <c r="D1538" s="364" t="s">
        <v>576</v>
      </c>
      <c r="E1538" s="364" t="s">
        <v>744</v>
      </c>
      <c r="F1538" s="364" t="s">
        <v>595</v>
      </c>
      <c r="G1538" s="364" t="s">
        <v>596</v>
      </c>
      <c r="H1538" s="364" t="s">
        <v>556</v>
      </c>
      <c r="J1538" s="364" t="s">
        <v>570</v>
      </c>
      <c r="K1538" s="364" t="s">
        <v>558</v>
      </c>
      <c r="L1538" s="364" t="s">
        <v>741</v>
      </c>
      <c r="M1538" s="364" t="s">
        <v>744</v>
      </c>
      <c r="N1538" s="364" t="s">
        <v>739</v>
      </c>
      <c r="O1538" s="364" t="s">
        <v>744</v>
      </c>
      <c r="P1538" s="364" t="s">
        <v>739</v>
      </c>
      <c r="Q1538" s="364" t="s">
        <v>740</v>
      </c>
      <c r="R1538" s="364" t="s">
        <v>742</v>
      </c>
      <c r="S1538" s="364" t="s">
        <v>739</v>
      </c>
      <c r="T1538" s="365">
        <v>333823</v>
      </c>
      <c r="U1538" s="365">
        <v>95471</v>
      </c>
      <c r="V1538" s="365">
        <v>95471</v>
      </c>
      <c r="W1538" s="365">
        <v>0</v>
      </c>
      <c r="X1538" s="365">
        <v>0</v>
      </c>
      <c r="Y1538" s="365">
        <v>0</v>
      </c>
      <c r="Z1538" s="365">
        <v>238352</v>
      </c>
      <c r="AA1538" s="365">
        <v>0</v>
      </c>
      <c r="AB1538" s="365">
        <v>0</v>
      </c>
      <c r="AC1538" s="365">
        <v>234716</v>
      </c>
      <c r="AD1538" s="365">
        <v>3636</v>
      </c>
      <c r="AE1538" s="365">
        <v>164869</v>
      </c>
      <c r="AF1538" s="365">
        <v>123425</v>
      </c>
      <c r="AG1538" s="365">
        <v>4992</v>
      </c>
      <c r="AH1538" s="365">
        <v>0</v>
      </c>
      <c r="AI1538" s="365">
        <v>118433</v>
      </c>
      <c r="AJ1538" s="365">
        <v>41444</v>
      </c>
      <c r="AK1538" s="365">
        <v>38903</v>
      </c>
      <c r="AL1538" s="365">
        <v>38903</v>
      </c>
      <c r="AM1538" s="365">
        <v>0</v>
      </c>
      <c r="AN1538" s="365">
        <v>2541</v>
      </c>
      <c r="AO1538" s="365">
        <v>168954</v>
      </c>
      <c r="AP1538" s="365">
        <v>95827</v>
      </c>
      <c r="AQ1538" s="365">
        <v>81800</v>
      </c>
      <c r="AR1538" s="365">
        <v>0</v>
      </c>
      <c r="AS1538" s="365">
        <v>7935</v>
      </c>
      <c r="AT1538" s="365">
        <v>0</v>
      </c>
      <c r="AU1538" s="365">
        <v>0</v>
      </c>
      <c r="AV1538" s="365">
        <v>0</v>
      </c>
      <c r="AW1538" s="365">
        <v>0</v>
      </c>
      <c r="AX1538" s="365">
        <v>0</v>
      </c>
      <c r="AY1538" s="365">
        <v>6092</v>
      </c>
      <c r="AZ1538" s="365">
        <v>264840</v>
      </c>
      <c r="BA1538" s="365">
        <v>24363</v>
      </c>
      <c r="BB1538" s="365">
        <v>4993</v>
      </c>
      <c r="BC1538" s="365">
        <v>0</v>
      </c>
      <c r="BD1538" s="365">
        <v>0</v>
      </c>
      <c r="BE1538" s="365">
        <v>0</v>
      </c>
      <c r="BF1538" s="365">
        <v>24363</v>
      </c>
      <c r="BG1538" s="365">
        <v>12800</v>
      </c>
      <c r="BH1538" s="365">
        <v>0</v>
      </c>
      <c r="BI1538" s="365">
        <v>0</v>
      </c>
      <c r="BJ1538" s="365">
        <v>12800</v>
      </c>
      <c r="BK1538" s="365">
        <v>0</v>
      </c>
      <c r="BL1538" s="365">
        <v>0</v>
      </c>
      <c r="BM1538" s="365">
        <v>0</v>
      </c>
      <c r="BN1538" s="365">
        <v>7935</v>
      </c>
      <c r="BO1538" s="365">
        <v>3628</v>
      </c>
      <c r="BP1538" s="365">
        <v>240477</v>
      </c>
      <c r="BQ1538" s="365">
        <v>0</v>
      </c>
      <c r="BR1538" s="365">
        <v>0</v>
      </c>
      <c r="BS1538" s="365">
        <v>0</v>
      </c>
      <c r="BT1538" s="365">
        <v>0</v>
      </c>
      <c r="BU1538" s="365">
        <v>0</v>
      </c>
      <c r="BV1538" s="365">
        <v>0</v>
      </c>
      <c r="BW1538" s="365">
        <v>-169013</v>
      </c>
      <c r="BX1538" s="365">
        <v>-59</v>
      </c>
      <c r="BY1538" s="365">
        <v>6</v>
      </c>
      <c r="BZ1538" s="365">
        <v>220</v>
      </c>
      <c r="CA1538" s="365">
        <v>0</v>
      </c>
    </row>
    <row r="1539" spans="1:109">
      <c r="A1539" s="458" t="str">
        <f t="shared" ref="A1539:A1602" si="24">+D1539&amp;E1539&amp;J1539&amp;K1539&amp;F1539&amp;H1539</f>
        <v>1742602264075000</v>
      </c>
      <c r="B1539" s="364" t="s">
        <v>1616</v>
      </c>
      <c r="C1539" s="364" t="s">
        <v>553</v>
      </c>
      <c r="D1539" s="364" t="s">
        <v>576</v>
      </c>
      <c r="E1539" s="364" t="s">
        <v>744</v>
      </c>
      <c r="F1539" s="364" t="s">
        <v>595</v>
      </c>
      <c r="G1539" s="364" t="s">
        <v>596</v>
      </c>
      <c r="H1539" s="364" t="s">
        <v>556</v>
      </c>
      <c r="J1539" s="364" t="s">
        <v>570</v>
      </c>
      <c r="K1539" s="364" t="s">
        <v>561</v>
      </c>
      <c r="L1539" s="364" t="s">
        <v>741</v>
      </c>
      <c r="M1539" s="364" t="s">
        <v>744</v>
      </c>
      <c r="N1539" s="364" t="s">
        <v>739</v>
      </c>
      <c r="O1539" s="364" t="s">
        <v>744</v>
      </c>
      <c r="P1539" s="364" t="s">
        <v>739</v>
      </c>
      <c r="Q1539" s="364" t="s">
        <v>740</v>
      </c>
      <c r="R1539" s="364" t="s">
        <v>742</v>
      </c>
      <c r="S1539" s="364" t="s">
        <v>739</v>
      </c>
      <c r="T1539" s="365">
        <v>0</v>
      </c>
      <c r="U1539" s="365">
        <v>155</v>
      </c>
      <c r="V1539" s="365">
        <v>0</v>
      </c>
      <c r="W1539" s="365">
        <v>0</v>
      </c>
      <c r="X1539" s="365">
        <v>0</v>
      </c>
      <c r="Y1539" s="365">
        <v>0</v>
      </c>
      <c r="Z1539" s="365">
        <v>0</v>
      </c>
      <c r="AA1539" s="365">
        <v>155</v>
      </c>
      <c r="AB1539" s="365">
        <v>0</v>
      </c>
      <c r="AC1539" s="365">
        <v>45347</v>
      </c>
      <c r="AD1539" s="365">
        <v>0</v>
      </c>
      <c r="AE1539" s="365">
        <v>0</v>
      </c>
      <c r="AF1539" s="365">
        <v>45347</v>
      </c>
      <c r="AG1539" s="365">
        <v>0</v>
      </c>
      <c r="AH1539" s="365">
        <v>0</v>
      </c>
      <c r="AI1539" s="365">
        <v>0</v>
      </c>
      <c r="AJ1539" s="365">
        <v>0</v>
      </c>
      <c r="AK1539" s="365">
        <v>0</v>
      </c>
      <c r="AL1539" s="365">
        <v>0</v>
      </c>
      <c r="AM1539" s="365">
        <v>5523</v>
      </c>
      <c r="AN1539" s="365">
        <v>0</v>
      </c>
      <c r="AO1539" s="365">
        <v>0</v>
      </c>
      <c r="AP1539" s="365">
        <v>0</v>
      </c>
      <c r="AQ1539" s="365">
        <v>0</v>
      </c>
      <c r="AR1539" s="365">
        <v>24363</v>
      </c>
      <c r="AS1539" s="365">
        <v>0</v>
      </c>
      <c r="AT1539" s="365">
        <v>0</v>
      </c>
      <c r="AU1539" s="365">
        <v>0</v>
      </c>
      <c r="AV1539" s="365">
        <v>0</v>
      </c>
      <c r="AW1539" s="365">
        <v>0</v>
      </c>
      <c r="AX1539" s="365">
        <v>0</v>
      </c>
      <c r="AY1539" s="365">
        <v>0</v>
      </c>
      <c r="AZ1539" s="365">
        <v>0</v>
      </c>
      <c r="BA1539" s="365">
        <v>0</v>
      </c>
      <c r="BB1539" s="365">
        <v>0</v>
      </c>
      <c r="BC1539" s="365">
        <v>0</v>
      </c>
      <c r="BD1539" s="365">
        <v>0</v>
      </c>
      <c r="BE1539" s="365">
        <v>0</v>
      </c>
      <c r="BF1539" s="365">
        <v>0</v>
      </c>
      <c r="BG1539" s="365">
        <v>0</v>
      </c>
      <c r="BH1539" s="365">
        <v>0</v>
      </c>
      <c r="BI1539" s="365">
        <v>0</v>
      </c>
      <c r="BJ1539" s="365">
        <v>0</v>
      </c>
      <c r="BK1539" s="365">
        <v>0</v>
      </c>
      <c r="BL1539" s="365">
        <v>69000</v>
      </c>
      <c r="BM1539" s="365">
        <v>182382</v>
      </c>
      <c r="BN1539" s="365">
        <v>58095</v>
      </c>
      <c r="BO1539" s="365">
        <v>0</v>
      </c>
      <c r="BP1539" s="365">
        <v>0</v>
      </c>
      <c r="BQ1539" s="365">
        <v>24363</v>
      </c>
      <c r="BR1539" s="365">
        <v>207823</v>
      </c>
      <c r="BS1539" s="365">
        <v>26893</v>
      </c>
      <c r="BT1539" s="365">
        <v>2773</v>
      </c>
      <c r="BU1539" s="365">
        <v>5162</v>
      </c>
      <c r="BV1539" s="365">
        <v>171477</v>
      </c>
      <c r="BW1539" s="365">
        <v>171477</v>
      </c>
      <c r="BX1539" s="365">
        <v>38903</v>
      </c>
      <c r="BY1539" s="365">
        <v>38903</v>
      </c>
      <c r="BZ1539" s="365">
        <v>210380</v>
      </c>
      <c r="CA1539" s="365">
        <v>210380</v>
      </c>
      <c r="CB1539" s="365">
        <v>0</v>
      </c>
      <c r="CC1539" s="365">
        <v>0</v>
      </c>
      <c r="CD1539" s="365">
        <v>0</v>
      </c>
      <c r="CE1539" s="365">
        <v>0</v>
      </c>
      <c r="CF1539" s="365">
        <v>0</v>
      </c>
      <c r="CG1539" s="365">
        <v>0</v>
      </c>
      <c r="CH1539" s="365">
        <v>0</v>
      </c>
      <c r="CI1539" s="365">
        <v>0</v>
      </c>
      <c r="CJ1539" s="365">
        <v>86800</v>
      </c>
      <c r="CK1539" s="365">
        <v>95471</v>
      </c>
      <c r="CL1539" s="365">
        <v>0</v>
      </c>
      <c r="CM1539" s="365">
        <v>0</v>
      </c>
      <c r="CN1539" s="365">
        <v>0</v>
      </c>
      <c r="CO1539" s="365">
        <v>0</v>
      </c>
      <c r="CP1539" s="365">
        <v>0</v>
      </c>
      <c r="CQ1539" s="365">
        <v>0</v>
      </c>
      <c r="CR1539" s="365">
        <v>0</v>
      </c>
      <c r="CS1539" s="365">
        <v>0</v>
      </c>
      <c r="CT1539" s="365">
        <v>0</v>
      </c>
      <c r="CU1539" s="365">
        <v>24363</v>
      </c>
      <c r="CV1539" s="365">
        <v>0</v>
      </c>
      <c r="CW1539" s="365">
        <v>0</v>
      </c>
      <c r="CX1539" s="365">
        <v>0</v>
      </c>
      <c r="CY1539" s="365">
        <v>4609</v>
      </c>
      <c r="CZ1539" s="365">
        <v>384</v>
      </c>
      <c r="DA1539" s="365">
        <v>0</v>
      </c>
      <c r="DB1539" s="365">
        <v>0</v>
      </c>
      <c r="DC1539" s="365">
        <v>0</v>
      </c>
      <c r="DD1539" s="365">
        <v>0</v>
      </c>
      <c r="DE1539" s="365">
        <v>0</v>
      </c>
    </row>
    <row r="1540" spans="1:109">
      <c r="A1540" s="458" t="str">
        <f t="shared" si="24"/>
        <v>1743201264075000</v>
      </c>
      <c r="B1540" s="364" t="s">
        <v>1616</v>
      </c>
      <c r="C1540" s="364" t="s">
        <v>553</v>
      </c>
      <c r="D1540" s="364" t="s">
        <v>576</v>
      </c>
      <c r="E1540" s="364" t="s">
        <v>744</v>
      </c>
      <c r="F1540" s="364" t="s">
        <v>595</v>
      </c>
      <c r="G1540" s="364" t="s">
        <v>596</v>
      </c>
      <c r="H1540" s="364" t="s">
        <v>556</v>
      </c>
      <c r="J1540" s="364" t="s">
        <v>750</v>
      </c>
      <c r="K1540" s="364" t="s">
        <v>558</v>
      </c>
      <c r="L1540" s="364" t="s">
        <v>741</v>
      </c>
      <c r="M1540" s="364" t="s">
        <v>744</v>
      </c>
      <c r="N1540" s="364" t="s">
        <v>739</v>
      </c>
      <c r="O1540" s="364" t="s">
        <v>744</v>
      </c>
      <c r="P1540" s="364" t="s">
        <v>739</v>
      </c>
      <c r="Q1540" s="364" t="s">
        <v>740</v>
      </c>
      <c r="R1540" s="364" t="s">
        <v>742</v>
      </c>
      <c r="S1540" s="364" t="s">
        <v>739</v>
      </c>
      <c r="T1540" s="365">
        <v>0</v>
      </c>
      <c r="U1540" s="365">
        <v>398</v>
      </c>
      <c r="V1540" s="365">
        <v>0</v>
      </c>
      <c r="W1540" s="365">
        <v>0</v>
      </c>
      <c r="X1540" s="365">
        <v>0</v>
      </c>
      <c r="Y1540" s="365">
        <v>0</v>
      </c>
      <c r="Z1540" s="365">
        <v>398</v>
      </c>
      <c r="AA1540" s="365">
        <v>398</v>
      </c>
      <c r="AB1540" s="365">
        <v>0</v>
      </c>
      <c r="AC1540" s="365">
        <v>0</v>
      </c>
      <c r="AD1540" s="365">
        <v>0</v>
      </c>
      <c r="AE1540" s="365">
        <v>10917</v>
      </c>
      <c r="AF1540" s="365">
        <v>10917</v>
      </c>
      <c r="AG1540" s="365">
        <v>6495</v>
      </c>
      <c r="AH1540" s="365">
        <v>0</v>
      </c>
      <c r="AI1540" s="365">
        <v>0</v>
      </c>
      <c r="AJ1540" s="365">
        <v>0</v>
      </c>
      <c r="AK1540" s="365">
        <v>0</v>
      </c>
      <c r="AL1540" s="365">
        <v>17412</v>
      </c>
      <c r="AM1540" s="365">
        <v>17412</v>
      </c>
      <c r="AN1540" s="365">
        <v>0</v>
      </c>
      <c r="AO1540" s="365">
        <v>0</v>
      </c>
      <c r="AP1540" s="365">
        <v>4992</v>
      </c>
      <c r="AQ1540" s="365">
        <v>11584</v>
      </c>
      <c r="AR1540" s="365">
        <v>11584</v>
      </c>
      <c r="AS1540" s="365">
        <v>13955</v>
      </c>
      <c r="AT1540" s="365">
        <v>0</v>
      </c>
      <c r="AU1540" s="365">
        <v>1524</v>
      </c>
      <c r="AV1540" s="365">
        <v>65312</v>
      </c>
      <c r="AW1540" s="365">
        <v>602</v>
      </c>
      <c r="AX1540" s="365">
        <v>97969</v>
      </c>
      <c r="AY1540" s="365">
        <v>97969</v>
      </c>
      <c r="AZ1540" s="365">
        <v>0</v>
      </c>
      <c r="BA1540" s="365">
        <v>0</v>
      </c>
      <c r="BB1540" s="365">
        <v>0</v>
      </c>
      <c r="BC1540" s="365">
        <v>0</v>
      </c>
      <c r="BD1540" s="365">
        <v>0</v>
      </c>
      <c r="BE1540" s="365">
        <v>10187</v>
      </c>
      <c r="BF1540" s="365">
        <v>10187</v>
      </c>
      <c r="BG1540" s="365">
        <v>10187</v>
      </c>
      <c r="BH1540" s="365">
        <v>0</v>
      </c>
      <c r="BI1540" s="365">
        <v>0</v>
      </c>
      <c r="BJ1540" s="365">
        <v>125966</v>
      </c>
      <c r="BK1540" s="365">
        <v>125966</v>
      </c>
      <c r="BL1540" s="365">
        <v>0</v>
      </c>
      <c r="BM1540" s="365">
        <v>0</v>
      </c>
      <c r="BN1540" s="365">
        <v>0</v>
      </c>
      <c r="BO1540" s="365">
        <v>0</v>
      </c>
      <c r="BP1540" s="365">
        <v>0</v>
      </c>
      <c r="BQ1540" s="365">
        <v>0</v>
      </c>
      <c r="BR1540" s="365">
        <v>38903</v>
      </c>
      <c r="BS1540" s="365">
        <v>0</v>
      </c>
      <c r="BT1540" s="365">
        <v>0</v>
      </c>
      <c r="BU1540" s="365">
        <v>0</v>
      </c>
      <c r="BV1540" s="365">
        <v>14157</v>
      </c>
      <c r="BW1540" s="365">
        <v>22081</v>
      </c>
      <c r="BX1540" s="365">
        <v>2665</v>
      </c>
      <c r="BY1540" s="365">
        <v>171477</v>
      </c>
      <c r="BZ1540" s="365">
        <v>0</v>
      </c>
      <c r="CA1540" s="365">
        <v>0</v>
      </c>
    </row>
    <row r="1541" spans="1:109">
      <c r="A1541" s="458" t="str">
        <f t="shared" si="24"/>
        <v>1743202264075000</v>
      </c>
      <c r="B1541" s="364" t="s">
        <v>1616</v>
      </c>
      <c r="C1541" s="364" t="s">
        <v>553</v>
      </c>
      <c r="D1541" s="364" t="s">
        <v>576</v>
      </c>
      <c r="E1541" s="364" t="s">
        <v>744</v>
      </c>
      <c r="F1541" s="364" t="s">
        <v>595</v>
      </c>
      <c r="G1541" s="364" t="s">
        <v>596</v>
      </c>
      <c r="H1541" s="364" t="s">
        <v>556</v>
      </c>
      <c r="J1541" s="364" t="s">
        <v>750</v>
      </c>
      <c r="K1541" s="364" t="s">
        <v>561</v>
      </c>
      <c r="L1541" s="364" t="s">
        <v>741</v>
      </c>
      <c r="M1541" s="364" t="s">
        <v>744</v>
      </c>
      <c r="N1541" s="364" t="s">
        <v>739</v>
      </c>
      <c r="O1541" s="364" t="s">
        <v>744</v>
      </c>
      <c r="P1541" s="364" t="s">
        <v>739</v>
      </c>
      <c r="Q1541" s="364" t="s">
        <v>740</v>
      </c>
      <c r="R1541" s="364" t="s">
        <v>742</v>
      </c>
      <c r="S1541" s="364" t="s">
        <v>739</v>
      </c>
      <c r="T1541" s="365">
        <v>0</v>
      </c>
      <c r="U1541" s="365">
        <v>62403</v>
      </c>
      <c r="V1541" s="365">
        <v>90814</v>
      </c>
      <c r="W1541" s="365">
        <v>18260</v>
      </c>
      <c r="X1541" s="365">
        <v>0</v>
      </c>
      <c r="Y1541" s="365">
        <v>0</v>
      </c>
      <c r="Z1541" s="365">
        <v>210380</v>
      </c>
      <c r="AA1541" s="365">
        <v>0</v>
      </c>
      <c r="AB1541" s="365">
        <v>0</v>
      </c>
      <c r="AC1541" s="365">
        <v>0</v>
      </c>
      <c r="AD1541" s="365">
        <v>76560</v>
      </c>
      <c r="AE1541" s="365">
        <v>112895</v>
      </c>
      <c r="AF1541" s="365">
        <v>20925</v>
      </c>
      <c r="AG1541" s="365">
        <v>0</v>
      </c>
      <c r="AH1541" s="365">
        <v>336346</v>
      </c>
      <c r="AI1541" s="365">
        <v>125966</v>
      </c>
      <c r="AJ1541" s="365">
        <v>0</v>
      </c>
      <c r="AK1541" s="365">
        <v>210380</v>
      </c>
      <c r="AL1541" s="365">
        <v>0</v>
      </c>
      <c r="AM1541" s="365">
        <v>0</v>
      </c>
      <c r="AN1541" s="365">
        <v>0</v>
      </c>
      <c r="AO1541" s="365">
        <v>0</v>
      </c>
      <c r="AP1541" s="365">
        <v>0</v>
      </c>
      <c r="AQ1541" s="365">
        <v>95471</v>
      </c>
    </row>
    <row r="1542" spans="1:109">
      <c r="A1542" s="458" t="str">
        <f t="shared" si="24"/>
        <v>1743301264075000</v>
      </c>
      <c r="B1542" s="364" t="s">
        <v>1616</v>
      </c>
      <c r="C1542" s="364" t="s">
        <v>553</v>
      </c>
      <c r="D1542" s="364" t="s">
        <v>576</v>
      </c>
      <c r="E1542" s="364" t="s">
        <v>744</v>
      </c>
      <c r="F1542" s="364" t="s">
        <v>595</v>
      </c>
      <c r="G1542" s="364" t="s">
        <v>596</v>
      </c>
      <c r="H1542" s="364" t="s">
        <v>556</v>
      </c>
      <c r="J1542" s="364" t="s">
        <v>749</v>
      </c>
      <c r="K1542" s="364" t="s">
        <v>558</v>
      </c>
      <c r="L1542" s="364" t="s">
        <v>741</v>
      </c>
      <c r="M1542" s="364" t="s">
        <v>744</v>
      </c>
      <c r="N1542" s="364" t="s">
        <v>739</v>
      </c>
      <c r="O1542" s="364" t="s">
        <v>744</v>
      </c>
      <c r="P1542" s="364" t="s">
        <v>739</v>
      </c>
      <c r="Q1542" s="364" t="s">
        <v>740</v>
      </c>
      <c r="R1542" s="364" t="s">
        <v>742</v>
      </c>
      <c r="S1542" s="364" t="s">
        <v>739</v>
      </c>
      <c r="T1542" s="365">
        <v>3</v>
      </c>
      <c r="U1542" s="365">
        <v>0</v>
      </c>
      <c r="V1542" s="365">
        <v>20000</v>
      </c>
      <c r="W1542" s="365">
        <v>0</v>
      </c>
      <c r="X1542" s="365">
        <v>0</v>
      </c>
      <c r="Y1542" s="365">
        <v>0</v>
      </c>
      <c r="Z1542" s="365">
        <v>0</v>
      </c>
      <c r="AA1542" s="365">
        <v>100</v>
      </c>
      <c r="AB1542" s="365">
        <v>23400</v>
      </c>
      <c r="AC1542" s="365">
        <v>1000</v>
      </c>
      <c r="AD1542" s="365">
        <v>4231001</v>
      </c>
      <c r="AE1542" s="365">
        <v>4160401</v>
      </c>
      <c r="AF1542" s="365">
        <v>4180</v>
      </c>
      <c r="AG1542" s="365">
        <v>0</v>
      </c>
      <c r="AH1542" s="365">
        <v>0</v>
      </c>
      <c r="AI1542" s="365">
        <v>0</v>
      </c>
      <c r="AJ1542" s="365">
        <v>0</v>
      </c>
      <c r="AK1542" s="365">
        <v>0</v>
      </c>
      <c r="AL1542" s="365">
        <v>120449</v>
      </c>
      <c r="AM1542" s="365">
        <v>254565</v>
      </c>
      <c r="AN1542" s="365">
        <v>10534</v>
      </c>
      <c r="AO1542" s="365">
        <v>20527</v>
      </c>
      <c r="AP1542" s="365">
        <v>10038</v>
      </c>
      <c r="AQ1542" s="365">
        <v>2255</v>
      </c>
      <c r="AR1542" s="365">
        <v>0</v>
      </c>
      <c r="AS1542" s="365">
        <v>0</v>
      </c>
      <c r="AT1542" s="365">
        <v>0</v>
      </c>
      <c r="AU1542" s="365">
        <v>0</v>
      </c>
      <c r="AV1542" s="365">
        <v>0</v>
      </c>
      <c r="AW1542" s="365">
        <v>0</v>
      </c>
      <c r="AX1542" s="365">
        <v>0</v>
      </c>
      <c r="AY1542" s="365">
        <v>0</v>
      </c>
      <c r="AZ1542" s="365">
        <v>0</v>
      </c>
      <c r="BA1542" s="365">
        <v>0</v>
      </c>
      <c r="BB1542" s="365">
        <v>1</v>
      </c>
      <c r="BC1542" s="365">
        <v>0</v>
      </c>
      <c r="BD1542" s="365">
        <v>0</v>
      </c>
      <c r="BE1542" s="365">
        <v>0</v>
      </c>
      <c r="BF1542" s="365">
        <v>0</v>
      </c>
      <c r="BG1542" s="365">
        <v>0</v>
      </c>
      <c r="BH1542" s="365">
        <v>0</v>
      </c>
      <c r="BI1542" s="365">
        <v>0</v>
      </c>
      <c r="BJ1542" s="365">
        <v>3630401</v>
      </c>
      <c r="BK1542" s="365">
        <v>200</v>
      </c>
      <c r="BL1542" s="365">
        <v>0</v>
      </c>
      <c r="BM1542" s="365">
        <v>0</v>
      </c>
      <c r="BN1542" s="365">
        <v>0</v>
      </c>
      <c r="BO1542" s="365">
        <v>1000000</v>
      </c>
      <c r="BP1542" s="365">
        <v>4171011</v>
      </c>
      <c r="BQ1542" s="365">
        <v>0</v>
      </c>
      <c r="BR1542" s="365">
        <v>0</v>
      </c>
      <c r="BS1542" s="365">
        <v>0</v>
      </c>
      <c r="BT1542" s="365">
        <v>0</v>
      </c>
      <c r="BU1542" s="365">
        <v>0</v>
      </c>
      <c r="BV1542" s="365">
        <v>0</v>
      </c>
      <c r="BW1542" s="365">
        <v>0</v>
      </c>
      <c r="BX1542" s="365">
        <v>0</v>
      </c>
      <c r="BY1542" s="365">
        <v>0</v>
      </c>
      <c r="BZ1542" s="365">
        <v>0</v>
      </c>
      <c r="CA1542" s="365">
        <v>0</v>
      </c>
    </row>
    <row r="1543" spans="1:109">
      <c r="A1543" s="458" t="str">
        <f t="shared" si="24"/>
        <v>1743302264075000</v>
      </c>
      <c r="B1543" s="364" t="s">
        <v>1616</v>
      </c>
      <c r="C1543" s="364" t="s">
        <v>553</v>
      </c>
      <c r="D1543" s="364" t="s">
        <v>576</v>
      </c>
      <c r="E1543" s="364" t="s">
        <v>744</v>
      </c>
      <c r="F1543" s="364" t="s">
        <v>595</v>
      </c>
      <c r="G1543" s="364" t="s">
        <v>596</v>
      </c>
      <c r="H1543" s="364" t="s">
        <v>556</v>
      </c>
      <c r="J1543" s="364" t="s">
        <v>749</v>
      </c>
      <c r="K1543" s="364" t="s">
        <v>561</v>
      </c>
      <c r="L1543" s="364" t="s">
        <v>741</v>
      </c>
      <c r="M1543" s="364" t="s">
        <v>744</v>
      </c>
      <c r="N1543" s="364" t="s">
        <v>739</v>
      </c>
      <c r="O1543" s="364" t="s">
        <v>744</v>
      </c>
      <c r="P1543" s="364" t="s">
        <v>739</v>
      </c>
      <c r="Q1543" s="364" t="s">
        <v>740</v>
      </c>
      <c r="R1543" s="364" t="s">
        <v>742</v>
      </c>
      <c r="S1543" s="364" t="s">
        <v>739</v>
      </c>
      <c r="T1543" s="365">
        <v>0</v>
      </c>
      <c r="U1543" s="365">
        <v>0</v>
      </c>
      <c r="V1543" s="365">
        <v>0</v>
      </c>
      <c r="W1543" s="365">
        <v>0</v>
      </c>
      <c r="X1543" s="365">
        <v>0</v>
      </c>
    </row>
    <row r="1544" spans="1:109">
      <c r="A1544" s="458" t="str">
        <f t="shared" si="24"/>
        <v>1744001264075000</v>
      </c>
      <c r="B1544" s="364" t="s">
        <v>1616</v>
      </c>
      <c r="C1544" s="364" t="s">
        <v>553</v>
      </c>
      <c r="D1544" s="364" t="s">
        <v>576</v>
      </c>
      <c r="E1544" s="364" t="s">
        <v>744</v>
      </c>
      <c r="F1544" s="364" t="s">
        <v>595</v>
      </c>
      <c r="G1544" s="364" t="s">
        <v>596</v>
      </c>
      <c r="H1544" s="364" t="s">
        <v>556</v>
      </c>
      <c r="J1544" s="364" t="s">
        <v>582</v>
      </c>
      <c r="K1544" s="364" t="s">
        <v>558</v>
      </c>
      <c r="L1544" s="364" t="s">
        <v>741</v>
      </c>
      <c r="M1544" s="364" t="s">
        <v>744</v>
      </c>
      <c r="N1544" s="364" t="s">
        <v>739</v>
      </c>
      <c r="O1544" s="364" t="s">
        <v>744</v>
      </c>
      <c r="P1544" s="364" t="s">
        <v>739</v>
      </c>
      <c r="Q1544" s="364" t="s">
        <v>740</v>
      </c>
      <c r="R1544" s="364" t="s">
        <v>742</v>
      </c>
      <c r="S1544" s="364" t="s">
        <v>739</v>
      </c>
      <c r="T1544" s="365">
        <v>0</v>
      </c>
      <c r="U1544" s="365">
        <v>0</v>
      </c>
      <c r="V1544" s="365">
        <v>207823</v>
      </c>
      <c r="W1544" s="365">
        <v>234716</v>
      </c>
      <c r="X1544" s="365">
        <v>0</v>
      </c>
      <c r="Y1544" s="365">
        <v>0</v>
      </c>
      <c r="Z1544" s="365">
        <v>0</v>
      </c>
      <c r="AA1544" s="365">
        <v>0</v>
      </c>
      <c r="AB1544" s="365">
        <v>0</v>
      </c>
      <c r="AC1544" s="365">
        <v>0</v>
      </c>
      <c r="AD1544" s="365">
        <v>0</v>
      </c>
      <c r="AE1544" s="365">
        <v>0</v>
      </c>
      <c r="AF1544" s="365">
        <v>76560</v>
      </c>
      <c r="AG1544" s="365">
        <v>76560</v>
      </c>
      <c r="AH1544" s="365">
        <v>0</v>
      </c>
      <c r="AI1544" s="365">
        <v>0</v>
      </c>
      <c r="AJ1544" s="365">
        <v>7562</v>
      </c>
      <c r="AK1544" s="365">
        <v>7562</v>
      </c>
      <c r="AL1544" s="365">
        <v>0</v>
      </c>
      <c r="AM1544" s="365">
        <v>0</v>
      </c>
      <c r="AN1544" s="365">
        <v>10698</v>
      </c>
      <c r="AO1544" s="365">
        <v>10698</v>
      </c>
      <c r="AP1544" s="365">
        <v>112895</v>
      </c>
      <c r="AQ1544" s="365">
        <v>112895</v>
      </c>
      <c r="AR1544" s="365">
        <v>0</v>
      </c>
      <c r="AS1544" s="365">
        <v>0</v>
      </c>
      <c r="AT1544" s="365">
        <v>108</v>
      </c>
      <c r="AU1544" s="365">
        <v>27001</v>
      </c>
      <c r="AV1544" s="365">
        <v>0</v>
      </c>
      <c r="AW1544" s="365">
        <v>0</v>
      </c>
      <c r="AX1544" s="365">
        <v>2773</v>
      </c>
      <c r="AY1544" s="365">
        <v>7935</v>
      </c>
      <c r="AZ1544" s="365">
        <v>0</v>
      </c>
      <c r="BA1544" s="365">
        <v>0</v>
      </c>
      <c r="BB1544" s="365">
        <v>1727</v>
      </c>
      <c r="BC1544" s="365">
        <v>1727</v>
      </c>
      <c r="BD1544" s="365">
        <v>0</v>
      </c>
      <c r="BE1544" s="365">
        <v>0</v>
      </c>
      <c r="BF1544" s="365">
        <v>1046</v>
      </c>
      <c r="BG1544" s="365">
        <v>1046</v>
      </c>
      <c r="BH1544" s="365">
        <v>5162</v>
      </c>
      <c r="BI1544" s="365">
        <v>210596</v>
      </c>
      <c r="BJ1544" s="365">
        <v>242651</v>
      </c>
      <c r="BK1544" s="365">
        <v>0</v>
      </c>
      <c r="BL1544" s="365">
        <v>26893</v>
      </c>
      <c r="BM1544" s="365">
        <v>0</v>
      </c>
      <c r="BN1544" s="365">
        <v>5162</v>
      </c>
      <c r="BO1544" s="365">
        <v>32055</v>
      </c>
      <c r="BP1544" s="365">
        <v>0</v>
      </c>
      <c r="BQ1544" s="365">
        <v>0</v>
      </c>
      <c r="BR1544" s="365">
        <v>0</v>
      </c>
      <c r="BS1544" s="365">
        <v>0</v>
      </c>
      <c r="BT1544" s="365">
        <v>32055</v>
      </c>
      <c r="BU1544" s="365">
        <v>0</v>
      </c>
      <c r="BV1544" s="365">
        <v>0</v>
      </c>
      <c r="BW1544" s="365">
        <v>0</v>
      </c>
      <c r="BX1544" s="365">
        <v>0</v>
      </c>
      <c r="BY1544" s="365">
        <v>0</v>
      </c>
      <c r="BZ1544" s="365">
        <v>0</v>
      </c>
      <c r="CA1544" s="365">
        <v>0</v>
      </c>
      <c r="CB1544" s="365">
        <v>0</v>
      </c>
      <c r="CC1544" s="365">
        <v>0</v>
      </c>
    </row>
    <row r="1545" spans="1:109">
      <c r="A1545" s="458" t="str">
        <f t="shared" si="24"/>
        <v>1744002264075000</v>
      </c>
      <c r="B1545" s="364" t="s">
        <v>1616</v>
      </c>
      <c r="C1545" s="364" t="s">
        <v>553</v>
      </c>
      <c r="D1545" s="364" t="s">
        <v>576</v>
      </c>
      <c r="E1545" s="364" t="s">
        <v>744</v>
      </c>
      <c r="F1545" s="364" t="s">
        <v>595</v>
      </c>
      <c r="G1545" s="364" t="s">
        <v>596</v>
      </c>
      <c r="H1545" s="364" t="s">
        <v>556</v>
      </c>
      <c r="J1545" s="364" t="s">
        <v>582</v>
      </c>
      <c r="K1545" s="364" t="s">
        <v>561</v>
      </c>
      <c r="L1545" s="364" t="s">
        <v>741</v>
      </c>
      <c r="M1545" s="364" t="s">
        <v>744</v>
      </c>
      <c r="N1545" s="364" t="s">
        <v>739</v>
      </c>
      <c r="O1545" s="364" t="s">
        <v>744</v>
      </c>
      <c r="P1545" s="364" t="s">
        <v>739</v>
      </c>
      <c r="Q1545" s="364" t="s">
        <v>740</v>
      </c>
      <c r="R1545" s="364" t="s">
        <v>742</v>
      </c>
      <c r="S1545" s="364" t="s">
        <v>739</v>
      </c>
      <c r="T1545" s="365">
        <v>0</v>
      </c>
      <c r="U1545" s="365">
        <v>0</v>
      </c>
      <c r="V1545" s="365">
        <v>0</v>
      </c>
      <c r="W1545" s="365">
        <v>0</v>
      </c>
      <c r="X1545" s="365">
        <v>0</v>
      </c>
      <c r="Y1545" s="365">
        <v>0</v>
      </c>
      <c r="Z1545" s="365">
        <v>0</v>
      </c>
      <c r="AA1545" s="365">
        <v>0</v>
      </c>
      <c r="AB1545" s="365">
        <v>0</v>
      </c>
      <c r="AC1545" s="365">
        <v>0</v>
      </c>
      <c r="AD1545" s="365">
        <v>1619</v>
      </c>
      <c r="AE1545" s="365">
        <v>1619</v>
      </c>
      <c r="AF1545" s="365">
        <v>108</v>
      </c>
      <c r="AG1545" s="365">
        <v>108</v>
      </c>
      <c r="AH1545" s="365">
        <v>0</v>
      </c>
      <c r="AI1545" s="365">
        <v>0</v>
      </c>
      <c r="AJ1545" s="365">
        <v>0</v>
      </c>
      <c r="AK1545" s="365">
        <v>0</v>
      </c>
      <c r="AL1545" s="365">
        <v>0</v>
      </c>
      <c r="AM1545" s="365">
        <v>0</v>
      </c>
      <c r="AN1545" s="365">
        <v>0</v>
      </c>
      <c r="AO1545" s="365">
        <v>0</v>
      </c>
      <c r="AP1545" s="365">
        <v>0</v>
      </c>
      <c r="AQ1545" s="365">
        <v>0</v>
      </c>
      <c r="AR1545" s="365">
        <v>0</v>
      </c>
      <c r="AS1545" s="365">
        <v>0</v>
      </c>
      <c r="AT1545" s="365">
        <v>0</v>
      </c>
      <c r="AU1545" s="365">
        <v>0</v>
      </c>
      <c r="AV1545" s="365">
        <v>0</v>
      </c>
      <c r="AW1545" s="365">
        <v>0</v>
      </c>
      <c r="AX1545" s="365">
        <v>0</v>
      </c>
      <c r="AY1545" s="365">
        <v>0</v>
      </c>
      <c r="AZ1545" s="365">
        <v>0</v>
      </c>
      <c r="BA1545" s="365">
        <v>0</v>
      </c>
      <c r="BB1545" s="365">
        <v>0</v>
      </c>
      <c r="BC1545" s="365">
        <v>0</v>
      </c>
      <c r="BD1545" s="365">
        <v>108</v>
      </c>
      <c r="BE1545" s="365">
        <v>108</v>
      </c>
      <c r="BF1545" s="365">
        <v>0</v>
      </c>
      <c r="BG1545" s="365">
        <v>0</v>
      </c>
      <c r="BH1545" s="365">
        <v>0</v>
      </c>
      <c r="BI1545" s="365">
        <v>26893</v>
      </c>
    </row>
    <row r="1546" spans="1:109">
      <c r="A1546" s="458" t="str">
        <f t="shared" si="24"/>
        <v>1744501264075000</v>
      </c>
      <c r="B1546" s="364" t="s">
        <v>1616</v>
      </c>
      <c r="C1546" s="364" t="s">
        <v>553</v>
      </c>
      <c r="D1546" s="364" t="s">
        <v>576</v>
      </c>
      <c r="E1546" s="364" t="s">
        <v>744</v>
      </c>
      <c r="F1546" s="364" t="s">
        <v>595</v>
      </c>
      <c r="G1546" s="364" t="s">
        <v>596</v>
      </c>
      <c r="H1546" s="364" t="s">
        <v>556</v>
      </c>
      <c r="J1546" s="364" t="s">
        <v>571</v>
      </c>
      <c r="K1546" s="364" t="s">
        <v>558</v>
      </c>
      <c r="L1546" s="364" t="s">
        <v>741</v>
      </c>
      <c r="M1546" s="364" t="s">
        <v>744</v>
      </c>
      <c r="N1546" s="364" t="s">
        <v>739</v>
      </c>
      <c r="O1546" s="364" t="s">
        <v>744</v>
      </c>
      <c r="P1546" s="364" t="s">
        <v>739</v>
      </c>
      <c r="Q1546" s="364" t="s">
        <v>740</v>
      </c>
      <c r="R1546" s="364" t="s">
        <v>742</v>
      </c>
      <c r="S1546" s="364" t="s">
        <v>739</v>
      </c>
      <c r="T1546" s="365">
        <v>114489</v>
      </c>
      <c r="U1546" s="365">
        <v>0</v>
      </c>
      <c r="V1546" s="365">
        <v>0</v>
      </c>
      <c r="W1546" s="365">
        <v>64203</v>
      </c>
      <c r="X1546" s="365">
        <v>19952</v>
      </c>
      <c r="Y1546" s="365">
        <v>49182</v>
      </c>
      <c r="Z1546" s="365">
        <v>0</v>
      </c>
      <c r="AA1546" s="365">
        <v>0</v>
      </c>
      <c r="AB1546" s="365">
        <v>0</v>
      </c>
      <c r="AC1546" s="365">
        <v>0</v>
      </c>
      <c r="AD1546" s="365">
        <v>0</v>
      </c>
      <c r="AE1546" s="365">
        <v>247826</v>
      </c>
      <c r="AF1546" s="365">
        <v>0</v>
      </c>
      <c r="AG1546" s="365">
        <v>0</v>
      </c>
      <c r="AH1546" s="365">
        <v>0</v>
      </c>
      <c r="AI1546" s="365">
        <v>64294</v>
      </c>
      <c r="AJ1546" s="365">
        <v>0</v>
      </c>
      <c r="AK1546" s="365">
        <v>68123</v>
      </c>
    </row>
    <row r="1547" spans="1:109">
      <c r="A1547" s="458" t="str">
        <f t="shared" si="24"/>
        <v>1744502264075000</v>
      </c>
      <c r="B1547" s="364" t="s">
        <v>1616</v>
      </c>
      <c r="C1547" s="364" t="s">
        <v>553</v>
      </c>
      <c r="D1547" s="364" t="s">
        <v>576</v>
      </c>
      <c r="E1547" s="364" t="s">
        <v>744</v>
      </c>
      <c r="F1547" s="364" t="s">
        <v>595</v>
      </c>
      <c r="G1547" s="364" t="s">
        <v>596</v>
      </c>
      <c r="H1547" s="364" t="s">
        <v>556</v>
      </c>
      <c r="J1547" s="364" t="s">
        <v>571</v>
      </c>
      <c r="K1547" s="364" t="s">
        <v>561</v>
      </c>
      <c r="L1547" s="364" t="s">
        <v>741</v>
      </c>
      <c r="M1547" s="364" t="s">
        <v>744</v>
      </c>
      <c r="N1547" s="364" t="s">
        <v>739</v>
      </c>
      <c r="O1547" s="364" t="s">
        <v>744</v>
      </c>
      <c r="P1547" s="364" t="s">
        <v>739</v>
      </c>
      <c r="Q1547" s="364" t="s">
        <v>740</v>
      </c>
      <c r="R1547" s="364" t="s">
        <v>742</v>
      </c>
      <c r="S1547" s="364" t="s">
        <v>739</v>
      </c>
      <c r="T1547" s="365">
        <v>19707</v>
      </c>
      <c r="U1547" s="365">
        <v>0</v>
      </c>
      <c r="V1547" s="365">
        <v>0</v>
      </c>
      <c r="W1547" s="365">
        <v>8837</v>
      </c>
      <c r="X1547" s="365">
        <v>1442</v>
      </c>
      <c r="Y1547" s="365">
        <v>3719</v>
      </c>
      <c r="Z1547" s="365">
        <v>0</v>
      </c>
      <c r="AA1547" s="365">
        <v>0</v>
      </c>
      <c r="AB1547" s="365">
        <v>0</v>
      </c>
      <c r="AC1547" s="365">
        <v>0</v>
      </c>
      <c r="AD1547" s="365">
        <v>0</v>
      </c>
      <c r="AE1547" s="365">
        <v>33705</v>
      </c>
      <c r="AF1547" s="365">
        <v>0</v>
      </c>
      <c r="AG1547" s="365">
        <v>0</v>
      </c>
      <c r="AH1547" s="365">
        <v>0</v>
      </c>
      <c r="AI1547" s="365">
        <v>5106</v>
      </c>
      <c r="AJ1547" s="365">
        <v>0</v>
      </c>
      <c r="AK1547" s="365">
        <v>6121</v>
      </c>
    </row>
    <row r="1548" spans="1:109">
      <c r="A1548" s="458" t="str">
        <f t="shared" si="24"/>
        <v>1744503264075000</v>
      </c>
      <c r="B1548" s="364" t="s">
        <v>1616</v>
      </c>
      <c r="C1548" s="364" t="s">
        <v>553</v>
      </c>
      <c r="D1548" s="364" t="s">
        <v>576</v>
      </c>
      <c r="E1548" s="364" t="s">
        <v>744</v>
      </c>
      <c r="F1548" s="364" t="s">
        <v>595</v>
      </c>
      <c r="G1548" s="364" t="s">
        <v>596</v>
      </c>
      <c r="H1548" s="364" t="s">
        <v>556</v>
      </c>
      <c r="J1548" s="364" t="s">
        <v>571</v>
      </c>
      <c r="K1548" s="364" t="s">
        <v>562</v>
      </c>
      <c r="L1548" s="364" t="s">
        <v>741</v>
      </c>
      <c r="M1548" s="364" t="s">
        <v>744</v>
      </c>
      <c r="N1548" s="364" t="s">
        <v>739</v>
      </c>
      <c r="O1548" s="364" t="s">
        <v>744</v>
      </c>
      <c r="P1548" s="364" t="s">
        <v>739</v>
      </c>
      <c r="Q1548" s="364" t="s">
        <v>740</v>
      </c>
      <c r="R1548" s="364" t="s">
        <v>742</v>
      </c>
      <c r="S1548" s="364" t="s">
        <v>739</v>
      </c>
      <c r="T1548" s="365">
        <v>106304</v>
      </c>
      <c r="U1548" s="365">
        <v>0</v>
      </c>
      <c r="V1548" s="365">
        <v>0</v>
      </c>
      <c r="W1548" s="365">
        <v>61304</v>
      </c>
      <c r="X1548" s="365">
        <v>21979</v>
      </c>
      <c r="Y1548" s="365">
        <v>44342</v>
      </c>
      <c r="Z1548" s="365">
        <v>0</v>
      </c>
      <c r="AA1548" s="365">
        <v>0</v>
      </c>
      <c r="AB1548" s="365">
        <v>0</v>
      </c>
      <c r="AC1548" s="365">
        <v>0</v>
      </c>
      <c r="AD1548" s="365">
        <v>0</v>
      </c>
      <c r="AE1548" s="365">
        <v>233929</v>
      </c>
      <c r="AF1548" s="365">
        <v>0</v>
      </c>
      <c r="AG1548" s="365">
        <v>0</v>
      </c>
      <c r="AH1548" s="365">
        <v>0</v>
      </c>
      <c r="AI1548" s="365">
        <v>66321</v>
      </c>
      <c r="AJ1548" s="365">
        <v>0</v>
      </c>
      <c r="AK1548" s="365">
        <v>65342</v>
      </c>
    </row>
    <row r="1549" spans="1:109">
      <c r="A1549" s="458" t="str">
        <f t="shared" si="24"/>
        <v>1744504264075000</v>
      </c>
      <c r="B1549" s="364" t="s">
        <v>1616</v>
      </c>
      <c r="C1549" s="364" t="s">
        <v>553</v>
      </c>
      <c r="D1549" s="364" t="s">
        <v>576</v>
      </c>
      <c r="E1549" s="364" t="s">
        <v>744</v>
      </c>
      <c r="F1549" s="364" t="s">
        <v>595</v>
      </c>
      <c r="G1549" s="364" t="s">
        <v>596</v>
      </c>
      <c r="H1549" s="364" t="s">
        <v>556</v>
      </c>
      <c r="J1549" s="364" t="s">
        <v>571</v>
      </c>
      <c r="K1549" s="364" t="s">
        <v>563</v>
      </c>
      <c r="L1549" s="364" t="s">
        <v>741</v>
      </c>
      <c r="M1549" s="364" t="s">
        <v>744</v>
      </c>
      <c r="N1549" s="364" t="s">
        <v>739</v>
      </c>
      <c r="O1549" s="364" t="s">
        <v>744</v>
      </c>
      <c r="P1549" s="364" t="s">
        <v>739</v>
      </c>
      <c r="Q1549" s="364" t="s">
        <v>740</v>
      </c>
      <c r="R1549" s="364" t="s">
        <v>742</v>
      </c>
      <c r="S1549" s="364" t="s">
        <v>739</v>
      </c>
      <c r="T1549" s="365">
        <v>16543</v>
      </c>
      <c r="U1549" s="365">
        <v>0</v>
      </c>
      <c r="V1549" s="365">
        <v>0</v>
      </c>
      <c r="W1549" s="365">
        <v>7307</v>
      </c>
      <c r="X1549" s="365">
        <v>1439</v>
      </c>
      <c r="Y1549" s="365">
        <v>3309</v>
      </c>
      <c r="Z1549" s="365">
        <v>0</v>
      </c>
      <c r="AA1549" s="365">
        <v>0</v>
      </c>
      <c r="AB1549" s="365">
        <v>0</v>
      </c>
      <c r="AC1549" s="365">
        <v>0</v>
      </c>
      <c r="AD1549" s="365">
        <v>0</v>
      </c>
      <c r="AE1549" s="365">
        <v>28598</v>
      </c>
      <c r="AF1549" s="365">
        <v>0</v>
      </c>
      <c r="AG1549" s="365">
        <v>0</v>
      </c>
      <c r="AH1549" s="365">
        <v>0</v>
      </c>
      <c r="AI1549" s="365">
        <v>4710</v>
      </c>
      <c r="AJ1549" s="365">
        <v>0</v>
      </c>
      <c r="AK1549" s="365">
        <v>5694</v>
      </c>
    </row>
    <row r="1550" spans="1:109">
      <c r="A1550" s="458" t="str">
        <f t="shared" si="24"/>
        <v>1744505264075000</v>
      </c>
      <c r="B1550" s="364" t="s">
        <v>1616</v>
      </c>
      <c r="C1550" s="364" t="s">
        <v>553</v>
      </c>
      <c r="D1550" s="364" t="s">
        <v>576</v>
      </c>
      <c r="E1550" s="364" t="s">
        <v>744</v>
      </c>
      <c r="F1550" s="364" t="s">
        <v>595</v>
      </c>
      <c r="G1550" s="364" t="s">
        <v>596</v>
      </c>
      <c r="H1550" s="364" t="s">
        <v>556</v>
      </c>
      <c r="J1550" s="364" t="s">
        <v>571</v>
      </c>
      <c r="K1550" s="364" t="s">
        <v>564</v>
      </c>
      <c r="L1550" s="364" t="s">
        <v>741</v>
      </c>
      <c r="M1550" s="364" t="s">
        <v>744</v>
      </c>
      <c r="N1550" s="364" t="s">
        <v>739</v>
      </c>
      <c r="O1550" s="364" t="s">
        <v>744</v>
      </c>
      <c r="P1550" s="364" t="s">
        <v>739</v>
      </c>
      <c r="Q1550" s="364" t="s">
        <v>740</v>
      </c>
      <c r="R1550" s="364" t="s">
        <v>742</v>
      </c>
      <c r="S1550" s="364" t="s">
        <v>739</v>
      </c>
      <c r="T1550" s="365">
        <v>104547</v>
      </c>
      <c r="U1550" s="365">
        <v>0</v>
      </c>
      <c r="V1550" s="365">
        <v>0</v>
      </c>
      <c r="W1550" s="365">
        <v>55801</v>
      </c>
      <c r="X1550" s="365">
        <v>26041</v>
      </c>
      <c r="Y1550" s="365">
        <v>44342</v>
      </c>
      <c r="Z1550" s="365">
        <v>0</v>
      </c>
      <c r="AA1550" s="365">
        <v>0</v>
      </c>
      <c r="AB1550" s="365">
        <v>0</v>
      </c>
      <c r="AC1550" s="365">
        <v>0</v>
      </c>
      <c r="AD1550" s="365">
        <v>0</v>
      </c>
      <c r="AE1550" s="365">
        <v>230731</v>
      </c>
      <c r="AF1550" s="365">
        <v>0</v>
      </c>
      <c r="AG1550" s="365">
        <v>0</v>
      </c>
      <c r="AH1550" s="365">
        <v>0</v>
      </c>
      <c r="AI1550" s="365">
        <v>70383</v>
      </c>
      <c r="AJ1550" s="365">
        <v>0</v>
      </c>
      <c r="AK1550" s="365">
        <v>69438</v>
      </c>
    </row>
    <row r="1551" spans="1:109">
      <c r="A1551" s="458" t="str">
        <f t="shared" si="24"/>
        <v>1744506264075000</v>
      </c>
      <c r="B1551" s="364" t="s">
        <v>1616</v>
      </c>
      <c r="C1551" s="364" t="s">
        <v>553</v>
      </c>
      <c r="D1551" s="364" t="s">
        <v>576</v>
      </c>
      <c r="E1551" s="364" t="s">
        <v>744</v>
      </c>
      <c r="F1551" s="364" t="s">
        <v>595</v>
      </c>
      <c r="G1551" s="364" t="s">
        <v>596</v>
      </c>
      <c r="H1551" s="364" t="s">
        <v>556</v>
      </c>
      <c r="J1551" s="364" t="s">
        <v>571</v>
      </c>
      <c r="K1551" s="364" t="s">
        <v>565</v>
      </c>
      <c r="L1551" s="364" t="s">
        <v>741</v>
      </c>
      <c r="M1551" s="364" t="s">
        <v>744</v>
      </c>
      <c r="N1551" s="364" t="s">
        <v>739</v>
      </c>
      <c r="O1551" s="364" t="s">
        <v>744</v>
      </c>
      <c r="P1551" s="364" t="s">
        <v>739</v>
      </c>
      <c r="Q1551" s="364" t="s">
        <v>740</v>
      </c>
      <c r="R1551" s="364" t="s">
        <v>742</v>
      </c>
      <c r="S1551" s="364" t="s">
        <v>739</v>
      </c>
      <c r="T1551" s="365">
        <v>13748</v>
      </c>
      <c r="U1551" s="365">
        <v>0</v>
      </c>
      <c r="V1551" s="365">
        <v>0</v>
      </c>
      <c r="W1551" s="365">
        <v>5993</v>
      </c>
      <c r="X1551" s="365">
        <v>1333</v>
      </c>
      <c r="Y1551" s="365">
        <v>2918</v>
      </c>
      <c r="Z1551" s="365">
        <v>0</v>
      </c>
      <c r="AA1551" s="365">
        <v>0</v>
      </c>
      <c r="AB1551" s="365">
        <v>0</v>
      </c>
      <c r="AC1551" s="365">
        <v>0</v>
      </c>
      <c r="AD1551" s="365">
        <v>0</v>
      </c>
      <c r="AE1551" s="365">
        <v>23992</v>
      </c>
      <c r="AF1551" s="365">
        <v>0</v>
      </c>
      <c r="AG1551" s="365">
        <v>0</v>
      </c>
      <c r="AH1551" s="365">
        <v>0</v>
      </c>
      <c r="AI1551" s="365">
        <v>4213</v>
      </c>
      <c r="AJ1551" s="365">
        <v>0</v>
      </c>
      <c r="AK1551" s="365">
        <v>5181</v>
      </c>
    </row>
    <row r="1552" spans="1:109">
      <c r="A1552" s="458" t="str">
        <f t="shared" si="24"/>
        <v>1744507264075000</v>
      </c>
      <c r="B1552" s="364" t="s">
        <v>1616</v>
      </c>
      <c r="C1552" s="364" t="s">
        <v>553</v>
      </c>
      <c r="D1552" s="364" t="s">
        <v>576</v>
      </c>
      <c r="E1552" s="364" t="s">
        <v>744</v>
      </c>
      <c r="F1552" s="364" t="s">
        <v>595</v>
      </c>
      <c r="G1552" s="364" t="s">
        <v>596</v>
      </c>
      <c r="H1552" s="364" t="s">
        <v>556</v>
      </c>
      <c r="J1552" s="364" t="s">
        <v>571</v>
      </c>
      <c r="K1552" s="364" t="s">
        <v>566</v>
      </c>
      <c r="L1552" s="364" t="s">
        <v>741</v>
      </c>
      <c r="M1552" s="364" t="s">
        <v>744</v>
      </c>
      <c r="N1552" s="364" t="s">
        <v>739</v>
      </c>
      <c r="O1552" s="364" t="s">
        <v>744</v>
      </c>
      <c r="P1552" s="364" t="s">
        <v>739</v>
      </c>
      <c r="Q1552" s="364" t="s">
        <v>740</v>
      </c>
      <c r="R1552" s="364" t="s">
        <v>742</v>
      </c>
      <c r="S1552" s="364" t="s">
        <v>739</v>
      </c>
      <c r="T1552" s="365">
        <v>96616</v>
      </c>
      <c r="U1552" s="365">
        <v>0</v>
      </c>
      <c r="V1552" s="365">
        <v>0</v>
      </c>
      <c r="W1552" s="365">
        <v>51169</v>
      </c>
      <c r="X1552" s="365">
        <v>28101</v>
      </c>
      <c r="Y1552" s="365">
        <v>44342</v>
      </c>
      <c r="Z1552" s="365">
        <v>0</v>
      </c>
      <c r="AA1552" s="365">
        <v>0</v>
      </c>
      <c r="AB1552" s="365">
        <v>0</v>
      </c>
      <c r="AC1552" s="365">
        <v>0</v>
      </c>
      <c r="AD1552" s="365">
        <v>0</v>
      </c>
      <c r="AE1552" s="365">
        <v>220228</v>
      </c>
      <c r="AF1552" s="365">
        <v>0</v>
      </c>
      <c r="AG1552" s="365">
        <v>0</v>
      </c>
      <c r="AH1552" s="365">
        <v>0</v>
      </c>
      <c r="AI1552" s="365">
        <v>72443</v>
      </c>
      <c r="AJ1552" s="365">
        <v>0</v>
      </c>
      <c r="AK1552" s="365">
        <v>71532</v>
      </c>
    </row>
    <row r="1553" spans="1:37">
      <c r="A1553" s="458" t="str">
        <f t="shared" si="24"/>
        <v>1744508264075000</v>
      </c>
      <c r="B1553" s="364" t="s">
        <v>1616</v>
      </c>
      <c r="C1553" s="364" t="s">
        <v>553</v>
      </c>
      <c r="D1553" s="364" t="s">
        <v>576</v>
      </c>
      <c r="E1553" s="364" t="s">
        <v>744</v>
      </c>
      <c r="F1553" s="364" t="s">
        <v>595</v>
      </c>
      <c r="G1553" s="364" t="s">
        <v>596</v>
      </c>
      <c r="H1553" s="364" t="s">
        <v>556</v>
      </c>
      <c r="J1553" s="364" t="s">
        <v>571</v>
      </c>
      <c r="K1553" s="364" t="s">
        <v>554</v>
      </c>
      <c r="L1553" s="364" t="s">
        <v>741</v>
      </c>
      <c r="M1553" s="364" t="s">
        <v>744</v>
      </c>
      <c r="N1553" s="364" t="s">
        <v>739</v>
      </c>
      <c r="O1553" s="364" t="s">
        <v>744</v>
      </c>
      <c r="P1553" s="364" t="s">
        <v>739</v>
      </c>
      <c r="Q1553" s="364" t="s">
        <v>740</v>
      </c>
      <c r="R1553" s="364" t="s">
        <v>742</v>
      </c>
      <c r="S1553" s="364" t="s">
        <v>739</v>
      </c>
      <c r="T1553" s="365">
        <v>11178</v>
      </c>
      <c r="U1553" s="365">
        <v>0</v>
      </c>
      <c r="V1553" s="365">
        <v>0</v>
      </c>
      <c r="W1553" s="365">
        <v>4880</v>
      </c>
      <c r="X1553" s="365">
        <v>1206</v>
      </c>
      <c r="Y1553" s="365">
        <v>2526</v>
      </c>
      <c r="Z1553" s="365">
        <v>0</v>
      </c>
      <c r="AA1553" s="365">
        <v>0</v>
      </c>
      <c r="AB1553" s="365">
        <v>0</v>
      </c>
      <c r="AC1553" s="365">
        <v>0</v>
      </c>
      <c r="AD1553" s="365">
        <v>0</v>
      </c>
      <c r="AE1553" s="365">
        <v>19790</v>
      </c>
      <c r="AF1553" s="365">
        <v>0</v>
      </c>
      <c r="AG1553" s="365">
        <v>0</v>
      </c>
      <c r="AH1553" s="365">
        <v>0</v>
      </c>
      <c r="AI1553" s="365">
        <v>3694</v>
      </c>
      <c r="AJ1553" s="365">
        <v>0</v>
      </c>
      <c r="AK1553" s="365">
        <v>4645</v>
      </c>
    </row>
    <row r="1554" spans="1:37">
      <c r="A1554" s="458" t="str">
        <f t="shared" si="24"/>
        <v>1744509264075000</v>
      </c>
      <c r="B1554" s="364" t="s">
        <v>1616</v>
      </c>
      <c r="C1554" s="364" t="s">
        <v>553</v>
      </c>
      <c r="D1554" s="364" t="s">
        <v>576</v>
      </c>
      <c r="E1554" s="364" t="s">
        <v>744</v>
      </c>
      <c r="F1554" s="364" t="s">
        <v>595</v>
      </c>
      <c r="G1554" s="364" t="s">
        <v>596</v>
      </c>
      <c r="H1554" s="364" t="s">
        <v>556</v>
      </c>
      <c r="J1554" s="364" t="s">
        <v>571</v>
      </c>
      <c r="K1554" s="364" t="s">
        <v>567</v>
      </c>
      <c r="L1554" s="364" t="s">
        <v>741</v>
      </c>
      <c r="M1554" s="364" t="s">
        <v>744</v>
      </c>
      <c r="N1554" s="364" t="s">
        <v>739</v>
      </c>
      <c r="O1554" s="364" t="s">
        <v>744</v>
      </c>
      <c r="P1554" s="364" t="s">
        <v>739</v>
      </c>
      <c r="Q1554" s="364" t="s">
        <v>740</v>
      </c>
      <c r="R1554" s="364" t="s">
        <v>742</v>
      </c>
      <c r="S1554" s="364" t="s">
        <v>739</v>
      </c>
      <c r="T1554" s="365">
        <v>87250</v>
      </c>
      <c r="U1554" s="365">
        <v>0</v>
      </c>
      <c r="V1554" s="365">
        <v>0</v>
      </c>
      <c r="W1554" s="365">
        <v>48044</v>
      </c>
      <c r="X1554" s="365">
        <v>27153</v>
      </c>
      <c r="Y1554" s="365">
        <v>81492</v>
      </c>
      <c r="Z1554" s="365">
        <v>0</v>
      </c>
      <c r="AA1554" s="365">
        <v>0</v>
      </c>
      <c r="AB1554" s="365">
        <v>0</v>
      </c>
      <c r="AC1554" s="365">
        <v>0</v>
      </c>
      <c r="AD1554" s="365">
        <v>0</v>
      </c>
      <c r="AE1554" s="365">
        <v>243939</v>
      </c>
      <c r="AF1554" s="365">
        <v>0</v>
      </c>
      <c r="AG1554" s="365">
        <v>0</v>
      </c>
      <c r="AH1554" s="365">
        <v>0</v>
      </c>
      <c r="AI1554" s="365">
        <v>108645</v>
      </c>
      <c r="AJ1554" s="365">
        <v>0</v>
      </c>
      <c r="AK1554" s="365">
        <v>108743</v>
      </c>
    </row>
    <row r="1555" spans="1:37">
      <c r="A1555" s="458" t="str">
        <f t="shared" si="24"/>
        <v>1744510264075000</v>
      </c>
      <c r="B1555" s="364" t="s">
        <v>1616</v>
      </c>
      <c r="C1555" s="364" t="s">
        <v>553</v>
      </c>
      <c r="D1555" s="364" t="s">
        <v>576</v>
      </c>
      <c r="E1555" s="364" t="s">
        <v>744</v>
      </c>
      <c r="F1555" s="364" t="s">
        <v>595</v>
      </c>
      <c r="G1555" s="364" t="s">
        <v>596</v>
      </c>
      <c r="H1555" s="364" t="s">
        <v>556</v>
      </c>
      <c r="J1555" s="364" t="s">
        <v>571</v>
      </c>
      <c r="K1555" s="364" t="s">
        <v>568</v>
      </c>
      <c r="L1555" s="364" t="s">
        <v>741</v>
      </c>
      <c r="M1555" s="364" t="s">
        <v>744</v>
      </c>
      <c r="N1555" s="364" t="s">
        <v>739</v>
      </c>
      <c r="O1555" s="364" t="s">
        <v>744</v>
      </c>
      <c r="P1555" s="364" t="s">
        <v>739</v>
      </c>
      <c r="Q1555" s="364" t="s">
        <v>740</v>
      </c>
      <c r="R1555" s="364" t="s">
        <v>742</v>
      </c>
      <c r="S1555" s="364" t="s">
        <v>739</v>
      </c>
      <c r="T1555" s="365">
        <v>9085</v>
      </c>
      <c r="U1555" s="365">
        <v>0</v>
      </c>
      <c r="V1555" s="365">
        <v>0</v>
      </c>
      <c r="W1555" s="365">
        <v>3934</v>
      </c>
      <c r="X1555" s="365">
        <v>1086</v>
      </c>
      <c r="Y1555" s="365">
        <v>2047</v>
      </c>
      <c r="Z1555" s="365">
        <v>0</v>
      </c>
      <c r="AA1555" s="365">
        <v>0</v>
      </c>
      <c r="AB1555" s="365">
        <v>0</v>
      </c>
      <c r="AC1555" s="365">
        <v>0</v>
      </c>
      <c r="AD1555" s="365">
        <v>0</v>
      </c>
      <c r="AE1555" s="365">
        <v>16152</v>
      </c>
      <c r="AF1555" s="365">
        <v>0</v>
      </c>
      <c r="AG1555" s="365">
        <v>0</v>
      </c>
      <c r="AH1555" s="365">
        <v>0</v>
      </c>
      <c r="AI1555" s="365">
        <v>3095</v>
      </c>
      <c r="AJ1555" s="365">
        <v>0</v>
      </c>
      <c r="AK1555" s="365">
        <v>4029</v>
      </c>
    </row>
    <row r="1556" spans="1:37">
      <c r="A1556" s="458" t="str">
        <f t="shared" si="24"/>
        <v>1744511264075000</v>
      </c>
      <c r="B1556" s="364" t="s">
        <v>1616</v>
      </c>
      <c r="C1556" s="364" t="s">
        <v>553</v>
      </c>
      <c r="D1556" s="364" t="s">
        <v>576</v>
      </c>
      <c r="E1556" s="364" t="s">
        <v>744</v>
      </c>
      <c r="F1556" s="364" t="s">
        <v>595</v>
      </c>
      <c r="G1556" s="364" t="s">
        <v>596</v>
      </c>
      <c r="H1556" s="364" t="s">
        <v>556</v>
      </c>
      <c r="J1556" s="364" t="s">
        <v>571</v>
      </c>
      <c r="K1556" s="364" t="s">
        <v>569</v>
      </c>
      <c r="L1556" s="364" t="s">
        <v>741</v>
      </c>
      <c r="M1556" s="364" t="s">
        <v>744</v>
      </c>
      <c r="N1556" s="364" t="s">
        <v>739</v>
      </c>
      <c r="O1556" s="364" t="s">
        <v>744</v>
      </c>
      <c r="P1556" s="364" t="s">
        <v>739</v>
      </c>
      <c r="Q1556" s="364" t="s">
        <v>740</v>
      </c>
      <c r="R1556" s="364" t="s">
        <v>742</v>
      </c>
      <c r="S1556" s="364" t="s">
        <v>739</v>
      </c>
      <c r="T1556" s="365">
        <v>79620</v>
      </c>
      <c r="U1556" s="365">
        <v>0</v>
      </c>
      <c r="V1556" s="365">
        <v>0</v>
      </c>
      <c r="W1556" s="365">
        <v>44419</v>
      </c>
      <c r="X1556" s="365">
        <v>68001</v>
      </c>
      <c r="Y1556" s="365">
        <v>40762</v>
      </c>
      <c r="Z1556" s="365">
        <v>0</v>
      </c>
      <c r="AA1556" s="365">
        <v>0</v>
      </c>
      <c r="AB1556" s="365">
        <v>0</v>
      </c>
      <c r="AC1556" s="365">
        <v>0</v>
      </c>
      <c r="AD1556" s="365">
        <v>0</v>
      </c>
      <c r="AE1556" s="365">
        <v>232802</v>
      </c>
      <c r="AF1556" s="365">
        <v>0</v>
      </c>
      <c r="AG1556" s="365">
        <v>0</v>
      </c>
      <c r="AH1556" s="365">
        <v>0</v>
      </c>
      <c r="AI1556" s="365">
        <v>107483</v>
      </c>
      <c r="AJ1556" s="365">
        <v>0</v>
      </c>
      <c r="AK1556" s="365">
        <v>110849</v>
      </c>
    </row>
    <row r="1557" spans="1:37">
      <c r="A1557" s="458" t="str">
        <f t="shared" si="24"/>
        <v>1744512264075000</v>
      </c>
      <c r="B1557" s="364" t="s">
        <v>1616</v>
      </c>
      <c r="C1557" s="364" t="s">
        <v>553</v>
      </c>
      <c r="D1557" s="364" t="s">
        <v>576</v>
      </c>
      <c r="E1557" s="364" t="s">
        <v>744</v>
      </c>
      <c r="F1557" s="364" t="s">
        <v>595</v>
      </c>
      <c r="G1557" s="364" t="s">
        <v>596</v>
      </c>
      <c r="H1557" s="364" t="s">
        <v>556</v>
      </c>
      <c r="J1557" s="364" t="s">
        <v>571</v>
      </c>
      <c r="K1557" s="364" t="s">
        <v>557</v>
      </c>
      <c r="L1557" s="364" t="s">
        <v>741</v>
      </c>
      <c r="M1557" s="364" t="s">
        <v>744</v>
      </c>
      <c r="N1557" s="364" t="s">
        <v>739</v>
      </c>
      <c r="O1557" s="364" t="s">
        <v>744</v>
      </c>
      <c r="P1557" s="364" t="s">
        <v>739</v>
      </c>
      <c r="Q1557" s="364" t="s">
        <v>740</v>
      </c>
      <c r="R1557" s="364" t="s">
        <v>742</v>
      </c>
      <c r="S1557" s="364" t="s">
        <v>739</v>
      </c>
      <c r="T1557" s="365">
        <v>7319</v>
      </c>
      <c r="U1557" s="365">
        <v>0</v>
      </c>
      <c r="V1557" s="365">
        <v>0</v>
      </c>
      <c r="W1557" s="365">
        <v>3062</v>
      </c>
      <c r="X1557" s="365">
        <v>943</v>
      </c>
      <c r="Y1557" s="365">
        <v>1586</v>
      </c>
      <c r="Z1557" s="365">
        <v>0</v>
      </c>
      <c r="AA1557" s="365">
        <v>0</v>
      </c>
      <c r="AB1557" s="365">
        <v>0</v>
      </c>
      <c r="AC1557" s="365">
        <v>0</v>
      </c>
      <c r="AD1557" s="365">
        <v>0</v>
      </c>
      <c r="AE1557" s="365">
        <v>12910</v>
      </c>
      <c r="AF1557" s="365">
        <v>0</v>
      </c>
      <c r="AG1557" s="365">
        <v>0</v>
      </c>
      <c r="AH1557" s="365">
        <v>0</v>
      </c>
      <c r="AI1557" s="365">
        <v>2490</v>
      </c>
      <c r="AJ1557" s="365">
        <v>0</v>
      </c>
      <c r="AK1557" s="365">
        <v>3386</v>
      </c>
    </row>
    <row r="1558" spans="1:37">
      <c r="A1558" s="458" t="str">
        <f t="shared" si="24"/>
        <v>1744513264075000</v>
      </c>
      <c r="B1558" s="364" t="s">
        <v>1616</v>
      </c>
      <c r="C1558" s="364" t="s">
        <v>553</v>
      </c>
      <c r="D1558" s="364" t="s">
        <v>576</v>
      </c>
      <c r="E1558" s="364" t="s">
        <v>744</v>
      </c>
      <c r="F1558" s="364" t="s">
        <v>595</v>
      </c>
      <c r="G1558" s="364" t="s">
        <v>596</v>
      </c>
      <c r="H1558" s="364" t="s">
        <v>556</v>
      </c>
      <c r="J1558" s="364" t="s">
        <v>571</v>
      </c>
      <c r="K1558" s="364" t="s">
        <v>572</v>
      </c>
      <c r="L1558" s="364" t="s">
        <v>741</v>
      </c>
      <c r="M1558" s="364" t="s">
        <v>744</v>
      </c>
      <c r="N1558" s="364" t="s">
        <v>739</v>
      </c>
      <c r="O1558" s="364" t="s">
        <v>744</v>
      </c>
      <c r="P1558" s="364" t="s">
        <v>739</v>
      </c>
      <c r="Q1558" s="364" t="s">
        <v>740</v>
      </c>
      <c r="R1558" s="364" t="s">
        <v>742</v>
      </c>
      <c r="S1558" s="364" t="s">
        <v>739</v>
      </c>
      <c r="T1558" s="365">
        <v>73240</v>
      </c>
      <c r="U1558" s="365">
        <v>0</v>
      </c>
      <c r="V1558" s="365">
        <v>0</v>
      </c>
      <c r="W1558" s="365">
        <v>35907</v>
      </c>
      <c r="X1558" s="365">
        <v>26628</v>
      </c>
      <c r="Y1558" s="365">
        <v>38382</v>
      </c>
      <c r="Z1558" s="365">
        <v>0</v>
      </c>
      <c r="AA1558" s="365">
        <v>0</v>
      </c>
      <c r="AB1558" s="365">
        <v>0</v>
      </c>
      <c r="AC1558" s="365">
        <v>0</v>
      </c>
      <c r="AD1558" s="365">
        <v>0</v>
      </c>
      <c r="AE1558" s="365">
        <v>174157</v>
      </c>
      <c r="AF1558" s="365">
        <v>0</v>
      </c>
      <c r="AG1558" s="365">
        <v>0</v>
      </c>
      <c r="AH1558" s="365">
        <v>0</v>
      </c>
      <c r="AI1558" s="365">
        <v>62450</v>
      </c>
      <c r="AJ1558" s="365">
        <v>0</v>
      </c>
      <c r="AK1558" s="365">
        <v>68119</v>
      </c>
    </row>
    <row r="1559" spans="1:37">
      <c r="A1559" s="458" t="str">
        <f t="shared" si="24"/>
        <v>1744514264075000</v>
      </c>
      <c r="B1559" s="364" t="s">
        <v>1616</v>
      </c>
      <c r="C1559" s="364" t="s">
        <v>553</v>
      </c>
      <c r="D1559" s="364" t="s">
        <v>576</v>
      </c>
      <c r="E1559" s="364" t="s">
        <v>744</v>
      </c>
      <c r="F1559" s="364" t="s">
        <v>595</v>
      </c>
      <c r="G1559" s="364" t="s">
        <v>596</v>
      </c>
      <c r="H1559" s="364" t="s">
        <v>556</v>
      </c>
      <c r="J1559" s="364" t="s">
        <v>571</v>
      </c>
      <c r="K1559" s="364" t="s">
        <v>573</v>
      </c>
      <c r="L1559" s="364" t="s">
        <v>741</v>
      </c>
      <c r="M1559" s="364" t="s">
        <v>744</v>
      </c>
      <c r="N1559" s="364" t="s">
        <v>739</v>
      </c>
      <c r="O1559" s="364" t="s">
        <v>744</v>
      </c>
      <c r="P1559" s="364" t="s">
        <v>739</v>
      </c>
      <c r="Q1559" s="364" t="s">
        <v>740</v>
      </c>
      <c r="R1559" s="364" t="s">
        <v>742</v>
      </c>
      <c r="S1559" s="364" t="s">
        <v>739</v>
      </c>
      <c r="T1559" s="365">
        <v>5826</v>
      </c>
      <c r="U1559" s="365">
        <v>0</v>
      </c>
      <c r="V1559" s="365">
        <v>0</v>
      </c>
      <c r="W1559" s="365">
        <v>2284</v>
      </c>
      <c r="X1559" s="365">
        <v>804</v>
      </c>
      <c r="Y1559" s="365">
        <v>1214</v>
      </c>
      <c r="Z1559" s="365">
        <v>0</v>
      </c>
      <c r="AA1559" s="365">
        <v>0</v>
      </c>
      <c r="AB1559" s="365">
        <v>0</v>
      </c>
      <c r="AC1559" s="365">
        <v>0</v>
      </c>
      <c r="AD1559" s="365">
        <v>0</v>
      </c>
      <c r="AE1559" s="365">
        <v>10128</v>
      </c>
      <c r="AF1559" s="365">
        <v>0</v>
      </c>
      <c r="AG1559" s="365">
        <v>0</v>
      </c>
      <c r="AH1559" s="365">
        <v>0</v>
      </c>
      <c r="AI1559" s="365">
        <v>1985</v>
      </c>
      <c r="AJ1559" s="365">
        <v>0</v>
      </c>
      <c r="AK1559" s="365">
        <v>2817</v>
      </c>
    </row>
    <row r="1560" spans="1:37">
      <c r="A1560" s="458" t="str">
        <f t="shared" si="24"/>
        <v>1744515264075000</v>
      </c>
      <c r="B1560" s="364" t="s">
        <v>1616</v>
      </c>
      <c r="C1560" s="364" t="s">
        <v>553</v>
      </c>
      <c r="D1560" s="364" t="s">
        <v>576</v>
      </c>
      <c r="E1560" s="364" t="s">
        <v>744</v>
      </c>
      <c r="F1560" s="364" t="s">
        <v>595</v>
      </c>
      <c r="G1560" s="364" t="s">
        <v>596</v>
      </c>
      <c r="H1560" s="364" t="s">
        <v>556</v>
      </c>
      <c r="J1560" s="364" t="s">
        <v>571</v>
      </c>
      <c r="K1560" s="364" t="s">
        <v>574</v>
      </c>
      <c r="L1560" s="364" t="s">
        <v>741</v>
      </c>
      <c r="M1560" s="364" t="s">
        <v>744</v>
      </c>
      <c r="N1560" s="364" t="s">
        <v>739</v>
      </c>
      <c r="O1560" s="364" t="s">
        <v>744</v>
      </c>
      <c r="P1560" s="364" t="s">
        <v>739</v>
      </c>
      <c r="Q1560" s="364" t="s">
        <v>740</v>
      </c>
      <c r="R1560" s="364" t="s">
        <v>742</v>
      </c>
      <c r="S1560" s="364" t="s">
        <v>739</v>
      </c>
      <c r="T1560" s="365">
        <v>66944</v>
      </c>
      <c r="U1560" s="365">
        <v>0</v>
      </c>
      <c r="V1560" s="365">
        <v>0</v>
      </c>
      <c r="W1560" s="365">
        <v>29094</v>
      </c>
      <c r="X1560" s="365">
        <v>26628</v>
      </c>
      <c r="Y1560" s="365">
        <v>32322</v>
      </c>
      <c r="Z1560" s="365">
        <v>0</v>
      </c>
      <c r="AA1560" s="365">
        <v>0</v>
      </c>
      <c r="AB1560" s="365">
        <v>0</v>
      </c>
      <c r="AC1560" s="365">
        <v>0</v>
      </c>
      <c r="AD1560" s="365">
        <v>0</v>
      </c>
      <c r="AE1560" s="365">
        <v>154988</v>
      </c>
      <c r="AF1560" s="365">
        <v>0</v>
      </c>
      <c r="AG1560" s="365">
        <v>0</v>
      </c>
      <c r="AH1560" s="365">
        <v>0</v>
      </c>
      <c r="AI1560" s="365">
        <v>56390</v>
      </c>
      <c r="AJ1560" s="365">
        <v>0</v>
      </c>
      <c r="AK1560" s="365">
        <v>62124</v>
      </c>
    </row>
    <row r="1561" spans="1:37">
      <c r="A1561" s="458" t="str">
        <f t="shared" si="24"/>
        <v>1744516264075000</v>
      </c>
      <c r="B1561" s="364" t="s">
        <v>1616</v>
      </c>
      <c r="C1561" s="364" t="s">
        <v>553</v>
      </c>
      <c r="D1561" s="364" t="s">
        <v>576</v>
      </c>
      <c r="E1561" s="364" t="s">
        <v>744</v>
      </c>
      <c r="F1561" s="364" t="s">
        <v>595</v>
      </c>
      <c r="G1561" s="364" t="s">
        <v>596</v>
      </c>
      <c r="H1561" s="364" t="s">
        <v>556</v>
      </c>
      <c r="J1561" s="364" t="s">
        <v>571</v>
      </c>
      <c r="K1561" s="364" t="s">
        <v>575</v>
      </c>
      <c r="L1561" s="364" t="s">
        <v>741</v>
      </c>
      <c r="M1561" s="364" t="s">
        <v>744</v>
      </c>
      <c r="N1561" s="364" t="s">
        <v>739</v>
      </c>
      <c r="O1561" s="364" t="s">
        <v>744</v>
      </c>
      <c r="P1561" s="364" t="s">
        <v>739</v>
      </c>
      <c r="Q1561" s="364" t="s">
        <v>740</v>
      </c>
      <c r="R1561" s="364" t="s">
        <v>742</v>
      </c>
      <c r="S1561" s="364" t="s">
        <v>739</v>
      </c>
      <c r="T1561" s="365">
        <v>4465</v>
      </c>
      <c r="U1561" s="365">
        <v>0</v>
      </c>
      <c r="V1561" s="365">
        <v>0</v>
      </c>
      <c r="W1561" s="365">
        <v>1641</v>
      </c>
      <c r="X1561" s="365">
        <v>704</v>
      </c>
      <c r="Y1561" s="365">
        <v>901</v>
      </c>
      <c r="Z1561" s="365">
        <v>0</v>
      </c>
      <c r="AA1561" s="365">
        <v>0</v>
      </c>
      <c r="AB1561" s="365">
        <v>0</v>
      </c>
      <c r="AC1561" s="365">
        <v>0</v>
      </c>
      <c r="AD1561" s="365">
        <v>0</v>
      </c>
      <c r="AE1561" s="365">
        <v>7711</v>
      </c>
      <c r="AF1561" s="365">
        <v>0</v>
      </c>
      <c r="AG1561" s="365">
        <v>0</v>
      </c>
      <c r="AH1561" s="365">
        <v>0</v>
      </c>
      <c r="AI1561" s="365">
        <v>1581</v>
      </c>
      <c r="AJ1561" s="365">
        <v>0</v>
      </c>
      <c r="AK1561" s="365">
        <v>2340</v>
      </c>
    </row>
    <row r="1562" spans="1:37">
      <c r="A1562" s="458" t="str">
        <f t="shared" si="24"/>
        <v>1744517264075000</v>
      </c>
      <c r="B1562" s="364" t="s">
        <v>1616</v>
      </c>
      <c r="C1562" s="364" t="s">
        <v>553</v>
      </c>
      <c r="D1562" s="364" t="s">
        <v>576</v>
      </c>
      <c r="E1562" s="364" t="s">
        <v>744</v>
      </c>
      <c r="F1562" s="364" t="s">
        <v>595</v>
      </c>
      <c r="G1562" s="364" t="s">
        <v>596</v>
      </c>
      <c r="H1562" s="364" t="s">
        <v>556</v>
      </c>
      <c r="J1562" s="364" t="s">
        <v>571</v>
      </c>
      <c r="K1562" s="364" t="s">
        <v>576</v>
      </c>
      <c r="L1562" s="364" t="s">
        <v>741</v>
      </c>
      <c r="M1562" s="364" t="s">
        <v>744</v>
      </c>
      <c r="N1562" s="364" t="s">
        <v>739</v>
      </c>
      <c r="O1562" s="364" t="s">
        <v>744</v>
      </c>
      <c r="P1562" s="364" t="s">
        <v>739</v>
      </c>
      <c r="Q1562" s="364" t="s">
        <v>740</v>
      </c>
      <c r="R1562" s="364" t="s">
        <v>742</v>
      </c>
      <c r="S1562" s="364" t="s">
        <v>739</v>
      </c>
      <c r="T1562" s="365">
        <v>57597</v>
      </c>
      <c r="U1562" s="365">
        <v>0</v>
      </c>
      <c r="V1562" s="365">
        <v>0</v>
      </c>
      <c r="W1562" s="365">
        <v>24596</v>
      </c>
      <c r="X1562" s="365">
        <v>23803</v>
      </c>
      <c r="Y1562" s="365">
        <v>29602</v>
      </c>
      <c r="Z1562" s="365">
        <v>0</v>
      </c>
      <c r="AA1562" s="365">
        <v>0</v>
      </c>
      <c r="AB1562" s="365">
        <v>0</v>
      </c>
      <c r="AC1562" s="365">
        <v>0</v>
      </c>
      <c r="AD1562" s="365">
        <v>0</v>
      </c>
      <c r="AE1562" s="365">
        <v>135598</v>
      </c>
      <c r="AF1562" s="365">
        <v>0</v>
      </c>
      <c r="AG1562" s="365">
        <v>0</v>
      </c>
      <c r="AH1562" s="365">
        <v>0</v>
      </c>
      <c r="AI1562" s="365">
        <v>50845</v>
      </c>
      <c r="AJ1562" s="365">
        <v>0</v>
      </c>
      <c r="AK1562" s="365">
        <v>56645</v>
      </c>
    </row>
    <row r="1563" spans="1:37">
      <c r="A1563" s="458" t="str">
        <f t="shared" si="24"/>
        <v>1744518264075000</v>
      </c>
      <c r="B1563" s="364" t="s">
        <v>1616</v>
      </c>
      <c r="C1563" s="364" t="s">
        <v>553</v>
      </c>
      <c r="D1563" s="364" t="s">
        <v>576</v>
      </c>
      <c r="E1563" s="364" t="s">
        <v>744</v>
      </c>
      <c r="F1563" s="364" t="s">
        <v>595</v>
      </c>
      <c r="G1563" s="364" t="s">
        <v>596</v>
      </c>
      <c r="H1563" s="364" t="s">
        <v>556</v>
      </c>
      <c r="J1563" s="364" t="s">
        <v>571</v>
      </c>
      <c r="K1563" s="364" t="s">
        <v>577</v>
      </c>
      <c r="L1563" s="364" t="s">
        <v>741</v>
      </c>
      <c r="M1563" s="364" t="s">
        <v>744</v>
      </c>
      <c r="N1563" s="364" t="s">
        <v>739</v>
      </c>
      <c r="O1563" s="364" t="s">
        <v>744</v>
      </c>
      <c r="P1563" s="364" t="s">
        <v>739</v>
      </c>
      <c r="Q1563" s="364" t="s">
        <v>740</v>
      </c>
      <c r="R1563" s="364" t="s">
        <v>742</v>
      </c>
      <c r="S1563" s="364" t="s">
        <v>739</v>
      </c>
      <c r="T1563" s="365">
        <v>3210</v>
      </c>
      <c r="U1563" s="365">
        <v>0</v>
      </c>
      <c r="V1563" s="365">
        <v>0</v>
      </c>
      <c r="W1563" s="365">
        <v>1125</v>
      </c>
      <c r="X1563" s="365">
        <v>596</v>
      </c>
      <c r="Y1563" s="365">
        <v>650</v>
      </c>
      <c r="Z1563" s="365">
        <v>0</v>
      </c>
      <c r="AA1563" s="365">
        <v>0</v>
      </c>
      <c r="AB1563" s="365">
        <v>0</v>
      </c>
      <c r="AC1563" s="365">
        <v>0</v>
      </c>
      <c r="AD1563" s="365">
        <v>0</v>
      </c>
      <c r="AE1563" s="365">
        <v>5581</v>
      </c>
      <c r="AF1563" s="365">
        <v>0</v>
      </c>
      <c r="AG1563" s="365">
        <v>0</v>
      </c>
      <c r="AH1563" s="365">
        <v>0</v>
      </c>
      <c r="AI1563" s="365">
        <v>1229</v>
      </c>
      <c r="AJ1563" s="365">
        <v>0</v>
      </c>
      <c r="AK1563" s="365">
        <v>1915</v>
      </c>
    </row>
    <row r="1564" spans="1:37">
      <c r="A1564" s="458" t="str">
        <f t="shared" si="24"/>
        <v>1744519264075000</v>
      </c>
      <c r="B1564" s="364" t="s">
        <v>1616</v>
      </c>
      <c r="C1564" s="364" t="s">
        <v>553</v>
      </c>
      <c r="D1564" s="364" t="s">
        <v>576</v>
      </c>
      <c r="E1564" s="364" t="s">
        <v>744</v>
      </c>
      <c r="F1564" s="364" t="s">
        <v>595</v>
      </c>
      <c r="G1564" s="364" t="s">
        <v>596</v>
      </c>
      <c r="H1564" s="364" t="s">
        <v>556</v>
      </c>
      <c r="J1564" s="364" t="s">
        <v>571</v>
      </c>
      <c r="K1564" s="364" t="s">
        <v>578</v>
      </c>
      <c r="L1564" s="364" t="s">
        <v>741</v>
      </c>
      <c r="M1564" s="364" t="s">
        <v>744</v>
      </c>
      <c r="N1564" s="364" t="s">
        <v>739</v>
      </c>
      <c r="O1564" s="364" t="s">
        <v>744</v>
      </c>
      <c r="P1564" s="364" t="s">
        <v>739</v>
      </c>
      <c r="Q1564" s="364" t="s">
        <v>740</v>
      </c>
      <c r="R1564" s="364" t="s">
        <v>742</v>
      </c>
      <c r="S1564" s="364" t="s">
        <v>739</v>
      </c>
      <c r="T1564" s="365">
        <v>41985</v>
      </c>
      <c r="U1564" s="365">
        <v>0</v>
      </c>
      <c r="V1564" s="365">
        <v>0</v>
      </c>
      <c r="W1564" s="365">
        <v>15713</v>
      </c>
      <c r="X1564" s="365">
        <v>20918</v>
      </c>
      <c r="Y1564" s="365">
        <v>26602</v>
      </c>
      <c r="Z1564" s="365">
        <v>0</v>
      </c>
      <c r="AA1564" s="365">
        <v>0</v>
      </c>
      <c r="AB1564" s="365">
        <v>0</v>
      </c>
      <c r="AC1564" s="365">
        <v>0</v>
      </c>
      <c r="AD1564" s="365">
        <v>0</v>
      </c>
      <c r="AE1564" s="365">
        <v>105218</v>
      </c>
      <c r="AF1564" s="365">
        <v>0</v>
      </c>
      <c r="AG1564" s="365">
        <v>0</v>
      </c>
      <c r="AH1564" s="365">
        <v>0</v>
      </c>
      <c r="AI1564" s="365">
        <v>44960</v>
      </c>
      <c r="AJ1564" s="365">
        <v>0</v>
      </c>
      <c r="AK1564" s="365">
        <v>50827</v>
      </c>
    </row>
    <row r="1565" spans="1:37">
      <c r="A1565" s="458" t="str">
        <f t="shared" si="24"/>
        <v>1744520264075000</v>
      </c>
      <c r="B1565" s="364" t="s">
        <v>1616</v>
      </c>
      <c r="C1565" s="364" t="s">
        <v>553</v>
      </c>
      <c r="D1565" s="364" t="s">
        <v>576</v>
      </c>
      <c r="E1565" s="364" t="s">
        <v>744</v>
      </c>
      <c r="F1565" s="364" t="s">
        <v>595</v>
      </c>
      <c r="G1565" s="364" t="s">
        <v>596</v>
      </c>
      <c r="H1565" s="364" t="s">
        <v>556</v>
      </c>
      <c r="J1565" s="364" t="s">
        <v>571</v>
      </c>
      <c r="K1565" s="364" t="s">
        <v>579</v>
      </c>
      <c r="L1565" s="364" t="s">
        <v>741</v>
      </c>
      <c r="M1565" s="364" t="s">
        <v>744</v>
      </c>
      <c r="N1565" s="364" t="s">
        <v>739</v>
      </c>
      <c r="O1565" s="364" t="s">
        <v>744</v>
      </c>
      <c r="P1565" s="364" t="s">
        <v>739</v>
      </c>
      <c r="Q1565" s="364" t="s">
        <v>740</v>
      </c>
      <c r="R1565" s="364" t="s">
        <v>742</v>
      </c>
      <c r="S1565" s="364" t="s">
        <v>739</v>
      </c>
      <c r="T1565" s="365">
        <v>2154</v>
      </c>
      <c r="U1565" s="365">
        <v>0</v>
      </c>
      <c r="V1565" s="365">
        <v>0</v>
      </c>
      <c r="W1565" s="365">
        <v>714</v>
      </c>
      <c r="X1565" s="365">
        <v>527</v>
      </c>
      <c r="Y1565" s="365">
        <v>421</v>
      </c>
      <c r="Z1565" s="365">
        <v>0</v>
      </c>
      <c r="AA1565" s="365">
        <v>0</v>
      </c>
      <c r="AB1565" s="365">
        <v>0</v>
      </c>
      <c r="AC1565" s="365">
        <v>0</v>
      </c>
      <c r="AD1565" s="365">
        <v>0</v>
      </c>
      <c r="AE1565" s="365">
        <v>3816</v>
      </c>
      <c r="AF1565" s="365">
        <v>0</v>
      </c>
      <c r="AG1565" s="365">
        <v>0</v>
      </c>
      <c r="AH1565" s="365">
        <v>0</v>
      </c>
      <c r="AI1565" s="365">
        <v>939</v>
      </c>
      <c r="AJ1565" s="365">
        <v>0</v>
      </c>
      <c r="AK1565" s="365">
        <v>1550</v>
      </c>
    </row>
    <row r="1566" spans="1:37">
      <c r="A1566" s="458" t="str">
        <f t="shared" si="24"/>
        <v>1744521264075000</v>
      </c>
      <c r="B1566" s="364" t="s">
        <v>1616</v>
      </c>
      <c r="C1566" s="364" t="s">
        <v>553</v>
      </c>
      <c r="D1566" s="364" t="s">
        <v>576</v>
      </c>
      <c r="E1566" s="364" t="s">
        <v>744</v>
      </c>
      <c r="F1566" s="364" t="s">
        <v>595</v>
      </c>
      <c r="G1566" s="364" t="s">
        <v>596</v>
      </c>
      <c r="H1566" s="364" t="s">
        <v>556</v>
      </c>
      <c r="J1566" s="364" t="s">
        <v>571</v>
      </c>
      <c r="K1566" s="364" t="s">
        <v>559</v>
      </c>
      <c r="L1566" s="364" t="s">
        <v>741</v>
      </c>
      <c r="M1566" s="364" t="s">
        <v>744</v>
      </c>
      <c r="N1566" s="364" t="s">
        <v>739</v>
      </c>
      <c r="O1566" s="364" t="s">
        <v>744</v>
      </c>
      <c r="P1566" s="364" t="s">
        <v>739</v>
      </c>
      <c r="Q1566" s="364" t="s">
        <v>740</v>
      </c>
      <c r="R1566" s="364" t="s">
        <v>742</v>
      </c>
      <c r="S1566" s="364" t="s">
        <v>739</v>
      </c>
      <c r="T1566" s="365">
        <v>80883</v>
      </c>
      <c r="U1566" s="365">
        <v>0</v>
      </c>
      <c r="V1566" s="365">
        <v>0</v>
      </c>
      <c r="W1566" s="365">
        <v>25231</v>
      </c>
      <c r="X1566" s="365">
        <v>176731</v>
      </c>
      <c r="Y1566" s="365">
        <v>42393</v>
      </c>
      <c r="Z1566" s="365">
        <v>0</v>
      </c>
      <c r="AA1566" s="365">
        <v>0</v>
      </c>
      <c r="AB1566" s="365">
        <v>0</v>
      </c>
      <c r="AC1566" s="365">
        <v>0</v>
      </c>
      <c r="AD1566" s="365">
        <v>0</v>
      </c>
      <c r="AE1566" s="365">
        <v>325238</v>
      </c>
      <c r="AF1566" s="365">
        <v>0</v>
      </c>
      <c r="AG1566" s="365">
        <v>0</v>
      </c>
      <c r="AH1566" s="365">
        <v>0</v>
      </c>
      <c r="AI1566" s="365">
        <v>217844</v>
      </c>
      <c r="AJ1566" s="365">
        <v>0</v>
      </c>
      <c r="AK1566" s="365">
        <v>246104</v>
      </c>
    </row>
    <row r="1567" spans="1:37">
      <c r="A1567" s="458" t="str">
        <f t="shared" si="24"/>
        <v>1744522264075000</v>
      </c>
      <c r="B1567" s="364" t="s">
        <v>1616</v>
      </c>
      <c r="C1567" s="364" t="s">
        <v>553</v>
      </c>
      <c r="D1567" s="364" t="s">
        <v>576</v>
      </c>
      <c r="E1567" s="364" t="s">
        <v>744</v>
      </c>
      <c r="F1567" s="364" t="s">
        <v>595</v>
      </c>
      <c r="G1567" s="364" t="s">
        <v>596</v>
      </c>
      <c r="H1567" s="364" t="s">
        <v>556</v>
      </c>
      <c r="J1567" s="364" t="s">
        <v>571</v>
      </c>
      <c r="K1567" s="364" t="s">
        <v>580</v>
      </c>
      <c r="L1567" s="364" t="s">
        <v>741</v>
      </c>
      <c r="M1567" s="364" t="s">
        <v>744</v>
      </c>
      <c r="N1567" s="364" t="s">
        <v>739</v>
      </c>
      <c r="O1567" s="364" t="s">
        <v>744</v>
      </c>
      <c r="P1567" s="364" t="s">
        <v>739</v>
      </c>
      <c r="Q1567" s="364" t="s">
        <v>740</v>
      </c>
      <c r="R1567" s="364" t="s">
        <v>742</v>
      </c>
      <c r="S1567" s="364" t="s">
        <v>739</v>
      </c>
      <c r="T1567" s="365">
        <v>3486</v>
      </c>
      <c r="U1567" s="365">
        <v>0</v>
      </c>
      <c r="V1567" s="365">
        <v>0</v>
      </c>
      <c r="W1567" s="365">
        <v>1066</v>
      </c>
      <c r="X1567" s="365">
        <v>2225</v>
      </c>
      <c r="Y1567" s="365">
        <v>410</v>
      </c>
      <c r="Z1567" s="365">
        <v>0</v>
      </c>
      <c r="AA1567" s="365">
        <v>0</v>
      </c>
      <c r="AB1567" s="365">
        <v>0</v>
      </c>
      <c r="AC1567" s="365">
        <v>0</v>
      </c>
      <c r="AD1567" s="365">
        <v>0</v>
      </c>
      <c r="AE1567" s="365">
        <v>7187</v>
      </c>
      <c r="AF1567" s="365">
        <v>0</v>
      </c>
      <c r="AG1567" s="365">
        <v>0</v>
      </c>
      <c r="AH1567" s="365">
        <v>0</v>
      </c>
      <c r="AI1567" s="365">
        <v>2634</v>
      </c>
      <c r="AJ1567" s="365">
        <v>0</v>
      </c>
      <c r="AK1567" s="365">
        <v>4985</v>
      </c>
    </row>
    <row r="1568" spans="1:37">
      <c r="A1568" s="458" t="str">
        <f t="shared" si="24"/>
        <v>1744523264075000</v>
      </c>
      <c r="B1568" s="364" t="s">
        <v>1616</v>
      </c>
      <c r="C1568" s="364" t="s">
        <v>553</v>
      </c>
      <c r="D1568" s="364" t="s">
        <v>576</v>
      </c>
      <c r="E1568" s="364" t="s">
        <v>744</v>
      </c>
      <c r="F1568" s="364" t="s">
        <v>595</v>
      </c>
      <c r="G1568" s="364" t="s">
        <v>596</v>
      </c>
      <c r="H1568" s="364" t="s">
        <v>556</v>
      </c>
      <c r="J1568" s="364" t="s">
        <v>571</v>
      </c>
      <c r="K1568" s="364" t="s">
        <v>581</v>
      </c>
      <c r="L1568" s="364" t="s">
        <v>741</v>
      </c>
      <c r="M1568" s="364" t="s">
        <v>744</v>
      </c>
      <c r="N1568" s="364" t="s">
        <v>739</v>
      </c>
      <c r="O1568" s="364" t="s">
        <v>744</v>
      </c>
      <c r="P1568" s="364" t="s">
        <v>739</v>
      </c>
      <c r="Q1568" s="364" t="s">
        <v>740</v>
      </c>
      <c r="R1568" s="364" t="s">
        <v>742</v>
      </c>
      <c r="S1568" s="364" t="s">
        <v>739</v>
      </c>
      <c r="T1568" s="365">
        <v>0</v>
      </c>
      <c r="U1568" s="365">
        <v>0</v>
      </c>
      <c r="V1568" s="365">
        <v>0</v>
      </c>
      <c r="W1568" s="365">
        <v>0</v>
      </c>
      <c r="X1568" s="365">
        <v>0</v>
      </c>
      <c r="Y1568" s="365">
        <v>0</v>
      </c>
      <c r="Z1568" s="365">
        <v>0</v>
      </c>
      <c r="AA1568" s="365">
        <v>0</v>
      </c>
      <c r="AB1568" s="365">
        <v>0</v>
      </c>
      <c r="AC1568" s="365">
        <v>0</v>
      </c>
      <c r="AD1568" s="365">
        <v>0</v>
      </c>
      <c r="AE1568" s="365">
        <v>0</v>
      </c>
      <c r="AF1568" s="365">
        <v>0</v>
      </c>
      <c r="AG1568" s="365">
        <v>0</v>
      </c>
      <c r="AH1568" s="365">
        <v>0</v>
      </c>
      <c r="AI1568" s="365">
        <v>0</v>
      </c>
      <c r="AJ1568" s="365">
        <v>0</v>
      </c>
      <c r="AK1568" s="365">
        <v>0</v>
      </c>
    </row>
    <row r="1569" spans="1:79">
      <c r="A1569" s="458" t="str">
        <f t="shared" si="24"/>
        <v>1744524264075000</v>
      </c>
      <c r="B1569" s="364" t="s">
        <v>1616</v>
      </c>
      <c r="C1569" s="364" t="s">
        <v>553</v>
      </c>
      <c r="D1569" s="364" t="s">
        <v>576</v>
      </c>
      <c r="E1569" s="364" t="s">
        <v>744</v>
      </c>
      <c r="F1569" s="364" t="s">
        <v>595</v>
      </c>
      <c r="G1569" s="364" t="s">
        <v>596</v>
      </c>
      <c r="H1569" s="364" t="s">
        <v>556</v>
      </c>
      <c r="J1569" s="364" t="s">
        <v>571</v>
      </c>
      <c r="K1569" s="364" t="s">
        <v>560</v>
      </c>
      <c r="L1569" s="364" t="s">
        <v>741</v>
      </c>
      <c r="M1569" s="364" t="s">
        <v>744</v>
      </c>
      <c r="N1569" s="364" t="s">
        <v>739</v>
      </c>
      <c r="O1569" s="364" t="s">
        <v>744</v>
      </c>
      <c r="P1569" s="364" t="s">
        <v>739</v>
      </c>
      <c r="Q1569" s="364" t="s">
        <v>740</v>
      </c>
      <c r="R1569" s="364" t="s">
        <v>742</v>
      </c>
      <c r="S1569" s="364" t="s">
        <v>739</v>
      </c>
      <c r="T1569" s="365">
        <v>909475</v>
      </c>
      <c r="U1569" s="365">
        <v>0</v>
      </c>
      <c r="V1569" s="365">
        <v>0</v>
      </c>
      <c r="W1569" s="365">
        <v>455481</v>
      </c>
      <c r="X1569" s="365">
        <v>465935</v>
      </c>
      <c r="Y1569" s="365">
        <v>473763</v>
      </c>
      <c r="Z1569" s="365">
        <v>0</v>
      </c>
      <c r="AA1569" s="365">
        <v>0</v>
      </c>
      <c r="AB1569" s="365">
        <v>0</v>
      </c>
      <c r="AC1569" s="365">
        <v>0</v>
      </c>
      <c r="AD1569" s="365">
        <v>0</v>
      </c>
      <c r="AE1569" s="365">
        <v>2304654</v>
      </c>
      <c r="AF1569" s="365">
        <v>0</v>
      </c>
      <c r="AG1569" s="365">
        <v>0</v>
      </c>
      <c r="AH1569" s="365">
        <v>0</v>
      </c>
      <c r="AI1569" s="365">
        <v>922058</v>
      </c>
      <c r="AJ1569" s="365">
        <v>0</v>
      </c>
      <c r="AK1569" s="365">
        <v>977846</v>
      </c>
    </row>
    <row r="1570" spans="1:79">
      <c r="A1570" s="458" t="str">
        <f t="shared" si="24"/>
        <v>1745201264075000</v>
      </c>
      <c r="B1570" s="364" t="s">
        <v>1616</v>
      </c>
      <c r="C1570" s="364" t="s">
        <v>553</v>
      </c>
      <c r="D1570" s="364" t="s">
        <v>576</v>
      </c>
      <c r="E1570" s="364" t="s">
        <v>744</v>
      </c>
      <c r="F1570" s="364" t="s">
        <v>595</v>
      </c>
      <c r="G1570" s="364" t="s">
        <v>596</v>
      </c>
      <c r="H1570" s="364" t="s">
        <v>556</v>
      </c>
      <c r="J1570" s="364" t="s">
        <v>746</v>
      </c>
      <c r="K1570" s="364" t="s">
        <v>558</v>
      </c>
      <c r="L1570" s="364" t="s">
        <v>741</v>
      </c>
      <c r="M1570" s="364" t="s">
        <v>744</v>
      </c>
      <c r="N1570" s="364" t="s">
        <v>739</v>
      </c>
      <c r="O1570" s="364" t="s">
        <v>744</v>
      </c>
      <c r="P1570" s="364" t="s">
        <v>739</v>
      </c>
      <c r="Q1570" s="364" t="s">
        <v>740</v>
      </c>
      <c r="R1570" s="364" t="s">
        <v>742</v>
      </c>
      <c r="S1570" s="364" t="s">
        <v>739</v>
      </c>
      <c r="T1570" s="365">
        <v>240477</v>
      </c>
      <c r="U1570" s="365">
        <v>0</v>
      </c>
      <c r="V1570" s="365">
        <v>0</v>
      </c>
      <c r="W1570" s="365">
        <v>0</v>
      </c>
      <c r="X1570" s="365">
        <v>1619</v>
      </c>
      <c r="Y1570" s="365">
        <v>0</v>
      </c>
      <c r="Z1570" s="365">
        <v>0</v>
      </c>
      <c r="AA1570" s="365">
        <v>1046</v>
      </c>
      <c r="AB1570" s="365">
        <v>0</v>
      </c>
      <c r="AC1570" s="365">
        <v>58095</v>
      </c>
      <c r="AD1570" s="365">
        <v>0</v>
      </c>
      <c r="AE1570" s="365">
        <v>0</v>
      </c>
      <c r="AF1570" s="365">
        <v>0</v>
      </c>
      <c r="AG1570" s="365">
        <v>0</v>
      </c>
      <c r="AH1570" s="365">
        <v>38903</v>
      </c>
      <c r="AI1570" s="365">
        <v>0</v>
      </c>
      <c r="AJ1570" s="365">
        <v>0</v>
      </c>
      <c r="AK1570" s="365">
        <v>0</v>
      </c>
      <c r="AL1570" s="365">
        <v>10698</v>
      </c>
      <c r="AM1570" s="365">
        <v>0</v>
      </c>
      <c r="AN1570" s="365">
        <v>7562</v>
      </c>
      <c r="AO1570" s="365">
        <v>0</v>
      </c>
      <c r="AP1570" s="365">
        <v>5460</v>
      </c>
      <c r="AQ1570" s="365">
        <v>0</v>
      </c>
      <c r="AR1570" s="365">
        <v>0</v>
      </c>
      <c r="AS1570" s="365">
        <v>179717</v>
      </c>
      <c r="AT1570" s="365">
        <v>15183</v>
      </c>
      <c r="AU1570" s="365">
        <v>0</v>
      </c>
      <c r="AV1570" s="365">
        <v>0</v>
      </c>
      <c r="AW1570" s="365">
        <v>69000</v>
      </c>
      <c r="AX1570" s="365">
        <v>0</v>
      </c>
      <c r="AY1570" s="365">
        <v>0</v>
      </c>
      <c r="AZ1570" s="365">
        <v>240477</v>
      </c>
      <c r="BA1570" s="365">
        <v>1619</v>
      </c>
      <c r="BB1570" s="365">
        <v>69000</v>
      </c>
      <c r="BC1570" s="365">
        <v>0</v>
      </c>
      <c r="BD1570" s="365">
        <v>0</v>
      </c>
      <c r="BE1570" s="365">
        <v>1046</v>
      </c>
      <c r="BF1570" s="365">
        <v>0</v>
      </c>
      <c r="BG1570" s="365">
        <v>0</v>
      </c>
      <c r="BH1570" s="365">
        <v>38903</v>
      </c>
      <c r="BI1570" s="365">
        <v>10698</v>
      </c>
      <c r="BJ1570" s="365">
        <v>0</v>
      </c>
      <c r="BK1570" s="365">
        <v>0</v>
      </c>
      <c r="BL1570" s="365">
        <v>7562</v>
      </c>
      <c r="BM1570" s="365">
        <v>0</v>
      </c>
      <c r="BN1570" s="365">
        <v>0</v>
      </c>
      <c r="BO1570" s="365">
        <v>0</v>
      </c>
      <c r="BP1570" s="365">
        <v>0</v>
      </c>
      <c r="BQ1570" s="365">
        <v>0</v>
      </c>
    </row>
    <row r="1571" spans="1:79">
      <c r="A1571" s="458" t="str">
        <f t="shared" si="24"/>
        <v>1745202264075000</v>
      </c>
      <c r="B1571" s="364" t="s">
        <v>1616</v>
      </c>
      <c r="C1571" s="364" t="s">
        <v>553</v>
      </c>
      <c r="D1571" s="364" t="s">
        <v>576</v>
      </c>
      <c r="E1571" s="364" t="s">
        <v>744</v>
      </c>
      <c r="F1571" s="364" t="s">
        <v>595</v>
      </c>
      <c r="G1571" s="364" t="s">
        <v>596</v>
      </c>
      <c r="H1571" s="364" t="s">
        <v>556</v>
      </c>
      <c r="J1571" s="364" t="s">
        <v>746</v>
      </c>
      <c r="K1571" s="364" t="s">
        <v>561</v>
      </c>
      <c r="L1571" s="364" t="s">
        <v>741</v>
      </c>
      <c r="M1571" s="364" t="s">
        <v>744</v>
      </c>
      <c r="N1571" s="364" t="s">
        <v>739</v>
      </c>
      <c r="O1571" s="364" t="s">
        <v>744</v>
      </c>
      <c r="P1571" s="364" t="s">
        <v>739</v>
      </c>
      <c r="Q1571" s="364" t="s">
        <v>740</v>
      </c>
      <c r="R1571" s="364" t="s">
        <v>742</v>
      </c>
      <c r="S1571" s="364" t="s">
        <v>739</v>
      </c>
      <c r="T1571" s="365">
        <v>240477</v>
      </c>
      <c r="U1571" s="365">
        <v>0</v>
      </c>
      <c r="V1571" s="365">
        <v>0</v>
      </c>
      <c r="W1571" s="365">
        <v>0</v>
      </c>
      <c r="X1571" s="365">
        <v>1619</v>
      </c>
      <c r="Y1571" s="365">
        <v>0</v>
      </c>
      <c r="Z1571" s="365">
        <v>0</v>
      </c>
      <c r="AA1571" s="365">
        <v>1046</v>
      </c>
      <c r="AB1571" s="365">
        <v>0</v>
      </c>
      <c r="AC1571" s="365">
        <v>58095</v>
      </c>
      <c r="AD1571" s="365">
        <v>0</v>
      </c>
      <c r="AE1571" s="365">
        <v>0</v>
      </c>
      <c r="AF1571" s="365">
        <v>0</v>
      </c>
      <c r="AG1571" s="365">
        <v>0</v>
      </c>
      <c r="AH1571" s="365">
        <v>38903</v>
      </c>
      <c r="AI1571" s="365">
        <v>0</v>
      </c>
      <c r="AJ1571" s="365">
        <v>0</v>
      </c>
      <c r="AK1571" s="365">
        <v>0</v>
      </c>
      <c r="AL1571" s="365">
        <v>10698</v>
      </c>
      <c r="AM1571" s="365">
        <v>0</v>
      </c>
      <c r="AN1571" s="365">
        <v>7562</v>
      </c>
      <c r="AO1571" s="365">
        <v>0</v>
      </c>
      <c r="AP1571" s="365">
        <v>5460</v>
      </c>
      <c r="AQ1571" s="365">
        <v>0</v>
      </c>
      <c r="AR1571" s="365">
        <v>0</v>
      </c>
      <c r="AS1571" s="365">
        <v>179717</v>
      </c>
      <c r="AT1571" s="365">
        <v>15183</v>
      </c>
      <c r="AU1571" s="365">
        <v>0</v>
      </c>
      <c r="AV1571" s="365">
        <v>0</v>
      </c>
      <c r="AW1571" s="365">
        <v>69000</v>
      </c>
      <c r="AX1571" s="365">
        <v>0</v>
      </c>
      <c r="AY1571" s="365">
        <v>0</v>
      </c>
      <c r="AZ1571" s="365">
        <v>240477</v>
      </c>
      <c r="BA1571" s="365">
        <v>1619</v>
      </c>
      <c r="BB1571" s="365">
        <v>69000</v>
      </c>
      <c r="BC1571" s="365">
        <v>0</v>
      </c>
      <c r="BD1571" s="365">
        <v>0</v>
      </c>
      <c r="BE1571" s="365">
        <v>1046</v>
      </c>
      <c r="BF1571" s="365">
        <v>0</v>
      </c>
      <c r="BG1571" s="365">
        <v>0</v>
      </c>
      <c r="BH1571" s="365">
        <v>38903</v>
      </c>
      <c r="BI1571" s="365">
        <v>10698</v>
      </c>
      <c r="BJ1571" s="365">
        <v>0</v>
      </c>
      <c r="BK1571" s="365">
        <v>0</v>
      </c>
      <c r="BL1571" s="365">
        <v>7562</v>
      </c>
      <c r="BM1571" s="365">
        <v>0</v>
      </c>
      <c r="BN1571" s="365">
        <v>0</v>
      </c>
      <c r="BO1571" s="365">
        <v>0</v>
      </c>
      <c r="BP1571" s="365">
        <v>0</v>
      </c>
      <c r="BQ1571" s="365">
        <v>0</v>
      </c>
    </row>
    <row r="1572" spans="1:79">
      <c r="A1572" s="458" t="str">
        <f t="shared" si="24"/>
        <v>1751001264075000</v>
      </c>
      <c r="B1572" s="364" t="s">
        <v>1616</v>
      </c>
      <c r="C1572" s="364" t="s">
        <v>553</v>
      </c>
      <c r="D1572" s="364" t="s">
        <v>576</v>
      </c>
      <c r="E1572" s="364" t="s">
        <v>743</v>
      </c>
      <c r="F1572" s="364" t="s">
        <v>595</v>
      </c>
      <c r="G1572" s="364" t="s">
        <v>596</v>
      </c>
      <c r="H1572" s="364" t="s">
        <v>556</v>
      </c>
      <c r="J1572" s="364" t="s">
        <v>568</v>
      </c>
      <c r="K1572" s="364" t="s">
        <v>558</v>
      </c>
      <c r="L1572" s="364" t="s">
        <v>741</v>
      </c>
      <c r="M1572" s="364" t="s">
        <v>744</v>
      </c>
      <c r="N1572" s="364" t="s">
        <v>739</v>
      </c>
      <c r="O1572" s="364" t="s">
        <v>738</v>
      </c>
      <c r="P1572" s="364" t="s">
        <v>739</v>
      </c>
      <c r="Q1572" s="364" t="s">
        <v>740</v>
      </c>
      <c r="R1572" s="364" t="s">
        <v>741</v>
      </c>
      <c r="S1572" s="364" t="s">
        <v>739</v>
      </c>
      <c r="T1572" s="365">
        <v>3571125</v>
      </c>
      <c r="U1572" s="365">
        <v>3611201</v>
      </c>
      <c r="V1572" s="365">
        <v>3610401</v>
      </c>
      <c r="W1572" s="365">
        <v>5</v>
      </c>
      <c r="X1572" s="365">
        <v>0</v>
      </c>
      <c r="Y1572" s="365">
        <v>0</v>
      </c>
      <c r="Z1572" s="365">
        <v>13484</v>
      </c>
      <c r="AA1572" s="365">
        <v>0</v>
      </c>
      <c r="AB1572" s="365">
        <v>8140</v>
      </c>
      <c r="AC1572" s="365">
        <v>4253</v>
      </c>
      <c r="AD1572" s="365">
        <v>4253</v>
      </c>
      <c r="AE1572" s="365">
        <v>4033</v>
      </c>
      <c r="AF1572" s="365">
        <v>30307</v>
      </c>
      <c r="AG1572" s="365">
        <v>0</v>
      </c>
      <c r="AH1572" s="365">
        <v>307</v>
      </c>
      <c r="AI1572" s="365">
        <v>307</v>
      </c>
      <c r="AJ1572" s="365">
        <v>307</v>
      </c>
      <c r="AK1572" s="365">
        <v>10858123</v>
      </c>
      <c r="AL1572" s="365">
        <v>12383286</v>
      </c>
      <c r="AM1572" s="365">
        <v>4170846</v>
      </c>
      <c r="AN1572" s="365">
        <v>4680800</v>
      </c>
      <c r="AO1572" s="365">
        <v>1388491</v>
      </c>
      <c r="AP1572" s="365">
        <v>0</v>
      </c>
      <c r="AQ1572" s="365">
        <v>2143149</v>
      </c>
      <c r="AR1572" s="365">
        <v>7242851</v>
      </c>
      <c r="AS1572" s="365">
        <v>142275</v>
      </c>
      <c r="AT1572" s="365">
        <v>3212373</v>
      </c>
      <c r="AU1572" s="365">
        <v>0</v>
      </c>
      <c r="AV1572" s="365">
        <v>1785787</v>
      </c>
      <c r="AW1572" s="365">
        <v>7821787</v>
      </c>
      <c r="AX1572" s="365">
        <v>114</v>
      </c>
      <c r="AY1572" s="365">
        <v>114</v>
      </c>
      <c r="AZ1572" s="365">
        <v>0</v>
      </c>
      <c r="BA1572" s="365">
        <v>0</v>
      </c>
      <c r="BB1572" s="365">
        <v>0</v>
      </c>
      <c r="BC1572" s="365">
        <v>0</v>
      </c>
      <c r="BD1572" s="365">
        <v>0</v>
      </c>
      <c r="BE1572" s="365">
        <v>15</v>
      </c>
      <c r="BF1572" s="365">
        <v>0</v>
      </c>
      <c r="BG1572" s="365">
        <v>15</v>
      </c>
      <c r="BH1572" s="365">
        <v>0</v>
      </c>
      <c r="BI1572" s="365">
        <v>0</v>
      </c>
      <c r="BJ1572" s="365">
        <v>2404</v>
      </c>
      <c r="BK1572" s="365">
        <v>2404</v>
      </c>
      <c r="BL1572" s="365">
        <v>0</v>
      </c>
      <c r="BM1572" s="365">
        <v>1450</v>
      </c>
      <c r="BN1572" s="365">
        <v>0</v>
      </c>
      <c r="BO1572" s="365">
        <v>1115</v>
      </c>
      <c r="BP1572" s="365">
        <v>406767</v>
      </c>
      <c r="BQ1572" s="365">
        <v>406767</v>
      </c>
      <c r="BR1572" s="365">
        <v>0</v>
      </c>
      <c r="BS1572" s="365">
        <v>406767</v>
      </c>
      <c r="BT1572" s="365">
        <v>0</v>
      </c>
      <c r="BU1572" s="365">
        <v>0</v>
      </c>
      <c r="BV1572" s="365">
        <v>0</v>
      </c>
      <c r="BW1572" s="365">
        <v>0</v>
      </c>
      <c r="BX1572" s="365">
        <v>0</v>
      </c>
      <c r="BY1572" s="365">
        <v>0</v>
      </c>
      <c r="BZ1572" s="365">
        <v>2</v>
      </c>
      <c r="CA1572" s="365">
        <v>2</v>
      </c>
    </row>
    <row r="1573" spans="1:79">
      <c r="A1573" s="458" t="str">
        <f t="shared" si="24"/>
        <v>1751002264075000</v>
      </c>
      <c r="B1573" s="364" t="s">
        <v>1616</v>
      </c>
      <c r="C1573" s="364" t="s">
        <v>553</v>
      </c>
      <c r="D1573" s="364" t="s">
        <v>576</v>
      </c>
      <c r="E1573" s="364" t="s">
        <v>743</v>
      </c>
      <c r="F1573" s="364" t="s">
        <v>595</v>
      </c>
      <c r="G1573" s="364" t="s">
        <v>596</v>
      </c>
      <c r="H1573" s="364" t="s">
        <v>556</v>
      </c>
      <c r="J1573" s="364" t="s">
        <v>568</v>
      </c>
      <c r="K1573" s="364" t="s">
        <v>561</v>
      </c>
      <c r="L1573" s="364" t="s">
        <v>741</v>
      </c>
      <c r="M1573" s="364" t="s">
        <v>744</v>
      </c>
      <c r="N1573" s="364" t="s">
        <v>739</v>
      </c>
      <c r="O1573" s="364" t="s">
        <v>738</v>
      </c>
      <c r="P1573" s="364" t="s">
        <v>739</v>
      </c>
      <c r="Q1573" s="364" t="s">
        <v>740</v>
      </c>
      <c r="R1573" s="364" t="s">
        <v>741</v>
      </c>
      <c r="S1573" s="364" t="s">
        <v>739</v>
      </c>
      <c r="T1573" s="365">
        <v>0</v>
      </c>
      <c r="U1573" s="365">
        <v>0</v>
      </c>
      <c r="V1573" s="365">
        <v>0</v>
      </c>
      <c r="W1573" s="365">
        <v>0</v>
      </c>
      <c r="X1573" s="365">
        <v>2</v>
      </c>
      <c r="Y1573" s="365">
        <v>0</v>
      </c>
      <c r="Z1573" s="365">
        <v>139</v>
      </c>
      <c r="AA1573" s="365">
        <v>0</v>
      </c>
      <c r="AB1573" s="365">
        <v>0</v>
      </c>
      <c r="AC1573" s="365">
        <v>0</v>
      </c>
      <c r="AD1573" s="365">
        <v>0</v>
      </c>
      <c r="AE1573" s="365">
        <v>0</v>
      </c>
      <c r="AF1573" s="365">
        <v>1</v>
      </c>
      <c r="AG1573" s="365">
        <v>1</v>
      </c>
      <c r="AH1573" s="365">
        <v>0</v>
      </c>
      <c r="AI1573" s="365">
        <v>0</v>
      </c>
      <c r="AJ1573" s="365">
        <v>0</v>
      </c>
      <c r="AK1573" s="365">
        <v>0</v>
      </c>
    </row>
    <row r="1574" spans="1:79">
      <c r="A1574" s="458" t="str">
        <f t="shared" si="24"/>
        <v>1752101264075000</v>
      </c>
      <c r="B1574" s="364" t="s">
        <v>1616</v>
      </c>
      <c r="C1574" s="364" t="s">
        <v>553</v>
      </c>
      <c r="D1574" s="364" t="s">
        <v>576</v>
      </c>
      <c r="E1574" s="364" t="s">
        <v>743</v>
      </c>
      <c r="F1574" s="364" t="s">
        <v>595</v>
      </c>
      <c r="G1574" s="364" t="s">
        <v>596</v>
      </c>
      <c r="H1574" s="364" t="s">
        <v>556</v>
      </c>
      <c r="J1574" s="364" t="s">
        <v>559</v>
      </c>
      <c r="K1574" s="364" t="s">
        <v>558</v>
      </c>
      <c r="L1574" s="364" t="s">
        <v>741</v>
      </c>
      <c r="M1574" s="364" t="s">
        <v>744</v>
      </c>
      <c r="N1574" s="364" t="s">
        <v>739</v>
      </c>
      <c r="O1574" s="364" t="s">
        <v>738</v>
      </c>
      <c r="P1574" s="364" t="s">
        <v>739</v>
      </c>
      <c r="Q1574" s="364" t="s">
        <v>740</v>
      </c>
      <c r="R1574" s="364" t="s">
        <v>741</v>
      </c>
      <c r="S1574" s="364" t="s">
        <v>739</v>
      </c>
      <c r="T1574" s="365">
        <v>2893</v>
      </c>
      <c r="U1574" s="365">
        <v>1236</v>
      </c>
      <c r="V1574" s="365">
        <v>0</v>
      </c>
      <c r="W1574" s="365">
        <v>0</v>
      </c>
      <c r="X1574" s="365">
        <v>863</v>
      </c>
      <c r="Y1574" s="365">
        <v>4992</v>
      </c>
      <c r="Z1574" s="365">
        <v>35452</v>
      </c>
      <c r="AA1574" s="365">
        <v>35452</v>
      </c>
      <c r="AB1574" s="365">
        <v>0</v>
      </c>
      <c r="AC1574" s="365">
        <v>0</v>
      </c>
      <c r="AD1574" s="365">
        <v>0</v>
      </c>
      <c r="AE1574" s="365">
        <v>27119</v>
      </c>
      <c r="AF1574" s="365">
        <v>615</v>
      </c>
      <c r="AG1574" s="365">
        <v>632</v>
      </c>
      <c r="AH1574" s="365">
        <v>19853</v>
      </c>
      <c r="AI1574" s="365">
        <v>0</v>
      </c>
      <c r="AJ1574" s="365">
        <v>0</v>
      </c>
      <c r="AK1574" s="365">
        <v>0</v>
      </c>
      <c r="AL1574" s="365">
        <v>53894</v>
      </c>
      <c r="AM1574" s="365">
        <v>0</v>
      </c>
      <c r="AN1574" s="365">
        <v>0</v>
      </c>
      <c r="AO1574" s="365">
        <v>0</v>
      </c>
      <c r="AP1574" s="365">
        <v>0</v>
      </c>
      <c r="AQ1574" s="365">
        <v>0</v>
      </c>
      <c r="AR1574" s="365">
        <v>0</v>
      </c>
      <c r="AS1574" s="365">
        <v>0</v>
      </c>
      <c r="AT1574" s="365">
        <v>0</v>
      </c>
      <c r="AU1574" s="365">
        <v>4525</v>
      </c>
      <c r="AV1574" s="365">
        <v>147082</v>
      </c>
      <c r="AW1574" s="365">
        <v>0</v>
      </c>
      <c r="AX1574" s="365">
        <v>0</v>
      </c>
      <c r="AY1574" s="365">
        <v>147082</v>
      </c>
    </row>
    <row r="1575" spans="1:79">
      <c r="A1575" s="458" t="str">
        <f t="shared" si="24"/>
        <v>1752102264075000</v>
      </c>
      <c r="B1575" s="364" t="s">
        <v>1616</v>
      </c>
      <c r="C1575" s="364" t="s">
        <v>553</v>
      </c>
      <c r="D1575" s="364" t="s">
        <v>576</v>
      </c>
      <c r="E1575" s="364" t="s">
        <v>743</v>
      </c>
      <c r="F1575" s="364" t="s">
        <v>595</v>
      </c>
      <c r="G1575" s="364" t="s">
        <v>596</v>
      </c>
      <c r="H1575" s="364" t="s">
        <v>556</v>
      </c>
      <c r="J1575" s="364" t="s">
        <v>559</v>
      </c>
      <c r="K1575" s="364" t="s">
        <v>561</v>
      </c>
      <c r="L1575" s="364" t="s">
        <v>741</v>
      </c>
      <c r="M1575" s="364" t="s">
        <v>744</v>
      </c>
      <c r="N1575" s="364" t="s">
        <v>739</v>
      </c>
      <c r="O1575" s="364" t="s">
        <v>738</v>
      </c>
      <c r="P1575" s="364" t="s">
        <v>739</v>
      </c>
      <c r="Q1575" s="364" t="s">
        <v>740</v>
      </c>
      <c r="R1575" s="364" t="s">
        <v>741</v>
      </c>
      <c r="S1575" s="364" t="s">
        <v>739</v>
      </c>
      <c r="T1575" s="365">
        <v>2562</v>
      </c>
      <c r="U1575" s="365">
        <v>331</v>
      </c>
      <c r="V1575" s="365">
        <v>1189</v>
      </c>
      <c r="W1575" s="365">
        <v>47</v>
      </c>
      <c r="X1575" s="365">
        <v>0</v>
      </c>
      <c r="Y1575" s="365">
        <v>0</v>
      </c>
      <c r="Z1575" s="365">
        <v>0</v>
      </c>
      <c r="AA1575" s="365">
        <v>0</v>
      </c>
      <c r="AB1575" s="365">
        <v>863</v>
      </c>
      <c r="AC1575" s="365">
        <v>0</v>
      </c>
      <c r="AD1575" s="365">
        <v>0</v>
      </c>
      <c r="AE1575" s="365">
        <v>4614</v>
      </c>
      <c r="AF1575" s="365">
        <v>378</v>
      </c>
      <c r="AG1575" s="365">
        <v>0</v>
      </c>
    </row>
    <row r="1576" spans="1:79">
      <c r="A1576" s="458" t="str">
        <f t="shared" si="24"/>
        <v>1752401264075000</v>
      </c>
      <c r="B1576" s="364" t="s">
        <v>1616</v>
      </c>
      <c r="C1576" s="364" t="s">
        <v>553</v>
      </c>
      <c r="D1576" s="364" t="s">
        <v>576</v>
      </c>
      <c r="E1576" s="364" t="s">
        <v>743</v>
      </c>
      <c r="F1576" s="364" t="s">
        <v>595</v>
      </c>
      <c r="G1576" s="364" t="s">
        <v>596</v>
      </c>
      <c r="H1576" s="364" t="s">
        <v>556</v>
      </c>
      <c r="J1576" s="364" t="s">
        <v>560</v>
      </c>
      <c r="K1576" s="364" t="s">
        <v>558</v>
      </c>
      <c r="L1576" s="364" t="s">
        <v>741</v>
      </c>
      <c r="M1576" s="364" t="s">
        <v>744</v>
      </c>
      <c r="N1576" s="364" t="s">
        <v>739</v>
      </c>
      <c r="O1576" s="364" t="s">
        <v>738</v>
      </c>
      <c r="P1576" s="364" t="s">
        <v>739</v>
      </c>
      <c r="Q1576" s="364" t="s">
        <v>740</v>
      </c>
      <c r="R1576" s="364" t="s">
        <v>741</v>
      </c>
      <c r="S1576" s="364" t="s">
        <v>739</v>
      </c>
      <c r="T1576" s="365">
        <v>0</v>
      </c>
      <c r="U1576" s="365">
        <v>821826</v>
      </c>
      <c r="V1576" s="365">
        <v>728189</v>
      </c>
      <c r="W1576" s="365">
        <v>592586</v>
      </c>
      <c r="X1576" s="365">
        <v>61944</v>
      </c>
      <c r="Y1576" s="365">
        <v>65255</v>
      </c>
      <c r="Z1576" s="365">
        <v>7085</v>
      </c>
      <c r="AA1576" s="365">
        <v>0</v>
      </c>
      <c r="AB1576" s="365">
        <v>0</v>
      </c>
      <c r="AC1576" s="365">
        <v>0</v>
      </c>
      <c r="AD1576" s="365">
        <v>0</v>
      </c>
      <c r="AE1576" s="365">
        <v>2276885</v>
      </c>
      <c r="AF1576" s="365">
        <v>0</v>
      </c>
      <c r="AG1576" s="365">
        <v>2276885</v>
      </c>
      <c r="AH1576" s="365">
        <v>0</v>
      </c>
      <c r="AI1576" s="365">
        <v>2276885</v>
      </c>
    </row>
    <row r="1577" spans="1:79">
      <c r="A1577" s="458" t="str">
        <f t="shared" si="24"/>
        <v>1752402264075000</v>
      </c>
      <c r="B1577" s="364" t="s">
        <v>1616</v>
      </c>
      <c r="C1577" s="364" t="s">
        <v>553</v>
      </c>
      <c r="D1577" s="364" t="s">
        <v>576</v>
      </c>
      <c r="E1577" s="364" t="s">
        <v>743</v>
      </c>
      <c r="F1577" s="364" t="s">
        <v>595</v>
      </c>
      <c r="G1577" s="364" t="s">
        <v>596</v>
      </c>
      <c r="H1577" s="364" t="s">
        <v>556</v>
      </c>
      <c r="J1577" s="364" t="s">
        <v>560</v>
      </c>
      <c r="K1577" s="364" t="s">
        <v>561</v>
      </c>
      <c r="L1577" s="364" t="s">
        <v>741</v>
      </c>
      <c r="M1577" s="364" t="s">
        <v>744</v>
      </c>
      <c r="N1577" s="364" t="s">
        <v>739</v>
      </c>
      <c r="O1577" s="364" t="s">
        <v>738</v>
      </c>
      <c r="P1577" s="364" t="s">
        <v>739</v>
      </c>
      <c r="Q1577" s="364" t="s">
        <v>740</v>
      </c>
      <c r="R1577" s="364" t="s">
        <v>741</v>
      </c>
      <c r="S1577" s="364" t="s">
        <v>739</v>
      </c>
      <c r="T1577" s="365">
        <v>0</v>
      </c>
      <c r="U1577" s="365">
        <v>5368</v>
      </c>
      <c r="V1577" s="365">
        <v>485891</v>
      </c>
      <c r="W1577" s="365">
        <v>277083</v>
      </c>
      <c r="X1577" s="365">
        <v>46726</v>
      </c>
      <c r="Y1577" s="365">
        <v>57988</v>
      </c>
      <c r="Z1577" s="365">
        <v>7085</v>
      </c>
      <c r="AA1577" s="365">
        <v>0</v>
      </c>
      <c r="AB1577" s="365">
        <v>0</v>
      </c>
      <c r="AC1577" s="365">
        <v>0</v>
      </c>
      <c r="AD1577" s="365">
        <v>0</v>
      </c>
      <c r="AE1577" s="365">
        <v>880141</v>
      </c>
      <c r="AF1577" s="365">
        <v>0</v>
      </c>
      <c r="AG1577" s="365">
        <v>880141</v>
      </c>
      <c r="AH1577" s="365">
        <v>0</v>
      </c>
      <c r="AI1577" s="365">
        <v>0</v>
      </c>
    </row>
    <row r="1578" spans="1:79">
      <c r="A1578" s="458" t="str">
        <f t="shared" si="24"/>
        <v>1752403264075000</v>
      </c>
      <c r="B1578" s="364" t="s">
        <v>1616</v>
      </c>
      <c r="C1578" s="364" t="s">
        <v>553</v>
      </c>
      <c r="D1578" s="364" t="s">
        <v>576</v>
      </c>
      <c r="E1578" s="364" t="s">
        <v>743</v>
      </c>
      <c r="F1578" s="364" t="s">
        <v>595</v>
      </c>
      <c r="G1578" s="364" t="s">
        <v>596</v>
      </c>
      <c r="H1578" s="364" t="s">
        <v>556</v>
      </c>
      <c r="J1578" s="364" t="s">
        <v>560</v>
      </c>
      <c r="K1578" s="364" t="s">
        <v>562</v>
      </c>
      <c r="L1578" s="364" t="s">
        <v>741</v>
      </c>
      <c r="M1578" s="364" t="s">
        <v>744</v>
      </c>
      <c r="N1578" s="364" t="s">
        <v>739</v>
      </c>
      <c r="O1578" s="364" t="s">
        <v>738</v>
      </c>
      <c r="P1578" s="364" t="s">
        <v>739</v>
      </c>
      <c r="Q1578" s="364" t="s">
        <v>740</v>
      </c>
      <c r="R1578" s="364" t="s">
        <v>741</v>
      </c>
      <c r="S1578" s="364" t="s">
        <v>739</v>
      </c>
      <c r="T1578" s="365">
        <v>0</v>
      </c>
      <c r="U1578" s="365">
        <v>0</v>
      </c>
      <c r="V1578" s="365">
        <v>0</v>
      </c>
      <c r="W1578" s="365">
        <v>0</v>
      </c>
      <c r="X1578" s="365">
        <v>0</v>
      </c>
      <c r="Y1578" s="365">
        <v>0</v>
      </c>
      <c r="Z1578" s="365">
        <v>0</v>
      </c>
      <c r="AA1578" s="365">
        <v>0</v>
      </c>
      <c r="AB1578" s="365">
        <v>0</v>
      </c>
      <c r="AC1578" s="365">
        <v>0</v>
      </c>
      <c r="AD1578" s="365">
        <v>0</v>
      </c>
      <c r="AE1578" s="365">
        <v>0</v>
      </c>
      <c r="AF1578" s="365">
        <v>0</v>
      </c>
      <c r="AG1578" s="365">
        <v>0</v>
      </c>
      <c r="AH1578" s="365">
        <v>0</v>
      </c>
      <c r="AI1578" s="365">
        <v>0</v>
      </c>
    </row>
    <row r="1579" spans="1:79">
      <c r="A1579" s="458" t="str">
        <f t="shared" si="24"/>
        <v>1752404264075000</v>
      </c>
      <c r="B1579" s="364" t="s">
        <v>1616</v>
      </c>
      <c r="C1579" s="364" t="s">
        <v>553</v>
      </c>
      <c r="D1579" s="364" t="s">
        <v>576</v>
      </c>
      <c r="E1579" s="364" t="s">
        <v>743</v>
      </c>
      <c r="F1579" s="364" t="s">
        <v>595</v>
      </c>
      <c r="G1579" s="364" t="s">
        <v>596</v>
      </c>
      <c r="H1579" s="364" t="s">
        <v>556</v>
      </c>
      <c r="J1579" s="364" t="s">
        <v>560</v>
      </c>
      <c r="K1579" s="364" t="s">
        <v>563</v>
      </c>
      <c r="L1579" s="364" t="s">
        <v>741</v>
      </c>
      <c r="M1579" s="364" t="s">
        <v>744</v>
      </c>
      <c r="N1579" s="364" t="s">
        <v>739</v>
      </c>
      <c r="O1579" s="364" t="s">
        <v>738</v>
      </c>
      <c r="P1579" s="364" t="s">
        <v>739</v>
      </c>
      <c r="Q1579" s="364" t="s">
        <v>740</v>
      </c>
      <c r="R1579" s="364" t="s">
        <v>741</v>
      </c>
      <c r="S1579" s="364" t="s">
        <v>739</v>
      </c>
      <c r="T1579" s="365">
        <v>0</v>
      </c>
      <c r="U1579" s="365">
        <v>0</v>
      </c>
      <c r="V1579" s="365">
        <v>0</v>
      </c>
      <c r="W1579" s="365">
        <v>0</v>
      </c>
      <c r="X1579" s="365">
        <v>0</v>
      </c>
      <c r="Y1579" s="365">
        <v>0</v>
      </c>
      <c r="Z1579" s="365">
        <v>0</v>
      </c>
      <c r="AA1579" s="365">
        <v>0</v>
      </c>
      <c r="AB1579" s="365">
        <v>0</v>
      </c>
      <c r="AC1579" s="365">
        <v>0</v>
      </c>
      <c r="AD1579" s="365">
        <v>0</v>
      </c>
      <c r="AE1579" s="365">
        <v>0</v>
      </c>
      <c r="AF1579" s="365">
        <v>0</v>
      </c>
      <c r="AG1579" s="365">
        <v>0</v>
      </c>
      <c r="AH1579" s="365">
        <v>0</v>
      </c>
      <c r="AI1579" s="365">
        <v>0</v>
      </c>
    </row>
    <row r="1580" spans="1:79">
      <c r="A1580" s="458" t="str">
        <f t="shared" si="24"/>
        <v>1752405264075000</v>
      </c>
      <c r="B1580" s="364" t="s">
        <v>1616</v>
      </c>
      <c r="C1580" s="364" t="s">
        <v>553</v>
      </c>
      <c r="D1580" s="364" t="s">
        <v>576</v>
      </c>
      <c r="E1580" s="364" t="s">
        <v>743</v>
      </c>
      <c r="F1580" s="364" t="s">
        <v>595</v>
      </c>
      <c r="G1580" s="364" t="s">
        <v>596</v>
      </c>
      <c r="H1580" s="364" t="s">
        <v>556</v>
      </c>
      <c r="J1580" s="364" t="s">
        <v>560</v>
      </c>
      <c r="K1580" s="364" t="s">
        <v>564</v>
      </c>
      <c r="L1580" s="364" t="s">
        <v>741</v>
      </c>
      <c r="M1580" s="364" t="s">
        <v>744</v>
      </c>
      <c r="N1580" s="364" t="s">
        <v>739</v>
      </c>
      <c r="O1580" s="364" t="s">
        <v>738</v>
      </c>
      <c r="P1580" s="364" t="s">
        <v>739</v>
      </c>
      <c r="Q1580" s="364" t="s">
        <v>740</v>
      </c>
      <c r="R1580" s="364" t="s">
        <v>741</v>
      </c>
      <c r="S1580" s="364" t="s">
        <v>739</v>
      </c>
      <c r="T1580" s="365">
        <v>0</v>
      </c>
      <c r="U1580" s="365">
        <v>66936</v>
      </c>
      <c r="V1580" s="365">
        <v>109893</v>
      </c>
      <c r="W1580" s="365">
        <v>315503</v>
      </c>
      <c r="X1580" s="365">
        <v>15218</v>
      </c>
      <c r="Y1580" s="365">
        <v>7267</v>
      </c>
      <c r="Z1580" s="365">
        <v>0</v>
      </c>
      <c r="AA1580" s="365">
        <v>0</v>
      </c>
      <c r="AB1580" s="365">
        <v>0</v>
      </c>
      <c r="AC1580" s="365">
        <v>0</v>
      </c>
      <c r="AD1580" s="365">
        <v>0</v>
      </c>
      <c r="AE1580" s="365">
        <v>514817</v>
      </c>
      <c r="AF1580" s="365">
        <v>0</v>
      </c>
      <c r="AG1580" s="365">
        <v>514817</v>
      </c>
      <c r="AH1580" s="365">
        <v>0</v>
      </c>
      <c r="AI1580" s="365">
        <v>0</v>
      </c>
    </row>
    <row r="1581" spans="1:79">
      <c r="A1581" s="458" t="str">
        <f t="shared" si="24"/>
        <v>1752406264075000</v>
      </c>
      <c r="B1581" s="364" t="s">
        <v>1616</v>
      </c>
      <c r="C1581" s="364" t="s">
        <v>553</v>
      </c>
      <c r="D1581" s="364" t="s">
        <v>576</v>
      </c>
      <c r="E1581" s="364" t="s">
        <v>743</v>
      </c>
      <c r="F1581" s="364" t="s">
        <v>595</v>
      </c>
      <c r="G1581" s="364" t="s">
        <v>596</v>
      </c>
      <c r="H1581" s="364" t="s">
        <v>556</v>
      </c>
      <c r="J1581" s="364" t="s">
        <v>560</v>
      </c>
      <c r="K1581" s="364" t="s">
        <v>565</v>
      </c>
      <c r="L1581" s="364" t="s">
        <v>741</v>
      </c>
      <c r="M1581" s="364" t="s">
        <v>744</v>
      </c>
      <c r="N1581" s="364" t="s">
        <v>739</v>
      </c>
      <c r="O1581" s="364" t="s">
        <v>738</v>
      </c>
      <c r="P1581" s="364" t="s">
        <v>739</v>
      </c>
      <c r="Q1581" s="364" t="s">
        <v>740</v>
      </c>
      <c r="R1581" s="364" t="s">
        <v>741</v>
      </c>
      <c r="S1581" s="364" t="s">
        <v>739</v>
      </c>
      <c r="T1581" s="365">
        <v>0</v>
      </c>
      <c r="U1581" s="365">
        <v>442975</v>
      </c>
      <c r="V1581" s="365">
        <v>54855</v>
      </c>
      <c r="W1581" s="365">
        <v>0</v>
      </c>
      <c r="X1581" s="365">
        <v>0</v>
      </c>
      <c r="Y1581" s="365">
        <v>0</v>
      </c>
      <c r="Z1581" s="365">
        <v>0</v>
      </c>
      <c r="AA1581" s="365">
        <v>0</v>
      </c>
      <c r="AB1581" s="365">
        <v>0</v>
      </c>
      <c r="AC1581" s="365">
        <v>0</v>
      </c>
      <c r="AD1581" s="365">
        <v>0</v>
      </c>
      <c r="AE1581" s="365">
        <v>497830</v>
      </c>
      <c r="AF1581" s="365">
        <v>0</v>
      </c>
      <c r="AG1581" s="365">
        <v>497830</v>
      </c>
      <c r="AH1581" s="365">
        <v>0</v>
      </c>
      <c r="AI1581" s="365">
        <v>0</v>
      </c>
    </row>
    <row r="1582" spans="1:79">
      <c r="A1582" s="458" t="str">
        <f t="shared" si="24"/>
        <v>1752407264075000</v>
      </c>
      <c r="B1582" s="364" t="s">
        <v>1616</v>
      </c>
      <c r="C1582" s="364" t="s">
        <v>553</v>
      </c>
      <c r="D1582" s="364" t="s">
        <v>576</v>
      </c>
      <c r="E1582" s="364" t="s">
        <v>743</v>
      </c>
      <c r="F1582" s="364" t="s">
        <v>595</v>
      </c>
      <c r="G1582" s="364" t="s">
        <v>596</v>
      </c>
      <c r="H1582" s="364" t="s">
        <v>556</v>
      </c>
      <c r="J1582" s="364" t="s">
        <v>560</v>
      </c>
      <c r="K1582" s="364" t="s">
        <v>566</v>
      </c>
      <c r="L1582" s="364" t="s">
        <v>741</v>
      </c>
      <c r="M1582" s="364" t="s">
        <v>744</v>
      </c>
      <c r="N1582" s="364" t="s">
        <v>739</v>
      </c>
      <c r="O1582" s="364" t="s">
        <v>738</v>
      </c>
      <c r="P1582" s="364" t="s">
        <v>739</v>
      </c>
      <c r="Q1582" s="364" t="s">
        <v>740</v>
      </c>
      <c r="R1582" s="364" t="s">
        <v>741</v>
      </c>
      <c r="S1582" s="364" t="s">
        <v>739</v>
      </c>
      <c r="T1582" s="365">
        <v>0</v>
      </c>
      <c r="U1582" s="365">
        <v>306547</v>
      </c>
      <c r="V1582" s="365">
        <v>77550</v>
      </c>
      <c r="W1582" s="365">
        <v>0</v>
      </c>
      <c r="X1582" s="365">
        <v>0</v>
      </c>
      <c r="Y1582" s="365">
        <v>0</v>
      </c>
      <c r="Z1582" s="365">
        <v>0</v>
      </c>
      <c r="AA1582" s="365">
        <v>0</v>
      </c>
      <c r="AB1582" s="365">
        <v>0</v>
      </c>
      <c r="AC1582" s="365">
        <v>0</v>
      </c>
      <c r="AD1582" s="365">
        <v>0</v>
      </c>
      <c r="AE1582" s="365">
        <v>384097</v>
      </c>
      <c r="AF1582" s="365">
        <v>0</v>
      </c>
      <c r="AG1582" s="365">
        <v>384097</v>
      </c>
      <c r="AH1582" s="365">
        <v>0</v>
      </c>
      <c r="AI1582" s="365">
        <v>0</v>
      </c>
    </row>
    <row r="1583" spans="1:79">
      <c r="A1583" s="458" t="str">
        <f t="shared" si="24"/>
        <v>1752408264075000</v>
      </c>
      <c r="B1583" s="364" t="s">
        <v>1616</v>
      </c>
      <c r="C1583" s="364" t="s">
        <v>553</v>
      </c>
      <c r="D1583" s="364" t="s">
        <v>576</v>
      </c>
      <c r="E1583" s="364" t="s">
        <v>743</v>
      </c>
      <c r="F1583" s="364" t="s">
        <v>595</v>
      </c>
      <c r="G1583" s="364" t="s">
        <v>596</v>
      </c>
      <c r="H1583" s="364" t="s">
        <v>556</v>
      </c>
      <c r="J1583" s="364" t="s">
        <v>560</v>
      </c>
      <c r="K1583" s="364" t="s">
        <v>554</v>
      </c>
      <c r="L1583" s="364" t="s">
        <v>741</v>
      </c>
      <c r="M1583" s="364" t="s">
        <v>744</v>
      </c>
      <c r="N1583" s="364" t="s">
        <v>739</v>
      </c>
      <c r="O1583" s="364" t="s">
        <v>738</v>
      </c>
      <c r="P1583" s="364" t="s">
        <v>739</v>
      </c>
      <c r="Q1583" s="364" t="s">
        <v>740</v>
      </c>
      <c r="R1583" s="364" t="s">
        <v>741</v>
      </c>
      <c r="S1583" s="364" t="s">
        <v>739</v>
      </c>
      <c r="T1583" s="365">
        <v>0</v>
      </c>
      <c r="U1583" s="365">
        <v>0</v>
      </c>
      <c r="V1583" s="365">
        <v>0</v>
      </c>
      <c r="W1583" s="365">
        <v>0</v>
      </c>
      <c r="X1583" s="365">
        <v>0</v>
      </c>
      <c r="Y1583" s="365">
        <v>0</v>
      </c>
      <c r="Z1583" s="365">
        <v>0</v>
      </c>
      <c r="AA1583" s="365">
        <v>0</v>
      </c>
      <c r="AB1583" s="365">
        <v>0</v>
      </c>
      <c r="AC1583" s="365">
        <v>0</v>
      </c>
      <c r="AD1583" s="365">
        <v>0</v>
      </c>
      <c r="AE1583" s="365">
        <v>0</v>
      </c>
      <c r="AF1583" s="365">
        <v>0</v>
      </c>
      <c r="AG1583" s="365">
        <v>0</v>
      </c>
      <c r="AH1583" s="365">
        <v>0</v>
      </c>
      <c r="AI1583" s="365">
        <v>0</v>
      </c>
    </row>
    <row r="1584" spans="1:79">
      <c r="A1584" s="458" t="str">
        <f t="shared" si="24"/>
        <v>1752409264075000</v>
      </c>
      <c r="B1584" s="364" t="s">
        <v>1616</v>
      </c>
      <c r="C1584" s="364" t="s">
        <v>553</v>
      </c>
      <c r="D1584" s="364" t="s">
        <v>576</v>
      </c>
      <c r="E1584" s="364" t="s">
        <v>743</v>
      </c>
      <c r="F1584" s="364" t="s">
        <v>595</v>
      </c>
      <c r="G1584" s="364" t="s">
        <v>596</v>
      </c>
      <c r="H1584" s="364" t="s">
        <v>556</v>
      </c>
      <c r="J1584" s="364" t="s">
        <v>560</v>
      </c>
      <c r="K1584" s="364" t="s">
        <v>567</v>
      </c>
      <c r="L1584" s="364" t="s">
        <v>741</v>
      </c>
      <c r="M1584" s="364" t="s">
        <v>744</v>
      </c>
      <c r="N1584" s="364" t="s">
        <v>739</v>
      </c>
      <c r="O1584" s="364" t="s">
        <v>738</v>
      </c>
      <c r="P1584" s="364" t="s">
        <v>739</v>
      </c>
      <c r="Q1584" s="364" t="s">
        <v>740</v>
      </c>
      <c r="R1584" s="364" t="s">
        <v>741</v>
      </c>
      <c r="S1584" s="364" t="s">
        <v>739</v>
      </c>
      <c r="T1584" s="365">
        <v>0</v>
      </c>
      <c r="U1584" s="365">
        <v>0</v>
      </c>
      <c r="V1584" s="365">
        <v>0</v>
      </c>
      <c r="W1584" s="365">
        <v>0</v>
      </c>
      <c r="X1584" s="365">
        <v>0</v>
      </c>
      <c r="Y1584" s="365">
        <v>0</v>
      </c>
      <c r="Z1584" s="365">
        <v>0</v>
      </c>
      <c r="AA1584" s="365">
        <v>0</v>
      </c>
      <c r="AB1584" s="365">
        <v>0</v>
      </c>
      <c r="AC1584" s="365">
        <v>0</v>
      </c>
      <c r="AD1584" s="365">
        <v>0</v>
      </c>
      <c r="AE1584" s="365">
        <v>0</v>
      </c>
      <c r="AF1584" s="365">
        <v>0</v>
      </c>
      <c r="AG1584" s="365">
        <v>0</v>
      </c>
      <c r="AH1584" s="365">
        <v>0</v>
      </c>
      <c r="AI1584" s="365">
        <v>0</v>
      </c>
    </row>
    <row r="1585" spans="1:109">
      <c r="A1585" s="458" t="str">
        <f t="shared" si="24"/>
        <v>1752410264075000</v>
      </c>
      <c r="B1585" s="364" t="s">
        <v>1616</v>
      </c>
      <c r="C1585" s="364" t="s">
        <v>553</v>
      </c>
      <c r="D1585" s="364" t="s">
        <v>576</v>
      </c>
      <c r="E1585" s="364" t="s">
        <v>743</v>
      </c>
      <c r="F1585" s="364" t="s">
        <v>595</v>
      </c>
      <c r="G1585" s="364" t="s">
        <v>596</v>
      </c>
      <c r="H1585" s="364" t="s">
        <v>556</v>
      </c>
      <c r="J1585" s="364" t="s">
        <v>560</v>
      </c>
      <c r="K1585" s="364" t="s">
        <v>568</v>
      </c>
      <c r="L1585" s="364" t="s">
        <v>741</v>
      </c>
      <c r="M1585" s="364" t="s">
        <v>744</v>
      </c>
      <c r="N1585" s="364" t="s">
        <v>739</v>
      </c>
      <c r="O1585" s="364" t="s">
        <v>738</v>
      </c>
      <c r="P1585" s="364" t="s">
        <v>739</v>
      </c>
      <c r="Q1585" s="364" t="s">
        <v>740</v>
      </c>
      <c r="R1585" s="364" t="s">
        <v>741</v>
      </c>
      <c r="S1585" s="364" t="s">
        <v>739</v>
      </c>
      <c r="T1585" s="365">
        <v>0</v>
      </c>
      <c r="U1585" s="365">
        <v>0</v>
      </c>
      <c r="V1585" s="365">
        <v>0</v>
      </c>
      <c r="W1585" s="365">
        <v>0</v>
      </c>
      <c r="X1585" s="365">
        <v>0</v>
      </c>
      <c r="Y1585" s="365">
        <v>0</v>
      </c>
      <c r="Z1585" s="365">
        <v>0</v>
      </c>
      <c r="AA1585" s="365">
        <v>0</v>
      </c>
      <c r="AB1585" s="365">
        <v>0</v>
      </c>
      <c r="AC1585" s="365">
        <v>0</v>
      </c>
      <c r="AD1585" s="365">
        <v>0</v>
      </c>
      <c r="AE1585" s="365">
        <v>0</v>
      </c>
      <c r="AF1585" s="365">
        <v>0</v>
      </c>
      <c r="AG1585" s="365">
        <v>0</v>
      </c>
      <c r="AH1585" s="365">
        <v>0</v>
      </c>
      <c r="AI1585" s="365">
        <v>0</v>
      </c>
    </row>
    <row r="1586" spans="1:109">
      <c r="A1586" s="458" t="str">
        <f t="shared" si="24"/>
        <v>1752411264075000</v>
      </c>
      <c r="B1586" s="364" t="s">
        <v>1616</v>
      </c>
      <c r="C1586" s="364" t="s">
        <v>553</v>
      </c>
      <c r="D1586" s="364" t="s">
        <v>576</v>
      </c>
      <c r="E1586" s="364" t="s">
        <v>743</v>
      </c>
      <c r="F1586" s="364" t="s">
        <v>595</v>
      </c>
      <c r="G1586" s="364" t="s">
        <v>596</v>
      </c>
      <c r="H1586" s="364" t="s">
        <v>556</v>
      </c>
      <c r="J1586" s="364" t="s">
        <v>560</v>
      </c>
      <c r="K1586" s="364" t="s">
        <v>569</v>
      </c>
      <c r="L1586" s="364" t="s">
        <v>741</v>
      </c>
      <c r="M1586" s="364" t="s">
        <v>744</v>
      </c>
      <c r="N1586" s="364" t="s">
        <v>739</v>
      </c>
      <c r="O1586" s="364" t="s">
        <v>738</v>
      </c>
      <c r="P1586" s="364" t="s">
        <v>739</v>
      </c>
      <c r="Q1586" s="364" t="s">
        <v>740</v>
      </c>
      <c r="R1586" s="364" t="s">
        <v>741</v>
      </c>
      <c r="S1586" s="364" t="s">
        <v>739</v>
      </c>
      <c r="T1586" s="365">
        <v>0</v>
      </c>
      <c r="U1586" s="365">
        <v>0</v>
      </c>
      <c r="V1586" s="365">
        <v>0</v>
      </c>
      <c r="W1586" s="365">
        <v>0</v>
      </c>
      <c r="X1586" s="365">
        <v>0</v>
      </c>
      <c r="Y1586" s="365">
        <v>0</v>
      </c>
      <c r="Z1586" s="365">
        <v>0</v>
      </c>
      <c r="AA1586" s="365">
        <v>0</v>
      </c>
      <c r="AB1586" s="365">
        <v>0</v>
      </c>
      <c r="AC1586" s="365">
        <v>0</v>
      </c>
      <c r="AD1586" s="365">
        <v>0</v>
      </c>
      <c r="AE1586" s="365">
        <v>0</v>
      </c>
      <c r="AF1586" s="365">
        <v>0</v>
      </c>
      <c r="AG1586" s="365">
        <v>0</v>
      </c>
      <c r="AH1586" s="365">
        <v>0</v>
      </c>
      <c r="AI1586" s="365">
        <v>0</v>
      </c>
    </row>
    <row r="1587" spans="1:109">
      <c r="A1587" s="458" t="str">
        <f t="shared" si="24"/>
        <v>1752412264075000</v>
      </c>
      <c r="B1587" s="364" t="s">
        <v>1616</v>
      </c>
      <c r="C1587" s="364" t="s">
        <v>553</v>
      </c>
      <c r="D1587" s="364" t="s">
        <v>576</v>
      </c>
      <c r="E1587" s="364" t="s">
        <v>743</v>
      </c>
      <c r="F1587" s="364" t="s">
        <v>595</v>
      </c>
      <c r="G1587" s="364" t="s">
        <v>596</v>
      </c>
      <c r="H1587" s="364" t="s">
        <v>556</v>
      </c>
      <c r="J1587" s="364" t="s">
        <v>560</v>
      </c>
      <c r="K1587" s="364" t="s">
        <v>557</v>
      </c>
      <c r="L1587" s="364" t="s">
        <v>741</v>
      </c>
      <c r="M1587" s="364" t="s">
        <v>744</v>
      </c>
      <c r="N1587" s="364" t="s">
        <v>739</v>
      </c>
      <c r="O1587" s="364" t="s">
        <v>738</v>
      </c>
      <c r="P1587" s="364" t="s">
        <v>739</v>
      </c>
      <c r="Q1587" s="364" t="s">
        <v>740</v>
      </c>
      <c r="R1587" s="364" t="s">
        <v>741</v>
      </c>
      <c r="S1587" s="364" t="s">
        <v>739</v>
      </c>
      <c r="T1587" s="365">
        <v>0</v>
      </c>
      <c r="U1587" s="365">
        <v>0</v>
      </c>
      <c r="V1587" s="365">
        <v>0</v>
      </c>
      <c r="W1587" s="365">
        <v>0</v>
      </c>
      <c r="X1587" s="365">
        <v>0</v>
      </c>
      <c r="Y1587" s="365">
        <v>0</v>
      </c>
      <c r="Z1587" s="365">
        <v>0</v>
      </c>
      <c r="AA1587" s="365">
        <v>0</v>
      </c>
      <c r="AB1587" s="365">
        <v>0</v>
      </c>
      <c r="AC1587" s="365">
        <v>0</v>
      </c>
      <c r="AD1587" s="365">
        <v>0</v>
      </c>
      <c r="AE1587" s="365">
        <v>0</v>
      </c>
      <c r="AF1587" s="365">
        <v>0</v>
      </c>
      <c r="AG1587" s="365">
        <v>0</v>
      </c>
      <c r="AH1587" s="365">
        <v>0</v>
      </c>
      <c r="AI1587" s="365">
        <v>0</v>
      </c>
    </row>
    <row r="1588" spans="1:109">
      <c r="A1588" s="458" t="str">
        <f t="shared" si="24"/>
        <v>1752601264075000</v>
      </c>
      <c r="B1588" s="364" t="s">
        <v>1616</v>
      </c>
      <c r="C1588" s="364" t="s">
        <v>553</v>
      </c>
      <c r="D1588" s="364" t="s">
        <v>576</v>
      </c>
      <c r="E1588" s="364" t="s">
        <v>743</v>
      </c>
      <c r="F1588" s="364" t="s">
        <v>595</v>
      </c>
      <c r="G1588" s="364" t="s">
        <v>596</v>
      </c>
      <c r="H1588" s="364" t="s">
        <v>556</v>
      </c>
      <c r="J1588" s="364" t="s">
        <v>570</v>
      </c>
      <c r="K1588" s="364" t="s">
        <v>558</v>
      </c>
      <c r="L1588" s="364" t="s">
        <v>741</v>
      </c>
      <c r="M1588" s="364" t="s">
        <v>744</v>
      </c>
      <c r="N1588" s="364" t="s">
        <v>739</v>
      </c>
      <c r="O1588" s="364" t="s">
        <v>738</v>
      </c>
      <c r="P1588" s="364" t="s">
        <v>739</v>
      </c>
      <c r="Q1588" s="364" t="s">
        <v>740</v>
      </c>
      <c r="R1588" s="364" t="s">
        <v>741</v>
      </c>
      <c r="S1588" s="364" t="s">
        <v>739</v>
      </c>
      <c r="T1588" s="365">
        <v>283991</v>
      </c>
      <c r="U1588" s="365">
        <v>95563</v>
      </c>
      <c r="V1588" s="365">
        <v>95563</v>
      </c>
      <c r="W1588" s="365">
        <v>0</v>
      </c>
      <c r="X1588" s="365">
        <v>0</v>
      </c>
      <c r="Y1588" s="365">
        <v>0</v>
      </c>
      <c r="Z1588" s="365">
        <v>188428</v>
      </c>
      <c r="AA1588" s="365">
        <v>0</v>
      </c>
      <c r="AB1588" s="365">
        <v>0</v>
      </c>
      <c r="AC1588" s="365">
        <v>187523</v>
      </c>
      <c r="AD1588" s="365">
        <v>905</v>
      </c>
      <c r="AE1588" s="365">
        <v>147082</v>
      </c>
      <c r="AF1588" s="365">
        <v>109171</v>
      </c>
      <c r="AG1588" s="365">
        <v>4992</v>
      </c>
      <c r="AH1588" s="365">
        <v>0</v>
      </c>
      <c r="AI1588" s="365">
        <v>104179</v>
      </c>
      <c r="AJ1588" s="365">
        <v>37911</v>
      </c>
      <c r="AK1588" s="365">
        <v>35452</v>
      </c>
      <c r="AL1588" s="365">
        <v>35452</v>
      </c>
      <c r="AM1588" s="365">
        <v>0</v>
      </c>
      <c r="AN1588" s="365">
        <v>2459</v>
      </c>
      <c r="AO1588" s="365">
        <v>136909</v>
      </c>
      <c r="AP1588" s="365">
        <v>99167</v>
      </c>
      <c r="AQ1588" s="365">
        <v>78100</v>
      </c>
      <c r="AR1588" s="365">
        <v>0</v>
      </c>
      <c r="AS1588" s="365">
        <v>14952</v>
      </c>
      <c r="AT1588" s="365">
        <v>0</v>
      </c>
      <c r="AU1588" s="365">
        <v>0</v>
      </c>
      <c r="AV1588" s="365">
        <v>0</v>
      </c>
      <c r="AW1588" s="365">
        <v>2184</v>
      </c>
      <c r="AX1588" s="365">
        <v>0</v>
      </c>
      <c r="AY1588" s="365">
        <v>3931</v>
      </c>
      <c r="AZ1588" s="365">
        <v>236092</v>
      </c>
      <c r="BA1588" s="365">
        <v>13172</v>
      </c>
      <c r="BB1588" s="365">
        <v>4993</v>
      </c>
      <c r="BC1588" s="365">
        <v>0</v>
      </c>
      <c r="BD1588" s="365">
        <v>3245</v>
      </c>
      <c r="BE1588" s="365">
        <v>1600</v>
      </c>
      <c r="BF1588" s="365">
        <v>9927</v>
      </c>
      <c r="BG1588" s="365">
        <v>0</v>
      </c>
      <c r="BH1588" s="365">
        <v>1600</v>
      </c>
      <c r="BI1588" s="365">
        <v>0</v>
      </c>
      <c r="BJ1588" s="365">
        <v>0</v>
      </c>
      <c r="BK1588" s="365">
        <v>0</v>
      </c>
      <c r="BL1588" s="365">
        <v>1622</v>
      </c>
      <c r="BM1588" s="365">
        <v>0</v>
      </c>
      <c r="BN1588" s="365">
        <v>0</v>
      </c>
      <c r="BO1588" s="365">
        <v>9950</v>
      </c>
      <c r="BP1588" s="365">
        <v>222920</v>
      </c>
      <c r="BQ1588" s="365">
        <v>0</v>
      </c>
      <c r="BR1588" s="365">
        <v>0</v>
      </c>
      <c r="BS1588" s="365">
        <v>0</v>
      </c>
      <c r="BT1588" s="365">
        <v>0</v>
      </c>
      <c r="BU1588" s="365">
        <v>0</v>
      </c>
      <c r="BV1588" s="365">
        <v>0</v>
      </c>
      <c r="BW1588" s="365">
        <v>-136925</v>
      </c>
      <c r="BX1588" s="365">
        <v>-16</v>
      </c>
      <c r="BY1588" s="365">
        <v>0</v>
      </c>
      <c r="BZ1588" s="365">
        <v>166</v>
      </c>
      <c r="CA1588" s="365">
        <v>0</v>
      </c>
    </row>
    <row r="1589" spans="1:109">
      <c r="A1589" s="458" t="str">
        <f t="shared" si="24"/>
        <v>1752602264075000</v>
      </c>
      <c r="B1589" s="364" t="s">
        <v>1616</v>
      </c>
      <c r="C1589" s="364" t="s">
        <v>553</v>
      </c>
      <c r="D1589" s="364" t="s">
        <v>576</v>
      </c>
      <c r="E1589" s="364" t="s">
        <v>743</v>
      </c>
      <c r="F1589" s="364" t="s">
        <v>595</v>
      </c>
      <c r="G1589" s="364" t="s">
        <v>596</v>
      </c>
      <c r="H1589" s="364" t="s">
        <v>556</v>
      </c>
      <c r="J1589" s="364" t="s">
        <v>570</v>
      </c>
      <c r="K1589" s="364" t="s">
        <v>561</v>
      </c>
      <c r="L1589" s="364" t="s">
        <v>741</v>
      </c>
      <c r="M1589" s="364" t="s">
        <v>744</v>
      </c>
      <c r="N1589" s="364" t="s">
        <v>739</v>
      </c>
      <c r="O1589" s="364" t="s">
        <v>738</v>
      </c>
      <c r="P1589" s="364" t="s">
        <v>739</v>
      </c>
      <c r="Q1589" s="364" t="s">
        <v>740</v>
      </c>
      <c r="R1589" s="364" t="s">
        <v>741</v>
      </c>
      <c r="S1589" s="364" t="s">
        <v>739</v>
      </c>
      <c r="T1589" s="365">
        <v>0</v>
      </c>
      <c r="U1589" s="365">
        <v>150</v>
      </c>
      <c r="V1589" s="365">
        <v>0</v>
      </c>
      <c r="W1589" s="365">
        <v>0</v>
      </c>
      <c r="X1589" s="365">
        <v>0</v>
      </c>
      <c r="Y1589" s="365">
        <v>0</v>
      </c>
      <c r="Z1589" s="365">
        <v>0</v>
      </c>
      <c r="AA1589" s="365">
        <v>150</v>
      </c>
      <c r="AB1589" s="365">
        <v>0</v>
      </c>
      <c r="AC1589" s="365">
        <v>33025</v>
      </c>
      <c r="AD1589" s="365">
        <v>0</v>
      </c>
      <c r="AE1589" s="365">
        <v>0</v>
      </c>
      <c r="AF1589" s="365">
        <v>33025</v>
      </c>
      <c r="AG1589" s="365">
        <v>0</v>
      </c>
      <c r="AH1589" s="365">
        <v>0</v>
      </c>
      <c r="AI1589" s="365">
        <v>0</v>
      </c>
      <c r="AJ1589" s="365">
        <v>0</v>
      </c>
      <c r="AK1589" s="365">
        <v>0</v>
      </c>
      <c r="AL1589" s="365">
        <v>0</v>
      </c>
      <c r="AM1589" s="365">
        <v>5523</v>
      </c>
      <c r="AN1589" s="365">
        <v>0</v>
      </c>
      <c r="AO1589" s="365">
        <v>0</v>
      </c>
      <c r="AP1589" s="365">
        <v>0</v>
      </c>
      <c r="AQ1589" s="365">
        <v>0</v>
      </c>
      <c r="AR1589" s="365">
        <v>13172</v>
      </c>
      <c r="AS1589" s="365">
        <v>0</v>
      </c>
      <c r="AT1589" s="365">
        <v>0</v>
      </c>
      <c r="AU1589" s="365">
        <v>0</v>
      </c>
      <c r="AV1589" s="365">
        <v>0</v>
      </c>
      <c r="AW1589" s="365">
        <v>0</v>
      </c>
      <c r="AX1589" s="365">
        <v>0</v>
      </c>
      <c r="AY1589" s="365">
        <v>0</v>
      </c>
      <c r="AZ1589" s="365">
        <v>0</v>
      </c>
      <c r="BA1589" s="365">
        <v>0</v>
      </c>
      <c r="BB1589" s="365">
        <v>0</v>
      </c>
      <c r="BC1589" s="365">
        <v>0</v>
      </c>
      <c r="BD1589" s="365">
        <v>0</v>
      </c>
      <c r="BE1589" s="365">
        <v>0</v>
      </c>
      <c r="BF1589" s="365">
        <v>0</v>
      </c>
      <c r="BG1589" s="365">
        <v>0</v>
      </c>
      <c r="BH1589" s="365">
        <v>0</v>
      </c>
      <c r="BI1589" s="365">
        <v>0</v>
      </c>
      <c r="BJ1589" s="365">
        <v>0</v>
      </c>
      <c r="BK1589" s="365">
        <v>0</v>
      </c>
      <c r="BL1589" s="365">
        <v>76500</v>
      </c>
      <c r="BM1589" s="365">
        <v>174614</v>
      </c>
      <c r="BN1589" s="365">
        <v>48306</v>
      </c>
      <c r="BO1589" s="365">
        <v>0</v>
      </c>
      <c r="BP1589" s="365">
        <v>0</v>
      </c>
      <c r="BQ1589" s="365">
        <v>13172</v>
      </c>
      <c r="BR1589" s="365">
        <v>172209</v>
      </c>
      <c r="BS1589" s="365">
        <v>15314</v>
      </c>
      <c r="BT1589" s="365">
        <v>9879</v>
      </c>
      <c r="BU1589" s="365">
        <v>5073</v>
      </c>
      <c r="BV1589" s="365">
        <v>146420</v>
      </c>
      <c r="BW1589" s="365">
        <v>146420</v>
      </c>
      <c r="BX1589" s="365">
        <v>35452</v>
      </c>
      <c r="BY1589" s="365">
        <v>35452</v>
      </c>
      <c r="BZ1589" s="365">
        <v>181872</v>
      </c>
      <c r="CA1589" s="365">
        <v>181872</v>
      </c>
      <c r="CB1589" s="365">
        <v>0</v>
      </c>
      <c r="CC1589" s="365">
        <v>0</v>
      </c>
      <c r="CD1589" s="365">
        <v>0</v>
      </c>
      <c r="CE1589" s="365">
        <v>0</v>
      </c>
      <c r="CF1589" s="365">
        <v>0</v>
      </c>
      <c r="CG1589" s="365">
        <v>0</v>
      </c>
      <c r="CH1589" s="365">
        <v>0</v>
      </c>
      <c r="CI1589" s="365">
        <v>0</v>
      </c>
      <c r="CJ1589" s="365">
        <v>86888</v>
      </c>
      <c r="CK1589" s="365">
        <v>95563</v>
      </c>
      <c r="CL1589" s="365">
        <v>0</v>
      </c>
      <c r="CM1589" s="365">
        <v>0</v>
      </c>
      <c r="CN1589" s="365">
        <v>0</v>
      </c>
      <c r="CO1589" s="365">
        <v>0</v>
      </c>
      <c r="CP1589" s="365">
        <v>0</v>
      </c>
      <c r="CQ1589" s="365">
        <v>0</v>
      </c>
      <c r="CR1589" s="365">
        <v>0</v>
      </c>
      <c r="CS1589" s="365">
        <v>0</v>
      </c>
      <c r="CT1589" s="365">
        <v>0</v>
      </c>
      <c r="CU1589" s="365">
        <v>13172</v>
      </c>
      <c r="CV1589" s="365">
        <v>0</v>
      </c>
      <c r="CW1589" s="365">
        <v>0</v>
      </c>
      <c r="CX1589" s="365">
        <v>0</v>
      </c>
      <c r="CY1589" s="365">
        <v>4609</v>
      </c>
      <c r="CZ1589" s="365">
        <v>384</v>
      </c>
      <c r="DA1589" s="365">
        <v>0</v>
      </c>
      <c r="DB1589" s="365">
        <v>0</v>
      </c>
      <c r="DC1589" s="365">
        <v>0</v>
      </c>
      <c r="DD1589" s="365">
        <v>0</v>
      </c>
      <c r="DE1589" s="365">
        <v>0</v>
      </c>
    </row>
    <row r="1590" spans="1:109">
      <c r="A1590" s="458" t="str">
        <f t="shared" si="24"/>
        <v>1753201264075000</v>
      </c>
      <c r="B1590" s="364" t="s">
        <v>1616</v>
      </c>
      <c r="C1590" s="364" t="s">
        <v>553</v>
      </c>
      <c r="D1590" s="364" t="s">
        <v>576</v>
      </c>
      <c r="E1590" s="364" t="s">
        <v>743</v>
      </c>
      <c r="F1590" s="364" t="s">
        <v>595</v>
      </c>
      <c r="G1590" s="364" t="s">
        <v>596</v>
      </c>
      <c r="H1590" s="364" t="s">
        <v>556</v>
      </c>
      <c r="J1590" s="364" t="s">
        <v>750</v>
      </c>
      <c r="K1590" s="364" t="s">
        <v>558</v>
      </c>
      <c r="L1590" s="364" t="s">
        <v>741</v>
      </c>
      <c r="M1590" s="364" t="s">
        <v>744</v>
      </c>
      <c r="N1590" s="364" t="s">
        <v>739</v>
      </c>
      <c r="O1590" s="364" t="s">
        <v>738</v>
      </c>
      <c r="P1590" s="364" t="s">
        <v>739</v>
      </c>
      <c r="Q1590" s="364" t="s">
        <v>740</v>
      </c>
      <c r="R1590" s="364" t="s">
        <v>741</v>
      </c>
      <c r="S1590" s="364" t="s">
        <v>739</v>
      </c>
      <c r="T1590" s="365">
        <v>0</v>
      </c>
      <c r="U1590" s="365">
        <v>996</v>
      </c>
      <c r="V1590" s="365">
        <v>0</v>
      </c>
      <c r="W1590" s="365">
        <v>0</v>
      </c>
      <c r="X1590" s="365">
        <v>0</v>
      </c>
      <c r="Y1590" s="365">
        <v>0</v>
      </c>
      <c r="Z1590" s="365">
        <v>996</v>
      </c>
      <c r="AA1590" s="365">
        <v>996</v>
      </c>
      <c r="AB1590" s="365">
        <v>0</v>
      </c>
      <c r="AC1590" s="365">
        <v>0</v>
      </c>
      <c r="AD1590" s="365">
        <v>0</v>
      </c>
      <c r="AE1590" s="365">
        <v>9337</v>
      </c>
      <c r="AF1590" s="365">
        <v>9337</v>
      </c>
      <c r="AG1590" s="365">
        <v>3941</v>
      </c>
      <c r="AH1590" s="365">
        <v>0</v>
      </c>
      <c r="AI1590" s="365">
        <v>0</v>
      </c>
      <c r="AJ1590" s="365">
        <v>0</v>
      </c>
      <c r="AK1590" s="365">
        <v>0</v>
      </c>
      <c r="AL1590" s="365">
        <v>13278</v>
      </c>
      <c r="AM1590" s="365">
        <v>13278</v>
      </c>
      <c r="AN1590" s="365">
        <v>0</v>
      </c>
      <c r="AO1590" s="365">
        <v>0</v>
      </c>
      <c r="AP1590" s="365">
        <v>4992</v>
      </c>
      <c r="AQ1590" s="365">
        <v>17782</v>
      </c>
      <c r="AR1590" s="365">
        <v>17782</v>
      </c>
      <c r="AS1590" s="365">
        <v>13585</v>
      </c>
      <c r="AT1590" s="365">
        <v>0</v>
      </c>
      <c r="AU1590" s="365">
        <v>0</v>
      </c>
      <c r="AV1590" s="365">
        <v>53894</v>
      </c>
      <c r="AW1590" s="365">
        <v>892</v>
      </c>
      <c r="AX1590" s="365">
        <v>91145</v>
      </c>
      <c r="AY1590" s="365">
        <v>91145</v>
      </c>
      <c r="AZ1590" s="365">
        <v>0</v>
      </c>
      <c r="BA1590" s="365">
        <v>0</v>
      </c>
      <c r="BB1590" s="365">
        <v>0</v>
      </c>
      <c r="BC1590" s="365">
        <v>0</v>
      </c>
      <c r="BD1590" s="365">
        <v>0</v>
      </c>
      <c r="BE1590" s="365">
        <v>6211</v>
      </c>
      <c r="BF1590" s="365">
        <v>6211</v>
      </c>
      <c r="BG1590" s="365">
        <v>6211</v>
      </c>
      <c r="BH1590" s="365">
        <v>0</v>
      </c>
      <c r="BI1590" s="365">
        <v>0</v>
      </c>
      <c r="BJ1590" s="365">
        <v>111630</v>
      </c>
      <c r="BK1590" s="365">
        <v>111630</v>
      </c>
      <c r="BL1590" s="365">
        <v>0</v>
      </c>
      <c r="BM1590" s="365">
        <v>0</v>
      </c>
      <c r="BN1590" s="365">
        <v>0</v>
      </c>
      <c r="BO1590" s="365">
        <v>0</v>
      </c>
      <c r="BP1590" s="365">
        <v>0</v>
      </c>
      <c r="BQ1590" s="365">
        <v>0</v>
      </c>
      <c r="BR1590" s="365">
        <v>35452</v>
      </c>
      <c r="BS1590" s="365">
        <v>0</v>
      </c>
      <c r="BT1590" s="365">
        <v>0</v>
      </c>
      <c r="BU1590" s="365">
        <v>0</v>
      </c>
      <c r="BV1590" s="365">
        <v>0</v>
      </c>
      <c r="BW1590" s="365">
        <v>25681</v>
      </c>
      <c r="BX1590" s="365">
        <v>9771</v>
      </c>
      <c r="BY1590" s="365">
        <v>146420</v>
      </c>
      <c r="BZ1590" s="365">
        <v>0</v>
      </c>
      <c r="CA1590" s="365">
        <v>0</v>
      </c>
    </row>
    <row r="1591" spans="1:109">
      <c r="A1591" s="458" t="str">
        <f t="shared" si="24"/>
        <v>1753202264075000</v>
      </c>
      <c r="B1591" s="364" t="s">
        <v>1616</v>
      </c>
      <c r="C1591" s="364" t="s">
        <v>553</v>
      </c>
      <c r="D1591" s="364" t="s">
        <v>576</v>
      </c>
      <c r="E1591" s="364" t="s">
        <v>743</v>
      </c>
      <c r="F1591" s="364" t="s">
        <v>595</v>
      </c>
      <c r="G1591" s="364" t="s">
        <v>596</v>
      </c>
      <c r="H1591" s="364" t="s">
        <v>556</v>
      </c>
      <c r="J1591" s="364" t="s">
        <v>750</v>
      </c>
      <c r="K1591" s="364" t="s">
        <v>561</v>
      </c>
      <c r="L1591" s="364" t="s">
        <v>741</v>
      </c>
      <c r="M1591" s="364" t="s">
        <v>744</v>
      </c>
      <c r="N1591" s="364" t="s">
        <v>739</v>
      </c>
      <c r="O1591" s="364" t="s">
        <v>738</v>
      </c>
      <c r="P1591" s="364" t="s">
        <v>739</v>
      </c>
      <c r="Q1591" s="364" t="s">
        <v>740</v>
      </c>
      <c r="R1591" s="364" t="s">
        <v>741</v>
      </c>
      <c r="S1591" s="364" t="s">
        <v>739</v>
      </c>
      <c r="T1591" s="365">
        <v>0</v>
      </c>
      <c r="U1591" s="365">
        <v>0</v>
      </c>
      <c r="V1591" s="365">
        <v>91459</v>
      </c>
      <c r="W1591" s="365">
        <v>54961</v>
      </c>
      <c r="X1591" s="365">
        <v>0</v>
      </c>
      <c r="Y1591" s="365">
        <v>0</v>
      </c>
      <c r="Z1591" s="365">
        <v>181872</v>
      </c>
      <c r="AA1591" s="365">
        <v>0</v>
      </c>
      <c r="AB1591" s="365">
        <v>0</v>
      </c>
      <c r="AC1591" s="365">
        <v>0</v>
      </c>
      <c r="AD1591" s="365">
        <v>0</v>
      </c>
      <c r="AE1591" s="365">
        <v>117140</v>
      </c>
      <c r="AF1591" s="365">
        <v>64732</v>
      </c>
      <c r="AG1591" s="365">
        <v>0</v>
      </c>
      <c r="AH1591" s="365">
        <v>293502</v>
      </c>
      <c r="AI1591" s="365">
        <v>111630</v>
      </c>
      <c r="AJ1591" s="365">
        <v>0</v>
      </c>
      <c r="AK1591" s="365">
        <v>181872</v>
      </c>
      <c r="AL1591" s="365">
        <v>0</v>
      </c>
      <c r="AM1591" s="365">
        <v>0</v>
      </c>
      <c r="AN1591" s="365">
        <v>0</v>
      </c>
      <c r="AO1591" s="365">
        <v>0</v>
      </c>
      <c r="AP1591" s="365">
        <v>0</v>
      </c>
      <c r="AQ1591" s="365">
        <v>95563</v>
      </c>
    </row>
    <row r="1592" spans="1:109">
      <c r="A1592" s="458" t="str">
        <f t="shared" si="24"/>
        <v>1753301264075000</v>
      </c>
      <c r="B1592" s="364" t="s">
        <v>1616</v>
      </c>
      <c r="C1592" s="364" t="s">
        <v>553</v>
      </c>
      <c r="D1592" s="364" t="s">
        <v>576</v>
      </c>
      <c r="E1592" s="364" t="s">
        <v>743</v>
      </c>
      <c r="F1592" s="364" t="s">
        <v>595</v>
      </c>
      <c r="G1592" s="364" t="s">
        <v>596</v>
      </c>
      <c r="H1592" s="364" t="s">
        <v>556</v>
      </c>
      <c r="J1592" s="364" t="s">
        <v>749</v>
      </c>
      <c r="K1592" s="364" t="s">
        <v>558</v>
      </c>
      <c r="L1592" s="364" t="s">
        <v>741</v>
      </c>
      <c r="M1592" s="364" t="s">
        <v>744</v>
      </c>
      <c r="N1592" s="364" t="s">
        <v>739</v>
      </c>
      <c r="O1592" s="364" t="s">
        <v>738</v>
      </c>
      <c r="P1592" s="364" t="s">
        <v>739</v>
      </c>
      <c r="Q1592" s="364" t="s">
        <v>740</v>
      </c>
      <c r="R1592" s="364" t="s">
        <v>741</v>
      </c>
      <c r="S1592" s="364" t="s">
        <v>739</v>
      </c>
      <c r="T1592" s="365">
        <v>3</v>
      </c>
      <c r="U1592" s="365">
        <v>0</v>
      </c>
      <c r="V1592" s="365">
        <v>20000</v>
      </c>
      <c r="W1592" s="365">
        <v>0</v>
      </c>
      <c r="X1592" s="365">
        <v>0</v>
      </c>
      <c r="Y1592" s="365">
        <v>0</v>
      </c>
      <c r="Z1592" s="365">
        <v>0</v>
      </c>
      <c r="AA1592" s="365">
        <v>100</v>
      </c>
      <c r="AB1592" s="365">
        <v>23400</v>
      </c>
      <c r="AC1592" s="365">
        <v>1000</v>
      </c>
      <c r="AD1592" s="365">
        <v>4231001</v>
      </c>
      <c r="AE1592" s="365">
        <v>4160401</v>
      </c>
      <c r="AF1592" s="365">
        <v>4180</v>
      </c>
      <c r="AG1592" s="365">
        <v>0</v>
      </c>
      <c r="AH1592" s="365">
        <v>0</v>
      </c>
      <c r="AI1592" s="365">
        <v>0</v>
      </c>
      <c r="AJ1592" s="365">
        <v>0</v>
      </c>
      <c r="AK1592" s="365">
        <v>0</v>
      </c>
      <c r="AL1592" s="365">
        <v>120268</v>
      </c>
      <c r="AM1592" s="365">
        <v>263862</v>
      </c>
      <c r="AN1592" s="365">
        <v>11396</v>
      </c>
      <c r="AO1592" s="365">
        <v>5227</v>
      </c>
      <c r="AP1592" s="365">
        <v>6014</v>
      </c>
      <c r="AQ1592" s="365">
        <v>0</v>
      </c>
      <c r="AR1592" s="365">
        <v>0</v>
      </c>
      <c r="AS1592" s="365">
        <v>0</v>
      </c>
      <c r="AT1592" s="365">
        <v>0</v>
      </c>
      <c r="AU1592" s="365">
        <v>0</v>
      </c>
      <c r="AV1592" s="365">
        <v>0</v>
      </c>
      <c r="AW1592" s="365">
        <v>0</v>
      </c>
      <c r="AX1592" s="365">
        <v>0</v>
      </c>
      <c r="AY1592" s="365">
        <v>0</v>
      </c>
      <c r="AZ1592" s="365">
        <v>0</v>
      </c>
      <c r="BA1592" s="365">
        <v>0</v>
      </c>
      <c r="BB1592" s="365">
        <v>1</v>
      </c>
      <c r="BC1592" s="365">
        <v>0</v>
      </c>
      <c r="BD1592" s="365">
        <v>0</v>
      </c>
      <c r="BE1592" s="365">
        <v>0</v>
      </c>
      <c r="BF1592" s="365">
        <v>0</v>
      </c>
      <c r="BG1592" s="365">
        <v>0</v>
      </c>
      <c r="BH1592" s="365">
        <v>0</v>
      </c>
      <c r="BI1592" s="365">
        <v>0</v>
      </c>
      <c r="BJ1592" s="365">
        <v>3570401</v>
      </c>
      <c r="BK1592" s="365">
        <v>200</v>
      </c>
      <c r="BL1592" s="365">
        <v>0</v>
      </c>
      <c r="BM1592" s="365">
        <v>0</v>
      </c>
      <c r="BN1592" s="365">
        <v>0</v>
      </c>
      <c r="BO1592" s="365">
        <v>1000000</v>
      </c>
      <c r="BP1592" s="365">
        <v>4171011</v>
      </c>
      <c r="BQ1592" s="365">
        <v>0</v>
      </c>
      <c r="BR1592" s="365">
        <v>0</v>
      </c>
      <c r="BS1592" s="365">
        <v>0</v>
      </c>
      <c r="BT1592" s="365">
        <v>0</v>
      </c>
      <c r="BU1592" s="365">
        <v>0</v>
      </c>
      <c r="BV1592" s="365">
        <v>0</v>
      </c>
      <c r="BW1592" s="365">
        <v>0</v>
      </c>
      <c r="BX1592" s="365">
        <v>0</v>
      </c>
      <c r="BY1592" s="365">
        <v>0</v>
      </c>
      <c r="BZ1592" s="365">
        <v>0</v>
      </c>
      <c r="CA1592" s="365">
        <v>0</v>
      </c>
    </row>
    <row r="1593" spans="1:109">
      <c r="A1593" s="458" t="str">
        <f t="shared" si="24"/>
        <v>1753302264075000</v>
      </c>
      <c r="B1593" s="364" t="s">
        <v>1616</v>
      </c>
      <c r="C1593" s="364" t="s">
        <v>553</v>
      </c>
      <c r="D1593" s="364" t="s">
        <v>576</v>
      </c>
      <c r="E1593" s="364" t="s">
        <v>743</v>
      </c>
      <c r="F1593" s="364" t="s">
        <v>595</v>
      </c>
      <c r="G1593" s="364" t="s">
        <v>596</v>
      </c>
      <c r="H1593" s="364" t="s">
        <v>556</v>
      </c>
      <c r="J1593" s="364" t="s">
        <v>749</v>
      </c>
      <c r="K1593" s="364" t="s">
        <v>561</v>
      </c>
      <c r="L1593" s="364" t="s">
        <v>741</v>
      </c>
      <c r="M1593" s="364" t="s">
        <v>744</v>
      </c>
      <c r="N1593" s="364" t="s">
        <v>739</v>
      </c>
      <c r="O1593" s="364" t="s">
        <v>738</v>
      </c>
      <c r="P1593" s="364" t="s">
        <v>739</v>
      </c>
      <c r="Q1593" s="364" t="s">
        <v>740</v>
      </c>
      <c r="R1593" s="364" t="s">
        <v>741</v>
      </c>
      <c r="S1593" s="364" t="s">
        <v>739</v>
      </c>
      <c r="T1593" s="365">
        <v>0</v>
      </c>
      <c r="U1593" s="365">
        <v>0</v>
      </c>
      <c r="V1593" s="365">
        <v>0</v>
      </c>
      <c r="W1593" s="365">
        <v>0</v>
      </c>
      <c r="X1593" s="365">
        <v>0</v>
      </c>
    </row>
    <row r="1594" spans="1:109">
      <c r="A1594" s="458" t="str">
        <f t="shared" si="24"/>
        <v>1754001264075000</v>
      </c>
      <c r="B1594" s="364" t="s">
        <v>1616</v>
      </c>
      <c r="C1594" s="364" t="s">
        <v>553</v>
      </c>
      <c r="D1594" s="364" t="s">
        <v>576</v>
      </c>
      <c r="E1594" s="364" t="s">
        <v>743</v>
      </c>
      <c r="F1594" s="364" t="s">
        <v>595</v>
      </c>
      <c r="G1594" s="364" t="s">
        <v>596</v>
      </c>
      <c r="H1594" s="364" t="s">
        <v>556</v>
      </c>
      <c r="J1594" s="364" t="s">
        <v>582</v>
      </c>
      <c r="K1594" s="364" t="s">
        <v>558</v>
      </c>
      <c r="L1594" s="364" t="s">
        <v>741</v>
      </c>
      <c r="M1594" s="364" t="s">
        <v>744</v>
      </c>
      <c r="N1594" s="364" t="s">
        <v>739</v>
      </c>
      <c r="O1594" s="364" t="s">
        <v>738</v>
      </c>
      <c r="P1594" s="364" t="s">
        <v>739</v>
      </c>
      <c r="Q1594" s="364" t="s">
        <v>740</v>
      </c>
      <c r="R1594" s="364" t="s">
        <v>741</v>
      </c>
      <c r="S1594" s="364" t="s">
        <v>739</v>
      </c>
      <c r="T1594" s="365">
        <v>0</v>
      </c>
      <c r="U1594" s="365">
        <v>0</v>
      </c>
      <c r="V1594" s="365">
        <v>172209</v>
      </c>
      <c r="W1594" s="365">
        <v>187523</v>
      </c>
      <c r="X1594" s="365">
        <v>0</v>
      </c>
      <c r="Y1594" s="365">
        <v>0</v>
      </c>
      <c r="Z1594" s="365">
        <v>0</v>
      </c>
      <c r="AA1594" s="365">
        <v>0</v>
      </c>
      <c r="AB1594" s="365">
        <v>0</v>
      </c>
      <c r="AC1594" s="365">
        <v>0</v>
      </c>
      <c r="AD1594" s="365">
        <v>0</v>
      </c>
      <c r="AE1594" s="365">
        <v>0</v>
      </c>
      <c r="AF1594" s="365">
        <v>0</v>
      </c>
      <c r="AG1594" s="365">
        <v>0</v>
      </c>
      <c r="AH1594" s="365">
        <v>0</v>
      </c>
      <c r="AI1594" s="365">
        <v>0</v>
      </c>
      <c r="AJ1594" s="365">
        <v>35405</v>
      </c>
      <c r="AK1594" s="365">
        <v>35405</v>
      </c>
      <c r="AL1594" s="365">
        <v>0</v>
      </c>
      <c r="AM1594" s="365">
        <v>0</v>
      </c>
      <c r="AN1594" s="365">
        <v>19556</v>
      </c>
      <c r="AO1594" s="365">
        <v>19556</v>
      </c>
      <c r="AP1594" s="365">
        <v>117140</v>
      </c>
      <c r="AQ1594" s="365">
        <v>117140</v>
      </c>
      <c r="AR1594" s="365">
        <v>0</v>
      </c>
      <c r="AS1594" s="365">
        <v>0</v>
      </c>
      <c r="AT1594" s="365">
        <v>108</v>
      </c>
      <c r="AU1594" s="365">
        <v>15422</v>
      </c>
      <c r="AV1594" s="365">
        <v>0</v>
      </c>
      <c r="AW1594" s="365">
        <v>0</v>
      </c>
      <c r="AX1594" s="365">
        <v>9879</v>
      </c>
      <c r="AY1594" s="365">
        <v>14952</v>
      </c>
      <c r="AZ1594" s="365">
        <v>0</v>
      </c>
      <c r="BA1594" s="365">
        <v>0</v>
      </c>
      <c r="BB1594" s="365">
        <v>3658</v>
      </c>
      <c r="BC1594" s="365">
        <v>3658</v>
      </c>
      <c r="BD1594" s="365">
        <v>0</v>
      </c>
      <c r="BE1594" s="365">
        <v>0</v>
      </c>
      <c r="BF1594" s="365">
        <v>6221</v>
      </c>
      <c r="BG1594" s="365">
        <v>6221</v>
      </c>
      <c r="BH1594" s="365">
        <v>5073</v>
      </c>
      <c r="BI1594" s="365">
        <v>182088</v>
      </c>
      <c r="BJ1594" s="365">
        <v>202475</v>
      </c>
      <c r="BK1594" s="365">
        <v>0</v>
      </c>
      <c r="BL1594" s="365">
        <v>15314</v>
      </c>
      <c r="BM1594" s="365">
        <v>0</v>
      </c>
      <c r="BN1594" s="365">
        <v>5073</v>
      </c>
      <c r="BO1594" s="365">
        <v>20387</v>
      </c>
      <c r="BP1594" s="365">
        <v>0</v>
      </c>
      <c r="BQ1594" s="365">
        <v>0</v>
      </c>
      <c r="BR1594" s="365">
        <v>0</v>
      </c>
      <c r="BS1594" s="365">
        <v>0</v>
      </c>
      <c r="BT1594" s="365">
        <v>20387</v>
      </c>
      <c r="BU1594" s="365">
        <v>0</v>
      </c>
      <c r="BV1594" s="365">
        <v>0</v>
      </c>
      <c r="BW1594" s="365">
        <v>0</v>
      </c>
      <c r="BX1594" s="365">
        <v>0</v>
      </c>
      <c r="BY1594" s="365">
        <v>0</v>
      </c>
      <c r="BZ1594" s="365">
        <v>0</v>
      </c>
      <c r="CA1594" s="365">
        <v>0</v>
      </c>
      <c r="CB1594" s="365">
        <v>0</v>
      </c>
      <c r="CC1594" s="365">
        <v>0</v>
      </c>
    </row>
    <row r="1595" spans="1:109">
      <c r="A1595" s="458" t="str">
        <f t="shared" si="24"/>
        <v>1754002264075000</v>
      </c>
      <c r="B1595" s="364" t="s">
        <v>1616</v>
      </c>
      <c r="C1595" s="364" t="s">
        <v>553</v>
      </c>
      <c r="D1595" s="364" t="s">
        <v>576</v>
      </c>
      <c r="E1595" s="364" t="s">
        <v>743</v>
      </c>
      <c r="F1595" s="364" t="s">
        <v>595</v>
      </c>
      <c r="G1595" s="364" t="s">
        <v>596</v>
      </c>
      <c r="H1595" s="364" t="s">
        <v>556</v>
      </c>
      <c r="J1595" s="364" t="s">
        <v>582</v>
      </c>
      <c r="K1595" s="364" t="s">
        <v>561</v>
      </c>
      <c r="L1595" s="364" t="s">
        <v>741</v>
      </c>
      <c r="M1595" s="364" t="s">
        <v>744</v>
      </c>
      <c r="N1595" s="364" t="s">
        <v>739</v>
      </c>
      <c r="O1595" s="364" t="s">
        <v>738</v>
      </c>
      <c r="P1595" s="364" t="s">
        <v>739</v>
      </c>
      <c r="Q1595" s="364" t="s">
        <v>740</v>
      </c>
      <c r="R1595" s="364" t="s">
        <v>741</v>
      </c>
      <c r="S1595" s="364" t="s">
        <v>739</v>
      </c>
      <c r="T1595" s="365">
        <v>0</v>
      </c>
      <c r="U1595" s="365">
        <v>0</v>
      </c>
      <c r="V1595" s="365">
        <v>0</v>
      </c>
      <c r="W1595" s="365">
        <v>0</v>
      </c>
      <c r="X1595" s="365">
        <v>0</v>
      </c>
      <c r="Y1595" s="365">
        <v>0</v>
      </c>
      <c r="Z1595" s="365">
        <v>0</v>
      </c>
      <c r="AA1595" s="365">
        <v>0</v>
      </c>
      <c r="AB1595" s="365">
        <v>0</v>
      </c>
      <c r="AC1595" s="365">
        <v>0</v>
      </c>
      <c r="AD1595" s="365">
        <v>3550</v>
      </c>
      <c r="AE1595" s="365">
        <v>3550</v>
      </c>
      <c r="AF1595" s="365">
        <v>108</v>
      </c>
      <c r="AG1595" s="365">
        <v>108</v>
      </c>
      <c r="AH1595" s="365">
        <v>0</v>
      </c>
      <c r="AI1595" s="365">
        <v>0</v>
      </c>
      <c r="AJ1595" s="365">
        <v>0</v>
      </c>
      <c r="AK1595" s="365">
        <v>0</v>
      </c>
      <c r="AL1595" s="365">
        <v>0</v>
      </c>
      <c r="AM1595" s="365">
        <v>0</v>
      </c>
      <c r="AN1595" s="365">
        <v>0</v>
      </c>
      <c r="AO1595" s="365">
        <v>0</v>
      </c>
      <c r="AP1595" s="365">
        <v>0</v>
      </c>
      <c r="AQ1595" s="365">
        <v>0</v>
      </c>
      <c r="AR1595" s="365">
        <v>0</v>
      </c>
      <c r="AS1595" s="365">
        <v>0</v>
      </c>
      <c r="AT1595" s="365">
        <v>0</v>
      </c>
      <c r="AU1595" s="365">
        <v>0</v>
      </c>
      <c r="AV1595" s="365">
        <v>0</v>
      </c>
      <c r="AW1595" s="365">
        <v>0</v>
      </c>
      <c r="AX1595" s="365">
        <v>0</v>
      </c>
      <c r="AY1595" s="365">
        <v>0</v>
      </c>
      <c r="AZ1595" s="365">
        <v>0</v>
      </c>
      <c r="BA1595" s="365">
        <v>0</v>
      </c>
      <c r="BB1595" s="365">
        <v>0</v>
      </c>
      <c r="BC1595" s="365">
        <v>0</v>
      </c>
      <c r="BD1595" s="365">
        <v>108</v>
      </c>
      <c r="BE1595" s="365">
        <v>108</v>
      </c>
      <c r="BF1595" s="365">
        <v>0</v>
      </c>
      <c r="BG1595" s="365">
        <v>0</v>
      </c>
      <c r="BH1595" s="365">
        <v>0</v>
      </c>
      <c r="BI1595" s="365">
        <v>15314</v>
      </c>
    </row>
    <row r="1596" spans="1:109">
      <c r="A1596" s="458" t="str">
        <f t="shared" si="24"/>
        <v>1754501264075000</v>
      </c>
      <c r="B1596" s="364" t="s">
        <v>1616</v>
      </c>
      <c r="C1596" s="364" t="s">
        <v>553</v>
      </c>
      <c r="D1596" s="364" t="s">
        <v>576</v>
      </c>
      <c r="E1596" s="364" t="s">
        <v>743</v>
      </c>
      <c r="F1596" s="364" t="s">
        <v>595</v>
      </c>
      <c r="G1596" s="364" t="s">
        <v>596</v>
      </c>
      <c r="H1596" s="364" t="s">
        <v>556</v>
      </c>
      <c r="J1596" s="364" t="s">
        <v>571</v>
      </c>
      <c r="K1596" s="364" t="s">
        <v>558</v>
      </c>
      <c r="L1596" s="364" t="s">
        <v>741</v>
      </c>
      <c r="M1596" s="364" t="s">
        <v>744</v>
      </c>
      <c r="N1596" s="364" t="s">
        <v>739</v>
      </c>
      <c r="O1596" s="364" t="s">
        <v>738</v>
      </c>
      <c r="P1596" s="364" t="s">
        <v>739</v>
      </c>
      <c r="Q1596" s="364" t="s">
        <v>740</v>
      </c>
      <c r="R1596" s="364" t="s">
        <v>741</v>
      </c>
      <c r="S1596" s="364" t="s">
        <v>739</v>
      </c>
      <c r="T1596" s="365">
        <v>104722</v>
      </c>
      <c r="U1596" s="365">
        <v>0</v>
      </c>
      <c r="V1596" s="365">
        <v>0</v>
      </c>
      <c r="W1596" s="365">
        <v>65526</v>
      </c>
      <c r="X1596" s="365">
        <v>19905</v>
      </c>
      <c r="Y1596" s="365">
        <v>36298</v>
      </c>
      <c r="Z1596" s="365">
        <v>0</v>
      </c>
      <c r="AA1596" s="365">
        <v>0</v>
      </c>
      <c r="AB1596" s="365">
        <v>0</v>
      </c>
      <c r="AC1596" s="365">
        <v>0</v>
      </c>
      <c r="AD1596" s="365">
        <v>0</v>
      </c>
      <c r="AE1596" s="365">
        <v>226451</v>
      </c>
      <c r="AF1596" s="365">
        <v>0</v>
      </c>
      <c r="AG1596" s="365">
        <v>0</v>
      </c>
      <c r="AH1596" s="365">
        <v>0</v>
      </c>
      <c r="AI1596" s="365">
        <v>54883</v>
      </c>
      <c r="AJ1596" s="365">
        <v>8340</v>
      </c>
      <c r="AK1596" s="365">
        <v>53316</v>
      </c>
    </row>
    <row r="1597" spans="1:109">
      <c r="A1597" s="458" t="str">
        <f t="shared" si="24"/>
        <v>1754502264075000</v>
      </c>
      <c r="B1597" s="364" t="s">
        <v>1616</v>
      </c>
      <c r="C1597" s="364" t="s">
        <v>553</v>
      </c>
      <c r="D1597" s="364" t="s">
        <v>576</v>
      </c>
      <c r="E1597" s="364" t="s">
        <v>743</v>
      </c>
      <c r="F1597" s="364" t="s">
        <v>595</v>
      </c>
      <c r="G1597" s="364" t="s">
        <v>596</v>
      </c>
      <c r="H1597" s="364" t="s">
        <v>556</v>
      </c>
      <c r="J1597" s="364" t="s">
        <v>571</v>
      </c>
      <c r="K1597" s="364" t="s">
        <v>561</v>
      </c>
      <c r="L1597" s="364" t="s">
        <v>741</v>
      </c>
      <c r="M1597" s="364" t="s">
        <v>744</v>
      </c>
      <c r="N1597" s="364" t="s">
        <v>739</v>
      </c>
      <c r="O1597" s="364" t="s">
        <v>738</v>
      </c>
      <c r="P1597" s="364" t="s">
        <v>739</v>
      </c>
      <c r="Q1597" s="364" t="s">
        <v>740</v>
      </c>
      <c r="R1597" s="364" t="s">
        <v>741</v>
      </c>
      <c r="S1597" s="364" t="s">
        <v>739</v>
      </c>
      <c r="T1597" s="365">
        <v>17091</v>
      </c>
      <c r="U1597" s="365">
        <v>0</v>
      </c>
      <c r="V1597" s="365">
        <v>0</v>
      </c>
      <c r="W1597" s="365">
        <v>9374</v>
      </c>
      <c r="X1597" s="365">
        <v>1602</v>
      </c>
      <c r="Y1597" s="365">
        <v>2808</v>
      </c>
      <c r="Z1597" s="365">
        <v>0</v>
      </c>
      <c r="AA1597" s="365">
        <v>0</v>
      </c>
      <c r="AB1597" s="365">
        <v>0</v>
      </c>
      <c r="AC1597" s="365">
        <v>0</v>
      </c>
      <c r="AD1597" s="365">
        <v>0</v>
      </c>
      <c r="AE1597" s="365">
        <v>30875</v>
      </c>
      <c r="AF1597" s="365">
        <v>0</v>
      </c>
      <c r="AG1597" s="365">
        <v>0</v>
      </c>
      <c r="AH1597" s="365">
        <v>0</v>
      </c>
      <c r="AI1597" s="365">
        <v>4400</v>
      </c>
      <c r="AJ1597" s="365">
        <v>1808</v>
      </c>
      <c r="AK1597" s="365">
        <v>4266</v>
      </c>
    </row>
    <row r="1598" spans="1:109">
      <c r="A1598" s="458" t="str">
        <f t="shared" si="24"/>
        <v>1754503264075000</v>
      </c>
      <c r="B1598" s="364" t="s">
        <v>1616</v>
      </c>
      <c r="C1598" s="364" t="s">
        <v>553</v>
      </c>
      <c r="D1598" s="364" t="s">
        <v>576</v>
      </c>
      <c r="E1598" s="364" t="s">
        <v>743</v>
      </c>
      <c r="F1598" s="364" t="s">
        <v>595</v>
      </c>
      <c r="G1598" s="364" t="s">
        <v>596</v>
      </c>
      <c r="H1598" s="364" t="s">
        <v>556</v>
      </c>
      <c r="J1598" s="364" t="s">
        <v>571</v>
      </c>
      <c r="K1598" s="364" t="s">
        <v>562</v>
      </c>
      <c r="L1598" s="364" t="s">
        <v>741</v>
      </c>
      <c r="M1598" s="364" t="s">
        <v>744</v>
      </c>
      <c r="N1598" s="364" t="s">
        <v>739</v>
      </c>
      <c r="O1598" s="364" t="s">
        <v>738</v>
      </c>
      <c r="P1598" s="364" t="s">
        <v>739</v>
      </c>
      <c r="Q1598" s="364" t="s">
        <v>740</v>
      </c>
      <c r="R1598" s="364" t="s">
        <v>741</v>
      </c>
      <c r="S1598" s="364" t="s">
        <v>739</v>
      </c>
      <c r="T1598" s="365">
        <v>100025</v>
      </c>
      <c r="U1598" s="365">
        <v>0</v>
      </c>
      <c r="V1598" s="365">
        <v>0</v>
      </c>
      <c r="W1598" s="365">
        <v>61723</v>
      </c>
      <c r="X1598" s="365">
        <v>22093</v>
      </c>
      <c r="Y1598" s="365">
        <v>34978</v>
      </c>
      <c r="Z1598" s="365">
        <v>0</v>
      </c>
      <c r="AA1598" s="365">
        <v>0</v>
      </c>
      <c r="AB1598" s="365">
        <v>0</v>
      </c>
      <c r="AC1598" s="365">
        <v>0</v>
      </c>
      <c r="AD1598" s="365">
        <v>0</v>
      </c>
      <c r="AE1598" s="365">
        <v>218819</v>
      </c>
      <c r="AF1598" s="365">
        <v>0</v>
      </c>
      <c r="AG1598" s="365">
        <v>0</v>
      </c>
      <c r="AH1598" s="365">
        <v>0</v>
      </c>
      <c r="AI1598" s="365">
        <v>57071</v>
      </c>
      <c r="AJ1598" s="365">
        <v>8495</v>
      </c>
      <c r="AK1598" s="365">
        <v>54160</v>
      </c>
    </row>
    <row r="1599" spans="1:109">
      <c r="A1599" s="458" t="str">
        <f t="shared" si="24"/>
        <v>1754504264075000</v>
      </c>
      <c r="B1599" s="364" t="s">
        <v>1616</v>
      </c>
      <c r="C1599" s="364" t="s">
        <v>553</v>
      </c>
      <c r="D1599" s="364" t="s">
        <v>576</v>
      </c>
      <c r="E1599" s="364" t="s">
        <v>743</v>
      </c>
      <c r="F1599" s="364" t="s">
        <v>595</v>
      </c>
      <c r="G1599" s="364" t="s">
        <v>596</v>
      </c>
      <c r="H1599" s="364" t="s">
        <v>556</v>
      </c>
      <c r="J1599" s="364" t="s">
        <v>571</v>
      </c>
      <c r="K1599" s="364" t="s">
        <v>563</v>
      </c>
      <c r="L1599" s="364" t="s">
        <v>741</v>
      </c>
      <c r="M1599" s="364" t="s">
        <v>744</v>
      </c>
      <c r="N1599" s="364" t="s">
        <v>739</v>
      </c>
      <c r="O1599" s="364" t="s">
        <v>738</v>
      </c>
      <c r="P1599" s="364" t="s">
        <v>739</v>
      </c>
      <c r="Q1599" s="364" t="s">
        <v>740</v>
      </c>
      <c r="R1599" s="364" t="s">
        <v>741</v>
      </c>
      <c r="S1599" s="364" t="s">
        <v>739</v>
      </c>
      <c r="T1599" s="365">
        <v>14409</v>
      </c>
      <c r="U1599" s="365">
        <v>0</v>
      </c>
      <c r="V1599" s="365">
        <v>0</v>
      </c>
      <c r="W1599" s="365">
        <v>7956</v>
      </c>
      <c r="X1599" s="365">
        <v>1604</v>
      </c>
      <c r="Y1599" s="365">
        <v>2517</v>
      </c>
      <c r="Z1599" s="365">
        <v>0</v>
      </c>
      <c r="AA1599" s="365">
        <v>0</v>
      </c>
      <c r="AB1599" s="365">
        <v>0</v>
      </c>
      <c r="AC1599" s="365">
        <v>0</v>
      </c>
      <c r="AD1599" s="365">
        <v>0</v>
      </c>
      <c r="AE1599" s="365">
        <v>26486</v>
      </c>
      <c r="AF1599" s="365">
        <v>0</v>
      </c>
      <c r="AG1599" s="365">
        <v>0</v>
      </c>
      <c r="AH1599" s="365">
        <v>0</v>
      </c>
      <c r="AI1599" s="365">
        <v>4122</v>
      </c>
      <c r="AJ1599" s="365">
        <v>1653</v>
      </c>
      <c r="AK1599" s="365">
        <v>4012</v>
      </c>
    </row>
    <row r="1600" spans="1:109">
      <c r="A1600" s="458" t="str">
        <f t="shared" si="24"/>
        <v>1754505264075000</v>
      </c>
      <c r="B1600" s="364" t="s">
        <v>1616</v>
      </c>
      <c r="C1600" s="364" t="s">
        <v>553</v>
      </c>
      <c r="D1600" s="364" t="s">
        <v>576</v>
      </c>
      <c r="E1600" s="364" t="s">
        <v>743</v>
      </c>
      <c r="F1600" s="364" t="s">
        <v>595</v>
      </c>
      <c r="G1600" s="364" t="s">
        <v>596</v>
      </c>
      <c r="H1600" s="364" t="s">
        <v>556</v>
      </c>
      <c r="J1600" s="364" t="s">
        <v>571</v>
      </c>
      <c r="K1600" s="364" t="s">
        <v>564</v>
      </c>
      <c r="L1600" s="364" t="s">
        <v>741</v>
      </c>
      <c r="M1600" s="364" t="s">
        <v>744</v>
      </c>
      <c r="N1600" s="364" t="s">
        <v>739</v>
      </c>
      <c r="O1600" s="364" t="s">
        <v>738</v>
      </c>
      <c r="P1600" s="364" t="s">
        <v>739</v>
      </c>
      <c r="Q1600" s="364" t="s">
        <v>740</v>
      </c>
      <c r="R1600" s="364" t="s">
        <v>741</v>
      </c>
      <c r="S1600" s="364" t="s">
        <v>739</v>
      </c>
      <c r="T1600" s="365">
        <v>95176</v>
      </c>
      <c r="U1600" s="365">
        <v>0</v>
      </c>
      <c r="V1600" s="365">
        <v>0</v>
      </c>
      <c r="W1600" s="365">
        <v>57402</v>
      </c>
      <c r="X1600" s="365">
        <v>26532</v>
      </c>
      <c r="Y1600" s="365">
        <v>34978</v>
      </c>
      <c r="Z1600" s="365">
        <v>0</v>
      </c>
      <c r="AA1600" s="365">
        <v>0</v>
      </c>
      <c r="AB1600" s="365">
        <v>0</v>
      </c>
      <c r="AC1600" s="365">
        <v>0</v>
      </c>
      <c r="AD1600" s="365">
        <v>0</v>
      </c>
      <c r="AE1600" s="365">
        <v>214088</v>
      </c>
      <c r="AF1600" s="365">
        <v>0</v>
      </c>
      <c r="AG1600" s="365">
        <v>0</v>
      </c>
      <c r="AH1600" s="365">
        <v>0</v>
      </c>
      <c r="AI1600" s="365">
        <v>61510</v>
      </c>
      <c r="AJ1600" s="365">
        <v>8652</v>
      </c>
      <c r="AK1600" s="365">
        <v>58576</v>
      </c>
    </row>
    <row r="1601" spans="1:37">
      <c r="A1601" s="458" t="str">
        <f t="shared" si="24"/>
        <v>1754506264075000</v>
      </c>
      <c r="B1601" s="364" t="s">
        <v>1616</v>
      </c>
      <c r="C1601" s="364" t="s">
        <v>553</v>
      </c>
      <c r="D1601" s="364" t="s">
        <v>576</v>
      </c>
      <c r="E1601" s="364" t="s">
        <v>743</v>
      </c>
      <c r="F1601" s="364" t="s">
        <v>595</v>
      </c>
      <c r="G1601" s="364" t="s">
        <v>596</v>
      </c>
      <c r="H1601" s="364" t="s">
        <v>556</v>
      </c>
      <c r="J1601" s="364" t="s">
        <v>571</v>
      </c>
      <c r="K1601" s="364" t="s">
        <v>565</v>
      </c>
      <c r="L1601" s="364" t="s">
        <v>741</v>
      </c>
      <c r="M1601" s="364" t="s">
        <v>744</v>
      </c>
      <c r="N1601" s="364" t="s">
        <v>739</v>
      </c>
      <c r="O1601" s="364" t="s">
        <v>738</v>
      </c>
      <c r="P1601" s="364" t="s">
        <v>739</v>
      </c>
      <c r="Q1601" s="364" t="s">
        <v>740</v>
      </c>
      <c r="R1601" s="364" t="s">
        <v>741</v>
      </c>
      <c r="S1601" s="364" t="s">
        <v>739</v>
      </c>
      <c r="T1601" s="365">
        <v>11980</v>
      </c>
      <c r="U1601" s="365">
        <v>0</v>
      </c>
      <c r="V1601" s="365">
        <v>0</v>
      </c>
      <c r="W1601" s="365">
        <v>6741</v>
      </c>
      <c r="X1601" s="365">
        <v>1493</v>
      </c>
      <c r="Y1601" s="365">
        <v>2239</v>
      </c>
      <c r="Z1601" s="365">
        <v>0</v>
      </c>
      <c r="AA1601" s="365">
        <v>0</v>
      </c>
      <c r="AB1601" s="365">
        <v>0</v>
      </c>
      <c r="AC1601" s="365">
        <v>0</v>
      </c>
      <c r="AD1601" s="365">
        <v>0</v>
      </c>
      <c r="AE1601" s="365">
        <v>22453</v>
      </c>
      <c r="AF1601" s="365">
        <v>0</v>
      </c>
      <c r="AG1601" s="365">
        <v>0</v>
      </c>
      <c r="AH1601" s="365">
        <v>0</v>
      </c>
      <c r="AI1601" s="365">
        <v>3731</v>
      </c>
      <c r="AJ1601" s="365">
        <v>1496</v>
      </c>
      <c r="AK1601" s="365">
        <v>3656</v>
      </c>
    </row>
    <row r="1602" spans="1:37">
      <c r="A1602" s="458" t="str">
        <f t="shared" si="24"/>
        <v>1754507264075000</v>
      </c>
      <c r="B1602" s="364" t="s">
        <v>1616</v>
      </c>
      <c r="C1602" s="364" t="s">
        <v>553</v>
      </c>
      <c r="D1602" s="364" t="s">
        <v>576</v>
      </c>
      <c r="E1602" s="364" t="s">
        <v>743</v>
      </c>
      <c r="F1602" s="364" t="s">
        <v>595</v>
      </c>
      <c r="G1602" s="364" t="s">
        <v>596</v>
      </c>
      <c r="H1602" s="364" t="s">
        <v>556</v>
      </c>
      <c r="J1602" s="364" t="s">
        <v>571</v>
      </c>
      <c r="K1602" s="364" t="s">
        <v>566</v>
      </c>
      <c r="L1602" s="364" t="s">
        <v>741</v>
      </c>
      <c r="M1602" s="364" t="s">
        <v>744</v>
      </c>
      <c r="N1602" s="364" t="s">
        <v>739</v>
      </c>
      <c r="O1602" s="364" t="s">
        <v>738</v>
      </c>
      <c r="P1602" s="364" t="s">
        <v>739</v>
      </c>
      <c r="Q1602" s="364" t="s">
        <v>740</v>
      </c>
      <c r="R1602" s="364" t="s">
        <v>741</v>
      </c>
      <c r="S1602" s="364" t="s">
        <v>739</v>
      </c>
      <c r="T1602" s="365">
        <v>85958</v>
      </c>
      <c r="U1602" s="365">
        <v>0</v>
      </c>
      <c r="V1602" s="365">
        <v>0</v>
      </c>
      <c r="W1602" s="365">
        <v>56514</v>
      </c>
      <c r="X1602" s="365">
        <v>28809</v>
      </c>
      <c r="Y1602" s="365">
        <v>34978</v>
      </c>
      <c r="Z1602" s="365">
        <v>0</v>
      </c>
      <c r="AA1602" s="365">
        <v>0</v>
      </c>
      <c r="AB1602" s="365">
        <v>0</v>
      </c>
      <c r="AC1602" s="365">
        <v>0</v>
      </c>
      <c r="AD1602" s="365">
        <v>0</v>
      </c>
      <c r="AE1602" s="365">
        <v>206259</v>
      </c>
      <c r="AF1602" s="365">
        <v>0</v>
      </c>
      <c r="AG1602" s="365">
        <v>0</v>
      </c>
      <c r="AH1602" s="365">
        <v>0</v>
      </c>
      <c r="AI1602" s="365">
        <v>63787</v>
      </c>
      <c r="AJ1602" s="365">
        <v>8812</v>
      </c>
      <c r="AK1602" s="365">
        <v>60917</v>
      </c>
    </row>
    <row r="1603" spans="1:37">
      <c r="A1603" s="458" t="str">
        <f t="shared" ref="A1603:A1666" si="25">+D1603&amp;E1603&amp;J1603&amp;K1603&amp;F1603&amp;H1603</f>
        <v>1754508264075000</v>
      </c>
      <c r="B1603" s="364" t="s">
        <v>1616</v>
      </c>
      <c r="C1603" s="364" t="s">
        <v>553</v>
      </c>
      <c r="D1603" s="364" t="s">
        <v>576</v>
      </c>
      <c r="E1603" s="364" t="s">
        <v>743</v>
      </c>
      <c r="F1603" s="364" t="s">
        <v>595</v>
      </c>
      <c r="G1603" s="364" t="s">
        <v>596</v>
      </c>
      <c r="H1603" s="364" t="s">
        <v>556</v>
      </c>
      <c r="J1603" s="364" t="s">
        <v>571</v>
      </c>
      <c r="K1603" s="364" t="s">
        <v>554</v>
      </c>
      <c r="L1603" s="364" t="s">
        <v>741</v>
      </c>
      <c r="M1603" s="364" t="s">
        <v>744</v>
      </c>
      <c r="N1603" s="364" t="s">
        <v>739</v>
      </c>
      <c r="O1603" s="364" t="s">
        <v>738</v>
      </c>
      <c r="P1603" s="364" t="s">
        <v>739</v>
      </c>
      <c r="Q1603" s="364" t="s">
        <v>740</v>
      </c>
      <c r="R1603" s="364" t="s">
        <v>741</v>
      </c>
      <c r="S1603" s="364" t="s">
        <v>739</v>
      </c>
      <c r="T1603" s="365">
        <v>9900</v>
      </c>
      <c r="U1603" s="365">
        <v>0</v>
      </c>
      <c r="V1603" s="365">
        <v>0</v>
      </c>
      <c r="W1603" s="365">
        <v>5679</v>
      </c>
      <c r="X1603" s="365">
        <v>1357</v>
      </c>
      <c r="Y1603" s="365">
        <v>1959</v>
      </c>
      <c r="Z1603" s="365">
        <v>0</v>
      </c>
      <c r="AA1603" s="365">
        <v>0</v>
      </c>
      <c r="AB1603" s="365">
        <v>0</v>
      </c>
      <c r="AC1603" s="365">
        <v>0</v>
      </c>
      <c r="AD1603" s="365">
        <v>0</v>
      </c>
      <c r="AE1603" s="365">
        <v>18895</v>
      </c>
      <c r="AF1603" s="365">
        <v>0</v>
      </c>
      <c r="AG1603" s="365">
        <v>0</v>
      </c>
      <c r="AH1603" s="365">
        <v>0</v>
      </c>
      <c r="AI1603" s="365">
        <v>3316</v>
      </c>
      <c r="AJ1603" s="365">
        <v>1335</v>
      </c>
      <c r="AK1603" s="365">
        <v>3275</v>
      </c>
    </row>
    <row r="1604" spans="1:37">
      <c r="A1604" s="458" t="str">
        <f t="shared" si="25"/>
        <v>1754509264075000</v>
      </c>
      <c r="B1604" s="364" t="s">
        <v>1616</v>
      </c>
      <c r="C1604" s="364" t="s">
        <v>553</v>
      </c>
      <c r="D1604" s="364" t="s">
        <v>576</v>
      </c>
      <c r="E1604" s="364" t="s">
        <v>743</v>
      </c>
      <c r="F1604" s="364" t="s">
        <v>595</v>
      </c>
      <c r="G1604" s="364" t="s">
        <v>596</v>
      </c>
      <c r="H1604" s="364" t="s">
        <v>556</v>
      </c>
      <c r="J1604" s="364" t="s">
        <v>571</v>
      </c>
      <c r="K1604" s="364" t="s">
        <v>567</v>
      </c>
      <c r="L1604" s="364" t="s">
        <v>741</v>
      </c>
      <c r="M1604" s="364" t="s">
        <v>744</v>
      </c>
      <c r="N1604" s="364" t="s">
        <v>739</v>
      </c>
      <c r="O1604" s="364" t="s">
        <v>738</v>
      </c>
      <c r="P1604" s="364" t="s">
        <v>739</v>
      </c>
      <c r="Q1604" s="364" t="s">
        <v>740</v>
      </c>
      <c r="R1604" s="364" t="s">
        <v>741</v>
      </c>
      <c r="S1604" s="364" t="s">
        <v>739</v>
      </c>
      <c r="T1604" s="365">
        <v>78851</v>
      </c>
      <c r="U1604" s="365">
        <v>0</v>
      </c>
      <c r="V1604" s="365">
        <v>0</v>
      </c>
      <c r="W1604" s="365">
        <v>56347</v>
      </c>
      <c r="X1604" s="365">
        <v>27918</v>
      </c>
      <c r="Y1604" s="365">
        <v>76078</v>
      </c>
      <c r="Z1604" s="365">
        <v>0</v>
      </c>
      <c r="AA1604" s="365">
        <v>0</v>
      </c>
      <c r="AB1604" s="365">
        <v>0</v>
      </c>
      <c r="AC1604" s="365">
        <v>0</v>
      </c>
      <c r="AD1604" s="365">
        <v>0</v>
      </c>
      <c r="AE1604" s="365">
        <v>239194</v>
      </c>
      <c r="AF1604" s="365">
        <v>0</v>
      </c>
      <c r="AG1604" s="365">
        <v>0</v>
      </c>
      <c r="AH1604" s="365">
        <v>0</v>
      </c>
      <c r="AI1604" s="365">
        <v>103996</v>
      </c>
      <c r="AJ1604" s="365">
        <v>8976</v>
      </c>
      <c r="AK1604" s="365">
        <v>102352</v>
      </c>
    </row>
    <row r="1605" spans="1:37">
      <c r="A1605" s="458" t="str">
        <f t="shared" si="25"/>
        <v>1754510264075000</v>
      </c>
      <c r="B1605" s="364" t="s">
        <v>1616</v>
      </c>
      <c r="C1605" s="364" t="s">
        <v>553</v>
      </c>
      <c r="D1605" s="364" t="s">
        <v>576</v>
      </c>
      <c r="E1605" s="364" t="s">
        <v>743</v>
      </c>
      <c r="F1605" s="364" t="s">
        <v>595</v>
      </c>
      <c r="G1605" s="364" t="s">
        <v>596</v>
      </c>
      <c r="H1605" s="364" t="s">
        <v>556</v>
      </c>
      <c r="J1605" s="364" t="s">
        <v>571</v>
      </c>
      <c r="K1605" s="364" t="s">
        <v>568</v>
      </c>
      <c r="L1605" s="364" t="s">
        <v>741</v>
      </c>
      <c r="M1605" s="364" t="s">
        <v>744</v>
      </c>
      <c r="N1605" s="364" t="s">
        <v>739</v>
      </c>
      <c r="O1605" s="364" t="s">
        <v>738</v>
      </c>
      <c r="P1605" s="364" t="s">
        <v>739</v>
      </c>
      <c r="Q1605" s="364" t="s">
        <v>740</v>
      </c>
      <c r="R1605" s="364" t="s">
        <v>741</v>
      </c>
      <c r="S1605" s="364" t="s">
        <v>739</v>
      </c>
      <c r="T1605" s="365">
        <v>8241</v>
      </c>
      <c r="U1605" s="365">
        <v>0</v>
      </c>
      <c r="V1605" s="365">
        <v>0</v>
      </c>
      <c r="W1605" s="365">
        <v>4652</v>
      </c>
      <c r="X1605" s="365">
        <v>1231</v>
      </c>
      <c r="Y1605" s="365">
        <v>1585</v>
      </c>
      <c r="Z1605" s="365">
        <v>0</v>
      </c>
      <c r="AA1605" s="365">
        <v>0</v>
      </c>
      <c r="AB1605" s="365">
        <v>0</v>
      </c>
      <c r="AC1605" s="365">
        <v>0</v>
      </c>
      <c r="AD1605" s="365">
        <v>0</v>
      </c>
      <c r="AE1605" s="365">
        <v>15709</v>
      </c>
      <c r="AF1605" s="365">
        <v>0</v>
      </c>
      <c r="AG1605" s="365">
        <v>0</v>
      </c>
      <c r="AH1605" s="365">
        <v>0</v>
      </c>
      <c r="AI1605" s="365">
        <v>2815</v>
      </c>
      <c r="AJ1605" s="365">
        <v>1172</v>
      </c>
      <c r="AK1605" s="365">
        <v>2809</v>
      </c>
    </row>
    <row r="1606" spans="1:37">
      <c r="A1606" s="458" t="str">
        <f t="shared" si="25"/>
        <v>1754511264075000</v>
      </c>
      <c r="B1606" s="364" t="s">
        <v>1616</v>
      </c>
      <c r="C1606" s="364" t="s">
        <v>553</v>
      </c>
      <c r="D1606" s="364" t="s">
        <v>576</v>
      </c>
      <c r="E1606" s="364" t="s">
        <v>743</v>
      </c>
      <c r="F1606" s="364" t="s">
        <v>595</v>
      </c>
      <c r="G1606" s="364" t="s">
        <v>596</v>
      </c>
      <c r="H1606" s="364" t="s">
        <v>556</v>
      </c>
      <c r="J1606" s="364" t="s">
        <v>571</v>
      </c>
      <c r="K1606" s="364" t="s">
        <v>569</v>
      </c>
      <c r="L1606" s="364" t="s">
        <v>741</v>
      </c>
      <c r="M1606" s="364" t="s">
        <v>744</v>
      </c>
      <c r="N1606" s="364" t="s">
        <v>739</v>
      </c>
      <c r="O1606" s="364" t="s">
        <v>738</v>
      </c>
      <c r="P1606" s="364" t="s">
        <v>739</v>
      </c>
      <c r="Q1606" s="364" t="s">
        <v>740</v>
      </c>
      <c r="R1606" s="364" t="s">
        <v>741</v>
      </c>
      <c r="S1606" s="364" t="s">
        <v>739</v>
      </c>
      <c r="T1606" s="365">
        <v>76172</v>
      </c>
      <c r="U1606" s="365">
        <v>0</v>
      </c>
      <c r="V1606" s="365">
        <v>0</v>
      </c>
      <c r="W1606" s="365">
        <v>53984</v>
      </c>
      <c r="X1606" s="365">
        <v>72035</v>
      </c>
      <c r="Y1606" s="365">
        <v>30078</v>
      </c>
      <c r="Z1606" s="365">
        <v>0</v>
      </c>
      <c r="AA1606" s="365">
        <v>0</v>
      </c>
      <c r="AB1606" s="365">
        <v>0</v>
      </c>
      <c r="AC1606" s="365">
        <v>0</v>
      </c>
      <c r="AD1606" s="365">
        <v>0</v>
      </c>
      <c r="AE1606" s="365">
        <v>232269</v>
      </c>
      <c r="AF1606" s="365">
        <v>0</v>
      </c>
      <c r="AG1606" s="365">
        <v>0</v>
      </c>
      <c r="AH1606" s="365">
        <v>0</v>
      </c>
      <c r="AI1606" s="365">
        <v>102113</v>
      </c>
      <c r="AJ1606" s="365">
        <v>9142</v>
      </c>
      <c r="AK1606" s="365">
        <v>102010</v>
      </c>
    </row>
    <row r="1607" spans="1:37">
      <c r="A1607" s="458" t="str">
        <f t="shared" si="25"/>
        <v>1754512264075000</v>
      </c>
      <c r="B1607" s="364" t="s">
        <v>1616</v>
      </c>
      <c r="C1607" s="364" t="s">
        <v>553</v>
      </c>
      <c r="D1607" s="364" t="s">
        <v>576</v>
      </c>
      <c r="E1607" s="364" t="s">
        <v>743</v>
      </c>
      <c r="F1607" s="364" t="s">
        <v>595</v>
      </c>
      <c r="G1607" s="364" t="s">
        <v>596</v>
      </c>
      <c r="H1607" s="364" t="s">
        <v>556</v>
      </c>
      <c r="J1607" s="364" t="s">
        <v>571</v>
      </c>
      <c r="K1607" s="364" t="s">
        <v>557</v>
      </c>
      <c r="L1607" s="364" t="s">
        <v>741</v>
      </c>
      <c r="M1607" s="364" t="s">
        <v>744</v>
      </c>
      <c r="N1607" s="364" t="s">
        <v>739</v>
      </c>
      <c r="O1607" s="364" t="s">
        <v>738</v>
      </c>
      <c r="P1607" s="364" t="s">
        <v>739</v>
      </c>
      <c r="Q1607" s="364" t="s">
        <v>740</v>
      </c>
      <c r="R1607" s="364" t="s">
        <v>741</v>
      </c>
      <c r="S1607" s="364" t="s">
        <v>739</v>
      </c>
      <c r="T1607" s="365">
        <v>6838</v>
      </c>
      <c r="U1607" s="365">
        <v>0</v>
      </c>
      <c r="V1607" s="365">
        <v>0</v>
      </c>
      <c r="W1607" s="365">
        <v>3647</v>
      </c>
      <c r="X1607" s="365">
        <v>1076</v>
      </c>
      <c r="Y1607" s="365">
        <v>1229</v>
      </c>
      <c r="Z1607" s="365">
        <v>0</v>
      </c>
      <c r="AA1607" s="365">
        <v>0</v>
      </c>
      <c r="AB1607" s="365">
        <v>0</v>
      </c>
      <c r="AC1607" s="365">
        <v>0</v>
      </c>
      <c r="AD1607" s="365">
        <v>0</v>
      </c>
      <c r="AE1607" s="365">
        <v>12790</v>
      </c>
      <c r="AF1607" s="365">
        <v>0</v>
      </c>
      <c r="AG1607" s="365">
        <v>0</v>
      </c>
      <c r="AH1607" s="365">
        <v>0</v>
      </c>
      <c r="AI1607" s="365">
        <v>2305</v>
      </c>
      <c r="AJ1607" s="365">
        <v>1005</v>
      </c>
      <c r="AK1607" s="365">
        <v>2315</v>
      </c>
    </row>
    <row r="1608" spans="1:37">
      <c r="A1608" s="458" t="str">
        <f t="shared" si="25"/>
        <v>1754513264075000</v>
      </c>
      <c r="B1608" s="364" t="s">
        <v>1616</v>
      </c>
      <c r="C1608" s="364" t="s">
        <v>553</v>
      </c>
      <c r="D1608" s="364" t="s">
        <v>576</v>
      </c>
      <c r="E1608" s="364" t="s">
        <v>743</v>
      </c>
      <c r="F1608" s="364" t="s">
        <v>595</v>
      </c>
      <c r="G1608" s="364" t="s">
        <v>596</v>
      </c>
      <c r="H1608" s="364" t="s">
        <v>556</v>
      </c>
      <c r="J1608" s="364" t="s">
        <v>571</v>
      </c>
      <c r="K1608" s="364" t="s">
        <v>572</v>
      </c>
      <c r="L1608" s="364" t="s">
        <v>741</v>
      </c>
      <c r="M1608" s="364" t="s">
        <v>744</v>
      </c>
      <c r="N1608" s="364" t="s">
        <v>739</v>
      </c>
      <c r="O1608" s="364" t="s">
        <v>738</v>
      </c>
      <c r="P1608" s="364" t="s">
        <v>739</v>
      </c>
      <c r="Q1608" s="364" t="s">
        <v>740</v>
      </c>
      <c r="R1608" s="364" t="s">
        <v>741</v>
      </c>
      <c r="S1608" s="364" t="s">
        <v>739</v>
      </c>
      <c r="T1608" s="365">
        <v>74973</v>
      </c>
      <c r="U1608" s="365">
        <v>0</v>
      </c>
      <c r="V1608" s="365">
        <v>0</v>
      </c>
      <c r="W1608" s="365">
        <v>48874</v>
      </c>
      <c r="X1608" s="365">
        <v>27640</v>
      </c>
      <c r="Y1608" s="365">
        <v>28498</v>
      </c>
      <c r="Z1608" s="365">
        <v>0</v>
      </c>
      <c r="AA1608" s="365">
        <v>0</v>
      </c>
      <c r="AB1608" s="365">
        <v>0</v>
      </c>
      <c r="AC1608" s="365">
        <v>0</v>
      </c>
      <c r="AD1608" s="365">
        <v>0</v>
      </c>
      <c r="AE1608" s="365">
        <v>179985</v>
      </c>
      <c r="AF1608" s="365">
        <v>0</v>
      </c>
      <c r="AG1608" s="365">
        <v>0</v>
      </c>
      <c r="AH1608" s="365">
        <v>0</v>
      </c>
      <c r="AI1608" s="365">
        <v>56138</v>
      </c>
      <c r="AJ1608" s="365">
        <v>9312</v>
      </c>
      <c r="AK1608" s="365">
        <v>56616</v>
      </c>
    </row>
    <row r="1609" spans="1:37">
      <c r="A1609" s="458" t="str">
        <f t="shared" si="25"/>
        <v>1754514264075000</v>
      </c>
      <c r="B1609" s="364" t="s">
        <v>1616</v>
      </c>
      <c r="C1609" s="364" t="s">
        <v>553</v>
      </c>
      <c r="D1609" s="364" t="s">
        <v>576</v>
      </c>
      <c r="E1609" s="364" t="s">
        <v>743</v>
      </c>
      <c r="F1609" s="364" t="s">
        <v>595</v>
      </c>
      <c r="G1609" s="364" t="s">
        <v>596</v>
      </c>
      <c r="H1609" s="364" t="s">
        <v>556</v>
      </c>
      <c r="J1609" s="364" t="s">
        <v>571</v>
      </c>
      <c r="K1609" s="364" t="s">
        <v>573</v>
      </c>
      <c r="L1609" s="364" t="s">
        <v>741</v>
      </c>
      <c r="M1609" s="364" t="s">
        <v>744</v>
      </c>
      <c r="N1609" s="364" t="s">
        <v>739</v>
      </c>
      <c r="O1609" s="364" t="s">
        <v>738</v>
      </c>
      <c r="P1609" s="364" t="s">
        <v>739</v>
      </c>
      <c r="Q1609" s="364" t="s">
        <v>740</v>
      </c>
      <c r="R1609" s="364" t="s">
        <v>741</v>
      </c>
      <c r="S1609" s="364" t="s">
        <v>739</v>
      </c>
      <c r="T1609" s="365">
        <v>5516</v>
      </c>
      <c r="U1609" s="365">
        <v>0</v>
      </c>
      <c r="V1609" s="365">
        <v>0</v>
      </c>
      <c r="W1609" s="365">
        <v>2699</v>
      </c>
      <c r="X1609" s="365">
        <v>925</v>
      </c>
      <c r="Y1609" s="365">
        <v>973</v>
      </c>
      <c r="Z1609" s="365">
        <v>0</v>
      </c>
      <c r="AA1609" s="365">
        <v>0</v>
      </c>
      <c r="AB1609" s="365">
        <v>0</v>
      </c>
      <c r="AC1609" s="365">
        <v>0</v>
      </c>
      <c r="AD1609" s="365">
        <v>0</v>
      </c>
      <c r="AE1609" s="365">
        <v>10113</v>
      </c>
      <c r="AF1609" s="365">
        <v>0</v>
      </c>
      <c r="AG1609" s="365">
        <v>0</v>
      </c>
      <c r="AH1609" s="365">
        <v>0</v>
      </c>
      <c r="AI1609" s="365">
        <v>1898</v>
      </c>
      <c r="AJ1609" s="365">
        <v>836</v>
      </c>
      <c r="AK1609" s="365">
        <v>1909</v>
      </c>
    </row>
    <row r="1610" spans="1:37">
      <c r="A1610" s="458" t="str">
        <f t="shared" si="25"/>
        <v>1754515264075000</v>
      </c>
      <c r="B1610" s="364" t="s">
        <v>1616</v>
      </c>
      <c r="C1610" s="364" t="s">
        <v>553</v>
      </c>
      <c r="D1610" s="364" t="s">
        <v>576</v>
      </c>
      <c r="E1610" s="364" t="s">
        <v>743</v>
      </c>
      <c r="F1610" s="364" t="s">
        <v>595</v>
      </c>
      <c r="G1610" s="364" t="s">
        <v>596</v>
      </c>
      <c r="H1610" s="364" t="s">
        <v>556</v>
      </c>
      <c r="J1610" s="364" t="s">
        <v>571</v>
      </c>
      <c r="K1610" s="364" t="s">
        <v>574</v>
      </c>
      <c r="L1610" s="364" t="s">
        <v>741</v>
      </c>
      <c r="M1610" s="364" t="s">
        <v>744</v>
      </c>
      <c r="N1610" s="364" t="s">
        <v>739</v>
      </c>
      <c r="O1610" s="364" t="s">
        <v>738</v>
      </c>
      <c r="P1610" s="364" t="s">
        <v>739</v>
      </c>
      <c r="Q1610" s="364" t="s">
        <v>740</v>
      </c>
      <c r="R1610" s="364" t="s">
        <v>741</v>
      </c>
      <c r="S1610" s="364" t="s">
        <v>739</v>
      </c>
      <c r="T1610" s="365">
        <v>71742</v>
      </c>
      <c r="U1610" s="365">
        <v>0</v>
      </c>
      <c r="V1610" s="365">
        <v>0</v>
      </c>
      <c r="W1610" s="365">
        <v>42743</v>
      </c>
      <c r="X1610" s="365">
        <v>27640</v>
      </c>
      <c r="Y1610" s="365">
        <v>25988</v>
      </c>
      <c r="Z1610" s="365">
        <v>0</v>
      </c>
      <c r="AA1610" s="365">
        <v>0</v>
      </c>
      <c r="AB1610" s="365">
        <v>0</v>
      </c>
      <c r="AC1610" s="365">
        <v>0</v>
      </c>
      <c r="AD1610" s="365">
        <v>0</v>
      </c>
      <c r="AE1610" s="365">
        <v>168113</v>
      </c>
      <c r="AF1610" s="365">
        <v>0</v>
      </c>
      <c r="AG1610" s="365">
        <v>0</v>
      </c>
      <c r="AH1610" s="365">
        <v>0</v>
      </c>
      <c r="AI1610" s="365">
        <v>53628</v>
      </c>
      <c r="AJ1610" s="365">
        <v>9485</v>
      </c>
      <c r="AK1610" s="365">
        <v>54107</v>
      </c>
    </row>
    <row r="1611" spans="1:37">
      <c r="A1611" s="458" t="str">
        <f t="shared" si="25"/>
        <v>1754516264075000</v>
      </c>
      <c r="B1611" s="364" t="s">
        <v>1616</v>
      </c>
      <c r="C1611" s="364" t="s">
        <v>553</v>
      </c>
      <c r="D1611" s="364" t="s">
        <v>576</v>
      </c>
      <c r="E1611" s="364" t="s">
        <v>743</v>
      </c>
      <c r="F1611" s="364" t="s">
        <v>595</v>
      </c>
      <c r="G1611" s="364" t="s">
        <v>596</v>
      </c>
      <c r="H1611" s="364" t="s">
        <v>556</v>
      </c>
      <c r="J1611" s="364" t="s">
        <v>571</v>
      </c>
      <c r="K1611" s="364" t="s">
        <v>575</v>
      </c>
      <c r="L1611" s="364" t="s">
        <v>741</v>
      </c>
      <c r="M1611" s="364" t="s">
        <v>744</v>
      </c>
      <c r="N1611" s="364" t="s">
        <v>739</v>
      </c>
      <c r="O1611" s="364" t="s">
        <v>738</v>
      </c>
      <c r="P1611" s="364" t="s">
        <v>739</v>
      </c>
      <c r="Q1611" s="364" t="s">
        <v>740</v>
      </c>
      <c r="R1611" s="364" t="s">
        <v>741</v>
      </c>
      <c r="S1611" s="364" t="s">
        <v>739</v>
      </c>
      <c r="T1611" s="365">
        <v>4229</v>
      </c>
      <c r="U1611" s="365">
        <v>0</v>
      </c>
      <c r="V1611" s="365">
        <v>0</v>
      </c>
      <c r="W1611" s="365">
        <v>1838</v>
      </c>
      <c r="X1611" s="365">
        <v>816</v>
      </c>
      <c r="Y1611" s="365">
        <v>742</v>
      </c>
      <c r="Z1611" s="365">
        <v>0</v>
      </c>
      <c r="AA1611" s="365">
        <v>0</v>
      </c>
      <c r="AB1611" s="365">
        <v>0</v>
      </c>
      <c r="AC1611" s="365">
        <v>0</v>
      </c>
      <c r="AD1611" s="365">
        <v>0</v>
      </c>
      <c r="AE1611" s="365">
        <v>7625</v>
      </c>
      <c r="AF1611" s="365">
        <v>0</v>
      </c>
      <c r="AG1611" s="365">
        <v>0</v>
      </c>
      <c r="AH1611" s="365">
        <v>0</v>
      </c>
      <c r="AI1611" s="365">
        <v>1558</v>
      </c>
      <c r="AJ1611" s="365">
        <v>663</v>
      </c>
      <c r="AK1611" s="365">
        <v>1569</v>
      </c>
    </row>
    <row r="1612" spans="1:37">
      <c r="A1612" s="458" t="str">
        <f t="shared" si="25"/>
        <v>1754517264075000</v>
      </c>
      <c r="B1612" s="364" t="s">
        <v>1616</v>
      </c>
      <c r="C1612" s="364" t="s">
        <v>553</v>
      </c>
      <c r="D1612" s="364" t="s">
        <v>576</v>
      </c>
      <c r="E1612" s="364" t="s">
        <v>743</v>
      </c>
      <c r="F1612" s="364" t="s">
        <v>595</v>
      </c>
      <c r="G1612" s="364" t="s">
        <v>596</v>
      </c>
      <c r="H1612" s="364" t="s">
        <v>556</v>
      </c>
      <c r="J1612" s="364" t="s">
        <v>571</v>
      </c>
      <c r="K1612" s="364" t="s">
        <v>576</v>
      </c>
      <c r="L1612" s="364" t="s">
        <v>741</v>
      </c>
      <c r="M1612" s="364" t="s">
        <v>744</v>
      </c>
      <c r="N1612" s="364" t="s">
        <v>739</v>
      </c>
      <c r="O1612" s="364" t="s">
        <v>738</v>
      </c>
      <c r="P1612" s="364" t="s">
        <v>739</v>
      </c>
      <c r="Q1612" s="364" t="s">
        <v>740</v>
      </c>
      <c r="R1612" s="364" t="s">
        <v>741</v>
      </c>
      <c r="S1612" s="364" t="s">
        <v>739</v>
      </c>
      <c r="T1612" s="365">
        <v>69371</v>
      </c>
      <c r="U1612" s="365">
        <v>0</v>
      </c>
      <c r="V1612" s="365">
        <v>0</v>
      </c>
      <c r="W1612" s="365">
        <v>35078</v>
      </c>
      <c r="X1612" s="365">
        <v>27640</v>
      </c>
      <c r="Y1612" s="365">
        <v>21838</v>
      </c>
      <c r="Z1612" s="365">
        <v>0</v>
      </c>
      <c r="AA1612" s="365">
        <v>0</v>
      </c>
      <c r="AB1612" s="365">
        <v>0</v>
      </c>
      <c r="AC1612" s="365">
        <v>0</v>
      </c>
      <c r="AD1612" s="365">
        <v>0</v>
      </c>
      <c r="AE1612" s="365">
        <v>153927</v>
      </c>
      <c r="AF1612" s="365">
        <v>0</v>
      </c>
      <c r="AG1612" s="365">
        <v>0</v>
      </c>
      <c r="AH1612" s="365">
        <v>0</v>
      </c>
      <c r="AI1612" s="365">
        <v>49478</v>
      </c>
      <c r="AJ1612" s="365">
        <v>9595</v>
      </c>
      <c r="AK1612" s="365">
        <v>49958</v>
      </c>
    </row>
    <row r="1613" spans="1:37">
      <c r="A1613" s="458" t="str">
        <f t="shared" si="25"/>
        <v>1754518264075000</v>
      </c>
      <c r="B1613" s="364" t="s">
        <v>1616</v>
      </c>
      <c r="C1613" s="364" t="s">
        <v>553</v>
      </c>
      <c r="D1613" s="364" t="s">
        <v>576</v>
      </c>
      <c r="E1613" s="364" t="s">
        <v>743</v>
      </c>
      <c r="F1613" s="364" t="s">
        <v>595</v>
      </c>
      <c r="G1613" s="364" t="s">
        <v>596</v>
      </c>
      <c r="H1613" s="364" t="s">
        <v>556</v>
      </c>
      <c r="J1613" s="364" t="s">
        <v>571</v>
      </c>
      <c r="K1613" s="364" t="s">
        <v>577</v>
      </c>
      <c r="L1613" s="364" t="s">
        <v>741</v>
      </c>
      <c r="M1613" s="364" t="s">
        <v>744</v>
      </c>
      <c r="N1613" s="364" t="s">
        <v>739</v>
      </c>
      <c r="O1613" s="364" t="s">
        <v>738</v>
      </c>
      <c r="P1613" s="364" t="s">
        <v>739</v>
      </c>
      <c r="Q1613" s="364" t="s">
        <v>740</v>
      </c>
      <c r="R1613" s="364" t="s">
        <v>741</v>
      </c>
      <c r="S1613" s="364" t="s">
        <v>739</v>
      </c>
      <c r="T1613" s="365">
        <v>2987</v>
      </c>
      <c r="U1613" s="365">
        <v>0</v>
      </c>
      <c r="V1613" s="365">
        <v>0</v>
      </c>
      <c r="W1613" s="365">
        <v>1112</v>
      </c>
      <c r="X1613" s="365">
        <v>697</v>
      </c>
      <c r="Y1613" s="365">
        <v>539</v>
      </c>
      <c r="Z1613" s="365">
        <v>0</v>
      </c>
      <c r="AA1613" s="365">
        <v>0</v>
      </c>
      <c r="AB1613" s="365">
        <v>0</v>
      </c>
      <c r="AC1613" s="365">
        <v>0</v>
      </c>
      <c r="AD1613" s="365">
        <v>0</v>
      </c>
      <c r="AE1613" s="365">
        <v>5335</v>
      </c>
      <c r="AF1613" s="365">
        <v>0</v>
      </c>
      <c r="AG1613" s="365">
        <v>0</v>
      </c>
      <c r="AH1613" s="365">
        <v>0</v>
      </c>
      <c r="AI1613" s="365">
        <v>1237</v>
      </c>
      <c r="AJ1613" s="365">
        <v>487</v>
      </c>
      <c r="AK1613" s="365">
        <v>1246</v>
      </c>
    </row>
    <row r="1614" spans="1:37">
      <c r="A1614" s="458" t="str">
        <f t="shared" si="25"/>
        <v>1754519264075000</v>
      </c>
      <c r="B1614" s="364" t="s">
        <v>1616</v>
      </c>
      <c r="C1614" s="364" t="s">
        <v>553</v>
      </c>
      <c r="D1614" s="364" t="s">
        <v>576</v>
      </c>
      <c r="E1614" s="364" t="s">
        <v>743</v>
      </c>
      <c r="F1614" s="364" t="s">
        <v>595</v>
      </c>
      <c r="G1614" s="364" t="s">
        <v>596</v>
      </c>
      <c r="H1614" s="364" t="s">
        <v>556</v>
      </c>
      <c r="J1614" s="364" t="s">
        <v>571</v>
      </c>
      <c r="K1614" s="364" t="s">
        <v>578</v>
      </c>
      <c r="L1614" s="364" t="s">
        <v>741</v>
      </c>
      <c r="M1614" s="364" t="s">
        <v>744</v>
      </c>
      <c r="N1614" s="364" t="s">
        <v>739</v>
      </c>
      <c r="O1614" s="364" t="s">
        <v>738</v>
      </c>
      <c r="P1614" s="364" t="s">
        <v>739</v>
      </c>
      <c r="Q1614" s="364" t="s">
        <v>740</v>
      </c>
      <c r="R1614" s="364" t="s">
        <v>741</v>
      </c>
      <c r="S1614" s="364" t="s">
        <v>739</v>
      </c>
      <c r="T1614" s="365">
        <v>57599</v>
      </c>
      <c r="U1614" s="365">
        <v>0</v>
      </c>
      <c r="V1614" s="365">
        <v>0</v>
      </c>
      <c r="W1614" s="365">
        <v>20867</v>
      </c>
      <c r="X1614" s="365">
        <v>25195</v>
      </c>
      <c r="Y1614" s="365">
        <v>20238</v>
      </c>
      <c r="Z1614" s="365">
        <v>0</v>
      </c>
      <c r="AA1614" s="365">
        <v>0</v>
      </c>
      <c r="AB1614" s="365">
        <v>0</v>
      </c>
      <c r="AC1614" s="365">
        <v>0</v>
      </c>
      <c r="AD1614" s="365">
        <v>0</v>
      </c>
      <c r="AE1614" s="365">
        <v>123899</v>
      </c>
      <c r="AF1614" s="365">
        <v>0</v>
      </c>
      <c r="AG1614" s="365">
        <v>0</v>
      </c>
      <c r="AH1614" s="365">
        <v>0</v>
      </c>
      <c r="AI1614" s="365">
        <v>45433</v>
      </c>
      <c r="AJ1614" s="365">
        <v>7914</v>
      </c>
      <c r="AK1614" s="365">
        <v>45913</v>
      </c>
    </row>
    <row r="1615" spans="1:37">
      <c r="A1615" s="458" t="str">
        <f t="shared" si="25"/>
        <v>1754520264075000</v>
      </c>
      <c r="B1615" s="364" t="s">
        <v>1616</v>
      </c>
      <c r="C1615" s="364" t="s">
        <v>553</v>
      </c>
      <c r="D1615" s="364" t="s">
        <v>576</v>
      </c>
      <c r="E1615" s="364" t="s">
        <v>743</v>
      </c>
      <c r="F1615" s="364" t="s">
        <v>595</v>
      </c>
      <c r="G1615" s="364" t="s">
        <v>596</v>
      </c>
      <c r="H1615" s="364" t="s">
        <v>556</v>
      </c>
      <c r="J1615" s="364" t="s">
        <v>571</v>
      </c>
      <c r="K1615" s="364" t="s">
        <v>579</v>
      </c>
      <c r="L1615" s="364" t="s">
        <v>741</v>
      </c>
      <c r="M1615" s="364" t="s">
        <v>744</v>
      </c>
      <c r="N1615" s="364" t="s">
        <v>739</v>
      </c>
      <c r="O1615" s="364" t="s">
        <v>738</v>
      </c>
      <c r="P1615" s="364" t="s">
        <v>739</v>
      </c>
      <c r="Q1615" s="364" t="s">
        <v>740</v>
      </c>
      <c r="R1615" s="364" t="s">
        <v>741</v>
      </c>
      <c r="S1615" s="364" t="s">
        <v>739</v>
      </c>
      <c r="T1615" s="365">
        <v>1804</v>
      </c>
      <c r="U1615" s="365">
        <v>0</v>
      </c>
      <c r="V1615" s="365">
        <v>0</v>
      </c>
      <c r="W1615" s="365">
        <v>556</v>
      </c>
      <c r="X1615" s="365">
        <v>586</v>
      </c>
      <c r="Y1615" s="365">
        <v>382</v>
      </c>
      <c r="Z1615" s="365">
        <v>0</v>
      </c>
      <c r="AA1615" s="365">
        <v>0</v>
      </c>
      <c r="AB1615" s="365">
        <v>0</v>
      </c>
      <c r="AC1615" s="365">
        <v>0</v>
      </c>
      <c r="AD1615" s="365">
        <v>0</v>
      </c>
      <c r="AE1615" s="365">
        <v>3328</v>
      </c>
      <c r="AF1615" s="365">
        <v>0</v>
      </c>
      <c r="AG1615" s="365">
        <v>0</v>
      </c>
      <c r="AH1615" s="365">
        <v>0</v>
      </c>
      <c r="AI1615" s="365">
        <v>968</v>
      </c>
      <c r="AJ1615" s="365">
        <v>315</v>
      </c>
      <c r="AK1615" s="365">
        <v>976</v>
      </c>
    </row>
    <row r="1616" spans="1:37">
      <c r="A1616" s="458" t="str">
        <f t="shared" si="25"/>
        <v>1754521264075000</v>
      </c>
      <c r="B1616" s="364" t="s">
        <v>1616</v>
      </c>
      <c r="C1616" s="364" t="s">
        <v>553</v>
      </c>
      <c r="D1616" s="364" t="s">
        <v>576</v>
      </c>
      <c r="E1616" s="364" t="s">
        <v>743</v>
      </c>
      <c r="F1616" s="364" t="s">
        <v>595</v>
      </c>
      <c r="G1616" s="364" t="s">
        <v>596</v>
      </c>
      <c r="H1616" s="364" t="s">
        <v>556</v>
      </c>
      <c r="J1616" s="364" t="s">
        <v>571</v>
      </c>
      <c r="K1616" s="364" t="s">
        <v>559</v>
      </c>
      <c r="L1616" s="364" t="s">
        <v>741</v>
      </c>
      <c r="M1616" s="364" t="s">
        <v>744</v>
      </c>
      <c r="N1616" s="364" t="s">
        <v>739</v>
      </c>
      <c r="O1616" s="364" t="s">
        <v>738</v>
      </c>
      <c r="P1616" s="364" t="s">
        <v>739</v>
      </c>
      <c r="Q1616" s="364" t="s">
        <v>740</v>
      </c>
      <c r="R1616" s="364" t="s">
        <v>741</v>
      </c>
      <c r="S1616" s="364" t="s">
        <v>739</v>
      </c>
      <c r="T1616" s="365">
        <v>65552</v>
      </c>
      <c r="U1616" s="365">
        <v>0</v>
      </c>
      <c r="V1616" s="365">
        <v>0</v>
      </c>
      <c r="W1616" s="365">
        <v>15759</v>
      </c>
      <c r="X1616" s="365">
        <v>192423</v>
      </c>
      <c r="Y1616" s="365">
        <v>40147</v>
      </c>
      <c r="Z1616" s="365">
        <v>0</v>
      </c>
      <c r="AA1616" s="365">
        <v>0</v>
      </c>
      <c r="AB1616" s="365">
        <v>0</v>
      </c>
      <c r="AC1616" s="365">
        <v>0</v>
      </c>
      <c r="AD1616" s="365">
        <v>0</v>
      </c>
      <c r="AE1616" s="365">
        <v>313881</v>
      </c>
      <c r="AF1616" s="365">
        <v>0</v>
      </c>
      <c r="AG1616" s="365">
        <v>0</v>
      </c>
      <c r="AH1616" s="365">
        <v>0</v>
      </c>
      <c r="AI1616" s="365">
        <v>232569</v>
      </c>
      <c r="AJ1616" s="365">
        <v>10991</v>
      </c>
      <c r="AK1616" s="365">
        <v>236363</v>
      </c>
    </row>
    <row r="1617" spans="1:79">
      <c r="A1617" s="458" t="str">
        <f t="shared" si="25"/>
        <v>1754522264075000</v>
      </c>
      <c r="B1617" s="364" t="s">
        <v>1616</v>
      </c>
      <c r="C1617" s="364" t="s">
        <v>553</v>
      </c>
      <c r="D1617" s="364" t="s">
        <v>576</v>
      </c>
      <c r="E1617" s="364" t="s">
        <v>743</v>
      </c>
      <c r="F1617" s="364" t="s">
        <v>595</v>
      </c>
      <c r="G1617" s="364" t="s">
        <v>596</v>
      </c>
      <c r="H1617" s="364" t="s">
        <v>556</v>
      </c>
      <c r="J1617" s="364" t="s">
        <v>571</v>
      </c>
      <c r="K1617" s="364" t="s">
        <v>580</v>
      </c>
      <c r="L1617" s="364" t="s">
        <v>741</v>
      </c>
      <c r="M1617" s="364" t="s">
        <v>744</v>
      </c>
      <c r="N1617" s="364" t="s">
        <v>739</v>
      </c>
      <c r="O1617" s="364" t="s">
        <v>738</v>
      </c>
      <c r="P1617" s="364" t="s">
        <v>739</v>
      </c>
      <c r="Q1617" s="364" t="s">
        <v>740</v>
      </c>
      <c r="R1617" s="364" t="s">
        <v>741</v>
      </c>
      <c r="S1617" s="364" t="s">
        <v>739</v>
      </c>
      <c r="T1617" s="365">
        <v>1229</v>
      </c>
      <c r="U1617" s="365">
        <v>0</v>
      </c>
      <c r="V1617" s="365">
        <v>0</v>
      </c>
      <c r="W1617" s="365">
        <v>267</v>
      </c>
      <c r="X1617" s="365">
        <v>2428</v>
      </c>
      <c r="Y1617" s="365">
        <v>401</v>
      </c>
      <c r="Z1617" s="365">
        <v>0</v>
      </c>
      <c r="AA1617" s="365">
        <v>0</v>
      </c>
      <c r="AB1617" s="365">
        <v>0</v>
      </c>
      <c r="AC1617" s="365">
        <v>0</v>
      </c>
      <c r="AD1617" s="365">
        <v>0</v>
      </c>
      <c r="AE1617" s="365">
        <v>4325</v>
      </c>
      <c r="AF1617" s="365">
        <v>0</v>
      </c>
      <c r="AG1617" s="365">
        <v>0</v>
      </c>
      <c r="AH1617" s="365">
        <v>0</v>
      </c>
      <c r="AI1617" s="365">
        <v>2829</v>
      </c>
      <c r="AJ1617" s="365">
        <v>250</v>
      </c>
      <c r="AK1617" s="365">
        <v>2867</v>
      </c>
    </row>
    <row r="1618" spans="1:79">
      <c r="A1618" s="458" t="str">
        <f t="shared" si="25"/>
        <v>1754523264075000</v>
      </c>
      <c r="B1618" s="364" t="s">
        <v>1616</v>
      </c>
      <c r="C1618" s="364" t="s">
        <v>553</v>
      </c>
      <c r="D1618" s="364" t="s">
        <v>576</v>
      </c>
      <c r="E1618" s="364" t="s">
        <v>743</v>
      </c>
      <c r="F1618" s="364" t="s">
        <v>595</v>
      </c>
      <c r="G1618" s="364" t="s">
        <v>596</v>
      </c>
      <c r="H1618" s="364" t="s">
        <v>556</v>
      </c>
      <c r="J1618" s="364" t="s">
        <v>571</v>
      </c>
      <c r="K1618" s="364" t="s">
        <v>581</v>
      </c>
      <c r="L1618" s="364" t="s">
        <v>741</v>
      </c>
      <c r="M1618" s="364" t="s">
        <v>744</v>
      </c>
      <c r="N1618" s="364" t="s">
        <v>739</v>
      </c>
      <c r="O1618" s="364" t="s">
        <v>738</v>
      </c>
      <c r="P1618" s="364" t="s">
        <v>739</v>
      </c>
      <c r="Q1618" s="364" t="s">
        <v>740</v>
      </c>
      <c r="R1618" s="364" t="s">
        <v>741</v>
      </c>
      <c r="S1618" s="364" t="s">
        <v>739</v>
      </c>
      <c r="T1618" s="365">
        <v>0</v>
      </c>
      <c r="U1618" s="365">
        <v>0</v>
      </c>
      <c r="V1618" s="365">
        <v>0</v>
      </c>
      <c r="W1618" s="365">
        <v>0</v>
      </c>
      <c r="X1618" s="365">
        <v>0</v>
      </c>
      <c r="Y1618" s="365">
        <v>0</v>
      </c>
      <c r="Z1618" s="365">
        <v>0</v>
      </c>
      <c r="AA1618" s="365">
        <v>0</v>
      </c>
      <c r="AB1618" s="365">
        <v>0</v>
      </c>
      <c r="AC1618" s="365">
        <v>0</v>
      </c>
      <c r="AD1618" s="365">
        <v>0</v>
      </c>
      <c r="AE1618" s="365">
        <v>0</v>
      </c>
      <c r="AF1618" s="365">
        <v>0</v>
      </c>
      <c r="AG1618" s="365">
        <v>0</v>
      </c>
      <c r="AH1618" s="365">
        <v>0</v>
      </c>
      <c r="AI1618" s="365">
        <v>0</v>
      </c>
      <c r="AJ1618" s="365">
        <v>0</v>
      </c>
      <c r="AK1618" s="365">
        <v>0</v>
      </c>
    </row>
    <row r="1619" spans="1:79">
      <c r="A1619" s="458" t="str">
        <f t="shared" si="25"/>
        <v>1754524264075000</v>
      </c>
      <c r="B1619" s="364" t="s">
        <v>1616</v>
      </c>
      <c r="C1619" s="364" t="s">
        <v>553</v>
      </c>
      <c r="D1619" s="364" t="s">
        <v>576</v>
      </c>
      <c r="E1619" s="364" t="s">
        <v>743</v>
      </c>
      <c r="F1619" s="364" t="s">
        <v>595</v>
      </c>
      <c r="G1619" s="364" t="s">
        <v>596</v>
      </c>
      <c r="H1619" s="364" t="s">
        <v>556</v>
      </c>
      <c r="J1619" s="364" t="s">
        <v>571</v>
      </c>
      <c r="K1619" s="364" t="s">
        <v>560</v>
      </c>
      <c r="L1619" s="364" t="s">
        <v>741</v>
      </c>
      <c r="M1619" s="364" t="s">
        <v>744</v>
      </c>
      <c r="N1619" s="364" t="s">
        <v>739</v>
      </c>
      <c r="O1619" s="364" t="s">
        <v>738</v>
      </c>
      <c r="P1619" s="364" t="s">
        <v>739</v>
      </c>
      <c r="Q1619" s="364" t="s">
        <v>740</v>
      </c>
      <c r="R1619" s="364" t="s">
        <v>741</v>
      </c>
      <c r="S1619" s="364" t="s">
        <v>739</v>
      </c>
      <c r="T1619" s="365">
        <v>880141</v>
      </c>
      <c r="U1619" s="365">
        <v>0</v>
      </c>
      <c r="V1619" s="365">
        <v>0</v>
      </c>
      <c r="W1619" s="365">
        <v>514817</v>
      </c>
      <c r="X1619" s="365">
        <v>497830</v>
      </c>
      <c r="Y1619" s="365">
        <v>384097</v>
      </c>
      <c r="Z1619" s="365">
        <v>0</v>
      </c>
      <c r="AA1619" s="365">
        <v>0</v>
      </c>
      <c r="AB1619" s="365">
        <v>0</v>
      </c>
      <c r="AC1619" s="365">
        <v>0</v>
      </c>
      <c r="AD1619" s="365">
        <v>0</v>
      </c>
      <c r="AE1619" s="365">
        <v>2276885</v>
      </c>
      <c r="AF1619" s="365">
        <v>0</v>
      </c>
      <c r="AG1619" s="365">
        <v>0</v>
      </c>
      <c r="AH1619" s="365">
        <v>0</v>
      </c>
      <c r="AI1619" s="365">
        <v>880606</v>
      </c>
      <c r="AJ1619" s="365">
        <v>99714</v>
      </c>
      <c r="AK1619" s="365">
        <v>874288</v>
      </c>
    </row>
    <row r="1620" spans="1:79">
      <c r="A1620" s="458" t="str">
        <f t="shared" si="25"/>
        <v>1755201264075000</v>
      </c>
      <c r="B1620" s="364" t="s">
        <v>1616</v>
      </c>
      <c r="C1620" s="364" t="s">
        <v>553</v>
      </c>
      <c r="D1620" s="364" t="s">
        <v>576</v>
      </c>
      <c r="E1620" s="364" t="s">
        <v>743</v>
      </c>
      <c r="F1620" s="364" t="s">
        <v>595</v>
      </c>
      <c r="G1620" s="364" t="s">
        <v>596</v>
      </c>
      <c r="H1620" s="364" t="s">
        <v>556</v>
      </c>
      <c r="J1620" s="364" t="s">
        <v>746</v>
      </c>
      <c r="K1620" s="364" t="s">
        <v>558</v>
      </c>
      <c r="L1620" s="364" t="s">
        <v>741</v>
      </c>
      <c r="M1620" s="364" t="s">
        <v>744</v>
      </c>
      <c r="N1620" s="364" t="s">
        <v>739</v>
      </c>
      <c r="O1620" s="364" t="s">
        <v>738</v>
      </c>
      <c r="P1620" s="364" t="s">
        <v>739</v>
      </c>
      <c r="Q1620" s="364" t="s">
        <v>740</v>
      </c>
      <c r="R1620" s="364" t="s">
        <v>741</v>
      </c>
      <c r="S1620" s="364" t="s">
        <v>739</v>
      </c>
      <c r="T1620" s="365">
        <v>222920</v>
      </c>
      <c r="U1620" s="365">
        <v>0</v>
      </c>
      <c r="V1620" s="365">
        <v>8189</v>
      </c>
      <c r="W1620" s="365">
        <v>0</v>
      </c>
      <c r="X1620" s="365">
        <v>3550</v>
      </c>
      <c r="Y1620" s="365">
        <v>0</v>
      </c>
      <c r="Z1620" s="365">
        <v>0</v>
      </c>
      <c r="AA1620" s="365">
        <v>6221</v>
      </c>
      <c r="AB1620" s="365">
        <v>0</v>
      </c>
      <c r="AC1620" s="365">
        <v>48306</v>
      </c>
      <c r="AD1620" s="365">
        <v>0</v>
      </c>
      <c r="AE1620" s="365">
        <v>0</v>
      </c>
      <c r="AF1620" s="365">
        <v>0</v>
      </c>
      <c r="AG1620" s="365">
        <v>0</v>
      </c>
      <c r="AH1620" s="365">
        <v>35452</v>
      </c>
      <c r="AI1620" s="365">
        <v>0</v>
      </c>
      <c r="AJ1620" s="365">
        <v>1959</v>
      </c>
      <c r="AK1620" s="365">
        <v>0</v>
      </c>
      <c r="AL1620" s="365">
        <v>19556</v>
      </c>
      <c r="AM1620" s="365">
        <v>0</v>
      </c>
      <c r="AN1620" s="365">
        <v>0</v>
      </c>
      <c r="AO1620" s="365">
        <v>0</v>
      </c>
      <c r="AP1620" s="365">
        <v>4676</v>
      </c>
      <c r="AQ1620" s="365">
        <v>0</v>
      </c>
      <c r="AR1620" s="365">
        <v>0</v>
      </c>
      <c r="AS1620" s="365">
        <v>156654</v>
      </c>
      <c r="AT1620" s="365">
        <v>9261</v>
      </c>
      <c r="AU1620" s="365">
        <v>0</v>
      </c>
      <c r="AV1620" s="365">
        <v>0</v>
      </c>
      <c r="AW1620" s="365">
        <v>76500</v>
      </c>
      <c r="AX1620" s="365">
        <v>0</v>
      </c>
      <c r="AY1620" s="365">
        <v>0</v>
      </c>
      <c r="AZ1620" s="365">
        <v>222920</v>
      </c>
      <c r="BA1620" s="365">
        <v>3550</v>
      </c>
      <c r="BB1620" s="365">
        <v>76500</v>
      </c>
      <c r="BC1620" s="365">
        <v>0</v>
      </c>
      <c r="BD1620" s="365">
        <v>0</v>
      </c>
      <c r="BE1620" s="365">
        <v>6221</v>
      </c>
      <c r="BF1620" s="365">
        <v>0</v>
      </c>
      <c r="BG1620" s="365">
        <v>0</v>
      </c>
      <c r="BH1620" s="365">
        <v>35452</v>
      </c>
      <c r="BI1620" s="365">
        <v>19556</v>
      </c>
      <c r="BJ1620" s="365">
        <v>0</v>
      </c>
      <c r="BK1620" s="365">
        <v>0</v>
      </c>
      <c r="BL1620" s="365">
        <v>0</v>
      </c>
      <c r="BM1620" s="365">
        <v>0</v>
      </c>
      <c r="BN1620" s="365">
        <v>0</v>
      </c>
      <c r="BO1620" s="365">
        <v>0</v>
      </c>
      <c r="BP1620" s="365">
        <v>0</v>
      </c>
      <c r="BQ1620" s="365">
        <v>0</v>
      </c>
    </row>
    <row r="1621" spans="1:79">
      <c r="A1621" s="458" t="str">
        <f t="shared" si="25"/>
        <v>1755202264075000</v>
      </c>
      <c r="B1621" s="364" t="s">
        <v>1616</v>
      </c>
      <c r="C1621" s="364" t="s">
        <v>553</v>
      </c>
      <c r="D1621" s="364" t="s">
        <v>576</v>
      </c>
      <c r="E1621" s="364" t="s">
        <v>743</v>
      </c>
      <c r="F1621" s="364" t="s">
        <v>595</v>
      </c>
      <c r="G1621" s="364" t="s">
        <v>596</v>
      </c>
      <c r="H1621" s="364" t="s">
        <v>556</v>
      </c>
      <c r="J1621" s="364" t="s">
        <v>746</v>
      </c>
      <c r="K1621" s="364" t="s">
        <v>561</v>
      </c>
      <c r="L1621" s="364" t="s">
        <v>741</v>
      </c>
      <c r="M1621" s="364" t="s">
        <v>744</v>
      </c>
      <c r="N1621" s="364" t="s">
        <v>739</v>
      </c>
      <c r="O1621" s="364" t="s">
        <v>738</v>
      </c>
      <c r="P1621" s="364" t="s">
        <v>739</v>
      </c>
      <c r="Q1621" s="364" t="s">
        <v>740</v>
      </c>
      <c r="R1621" s="364" t="s">
        <v>741</v>
      </c>
      <c r="S1621" s="364" t="s">
        <v>739</v>
      </c>
      <c r="T1621" s="365">
        <v>222920</v>
      </c>
      <c r="U1621" s="365">
        <v>0</v>
      </c>
      <c r="V1621" s="365">
        <v>8189</v>
      </c>
      <c r="W1621" s="365">
        <v>0</v>
      </c>
      <c r="X1621" s="365">
        <v>3550</v>
      </c>
      <c r="Y1621" s="365">
        <v>0</v>
      </c>
      <c r="Z1621" s="365">
        <v>0</v>
      </c>
      <c r="AA1621" s="365">
        <v>6221</v>
      </c>
      <c r="AB1621" s="365">
        <v>0</v>
      </c>
      <c r="AC1621" s="365">
        <v>48306</v>
      </c>
      <c r="AD1621" s="365">
        <v>0</v>
      </c>
      <c r="AE1621" s="365">
        <v>0</v>
      </c>
      <c r="AF1621" s="365">
        <v>0</v>
      </c>
      <c r="AG1621" s="365">
        <v>0</v>
      </c>
      <c r="AH1621" s="365">
        <v>35452</v>
      </c>
      <c r="AI1621" s="365">
        <v>0</v>
      </c>
      <c r="AJ1621" s="365">
        <v>1959</v>
      </c>
      <c r="AK1621" s="365">
        <v>0</v>
      </c>
      <c r="AL1621" s="365">
        <v>19556</v>
      </c>
      <c r="AM1621" s="365">
        <v>0</v>
      </c>
      <c r="AN1621" s="365">
        <v>0</v>
      </c>
      <c r="AO1621" s="365">
        <v>0</v>
      </c>
      <c r="AP1621" s="365">
        <v>4676</v>
      </c>
      <c r="AQ1621" s="365">
        <v>0</v>
      </c>
      <c r="AR1621" s="365">
        <v>0</v>
      </c>
      <c r="AS1621" s="365">
        <v>156654</v>
      </c>
      <c r="AT1621" s="365">
        <v>9261</v>
      </c>
      <c r="AU1621" s="365">
        <v>0</v>
      </c>
      <c r="AV1621" s="365">
        <v>0</v>
      </c>
      <c r="AW1621" s="365">
        <v>76500</v>
      </c>
      <c r="AX1621" s="365">
        <v>0</v>
      </c>
      <c r="AY1621" s="365">
        <v>0</v>
      </c>
      <c r="AZ1621" s="365">
        <v>222920</v>
      </c>
      <c r="BA1621" s="365">
        <v>3550</v>
      </c>
      <c r="BB1621" s="365">
        <v>76500</v>
      </c>
      <c r="BC1621" s="365">
        <v>0</v>
      </c>
      <c r="BD1621" s="365">
        <v>0</v>
      </c>
      <c r="BE1621" s="365">
        <v>6221</v>
      </c>
      <c r="BF1621" s="365">
        <v>0</v>
      </c>
      <c r="BG1621" s="365">
        <v>0</v>
      </c>
      <c r="BH1621" s="365">
        <v>35452</v>
      </c>
      <c r="BI1621" s="365">
        <v>19556</v>
      </c>
      <c r="BJ1621" s="365">
        <v>0</v>
      </c>
      <c r="BK1621" s="365">
        <v>0</v>
      </c>
      <c r="BL1621" s="365">
        <v>0</v>
      </c>
      <c r="BM1621" s="365">
        <v>0</v>
      </c>
      <c r="BN1621" s="365">
        <v>0</v>
      </c>
      <c r="BO1621" s="365">
        <v>0</v>
      </c>
      <c r="BP1621" s="365">
        <v>0</v>
      </c>
      <c r="BQ1621" s="365">
        <v>0</v>
      </c>
    </row>
    <row r="1622" spans="1:79">
      <c r="A1622" s="458" t="str">
        <f t="shared" si="25"/>
        <v>1771001264075000</v>
      </c>
      <c r="B1622" s="364" t="s">
        <v>1616</v>
      </c>
      <c r="C1622" s="364" t="s">
        <v>553</v>
      </c>
      <c r="D1622" s="364" t="s">
        <v>576</v>
      </c>
      <c r="E1622" s="364" t="s">
        <v>741</v>
      </c>
      <c r="F1622" s="364" t="s">
        <v>595</v>
      </c>
      <c r="G1622" s="364" t="s">
        <v>596</v>
      </c>
      <c r="H1622" s="364" t="s">
        <v>556</v>
      </c>
      <c r="J1622" s="364" t="s">
        <v>568</v>
      </c>
      <c r="K1622" s="364" t="s">
        <v>558</v>
      </c>
      <c r="L1622" s="364" t="s">
        <v>741</v>
      </c>
      <c r="M1622" s="364" t="s">
        <v>744</v>
      </c>
      <c r="N1622" s="364" t="s">
        <v>739</v>
      </c>
      <c r="O1622" s="364" t="s">
        <v>741</v>
      </c>
      <c r="P1622" s="364" t="s">
        <v>739</v>
      </c>
      <c r="Q1622" s="364" t="s">
        <v>740</v>
      </c>
      <c r="R1622" s="364" t="s">
        <v>743</v>
      </c>
      <c r="S1622" s="364" t="s">
        <v>739</v>
      </c>
      <c r="T1622" s="365">
        <v>4091017</v>
      </c>
      <c r="U1622" s="365">
        <v>4100401</v>
      </c>
      <c r="V1622" s="365">
        <v>3610401</v>
      </c>
      <c r="W1622" s="365">
        <v>5</v>
      </c>
      <c r="X1622" s="365">
        <v>0</v>
      </c>
      <c r="Y1622" s="365">
        <v>0</v>
      </c>
      <c r="Z1622" s="365">
        <v>13484</v>
      </c>
      <c r="AA1622" s="365">
        <v>0</v>
      </c>
      <c r="AB1622" s="365">
        <v>170</v>
      </c>
      <c r="AC1622" s="365">
        <v>33</v>
      </c>
      <c r="AD1622" s="365">
        <v>33</v>
      </c>
      <c r="AE1622" s="365">
        <v>32</v>
      </c>
      <c r="AF1622" s="365">
        <v>30307</v>
      </c>
      <c r="AG1622" s="365">
        <v>0</v>
      </c>
      <c r="AH1622" s="365">
        <v>18</v>
      </c>
      <c r="AI1622" s="365">
        <v>18</v>
      </c>
      <c r="AJ1622" s="365">
        <v>18</v>
      </c>
      <c r="AK1622" s="365">
        <v>11845937</v>
      </c>
      <c r="AL1622" s="365">
        <v>323341</v>
      </c>
      <c r="AM1622" s="365">
        <v>156056</v>
      </c>
      <c r="AN1622" s="365">
        <v>103500</v>
      </c>
      <c r="AO1622" s="365">
        <v>32108</v>
      </c>
      <c r="AP1622" s="365">
        <v>0</v>
      </c>
      <c r="AQ1622" s="365">
        <v>31677</v>
      </c>
      <c r="AR1622" s="365">
        <v>213814</v>
      </c>
      <c r="AS1622" s="365">
        <v>14966</v>
      </c>
      <c r="AT1622" s="365">
        <v>88825</v>
      </c>
      <c r="AU1622" s="365">
        <v>0</v>
      </c>
      <c r="AV1622" s="365">
        <v>5736</v>
      </c>
      <c r="AW1622" s="365">
        <v>283738</v>
      </c>
      <c r="AX1622" s="365">
        <v>3</v>
      </c>
      <c r="AY1622" s="365">
        <v>3</v>
      </c>
      <c r="AZ1622" s="365">
        <v>0</v>
      </c>
      <c r="BA1622" s="365">
        <v>0</v>
      </c>
      <c r="BB1622" s="365">
        <v>0</v>
      </c>
      <c r="BC1622" s="365">
        <v>0</v>
      </c>
      <c r="BD1622" s="365">
        <v>0</v>
      </c>
      <c r="BE1622" s="365">
        <v>2</v>
      </c>
      <c r="BF1622" s="365">
        <v>0</v>
      </c>
      <c r="BG1622" s="365">
        <v>2</v>
      </c>
      <c r="BH1622" s="365">
        <v>0</v>
      </c>
      <c r="BI1622" s="365">
        <v>0</v>
      </c>
      <c r="BJ1622" s="365">
        <v>46</v>
      </c>
      <c r="BK1622" s="365">
        <v>46</v>
      </c>
      <c r="BL1622" s="365">
        <v>0</v>
      </c>
      <c r="BM1622" s="365">
        <v>16</v>
      </c>
      <c r="BN1622" s="365">
        <v>0</v>
      </c>
      <c r="BO1622" s="365">
        <v>12</v>
      </c>
      <c r="BP1622" s="365">
        <v>3908</v>
      </c>
      <c r="BQ1622" s="365">
        <v>3908</v>
      </c>
      <c r="BR1622" s="365">
        <v>0</v>
      </c>
      <c r="BS1622" s="365">
        <v>3908</v>
      </c>
      <c r="BT1622" s="365">
        <v>0</v>
      </c>
      <c r="BU1622" s="365">
        <v>0</v>
      </c>
      <c r="BV1622" s="365">
        <v>0</v>
      </c>
      <c r="BW1622" s="365">
        <v>0</v>
      </c>
      <c r="BX1622" s="365">
        <v>0</v>
      </c>
      <c r="BY1622" s="365">
        <v>0</v>
      </c>
      <c r="BZ1622" s="365">
        <v>2</v>
      </c>
      <c r="CA1622" s="365">
        <v>0</v>
      </c>
    </row>
    <row r="1623" spans="1:79">
      <c r="A1623" s="458" t="str">
        <f t="shared" si="25"/>
        <v>1771002264075000</v>
      </c>
      <c r="B1623" s="364" t="s">
        <v>1616</v>
      </c>
      <c r="C1623" s="364" t="s">
        <v>553</v>
      </c>
      <c r="D1623" s="364" t="s">
        <v>576</v>
      </c>
      <c r="E1623" s="364" t="s">
        <v>741</v>
      </c>
      <c r="F1623" s="364" t="s">
        <v>595</v>
      </c>
      <c r="G1623" s="364" t="s">
        <v>596</v>
      </c>
      <c r="H1623" s="364" t="s">
        <v>556</v>
      </c>
      <c r="J1623" s="364" t="s">
        <v>568</v>
      </c>
      <c r="K1623" s="364" t="s">
        <v>561</v>
      </c>
      <c r="L1623" s="364" t="s">
        <v>741</v>
      </c>
      <c r="M1623" s="364" t="s">
        <v>744</v>
      </c>
      <c r="N1623" s="364" t="s">
        <v>739</v>
      </c>
      <c r="O1623" s="364" t="s">
        <v>741</v>
      </c>
      <c r="P1623" s="364" t="s">
        <v>739</v>
      </c>
      <c r="Q1623" s="364" t="s">
        <v>740</v>
      </c>
      <c r="R1623" s="364" t="s">
        <v>743</v>
      </c>
      <c r="S1623" s="364" t="s">
        <v>739</v>
      </c>
      <c r="T1623" s="365">
        <v>0</v>
      </c>
      <c r="U1623" s="365">
        <v>2</v>
      </c>
      <c r="V1623" s="365">
        <v>0</v>
      </c>
      <c r="W1623" s="365">
        <v>0</v>
      </c>
      <c r="X1623" s="365">
        <v>2</v>
      </c>
      <c r="Y1623" s="365">
        <v>0</v>
      </c>
      <c r="Z1623" s="365">
        <v>18</v>
      </c>
      <c r="AA1623" s="365">
        <v>0</v>
      </c>
      <c r="AB1623" s="365">
        <v>0</v>
      </c>
      <c r="AC1623" s="365">
        <v>0</v>
      </c>
      <c r="AD1623" s="365">
        <v>0</v>
      </c>
      <c r="AE1623" s="365">
        <v>0</v>
      </c>
      <c r="AF1623" s="365">
        <v>1</v>
      </c>
      <c r="AG1623" s="365">
        <v>1</v>
      </c>
      <c r="AH1623" s="365">
        <v>0</v>
      </c>
      <c r="AI1623" s="365">
        <v>0</v>
      </c>
      <c r="AJ1623" s="365">
        <v>0</v>
      </c>
      <c r="AK1623" s="365">
        <v>0</v>
      </c>
    </row>
    <row r="1624" spans="1:79">
      <c r="A1624" s="458" t="str">
        <f t="shared" si="25"/>
        <v>1772101264075000</v>
      </c>
      <c r="B1624" s="364" t="s">
        <v>1616</v>
      </c>
      <c r="C1624" s="364" t="s">
        <v>553</v>
      </c>
      <c r="D1624" s="364" t="s">
        <v>576</v>
      </c>
      <c r="E1624" s="364" t="s">
        <v>741</v>
      </c>
      <c r="F1624" s="364" t="s">
        <v>595</v>
      </c>
      <c r="G1624" s="364" t="s">
        <v>596</v>
      </c>
      <c r="H1624" s="364" t="s">
        <v>556</v>
      </c>
      <c r="J1624" s="364" t="s">
        <v>559</v>
      </c>
      <c r="K1624" s="364" t="s">
        <v>558</v>
      </c>
      <c r="L1624" s="364" t="s">
        <v>741</v>
      </c>
      <c r="M1624" s="364" t="s">
        <v>744</v>
      </c>
      <c r="N1624" s="364" t="s">
        <v>739</v>
      </c>
      <c r="O1624" s="364" t="s">
        <v>741</v>
      </c>
      <c r="P1624" s="364" t="s">
        <v>739</v>
      </c>
      <c r="Q1624" s="364" t="s">
        <v>740</v>
      </c>
      <c r="R1624" s="364" t="s">
        <v>743</v>
      </c>
      <c r="S1624" s="364" t="s">
        <v>739</v>
      </c>
      <c r="T1624" s="365">
        <v>723</v>
      </c>
      <c r="U1624" s="365">
        <v>310</v>
      </c>
      <c r="V1624" s="365">
        <v>0</v>
      </c>
      <c r="W1624" s="365">
        <v>0</v>
      </c>
      <c r="X1624" s="365">
        <v>216</v>
      </c>
      <c r="Y1624" s="365">
        <v>1249</v>
      </c>
      <c r="Z1624" s="365">
        <v>847</v>
      </c>
      <c r="AA1624" s="365">
        <v>847</v>
      </c>
      <c r="AB1624" s="365">
        <v>0</v>
      </c>
      <c r="AC1624" s="365">
        <v>0</v>
      </c>
      <c r="AD1624" s="365">
        <v>0</v>
      </c>
      <c r="AE1624" s="365">
        <v>567</v>
      </c>
      <c r="AF1624" s="365">
        <v>71</v>
      </c>
      <c r="AG1624" s="365">
        <v>63</v>
      </c>
      <c r="AH1624" s="365">
        <v>362</v>
      </c>
      <c r="AI1624" s="365">
        <v>0</v>
      </c>
      <c r="AJ1624" s="365">
        <v>0</v>
      </c>
      <c r="AK1624" s="365">
        <v>0</v>
      </c>
      <c r="AL1624" s="365">
        <v>1651</v>
      </c>
      <c r="AM1624" s="365">
        <v>0</v>
      </c>
      <c r="AN1624" s="365">
        <v>0</v>
      </c>
      <c r="AO1624" s="365">
        <v>0</v>
      </c>
      <c r="AP1624" s="365">
        <v>0</v>
      </c>
      <c r="AQ1624" s="365">
        <v>0</v>
      </c>
      <c r="AR1624" s="365">
        <v>0</v>
      </c>
      <c r="AS1624" s="365">
        <v>0</v>
      </c>
      <c r="AT1624" s="365">
        <v>0</v>
      </c>
      <c r="AU1624" s="365">
        <v>108</v>
      </c>
      <c r="AV1624" s="365">
        <v>4918</v>
      </c>
      <c r="AW1624" s="365">
        <v>0</v>
      </c>
      <c r="AX1624" s="365">
        <v>0</v>
      </c>
      <c r="AY1624" s="365">
        <v>4918</v>
      </c>
    </row>
    <row r="1625" spans="1:79">
      <c r="A1625" s="458" t="str">
        <f t="shared" si="25"/>
        <v>1772102264075000</v>
      </c>
      <c r="B1625" s="364" t="s">
        <v>1616</v>
      </c>
      <c r="C1625" s="364" t="s">
        <v>553</v>
      </c>
      <c r="D1625" s="364" t="s">
        <v>576</v>
      </c>
      <c r="E1625" s="364" t="s">
        <v>741</v>
      </c>
      <c r="F1625" s="364" t="s">
        <v>595</v>
      </c>
      <c r="G1625" s="364" t="s">
        <v>596</v>
      </c>
      <c r="H1625" s="364" t="s">
        <v>556</v>
      </c>
      <c r="J1625" s="364" t="s">
        <v>559</v>
      </c>
      <c r="K1625" s="364" t="s">
        <v>561</v>
      </c>
      <c r="L1625" s="364" t="s">
        <v>741</v>
      </c>
      <c r="M1625" s="364" t="s">
        <v>744</v>
      </c>
      <c r="N1625" s="364" t="s">
        <v>739</v>
      </c>
      <c r="O1625" s="364" t="s">
        <v>741</v>
      </c>
      <c r="P1625" s="364" t="s">
        <v>739</v>
      </c>
      <c r="Q1625" s="364" t="s">
        <v>740</v>
      </c>
      <c r="R1625" s="364" t="s">
        <v>743</v>
      </c>
      <c r="S1625" s="364" t="s">
        <v>739</v>
      </c>
      <c r="T1625" s="365">
        <v>640</v>
      </c>
      <c r="U1625" s="365">
        <v>83</v>
      </c>
      <c r="V1625" s="365">
        <v>298</v>
      </c>
      <c r="W1625" s="365">
        <v>12</v>
      </c>
      <c r="X1625" s="365">
        <v>0</v>
      </c>
      <c r="Y1625" s="365">
        <v>0</v>
      </c>
      <c r="Z1625" s="365">
        <v>0</v>
      </c>
      <c r="AA1625" s="365">
        <v>0</v>
      </c>
      <c r="AB1625" s="365">
        <v>216</v>
      </c>
      <c r="AC1625" s="365">
        <v>0</v>
      </c>
      <c r="AD1625" s="365">
        <v>0</v>
      </c>
      <c r="AE1625" s="365">
        <v>1154</v>
      </c>
      <c r="AF1625" s="365">
        <v>95</v>
      </c>
      <c r="AG1625" s="365">
        <v>0</v>
      </c>
    </row>
    <row r="1626" spans="1:79">
      <c r="A1626" s="458" t="str">
        <f t="shared" si="25"/>
        <v>1772401264075000</v>
      </c>
      <c r="B1626" s="364" t="s">
        <v>1616</v>
      </c>
      <c r="C1626" s="364" t="s">
        <v>553</v>
      </c>
      <c r="D1626" s="364" t="s">
        <v>576</v>
      </c>
      <c r="E1626" s="364" t="s">
        <v>741</v>
      </c>
      <c r="F1626" s="364" t="s">
        <v>595</v>
      </c>
      <c r="G1626" s="364" t="s">
        <v>596</v>
      </c>
      <c r="H1626" s="364" t="s">
        <v>556</v>
      </c>
      <c r="J1626" s="364" t="s">
        <v>560</v>
      </c>
      <c r="K1626" s="364" t="s">
        <v>558</v>
      </c>
      <c r="L1626" s="364" t="s">
        <v>741</v>
      </c>
      <c r="M1626" s="364" t="s">
        <v>744</v>
      </c>
      <c r="N1626" s="364" t="s">
        <v>739</v>
      </c>
      <c r="O1626" s="364" t="s">
        <v>741</v>
      </c>
      <c r="P1626" s="364" t="s">
        <v>739</v>
      </c>
      <c r="Q1626" s="364" t="s">
        <v>740</v>
      </c>
      <c r="R1626" s="364" t="s">
        <v>743</v>
      </c>
      <c r="S1626" s="364" t="s">
        <v>739</v>
      </c>
      <c r="T1626" s="365">
        <v>0</v>
      </c>
      <c r="U1626" s="365">
        <v>9348</v>
      </c>
      <c r="V1626" s="365">
        <v>22782</v>
      </c>
      <c r="W1626" s="365">
        <v>16270</v>
      </c>
      <c r="X1626" s="365">
        <v>0</v>
      </c>
      <c r="Y1626" s="365">
        <v>0</v>
      </c>
      <c r="Z1626" s="365">
        <v>0</v>
      </c>
      <c r="AA1626" s="365">
        <v>0</v>
      </c>
      <c r="AB1626" s="365">
        <v>0</v>
      </c>
      <c r="AC1626" s="365">
        <v>0</v>
      </c>
      <c r="AD1626" s="365">
        <v>0</v>
      </c>
      <c r="AE1626" s="365">
        <v>48400</v>
      </c>
      <c r="AF1626" s="365">
        <v>0</v>
      </c>
      <c r="AG1626" s="365">
        <v>48400</v>
      </c>
      <c r="AH1626" s="365">
        <v>0</v>
      </c>
      <c r="AI1626" s="365">
        <v>48400</v>
      </c>
    </row>
    <row r="1627" spans="1:79">
      <c r="A1627" s="458" t="str">
        <f t="shared" si="25"/>
        <v>1772402264075000</v>
      </c>
      <c r="B1627" s="364" t="s">
        <v>1616</v>
      </c>
      <c r="C1627" s="364" t="s">
        <v>553</v>
      </c>
      <c r="D1627" s="364" t="s">
        <v>576</v>
      </c>
      <c r="E1627" s="364" t="s">
        <v>741</v>
      </c>
      <c r="F1627" s="364" t="s">
        <v>595</v>
      </c>
      <c r="G1627" s="364" t="s">
        <v>596</v>
      </c>
      <c r="H1627" s="364" t="s">
        <v>556</v>
      </c>
      <c r="J1627" s="364" t="s">
        <v>560</v>
      </c>
      <c r="K1627" s="364" t="s">
        <v>561</v>
      </c>
      <c r="L1627" s="364" t="s">
        <v>741</v>
      </c>
      <c r="M1627" s="364" t="s">
        <v>744</v>
      </c>
      <c r="N1627" s="364" t="s">
        <v>739</v>
      </c>
      <c r="O1627" s="364" t="s">
        <v>741</v>
      </c>
      <c r="P1627" s="364" t="s">
        <v>739</v>
      </c>
      <c r="Q1627" s="364" t="s">
        <v>740</v>
      </c>
      <c r="R1627" s="364" t="s">
        <v>743</v>
      </c>
      <c r="S1627" s="364" t="s">
        <v>739</v>
      </c>
      <c r="T1627" s="365">
        <v>0</v>
      </c>
      <c r="U1627" s="365">
        <v>0</v>
      </c>
      <c r="V1627" s="365">
        <v>22782</v>
      </c>
      <c r="W1627" s="365">
        <v>16270</v>
      </c>
      <c r="X1627" s="365">
        <v>0</v>
      </c>
      <c r="Y1627" s="365">
        <v>0</v>
      </c>
      <c r="Z1627" s="365">
        <v>0</v>
      </c>
      <c r="AA1627" s="365">
        <v>0</v>
      </c>
      <c r="AB1627" s="365">
        <v>0</v>
      </c>
      <c r="AC1627" s="365">
        <v>0</v>
      </c>
      <c r="AD1627" s="365">
        <v>0</v>
      </c>
      <c r="AE1627" s="365">
        <v>39052</v>
      </c>
      <c r="AF1627" s="365">
        <v>0</v>
      </c>
      <c r="AG1627" s="365">
        <v>39052</v>
      </c>
      <c r="AH1627" s="365">
        <v>0</v>
      </c>
      <c r="AI1627" s="365">
        <v>0</v>
      </c>
    </row>
    <row r="1628" spans="1:79">
      <c r="A1628" s="458" t="str">
        <f t="shared" si="25"/>
        <v>1772403264075000</v>
      </c>
      <c r="B1628" s="364" t="s">
        <v>1616</v>
      </c>
      <c r="C1628" s="364" t="s">
        <v>553</v>
      </c>
      <c r="D1628" s="364" t="s">
        <v>576</v>
      </c>
      <c r="E1628" s="364" t="s">
        <v>741</v>
      </c>
      <c r="F1628" s="364" t="s">
        <v>595</v>
      </c>
      <c r="G1628" s="364" t="s">
        <v>596</v>
      </c>
      <c r="H1628" s="364" t="s">
        <v>556</v>
      </c>
      <c r="J1628" s="364" t="s">
        <v>560</v>
      </c>
      <c r="K1628" s="364" t="s">
        <v>562</v>
      </c>
      <c r="L1628" s="364" t="s">
        <v>741</v>
      </c>
      <c r="M1628" s="364" t="s">
        <v>744</v>
      </c>
      <c r="N1628" s="364" t="s">
        <v>739</v>
      </c>
      <c r="O1628" s="364" t="s">
        <v>741</v>
      </c>
      <c r="P1628" s="364" t="s">
        <v>739</v>
      </c>
      <c r="Q1628" s="364" t="s">
        <v>740</v>
      </c>
      <c r="R1628" s="364" t="s">
        <v>743</v>
      </c>
      <c r="S1628" s="364" t="s">
        <v>739</v>
      </c>
      <c r="T1628" s="365">
        <v>0</v>
      </c>
      <c r="U1628" s="365">
        <v>0</v>
      </c>
      <c r="V1628" s="365">
        <v>0</v>
      </c>
      <c r="W1628" s="365">
        <v>0</v>
      </c>
      <c r="X1628" s="365">
        <v>0</v>
      </c>
      <c r="Y1628" s="365">
        <v>0</v>
      </c>
      <c r="Z1628" s="365">
        <v>0</v>
      </c>
      <c r="AA1628" s="365">
        <v>0</v>
      </c>
      <c r="AB1628" s="365">
        <v>0</v>
      </c>
      <c r="AC1628" s="365">
        <v>0</v>
      </c>
      <c r="AD1628" s="365">
        <v>0</v>
      </c>
      <c r="AE1628" s="365">
        <v>0</v>
      </c>
      <c r="AF1628" s="365">
        <v>0</v>
      </c>
      <c r="AG1628" s="365">
        <v>0</v>
      </c>
      <c r="AH1628" s="365">
        <v>0</v>
      </c>
      <c r="AI1628" s="365">
        <v>0</v>
      </c>
    </row>
    <row r="1629" spans="1:79">
      <c r="A1629" s="458" t="str">
        <f t="shared" si="25"/>
        <v>1772404264075000</v>
      </c>
      <c r="B1629" s="364" t="s">
        <v>1616</v>
      </c>
      <c r="C1629" s="364" t="s">
        <v>553</v>
      </c>
      <c r="D1629" s="364" t="s">
        <v>576</v>
      </c>
      <c r="E1629" s="364" t="s">
        <v>741</v>
      </c>
      <c r="F1629" s="364" t="s">
        <v>595</v>
      </c>
      <c r="G1629" s="364" t="s">
        <v>596</v>
      </c>
      <c r="H1629" s="364" t="s">
        <v>556</v>
      </c>
      <c r="J1629" s="364" t="s">
        <v>560</v>
      </c>
      <c r="K1629" s="364" t="s">
        <v>563</v>
      </c>
      <c r="L1629" s="364" t="s">
        <v>741</v>
      </c>
      <c r="M1629" s="364" t="s">
        <v>744</v>
      </c>
      <c r="N1629" s="364" t="s">
        <v>739</v>
      </c>
      <c r="O1629" s="364" t="s">
        <v>741</v>
      </c>
      <c r="P1629" s="364" t="s">
        <v>739</v>
      </c>
      <c r="Q1629" s="364" t="s">
        <v>740</v>
      </c>
      <c r="R1629" s="364" t="s">
        <v>743</v>
      </c>
      <c r="S1629" s="364" t="s">
        <v>739</v>
      </c>
      <c r="T1629" s="365">
        <v>0</v>
      </c>
      <c r="U1629" s="365">
        <v>0</v>
      </c>
      <c r="V1629" s="365">
        <v>0</v>
      </c>
      <c r="W1629" s="365">
        <v>0</v>
      </c>
      <c r="X1629" s="365">
        <v>0</v>
      </c>
      <c r="Y1629" s="365">
        <v>0</v>
      </c>
      <c r="Z1629" s="365">
        <v>0</v>
      </c>
      <c r="AA1629" s="365">
        <v>0</v>
      </c>
      <c r="AB1629" s="365">
        <v>0</v>
      </c>
      <c r="AC1629" s="365">
        <v>0</v>
      </c>
      <c r="AD1629" s="365">
        <v>0</v>
      </c>
      <c r="AE1629" s="365">
        <v>0</v>
      </c>
      <c r="AF1629" s="365">
        <v>0</v>
      </c>
      <c r="AG1629" s="365">
        <v>0</v>
      </c>
      <c r="AH1629" s="365">
        <v>0</v>
      </c>
      <c r="AI1629" s="365">
        <v>0</v>
      </c>
    </row>
    <row r="1630" spans="1:79">
      <c r="A1630" s="458" t="str">
        <f t="shared" si="25"/>
        <v>1772405264075000</v>
      </c>
      <c r="B1630" s="364" t="s">
        <v>1616</v>
      </c>
      <c r="C1630" s="364" t="s">
        <v>553</v>
      </c>
      <c r="D1630" s="364" t="s">
        <v>576</v>
      </c>
      <c r="E1630" s="364" t="s">
        <v>741</v>
      </c>
      <c r="F1630" s="364" t="s">
        <v>595</v>
      </c>
      <c r="G1630" s="364" t="s">
        <v>596</v>
      </c>
      <c r="H1630" s="364" t="s">
        <v>556</v>
      </c>
      <c r="J1630" s="364" t="s">
        <v>560</v>
      </c>
      <c r="K1630" s="364" t="s">
        <v>564</v>
      </c>
      <c r="L1630" s="364" t="s">
        <v>741</v>
      </c>
      <c r="M1630" s="364" t="s">
        <v>744</v>
      </c>
      <c r="N1630" s="364" t="s">
        <v>739</v>
      </c>
      <c r="O1630" s="364" t="s">
        <v>741</v>
      </c>
      <c r="P1630" s="364" t="s">
        <v>739</v>
      </c>
      <c r="Q1630" s="364" t="s">
        <v>740</v>
      </c>
      <c r="R1630" s="364" t="s">
        <v>743</v>
      </c>
      <c r="S1630" s="364" t="s">
        <v>739</v>
      </c>
      <c r="T1630" s="365">
        <v>0</v>
      </c>
      <c r="U1630" s="365">
        <v>0</v>
      </c>
      <c r="V1630" s="365">
        <v>0</v>
      </c>
      <c r="W1630" s="365">
        <v>0</v>
      </c>
      <c r="X1630" s="365">
        <v>0</v>
      </c>
      <c r="Y1630" s="365">
        <v>0</v>
      </c>
      <c r="Z1630" s="365">
        <v>0</v>
      </c>
      <c r="AA1630" s="365">
        <v>0</v>
      </c>
      <c r="AB1630" s="365">
        <v>0</v>
      </c>
      <c r="AC1630" s="365">
        <v>0</v>
      </c>
      <c r="AD1630" s="365">
        <v>0</v>
      </c>
      <c r="AE1630" s="365">
        <v>0</v>
      </c>
      <c r="AF1630" s="365">
        <v>0</v>
      </c>
      <c r="AG1630" s="365">
        <v>0</v>
      </c>
      <c r="AH1630" s="365">
        <v>0</v>
      </c>
      <c r="AI1630" s="365">
        <v>0</v>
      </c>
    </row>
    <row r="1631" spans="1:79">
      <c r="A1631" s="458" t="str">
        <f t="shared" si="25"/>
        <v>1772406264075000</v>
      </c>
      <c r="B1631" s="364" t="s">
        <v>1616</v>
      </c>
      <c r="C1631" s="364" t="s">
        <v>553</v>
      </c>
      <c r="D1631" s="364" t="s">
        <v>576</v>
      </c>
      <c r="E1631" s="364" t="s">
        <v>741</v>
      </c>
      <c r="F1631" s="364" t="s">
        <v>595</v>
      </c>
      <c r="G1631" s="364" t="s">
        <v>596</v>
      </c>
      <c r="H1631" s="364" t="s">
        <v>556</v>
      </c>
      <c r="J1631" s="364" t="s">
        <v>560</v>
      </c>
      <c r="K1631" s="364" t="s">
        <v>565</v>
      </c>
      <c r="L1631" s="364" t="s">
        <v>741</v>
      </c>
      <c r="M1631" s="364" t="s">
        <v>744</v>
      </c>
      <c r="N1631" s="364" t="s">
        <v>739</v>
      </c>
      <c r="O1631" s="364" t="s">
        <v>741</v>
      </c>
      <c r="P1631" s="364" t="s">
        <v>739</v>
      </c>
      <c r="Q1631" s="364" t="s">
        <v>740</v>
      </c>
      <c r="R1631" s="364" t="s">
        <v>743</v>
      </c>
      <c r="S1631" s="364" t="s">
        <v>739</v>
      </c>
      <c r="T1631" s="365">
        <v>0</v>
      </c>
      <c r="U1631" s="365">
        <v>5448</v>
      </c>
      <c r="V1631" s="365">
        <v>0</v>
      </c>
      <c r="W1631" s="365">
        <v>0</v>
      </c>
      <c r="X1631" s="365">
        <v>0</v>
      </c>
      <c r="Y1631" s="365">
        <v>0</v>
      </c>
      <c r="Z1631" s="365">
        <v>0</v>
      </c>
      <c r="AA1631" s="365">
        <v>0</v>
      </c>
      <c r="AB1631" s="365">
        <v>0</v>
      </c>
      <c r="AC1631" s="365">
        <v>0</v>
      </c>
      <c r="AD1631" s="365">
        <v>0</v>
      </c>
      <c r="AE1631" s="365">
        <v>5448</v>
      </c>
      <c r="AF1631" s="365">
        <v>0</v>
      </c>
      <c r="AG1631" s="365">
        <v>5448</v>
      </c>
      <c r="AH1631" s="365">
        <v>0</v>
      </c>
      <c r="AI1631" s="365">
        <v>0</v>
      </c>
    </row>
    <row r="1632" spans="1:79">
      <c r="A1632" s="458" t="str">
        <f t="shared" si="25"/>
        <v>1772407264075000</v>
      </c>
      <c r="B1632" s="364" t="s">
        <v>1616</v>
      </c>
      <c r="C1632" s="364" t="s">
        <v>553</v>
      </c>
      <c r="D1632" s="364" t="s">
        <v>576</v>
      </c>
      <c r="E1632" s="364" t="s">
        <v>741</v>
      </c>
      <c r="F1632" s="364" t="s">
        <v>595</v>
      </c>
      <c r="G1632" s="364" t="s">
        <v>596</v>
      </c>
      <c r="H1632" s="364" t="s">
        <v>556</v>
      </c>
      <c r="J1632" s="364" t="s">
        <v>560</v>
      </c>
      <c r="K1632" s="364" t="s">
        <v>566</v>
      </c>
      <c r="L1632" s="364" t="s">
        <v>741</v>
      </c>
      <c r="M1632" s="364" t="s">
        <v>744</v>
      </c>
      <c r="N1632" s="364" t="s">
        <v>739</v>
      </c>
      <c r="O1632" s="364" t="s">
        <v>741</v>
      </c>
      <c r="P1632" s="364" t="s">
        <v>739</v>
      </c>
      <c r="Q1632" s="364" t="s">
        <v>740</v>
      </c>
      <c r="R1632" s="364" t="s">
        <v>743</v>
      </c>
      <c r="S1632" s="364" t="s">
        <v>739</v>
      </c>
      <c r="T1632" s="365">
        <v>0</v>
      </c>
      <c r="U1632" s="365">
        <v>3900</v>
      </c>
      <c r="V1632" s="365">
        <v>0</v>
      </c>
      <c r="W1632" s="365">
        <v>0</v>
      </c>
      <c r="X1632" s="365">
        <v>0</v>
      </c>
      <c r="Y1632" s="365">
        <v>0</v>
      </c>
      <c r="Z1632" s="365">
        <v>0</v>
      </c>
      <c r="AA1632" s="365">
        <v>0</v>
      </c>
      <c r="AB1632" s="365">
        <v>0</v>
      </c>
      <c r="AC1632" s="365">
        <v>0</v>
      </c>
      <c r="AD1632" s="365">
        <v>0</v>
      </c>
      <c r="AE1632" s="365">
        <v>3900</v>
      </c>
      <c r="AF1632" s="365">
        <v>0</v>
      </c>
      <c r="AG1632" s="365">
        <v>3900</v>
      </c>
      <c r="AH1632" s="365">
        <v>0</v>
      </c>
      <c r="AI1632" s="365">
        <v>0</v>
      </c>
    </row>
    <row r="1633" spans="1:109">
      <c r="A1633" s="458" t="str">
        <f t="shared" si="25"/>
        <v>1772408264075000</v>
      </c>
      <c r="B1633" s="364" t="s">
        <v>1616</v>
      </c>
      <c r="C1633" s="364" t="s">
        <v>553</v>
      </c>
      <c r="D1633" s="364" t="s">
        <v>576</v>
      </c>
      <c r="E1633" s="364" t="s">
        <v>741</v>
      </c>
      <c r="F1633" s="364" t="s">
        <v>595</v>
      </c>
      <c r="G1633" s="364" t="s">
        <v>596</v>
      </c>
      <c r="H1633" s="364" t="s">
        <v>556</v>
      </c>
      <c r="J1633" s="364" t="s">
        <v>560</v>
      </c>
      <c r="K1633" s="364" t="s">
        <v>554</v>
      </c>
      <c r="L1633" s="364" t="s">
        <v>741</v>
      </c>
      <c r="M1633" s="364" t="s">
        <v>744</v>
      </c>
      <c r="N1633" s="364" t="s">
        <v>739</v>
      </c>
      <c r="O1633" s="364" t="s">
        <v>741</v>
      </c>
      <c r="P1633" s="364" t="s">
        <v>739</v>
      </c>
      <c r="Q1633" s="364" t="s">
        <v>740</v>
      </c>
      <c r="R1633" s="364" t="s">
        <v>743</v>
      </c>
      <c r="S1633" s="364" t="s">
        <v>739</v>
      </c>
      <c r="T1633" s="365">
        <v>0</v>
      </c>
      <c r="U1633" s="365">
        <v>0</v>
      </c>
      <c r="V1633" s="365">
        <v>0</v>
      </c>
      <c r="W1633" s="365">
        <v>0</v>
      </c>
      <c r="X1633" s="365">
        <v>0</v>
      </c>
      <c r="Y1633" s="365">
        <v>0</v>
      </c>
      <c r="Z1633" s="365">
        <v>0</v>
      </c>
      <c r="AA1633" s="365">
        <v>0</v>
      </c>
      <c r="AB1633" s="365">
        <v>0</v>
      </c>
      <c r="AC1633" s="365">
        <v>0</v>
      </c>
      <c r="AD1633" s="365">
        <v>0</v>
      </c>
      <c r="AE1633" s="365">
        <v>0</v>
      </c>
      <c r="AF1633" s="365">
        <v>0</v>
      </c>
      <c r="AG1633" s="365">
        <v>0</v>
      </c>
      <c r="AH1633" s="365">
        <v>0</v>
      </c>
      <c r="AI1633" s="365">
        <v>0</v>
      </c>
    </row>
    <row r="1634" spans="1:109">
      <c r="A1634" s="458" t="str">
        <f t="shared" si="25"/>
        <v>1772409264075000</v>
      </c>
      <c r="B1634" s="364" t="s">
        <v>1616</v>
      </c>
      <c r="C1634" s="364" t="s">
        <v>553</v>
      </c>
      <c r="D1634" s="364" t="s">
        <v>576</v>
      </c>
      <c r="E1634" s="364" t="s">
        <v>741</v>
      </c>
      <c r="F1634" s="364" t="s">
        <v>595</v>
      </c>
      <c r="G1634" s="364" t="s">
        <v>596</v>
      </c>
      <c r="H1634" s="364" t="s">
        <v>556</v>
      </c>
      <c r="J1634" s="364" t="s">
        <v>560</v>
      </c>
      <c r="K1634" s="364" t="s">
        <v>567</v>
      </c>
      <c r="L1634" s="364" t="s">
        <v>741</v>
      </c>
      <c r="M1634" s="364" t="s">
        <v>744</v>
      </c>
      <c r="N1634" s="364" t="s">
        <v>739</v>
      </c>
      <c r="O1634" s="364" t="s">
        <v>741</v>
      </c>
      <c r="P1634" s="364" t="s">
        <v>739</v>
      </c>
      <c r="Q1634" s="364" t="s">
        <v>740</v>
      </c>
      <c r="R1634" s="364" t="s">
        <v>743</v>
      </c>
      <c r="S1634" s="364" t="s">
        <v>739</v>
      </c>
      <c r="T1634" s="365">
        <v>0</v>
      </c>
      <c r="U1634" s="365">
        <v>0</v>
      </c>
      <c r="V1634" s="365">
        <v>0</v>
      </c>
      <c r="W1634" s="365">
        <v>0</v>
      </c>
      <c r="X1634" s="365">
        <v>0</v>
      </c>
      <c r="Y1634" s="365">
        <v>0</v>
      </c>
      <c r="Z1634" s="365">
        <v>0</v>
      </c>
      <c r="AA1634" s="365">
        <v>0</v>
      </c>
      <c r="AB1634" s="365">
        <v>0</v>
      </c>
      <c r="AC1634" s="365">
        <v>0</v>
      </c>
      <c r="AD1634" s="365">
        <v>0</v>
      </c>
      <c r="AE1634" s="365">
        <v>0</v>
      </c>
      <c r="AF1634" s="365">
        <v>0</v>
      </c>
      <c r="AG1634" s="365">
        <v>0</v>
      </c>
      <c r="AH1634" s="365">
        <v>0</v>
      </c>
      <c r="AI1634" s="365">
        <v>0</v>
      </c>
    </row>
    <row r="1635" spans="1:109">
      <c r="A1635" s="458" t="str">
        <f t="shared" si="25"/>
        <v>1772410264075000</v>
      </c>
      <c r="B1635" s="364" t="s">
        <v>1616</v>
      </c>
      <c r="C1635" s="364" t="s">
        <v>553</v>
      </c>
      <c r="D1635" s="364" t="s">
        <v>576</v>
      </c>
      <c r="E1635" s="364" t="s">
        <v>741</v>
      </c>
      <c r="F1635" s="364" t="s">
        <v>595</v>
      </c>
      <c r="G1635" s="364" t="s">
        <v>596</v>
      </c>
      <c r="H1635" s="364" t="s">
        <v>556</v>
      </c>
      <c r="J1635" s="364" t="s">
        <v>560</v>
      </c>
      <c r="K1635" s="364" t="s">
        <v>568</v>
      </c>
      <c r="L1635" s="364" t="s">
        <v>741</v>
      </c>
      <c r="M1635" s="364" t="s">
        <v>744</v>
      </c>
      <c r="N1635" s="364" t="s">
        <v>739</v>
      </c>
      <c r="O1635" s="364" t="s">
        <v>741</v>
      </c>
      <c r="P1635" s="364" t="s">
        <v>739</v>
      </c>
      <c r="Q1635" s="364" t="s">
        <v>740</v>
      </c>
      <c r="R1635" s="364" t="s">
        <v>743</v>
      </c>
      <c r="S1635" s="364" t="s">
        <v>739</v>
      </c>
      <c r="T1635" s="365">
        <v>0</v>
      </c>
      <c r="U1635" s="365">
        <v>0</v>
      </c>
      <c r="V1635" s="365">
        <v>0</v>
      </c>
      <c r="W1635" s="365">
        <v>0</v>
      </c>
      <c r="X1635" s="365">
        <v>0</v>
      </c>
      <c r="Y1635" s="365">
        <v>0</v>
      </c>
      <c r="Z1635" s="365">
        <v>0</v>
      </c>
      <c r="AA1635" s="365">
        <v>0</v>
      </c>
      <c r="AB1635" s="365">
        <v>0</v>
      </c>
      <c r="AC1635" s="365">
        <v>0</v>
      </c>
      <c r="AD1635" s="365">
        <v>0</v>
      </c>
      <c r="AE1635" s="365">
        <v>0</v>
      </c>
      <c r="AF1635" s="365">
        <v>0</v>
      </c>
      <c r="AG1635" s="365">
        <v>0</v>
      </c>
      <c r="AH1635" s="365">
        <v>0</v>
      </c>
      <c r="AI1635" s="365">
        <v>0</v>
      </c>
    </row>
    <row r="1636" spans="1:109">
      <c r="A1636" s="458" t="str">
        <f t="shared" si="25"/>
        <v>1772411264075000</v>
      </c>
      <c r="B1636" s="364" t="s">
        <v>1616</v>
      </c>
      <c r="C1636" s="364" t="s">
        <v>553</v>
      </c>
      <c r="D1636" s="364" t="s">
        <v>576</v>
      </c>
      <c r="E1636" s="364" t="s">
        <v>741</v>
      </c>
      <c r="F1636" s="364" t="s">
        <v>595</v>
      </c>
      <c r="G1636" s="364" t="s">
        <v>596</v>
      </c>
      <c r="H1636" s="364" t="s">
        <v>556</v>
      </c>
      <c r="J1636" s="364" t="s">
        <v>560</v>
      </c>
      <c r="K1636" s="364" t="s">
        <v>569</v>
      </c>
      <c r="L1636" s="364" t="s">
        <v>741</v>
      </c>
      <c r="M1636" s="364" t="s">
        <v>744</v>
      </c>
      <c r="N1636" s="364" t="s">
        <v>739</v>
      </c>
      <c r="O1636" s="364" t="s">
        <v>741</v>
      </c>
      <c r="P1636" s="364" t="s">
        <v>739</v>
      </c>
      <c r="Q1636" s="364" t="s">
        <v>740</v>
      </c>
      <c r="R1636" s="364" t="s">
        <v>743</v>
      </c>
      <c r="S1636" s="364" t="s">
        <v>739</v>
      </c>
      <c r="T1636" s="365">
        <v>0</v>
      </c>
      <c r="U1636" s="365">
        <v>0</v>
      </c>
      <c r="V1636" s="365">
        <v>0</v>
      </c>
      <c r="W1636" s="365">
        <v>0</v>
      </c>
      <c r="X1636" s="365">
        <v>0</v>
      </c>
      <c r="Y1636" s="365">
        <v>0</v>
      </c>
      <c r="Z1636" s="365">
        <v>0</v>
      </c>
      <c r="AA1636" s="365">
        <v>0</v>
      </c>
      <c r="AB1636" s="365">
        <v>0</v>
      </c>
      <c r="AC1636" s="365">
        <v>0</v>
      </c>
      <c r="AD1636" s="365">
        <v>0</v>
      </c>
      <c r="AE1636" s="365">
        <v>0</v>
      </c>
      <c r="AF1636" s="365">
        <v>0</v>
      </c>
      <c r="AG1636" s="365">
        <v>0</v>
      </c>
      <c r="AH1636" s="365">
        <v>0</v>
      </c>
      <c r="AI1636" s="365">
        <v>0</v>
      </c>
    </row>
    <row r="1637" spans="1:109">
      <c r="A1637" s="458" t="str">
        <f t="shared" si="25"/>
        <v>1772412264075000</v>
      </c>
      <c r="B1637" s="364" t="s">
        <v>1616</v>
      </c>
      <c r="C1637" s="364" t="s">
        <v>553</v>
      </c>
      <c r="D1637" s="364" t="s">
        <v>576</v>
      </c>
      <c r="E1637" s="364" t="s">
        <v>741</v>
      </c>
      <c r="F1637" s="364" t="s">
        <v>595</v>
      </c>
      <c r="G1637" s="364" t="s">
        <v>596</v>
      </c>
      <c r="H1637" s="364" t="s">
        <v>556</v>
      </c>
      <c r="J1637" s="364" t="s">
        <v>560</v>
      </c>
      <c r="K1637" s="364" t="s">
        <v>557</v>
      </c>
      <c r="L1637" s="364" t="s">
        <v>741</v>
      </c>
      <c r="M1637" s="364" t="s">
        <v>744</v>
      </c>
      <c r="N1637" s="364" t="s">
        <v>739</v>
      </c>
      <c r="O1637" s="364" t="s">
        <v>741</v>
      </c>
      <c r="P1637" s="364" t="s">
        <v>739</v>
      </c>
      <c r="Q1637" s="364" t="s">
        <v>740</v>
      </c>
      <c r="R1637" s="364" t="s">
        <v>743</v>
      </c>
      <c r="S1637" s="364" t="s">
        <v>739</v>
      </c>
      <c r="T1637" s="365">
        <v>0</v>
      </c>
      <c r="U1637" s="365">
        <v>0</v>
      </c>
      <c r="V1637" s="365">
        <v>0</v>
      </c>
      <c r="W1637" s="365">
        <v>0</v>
      </c>
      <c r="X1637" s="365">
        <v>0</v>
      </c>
      <c r="Y1637" s="365">
        <v>0</v>
      </c>
      <c r="Z1637" s="365">
        <v>0</v>
      </c>
      <c r="AA1637" s="365">
        <v>0</v>
      </c>
      <c r="AB1637" s="365">
        <v>0</v>
      </c>
      <c r="AC1637" s="365">
        <v>0</v>
      </c>
      <c r="AD1637" s="365">
        <v>0</v>
      </c>
      <c r="AE1637" s="365">
        <v>0</v>
      </c>
      <c r="AF1637" s="365">
        <v>0</v>
      </c>
      <c r="AG1637" s="365">
        <v>0</v>
      </c>
      <c r="AH1637" s="365">
        <v>0</v>
      </c>
      <c r="AI1637" s="365">
        <v>0</v>
      </c>
    </row>
    <row r="1638" spans="1:109">
      <c r="A1638" s="458" t="str">
        <f t="shared" si="25"/>
        <v>1772601264075000</v>
      </c>
      <c r="B1638" s="364" t="s">
        <v>1616</v>
      </c>
      <c r="C1638" s="364" t="s">
        <v>553</v>
      </c>
      <c r="D1638" s="364" t="s">
        <v>576</v>
      </c>
      <c r="E1638" s="364" t="s">
        <v>741</v>
      </c>
      <c r="F1638" s="364" t="s">
        <v>595</v>
      </c>
      <c r="G1638" s="364" t="s">
        <v>596</v>
      </c>
      <c r="H1638" s="364" t="s">
        <v>556</v>
      </c>
      <c r="J1638" s="364" t="s">
        <v>570</v>
      </c>
      <c r="K1638" s="364" t="s">
        <v>558</v>
      </c>
      <c r="L1638" s="364" t="s">
        <v>741</v>
      </c>
      <c r="M1638" s="364" t="s">
        <v>744</v>
      </c>
      <c r="N1638" s="364" t="s">
        <v>739</v>
      </c>
      <c r="O1638" s="364" t="s">
        <v>741</v>
      </c>
      <c r="P1638" s="364" t="s">
        <v>739</v>
      </c>
      <c r="Q1638" s="364" t="s">
        <v>740</v>
      </c>
      <c r="R1638" s="364" t="s">
        <v>743</v>
      </c>
      <c r="S1638" s="364" t="s">
        <v>739</v>
      </c>
      <c r="T1638" s="365">
        <v>7398</v>
      </c>
      <c r="U1638" s="365">
        <v>1323</v>
      </c>
      <c r="V1638" s="365">
        <v>1323</v>
      </c>
      <c r="W1638" s="365">
        <v>0</v>
      </c>
      <c r="X1638" s="365">
        <v>0</v>
      </c>
      <c r="Y1638" s="365">
        <v>0</v>
      </c>
      <c r="Z1638" s="365">
        <v>6075</v>
      </c>
      <c r="AA1638" s="365">
        <v>0</v>
      </c>
      <c r="AB1638" s="365">
        <v>0</v>
      </c>
      <c r="AC1638" s="365">
        <v>6075</v>
      </c>
      <c r="AD1638" s="365">
        <v>0</v>
      </c>
      <c r="AE1638" s="365">
        <v>4918</v>
      </c>
      <c r="AF1638" s="365">
        <v>4071</v>
      </c>
      <c r="AG1638" s="365">
        <v>1249</v>
      </c>
      <c r="AH1638" s="365">
        <v>0</v>
      </c>
      <c r="AI1638" s="365">
        <v>2822</v>
      </c>
      <c r="AJ1638" s="365">
        <v>847</v>
      </c>
      <c r="AK1638" s="365">
        <v>847</v>
      </c>
      <c r="AL1638" s="365">
        <v>847</v>
      </c>
      <c r="AM1638" s="365">
        <v>0</v>
      </c>
      <c r="AN1638" s="365">
        <v>0</v>
      </c>
      <c r="AO1638" s="365">
        <v>2480</v>
      </c>
      <c r="AP1638" s="365">
        <v>2000</v>
      </c>
      <c r="AQ1638" s="365">
        <v>2000</v>
      </c>
      <c r="AR1638" s="365">
        <v>0</v>
      </c>
      <c r="AS1638" s="365">
        <v>0</v>
      </c>
      <c r="AT1638" s="365">
        <v>0</v>
      </c>
      <c r="AU1638" s="365">
        <v>0</v>
      </c>
      <c r="AV1638" s="365">
        <v>0</v>
      </c>
      <c r="AW1638" s="365">
        <v>0</v>
      </c>
      <c r="AX1638" s="365">
        <v>0</v>
      </c>
      <c r="AY1638" s="365">
        <v>0</v>
      </c>
      <c r="AZ1638" s="365">
        <v>4476</v>
      </c>
      <c r="BA1638" s="365">
        <v>0</v>
      </c>
      <c r="BB1638" s="365">
        <v>0</v>
      </c>
      <c r="BC1638" s="365">
        <v>0</v>
      </c>
      <c r="BD1638" s="365">
        <v>0</v>
      </c>
      <c r="BE1638" s="365">
        <v>0</v>
      </c>
      <c r="BF1638" s="365">
        <v>0</v>
      </c>
      <c r="BG1638" s="365">
        <v>0</v>
      </c>
      <c r="BH1638" s="365">
        <v>0</v>
      </c>
      <c r="BI1638" s="365">
        <v>0</v>
      </c>
      <c r="BJ1638" s="365">
        <v>0</v>
      </c>
      <c r="BK1638" s="365">
        <v>0</v>
      </c>
      <c r="BL1638" s="365">
        <v>0</v>
      </c>
      <c r="BM1638" s="365">
        <v>0</v>
      </c>
      <c r="BN1638" s="365">
        <v>0</v>
      </c>
      <c r="BO1638" s="365">
        <v>0</v>
      </c>
      <c r="BP1638" s="365">
        <v>4476</v>
      </c>
      <c r="BQ1638" s="365">
        <v>0</v>
      </c>
      <c r="BR1638" s="365">
        <v>0</v>
      </c>
      <c r="BS1638" s="365">
        <v>0</v>
      </c>
      <c r="BT1638" s="365">
        <v>0</v>
      </c>
      <c r="BU1638" s="365">
        <v>0</v>
      </c>
      <c r="BV1638" s="365">
        <v>0</v>
      </c>
      <c r="BW1638" s="365">
        <v>-2476</v>
      </c>
      <c r="BX1638" s="365">
        <v>4</v>
      </c>
      <c r="BY1638" s="365">
        <v>0</v>
      </c>
      <c r="BZ1638" s="365">
        <v>5</v>
      </c>
      <c r="CA1638" s="365">
        <v>0</v>
      </c>
    </row>
    <row r="1639" spans="1:109">
      <c r="A1639" s="458" t="str">
        <f t="shared" si="25"/>
        <v>1772602264075000</v>
      </c>
      <c r="B1639" s="364" t="s">
        <v>1616</v>
      </c>
      <c r="C1639" s="364" t="s">
        <v>553</v>
      </c>
      <c r="D1639" s="364" t="s">
        <v>576</v>
      </c>
      <c r="E1639" s="364" t="s">
        <v>741</v>
      </c>
      <c r="F1639" s="364" t="s">
        <v>595</v>
      </c>
      <c r="G1639" s="364" t="s">
        <v>596</v>
      </c>
      <c r="H1639" s="364" t="s">
        <v>556</v>
      </c>
      <c r="J1639" s="364" t="s">
        <v>570</v>
      </c>
      <c r="K1639" s="364" t="s">
        <v>561</v>
      </c>
      <c r="L1639" s="364" t="s">
        <v>741</v>
      </c>
      <c r="M1639" s="364" t="s">
        <v>744</v>
      </c>
      <c r="N1639" s="364" t="s">
        <v>739</v>
      </c>
      <c r="O1639" s="364" t="s">
        <v>741</v>
      </c>
      <c r="P1639" s="364" t="s">
        <v>739</v>
      </c>
      <c r="Q1639" s="364" t="s">
        <v>740</v>
      </c>
      <c r="R1639" s="364" t="s">
        <v>743</v>
      </c>
      <c r="S1639" s="364" t="s">
        <v>739</v>
      </c>
      <c r="T1639" s="365">
        <v>0</v>
      </c>
      <c r="U1639" s="365">
        <v>9</v>
      </c>
      <c r="V1639" s="365">
        <v>0</v>
      </c>
      <c r="W1639" s="365">
        <v>0</v>
      </c>
      <c r="X1639" s="365">
        <v>0</v>
      </c>
      <c r="Y1639" s="365">
        <v>0</v>
      </c>
      <c r="Z1639" s="365">
        <v>0</v>
      </c>
      <c r="AA1639" s="365">
        <v>9</v>
      </c>
      <c r="AB1639" s="365">
        <v>0</v>
      </c>
      <c r="AC1639" s="365">
        <v>362</v>
      </c>
      <c r="AD1639" s="365">
        <v>0</v>
      </c>
      <c r="AE1639" s="365">
        <v>0</v>
      </c>
      <c r="AF1639" s="365">
        <v>362</v>
      </c>
      <c r="AG1639" s="365">
        <v>0</v>
      </c>
      <c r="AH1639" s="365">
        <v>0</v>
      </c>
      <c r="AI1639" s="365">
        <v>0</v>
      </c>
      <c r="AJ1639" s="365">
        <v>0</v>
      </c>
      <c r="AK1639" s="365">
        <v>0</v>
      </c>
      <c r="AL1639" s="365">
        <v>0</v>
      </c>
      <c r="AM1639" s="365">
        <v>690</v>
      </c>
      <c r="AN1639" s="365">
        <v>0</v>
      </c>
      <c r="AO1639" s="365">
        <v>0</v>
      </c>
      <c r="AP1639" s="365">
        <v>0</v>
      </c>
      <c r="AQ1639" s="365">
        <v>0</v>
      </c>
      <c r="AR1639" s="365">
        <v>0</v>
      </c>
      <c r="AS1639" s="365">
        <v>0</v>
      </c>
      <c r="AT1639" s="365">
        <v>0</v>
      </c>
      <c r="AU1639" s="365">
        <v>0</v>
      </c>
      <c r="AV1639" s="365">
        <v>0</v>
      </c>
      <c r="AW1639" s="365">
        <v>0</v>
      </c>
      <c r="AX1639" s="365">
        <v>0</v>
      </c>
      <c r="AY1639" s="365">
        <v>0</v>
      </c>
      <c r="AZ1639" s="365">
        <v>0</v>
      </c>
      <c r="BA1639" s="365">
        <v>0</v>
      </c>
      <c r="BB1639" s="365">
        <v>0</v>
      </c>
      <c r="BC1639" s="365">
        <v>0</v>
      </c>
      <c r="BD1639" s="365">
        <v>0</v>
      </c>
      <c r="BE1639" s="365">
        <v>0</v>
      </c>
      <c r="BF1639" s="365">
        <v>0</v>
      </c>
      <c r="BG1639" s="365">
        <v>0</v>
      </c>
      <c r="BH1639" s="365">
        <v>0</v>
      </c>
      <c r="BI1639" s="365">
        <v>0</v>
      </c>
      <c r="BJ1639" s="365">
        <v>0</v>
      </c>
      <c r="BK1639" s="365">
        <v>0</v>
      </c>
      <c r="BL1639" s="365">
        <v>2000</v>
      </c>
      <c r="BM1639" s="365">
        <v>4476</v>
      </c>
      <c r="BN1639" s="365">
        <v>0</v>
      </c>
      <c r="BO1639" s="365">
        <v>0</v>
      </c>
      <c r="BP1639" s="365">
        <v>0</v>
      </c>
      <c r="BQ1639" s="365">
        <v>0</v>
      </c>
      <c r="BR1639" s="365">
        <v>3350</v>
      </c>
      <c r="BS1639" s="365">
        <v>2725</v>
      </c>
      <c r="BT1639" s="365">
        <v>0</v>
      </c>
      <c r="BU1639" s="365">
        <v>0</v>
      </c>
      <c r="BV1639" s="365">
        <v>2476</v>
      </c>
      <c r="BW1639" s="365">
        <v>2476</v>
      </c>
      <c r="BX1639" s="365">
        <v>847</v>
      </c>
      <c r="BY1639" s="365">
        <v>847</v>
      </c>
      <c r="BZ1639" s="365">
        <v>3323</v>
      </c>
      <c r="CA1639" s="365">
        <v>3323</v>
      </c>
      <c r="CB1639" s="365">
        <v>0</v>
      </c>
      <c r="CC1639" s="365">
        <v>0</v>
      </c>
      <c r="CD1639" s="365">
        <v>0</v>
      </c>
      <c r="CE1639" s="365">
        <v>0</v>
      </c>
      <c r="CF1639" s="365">
        <v>0</v>
      </c>
      <c r="CG1639" s="365">
        <v>0</v>
      </c>
      <c r="CH1639" s="365">
        <v>0</v>
      </c>
      <c r="CI1639" s="365">
        <v>0</v>
      </c>
      <c r="CJ1639" s="365">
        <v>1203</v>
      </c>
      <c r="CK1639" s="365">
        <v>1323</v>
      </c>
      <c r="CL1639" s="365">
        <v>0</v>
      </c>
      <c r="CM1639" s="365">
        <v>0</v>
      </c>
      <c r="CN1639" s="365">
        <v>0</v>
      </c>
      <c r="CO1639" s="365">
        <v>0</v>
      </c>
      <c r="CP1639" s="365">
        <v>0</v>
      </c>
      <c r="CQ1639" s="365">
        <v>0</v>
      </c>
      <c r="CR1639" s="365">
        <v>0</v>
      </c>
      <c r="CS1639" s="365">
        <v>0</v>
      </c>
      <c r="CT1639" s="365">
        <v>0</v>
      </c>
      <c r="CU1639" s="365">
        <v>0</v>
      </c>
      <c r="CV1639" s="365">
        <v>0</v>
      </c>
      <c r="CW1639" s="365">
        <v>0</v>
      </c>
      <c r="CX1639" s="365">
        <v>0</v>
      </c>
      <c r="CY1639" s="365">
        <v>0</v>
      </c>
      <c r="CZ1639" s="365">
        <v>0</v>
      </c>
      <c r="DA1639" s="365">
        <v>0</v>
      </c>
      <c r="DB1639" s="365">
        <v>0</v>
      </c>
      <c r="DC1639" s="365">
        <v>0</v>
      </c>
      <c r="DD1639" s="365">
        <v>0</v>
      </c>
      <c r="DE1639" s="365">
        <v>0</v>
      </c>
    </row>
    <row r="1640" spans="1:109">
      <c r="A1640" s="458" t="str">
        <f t="shared" si="25"/>
        <v>1773201264075000</v>
      </c>
      <c r="B1640" s="364" t="s">
        <v>1616</v>
      </c>
      <c r="C1640" s="364" t="s">
        <v>553</v>
      </c>
      <c r="D1640" s="364" t="s">
        <v>576</v>
      </c>
      <c r="E1640" s="364" t="s">
        <v>741</v>
      </c>
      <c r="F1640" s="364" t="s">
        <v>595</v>
      </c>
      <c r="G1640" s="364" t="s">
        <v>596</v>
      </c>
      <c r="H1640" s="364" t="s">
        <v>556</v>
      </c>
      <c r="J1640" s="364" t="s">
        <v>750</v>
      </c>
      <c r="K1640" s="364" t="s">
        <v>558</v>
      </c>
      <c r="L1640" s="364" t="s">
        <v>741</v>
      </c>
      <c r="M1640" s="364" t="s">
        <v>744</v>
      </c>
      <c r="N1640" s="364" t="s">
        <v>739</v>
      </c>
      <c r="O1640" s="364" t="s">
        <v>741</v>
      </c>
      <c r="P1640" s="364" t="s">
        <v>739</v>
      </c>
      <c r="Q1640" s="364" t="s">
        <v>740</v>
      </c>
      <c r="R1640" s="364" t="s">
        <v>743</v>
      </c>
      <c r="S1640" s="364" t="s">
        <v>739</v>
      </c>
      <c r="T1640" s="365">
        <v>0</v>
      </c>
      <c r="U1640" s="365">
        <v>0</v>
      </c>
      <c r="V1640" s="365">
        <v>0</v>
      </c>
      <c r="W1640" s="365">
        <v>0</v>
      </c>
      <c r="X1640" s="365">
        <v>0</v>
      </c>
      <c r="Y1640" s="365">
        <v>0</v>
      </c>
      <c r="Z1640" s="365">
        <v>0</v>
      </c>
      <c r="AA1640" s="365">
        <v>0</v>
      </c>
      <c r="AB1640" s="365">
        <v>0</v>
      </c>
      <c r="AC1640" s="365">
        <v>0</v>
      </c>
      <c r="AD1640" s="365">
        <v>0</v>
      </c>
      <c r="AE1640" s="365">
        <v>283</v>
      </c>
      <c r="AF1640" s="365">
        <v>283</v>
      </c>
      <c r="AG1640" s="365">
        <v>0</v>
      </c>
      <c r="AH1640" s="365">
        <v>0</v>
      </c>
      <c r="AI1640" s="365">
        <v>0</v>
      </c>
      <c r="AJ1640" s="365">
        <v>0</v>
      </c>
      <c r="AK1640" s="365">
        <v>0</v>
      </c>
      <c r="AL1640" s="365">
        <v>283</v>
      </c>
      <c r="AM1640" s="365">
        <v>283</v>
      </c>
      <c r="AN1640" s="365">
        <v>0</v>
      </c>
      <c r="AO1640" s="365">
        <v>0</v>
      </c>
      <c r="AP1640" s="365">
        <v>1249</v>
      </c>
      <c r="AQ1640" s="365">
        <v>284</v>
      </c>
      <c r="AR1640" s="365">
        <v>284</v>
      </c>
      <c r="AS1640" s="365">
        <v>362</v>
      </c>
      <c r="AT1640" s="365">
        <v>0</v>
      </c>
      <c r="AU1640" s="365">
        <v>0</v>
      </c>
      <c r="AV1640" s="365">
        <v>1651</v>
      </c>
      <c r="AW1640" s="365">
        <v>134</v>
      </c>
      <c r="AX1640" s="365">
        <v>3680</v>
      </c>
      <c r="AY1640" s="365">
        <v>3680</v>
      </c>
      <c r="AZ1640" s="365">
        <v>0</v>
      </c>
      <c r="BA1640" s="365">
        <v>0</v>
      </c>
      <c r="BB1640" s="365">
        <v>0</v>
      </c>
      <c r="BC1640" s="365">
        <v>0</v>
      </c>
      <c r="BD1640" s="365">
        <v>0</v>
      </c>
      <c r="BE1640" s="365">
        <v>108</v>
      </c>
      <c r="BF1640" s="365">
        <v>108</v>
      </c>
      <c r="BG1640" s="365">
        <v>108</v>
      </c>
      <c r="BH1640" s="365">
        <v>0</v>
      </c>
      <c r="BI1640" s="365">
        <v>0</v>
      </c>
      <c r="BJ1640" s="365">
        <v>4071</v>
      </c>
      <c r="BK1640" s="365">
        <v>4071</v>
      </c>
      <c r="BL1640" s="365">
        <v>0</v>
      </c>
      <c r="BM1640" s="365">
        <v>0</v>
      </c>
      <c r="BN1640" s="365">
        <v>0</v>
      </c>
      <c r="BO1640" s="365">
        <v>0</v>
      </c>
      <c r="BP1640" s="365">
        <v>0</v>
      </c>
      <c r="BQ1640" s="365">
        <v>0</v>
      </c>
      <c r="BR1640" s="365">
        <v>847</v>
      </c>
      <c r="BS1640" s="365">
        <v>0</v>
      </c>
      <c r="BT1640" s="365">
        <v>0</v>
      </c>
      <c r="BU1640" s="365">
        <v>0</v>
      </c>
      <c r="BV1640" s="365">
        <v>253</v>
      </c>
      <c r="BW1640" s="365">
        <v>594</v>
      </c>
      <c r="BX1640" s="365">
        <v>0</v>
      </c>
      <c r="BY1640" s="365">
        <v>2476</v>
      </c>
      <c r="BZ1640" s="365">
        <v>0</v>
      </c>
      <c r="CA1640" s="365">
        <v>0</v>
      </c>
    </row>
    <row r="1641" spans="1:109">
      <c r="A1641" s="458" t="str">
        <f t="shared" si="25"/>
        <v>1773202264075000</v>
      </c>
      <c r="B1641" s="364" t="s">
        <v>1616</v>
      </c>
      <c r="C1641" s="364" t="s">
        <v>553</v>
      </c>
      <c r="D1641" s="364" t="s">
        <v>576</v>
      </c>
      <c r="E1641" s="364" t="s">
        <v>741</v>
      </c>
      <c r="F1641" s="364" t="s">
        <v>595</v>
      </c>
      <c r="G1641" s="364" t="s">
        <v>596</v>
      </c>
      <c r="H1641" s="364" t="s">
        <v>556</v>
      </c>
      <c r="J1641" s="364" t="s">
        <v>750</v>
      </c>
      <c r="K1641" s="364" t="s">
        <v>561</v>
      </c>
      <c r="L1641" s="364" t="s">
        <v>741</v>
      </c>
      <c r="M1641" s="364" t="s">
        <v>744</v>
      </c>
      <c r="N1641" s="364" t="s">
        <v>739</v>
      </c>
      <c r="O1641" s="364" t="s">
        <v>741</v>
      </c>
      <c r="P1641" s="364" t="s">
        <v>739</v>
      </c>
      <c r="Q1641" s="364" t="s">
        <v>740</v>
      </c>
      <c r="R1641" s="364" t="s">
        <v>743</v>
      </c>
      <c r="S1641" s="364" t="s">
        <v>739</v>
      </c>
      <c r="T1641" s="365">
        <v>0</v>
      </c>
      <c r="U1641" s="365">
        <v>740</v>
      </c>
      <c r="V1641" s="365">
        <v>1736</v>
      </c>
      <c r="W1641" s="365">
        <v>0</v>
      </c>
      <c r="X1641" s="365">
        <v>0</v>
      </c>
      <c r="Y1641" s="365">
        <v>0</v>
      </c>
      <c r="Z1641" s="365">
        <v>3323</v>
      </c>
      <c r="AA1641" s="365">
        <v>0</v>
      </c>
      <c r="AB1641" s="365">
        <v>0</v>
      </c>
      <c r="AC1641" s="365">
        <v>0</v>
      </c>
      <c r="AD1641" s="365">
        <v>993</v>
      </c>
      <c r="AE1641" s="365">
        <v>2330</v>
      </c>
      <c r="AF1641" s="365">
        <v>0</v>
      </c>
      <c r="AG1641" s="365">
        <v>0</v>
      </c>
      <c r="AH1641" s="365">
        <v>7394</v>
      </c>
      <c r="AI1641" s="365">
        <v>4071</v>
      </c>
      <c r="AJ1641" s="365">
        <v>0</v>
      </c>
      <c r="AK1641" s="365">
        <v>3323</v>
      </c>
      <c r="AL1641" s="365">
        <v>0</v>
      </c>
      <c r="AM1641" s="365">
        <v>0</v>
      </c>
      <c r="AN1641" s="365">
        <v>0</v>
      </c>
      <c r="AO1641" s="365">
        <v>0</v>
      </c>
      <c r="AP1641" s="365">
        <v>0</v>
      </c>
      <c r="AQ1641" s="365">
        <v>1323</v>
      </c>
    </row>
    <row r="1642" spans="1:109">
      <c r="A1642" s="458" t="str">
        <f t="shared" si="25"/>
        <v>1773301264075000</v>
      </c>
      <c r="B1642" s="364" t="s">
        <v>1616</v>
      </c>
      <c r="C1642" s="364" t="s">
        <v>553</v>
      </c>
      <c r="D1642" s="364" t="s">
        <v>576</v>
      </c>
      <c r="E1642" s="364" t="s">
        <v>741</v>
      </c>
      <c r="F1642" s="364" t="s">
        <v>595</v>
      </c>
      <c r="G1642" s="364" t="s">
        <v>596</v>
      </c>
      <c r="H1642" s="364" t="s">
        <v>556</v>
      </c>
      <c r="J1642" s="364" t="s">
        <v>749</v>
      </c>
      <c r="K1642" s="364" t="s">
        <v>558</v>
      </c>
      <c r="L1642" s="364" t="s">
        <v>741</v>
      </c>
      <c r="M1642" s="364" t="s">
        <v>744</v>
      </c>
      <c r="N1642" s="364" t="s">
        <v>739</v>
      </c>
      <c r="O1642" s="364" t="s">
        <v>741</v>
      </c>
      <c r="P1642" s="364" t="s">
        <v>739</v>
      </c>
      <c r="Q1642" s="364" t="s">
        <v>740</v>
      </c>
      <c r="R1642" s="364" t="s">
        <v>743</v>
      </c>
      <c r="S1642" s="364" t="s">
        <v>739</v>
      </c>
      <c r="T1642" s="365">
        <v>4</v>
      </c>
      <c r="U1642" s="365">
        <v>612</v>
      </c>
      <c r="V1642" s="365">
        <v>20000</v>
      </c>
      <c r="W1642" s="365">
        <v>0</v>
      </c>
      <c r="X1642" s="365">
        <v>0</v>
      </c>
      <c r="Y1642" s="365">
        <v>0</v>
      </c>
      <c r="Z1642" s="365">
        <v>0</v>
      </c>
      <c r="AA1642" s="365">
        <v>100</v>
      </c>
      <c r="AB1642" s="365">
        <v>23400</v>
      </c>
      <c r="AC1642" s="365">
        <v>1000</v>
      </c>
      <c r="AD1642" s="365">
        <v>4231001</v>
      </c>
      <c r="AE1642" s="365">
        <v>4090401</v>
      </c>
      <c r="AF1642" s="365">
        <v>4180</v>
      </c>
      <c r="AG1642" s="365">
        <v>0</v>
      </c>
      <c r="AH1642" s="365">
        <v>0</v>
      </c>
      <c r="AI1642" s="365">
        <v>0</v>
      </c>
      <c r="AJ1642" s="365">
        <v>0</v>
      </c>
      <c r="AK1642" s="365">
        <v>0</v>
      </c>
      <c r="AL1642" s="365">
        <v>2631</v>
      </c>
      <c r="AM1642" s="365">
        <v>1277</v>
      </c>
      <c r="AN1642" s="365">
        <v>0</v>
      </c>
      <c r="AO1642" s="365">
        <v>0</v>
      </c>
      <c r="AP1642" s="365">
        <v>0</v>
      </c>
      <c r="AQ1642" s="365">
        <v>0</v>
      </c>
      <c r="AR1642" s="365">
        <v>0</v>
      </c>
      <c r="AS1642" s="365">
        <v>0</v>
      </c>
      <c r="AT1642" s="365">
        <v>0</v>
      </c>
      <c r="AU1642" s="365">
        <v>0</v>
      </c>
      <c r="AV1642" s="365">
        <v>0</v>
      </c>
      <c r="AW1642" s="365">
        <v>0</v>
      </c>
      <c r="AX1642" s="365">
        <v>0</v>
      </c>
      <c r="AY1642" s="365">
        <v>0</v>
      </c>
      <c r="AZ1642" s="365">
        <v>0</v>
      </c>
      <c r="BA1642" s="365">
        <v>0</v>
      </c>
      <c r="BB1642" s="365">
        <v>1</v>
      </c>
      <c r="BC1642" s="365">
        <v>0</v>
      </c>
      <c r="BD1642" s="365">
        <v>0</v>
      </c>
      <c r="BE1642" s="365">
        <v>0</v>
      </c>
      <c r="BF1642" s="365">
        <v>0</v>
      </c>
      <c r="BG1642" s="365">
        <v>0</v>
      </c>
      <c r="BH1642" s="365">
        <v>0</v>
      </c>
      <c r="BI1642" s="365">
        <v>0</v>
      </c>
      <c r="BJ1642" s="365">
        <v>4010328</v>
      </c>
      <c r="BK1642" s="365">
        <v>200</v>
      </c>
      <c r="BL1642" s="365">
        <v>0</v>
      </c>
      <c r="BM1642" s="365">
        <v>0</v>
      </c>
      <c r="BN1642" s="365">
        <v>0</v>
      </c>
      <c r="BO1642" s="365">
        <v>1000000</v>
      </c>
      <c r="BP1642" s="365">
        <v>4171011</v>
      </c>
      <c r="BQ1642" s="365">
        <v>0</v>
      </c>
      <c r="BR1642" s="365">
        <v>0</v>
      </c>
      <c r="BS1642" s="365">
        <v>0</v>
      </c>
      <c r="BT1642" s="365">
        <v>0</v>
      </c>
      <c r="BU1642" s="365">
        <v>0</v>
      </c>
      <c r="BV1642" s="365">
        <v>0</v>
      </c>
      <c r="BW1642" s="365">
        <v>0</v>
      </c>
      <c r="BX1642" s="365">
        <v>0</v>
      </c>
      <c r="BY1642" s="365">
        <v>0</v>
      </c>
      <c r="BZ1642" s="365">
        <v>0</v>
      </c>
      <c r="CA1642" s="365">
        <v>0</v>
      </c>
    </row>
    <row r="1643" spans="1:109">
      <c r="A1643" s="458" t="str">
        <f t="shared" si="25"/>
        <v>1773302264075000</v>
      </c>
      <c r="B1643" s="364" t="s">
        <v>1616</v>
      </c>
      <c r="C1643" s="364" t="s">
        <v>553</v>
      </c>
      <c r="D1643" s="364" t="s">
        <v>576</v>
      </c>
      <c r="E1643" s="364" t="s">
        <v>741</v>
      </c>
      <c r="F1643" s="364" t="s">
        <v>595</v>
      </c>
      <c r="G1643" s="364" t="s">
        <v>596</v>
      </c>
      <c r="H1643" s="364" t="s">
        <v>556</v>
      </c>
      <c r="J1643" s="364" t="s">
        <v>749</v>
      </c>
      <c r="K1643" s="364" t="s">
        <v>561</v>
      </c>
      <c r="L1643" s="364" t="s">
        <v>741</v>
      </c>
      <c r="M1643" s="364" t="s">
        <v>744</v>
      </c>
      <c r="N1643" s="364" t="s">
        <v>739</v>
      </c>
      <c r="O1643" s="364" t="s">
        <v>741</v>
      </c>
      <c r="P1643" s="364" t="s">
        <v>739</v>
      </c>
      <c r="Q1643" s="364" t="s">
        <v>740</v>
      </c>
      <c r="R1643" s="364" t="s">
        <v>743</v>
      </c>
      <c r="S1643" s="364" t="s">
        <v>739</v>
      </c>
      <c r="T1643" s="365">
        <v>0</v>
      </c>
      <c r="U1643" s="365">
        <v>0</v>
      </c>
      <c r="V1643" s="365">
        <v>0</v>
      </c>
      <c r="W1643" s="365">
        <v>0</v>
      </c>
      <c r="X1643" s="365">
        <v>0</v>
      </c>
    </row>
    <row r="1644" spans="1:109">
      <c r="A1644" s="458" t="str">
        <f t="shared" si="25"/>
        <v>1774001264075000</v>
      </c>
      <c r="B1644" s="364" t="s">
        <v>1616</v>
      </c>
      <c r="C1644" s="364" t="s">
        <v>553</v>
      </c>
      <c r="D1644" s="364" t="s">
        <v>576</v>
      </c>
      <c r="E1644" s="364" t="s">
        <v>741</v>
      </c>
      <c r="F1644" s="364" t="s">
        <v>595</v>
      </c>
      <c r="G1644" s="364" t="s">
        <v>596</v>
      </c>
      <c r="H1644" s="364" t="s">
        <v>556</v>
      </c>
      <c r="J1644" s="364" t="s">
        <v>582</v>
      </c>
      <c r="K1644" s="364" t="s">
        <v>558</v>
      </c>
      <c r="L1644" s="364" t="s">
        <v>741</v>
      </c>
      <c r="M1644" s="364" t="s">
        <v>744</v>
      </c>
      <c r="N1644" s="364" t="s">
        <v>739</v>
      </c>
      <c r="O1644" s="364" t="s">
        <v>741</v>
      </c>
      <c r="P1644" s="364" t="s">
        <v>739</v>
      </c>
      <c r="Q1644" s="364" t="s">
        <v>740</v>
      </c>
      <c r="R1644" s="364" t="s">
        <v>743</v>
      </c>
      <c r="S1644" s="364" t="s">
        <v>739</v>
      </c>
      <c r="T1644" s="365">
        <v>0</v>
      </c>
      <c r="U1644" s="365">
        <v>0</v>
      </c>
      <c r="V1644" s="365">
        <v>3350</v>
      </c>
      <c r="W1644" s="365">
        <v>6075</v>
      </c>
      <c r="X1644" s="365">
        <v>0</v>
      </c>
      <c r="Y1644" s="365">
        <v>0</v>
      </c>
      <c r="Z1644" s="365">
        <v>0</v>
      </c>
      <c r="AA1644" s="365">
        <v>0</v>
      </c>
      <c r="AB1644" s="365">
        <v>0</v>
      </c>
      <c r="AC1644" s="365">
        <v>0</v>
      </c>
      <c r="AD1644" s="365">
        <v>0</v>
      </c>
      <c r="AE1644" s="365">
        <v>0</v>
      </c>
      <c r="AF1644" s="365">
        <v>993</v>
      </c>
      <c r="AG1644" s="365">
        <v>993</v>
      </c>
      <c r="AH1644" s="365">
        <v>0</v>
      </c>
      <c r="AI1644" s="365">
        <v>0</v>
      </c>
      <c r="AJ1644" s="365">
        <v>0</v>
      </c>
      <c r="AK1644" s="365">
        <v>0</v>
      </c>
      <c r="AL1644" s="365">
        <v>0</v>
      </c>
      <c r="AM1644" s="365">
        <v>0</v>
      </c>
      <c r="AN1644" s="365">
        <v>0</v>
      </c>
      <c r="AO1644" s="365">
        <v>0</v>
      </c>
      <c r="AP1644" s="365">
        <v>2330</v>
      </c>
      <c r="AQ1644" s="365">
        <v>2330</v>
      </c>
      <c r="AR1644" s="365">
        <v>0</v>
      </c>
      <c r="AS1644" s="365">
        <v>0</v>
      </c>
      <c r="AT1644" s="365">
        <v>27</v>
      </c>
      <c r="AU1644" s="365">
        <v>2752</v>
      </c>
      <c r="AV1644" s="365">
        <v>0</v>
      </c>
      <c r="AW1644" s="365">
        <v>0</v>
      </c>
      <c r="AX1644" s="365">
        <v>0</v>
      </c>
      <c r="AY1644" s="365">
        <v>0</v>
      </c>
      <c r="AZ1644" s="365">
        <v>0</v>
      </c>
      <c r="BA1644" s="365">
        <v>0</v>
      </c>
      <c r="BB1644" s="365">
        <v>0</v>
      </c>
      <c r="BC1644" s="365">
        <v>0</v>
      </c>
      <c r="BD1644" s="365">
        <v>0</v>
      </c>
      <c r="BE1644" s="365">
        <v>0</v>
      </c>
      <c r="BF1644" s="365">
        <v>0</v>
      </c>
      <c r="BG1644" s="365">
        <v>0</v>
      </c>
      <c r="BH1644" s="365">
        <v>0</v>
      </c>
      <c r="BI1644" s="365">
        <v>3350</v>
      </c>
      <c r="BJ1644" s="365">
        <v>6075</v>
      </c>
      <c r="BK1644" s="365">
        <v>0</v>
      </c>
      <c r="BL1644" s="365">
        <v>2725</v>
      </c>
      <c r="BM1644" s="365">
        <v>0</v>
      </c>
      <c r="BN1644" s="365">
        <v>0</v>
      </c>
      <c r="BO1644" s="365">
        <v>2725</v>
      </c>
      <c r="BP1644" s="365">
        <v>0</v>
      </c>
      <c r="BQ1644" s="365">
        <v>0</v>
      </c>
      <c r="BR1644" s="365">
        <v>0</v>
      </c>
      <c r="BS1644" s="365">
        <v>0</v>
      </c>
      <c r="BT1644" s="365">
        <v>2725</v>
      </c>
      <c r="BU1644" s="365">
        <v>0</v>
      </c>
      <c r="BV1644" s="365">
        <v>0</v>
      </c>
      <c r="BW1644" s="365">
        <v>0</v>
      </c>
      <c r="BX1644" s="365">
        <v>0</v>
      </c>
      <c r="BY1644" s="365">
        <v>0</v>
      </c>
      <c r="BZ1644" s="365">
        <v>0</v>
      </c>
      <c r="CA1644" s="365">
        <v>0</v>
      </c>
      <c r="CB1644" s="365">
        <v>0</v>
      </c>
      <c r="CC1644" s="365">
        <v>0</v>
      </c>
    </row>
    <row r="1645" spans="1:109">
      <c r="A1645" s="458" t="str">
        <f t="shared" si="25"/>
        <v>1774002264075000</v>
      </c>
      <c r="B1645" s="364" t="s">
        <v>1616</v>
      </c>
      <c r="C1645" s="364" t="s">
        <v>553</v>
      </c>
      <c r="D1645" s="364" t="s">
        <v>576</v>
      </c>
      <c r="E1645" s="364" t="s">
        <v>741</v>
      </c>
      <c r="F1645" s="364" t="s">
        <v>595</v>
      </c>
      <c r="G1645" s="364" t="s">
        <v>596</v>
      </c>
      <c r="H1645" s="364" t="s">
        <v>556</v>
      </c>
      <c r="J1645" s="364" t="s">
        <v>582</v>
      </c>
      <c r="K1645" s="364" t="s">
        <v>561</v>
      </c>
      <c r="L1645" s="364" t="s">
        <v>741</v>
      </c>
      <c r="M1645" s="364" t="s">
        <v>744</v>
      </c>
      <c r="N1645" s="364" t="s">
        <v>739</v>
      </c>
      <c r="O1645" s="364" t="s">
        <v>741</v>
      </c>
      <c r="P1645" s="364" t="s">
        <v>739</v>
      </c>
      <c r="Q1645" s="364" t="s">
        <v>740</v>
      </c>
      <c r="R1645" s="364" t="s">
        <v>743</v>
      </c>
      <c r="S1645" s="364" t="s">
        <v>739</v>
      </c>
      <c r="T1645" s="365">
        <v>0</v>
      </c>
      <c r="U1645" s="365">
        <v>0</v>
      </c>
      <c r="V1645" s="365">
        <v>0</v>
      </c>
      <c r="W1645" s="365">
        <v>0</v>
      </c>
      <c r="X1645" s="365">
        <v>0</v>
      </c>
      <c r="Y1645" s="365">
        <v>0</v>
      </c>
      <c r="Z1645" s="365">
        <v>0</v>
      </c>
      <c r="AA1645" s="365">
        <v>0</v>
      </c>
      <c r="AB1645" s="365">
        <v>0</v>
      </c>
      <c r="AC1645" s="365">
        <v>0</v>
      </c>
      <c r="AD1645" s="365">
        <v>0</v>
      </c>
      <c r="AE1645" s="365">
        <v>0</v>
      </c>
      <c r="AF1645" s="365">
        <v>0</v>
      </c>
      <c r="AG1645" s="365">
        <v>0</v>
      </c>
      <c r="AH1645" s="365">
        <v>0</v>
      </c>
      <c r="AI1645" s="365">
        <v>0</v>
      </c>
      <c r="AJ1645" s="365">
        <v>0</v>
      </c>
      <c r="AK1645" s="365">
        <v>0</v>
      </c>
      <c r="AL1645" s="365">
        <v>0</v>
      </c>
      <c r="AM1645" s="365">
        <v>0</v>
      </c>
      <c r="AN1645" s="365">
        <v>0</v>
      </c>
      <c r="AO1645" s="365">
        <v>0</v>
      </c>
      <c r="AP1645" s="365">
        <v>0</v>
      </c>
      <c r="AQ1645" s="365">
        <v>0</v>
      </c>
      <c r="AR1645" s="365">
        <v>0</v>
      </c>
      <c r="AS1645" s="365">
        <v>0</v>
      </c>
      <c r="AT1645" s="365">
        <v>0</v>
      </c>
      <c r="AU1645" s="365">
        <v>0</v>
      </c>
      <c r="AV1645" s="365">
        <v>0</v>
      </c>
      <c r="AW1645" s="365">
        <v>0</v>
      </c>
      <c r="AX1645" s="365">
        <v>0</v>
      </c>
      <c r="AY1645" s="365">
        <v>0</v>
      </c>
      <c r="AZ1645" s="365">
        <v>0</v>
      </c>
      <c r="BA1645" s="365">
        <v>0</v>
      </c>
      <c r="BB1645" s="365">
        <v>0</v>
      </c>
      <c r="BC1645" s="365">
        <v>0</v>
      </c>
      <c r="BD1645" s="365">
        <v>27</v>
      </c>
      <c r="BE1645" s="365">
        <v>27</v>
      </c>
      <c r="BF1645" s="365">
        <v>0</v>
      </c>
      <c r="BG1645" s="365">
        <v>0</v>
      </c>
      <c r="BH1645" s="365">
        <v>0</v>
      </c>
      <c r="BI1645" s="365">
        <v>2725</v>
      </c>
    </row>
    <row r="1646" spans="1:109">
      <c r="A1646" s="458" t="str">
        <f t="shared" si="25"/>
        <v>1774501264075000</v>
      </c>
      <c r="B1646" s="364" t="s">
        <v>1616</v>
      </c>
      <c r="C1646" s="364" t="s">
        <v>553</v>
      </c>
      <c r="D1646" s="364" t="s">
        <v>576</v>
      </c>
      <c r="E1646" s="364" t="s">
        <v>741</v>
      </c>
      <c r="F1646" s="364" t="s">
        <v>595</v>
      </c>
      <c r="G1646" s="364" t="s">
        <v>596</v>
      </c>
      <c r="H1646" s="364" t="s">
        <v>556</v>
      </c>
      <c r="J1646" s="364" t="s">
        <v>571</v>
      </c>
      <c r="K1646" s="364" t="s">
        <v>558</v>
      </c>
      <c r="L1646" s="364" t="s">
        <v>741</v>
      </c>
      <c r="M1646" s="364" t="s">
        <v>744</v>
      </c>
      <c r="N1646" s="364" t="s">
        <v>739</v>
      </c>
      <c r="O1646" s="364" t="s">
        <v>741</v>
      </c>
      <c r="P1646" s="364" t="s">
        <v>739</v>
      </c>
      <c r="Q1646" s="364" t="s">
        <v>740</v>
      </c>
      <c r="R1646" s="364" t="s">
        <v>743</v>
      </c>
      <c r="S1646" s="364" t="s">
        <v>739</v>
      </c>
      <c r="T1646" s="365">
        <v>4511</v>
      </c>
      <c r="U1646" s="365">
        <v>0</v>
      </c>
      <c r="V1646" s="365">
        <v>0</v>
      </c>
      <c r="W1646" s="365">
        <v>0</v>
      </c>
      <c r="X1646" s="365">
        <v>214</v>
      </c>
      <c r="Y1646" s="365">
        <v>0</v>
      </c>
      <c r="Z1646" s="365">
        <v>0</v>
      </c>
      <c r="AA1646" s="365">
        <v>0</v>
      </c>
      <c r="AB1646" s="365">
        <v>0</v>
      </c>
      <c r="AC1646" s="365">
        <v>0</v>
      </c>
      <c r="AD1646" s="365">
        <v>0</v>
      </c>
      <c r="AE1646" s="365">
        <v>4725</v>
      </c>
      <c r="AF1646" s="365">
        <v>0</v>
      </c>
      <c r="AG1646" s="365">
        <v>0</v>
      </c>
      <c r="AH1646" s="365">
        <v>0</v>
      </c>
      <c r="AI1646" s="365">
        <v>214</v>
      </c>
      <c r="AJ1646" s="365">
        <v>0</v>
      </c>
      <c r="AK1646" s="365">
        <v>214</v>
      </c>
    </row>
    <row r="1647" spans="1:109">
      <c r="A1647" s="458" t="str">
        <f t="shared" si="25"/>
        <v>1774502264075000</v>
      </c>
      <c r="B1647" s="364" t="s">
        <v>1616</v>
      </c>
      <c r="C1647" s="364" t="s">
        <v>553</v>
      </c>
      <c r="D1647" s="364" t="s">
        <v>576</v>
      </c>
      <c r="E1647" s="364" t="s">
        <v>741</v>
      </c>
      <c r="F1647" s="364" t="s">
        <v>595</v>
      </c>
      <c r="G1647" s="364" t="s">
        <v>596</v>
      </c>
      <c r="H1647" s="364" t="s">
        <v>556</v>
      </c>
      <c r="J1647" s="364" t="s">
        <v>571</v>
      </c>
      <c r="K1647" s="364" t="s">
        <v>561</v>
      </c>
      <c r="L1647" s="364" t="s">
        <v>741</v>
      </c>
      <c r="M1647" s="364" t="s">
        <v>744</v>
      </c>
      <c r="N1647" s="364" t="s">
        <v>739</v>
      </c>
      <c r="O1647" s="364" t="s">
        <v>741</v>
      </c>
      <c r="P1647" s="364" t="s">
        <v>739</v>
      </c>
      <c r="Q1647" s="364" t="s">
        <v>740</v>
      </c>
      <c r="R1647" s="364" t="s">
        <v>743</v>
      </c>
      <c r="S1647" s="364" t="s">
        <v>739</v>
      </c>
      <c r="T1647" s="365">
        <v>736</v>
      </c>
      <c r="U1647" s="365">
        <v>0</v>
      </c>
      <c r="V1647" s="365">
        <v>0</v>
      </c>
      <c r="W1647" s="365">
        <v>0</v>
      </c>
      <c r="X1647" s="365">
        <v>20</v>
      </c>
      <c r="Y1647" s="365">
        <v>12</v>
      </c>
      <c r="Z1647" s="365">
        <v>0</v>
      </c>
      <c r="AA1647" s="365">
        <v>0</v>
      </c>
      <c r="AB1647" s="365">
        <v>0</v>
      </c>
      <c r="AC1647" s="365">
        <v>0</v>
      </c>
      <c r="AD1647" s="365">
        <v>0</v>
      </c>
      <c r="AE1647" s="365">
        <v>768</v>
      </c>
      <c r="AF1647" s="365">
        <v>0</v>
      </c>
      <c r="AG1647" s="365">
        <v>0</v>
      </c>
      <c r="AH1647" s="365">
        <v>0</v>
      </c>
      <c r="AI1647" s="365">
        <v>32</v>
      </c>
      <c r="AJ1647" s="365">
        <v>0</v>
      </c>
      <c r="AK1647" s="365">
        <v>32</v>
      </c>
    </row>
    <row r="1648" spans="1:109">
      <c r="A1648" s="458" t="str">
        <f t="shared" si="25"/>
        <v>1774503264075000</v>
      </c>
      <c r="B1648" s="364" t="s">
        <v>1616</v>
      </c>
      <c r="C1648" s="364" t="s">
        <v>553</v>
      </c>
      <c r="D1648" s="364" t="s">
        <v>576</v>
      </c>
      <c r="E1648" s="364" t="s">
        <v>741</v>
      </c>
      <c r="F1648" s="364" t="s">
        <v>595</v>
      </c>
      <c r="G1648" s="364" t="s">
        <v>596</v>
      </c>
      <c r="H1648" s="364" t="s">
        <v>556</v>
      </c>
      <c r="J1648" s="364" t="s">
        <v>571</v>
      </c>
      <c r="K1648" s="364" t="s">
        <v>562</v>
      </c>
      <c r="L1648" s="364" t="s">
        <v>741</v>
      </c>
      <c r="M1648" s="364" t="s">
        <v>744</v>
      </c>
      <c r="N1648" s="364" t="s">
        <v>739</v>
      </c>
      <c r="O1648" s="364" t="s">
        <v>741</v>
      </c>
      <c r="P1648" s="364" t="s">
        <v>739</v>
      </c>
      <c r="Q1648" s="364" t="s">
        <v>740</v>
      </c>
      <c r="R1648" s="364" t="s">
        <v>743</v>
      </c>
      <c r="S1648" s="364" t="s">
        <v>739</v>
      </c>
      <c r="T1648" s="365">
        <v>4599</v>
      </c>
      <c r="U1648" s="365">
        <v>0</v>
      </c>
      <c r="V1648" s="365">
        <v>0</v>
      </c>
      <c r="W1648" s="365">
        <v>0</v>
      </c>
      <c r="X1648" s="365">
        <v>266</v>
      </c>
      <c r="Y1648" s="365">
        <v>0</v>
      </c>
      <c r="Z1648" s="365">
        <v>0</v>
      </c>
      <c r="AA1648" s="365">
        <v>0</v>
      </c>
      <c r="AB1648" s="365">
        <v>0</v>
      </c>
      <c r="AC1648" s="365">
        <v>0</v>
      </c>
      <c r="AD1648" s="365">
        <v>0</v>
      </c>
      <c r="AE1648" s="365">
        <v>4865</v>
      </c>
      <c r="AF1648" s="365">
        <v>0</v>
      </c>
      <c r="AG1648" s="365">
        <v>0</v>
      </c>
      <c r="AH1648" s="365">
        <v>0</v>
      </c>
      <c r="AI1648" s="365">
        <v>266</v>
      </c>
      <c r="AJ1648" s="365">
        <v>0</v>
      </c>
      <c r="AK1648" s="365">
        <v>266</v>
      </c>
    </row>
    <row r="1649" spans="1:37">
      <c r="A1649" s="458" t="str">
        <f t="shared" si="25"/>
        <v>1774504264075000</v>
      </c>
      <c r="B1649" s="364" t="s">
        <v>1616</v>
      </c>
      <c r="C1649" s="364" t="s">
        <v>553</v>
      </c>
      <c r="D1649" s="364" t="s">
        <v>576</v>
      </c>
      <c r="E1649" s="364" t="s">
        <v>741</v>
      </c>
      <c r="F1649" s="364" t="s">
        <v>595</v>
      </c>
      <c r="G1649" s="364" t="s">
        <v>596</v>
      </c>
      <c r="H1649" s="364" t="s">
        <v>556</v>
      </c>
      <c r="J1649" s="364" t="s">
        <v>571</v>
      </c>
      <c r="K1649" s="364" t="s">
        <v>563</v>
      </c>
      <c r="L1649" s="364" t="s">
        <v>741</v>
      </c>
      <c r="M1649" s="364" t="s">
        <v>744</v>
      </c>
      <c r="N1649" s="364" t="s">
        <v>739</v>
      </c>
      <c r="O1649" s="364" t="s">
        <v>741</v>
      </c>
      <c r="P1649" s="364" t="s">
        <v>739</v>
      </c>
      <c r="Q1649" s="364" t="s">
        <v>740</v>
      </c>
      <c r="R1649" s="364" t="s">
        <v>743</v>
      </c>
      <c r="S1649" s="364" t="s">
        <v>739</v>
      </c>
      <c r="T1649" s="365">
        <v>648</v>
      </c>
      <c r="U1649" s="365">
        <v>0</v>
      </c>
      <c r="V1649" s="365">
        <v>0</v>
      </c>
      <c r="W1649" s="365">
        <v>0</v>
      </c>
      <c r="X1649" s="365">
        <v>19</v>
      </c>
      <c r="Y1649" s="365">
        <v>17</v>
      </c>
      <c r="Z1649" s="365">
        <v>0</v>
      </c>
      <c r="AA1649" s="365">
        <v>0</v>
      </c>
      <c r="AB1649" s="365">
        <v>0</v>
      </c>
      <c r="AC1649" s="365">
        <v>0</v>
      </c>
      <c r="AD1649" s="365">
        <v>0</v>
      </c>
      <c r="AE1649" s="365">
        <v>684</v>
      </c>
      <c r="AF1649" s="365">
        <v>0</v>
      </c>
      <c r="AG1649" s="365">
        <v>0</v>
      </c>
      <c r="AH1649" s="365">
        <v>0</v>
      </c>
      <c r="AI1649" s="365">
        <v>36</v>
      </c>
      <c r="AJ1649" s="365">
        <v>0</v>
      </c>
      <c r="AK1649" s="365">
        <v>36</v>
      </c>
    </row>
    <row r="1650" spans="1:37">
      <c r="A1650" s="458" t="str">
        <f t="shared" si="25"/>
        <v>1774505264075000</v>
      </c>
      <c r="B1650" s="364" t="s">
        <v>1616</v>
      </c>
      <c r="C1650" s="364" t="s">
        <v>553</v>
      </c>
      <c r="D1650" s="364" t="s">
        <v>576</v>
      </c>
      <c r="E1650" s="364" t="s">
        <v>741</v>
      </c>
      <c r="F1650" s="364" t="s">
        <v>595</v>
      </c>
      <c r="G1650" s="364" t="s">
        <v>596</v>
      </c>
      <c r="H1650" s="364" t="s">
        <v>556</v>
      </c>
      <c r="J1650" s="364" t="s">
        <v>571</v>
      </c>
      <c r="K1650" s="364" t="s">
        <v>564</v>
      </c>
      <c r="L1650" s="364" t="s">
        <v>741</v>
      </c>
      <c r="M1650" s="364" t="s">
        <v>744</v>
      </c>
      <c r="N1650" s="364" t="s">
        <v>739</v>
      </c>
      <c r="O1650" s="364" t="s">
        <v>741</v>
      </c>
      <c r="P1650" s="364" t="s">
        <v>739</v>
      </c>
      <c r="Q1650" s="364" t="s">
        <v>740</v>
      </c>
      <c r="R1650" s="364" t="s">
        <v>743</v>
      </c>
      <c r="S1650" s="364" t="s">
        <v>739</v>
      </c>
      <c r="T1650" s="365">
        <v>4689</v>
      </c>
      <c r="U1650" s="365">
        <v>0</v>
      </c>
      <c r="V1650" s="365">
        <v>0</v>
      </c>
      <c r="W1650" s="365">
        <v>0</v>
      </c>
      <c r="X1650" s="365">
        <v>318</v>
      </c>
      <c r="Y1650" s="365">
        <v>110</v>
      </c>
      <c r="Z1650" s="365">
        <v>0</v>
      </c>
      <c r="AA1650" s="365">
        <v>0</v>
      </c>
      <c r="AB1650" s="365">
        <v>0</v>
      </c>
      <c r="AC1650" s="365">
        <v>0</v>
      </c>
      <c r="AD1650" s="365">
        <v>0</v>
      </c>
      <c r="AE1650" s="365">
        <v>5117</v>
      </c>
      <c r="AF1650" s="365">
        <v>0</v>
      </c>
      <c r="AG1650" s="365">
        <v>0</v>
      </c>
      <c r="AH1650" s="365">
        <v>0</v>
      </c>
      <c r="AI1650" s="365">
        <v>428</v>
      </c>
      <c r="AJ1650" s="365">
        <v>0</v>
      </c>
      <c r="AK1650" s="365">
        <v>428</v>
      </c>
    </row>
    <row r="1651" spans="1:37">
      <c r="A1651" s="458" t="str">
        <f t="shared" si="25"/>
        <v>1774506264075000</v>
      </c>
      <c r="B1651" s="364" t="s">
        <v>1616</v>
      </c>
      <c r="C1651" s="364" t="s">
        <v>553</v>
      </c>
      <c r="D1651" s="364" t="s">
        <v>576</v>
      </c>
      <c r="E1651" s="364" t="s">
        <v>741</v>
      </c>
      <c r="F1651" s="364" t="s">
        <v>595</v>
      </c>
      <c r="G1651" s="364" t="s">
        <v>596</v>
      </c>
      <c r="H1651" s="364" t="s">
        <v>556</v>
      </c>
      <c r="J1651" s="364" t="s">
        <v>571</v>
      </c>
      <c r="K1651" s="364" t="s">
        <v>565</v>
      </c>
      <c r="L1651" s="364" t="s">
        <v>741</v>
      </c>
      <c r="M1651" s="364" t="s">
        <v>744</v>
      </c>
      <c r="N1651" s="364" t="s">
        <v>739</v>
      </c>
      <c r="O1651" s="364" t="s">
        <v>741</v>
      </c>
      <c r="P1651" s="364" t="s">
        <v>739</v>
      </c>
      <c r="Q1651" s="364" t="s">
        <v>740</v>
      </c>
      <c r="R1651" s="364" t="s">
        <v>743</v>
      </c>
      <c r="S1651" s="364" t="s">
        <v>739</v>
      </c>
      <c r="T1651" s="365">
        <v>558</v>
      </c>
      <c r="U1651" s="365">
        <v>0</v>
      </c>
      <c r="V1651" s="365">
        <v>0</v>
      </c>
      <c r="W1651" s="365">
        <v>0</v>
      </c>
      <c r="X1651" s="365">
        <v>18</v>
      </c>
      <c r="Y1651" s="365">
        <v>17</v>
      </c>
      <c r="Z1651" s="365">
        <v>0</v>
      </c>
      <c r="AA1651" s="365">
        <v>0</v>
      </c>
      <c r="AB1651" s="365">
        <v>0</v>
      </c>
      <c r="AC1651" s="365">
        <v>0</v>
      </c>
      <c r="AD1651" s="365">
        <v>0</v>
      </c>
      <c r="AE1651" s="365">
        <v>593</v>
      </c>
      <c r="AF1651" s="365">
        <v>0</v>
      </c>
      <c r="AG1651" s="365">
        <v>0</v>
      </c>
      <c r="AH1651" s="365">
        <v>0</v>
      </c>
      <c r="AI1651" s="365">
        <v>35</v>
      </c>
      <c r="AJ1651" s="365">
        <v>0</v>
      </c>
      <c r="AK1651" s="365">
        <v>35</v>
      </c>
    </row>
    <row r="1652" spans="1:37">
      <c r="A1652" s="458" t="str">
        <f t="shared" si="25"/>
        <v>1774507264075000</v>
      </c>
      <c r="B1652" s="364" t="s">
        <v>1616</v>
      </c>
      <c r="C1652" s="364" t="s">
        <v>553</v>
      </c>
      <c r="D1652" s="364" t="s">
        <v>576</v>
      </c>
      <c r="E1652" s="364" t="s">
        <v>741</v>
      </c>
      <c r="F1652" s="364" t="s">
        <v>595</v>
      </c>
      <c r="G1652" s="364" t="s">
        <v>596</v>
      </c>
      <c r="H1652" s="364" t="s">
        <v>556</v>
      </c>
      <c r="J1652" s="364" t="s">
        <v>571</v>
      </c>
      <c r="K1652" s="364" t="s">
        <v>566</v>
      </c>
      <c r="L1652" s="364" t="s">
        <v>741</v>
      </c>
      <c r="M1652" s="364" t="s">
        <v>744</v>
      </c>
      <c r="N1652" s="364" t="s">
        <v>739</v>
      </c>
      <c r="O1652" s="364" t="s">
        <v>741</v>
      </c>
      <c r="P1652" s="364" t="s">
        <v>739</v>
      </c>
      <c r="Q1652" s="364" t="s">
        <v>740</v>
      </c>
      <c r="R1652" s="364" t="s">
        <v>743</v>
      </c>
      <c r="S1652" s="364" t="s">
        <v>739</v>
      </c>
      <c r="T1652" s="365">
        <v>4780</v>
      </c>
      <c r="U1652" s="365">
        <v>0</v>
      </c>
      <c r="V1652" s="365">
        <v>0</v>
      </c>
      <c r="W1652" s="365">
        <v>0</v>
      </c>
      <c r="X1652" s="365">
        <v>318</v>
      </c>
      <c r="Y1652" s="365">
        <v>220</v>
      </c>
      <c r="Z1652" s="365">
        <v>0</v>
      </c>
      <c r="AA1652" s="365">
        <v>0</v>
      </c>
      <c r="AB1652" s="365">
        <v>0</v>
      </c>
      <c r="AC1652" s="365">
        <v>0</v>
      </c>
      <c r="AD1652" s="365">
        <v>0</v>
      </c>
      <c r="AE1652" s="365">
        <v>5318</v>
      </c>
      <c r="AF1652" s="365">
        <v>0</v>
      </c>
      <c r="AG1652" s="365">
        <v>0</v>
      </c>
      <c r="AH1652" s="365">
        <v>0</v>
      </c>
      <c r="AI1652" s="365">
        <v>538</v>
      </c>
      <c r="AJ1652" s="365">
        <v>0</v>
      </c>
      <c r="AK1652" s="365">
        <v>538</v>
      </c>
    </row>
    <row r="1653" spans="1:37">
      <c r="A1653" s="458" t="str">
        <f t="shared" si="25"/>
        <v>1774508264075000</v>
      </c>
      <c r="B1653" s="364" t="s">
        <v>1616</v>
      </c>
      <c r="C1653" s="364" t="s">
        <v>553</v>
      </c>
      <c r="D1653" s="364" t="s">
        <v>576</v>
      </c>
      <c r="E1653" s="364" t="s">
        <v>741</v>
      </c>
      <c r="F1653" s="364" t="s">
        <v>595</v>
      </c>
      <c r="G1653" s="364" t="s">
        <v>596</v>
      </c>
      <c r="H1653" s="364" t="s">
        <v>556</v>
      </c>
      <c r="J1653" s="364" t="s">
        <v>571</v>
      </c>
      <c r="K1653" s="364" t="s">
        <v>554</v>
      </c>
      <c r="L1653" s="364" t="s">
        <v>741</v>
      </c>
      <c r="M1653" s="364" t="s">
        <v>744</v>
      </c>
      <c r="N1653" s="364" t="s">
        <v>739</v>
      </c>
      <c r="O1653" s="364" t="s">
        <v>741</v>
      </c>
      <c r="P1653" s="364" t="s">
        <v>739</v>
      </c>
      <c r="Q1653" s="364" t="s">
        <v>740</v>
      </c>
      <c r="R1653" s="364" t="s">
        <v>743</v>
      </c>
      <c r="S1653" s="364" t="s">
        <v>739</v>
      </c>
      <c r="T1653" s="365">
        <v>467</v>
      </c>
      <c r="U1653" s="365">
        <v>0</v>
      </c>
      <c r="V1653" s="365">
        <v>0</v>
      </c>
      <c r="W1653" s="365">
        <v>0</v>
      </c>
      <c r="X1653" s="365">
        <v>17</v>
      </c>
      <c r="Y1653" s="365">
        <v>17</v>
      </c>
      <c r="Z1653" s="365">
        <v>0</v>
      </c>
      <c r="AA1653" s="365">
        <v>0</v>
      </c>
      <c r="AB1653" s="365">
        <v>0</v>
      </c>
      <c r="AC1653" s="365">
        <v>0</v>
      </c>
      <c r="AD1653" s="365">
        <v>0</v>
      </c>
      <c r="AE1653" s="365">
        <v>501</v>
      </c>
      <c r="AF1653" s="365">
        <v>0</v>
      </c>
      <c r="AG1653" s="365">
        <v>0</v>
      </c>
      <c r="AH1653" s="365">
        <v>0</v>
      </c>
      <c r="AI1653" s="365">
        <v>33</v>
      </c>
      <c r="AJ1653" s="365">
        <v>0</v>
      </c>
      <c r="AK1653" s="365">
        <v>33</v>
      </c>
    </row>
    <row r="1654" spans="1:37">
      <c r="A1654" s="458" t="str">
        <f t="shared" si="25"/>
        <v>1774509264075000</v>
      </c>
      <c r="B1654" s="364" t="s">
        <v>1616</v>
      </c>
      <c r="C1654" s="364" t="s">
        <v>553</v>
      </c>
      <c r="D1654" s="364" t="s">
        <v>576</v>
      </c>
      <c r="E1654" s="364" t="s">
        <v>741</v>
      </c>
      <c r="F1654" s="364" t="s">
        <v>595</v>
      </c>
      <c r="G1654" s="364" t="s">
        <v>596</v>
      </c>
      <c r="H1654" s="364" t="s">
        <v>556</v>
      </c>
      <c r="J1654" s="364" t="s">
        <v>571</v>
      </c>
      <c r="K1654" s="364" t="s">
        <v>567</v>
      </c>
      <c r="L1654" s="364" t="s">
        <v>741</v>
      </c>
      <c r="M1654" s="364" t="s">
        <v>744</v>
      </c>
      <c r="N1654" s="364" t="s">
        <v>739</v>
      </c>
      <c r="O1654" s="364" t="s">
        <v>741</v>
      </c>
      <c r="P1654" s="364" t="s">
        <v>739</v>
      </c>
      <c r="Q1654" s="364" t="s">
        <v>740</v>
      </c>
      <c r="R1654" s="364" t="s">
        <v>743</v>
      </c>
      <c r="S1654" s="364" t="s">
        <v>739</v>
      </c>
      <c r="T1654" s="365">
        <v>4874</v>
      </c>
      <c r="U1654" s="365">
        <v>0</v>
      </c>
      <c r="V1654" s="365">
        <v>0</v>
      </c>
      <c r="W1654" s="365">
        <v>0</v>
      </c>
      <c r="X1654" s="365">
        <v>318</v>
      </c>
      <c r="Y1654" s="365">
        <v>220</v>
      </c>
      <c r="Z1654" s="365">
        <v>0</v>
      </c>
      <c r="AA1654" s="365">
        <v>0</v>
      </c>
      <c r="AB1654" s="365">
        <v>0</v>
      </c>
      <c r="AC1654" s="365">
        <v>0</v>
      </c>
      <c r="AD1654" s="365">
        <v>0</v>
      </c>
      <c r="AE1654" s="365">
        <v>5412</v>
      </c>
      <c r="AF1654" s="365">
        <v>0</v>
      </c>
      <c r="AG1654" s="365">
        <v>0</v>
      </c>
      <c r="AH1654" s="365">
        <v>0</v>
      </c>
      <c r="AI1654" s="365">
        <v>538</v>
      </c>
      <c r="AJ1654" s="365">
        <v>0</v>
      </c>
      <c r="AK1654" s="365">
        <v>538</v>
      </c>
    </row>
    <row r="1655" spans="1:37">
      <c r="A1655" s="458" t="str">
        <f t="shared" si="25"/>
        <v>1774510264075000</v>
      </c>
      <c r="B1655" s="364" t="s">
        <v>1616</v>
      </c>
      <c r="C1655" s="364" t="s">
        <v>553</v>
      </c>
      <c r="D1655" s="364" t="s">
        <v>576</v>
      </c>
      <c r="E1655" s="364" t="s">
        <v>741</v>
      </c>
      <c r="F1655" s="364" t="s">
        <v>595</v>
      </c>
      <c r="G1655" s="364" t="s">
        <v>596</v>
      </c>
      <c r="H1655" s="364" t="s">
        <v>556</v>
      </c>
      <c r="J1655" s="364" t="s">
        <v>571</v>
      </c>
      <c r="K1655" s="364" t="s">
        <v>568</v>
      </c>
      <c r="L1655" s="364" t="s">
        <v>741</v>
      </c>
      <c r="M1655" s="364" t="s">
        <v>744</v>
      </c>
      <c r="N1655" s="364" t="s">
        <v>739</v>
      </c>
      <c r="O1655" s="364" t="s">
        <v>741</v>
      </c>
      <c r="P1655" s="364" t="s">
        <v>739</v>
      </c>
      <c r="Q1655" s="364" t="s">
        <v>740</v>
      </c>
      <c r="R1655" s="364" t="s">
        <v>743</v>
      </c>
      <c r="S1655" s="364" t="s">
        <v>739</v>
      </c>
      <c r="T1655" s="365">
        <v>373</v>
      </c>
      <c r="U1655" s="365">
        <v>0</v>
      </c>
      <c r="V1655" s="365">
        <v>0</v>
      </c>
      <c r="W1655" s="365">
        <v>0</v>
      </c>
      <c r="X1655" s="365">
        <v>16</v>
      </c>
      <c r="Y1655" s="365">
        <v>16</v>
      </c>
      <c r="Z1655" s="365">
        <v>0</v>
      </c>
      <c r="AA1655" s="365">
        <v>0</v>
      </c>
      <c r="AB1655" s="365">
        <v>0</v>
      </c>
      <c r="AC1655" s="365">
        <v>0</v>
      </c>
      <c r="AD1655" s="365">
        <v>0</v>
      </c>
      <c r="AE1655" s="365">
        <v>405</v>
      </c>
      <c r="AF1655" s="365">
        <v>0</v>
      </c>
      <c r="AG1655" s="365">
        <v>0</v>
      </c>
      <c r="AH1655" s="365">
        <v>0</v>
      </c>
      <c r="AI1655" s="365">
        <v>31</v>
      </c>
      <c r="AJ1655" s="365">
        <v>0</v>
      </c>
      <c r="AK1655" s="365">
        <v>31</v>
      </c>
    </row>
    <row r="1656" spans="1:37">
      <c r="A1656" s="458" t="str">
        <f t="shared" si="25"/>
        <v>1774511264075000</v>
      </c>
      <c r="B1656" s="364" t="s">
        <v>1616</v>
      </c>
      <c r="C1656" s="364" t="s">
        <v>553</v>
      </c>
      <c r="D1656" s="364" t="s">
        <v>576</v>
      </c>
      <c r="E1656" s="364" t="s">
        <v>741</v>
      </c>
      <c r="F1656" s="364" t="s">
        <v>595</v>
      </c>
      <c r="G1656" s="364" t="s">
        <v>596</v>
      </c>
      <c r="H1656" s="364" t="s">
        <v>556</v>
      </c>
      <c r="J1656" s="364" t="s">
        <v>571</v>
      </c>
      <c r="K1656" s="364" t="s">
        <v>569</v>
      </c>
      <c r="L1656" s="364" t="s">
        <v>741</v>
      </c>
      <c r="M1656" s="364" t="s">
        <v>744</v>
      </c>
      <c r="N1656" s="364" t="s">
        <v>739</v>
      </c>
      <c r="O1656" s="364" t="s">
        <v>741</v>
      </c>
      <c r="P1656" s="364" t="s">
        <v>739</v>
      </c>
      <c r="Q1656" s="364" t="s">
        <v>740</v>
      </c>
      <c r="R1656" s="364" t="s">
        <v>743</v>
      </c>
      <c r="S1656" s="364" t="s">
        <v>739</v>
      </c>
      <c r="T1656" s="365">
        <v>4969</v>
      </c>
      <c r="U1656" s="365">
        <v>0</v>
      </c>
      <c r="V1656" s="365">
        <v>0</v>
      </c>
      <c r="W1656" s="365">
        <v>0</v>
      </c>
      <c r="X1656" s="365">
        <v>318</v>
      </c>
      <c r="Y1656" s="365">
        <v>220</v>
      </c>
      <c r="Z1656" s="365">
        <v>0</v>
      </c>
      <c r="AA1656" s="365">
        <v>0</v>
      </c>
      <c r="AB1656" s="365">
        <v>0</v>
      </c>
      <c r="AC1656" s="365">
        <v>0</v>
      </c>
      <c r="AD1656" s="365">
        <v>0</v>
      </c>
      <c r="AE1656" s="365">
        <v>5507</v>
      </c>
      <c r="AF1656" s="365">
        <v>0</v>
      </c>
      <c r="AG1656" s="365">
        <v>0</v>
      </c>
      <c r="AH1656" s="365">
        <v>0</v>
      </c>
      <c r="AI1656" s="365">
        <v>538</v>
      </c>
      <c r="AJ1656" s="365">
        <v>0</v>
      </c>
      <c r="AK1656" s="365">
        <v>538</v>
      </c>
    </row>
    <row r="1657" spans="1:37">
      <c r="A1657" s="458" t="str">
        <f t="shared" si="25"/>
        <v>1774512264075000</v>
      </c>
      <c r="B1657" s="364" t="s">
        <v>1616</v>
      </c>
      <c r="C1657" s="364" t="s">
        <v>553</v>
      </c>
      <c r="D1657" s="364" t="s">
        <v>576</v>
      </c>
      <c r="E1657" s="364" t="s">
        <v>741</v>
      </c>
      <c r="F1657" s="364" t="s">
        <v>595</v>
      </c>
      <c r="G1657" s="364" t="s">
        <v>596</v>
      </c>
      <c r="H1657" s="364" t="s">
        <v>556</v>
      </c>
      <c r="J1657" s="364" t="s">
        <v>571</v>
      </c>
      <c r="K1657" s="364" t="s">
        <v>557</v>
      </c>
      <c r="L1657" s="364" t="s">
        <v>741</v>
      </c>
      <c r="M1657" s="364" t="s">
        <v>744</v>
      </c>
      <c r="N1657" s="364" t="s">
        <v>739</v>
      </c>
      <c r="O1657" s="364" t="s">
        <v>741</v>
      </c>
      <c r="P1657" s="364" t="s">
        <v>739</v>
      </c>
      <c r="Q1657" s="364" t="s">
        <v>740</v>
      </c>
      <c r="R1657" s="364" t="s">
        <v>743</v>
      </c>
      <c r="S1657" s="364" t="s">
        <v>739</v>
      </c>
      <c r="T1657" s="365">
        <v>278</v>
      </c>
      <c r="U1657" s="365">
        <v>0</v>
      </c>
      <c r="V1657" s="365">
        <v>0</v>
      </c>
      <c r="W1657" s="365">
        <v>0</v>
      </c>
      <c r="X1657" s="365">
        <v>14</v>
      </c>
      <c r="Y1657" s="365">
        <v>15</v>
      </c>
      <c r="Z1657" s="365">
        <v>0</v>
      </c>
      <c r="AA1657" s="365">
        <v>0</v>
      </c>
      <c r="AB1657" s="365">
        <v>0</v>
      </c>
      <c r="AC1657" s="365">
        <v>0</v>
      </c>
      <c r="AD1657" s="365">
        <v>0</v>
      </c>
      <c r="AE1657" s="365">
        <v>307</v>
      </c>
      <c r="AF1657" s="365">
        <v>0</v>
      </c>
      <c r="AG1657" s="365">
        <v>0</v>
      </c>
      <c r="AH1657" s="365">
        <v>0</v>
      </c>
      <c r="AI1657" s="365">
        <v>29</v>
      </c>
      <c r="AJ1657" s="365">
        <v>0</v>
      </c>
      <c r="AK1657" s="365">
        <v>29</v>
      </c>
    </row>
    <row r="1658" spans="1:37">
      <c r="A1658" s="458" t="str">
        <f t="shared" si="25"/>
        <v>1774513264075000</v>
      </c>
      <c r="B1658" s="364" t="s">
        <v>1616</v>
      </c>
      <c r="C1658" s="364" t="s">
        <v>553</v>
      </c>
      <c r="D1658" s="364" t="s">
        <v>576</v>
      </c>
      <c r="E1658" s="364" t="s">
        <v>741</v>
      </c>
      <c r="F1658" s="364" t="s">
        <v>595</v>
      </c>
      <c r="G1658" s="364" t="s">
        <v>596</v>
      </c>
      <c r="H1658" s="364" t="s">
        <v>556</v>
      </c>
      <c r="J1658" s="364" t="s">
        <v>571</v>
      </c>
      <c r="K1658" s="364" t="s">
        <v>572</v>
      </c>
      <c r="L1658" s="364" t="s">
        <v>741</v>
      </c>
      <c r="M1658" s="364" t="s">
        <v>744</v>
      </c>
      <c r="N1658" s="364" t="s">
        <v>739</v>
      </c>
      <c r="O1658" s="364" t="s">
        <v>741</v>
      </c>
      <c r="P1658" s="364" t="s">
        <v>739</v>
      </c>
      <c r="Q1658" s="364" t="s">
        <v>740</v>
      </c>
      <c r="R1658" s="364" t="s">
        <v>743</v>
      </c>
      <c r="S1658" s="364" t="s">
        <v>739</v>
      </c>
      <c r="T1658" s="365">
        <v>5066</v>
      </c>
      <c r="U1658" s="365">
        <v>0</v>
      </c>
      <c r="V1658" s="365">
        <v>0</v>
      </c>
      <c r="W1658" s="365">
        <v>0</v>
      </c>
      <c r="X1658" s="365">
        <v>318</v>
      </c>
      <c r="Y1658" s="365">
        <v>220</v>
      </c>
      <c r="Z1658" s="365">
        <v>0</v>
      </c>
      <c r="AA1658" s="365">
        <v>0</v>
      </c>
      <c r="AB1658" s="365">
        <v>0</v>
      </c>
      <c r="AC1658" s="365">
        <v>0</v>
      </c>
      <c r="AD1658" s="365">
        <v>0</v>
      </c>
      <c r="AE1658" s="365">
        <v>5604</v>
      </c>
      <c r="AF1658" s="365">
        <v>0</v>
      </c>
      <c r="AG1658" s="365">
        <v>0</v>
      </c>
      <c r="AH1658" s="365">
        <v>0</v>
      </c>
      <c r="AI1658" s="365">
        <v>538</v>
      </c>
      <c r="AJ1658" s="365">
        <v>0</v>
      </c>
      <c r="AK1658" s="365">
        <v>538</v>
      </c>
    </row>
    <row r="1659" spans="1:37">
      <c r="A1659" s="458" t="str">
        <f t="shared" si="25"/>
        <v>1774514264075000</v>
      </c>
      <c r="B1659" s="364" t="s">
        <v>1616</v>
      </c>
      <c r="C1659" s="364" t="s">
        <v>553</v>
      </c>
      <c r="D1659" s="364" t="s">
        <v>576</v>
      </c>
      <c r="E1659" s="364" t="s">
        <v>741</v>
      </c>
      <c r="F1659" s="364" t="s">
        <v>595</v>
      </c>
      <c r="G1659" s="364" t="s">
        <v>596</v>
      </c>
      <c r="H1659" s="364" t="s">
        <v>556</v>
      </c>
      <c r="J1659" s="364" t="s">
        <v>571</v>
      </c>
      <c r="K1659" s="364" t="s">
        <v>573</v>
      </c>
      <c r="L1659" s="364" t="s">
        <v>741</v>
      </c>
      <c r="M1659" s="364" t="s">
        <v>744</v>
      </c>
      <c r="N1659" s="364" t="s">
        <v>739</v>
      </c>
      <c r="O1659" s="364" t="s">
        <v>741</v>
      </c>
      <c r="P1659" s="364" t="s">
        <v>739</v>
      </c>
      <c r="Q1659" s="364" t="s">
        <v>740</v>
      </c>
      <c r="R1659" s="364" t="s">
        <v>743</v>
      </c>
      <c r="S1659" s="364" t="s">
        <v>739</v>
      </c>
      <c r="T1659" s="365">
        <v>181</v>
      </c>
      <c r="U1659" s="365">
        <v>0</v>
      </c>
      <c r="V1659" s="365">
        <v>0</v>
      </c>
      <c r="W1659" s="365">
        <v>0</v>
      </c>
      <c r="X1659" s="365">
        <v>13</v>
      </c>
      <c r="Y1659" s="365">
        <v>14</v>
      </c>
      <c r="Z1659" s="365">
        <v>0</v>
      </c>
      <c r="AA1659" s="365">
        <v>0</v>
      </c>
      <c r="AB1659" s="365">
        <v>0</v>
      </c>
      <c r="AC1659" s="365">
        <v>0</v>
      </c>
      <c r="AD1659" s="365">
        <v>0</v>
      </c>
      <c r="AE1659" s="365">
        <v>208</v>
      </c>
      <c r="AF1659" s="365">
        <v>0</v>
      </c>
      <c r="AG1659" s="365">
        <v>0</v>
      </c>
      <c r="AH1659" s="365">
        <v>0</v>
      </c>
      <c r="AI1659" s="365">
        <v>27</v>
      </c>
      <c r="AJ1659" s="365">
        <v>0</v>
      </c>
      <c r="AK1659" s="365">
        <v>27</v>
      </c>
    </row>
    <row r="1660" spans="1:37">
      <c r="A1660" s="458" t="str">
        <f t="shared" si="25"/>
        <v>1774515264075000</v>
      </c>
      <c r="B1660" s="364" t="s">
        <v>1616</v>
      </c>
      <c r="C1660" s="364" t="s">
        <v>553</v>
      </c>
      <c r="D1660" s="364" t="s">
        <v>576</v>
      </c>
      <c r="E1660" s="364" t="s">
        <v>741</v>
      </c>
      <c r="F1660" s="364" t="s">
        <v>595</v>
      </c>
      <c r="G1660" s="364" t="s">
        <v>596</v>
      </c>
      <c r="H1660" s="364" t="s">
        <v>556</v>
      </c>
      <c r="J1660" s="364" t="s">
        <v>571</v>
      </c>
      <c r="K1660" s="364" t="s">
        <v>574</v>
      </c>
      <c r="L1660" s="364" t="s">
        <v>741</v>
      </c>
      <c r="M1660" s="364" t="s">
        <v>744</v>
      </c>
      <c r="N1660" s="364" t="s">
        <v>739</v>
      </c>
      <c r="O1660" s="364" t="s">
        <v>741</v>
      </c>
      <c r="P1660" s="364" t="s">
        <v>739</v>
      </c>
      <c r="Q1660" s="364" t="s">
        <v>740</v>
      </c>
      <c r="R1660" s="364" t="s">
        <v>743</v>
      </c>
      <c r="S1660" s="364" t="s">
        <v>739</v>
      </c>
      <c r="T1660" s="365">
        <v>3478</v>
      </c>
      <c r="U1660" s="365">
        <v>0</v>
      </c>
      <c r="V1660" s="365">
        <v>0</v>
      </c>
      <c r="W1660" s="365">
        <v>0</v>
      </c>
      <c r="X1660" s="365">
        <v>318</v>
      </c>
      <c r="Y1660" s="365">
        <v>220</v>
      </c>
      <c r="Z1660" s="365">
        <v>0</v>
      </c>
      <c r="AA1660" s="365">
        <v>0</v>
      </c>
      <c r="AB1660" s="365">
        <v>0</v>
      </c>
      <c r="AC1660" s="365">
        <v>0</v>
      </c>
      <c r="AD1660" s="365">
        <v>0</v>
      </c>
      <c r="AE1660" s="365">
        <v>4016</v>
      </c>
      <c r="AF1660" s="365">
        <v>0</v>
      </c>
      <c r="AG1660" s="365">
        <v>0</v>
      </c>
      <c r="AH1660" s="365">
        <v>0</v>
      </c>
      <c r="AI1660" s="365">
        <v>538</v>
      </c>
      <c r="AJ1660" s="365">
        <v>0</v>
      </c>
      <c r="AK1660" s="365">
        <v>538</v>
      </c>
    </row>
    <row r="1661" spans="1:37">
      <c r="A1661" s="458" t="str">
        <f t="shared" si="25"/>
        <v>1774516264075000</v>
      </c>
      <c r="B1661" s="364" t="s">
        <v>1616</v>
      </c>
      <c r="C1661" s="364" t="s">
        <v>553</v>
      </c>
      <c r="D1661" s="364" t="s">
        <v>576</v>
      </c>
      <c r="E1661" s="364" t="s">
        <v>741</v>
      </c>
      <c r="F1661" s="364" t="s">
        <v>595</v>
      </c>
      <c r="G1661" s="364" t="s">
        <v>596</v>
      </c>
      <c r="H1661" s="364" t="s">
        <v>556</v>
      </c>
      <c r="J1661" s="364" t="s">
        <v>571</v>
      </c>
      <c r="K1661" s="364" t="s">
        <v>575</v>
      </c>
      <c r="L1661" s="364" t="s">
        <v>741</v>
      </c>
      <c r="M1661" s="364" t="s">
        <v>744</v>
      </c>
      <c r="N1661" s="364" t="s">
        <v>739</v>
      </c>
      <c r="O1661" s="364" t="s">
        <v>741</v>
      </c>
      <c r="P1661" s="364" t="s">
        <v>739</v>
      </c>
      <c r="Q1661" s="364" t="s">
        <v>740</v>
      </c>
      <c r="R1661" s="364" t="s">
        <v>743</v>
      </c>
      <c r="S1661" s="364" t="s">
        <v>739</v>
      </c>
      <c r="T1661" s="365">
        <v>90</v>
      </c>
      <c r="U1661" s="365">
        <v>0</v>
      </c>
      <c r="V1661" s="365">
        <v>0</v>
      </c>
      <c r="W1661" s="365">
        <v>0</v>
      </c>
      <c r="X1661" s="365">
        <v>12</v>
      </c>
      <c r="Y1661" s="365">
        <v>13</v>
      </c>
      <c r="Z1661" s="365">
        <v>0</v>
      </c>
      <c r="AA1661" s="365">
        <v>0</v>
      </c>
      <c r="AB1661" s="365">
        <v>0</v>
      </c>
      <c r="AC1661" s="365">
        <v>0</v>
      </c>
      <c r="AD1661" s="365">
        <v>0</v>
      </c>
      <c r="AE1661" s="365">
        <v>115</v>
      </c>
      <c r="AF1661" s="365">
        <v>0</v>
      </c>
      <c r="AG1661" s="365">
        <v>0</v>
      </c>
      <c r="AH1661" s="365">
        <v>0</v>
      </c>
      <c r="AI1661" s="365">
        <v>25</v>
      </c>
      <c r="AJ1661" s="365">
        <v>0</v>
      </c>
      <c r="AK1661" s="365">
        <v>25</v>
      </c>
    </row>
    <row r="1662" spans="1:37">
      <c r="A1662" s="458" t="str">
        <f t="shared" si="25"/>
        <v>1774517264075000</v>
      </c>
      <c r="B1662" s="364" t="s">
        <v>1616</v>
      </c>
      <c r="C1662" s="364" t="s">
        <v>553</v>
      </c>
      <c r="D1662" s="364" t="s">
        <v>576</v>
      </c>
      <c r="E1662" s="364" t="s">
        <v>741</v>
      </c>
      <c r="F1662" s="364" t="s">
        <v>595</v>
      </c>
      <c r="G1662" s="364" t="s">
        <v>596</v>
      </c>
      <c r="H1662" s="364" t="s">
        <v>556</v>
      </c>
      <c r="J1662" s="364" t="s">
        <v>571</v>
      </c>
      <c r="K1662" s="364" t="s">
        <v>576</v>
      </c>
      <c r="L1662" s="364" t="s">
        <v>741</v>
      </c>
      <c r="M1662" s="364" t="s">
        <v>744</v>
      </c>
      <c r="N1662" s="364" t="s">
        <v>739</v>
      </c>
      <c r="O1662" s="364" t="s">
        <v>741</v>
      </c>
      <c r="P1662" s="364" t="s">
        <v>739</v>
      </c>
      <c r="Q1662" s="364" t="s">
        <v>740</v>
      </c>
      <c r="R1662" s="364" t="s">
        <v>743</v>
      </c>
      <c r="S1662" s="364" t="s">
        <v>739</v>
      </c>
      <c r="T1662" s="365">
        <v>2086</v>
      </c>
      <c r="U1662" s="365">
        <v>0</v>
      </c>
      <c r="V1662" s="365">
        <v>0</v>
      </c>
      <c r="W1662" s="365">
        <v>0</v>
      </c>
      <c r="X1662" s="365">
        <v>318</v>
      </c>
      <c r="Y1662" s="365">
        <v>220</v>
      </c>
      <c r="Z1662" s="365">
        <v>0</v>
      </c>
      <c r="AA1662" s="365">
        <v>0</v>
      </c>
      <c r="AB1662" s="365">
        <v>0</v>
      </c>
      <c r="AC1662" s="365">
        <v>0</v>
      </c>
      <c r="AD1662" s="365">
        <v>0</v>
      </c>
      <c r="AE1662" s="365">
        <v>2624</v>
      </c>
      <c r="AF1662" s="365">
        <v>0</v>
      </c>
      <c r="AG1662" s="365">
        <v>0</v>
      </c>
      <c r="AH1662" s="365">
        <v>0</v>
      </c>
      <c r="AI1662" s="365">
        <v>538</v>
      </c>
      <c r="AJ1662" s="365">
        <v>0</v>
      </c>
      <c r="AK1662" s="365">
        <v>538</v>
      </c>
    </row>
    <row r="1663" spans="1:37">
      <c r="A1663" s="458" t="str">
        <f t="shared" si="25"/>
        <v>1774518264075000</v>
      </c>
      <c r="B1663" s="364" t="s">
        <v>1616</v>
      </c>
      <c r="C1663" s="364" t="s">
        <v>553</v>
      </c>
      <c r="D1663" s="364" t="s">
        <v>576</v>
      </c>
      <c r="E1663" s="364" t="s">
        <v>741</v>
      </c>
      <c r="F1663" s="364" t="s">
        <v>595</v>
      </c>
      <c r="G1663" s="364" t="s">
        <v>596</v>
      </c>
      <c r="H1663" s="364" t="s">
        <v>556</v>
      </c>
      <c r="J1663" s="364" t="s">
        <v>571</v>
      </c>
      <c r="K1663" s="364" t="s">
        <v>577</v>
      </c>
      <c r="L1663" s="364" t="s">
        <v>741</v>
      </c>
      <c r="M1663" s="364" t="s">
        <v>744</v>
      </c>
      <c r="N1663" s="364" t="s">
        <v>739</v>
      </c>
      <c r="O1663" s="364" t="s">
        <v>741</v>
      </c>
      <c r="P1663" s="364" t="s">
        <v>739</v>
      </c>
      <c r="Q1663" s="364" t="s">
        <v>740</v>
      </c>
      <c r="R1663" s="364" t="s">
        <v>743</v>
      </c>
      <c r="S1663" s="364" t="s">
        <v>739</v>
      </c>
      <c r="T1663" s="365">
        <v>23</v>
      </c>
      <c r="U1663" s="365">
        <v>0</v>
      </c>
      <c r="V1663" s="365">
        <v>0</v>
      </c>
      <c r="W1663" s="365">
        <v>0</v>
      </c>
      <c r="X1663" s="365">
        <v>11</v>
      </c>
      <c r="Y1663" s="365">
        <v>12</v>
      </c>
      <c r="Z1663" s="365">
        <v>0</v>
      </c>
      <c r="AA1663" s="365">
        <v>0</v>
      </c>
      <c r="AB1663" s="365">
        <v>0</v>
      </c>
      <c r="AC1663" s="365">
        <v>0</v>
      </c>
      <c r="AD1663" s="365">
        <v>0</v>
      </c>
      <c r="AE1663" s="365">
        <v>46</v>
      </c>
      <c r="AF1663" s="365">
        <v>0</v>
      </c>
      <c r="AG1663" s="365">
        <v>0</v>
      </c>
      <c r="AH1663" s="365">
        <v>0</v>
      </c>
      <c r="AI1663" s="365">
        <v>22</v>
      </c>
      <c r="AJ1663" s="365">
        <v>0</v>
      </c>
      <c r="AK1663" s="365">
        <v>22</v>
      </c>
    </row>
    <row r="1664" spans="1:37">
      <c r="A1664" s="458" t="str">
        <f t="shared" si="25"/>
        <v>1774519264075000</v>
      </c>
      <c r="B1664" s="364" t="s">
        <v>1616</v>
      </c>
      <c r="C1664" s="364" t="s">
        <v>553</v>
      </c>
      <c r="D1664" s="364" t="s">
        <v>576</v>
      </c>
      <c r="E1664" s="364" t="s">
        <v>741</v>
      </c>
      <c r="F1664" s="364" t="s">
        <v>595</v>
      </c>
      <c r="G1664" s="364" t="s">
        <v>596</v>
      </c>
      <c r="H1664" s="364" t="s">
        <v>556</v>
      </c>
      <c r="J1664" s="364" t="s">
        <v>571</v>
      </c>
      <c r="K1664" s="364" t="s">
        <v>578</v>
      </c>
      <c r="L1664" s="364" t="s">
        <v>741</v>
      </c>
      <c r="M1664" s="364" t="s">
        <v>744</v>
      </c>
      <c r="N1664" s="364" t="s">
        <v>739</v>
      </c>
      <c r="O1664" s="364" t="s">
        <v>741</v>
      </c>
      <c r="P1664" s="364" t="s">
        <v>739</v>
      </c>
      <c r="Q1664" s="364" t="s">
        <v>740</v>
      </c>
      <c r="R1664" s="364" t="s">
        <v>743</v>
      </c>
      <c r="S1664" s="364" t="s">
        <v>739</v>
      </c>
      <c r="T1664" s="365">
        <v>0</v>
      </c>
      <c r="U1664" s="365">
        <v>0</v>
      </c>
      <c r="V1664" s="365">
        <v>0</v>
      </c>
      <c r="W1664" s="365">
        <v>0</v>
      </c>
      <c r="X1664" s="365">
        <v>318</v>
      </c>
      <c r="Y1664" s="365">
        <v>220</v>
      </c>
      <c r="Z1664" s="365">
        <v>0</v>
      </c>
      <c r="AA1664" s="365">
        <v>0</v>
      </c>
      <c r="AB1664" s="365">
        <v>0</v>
      </c>
      <c r="AC1664" s="365">
        <v>0</v>
      </c>
      <c r="AD1664" s="365">
        <v>0</v>
      </c>
      <c r="AE1664" s="365">
        <v>538</v>
      </c>
      <c r="AF1664" s="365">
        <v>0</v>
      </c>
      <c r="AG1664" s="365">
        <v>0</v>
      </c>
      <c r="AH1664" s="365">
        <v>0</v>
      </c>
      <c r="AI1664" s="365">
        <v>538</v>
      </c>
      <c r="AJ1664" s="365">
        <v>0</v>
      </c>
      <c r="AK1664" s="365">
        <v>538</v>
      </c>
    </row>
    <row r="1665" spans="1:79">
      <c r="A1665" s="458" t="str">
        <f t="shared" si="25"/>
        <v>1774520264075000</v>
      </c>
      <c r="B1665" s="364" t="s">
        <v>1616</v>
      </c>
      <c r="C1665" s="364" t="s">
        <v>553</v>
      </c>
      <c r="D1665" s="364" t="s">
        <v>576</v>
      </c>
      <c r="E1665" s="364" t="s">
        <v>741</v>
      </c>
      <c r="F1665" s="364" t="s">
        <v>595</v>
      </c>
      <c r="G1665" s="364" t="s">
        <v>596</v>
      </c>
      <c r="H1665" s="364" t="s">
        <v>556</v>
      </c>
      <c r="J1665" s="364" t="s">
        <v>571</v>
      </c>
      <c r="K1665" s="364" t="s">
        <v>579</v>
      </c>
      <c r="L1665" s="364" t="s">
        <v>741</v>
      </c>
      <c r="M1665" s="364" t="s">
        <v>744</v>
      </c>
      <c r="N1665" s="364" t="s">
        <v>739</v>
      </c>
      <c r="O1665" s="364" t="s">
        <v>741</v>
      </c>
      <c r="P1665" s="364" t="s">
        <v>739</v>
      </c>
      <c r="Q1665" s="364" t="s">
        <v>740</v>
      </c>
      <c r="R1665" s="364" t="s">
        <v>743</v>
      </c>
      <c r="S1665" s="364" t="s">
        <v>739</v>
      </c>
      <c r="T1665" s="365">
        <v>0</v>
      </c>
      <c r="U1665" s="365">
        <v>0</v>
      </c>
      <c r="V1665" s="365">
        <v>0</v>
      </c>
      <c r="W1665" s="365">
        <v>0</v>
      </c>
      <c r="X1665" s="365">
        <v>10</v>
      </c>
      <c r="Y1665" s="365">
        <v>11</v>
      </c>
      <c r="Z1665" s="365">
        <v>0</v>
      </c>
      <c r="AA1665" s="365">
        <v>0</v>
      </c>
      <c r="AB1665" s="365">
        <v>0</v>
      </c>
      <c r="AC1665" s="365">
        <v>0</v>
      </c>
      <c r="AD1665" s="365">
        <v>0</v>
      </c>
      <c r="AE1665" s="365">
        <v>21</v>
      </c>
      <c r="AF1665" s="365">
        <v>0</v>
      </c>
      <c r="AG1665" s="365">
        <v>0</v>
      </c>
      <c r="AH1665" s="365">
        <v>0</v>
      </c>
      <c r="AI1665" s="365">
        <v>20</v>
      </c>
      <c r="AJ1665" s="365">
        <v>0</v>
      </c>
      <c r="AK1665" s="365">
        <v>20</v>
      </c>
    </row>
    <row r="1666" spans="1:79">
      <c r="A1666" s="458" t="str">
        <f t="shared" si="25"/>
        <v>1774521264075000</v>
      </c>
      <c r="B1666" s="364" t="s">
        <v>1616</v>
      </c>
      <c r="C1666" s="364" t="s">
        <v>553</v>
      </c>
      <c r="D1666" s="364" t="s">
        <v>576</v>
      </c>
      <c r="E1666" s="364" t="s">
        <v>741</v>
      </c>
      <c r="F1666" s="364" t="s">
        <v>595</v>
      </c>
      <c r="G1666" s="364" t="s">
        <v>596</v>
      </c>
      <c r="H1666" s="364" t="s">
        <v>556</v>
      </c>
      <c r="J1666" s="364" t="s">
        <v>571</v>
      </c>
      <c r="K1666" s="364" t="s">
        <v>559</v>
      </c>
      <c r="L1666" s="364" t="s">
        <v>741</v>
      </c>
      <c r="M1666" s="364" t="s">
        <v>744</v>
      </c>
      <c r="N1666" s="364" t="s">
        <v>739</v>
      </c>
      <c r="O1666" s="364" t="s">
        <v>741</v>
      </c>
      <c r="P1666" s="364" t="s">
        <v>739</v>
      </c>
      <c r="Q1666" s="364" t="s">
        <v>740</v>
      </c>
      <c r="R1666" s="364" t="s">
        <v>743</v>
      </c>
      <c r="S1666" s="364" t="s">
        <v>739</v>
      </c>
      <c r="T1666" s="365">
        <v>0</v>
      </c>
      <c r="U1666" s="365">
        <v>0</v>
      </c>
      <c r="V1666" s="365">
        <v>0</v>
      </c>
      <c r="W1666" s="365">
        <v>0</v>
      </c>
      <c r="X1666" s="365">
        <v>2424</v>
      </c>
      <c r="Y1666" s="365">
        <v>2250</v>
      </c>
      <c r="Z1666" s="365">
        <v>0</v>
      </c>
      <c r="AA1666" s="365">
        <v>0</v>
      </c>
      <c r="AB1666" s="365">
        <v>0</v>
      </c>
      <c r="AC1666" s="365">
        <v>0</v>
      </c>
      <c r="AD1666" s="365">
        <v>0</v>
      </c>
      <c r="AE1666" s="365">
        <v>4674</v>
      </c>
      <c r="AF1666" s="365">
        <v>0</v>
      </c>
      <c r="AG1666" s="365">
        <v>0</v>
      </c>
      <c r="AH1666" s="365">
        <v>0</v>
      </c>
      <c r="AI1666" s="365">
        <v>4674</v>
      </c>
      <c r="AJ1666" s="365">
        <v>0</v>
      </c>
      <c r="AK1666" s="365">
        <v>4674</v>
      </c>
    </row>
    <row r="1667" spans="1:79">
      <c r="A1667" s="458" t="str">
        <f t="shared" ref="A1667:A1730" si="26">+D1667&amp;E1667&amp;J1667&amp;K1667&amp;F1667&amp;H1667</f>
        <v>1774522264075000</v>
      </c>
      <c r="B1667" s="364" t="s">
        <v>1616</v>
      </c>
      <c r="C1667" s="364" t="s">
        <v>553</v>
      </c>
      <c r="D1667" s="364" t="s">
        <v>576</v>
      </c>
      <c r="E1667" s="364" t="s">
        <v>741</v>
      </c>
      <c r="F1667" s="364" t="s">
        <v>595</v>
      </c>
      <c r="G1667" s="364" t="s">
        <v>596</v>
      </c>
      <c r="H1667" s="364" t="s">
        <v>556</v>
      </c>
      <c r="J1667" s="364" t="s">
        <v>571</v>
      </c>
      <c r="K1667" s="364" t="s">
        <v>580</v>
      </c>
      <c r="L1667" s="364" t="s">
        <v>741</v>
      </c>
      <c r="M1667" s="364" t="s">
        <v>744</v>
      </c>
      <c r="N1667" s="364" t="s">
        <v>739</v>
      </c>
      <c r="O1667" s="364" t="s">
        <v>741</v>
      </c>
      <c r="P1667" s="364" t="s">
        <v>739</v>
      </c>
      <c r="Q1667" s="364" t="s">
        <v>740</v>
      </c>
      <c r="R1667" s="364" t="s">
        <v>743</v>
      </c>
      <c r="S1667" s="364" t="s">
        <v>739</v>
      </c>
      <c r="T1667" s="365">
        <v>0</v>
      </c>
      <c r="U1667" s="365">
        <v>0</v>
      </c>
      <c r="V1667" s="365">
        <v>0</v>
      </c>
      <c r="W1667" s="365">
        <v>0</v>
      </c>
      <c r="X1667" s="365">
        <v>34</v>
      </c>
      <c r="Y1667" s="365">
        <v>55</v>
      </c>
      <c r="Z1667" s="365">
        <v>0</v>
      </c>
      <c r="AA1667" s="365">
        <v>0</v>
      </c>
      <c r="AB1667" s="365">
        <v>0</v>
      </c>
      <c r="AC1667" s="365">
        <v>0</v>
      </c>
      <c r="AD1667" s="365">
        <v>0</v>
      </c>
      <c r="AE1667" s="365">
        <v>89</v>
      </c>
      <c r="AF1667" s="365">
        <v>0</v>
      </c>
      <c r="AG1667" s="365">
        <v>0</v>
      </c>
      <c r="AH1667" s="365">
        <v>0</v>
      </c>
      <c r="AI1667" s="365">
        <v>89</v>
      </c>
      <c r="AJ1667" s="365">
        <v>0</v>
      </c>
      <c r="AK1667" s="365">
        <v>89</v>
      </c>
    </row>
    <row r="1668" spans="1:79">
      <c r="A1668" s="458" t="str">
        <f t="shared" si="26"/>
        <v>1774523264075000</v>
      </c>
      <c r="B1668" s="364" t="s">
        <v>1616</v>
      </c>
      <c r="C1668" s="364" t="s">
        <v>553</v>
      </c>
      <c r="D1668" s="364" t="s">
        <v>576</v>
      </c>
      <c r="E1668" s="364" t="s">
        <v>741</v>
      </c>
      <c r="F1668" s="364" t="s">
        <v>595</v>
      </c>
      <c r="G1668" s="364" t="s">
        <v>596</v>
      </c>
      <c r="H1668" s="364" t="s">
        <v>556</v>
      </c>
      <c r="J1668" s="364" t="s">
        <v>571</v>
      </c>
      <c r="K1668" s="364" t="s">
        <v>581</v>
      </c>
      <c r="L1668" s="364" t="s">
        <v>741</v>
      </c>
      <c r="M1668" s="364" t="s">
        <v>744</v>
      </c>
      <c r="N1668" s="364" t="s">
        <v>739</v>
      </c>
      <c r="O1668" s="364" t="s">
        <v>741</v>
      </c>
      <c r="P1668" s="364" t="s">
        <v>739</v>
      </c>
      <c r="Q1668" s="364" t="s">
        <v>740</v>
      </c>
      <c r="R1668" s="364" t="s">
        <v>743</v>
      </c>
      <c r="S1668" s="364" t="s">
        <v>739</v>
      </c>
      <c r="T1668" s="365">
        <v>0</v>
      </c>
      <c r="U1668" s="365">
        <v>0</v>
      </c>
      <c r="V1668" s="365">
        <v>0</v>
      </c>
      <c r="W1668" s="365">
        <v>0</v>
      </c>
      <c r="X1668" s="365">
        <v>0</v>
      </c>
      <c r="Y1668" s="365">
        <v>0</v>
      </c>
      <c r="Z1668" s="365">
        <v>0</v>
      </c>
      <c r="AA1668" s="365">
        <v>0</v>
      </c>
      <c r="AB1668" s="365">
        <v>0</v>
      </c>
      <c r="AC1668" s="365">
        <v>0</v>
      </c>
      <c r="AD1668" s="365">
        <v>0</v>
      </c>
      <c r="AE1668" s="365">
        <v>0</v>
      </c>
      <c r="AF1668" s="365">
        <v>0</v>
      </c>
      <c r="AG1668" s="365">
        <v>0</v>
      </c>
      <c r="AH1668" s="365">
        <v>0</v>
      </c>
      <c r="AI1668" s="365">
        <v>0</v>
      </c>
      <c r="AJ1668" s="365">
        <v>0</v>
      </c>
      <c r="AK1668" s="365">
        <v>0</v>
      </c>
    </row>
    <row r="1669" spans="1:79">
      <c r="A1669" s="458" t="str">
        <f t="shared" si="26"/>
        <v>1774524264075000</v>
      </c>
      <c r="B1669" s="364" t="s">
        <v>1616</v>
      </c>
      <c r="C1669" s="364" t="s">
        <v>553</v>
      </c>
      <c r="D1669" s="364" t="s">
        <v>576</v>
      </c>
      <c r="E1669" s="364" t="s">
        <v>741</v>
      </c>
      <c r="F1669" s="364" t="s">
        <v>595</v>
      </c>
      <c r="G1669" s="364" t="s">
        <v>596</v>
      </c>
      <c r="H1669" s="364" t="s">
        <v>556</v>
      </c>
      <c r="J1669" s="364" t="s">
        <v>571</v>
      </c>
      <c r="K1669" s="364" t="s">
        <v>560</v>
      </c>
      <c r="L1669" s="364" t="s">
        <v>741</v>
      </c>
      <c r="M1669" s="364" t="s">
        <v>744</v>
      </c>
      <c r="N1669" s="364" t="s">
        <v>739</v>
      </c>
      <c r="O1669" s="364" t="s">
        <v>741</v>
      </c>
      <c r="P1669" s="364" t="s">
        <v>739</v>
      </c>
      <c r="Q1669" s="364" t="s">
        <v>740</v>
      </c>
      <c r="R1669" s="364" t="s">
        <v>743</v>
      </c>
      <c r="S1669" s="364" t="s">
        <v>739</v>
      </c>
      <c r="T1669" s="365">
        <v>39052</v>
      </c>
      <c r="U1669" s="365">
        <v>0</v>
      </c>
      <c r="V1669" s="365">
        <v>0</v>
      </c>
      <c r="W1669" s="365">
        <v>0</v>
      </c>
      <c r="X1669" s="365">
        <v>5448</v>
      </c>
      <c r="Y1669" s="365">
        <v>3900</v>
      </c>
      <c r="Z1669" s="365">
        <v>0</v>
      </c>
      <c r="AA1669" s="365">
        <v>0</v>
      </c>
      <c r="AB1669" s="365">
        <v>0</v>
      </c>
      <c r="AC1669" s="365">
        <v>0</v>
      </c>
      <c r="AD1669" s="365">
        <v>0</v>
      </c>
      <c r="AE1669" s="365">
        <v>48400</v>
      </c>
      <c r="AF1669" s="365">
        <v>0</v>
      </c>
      <c r="AG1669" s="365">
        <v>0</v>
      </c>
      <c r="AH1669" s="365">
        <v>0</v>
      </c>
      <c r="AI1669" s="365">
        <v>9348</v>
      </c>
      <c r="AJ1669" s="365">
        <v>0</v>
      </c>
      <c r="AK1669" s="365">
        <v>9348</v>
      </c>
    </row>
    <row r="1670" spans="1:79">
      <c r="A1670" s="458" t="str">
        <f t="shared" si="26"/>
        <v>1775201264075000</v>
      </c>
      <c r="B1670" s="364" t="s">
        <v>1616</v>
      </c>
      <c r="C1670" s="364" t="s">
        <v>553</v>
      </c>
      <c r="D1670" s="364" t="s">
        <v>576</v>
      </c>
      <c r="E1670" s="364" t="s">
        <v>741</v>
      </c>
      <c r="F1670" s="364" t="s">
        <v>595</v>
      </c>
      <c r="G1670" s="364" t="s">
        <v>596</v>
      </c>
      <c r="H1670" s="364" t="s">
        <v>556</v>
      </c>
      <c r="J1670" s="364" t="s">
        <v>746</v>
      </c>
      <c r="K1670" s="364" t="s">
        <v>558</v>
      </c>
      <c r="L1670" s="364" t="s">
        <v>741</v>
      </c>
      <c r="M1670" s="364" t="s">
        <v>744</v>
      </c>
      <c r="N1670" s="364" t="s">
        <v>739</v>
      </c>
      <c r="O1670" s="364" t="s">
        <v>741</v>
      </c>
      <c r="P1670" s="364" t="s">
        <v>739</v>
      </c>
      <c r="Q1670" s="364" t="s">
        <v>740</v>
      </c>
      <c r="R1670" s="364" t="s">
        <v>743</v>
      </c>
      <c r="S1670" s="364" t="s">
        <v>739</v>
      </c>
      <c r="T1670" s="365">
        <v>4476</v>
      </c>
      <c r="U1670" s="365">
        <v>0</v>
      </c>
      <c r="V1670" s="365">
        <v>0</v>
      </c>
      <c r="W1670" s="365">
        <v>0</v>
      </c>
      <c r="X1670" s="365">
        <v>0</v>
      </c>
      <c r="Y1670" s="365">
        <v>0</v>
      </c>
      <c r="Z1670" s="365">
        <v>0</v>
      </c>
      <c r="AA1670" s="365">
        <v>0</v>
      </c>
      <c r="AB1670" s="365">
        <v>0</v>
      </c>
      <c r="AC1670" s="365">
        <v>0</v>
      </c>
      <c r="AD1670" s="365">
        <v>0</v>
      </c>
      <c r="AE1670" s="365">
        <v>0</v>
      </c>
      <c r="AF1670" s="365">
        <v>0</v>
      </c>
      <c r="AG1670" s="365">
        <v>0</v>
      </c>
      <c r="AH1670" s="365">
        <v>847</v>
      </c>
      <c r="AI1670" s="365">
        <v>0</v>
      </c>
      <c r="AJ1670" s="365">
        <v>0</v>
      </c>
      <c r="AK1670" s="365">
        <v>0</v>
      </c>
      <c r="AL1670" s="365">
        <v>0</v>
      </c>
      <c r="AM1670" s="365">
        <v>0</v>
      </c>
      <c r="AN1670" s="365">
        <v>0</v>
      </c>
      <c r="AO1670" s="365">
        <v>0</v>
      </c>
      <c r="AP1670" s="365">
        <v>0</v>
      </c>
      <c r="AQ1670" s="365">
        <v>0</v>
      </c>
      <c r="AR1670" s="365">
        <v>0</v>
      </c>
      <c r="AS1670" s="365">
        <v>4476</v>
      </c>
      <c r="AT1670" s="365">
        <v>847</v>
      </c>
      <c r="AU1670" s="365">
        <v>0</v>
      </c>
      <c r="AV1670" s="365">
        <v>0</v>
      </c>
      <c r="AW1670" s="365">
        <v>2000</v>
      </c>
      <c r="AX1670" s="365">
        <v>0</v>
      </c>
      <c r="AY1670" s="365">
        <v>0</v>
      </c>
      <c r="AZ1670" s="365">
        <v>4476</v>
      </c>
      <c r="BA1670" s="365">
        <v>0</v>
      </c>
      <c r="BB1670" s="365">
        <v>2000</v>
      </c>
      <c r="BC1670" s="365">
        <v>0</v>
      </c>
      <c r="BD1670" s="365">
        <v>0</v>
      </c>
      <c r="BE1670" s="365">
        <v>0</v>
      </c>
      <c r="BF1670" s="365">
        <v>0</v>
      </c>
      <c r="BG1670" s="365">
        <v>0</v>
      </c>
      <c r="BH1670" s="365">
        <v>847</v>
      </c>
      <c r="BI1670" s="365">
        <v>0</v>
      </c>
      <c r="BJ1670" s="365">
        <v>0</v>
      </c>
      <c r="BK1670" s="365">
        <v>0</v>
      </c>
      <c r="BL1670" s="365">
        <v>0</v>
      </c>
      <c r="BM1670" s="365">
        <v>0</v>
      </c>
      <c r="BN1670" s="365">
        <v>0</v>
      </c>
      <c r="BO1670" s="365">
        <v>0</v>
      </c>
      <c r="BP1670" s="365">
        <v>0</v>
      </c>
      <c r="BQ1670" s="365">
        <v>0</v>
      </c>
    </row>
    <row r="1671" spans="1:79">
      <c r="A1671" s="458" t="str">
        <f t="shared" si="26"/>
        <v>1775202264075000</v>
      </c>
      <c r="B1671" s="364" t="s">
        <v>1616</v>
      </c>
      <c r="C1671" s="364" t="s">
        <v>553</v>
      </c>
      <c r="D1671" s="364" t="s">
        <v>576</v>
      </c>
      <c r="E1671" s="364" t="s">
        <v>741</v>
      </c>
      <c r="F1671" s="364" t="s">
        <v>595</v>
      </c>
      <c r="G1671" s="364" t="s">
        <v>596</v>
      </c>
      <c r="H1671" s="364" t="s">
        <v>556</v>
      </c>
      <c r="J1671" s="364" t="s">
        <v>746</v>
      </c>
      <c r="K1671" s="364" t="s">
        <v>561</v>
      </c>
      <c r="L1671" s="364" t="s">
        <v>741</v>
      </c>
      <c r="M1671" s="364" t="s">
        <v>744</v>
      </c>
      <c r="N1671" s="364" t="s">
        <v>739</v>
      </c>
      <c r="O1671" s="364" t="s">
        <v>741</v>
      </c>
      <c r="P1671" s="364" t="s">
        <v>739</v>
      </c>
      <c r="Q1671" s="364" t="s">
        <v>740</v>
      </c>
      <c r="R1671" s="364" t="s">
        <v>743</v>
      </c>
      <c r="S1671" s="364" t="s">
        <v>739</v>
      </c>
      <c r="T1671" s="365">
        <v>4476</v>
      </c>
      <c r="U1671" s="365">
        <v>0</v>
      </c>
      <c r="V1671" s="365">
        <v>0</v>
      </c>
      <c r="W1671" s="365">
        <v>0</v>
      </c>
      <c r="X1671" s="365">
        <v>0</v>
      </c>
      <c r="Y1671" s="365">
        <v>0</v>
      </c>
      <c r="Z1671" s="365">
        <v>0</v>
      </c>
      <c r="AA1671" s="365">
        <v>0</v>
      </c>
      <c r="AB1671" s="365">
        <v>0</v>
      </c>
      <c r="AC1671" s="365">
        <v>0</v>
      </c>
      <c r="AD1671" s="365">
        <v>0</v>
      </c>
      <c r="AE1671" s="365">
        <v>0</v>
      </c>
      <c r="AF1671" s="365">
        <v>0</v>
      </c>
      <c r="AG1671" s="365">
        <v>0</v>
      </c>
      <c r="AH1671" s="365">
        <v>847</v>
      </c>
      <c r="AI1671" s="365">
        <v>0</v>
      </c>
      <c r="AJ1671" s="365">
        <v>0</v>
      </c>
      <c r="AK1671" s="365">
        <v>0</v>
      </c>
      <c r="AL1671" s="365">
        <v>0</v>
      </c>
      <c r="AM1671" s="365">
        <v>0</v>
      </c>
      <c r="AN1671" s="365">
        <v>0</v>
      </c>
      <c r="AO1671" s="365">
        <v>0</v>
      </c>
      <c r="AP1671" s="365">
        <v>0</v>
      </c>
      <c r="AQ1671" s="365">
        <v>0</v>
      </c>
      <c r="AR1671" s="365">
        <v>0</v>
      </c>
      <c r="AS1671" s="365">
        <v>4476</v>
      </c>
      <c r="AT1671" s="365">
        <v>847</v>
      </c>
      <c r="AU1671" s="365">
        <v>0</v>
      </c>
      <c r="AV1671" s="365">
        <v>0</v>
      </c>
      <c r="AW1671" s="365">
        <v>2000</v>
      </c>
      <c r="AX1671" s="365">
        <v>0</v>
      </c>
      <c r="AY1671" s="365">
        <v>0</v>
      </c>
      <c r="AZ1671" s="365">
        <v>4476</v>
      </c>
      <c r="BA1671" s="365">
        <v>0</v>
      </c>
      <c r="BB1671" s="365">
        <v>2000</v>
      </c>
      <c r="BC1671" s="365">
        <v>0</v>
      </c>
      <c r="BD1671" s="365">
        <v>0</v>
      </c>
      <c r="BE1671" s="365">
        <v>0</v>
      </c>
      <c r="BF1671" s="365">
        <v>0</v>
      </c>
      <c r="BG1671" s="365">
        <v>0</v>
      </c>
      <c r="BH1671" s="365">
        <v>847</v>
      </c>
      <c r="BI1671" s="365">
        <v>0</v>
      </c>
      <c r="BJ1671" s="365">
        <v>0</v>
      </c>
      <c r="BK1671" s="365">
        <v>0</v>
      </c>
      <c r="BL1671" s="365">
        <v>0</v>
      </c>
      <c r="BM1671" s="365">
        <v>0</v>
      </c>
      <c r="BN1671" s="365">
        <v>0</v>
      </c>
      <c r="BO1671" s="365">
        <v>0</v>
      </c>
      <c r="BP1671" s="365">
        <v>0</v>
      </c>
      <c r="BQ1671" s="365">
        <v>0</v>
      </c>
    </row>
    <row r="1672" spans="1:79">
      <c r="A1672" s="458" t="str">
        <f t="shared" si="26"/>
        <v>1781001264075000</v>
      </c>
      <c r="B1672" s="364" t="s">
        <v>1616</v>
      </c>
      <c r="C1672" s="364" t="s">
        <v>553</v>
      </c>
      <c r="D1672" s="364" t="s">
        <v>576</v>
      </c>
      <c r="E1672" s="364" t="s">
        <v>754</v>
      </c>
      <c r="F1672" s="364" t="s">
        <v>595</v>
      </c>
      <c r="G1672" s="364" t="s">
        <v>596</v>
      </c>
      <c r="H1672" s="364" t="s">
        <v>556</v>
      </c>
      <c r="J1672" s="364" t="s">
        <v>568</v>
      </c>
      <c r="K1672" s="364" t="s">
        <v>558</v>
      </c>
      <c r="L1672" s="364" t="s">
        <v>741</v>
      </c>
      <c r="M1672" s="364" t="s">
        <v>744</v>
      </c>
      <c r="N1672" s="364" t="s">
        <v>739</v>
      </c>
      <c r="O1672" s="364" t="s">
        <v>756</v>
      </c>
      <c r="P1672" s="364" t="s">
        <v>739</v>
      </c>
      <c r="Q1672" s="364" t="s">
        <v>740</v>
      </c>
      <c r="R1672" s="364" t="s">
        <v>743</v>
      </c>
      <c r="S1672" s="364" t="s">
        <v>739</v>
      </c>
      <c r="T1672" s="365">
        <v>4071117</v>
      </c>
      <c r="U1672" s="365">
        <v>4090401</v>
      </c>
      <c r="V1672" s="365">
        <v>3610401</v>
      </c>
      <c r="W1672" s="365">
        <v>5</v>
      </c>
      <c r="X1672" s="365">
        <v>0</v>
      </c>
      <c r="Y1672" s="365">
        <v>0</v>
      </c>
      <c r="Z1672" s="365">
        <v>13484</v>
      </c>
      <c r="AA1672" s="365">
        <v>0</v>
      </c>
      <c r="AB1672" s="365">
        <v>70</v>
      </c>
      <c r="AC1672" s="365">
        <v>33</v>
      </c>
      <c r="AD1672" s="365">
        <v>33</v>
      </c>
      <c r="AE1672" s="365">
        <v>33</v>
      </c>
      <c r="AF1672" s="365">
        <v>30307</v>
      </c>
      <c r="AG1672" s="365">
        <v>0</v>
      </c>
      <c r="AH1672" s="365">
        <v>5</v>
      </c>
      <c r="AI1672" s="365">
        <v>5</v>
      </c>
      <c r="AJ1672" s="365">
        <v>5</v>
      </c>
      <c r="AK1672" s="365">
        <v>11815899</v>
      </c>
      <c r="AL1672" s="365">
        <v>108918</v>
      </c>
      <c r="AM1672" s="365">
        <v>50083</v>
      </c>
      <c r="AN1672" s="365">
        <v>18500</v>
      </c>
      <c r="AO1672" s="365">
        <v>10642</v>
      </c>
      <c r="AP1672" s="365">
        <v>0</v>
      </c>
      <c r="AQ1672" s="365">
        <v>29693</v>
      </c>
      <c r="AR1672" s="365">
        <v>70271</v>
      </c>
      <c r="AS1672" s="365">
        <v>0</v>
      </c>
      <c r="AT1672" s="365">
        <v>36850</v>
      </c>
      <c r="AU1672" s="365">
        <v>0</v>
      </c>
      <c r="AV1672" s="365">
        <v>1797</v>
      </c>
      <c r="AW1672" s="365">
        <v>100166</v>
      </c>
      <c r="AX1672" s="365">
        <v>1</v>
      </c>
      <c r="AY1672" s="365">
        <v>1</v>
      </c>
      <c r="AZ1672" s="365">
        <v>0</v>
      </c>
      <c r="BA1672" s="365">
        <v>0</v>
      </c>
      <c r="BB1672" s="365">
        <v>0</v>
      </c>
      <c r="BC1672" s="365">
        <v>0</v>
      </c>
      <c r="BD1672" s="365">
        <v>0</v>
      </c>
      <c r="BE1672" s="365">
        <v>1</v>
      </c>
      <c r="BF1672" s="365">
        <v>0</v>
      </c>
      <c r="BG1672" s="365">
        <v>1</v>
      </c>
      <c r="BH1672" s="365">
        <v>0</v>
      </c>
      <c r="BI1672" s="365">
        <v>0</v>
      </c>
      <c r="BJ1672" s="365">
        <v>19</v>
      </c>
      <c r="BK1672" s="365">
        <v>19</v>
      </c>
      <c r="BL1672" s="365">
        <v>0</v>
      </c>
      <c r="BM1672" s="365">
        <v>10</v>
      </c>
      <c r="BN1672" s="365">
        <v>0</v>
      </c>
      <c r="BO1672" s="365">
        <v>8</v>
      </c>
      <c r="BP1672" s="365">
        <v>2839</v>
      </c>
      <c r="BQ1672" s="365">
        <v>2839</v>
      </c>
      <c r="BR1672" s="365">
        <v>0</v>
      </c>
      <c r="BS1672" s="365">
        <v>2839</v>
      </c>
      <c r="BT1672" s="365">
        <v>0</v>
      </c>
      <c r="BU1672" s="365">
        <v>0</v>
      </c>
      <c r="BV1672" s="365">
        <v>0</v>
      </c>
      <c r="BW1672" s="365">
        <v>0</v>
      </c>
      <c r="BX1672" s="365">
        <v>0</v>
      </c>
      <c r="BY1672" s="365">
        <v>0</v>
      </c>
      <c r="BZ1672" s="365">
        <v>2</v>
      </c>
      <c r="CA1672" s="365">
        <v>0</v>
      </c>
    </row>
    <row r="1673" spans="1:79">
      <c r="A1673" s="458" t="str">
        <f t="shared" si="26"/>
        <v>1781002264075000</v>
      </c>
      <c r="B1673" s="364" t="s">
        <v>1616</v>
      </c>
      <c r="C1673" s="364" t="s">
        <v>553</v>
      </c>
      <c r="D1673" s="364" t="s">
        <v>576</v>
      </c>
      <c r="E1673" s="364" t="s">
        <v>754</v>
      </c>
      <c r="F1673" s="364" t="s">
        <v>595</v>
      </c>
      <c r="G1673" s="364" t="s">
        <v>596</v>
      </c>
      <c r="H1673" s="364" t="s">
        <v>556</v>
      </c>
      <c r="J1673" s="364" t="s">
        <v>568</v>
      </c>
      <c r="K1673" s="364" t="s">
        <v>561</v>
      </c>
      <c r="L1673" s="364" t="s">
        <v>741</v>
      </c>
      <c r="M1673" s="364" t="s">
        <v>744</v>
      </c>
      <c r="N1673" s="364" t="s">
        <v>739</v>
      </c>
      <c r="O1673" s="364" t="s">
        <v>756</v>
      </c>
      <c r="P1673" s="364" t="s">
        <v>739</v>
      </c>
      <c r="Q1673" s="364" t="s">
        <v>740</v>
      </c>
      <c r="R1673" s="364" t="s">
        <v>743</v>
      </c>
      <c r="S1673" s="364" t="s">
        <v>739</v>
      </c>
      <c r="T1673" s="365">
        <v>0</v>
      </c>
      <c r="U1673" s="365">
        <v>2</v>
      </c>
      <c r="V1673" s="365">
        <v>0</v>
      </c>
      <c r="W1673" s="365">
        <v>0</v>
      </c>
      <c r="X1673" s="365">
        <v>2</v>
      </c>
      <c r="Y1673" s="365">
        <v>0</v>
      </c>
      <c r="Z1673" s="365">
        <v>66</v>
      </c>
      <c r="AA1673" s="365">
        <v>0</v>
      </c>
      <c r="AB1673" s="365">
        <v>0</v>
      </c>
      <c r="AC1673" s="365">
        <v>0</v>
      </c>
      <c r="AD1673" s="365">
        <v>0</v>
      </c>
      <c r="AE1673" s="365">
        <v>0</v>
      </c>
      <c r="AF1673" s="365">
        <v>1</v>
      </c>
      <c r="AG1673" s="365">
        <v>1</v>
      </c>
      <c r="AH1673" s="365">
        <v>0</v>
      </c>
      <c r="AI1673" s="365">
        <v>0</v>
      </c>
      <c r="AJ1673" s="365">
        <v>0</v>
      </c>
      <c r="AK1673" s="365">
        <v>0</v>
      </c>
    </row>
    <row r="1674" spans="1:79">
      <c r="A1674" s="458" t="str">
        <f t="shared" si="26"/>
        <v>1782101264075000</v>
      </c>
      <c r="B1674" s="364" t="s">
        <v>1616</v>
      </c>
      <c r="C1674" s="364" t="s">
        <v>553</v>
      </c>
      <c r="D1674" s="364" t="s">
        <v>576</v>
      </c>
      <c r="E1674" s="364" t="s">
        <v>754</v>
      </c>
      <c r="F1674" s="364" t="s">
        <v>595</v>
      </c>
      <c r="G1674" s="364" t="s">
        <v>596</v>
      </c>
      <c r="H1674" s="364" t="s">
        <v>556</v>
      </c>
      <c r="J1674" s="364" t="s">
        <v>559</v>
      </c>
      <c r="K1674" s="364" t="s">
        <v>558</v>
      </c>
      <c r="L1674" s="364" t="s">
        <v>741</v>
      </c>
      <c r="M1674" s="364" t="s">
        <v>744</v>
      </c>
      <c r="N1674" s="364" t="s">
        <v>739</v>
      </c>
      <c r="O1674" s="364" t="s">
        <v>756</v>
      </c>
      <c r="P1674" s="364" t="s">
        <v>739</v>
      </c>
      <c r="Q1674" s="364" t="s">
        <v>740</v>
      </c>
      <c r="R1674" s="364" t="s">
        <v>743</v>
      </c>
      <c r="S1674" s="364" t="s">
        <v>739</v>
      </c>
      <c r="T1674" s="365">
        <v>723</v>
      </c>
      <c r="U1674" s="365">
        <v>310</v>
      </c>
      <c r="V1674" s="365">
        <v>0</v>
      </c>
      <c r="W1674" s="365">
        <v>0</v>
      </c>
      <c r="X1674" s="365">
        <v>216</v>
      </c>
      <c r="Y1674" s="365">
        <v>1249</v>
      </c>
      <c r="Z1674" s="365">
        <v>0</v>
      </c>
      <c r="AA1674" s="365">
        <v>0</v>
      </c>
      <c r="AB1674" s="365">
        <v>0</v>
      </c>
      <c r="AC1674" s="365">
        <v>0</v>
      </c>
      <c r="AD1674" s="365">
        <v>0</v>
      </c>
      <c r="AE1674" s="365">
        <v>223</v>
      </c>
      <c r="AF1674" s="365">
        <v>34</v>
      </c>
      <c r="AG1674" s="365">
        <v>30</v>
      </c>
      <c r="AH1674" s="365">
        <v>278</v>
      </c>
      <c r="AI1674" s="365">
        <v>0</v>
      </c>
      <c r="AJ1674" s="365">
        <v>0</v>
      </c>
      <c r="AK1674" s="365">
        <v>0</v>
      </c>
      <c r="AL1674" s="365">
        <v>939</v>
      </c>
      <c r="AM1674" s="365">
        <v>0</v>
      </c>
      <c r="AN1674" s="365">
        <v>0</v>
      </c>
      <c r="AO1674" s="365">
        <v>0</v>
      </c>
      <c r="AP1674" s="365">
        <v>0</v>
      </c>
      <c r="AQ1674" s="365">
        <v>0</v>
      </c>
      <c r="AR1674" s="365">
        <v>0</v>
      </c>
      <c r="AS1674" s="365">
        <v>0</v>
      </c>
      <c r="AT1674" s="365">
        <v>0</v>
      </c>
      <c r="AU1674" s="365">
        <v>105</v>
      </c>
      <c r="AV1674" s="365">
        <v>2858</v>
      </c>
      <c r="AW1674" s="365">
        <v>0</v>
      </c>
      <c r="AX1674" s="365">
        <v>0</v>
      </c>
      <c r="AY1674" s="365">
        <v>2858</v>
      </c>
    </row>
    <row r="1675" spans="1:79">
      <c r="A1675" s="458" t="str">
        <f t="shared" si="26"/>
        <v>1782102264075000</v>
      </c>
      <c r="B1675" s="364" t="s">
        <v>1616</v>
      </c>
      <c r="C1675" s="364" t="s">
        <v>553</v>
      </c>
      <c r="D1675" s="364" t="s">
        <v>576</v>
      </c>
      <c r="E1675" s="364" t="s">
        <v>754</v>
      </c>
      <c r="F1675" s="364" t="s">
        <v>595</v>
      </c>
      <c r="G1675" s="364" t="s">
        <v>596</v>
      </c>
      <c r="H1675" s="364" t="s">
        <v>556</v>
      </c>
      <c r="J1675" s="364" t="s">
        <v>559</v>
      </c>
      <c r="K1675" s="364" t="s">
        <v>561</v>
      </c>
      <c r="L1675" s="364" t="s">
        <v>741</v>
      </c>
      <c r="M1675" s="364" t="s">
        <v>744</v>
      </c>
      <c r="N1675" s="364" t="s">
        <v>739</v>
      </c>
      <c r="O1675" s="364" t="s">
        <v>756</v>
      </c>
      <c r="P1675" s="364" t="s">
        <v>739</v>
      </c>
      <c r="Q1675" s="364" t="s">
        <v>740</v>
      </c>
      <c r="R1675" s="364" t="s">
        <v>743</v>
      </c>
      <c r="S1675" s="364" t="s">
        <v>739</v>
      </c>
      <c r="T1675" s="365">
        <v>640</v>
      </c>
      <c r="U1675" s="365">
        <v>83</v>
      </c>
      <c r="V1675" s="365">
        <v>298</v>
      </c>
      <c r="W1675" s="365">
        <v>12</v>
      </c>
      <c r="X1675" s="365">
        <v>0</v>
      </c>
      <c r="Y1675" s="365">
        <v>0</v>
      </c>
      <c r="Z1675" s="365">
        <v>0</v>
      </c>
      <c r="AA1675" s="365">
        <v>0</v>
      </c>
      <c r="AB1675" s="365">
        <v>216</v>
      </c>
      <c r="AC1675" s="365">
        <v>0</v>
      </c>
      <c r="AD1675" s="365">
        <v>0</v>
      </c>
      <c r="AE1675" s="365">
        <v>1154</v>
      </c>
      <c r="AF1675" s="365">
        <v>95</v>
      </c>
      <c r="AG1675" s="365">
        <v>0</v>
      </c>
    </row>
    <row r="1676" spans="1:79">
      <c r="A1676" s="458" t="str">
        <f t="shared" si="26"/>
        <v>1782401264075000</v>
      </c>
      <c r="B1676" s="364" t="s">
        <v>1616</v>
      </c>
      <c r="C1676" s="364" t="s">
        <v>553</v>
      </c>
      <c r="D1676" s="364" t="s">
        <v>576</v>
      </c>
      <c r="E1676" s="364" t="s">
        <v>754</v>
      </c>
      <c r="F1676" s="364" t="s">
        <v>595</v>
      </c>
      <c r="G1676" s="364" t="s">
        <v>596</v>
      </c>
      <c r="H1676" s="364" t="s">
        <v>556</v>
      </c>
      <c r="J1676" s="364" t="s">
        <v>560</v>
      </c>
      <c r="K1676" s="364" t="s">
        <v>558</v>
      </c>
      <c r="L1676" s="364" t="s">
        <v>741</v>
      </c>
      <c r="M1676" s="364" t="s">
        <v>744</v>
      </c>
      <c r="N1676" s="364" t="s">
        <v>739</v>
      </c>
      <c r="O1676" s="364" t="s">
        <v>756</v>
      </c>
      <c r="P1676" s="364" t="s">
        <v>739</v>
      </c>
      <c r="Q1676" s="364" t="s">
        <v>740</v>
      </c>
      <c r="R1676" s="364" t="s">
        <v>743</v>
      </c>
      <c r="S1676" s="364" t="s">
        <v>739</v>
      </c>
      <c r="T1676" s="365">
        <v>0</v>
      </c>
      <c r="U1676" s="365">
        <v>0</v>
      </c>
      <c r="V1676" s="365">
        <v>0</v>
      </c>
      <c r="W1676" s="365">
        <v>0</v>
      </c>
      <c r="X1676" s="365">
        <v>0</v>
      </c>
      <c r="Y1676" s="365">
        <v>0</v>
      </c>
      <c r="Z1676" s="365">
        <v>0</v>
      </c>
      <c r="AA1676" s="365">
        <v>0</v>
      </c>
      <c r="AB1676" s="365">
        <v>0</v>
      </c>
      <c r="AC1676" s="365">
        <v>0</v>
      </c>
      <c r="AD1676" s="365">
        <v>0</v>
      </c>
      <c r="AE1676" s="365">
        <v>0</v>
      </c>
      <c r="AF1676" s="365">
        <v>0</v>
      </c>
      <c r="AG1676" s="365">
        <v>0</v>
      </c>
      <c r="AH1676" s="365">
        <v>0</v>
      </c>
      <c r="AI1676" s="365">
        <v>0</v>
      </c>
    </row>
    <row r="1677" spans="1:79">
      <c r="A1677" s="458" t="str">
        <f t="shared" si="26"/>
        <v>1782402264075000</v>
      </c>
      <c r="B1677" s="364" t="s">
        <v>1616</v>
      </c>
      <c r="C1677" s="364" t="s">
        <v>553</v>
      </c>
      <c r="D1677" s="364" t="s">
        <v>576</v>
      </c>
      <c r="E1677" s="364" t="s">
        <v>754</v>
      </c>
      <c r="F1677" s="364" t="s">
        <v>595</v>
      </c>
      <c r="G1677" s="364" t="s">
        <v>596</v>
      </c>
      <c r="H1677" s="364" t="s">
        <v>556</v>
      </c>
      <c r="J1677" s="364" t="s">
        <v>560</v>
      </c>
      <c r="K1677" s="364" t="s">
        <v>561</v>
      </c>
      <c r="L1677" s="364" t="s">
        <v>741</v>
      </c>
      <c r="M1677" s="364" t="s">
        <v>744</v>
      </c>
      <c r="N1677" s="364" t="s">
        <v>739</v>
      </c>
      <c r="O1677" s="364" t="s">
        <v>756</v>
      </c>
      <c r="P1677" s="364" t="s">
        <v>739</v>
      </c>
      <c r="Q1677" s="364" t="s">
        <v>740</v>
      </c>
      <c r="R1677" s="364" t="s">
        <v>743</v>
      </c>
      <c r="S1677" s="364" t="s">
        <v>739</v>
      </c>
      <c r="T1677" s="365">
        <v>0</v>
      </c>
      <c r="U1677" s="365">
        <v>0</v>
      </c>
      <c r="V1677" s="365">
        <v>0</v>
      </c>
      <c r="W1677" s="365">
        <v>0</v>
      </c>
      <c r="X1677" s="365">
        <v>0</v>
      </c>
      <c r="Y1677" s="365">
        <v>0</v>
      </c>
      <c r="Z1677" s="365">
        <v>0</v>
      </c>
      <c r="AA1677" s="365">
        <v>0</v>
      </c>
      <c r="AB1677" s="365">
        <v>0</v>
      </c>
      <c r="AC1677" s="365">
        <v>0</v>
      </c>
      <c r="AD1677" s="365">
        <v>0</v>
      </c>
      <c r="AE1677" s="365">
        <v>0</v>
      </c>
      <c r="AF1677" s="365">
        <v>0</v>
      </c>
      <c r="AG1677" s="365">
        <v>0</v>
      </c>
      <c r="AH1677" s="365">
        <v>0</v>
      </c>
      <c r="AI1677" s="365">
        <v>0</v>
      </c>
    </row>
    <row r="1678" spans="1:79">
      <c r="A1678" s="458" t="str">
        <f t="shared" si="26"/>
        <v>1782403264075000</v>
      </c>
      <c r="B1678" s="364" t="s">
        <v>1616</v>
      </c>
      <c r="C1678" s="364" t="s">
        <v>553</v>
      </c>
      <c r="D1678" s="364" t="s">
        <v>576</v>
      </c>
      <c r="E1678" s="364" t="s">
        <v>754</v>
      </c>
      <c r="F1678" s="364" t="s">
        <v>595</v>
      </c>
      <c r="G1678" s="364" t="s">
        <v>596</v>
      </c>
      <c r="H1678" s="364" t="s">
        <v>556</v>
      </c>
      <c r="J1678" s="364" t="s">
        <v>560</v>
      </c>
      <c r="K1678" s="364" t="s">
        <v>562</v>
      </c>
      <c r="L1678" s="364" t="s">
        <v>741</v>
      </c>
      <c r="M1678" s="364" t="s">
        <v>744</v>
      </c>
      <c r="N1678" s="364" t="s">
        <v>739</v>
      </c>
      <c r="O1678" s="364" t="s">
        <v>756</v>
      </c>
      <c r="P1678" s="364" t="s">
        <v>739</v>
      </c>
      <c r="Q1678" s="364" t="s">
        <v>740</v>
      </c>
      <c r="R1678" s="364" t="s">
        <v>743</v>
      </c>
      <c r="S1678" s="364" t="s">
        <v>739</v>
      </c>
      <c r="T1678" s="365">
        <v>0</v>
      </c>
      <c r="U1678" s="365">
        <v>0</v>
      </c>
      <c r="V1678" s="365">
        <v>0</v>
      </c>
      <c r="W1678" s="365">
        <v>0</v>
      </c>
      <c r="X1678" s="365">
        <v>0</v>
      </c>
      <c r="Y1678" s="365">
        <v>0</v>
      </c>
      <c r="Z1678" s="365">
        <v>0</v>
      </c>
      <c r="AA1678" s="365">
        <v>0</v>
      </c>
      <c r="AB1678" s="365">
        <v>0</v>
      </c>
      <c r="AC1678" s="365">
        <v>0</v>
      </c>
      <c r="AD1678" s="365">
        <v>0</v>
      </c>
      <c r="AE1678" s="365">
        <v>0</v>
      </c>
      <c r="AF1678" s="365">
        <v>0</v>
      </c>
      <c r="AG1678" s="365">
        <v>0</v>
      </c>
      <c r="AH1678" s="365">
        <v>0</v>
      </c>
      <c r="AI1678" s="365">
        <v>0</v>
      </c>
    </row>
    <row r="1679" spans="1:79">
      <c r="A1679" s="458" t="str">
        <f t="shared" si="26"/>
        <v>1782404264075000</v>
      </c>
      <c r="B1679" s="364" t="s">
        <v>1616</v>
      </c>
      <c r="C1679" s="364" t="s">
        <v>553</v>
      </c>
      <c r="D1679" s="364" t="s">
        <v>576</v>
      </c>
      <c r="E1679" s="364" t="s">
        <v>754</v>
      </c>
      <c r="F1679" s="364" t="s">
        <v>595</v>
      </c>
      <c r="G1679" s="364" t="s">
        <v>596</v>
      </c>
      <c r="H1679" s="364" t="s">
        <v>556</v>
      </c>
      <c r="J1679" s="364" t="s">
        <v>560</v>
      </c>
      <c r="K1679" s="364" t="s">
        <v>563</v>
      </c>
      <c r="L1679" s="364" t="s">
        <v>741</v>
      </c>
      <c r="M1679" s="364" t="s">
        <v>744</v>
      </c>
      <c r="N1679" s="364" t="s">
        <v>739</v>
      </c>
      <c r="O1679" s="364" t="s">
        <v>756</v>
      </c>
      <c r="P1679" s="364" t="s">
        <v>739</v>
      </c>
      <c r="Q1679" s="364" t="s">
        <v>740</v>
      </c>
      <c r="R1679" s="364" t="s">
        <v>743</v>
      </c>
      <c r="S1679" s="364" t="s">
        <v>739</v>
      </c>
      <c r="T1679" s="365">
        <v>0</v>
      </c>
      <c r="U1679" s="365">
        <v>0</v>
      </c>
      <c r="V1679" s="365">
        <v>0</v>
      </c>
      <c r="W1679" s="365">
        <v>0</v>
      </c>
      <c r="X1679" s="365">
        <v>0</v>
      </c>
      <c r="Y1679" s="365">
        <v>0</v>
      </c>
      <c r="Z1679" s="365">
        <v>0</v>
      </c>
      <c r="AA1679" s="365">
        <v>0</v>
      </c>
      <c r="AB1679" s="365">
        <v>0</v>
      </c>
      <c r="AC1679" s="365">
        <v>0</v>
      </c>
      <c r="AD1679" s="365">
        <v>0</v>
      </c>
      <c r="AE1679" s="365">
        <v>0</v>
      </c>
      <c r="AF1679" s="365">
        <v>0</v>
      </c>
      <c r="AG1679" s="365">
        <v>0</v>
      </c>
      <c r="AH1679" s="365">
        <v>0</v>
      </c>
      <c r="AI1679" s="365">
        <v>0</v>
      </c>
    </row>
    <row r="1680" spans="1:79">
      <c r="A1680" s="458" t="str">
        <f t="shared" si="26"/>
        <v>1782405264075000</v>
      </c>
      <c r="B1680" s="364" t="s">
        <v>1616</v>
      </c>
      <c r="C1680" s="364" t="s">
        <v>553</v>
      </c>
      <c r="D1680" s="364" t="s">
        <v>576</v>
      </c>
      <c r="E1680" s="364" t="s">
        <v>754</v>
      </c>
      <c r="F1680" s="364" t="s">
        <v>595</v>
      </c>
      <c r="G1680" s="364" t="s">
        <v>596</v>
      </c>
      <c r="H1680" s="364" t="s">
        <v>556</v>
      </c>
      <c r="J1680" s="364" t="s">
        <v>560</v>
      </c>
      <c r="K1680" s="364" t="s">
        <v>564</v>
      </c>
      <c r="L1680" s="364" t="s">
        <v>741</v>
      </c>
      <c r="M1680" s="364" t="s">
        <v>744</v>
      </c>
      <c r="N1680" s="364" t="s">
        <v>739</v>
      </c>
      <c r="O1680" s="364" t="s">
        <v>756</v>
      </c>
      <c r="P1680" s="364" t="s">
        <v>739</v>
      </c>
      <c r="Q1680" s="364" t="s">
        <v>740</v>
      </c>
      <c r="R1680" s="364" t="s">
        <v>743</v>
      </c>
      <c r="S1680" s="364" t="s">
        <v>739</v>
      </c>
      <c r="T1680" s="365">
        <v>0</v>
      </c>
      <c r="U1680" s="365">
        <v>0</v>
      </c>
      <c r="V1680" s="365">
        <v>0</v>
      </c>
      <c r="W1680" s="365">
        <v>0</v>
      </c>
      <c r="X1680" s="365">
        <v>0</v>
      </c>
      <c r="Y1680" s="365">
        <v>0</v>
      </c>
      <c r="Z1680" s="365">
        <v>0</v>
      </c>
      <c r="AA1680" s="365">
        <v>0</v>
      </c>
      <c r="AB1680" s="365">
        <v>0</v>
      </c>
      <c r="AC1680" s="365">
        <v>0</v>
      </c>
      <c r="AD1680" s="365">
        <v>0</v>
      </c>
      <c r="AE1680" s="365">
        <v>0</v>
      </c>
      <c r="AF1680" s="365">
        <v>0</v>
      </c>
      <c r="AG1680" s="365">
        <v>0</v>
      </c>
      <c r="AH1680" s="365">
        <v>0</v>
      </c>
      <c r="AI1680" s="365">
        <v>0</v>
      </c>
    </row>
    <row r="1681" spans="1:109">
      <c r="A1681" s="458" t="str">
        <f t="shared" si="26"/>
        <v>1782406264075000</v>
      </c>
      <c r="B1681" s="364" t="s">
        <v>1616</v>
      </c>
      <c r="C1681" s="364" t="s">
        <v>553</v>
      </c>
      <c r="D1681" s="364" t="s">
        <v>576</v>
      </c>
      <c r="E1681" s="364" t="s">
        <v>754</v>
      </c>
      <c r="F1681" s="364" t="s">
        <v>595</v>
      </c>
      <c r="G1681" s="364" t="s">
        <v>596</v>
      </c>
      <c r="H1681" s="364" t="s">
        <v>556</v>
      </c>
      <c r="J1681" s="364" t="s">
        <v>560</v>
      </c>
      <c r="K1681" s="364" t="s">
        <v>565</v>
      </c>
      <c r="L1681" s="364" t="s">
        <v>741</v>
      </c>
      <c r="M1681" s="364" t="s">
        <v>744</v>
      </c>
      <c r="N1681" s="364" t="s">
        <v>739</v>
      </c>
      <c r="O1681" s="364" t="s">
        <v>756</v>
      </c>
      <c r="P1681" s="364" t="s">
        <v>739</v>
      </c>
      <c r="Q1681" s="364" t="s">
        <v>740</v>
      </c>
      <c r="R1681" s="364" t="s">
        <v>743</v>
      </c>
      <c r="S1681" s="364" t="s">
        <v>739</v>
      </c>
      <c r="T1681" s="365">
        <v>0</v>
      </c>
      <c r="U1681" s="365">
        <v>0</v>
      </c>
      <c r="V1681" s="365">
        <v>0</v>
      </c>
      <c r="W1681" s="365">
        <v>0</v>
      </c>
      <c r="X1681" s="365">
        <v>0</v>
      </c>
      <c r="Y1681" s="365">
        <v>0</v>
      </c>
      <c r="Z1681" s="365">
        <v>0</v>
      </c>
      <c r="AA1681" s="365">
        <v>0</v>
      </c>
      <c r="AB1681" s="365">
        <v>0</v>
      </c>
      <c r="AC1681" s="365">
        <v>0</v>
      </c>
      <c r="AD1681" s="365">
        <v>0</v>
      </c>
      <c r="AE1681" s="365">
        <v>0</v>
      </c>
      <c r="AF1681" s="365">
        <v>0</v>
      </c>
      <c r="AG1681" s="365">
        <v>0</v>
      </c>
      <c r="AH1681" s="365">
        <v>0</v>
      </c>
      <c r="AI1681" s="365">
        <v>0</v>
      </c>
    </row>
    <row r="1682" spans="1:109">
      <c r="A1682" s="458" t="str">
        <f t="shared" si="26"/>
        <v>1782407264075000</v>
      </c>
      <c r="B1682" s="364" t="s">
        <v>1616</v>
      </c>
      <c r="C1682" s="364" t="s">
        <v>553</v>
      </c>
      <c r="D1682" s="364" t="s">
        <v>576</v>
      </c>
      <c r="E1682" s="364" t="s">
        <v>754</v>
      </c>
      <c r="F1682" s="364" t="s">
        <v>595</v>
      </c>
      <c r="G1682" s="364" t="s">
        <v>596</v>
      </c>
      <c r="H1682" s="364" t="s">
        <v>556</v>
      </c>
      <c r="J1682" s="364" t="s">
        <v>560</v>
      </c>
      <c r="K1682" s="364" t="s">
        <v>566</v>
      </c>
      <c r="L1682" s="364" t="s">
        <v>741</v>
      </c>
      <c r="M1682" s="364" t="s">
        <v>744</v>
      </c>
      <c r="N1682" s="364" t="s">
        <v>739</v>
      </c>
      <c r="O1682" s="364" t="s">
        <v>756</v>
      </c>
      <c r="P1682" s="364" t="s">
        <v>739</v>
      </c>
      <c r="Q1682" s="364" t="s">
        <v>740</v>
      </c>
      <c r="R1682" s="364" t="s">
        <v>743</v>
      </c>
      <c r="S1682" s="364" t="s">
        <v>739</v>
      </c>
      <c r="T1682" s="365">
        <v>0</v>
      </c>
      <c r="U1682" s="365">
        <v>0</v>
      </c>
      <c r="V1682" s="365">
        <v>0</v>
      </c>
      <c r="W1682" s="365">
        <v>0</v>
      </c>
      <c r="X1682" s="365">
        <v>0</v>
      </c>
      <c r="Y1682" s="365">
        <v>0</v>
      </c>
      <c r="Z1682" s="365">
        <v>0</v>
      </c>
      <c r="AA1682" s="365">
        <v>0</v>
      </c>
      <c r="AB1682" s="365">
        <v>0</v>
      </c>
      <c r="AC1682" s="365">
        <v>0</v>
      </c>
      <c r="AD1682" s="365">
        <v>0</v>
      </c>
      <c r="AE1682" s="365">
        <v>0</v>
      </c>
      <c r="AF1682" s="365">
        <v>0</v>
      </c>
      <c r="AG1682" s="365">
        <v>0</v>
      </c>
      <c r="AH1682" s="365">
        <v>0</v>
      </c>
      <c r="AI1682" s="365">
        <v>0</v>
      </c>
    </row>
    <row r="1683" spans="1:109">
      <c r="A1683" s="458" t="str">
        <f t="shared" si="26"/>
        <v>1782408264075000</v>
      </c>
      <c r="B1683" s="364" t="s">
        <v>1616</v>
      </c>
      <c r="C1683" s="364" t="s">
        <v>553</v>
      </c>
      <c r="D1683" s="364" t="s">
        <v>576</v>
      </c>
      <c r="E1683" s="364" t="s">
        <v>754</v>
      </c>
      <c r="F1683" s="364" t="s">
        <v>595</v>
      </c>
      <c r="G1683" s="364" t="s">
        <v>596</v>
      </c>
      <c r="H1683" s="364" t="s">
        <v>556</v>
      </c>
      <c r="J1683" s="364" t="s">
        <v>560</v>
      </c>
      <c r="K1683" s="364" t="s">
        <v>554</v>
      </c>
      <c r="L1683" s="364" t="s">
        <v>741</v>
      </c>
      <c r="M1683" s="364" t="s">
        <v>744</v>
      </c>
      <c r="N1683" s="364" t="s">
        <v>739</v>
      </c>
      <c r="O1683" s="364" t="s">
        <v>756</v>
      </c>
      <c r="P1683" s="364" t="s">
        <v>739</v>
      </c>
      <c r="Q1683" s="364" t="s">
        <v>740</v>
      </c>
      <c r="R1683" s="364" t="s">
        <v>743</v>
      </c>
      <c r="S1683" s="364" t="s">
        <v>739</v>
      </c>
      <c r="T1683" s="365">
        <v>0</v>
      </c>
      <c r="U1683" s="365">
        <v>0</v>
      </c>
      <c r="V1683" s="365">
        <v>0</v>
      </c>
      <c r="W1683" s="365">
        <v>0</v>
      </c>
      <c r="X1683" s="365">
        <v>0</v>
      </c>
      <c r="Y1683" s="365">
        <v>0</v>
      </c>
      <c r="Z1683" s="365">
        <v>0</v>
      </c>
      <c r="AA1683" s="365">
        <v>0</v>
      </c>
      <c r="AB1683" s="365">
        <v>0</v>
      </c>
      <c r="AC1683" s="365">
        <v>0</v>
      </c>
      <c r="AD1683" s="365">
        <v>0</v>
      </c>
      <c r="AE1683" s="365">
        <v>0</v>
      </c>
      <c r="AF1683" s="365">
        <v>0</v>
      </c>
      <c r="AG1683" s="365">
        <v>0</v>
      </c>
      <c r="AH1683" s="365">
        <v>0</v>
      </c>
      <c r="AI1683" s="365">
        <v>0</v>
      </c>
    </row>
    <row r="1684" spans="1:109">
      <c r="A1684" s="458" t="str">
        <f t="shared" si="26"/>
        <v>1782409264075000</v>
      </c>
      <c r="B1684" s="364" t="s">
        <v>1616</v>
      </c>
      <c r="C1684" s="364" t="s">
        <v>553</v>
      </c>
      <c r="D1684" s="364" t="s">
        <v>576</v>
      </c>
      <c r="E1684" s="364" t="s">
        <v>754</v>
      </c>
      <c r="F1684" s="364" t="s">
        <v>595</v>
      </c>
      <c r="G1684" s="364" t="s">
        <v>596</v>
      </c>
      <c r="H1684" s="364" t="s">
        <v>556</v>
      </c>
      <c r="J1684" s="364" t="s">
        <v>560</v>
      </c>
      <c r="K1684" s="364" t="s">
        <v>567</v>
      </c>
      <c r="L1684" s="364" t="s">
        <v>741</v>
      </c>
      <c r="M1684" s="364" t="s">
        <v>744</v>
      </c>
      <c r="N1684" s="364" t="s">
        <v>739</v>
      </c>
      <c r="O1684" s="364" t="s">
        <v>756</v>
      </c>
      <c r="P1684" s="364" t="s">
        <v>739</v>
      </c>
      <c r="Q1684" s="364" t="s">
        <v>740</v>
      </c>
      <c r="R1684" s="364" t="s">
        <v>743</v>
      </c>
      <c r="S1684" s="364" t="s">
        <v>739</v>
      </c>
      <c r="T1684" s="365">
        <v>0</v>
      </c>
      <c r="U1684" s="365">
        <v>0</v>
      </c>
      <c r="V1684" s="365">
        <v>0</v>
      </c>
      <c r="W1684" s="365">
        <v>0</v>
      </c>
      <c r="X1684" s="365">
        <v>0</v>
      </c>
      <c r="Y1684" s="365">
        <v>0</v>
      </c>
      <c r="Z1684" s="365">
        <v>0</v>
      </c>
      <c r="AA1684" s="365">
        <v>0</v>
      </c>
      <c r="AB1684" s="365">
        <v>0</v>
      </c>
      <c r="AC1684" s="365">
        <v>0</v>
      </c>
      <c r="AD1684" s="365">
        <v>0</v>
      </c>
      <c r="AE1684" s="365">
        <v>0</v>
      </c>
      <c r="AF1684" s="365">
        <v>0</v>
      </c>
      <c r="AG1684" s="365">
        <v>0</v>
      </c>
      <c r="AH1684" s="365">
        <v>0</v>
      </c>
      <c r="AI1684" s="365">
        <v>0</v>
      </c>
    </row>
    <row r="1685" spans="1:109">
      <c r="A1685" s="458" t="str">
        <f t="shared" si="26"/>
        <v>1782410264075000</v>
      </c>
      <c r="B1685" s="364" t="s">
        <v>1616</v>
      </c>
      <c r="C1685" s="364" t="s">
        <v>553</v>
      </c>
      <c r="D1685" s="364" t="s">
        <v>576</v>
      </c>
      <c r="E1685" s="364" t="s">
        <v>754</v>
      </c>
      <c r="F1685" s="364" t="s">
        <v>595</v>
      </c>
      <c r="G1685" s="364" t="s">
        <v>596</v>
      </c>
      <c r="H1685" s="364" t="s">
        <v>556</v>
      </c>
      <c r="J1685" s="364" t="s">
        <v>560</v>
      </c>
      <c r="K1685" s="364" t="s">
        <v>568</v>
      </c>
      <c r="L1685" s="364" t="s">
        <v>741</v>
      </c>
      <c r="M1685" s="364" t="s">
        <v>744</v>
      </c>
      <c r="N1685" s="364" t="s">
        <v>739</v>
      </c>
      <c r="O1685" s="364" t="s">
        <v>756</v>
      </c>
      <c r="P1685" s="364" t="s">
        <v>739</v>
      </c>
      <c r="Q1685" s="364" t="s">
        <v>740</v>
      </c>
      <c r="R1685" s="364" t="s">
        <v>743</v>
      </c>
      <c r="S1685" s="364" t="s">
        <v>739</v>
      </c>
      <c r="T1685" s="365">
        <v>0</v>
      </c>
      <c r="U1685" s="365">
        <v>0</v>
      </c>
      <c r="V1685" s="365">
        <v>0</v>
      </c>
      <c r="W1685" s="365">
        <v>0</v>
      </c>
      <c r="X1685" s="365">
        <v>0</v>
      </c>
      <c r="Y1685" s="365">
        <v>0</v>
      </c>
      <c r="Z1685" s="365">
        <v>0</v>
      </c>
      <c r="AA1685" s="365">
        <v>0</v>
      </c>
      <c r="AB1685" s="365">
        <v>0</v>
      </c>
      <c r="AC1685" s="365">
        <v>0</v>
      </c>
      <c r="AD1685" s="365">
        <v>0</v>
      </c>
      <c r="AE1685" s="365">
        <v>0</v>
      </c>
      <c r="AF1685" s="365">
        <v>0</v>
      </c>
      <c r="AG1685" s="365">
        <v>0</v>
      </c>
      <c r="AH1685" s="365">
        <v>0</v>
      </c>
      <c r="AI1685" s="365">
        <v>0</v>
      </c>
    </row>
    <row r="1686" spans="1:109">
      <c r="A1686" s="458" t="str">
        <f t="shared" si="26"/>
        <v>1782411264075000</v>
      </c>
      <c r="B1686" s="364" t="s">
        <v>1616</v>
      </c>
      <c r="C1686" s="364" t="s">
        <v>553</v>
      </c>
      <c r="D1686" s="364" t="s">
        <v>576</v>
      </c>
      <c r="E1686" s="364" t="s">
        <v>754</v>
      </c>
      <c r="F1686" s="364" t="s">
        <v>595</v>
      </c>
      <c r="G1686" s="364" t="s">
        <v>596</v>
      </c>
      <c r="H1686" s="364" t="s">
        <v>556</v>
      </c>
      <c r="J1686" s="364" t="s">
        <v>560</v>
      </c>
      <c r="K1686" s="364" t="s">
        <v>569</v>
      </c>
      <c r="L1686" s="364" t="s">
        <v>741</v>
      </c>
      <c r="M1686" s="364" t="s">
        <v>744</v>
      </c>
      <c r="N1686" s="364" t="s">
        <v>739</v>
      </c>
      <c r="O1686" s="364" t="s">
        <v>756</v>
      </c>
      <c r="P1686" s="364" t="s">
        <v>739</v>
      </c>
      <c r="Q1686" s="364" t="s">
        <v>740</v>
      </c>
      <c r="R1686" s="364" t="s">
        <v>743</v>
      </c>
      <c r="S1686" s="364" t="s">
        <v>739</v>
      </c>
      <c r="T1686" s="365">
        <v>0</v>
      </c>
      <c r="U1686" s="365">
        <v>0</v>
      </c>
      <c r="V1686" s="365">
        <v>0</v>
      </c>
      <c r="W1686" s="365">
        <v>0</v>
      </c>
      <c r="X1686" s="365">
        <v>0</v>
      </c>
      <c r="Y1686" s="365">
        <v>0</v>
      </c>
      <c r="Z1686" s="365">
        <v>0</v>
      </c>
      <c r="AA1686" s="365">
        <v>0</v>
      </c>
      <c r="AB1686" s="365">
        <v>0</v>
      </c>
      <c r="AC1686" s="365">
        <v>0</v>
      </c>
      <c r="AD1686" s="365">
        <v>0</v>
      </c>
      <c r="AE1686" s="365">
        <v>0</v>
      </c>
      <c r="AF1686" s="365">
        <v>0</v>
      </c>
      <c r="AG1686" s="365">
        <v>0</v>
      </c>
      <c r="AH1686" s="365">
        <v>0</v>
      </c>
      <c r="AI1686" s="365">
        <v>0</v>
      </c>
    </row>
    <row r="1687" spans="1:109">
      <c r="A1687" s="458" t="str">
        <f t="shared" si="26"/>
        <v>1782412264075000</v>
      </c>
      <c r="B1687" s="364" t="s">
        <v>1616</v>
      </c>
      <c r="C1687" s="364" t="s">
        <v>553</v>
      </c>
      <c r="D1687" s="364" t="s">
        <v>576</v>
      </c>
      <c r="E1687" s="364" t="s">
        <v>754</v>
      </c>
      <c r="F1687" s="364" t="s">
        <v>595</v>
      </c>
      <c r="G1687" s="364" t="s">
        <v>596</v>
      </c>
      <c r="H1687" s="364" t="s">
        <v>556</v>
      </c>
      <c r="J1687" s="364" t="s">
        <v>560</v>
      </c>
      <c r="K1687" s="364" t="s">
        <v>557</v>
      </c>
      <c r="L1687" s="364" t="s">
        <v>741</v>
      </c>
      <c r="M1687" s="364" t="s">
        <v>744</v>
      </c>
      <c r="N1687" s="364" t="s">
        <v>739</v>
      </c>
      <c r="O1687" s="364" t="s">
        <v>756</v>
      </c>
      <c r="P1687" s="364" t="s">
        <v>739</v>
      </c>
      <c r="Q1687" s="364" t="s">
        <v>740</v>
      </c>
      <c r="R1687" s="364" t="s">
        <v>743</v>
      </c>
      <c r="S1687" s="364" t="s">
        <v>739</v>
      </c>
      <c r="T1687" s="365">
        <v>0</v>
      </c>
      <c r="U1687" s="365">
        <v>0</v>
      </c>
      <c r="V1687" s="365">
        <v>0</v>
      </c>
      <c r="W1687" s="365">
        <v>0</v>
      </c>
      <c r="X1687" s="365">
        <v>0</v>
      </c>
      <c r="Y1687" s="365">
        <v>0</v>
      </c>
      <c r="Z1687" s="365">
        <v>0</v>
      </c>
      <c r="AA1687" s="365">
        <v>0</v>
      </c>
      <c r="AB1687" s="365">
        <v>0</v>
      </c>
      <c r="AC1687" s="365">
        <v>0</v>
      </c>
      <c r="AD1687" s="365">
        <v>0</v>
      </c>
      <c r="AE1687" s="365">
        <v>0</v>
      </c>
      <c r="AF1687" s="365">
        <v>0</v>
      </c>
      <c r="AG1687" s="365">
        <v>0</v>
      </c>
      <c r="AH1687" s="365">
        <v>0</v>
      </c>
      <c r="AI1687" s="365">
        <v>0</v>
      </c>
    </row>
    <row r="1688" spans="1:109">
      <c r="A1688" s="458" t="str">
        <f t="shared" si="26"/>
        <v>1782601264075000</v>
      </c>
      <c r="B1688" s="364" t="s">
        <v>1616</v>
      </c>
      <c r="C1688" s="364" t="s">
        <v>553</v>
      </c>
      <c r="D1688" s="364" t="s">
        <v>576</v>
      </c>
      <c r="E1688" s="364" t="s">
        <v>754</v>
      </c>
      <c r="F1688" s="364" t="s">
        <v>595</v>
      </c>
      <c r="G1688" s="364" t="s">
        <v>596</v>
      </c>
      <c r="H1688" s="364" t="s">
        <v>556</v>
      </c>
      <c r="J1688" s="364" t="s">
        <v>570</v>
      </c>
      <c r="K1688" s="364" t="s">
        <v>558</v>
      </c>
      <c r="L1688" s="364" t="s">
        <v>741</v>
      </c>
      <c r="M1688" s="364" t="s">
        <v>744</v>
      </c>
      <c r="N1688" s="364" t="s">
        <v>739</v>
      </c>
      <c r="O1688" s="364" t="s">
        <v>756</v>
      </c>
      <c r="P1688" s="364" t="s">
        <v>739</v>
      </c>
      <c r="Q1688" s="364" t="s">
        <v>740</v>
      </c>
      <c r="R1688" s="364" t="s">
        <v>743</v>
      </c>
      <c r="S1688" s="364" t="s">
        <v>739</v>
      </c>
      <c r="T1688" s="365">
        <v>2858</v>
      </c>
      <c r="U1688" s="365">
        <v>880</v>
      </c>
      <c r="V1688" s="365">
        <v>880</v>
      </c>
      <c r="W1688" s="365">
        <v>0</v>
      </c>
      <c r="X1688" s="365">
        <v>0</v>
      </c>
      <c r="Y1688" s="365">
        <v>0</v>
      </c>
      <c r="Z1688" s="365">
        <v>1978</v>
      </c>
      <c r="AA1688" s="365">
        <v>0</v>
      </c>
      <c r="AB1688" s="365">
        <v>0</v>
      </c>
      <c r="AC1688" s="365">
        <v>1978</v>
      </c>
      <c r="AD1688" s="365">
        <v>0</v>
      </c>
      <c r="AE1688" s="365">
        <v>2858</v>
      </c>
      <c r="AF1688" s="365">
        <v>2858</v>
      </c>
      <c r="AG1688" s="365">
        <v>1249</v>
      </c>
      <c r="AH1688" s="365">
        <v>0</v>
      </c>
      <c r="AI1688" s="365">
        <v>1609</v>
      </c>
      <c r="AJ1688" s="365">
        <v>0</v>
      </c>
      <c r="AK1688" s="365">
        <v>0</v>
      </c>
      <c r="AL1688" s="365">
        <v>0</v>
      </c>
      <c r="AM1688" s="365">
        <v>0</v>
      </c>
      <c r="AN1688" s="365">
        <v>0</v>
      </c>
      <c r="AO1688" s="365">
        <v>0</v>
      </c>
      <c r="AP1688" s="365">
        <v>0</v>
      </c>
      <c r="AQ1688" s="365">
        <v>0</v>
      </c>
      <c r="AR1688" s="365">
        <v>0</v>
      </c>
      <c r="AS1688" s="365">
        <v>0</v>
      </c>
      <c r="AT1688" s="365">
        <v>0</v>
      </c>
      <c r="AU1688" s="365">
        <v>0</v>
      </c>
      <c r="AV1688" s="365">
        <v>0</v>
      </c>
      <c r="AW1688" s="365">
        <v>0</v>
      </c>
      <c r="AX1688" s="365">
        <v>0</v>
      </c>
      <c r="AY1688" s="365">
        <v>0</v>
      </c>
      <c r="AZ1688" s="365">
        <v>0</v>
      </c>
      <c r="BA1688" s="365">
        <v>0</v>
      </c>
      <c r="BB1688" s="365">
        <v>0</v>
      </c>
      <c r="BC1688" s="365">
        <v>0</v>
      </c>
      <c r="BD1688" s="365">
        <v>0</v>
      </c>
      <c r="BE1688" s="365">
        <v>0</v>
      </c>
      <c r="BF1688" s="365">
        <v>0</v>
      </c>
      <c r="BG1688" s="365">
        <v>0</v>
      </c>
      <c r="BH1688" s="365">
        <v>0</v>
      </c>
      <c r="BI1688" s="365">
        <v>0</v>
      </c>
      <c r="BJ1688" s="365">
        <v>0</v>
      </c>
      <c r="BK1688" s="365">
        <v>0</v>
      </c>
      <c r="BL1688" s="365">
        <v>0</v>
      </c>
      <c r="BM1688" s="365">
        <v>0</v>
      </c>
      <c r="BN1688" s="365">
        <v>0</v>
      </c>
      <c r="BO1688" s="365">
        <v>0</v>
      </c>
      <c r="BP1688" s="365">
        <v>0</v>
      </c>
      <c r="BQ1688" s="365">
        <v>0</v>
      </c>
      <c r="BR1688" s="365">
        <v>0</v>
      </c>
      <c r="BS1688" s="365">
        <v>0</v>
      </c>
      <c r="BT1688" s="365">
        <v>0</v>
      </c>
      <c r="BU1688" s="365">
        <v>0</v>
      </c>
      <c r="BV1688" s="365">
        <v>0</v>
      </c>
      <c r="BW1688" s="365">
        <v>0</v>
      </c>
      <c r="BX1688" s="365">
        <v>0</v>
      </c>
      <c r="BY1688" s="365">
        <v>0</v>
      </c>
      <c r="BZ1688" s="365">
        <v>9</v>
      </c>
      <c r="CA1688" s="365">
        <v>0</v>
      </c>
    </row>
    <row r="1689" spans="1:109">
      <c r="A1689" s="458" t="str">
        <f t="shared" si="26"/>
        <v>1782602264075000</v>
      </c>
      <c r="B1689" s="364" t="s">
        <v>1616</v>
      </c>
      <c r="C1689" s="364" t="s">
        <v>553</v>
      </c>
      <c r="D1689" s="364" t="s">
        <v>576</v>
      </c>
      <c r="E1689" s="364" t="s">
        <v>754</v>
      </c>
      <c r="F1689" s="364" t="s">
        <v>595</v>
      </c>
      <c r="G1689" s="364" t="s">
        <v>596</v>
      </c>
      <c r="H1689" s="364" t="s">
        <v>556</v>
      </c>
      <c r="J1689" s="364" t="s">
        <v>570</v>
      </c>
      <c r="K1689" s="364" t="s">
        <v>561</v>
      </c>
      <c r="L1689" s="364" t="s">
        <v>741</v>
      </c>
      <c r="M1689" s="364" t="s">
        <v>744</v>
      </c>
      <c r="N1689" s="364" t="s">
        <v>739</v>
      </c>
      <c r="O1689" s="364" t="s">
        <v>756</v>
      </c>
      <c r="P1689" s="364" t="s">
        <v>739</v>
      </c>
      <c r="Q1689" s="364" t="s">
        <v>740</v>
      </c>
      <c r="R1689" s="364" t="s">
        <v>743</v>
      </c>
      <c r="S1689" s="364" t="s">
        <v>739</v>
      </c>
      <c r="T1689" s="365">
        <v>0</v>
      </c>
      <c r="U1689" s="365">
        <v>9</v>
      </c>
      <c r="V1689" s="365">
        <v>0</v>
      </c>
      <c r="W1689" s="365">
        <v>0</v>
      </c>
      <c r="X1689" s="365">
        <v>0</v>
      </c>
      <c r="Y1689" s="365">
        <v>0</v>
      </c>
      <c r="Z1689" s="365">
        <v>0</v>
      </c>
      <c r="AA1689" s="365">
        <v>9</v>
      </c>
      <c r="AB1689" s="365">
        <v>0</v>
      </c>
      <c r="AC1689" s="365">
        <v>278</v>
      </c>
      <c r="AD1689" s="365">
        <v>0</v>
      </c>
      <c r="AE1689" s="365">
        <v>0</v>
      </c>
      <c r="AF1689" s="365">
        <v>278</v>
      </c>
      <c r="AG1689" s="365">
        <v>0</v>
      </c>
      <c r="AH1689" s="365">
        <v>0</v>
      </c>
      <c r="AI1689" s="365">
        <v>0</v>
      </c>
      <c r="AJ1689" s="365">
        <v>0</v>
      </c>
      <c r="AK1689" s="365">
        <v>0</v>
      </c>
      <c r="AL1689" s="365">
        <v>0</v>
      </c>
      <c r="AM1689" s="365">
        <v>690</v>
      </c>
      <c r="AN1689" s="365">
        <v>0</v>
      </c>
      <c r="AO1689" s="365">
        <v>0</v>
      </c>
      <c r="AP1689" s="365">
        <v>0</v>
      </c>
      <c r="AQ1689" s="365">
        <v>0</v>
      </c>
      <c r="AR1689" s="365">
        <v>0</v>
      </c>
      <c r="AS1689" s="365">
        <v>0</v>
      </c>
      <c r="AT1689" s="365">
        <v>0</v>
      </c>
      <c r="AU1689" s="365">
        <v>0</v>
      </c>
      <c r="AV1689" s="365">
        <v>0</v>
      </c>
      <c r="AW1689" s="365">
        <v>0</v>
      </c>
      <c r="AX1689" s="365">
        <v>0</v>
      </c>
      <c r="AY1689" s="365">
        <v>0</v>
      </c>
      <c r="AZ1689" s="365">
        <v>0</v>
      </c>
      <c r="BA1689" s="365">
        <v>0</v>
      </c>
      <c r="BB1689" s="365">
        <v>0</v>
      </c>
      <c r="BC1689" s="365">
        <v>0</v>
      </c>
      <c r="BD1689" s="365">
        <v>0</v>
      </c>
      <c r="BE1689" s="365">
        <v>0</v>
      </c>
      <c r="BF1689" s="365">
        <v>0</v>
      </c>
      <c r="BG1689" s="365">
        <v>0</v>
      </c>
      <c r="BH1689" s="365">
        <v>0</v>
      </c>
      <c r="BI1689" s="365">
        <v>0</v>
      </c>
      <c r="BJ1689" s="365">
        <v>0</v>
      </c>
      <c r="BK1689" s="365">
        <v>0</v>
      </c>
      <c r="BL1689" s="365">
        <v>0</v>
      </c>
      <c r="BM1689" s="365">
        <v>0</v>
      </c>
      <c r="BN1689" s="365">
        <v>0</v>
      </c>
      <c r="BO1689" s="365">
        <v>0</v>
      </c>
      <c r="BP1689" s="365">
        <v>0</v>
      </c>
      <c r="BQ1689" s="365">
        <v>0</v>
      </c>
      <c r="BR1689" s="365">
        <v>27</v>
      </c>
      <c r="BS1689" s="365">
        <v>1951</v>
      </c>
      <c r="BT1689" s="365">
        <v>0</v>
      </c>
      <c r="BU1689" s="365">
        <v>0</v>
      </c>
      <c r="BV1689" s="365">
        <v>0</v>
      </c>
      <c r="BW1689" s="365">
        <v>0</v>
      </c>
      <c r="BX1689" s="365">
        <v>0</v>
      </c>
      <c r="BY1689" s="365">
        <v>0</v>
      </c>
      <c r="BZ1689" s="365">
        <v>0</v>
      </c>
      <c r="CA1689" s="365">
        <v>0</v>
      </c>
      <c r="CB1689" s="365">
        <v>0</v>
      </c>
      <c r="CC1689" s="365">
        <v>0</v>
      </c>
      <c r="CD1689" s="365">
        <v>0</v>
      </c>
      <c r="CE1689" s="365">
        <v>0</v>
      </c>
      <c r="CF1689" s="365">
        <v>0</v>
      </c>
      <c r="CG1689" s="365">
        <v>0</v>
      </c>
      <c r="CH1689" s="365">
        <v>0</v>
      </c>
      <c r="CI1689" s="365">
        <v>0</v>
      </c>
      <c r="CJ1689" s="365">
        <v>800</v>
      </c>
      <c r="CK1689" s="365">
        <v>880</v>
      </c>
      <c r="CL1689" s="365">
        <v>0</v>
      </c>
      <c r="CM1689" s="365">
        <v>0</v>
      </c>
      <c r="CN1689" s="365">
        <v>0</v>
      </c>
      <c r="CO1689" s="365">
        <v>0</v>
      </c>
      <c r="CP1689" s="365">
        <v>0</v>
      </c>
      <c r="CQ1689" s="365">
        <v>0</v>
      </c>
      <c r="CR1689" s="365">
        <v>0</v>
      </c>
      <c r="CS1689" s="365">
        <v>0</v>
      </c>
      <c r="CT1689" s="365">
        <v>0</v>
      </c>
      <c r="CU1689" s="365">
        <v>0</v>
      </c>
      <c r="CV1689" s="365">
        <v>0</v>
      </c>
      <c r="CW1689" s="365">
        <v>0</v>
      </c>
      <c r="CX1689" s="365">
        <v>0</v>
      </c>
      <c r="CY1689" s="365">
        <v>0</v>
      </c>
      <c r="CZ1689" s="365">
        <v>0</v>
      </c>
      <c r="DA1689" s="365">
        <v>0</v>
      </c>
      <c r="DB1689" s="365">
        <v>0</v>
      </c>
      <c r="DC1689" s="365">
        <v>0</v>
      </c>
      <c r="DD1689" s="365">
        <v>0</v>
      </c>
      <c r="DE1689" s="365">
        <v>0</v>
      </c>
    </row>
    <row r="1690" spans="1:109">
      <c r="A1690" s="458" t="str">
        <f t="shared" si="26"/>
        <v>1783201264075000</v>
      </c>
      <c r="B1690" s="364" t="s">
        <v>1616</v>
      </c>
      <c r="C1690" s="364" t="s">
        <v>553</v>
      </c>
      <c r="D1690" s="364" t="s">
        <v>576</v>
      </c>
      <c r="E1690" s="364" t="s">
        <v>754</v>
      </c>
      <c r="F1690" s="364" t="s">
        <v>595</v>
      </c>
      <c r="G1690" s="364" t="s">
        <v>596</v>
      </c>
      <c r="H1690" s="364" t="s">
        <v>556</v>
      </c>
      <c r="J1690" s="364" t="s">
        <v>750</v>
      </c>
      <c r="K1690" s="364" t="s">
        <v>558</v>
      </c>
      <c r="L1690" s="364" t="s">
        <v>741</v>
      </c>
      <c r="M1690" s="364" t="s">
        <v>744</v>
      </c>
      <c r="N1690" s="364" t="s">
        <v>739</v>
      </c>
      <c r="O1690" s="364" t="s">
        <v>756</v>
      </c>
      <c r="P1690" s="364" t="s">
        <v>739</v>
      </c>
      <c r="Q1690" s="364" t="s">
        <v>740</v>
      </c>
      <c r="R1690" s="364" t="s">
        <v>743</v>
      </c>
      <c r="S1690" s="364" t="s">
        <v>739</v>
      </c>
      <c r="T1690" s="365">
        <v>0</v>
      </c>
      <c r="U1690" s="365">
        <v>0</v>
      </c>
      <c r="V1690" s="365">
        <v>0</v>
      </c>
      <c r="W1690" s="365">
        <v>0</v>
      </c>
      <c r="X1690" s="365">
        <v>0</v>
      </c>
      <c r="Y1690" s="365">
        <v>0</v>
      </c>
      <c r="Z1690" s="365">
        <v>0</v>
      </c>
      <c r="AA1690" s="365">
        <v>0</v>
      </c>
      <c r="AB1690" s="365">
        <v>0</v>
      </c>
      <c r="AC1690" s="365">
        <v>0</v>
      </c>
      <c r="AD1690" s="365">
        <v>0</v>
      </c>
      <c r="AE1690" s="365">
        <v>0</v>
      </c>
      <c r="AF1690" s="365">
        <v>0</v>
      </c>
      <c r="AG1690" s="365">
        <v>0</v>
      </c>
      <c r="AH1690" s="365">
        <v>0</v>
      </c>
      <c r="AI1690" s="365">
        <v>0</v>
      </c>
      <c r="AJ1690" s="365">
        <v>0</v>
      </c>
      <c r="AK1690" s="365">
        <v>0</v>
      </c>
      <c r="AL1690" s="365">
        <v>0</v>
      </c>
      <c r="AM1690" s="365">
        <v>0</v>
      </c>
      <c r="AN1690" s="365">
        <v>0</v>
      </c>
      <c r="AO1690" s="365">
        <v>0</v>
      </c>
      <c r="AP1690" s="365">
        <v>1249</v>
      </c>
      <c r="AQ1690" s="365">
        <v>223</v>
      </c>
      <c r="AR1690" s="365">
        <v>223</v>
      </c>
      <c r="AS1690" s="365">
        <v>278</v>
      </c>
      <c r="AT1690" s="365">
        <v>0</v>
      </c>
      <c r="AU1690" s="365">
        <v>0</v>
      </c>
      <c r="AV1690" s="365">
        <v>939</v>
      </c>
      <c r="AW1690" s="365">
        <v>64</v>
      </c>
      <c r="AX1690" s="365">
        <v>2753</v>
      </c>
      <c r="AY1690" s="365">
        <v>2753</v>
      </c>
      <c r="AZ1690" s="365">
        <v>0</v>
      </c>
      <c r="BA1690" s="365">
        <v>0</v>
      </c>
      <c r="BB1690" s="365">
        <v>0</v>
      </c>
      <c r="BC1690" s="365">
        <v>0</v>
      </c>
      <c r="BD1690" s="365">
        <v>0</v>
      </c>
      <c r="BE1690" s="365">
        <v>105</v>
      </c>
      <c r="BF1690" s="365">
        <v>105</v>
      </c>
      <c r="BG1690" s="365">
        <v>105</v>
      </c>
      <c r="BH1690" s="365">
        <v>0</v>
      </c>
      <c r="BI1690" s="365">
        <v>0</v>
      </c>
      <c r="BJ1690" s="365">
        <v>2858</v>
      </c>
      <c r="BK1690" s="365">
        <v>2858</v>
      </c>
      <c r="BL1690" s="365">
        <v>0</v>
      </c>
      <c r="BM1690" s="365">
        <v>0</v>
      </c>
      <c r="BN1690" s="365">
        <v>0</v>
      </c>
      <c r="BO1690" s="365">
        <v>0</v>
      </c>
      <c r="BP1690" s="365">
        <v>0</v>
      </c>
      <c r="BQ1690" s="365">
        <v>0</v>
      </c>
      <c r="BR1690" s="365">
        <v>0</v>
      </c>
      <c r="BS1690" s="365">
        <v>0</v>
      </c>
      <c r="BT1690" s="365">
        <v>0</v>
      </c>
      <c r="BU1690" s="365">
        <v>0</v>
      </c>
      <c r="BV1690" s="365">
        <v>0</v>
      </c>
      <c r="BW1690" s="365">
        <v>0</v>
      </c>
      <c r="BX1690" s="365">
        <v>0</v>
      </c>
      <c r="BY1690" s="365">
        <v>0</v>
      </c>
      <c r="BZ1690" s="365">
        <v>0</v>
      </c>
      <c r="CA1690" s="365">
        <v>0</v>
      </c>
    </row>
    <row r="1691" spans="1:109">
      <c r="A1691" s="458" t="str">
        <f t="shared" si="26"/>
        <v>1783202264075000</v>
      </c>
      <c r="B1691" s="364" t="s">
        <v>1616</v>
      </c>
      <c r="C1691" s="364" t="s">
        <v>553</v>
      </c>
      <c r="D1691" s="364" t="s">
        <v>576</v>
      </c>
      <c r="E1691" s="364" t="s">
        <v>754</v>
      </c>
      <c r="F1691" s="364" t="s">
        <v>595</v>
      </c>
      <c r="G1691" s="364" t="s">
        <v>596</v>
      </c>
      <c r="H1691" s="364" t="s">
        <v>556</v>
      </c>
      <c r="J1691" s="364" t="s">
        <v>750</v>
      </c>
      <c r="K1691" s="364" t="s">
        <v>561</v>
      </c>
      <c r="L1691" s="364" t="s">
        <v>741</v>
      </c>
      <c r="M1691" s="364" t="s">
        <v>744</v>
      </c>
      <c r="N1691" s="364" t="s">
        <v>739</v>
      </c>
      <c r="O1691" s="364" t="s">
        <v>756</v>
      </c>
      <c r="P1691" s="364" t="s">
        <v>739</v>
      </c>
      <c r="Q1691" s="364" t="s">
        <v>740</v>
      </c>
      <c r="R1691" s="364" t="s">
        <v>743</v>
      </c>
      <c r="S1691" s="364" t="s">
        <v>739</v>
      </c>
      <c r="T1691" s="365">
        <v>0</v>
      </c>
      <c r="U1691" s="365">
        <v>0</v>
      </c>
      <c r="V1691" s="365">
        <v>0</v>
      </c>
      <c r="W1691" s="365">
        <v>0</v>
      </c>
      <c r="X1691" s="365">
        <v>0</v>
      </c>
      <c r="Y1691" s="365">
        <v>0</v>
      </c>
      <c r="Z1691" s="365">
        <v>0</v>
      </c>
      <c r="AA1691" s="365">
        <v>0</v>
      </c>
      <c r="AB1691" s="365">
        <v>0</v>
      </c>
      <c r="AC1691" s="365">
        <v>0</v>
      </c>
      <c r="AD1691" s="365">
        <v>0</v>
      </c>
      <c r="AE1691" s="365">
        <v>0</v>
      </c>
      <c r="AF1691" s="365">
        <v>0</v>
      </c>
      <c r="AG1691" s="365">
        <v>0</v>
      </c>
      <c r="AH1691" s="365">
        <v>2858</v>
      </c>
      <c r="AI1691" s="365">
        <v>2858</v>
      </c>
      <c r="AJ1691" s="365">
        <v>0</v>
      </c>
      <c r="AK1691" s="365">
        <v>0</v>
      </c>
      <c r="AL1691" s="365">
        <v>0</v>
      </c>
      <c r="AM1691" s="365">
        <v>0</v>
      </c>
      <c r="AN1691" s="365">
        <v>0</v>
      </c>
      <c r="AO1691" s="365">
        <v>0</v>
      </c>
      <c r="AP1691" s="365">
        <v>0</v>
      </c>
      <c r="AQ1691" s="365">
        <v>880</v>
      </c>
    </row>
    <row r="1692" spans="1:109">
      <c r="A1692" s="458" t="str">
        <f t="shared" si="26"/>
        <v>1783301264075000</v>
      </c>
      <c r="B1692" s="364" t="s">
        <v>1616</v>
      </c>
      <c r="C1692" s="364" t="s">
        <v>553</v>
      </c>
      <c r="D1692" s="364" t="s">
        <v>576</v>
      </c>
      <c r="E1692" s="364" t="s">
        <v>754</v>
      </c>
      <c r="F1692" s="364" t="s">
        <v>595</v>
      </c>
      <c r="G1692" s="364" t="s">
        <v>596</v>
      </c>
      <c r="H1692" s="364" t="s">
        <v>556</v>
      </c>
      <c r="J1692" s="364" t="s">
        <v>749</v>
      </c>
      <c r="K1692" s="364" t="s">
        <v>558</v>
      </c>
      <c r="L1692" s="364" t="s">
        <v>741</v>
      </c>
      <c r="M1692" s="364" t="s">
        <v>744</v>
      </c>
      <c r="N1692" s="364" t="s">
        <v>739</v>
      </c>
      <c r="O1692" s="364" t="s">
        <v>756</v>
      </c>
      <c r="P1692" s="364" t="s">
        <v>739</v>
      </c>
      <c r="Q1692" s="364" t="s">
        <v>740</v>
      </c>
      <c r="R1692" s="364" t="s">
        <v>743</v>
      </c>
      <c r="S1692" s="364" t="s">
        <v>739</v>
      </c>
      <c r="T1692" s="365">
        <v>4</v>
      </c>
      <c r="U1692" s="365">
        <v>749</v>
      </c>
      <c r="V1692" s="365">
        <v>20000</v>
      </c>
      <c r="W1692" s="365">
        <v>0</v>
      </c>
      <c r="X1692" s="365">
        <v>0</v>
      </c>
      <c r="Y1692" s="365">
        <v>0</v>
      </c>
      <c r="Z1692" s="365">
        <v>0</v>
      </c>
      <c r="AA1692" s="365">
        <v>100</v>
      </c>
      <c r="AB1692" s="365">
        <v>23400</v>
      </c>
      <c r="AC1692" s="365">
        <v>1000</v>
      </c>
      <c r="AD1692" s="365">
        <v>4231001</v>
      </c>
      <c r="AE1692" s="365">
        <v>4090401</v>
      </c>
      <c r="AF1692" s="365">
        <v>4180</v>
      </c>
      <c r="AG1692" s="365">
        <v>0</v>
      </c>
      <c r="AH1692" s="365">
        <v>0</v>
      </c>
      <c r="AI1692" s="365">
        <v>0</v>
      </c>
      <c r="AJ1692" s="365">
        <v>0</v>
      </c>
      <c r="AK1692" s="365">
        <v>0</v>
      </c>
      <c r="AL1692" s="365">
        <v>1304</v>
      </c>
      <c r="AM1692" s="365">
        <v>1535</v>
      </c>
      <c r="AN1692" s="365">
        <v>0</v>
      </c>
      <c r="AO1692" s="365">
        <v>0</v>
      </c>
      <c r="AP1692" s="365">
        <v>0</v>
      </c>
      <c r="AQ1692" s="365">
        <v>0</v>
      </c>
      <c r="AR1692" s="365">
        <v>0</v>
      </c>
      <c r="AS1692" s="365">
        <v>0</v>
      </c>
      <c r="AT1692" s="365">
        <v>0</v>
      </c>
      <c r="AU1692" s="365">
        <v>0</v>
      </c>
      <c r="AV1692" s="365">
        <v>0</v>
      </c>
      <c r="AW1692" s="365">
        <v>0</v>
      </c>
      <c r="AX1692" s="365">
        <v>0</v>
      </c>
      <c r="AY1692" s="365">
        <v>0</v>
      </c>
      <c r="AZ1692" s="365">
        <v>0</v>
      </c>
      <c r="BA1692" s="365">
        <v>0</v>
      </c>
      <c r="BB1692" s="365">
        <v>1</v>
      </c>
      <c r="BC1692" s="365">
        <v>0</v>
      </c>
      <c r="BD1692" s="365">
        <v>0</v>
      </c>
      <c r="BE1692" s="365">
        <v>0</v>
      </c>
      <c r="BF1692" s="365">
        <v>0</v>
      </c>
      <c r="BG1692" s="365">
        <v>0</v>
      </c>
      <c r="BH1692" s="365">
        <v>0</v>
      </c>
      <c r="BI1692" s="365">
        <v>0</v>
      </c>
      <c r="BJ1692" s="365">
        <v>4010328</v>
      </c>
      <c r="BK1692" s="365">
        <v>20</v>
      </c>
      <c r="BL1692" s="365">
        <v>0</v>
      </c>
      <c r="BM1692" s="365">
        <v>0</v>
      </c>
      <c r="BN1692" s="365">
        <v>0</v>
      </c>
      <c r="BO1692" s="365">
        <v>1000000</v>
      </c>
      <c r="BP1692" s="365">
        <v>4171011</v>
      </c>
      <c r="BQ1692" s="365">
        <v>0</v>
      </c>
      <c r="BR1692" s="365">
        <v>0</v>
      </c>
      <c r="BS1692" s="365">
        <v>0</v>
      </c>
      <c r="BT1692" s="365">
        <v>0</v>
      </c>
      <c r="BU1692" s="365">
        <v>0</v>
      </c>
      <c r="BV1692" s="365">
        <v>0</v>
      </c>
      <c r="BW1692" s="365">
        <v>0</v>
      </c>
      <c r="BX1692" s="365">
        <v>0</v>
      </c>
      <c r="BY1692" s="365">
        <v>0</v>
      </c>
      <c r="BZ1692" s="365">
        <v>0</v>
      </c>
      <c r="CA1692" s="365">
        <v>0</v>
      </c>
    </row>
    <row r="1693" spans="1:109">
      <c r="A1693" s="458" t="str">
        <f t="shared" si="26"/>
        <v>1783302264075000</v>
      </c>
      <c r="B1693" s="364" t="s">
        <v>1616</v>
      </c>
      <c r="C1693" s="364" t="s">
        <v>553</v>
      </c>
      <c r="D1693" s="364" t="s">
        <v>576</v>
      </c>
      <c r="E1693" s="364" t="s">
        <v>754</v>
      </c>
      <c r="F1693" s="364" t="s">
        <v>595</v>
      </c>
      <c r="G1693" s="364" t="s">
        <v>596</v>
      </c>
      <c r="H1693" s="364" t="s">
        <v>556</v>
      </c>
      <c r="J1693" s="364" t="s">
        <v>749</v>
      </c>
      <c r="K1693" s="364" t="s">
        <v>561</v>
      </c>
      <c r="L1693" s="364" t="s">
        <v>741</v>
      </c>
      <c r="M1693" s="364" t="s">
        <v>744</v>
      </c>
      <c r="N1693" s="364" t="s">
        <v>739</v>
      </c>
      <c r="O1693" s="364" t="s">
        <v>756</v>
      </c>
      <c r="P1693" s="364" t="s">
        <v>739</v>
      </c>
      <c r="Q1693" s="364" t="s">
        <v>740</v>
      </c>
      <c r="R1693" s="364" t="s">
        <v>743</v>
      </c>
      <c r="S1693" s="364" t="s">
        <v>739</v>
      </c>
      <c r="T1693" s="365">
        <v>0</v>
      </c>
      <c r="U1693" s="365">
        <v>0</v>
      </c>
      <c r="V1693" s="365">
        <v>0</v>
      </c>
      <c r="W1693" s="365">
        <v>0</v>
      </c>
      <c r="X1693" s="365">
        <v>0</v>
      </c>
    </row>
    <row r="1694" spans="1:109">
      <c r="A1694" s="458" t="str">
        <f t="shared" si="26"/>
        <v>1784001264075000</v>
      </c>
      <c r="B1694" s="364" t="s">
        <v>1616</v>
      </c>
      <c r="C1694" s="364" t="s">
        <v>553</v>
      </c>
      <c r="D1694" s="364" t="s">
        <v>576</v>
      </c>
      <c r="E1694" s="364" t="s">
        <v>754</v>
      </c>
      <c r="F1694" s="364" t="s">
        <v>595</v>
      </c>
      <c r="G1694" s="364" t="s">
        <v>596</v>
      </c>
      <c r="H1694" s="364" t="s">
        <v>556</v>
      </c>
      <c r="J1694" s="364" t="s">
        <v>582</v>
      </c>
      <c r="K1694" s="364" t="s">
        <v>558</v>
      </c>
      <c r="L1694" s="364" t="s">
        <v>741</v>
      </c>
      <c r="M1694" s="364" t="s">
        <v>744</v>
      </c>
      <c r="N1694" s="364" t="s">
        <v>739</v>
      </c>
      <c r="O1694" s="364" t="s">
        <v>756</v>
      </c>
      <c r="P1694" s="364" t="s">
        <v>739</v>
      </c>
      <c r="Q1694" s="364" t="s">
        <v>740</v>
      </c>
      <c r="R1694" s="364" t="s">
        <v>743</v>
      </c>
      <c r="S1694" s="364" t="s">
        <v>739</v>
      </c>
      <c r="T1694" s="365">
        <v>0</v>
      </c>
      <c r="U1694" s="365">
        <v>0</v>
      </c>
      <c r="V1694" s="365">
        <v>27</v>
      </c>
      <c r="W1694" s="365">
        <v>1978</v>
      </c>
      <c r="X1694" s="365">
        <v>0</v>
      </c>
      <c r="Y1694" s="365">
        <v>0</v>
      </c>
      <c r="Z1694" s="365">
        <v>0</v>
      </c>
      <c r="AA1694" s="365">
        <v>0</v>
      </c>
      <c r="AB1694" s="365">
        <v>0</v>
      </c>
      <c r="AC1694" s="365">
        <v>0</v>
      </c>
      <c r="AD1694" s="365">
        <v>0</v>
      </c>
      <c r="AE1694" s="365">
        <v>0</v>
      </c>
      <c r="AF1694" s="365">
        <v>0</v>
      </c>
      <c r="AG1694" s="365">
        <v>0</v>
      </c>
      <c r="AH1694" s="365">
        <v>0</v>
      </c>
      <c r="AI1694" s="365">
        <v>0</v>
      </c>
      <c r="AJ1694" s="365">
        <v>0</v>
      </c>
      <c r="AK1694" s="365">
        <v>0</v>
      </c>
      <c r="AL1694" s="365">
        <v>0</v>
      </c>
      <c r="AM1694" s="365">
        <v>0</v>
      </c>
      <c r="AN1694" s="365">
        <v>0</v>
      </c>
      <c r="AO1694" s="365">
        <v>0</v>
      </c>
      <c r="AP1694" s="365">
        <v>0</v>
      </c>
      <c r="AQ1694" s="365">
        <v>0</v>
      </c>
      <c r="AR1694" s="365">
        <v>0</v>
      </c>
      <c r="AS1694" s="365">
        <v>0</v>
      </c>
      <c r="AT1694" s="365">
        <v>27</v>
      </c>
      <c r="AU1694" s="365">
        <v>1978</v>
      </c>
      <c r="AV1694" s="365">
        <v>0</v>
      </c>
      <c r="AW1694" s="365">
        <v>0</v>
      </c>
      <c r="AX1694" s="365">
        <v>0</v>
      </c>
      <c r="AY1694" s="365">
        <v>0</v>
      </c>
      <c r="AZ1694" s="365">
        <v>0</v>
      </c>
      <c r="BA1694" s="365">
        <v>0</v>
      </c>
      <c r="BB1694" s="365">
        <v>0</v>
      </c>
      <c r="BC1694" s="365">
        <v>0</v>
      </c>
      <c r="BD1694" s="365">
        <v>0</v>
      </c>
      <c r="BE1694" s="365">
        <v>0</v>
      </c>
      <c r="BF1694" s="365">
        <v>0</v>
      </c>
      <c r="BG1694" s="365">
        <v>0</v>
      </c>
      <c r="BH1694" s="365">
        <v>0</v>
      </c>
      <c r="BI1694" s="365">
        <v>27</v>
      </c>
      <c r="BJ1694" s="365">
        <v>1978</v>
      </c>
      <c r="BK1694" s="365">
        <v>0</v>
      </c>
      <c r="BL1694" s="365">
        <v>1951</v>
      </c>
      <c r="BM1694" s="365">
        <v>0</v>
      </c>
      <c r="BN1694" s="365">
        <v>0</v>
      </c>
      <c r="BO1694" s="365">
        <v>1951</v>
      </c>
      <c r="BP1694" s="365">
        <v>0</v>
      </c>
      <c r="BQ1694" s="365">
        <v>0</v>
      </c>
      <c r="BR1694" s="365">
        <v>0</v>
      </c>
      <c r="BS1694" s="365">
        <v>0</v>
      </c>
      <c r="BT1694" s="365">
        <v>1951</v>
      </c>
      <c r="BU1694" s="365">
        <v>0</v>
      </c>
      <c r="BV1694" s="365">
        <v>0</v>
      </c>
      <c r="BW1694" s="365">
        <v>0</v>
      </c>
      <c r="BX1694" s="365">
        <v>0</v>
      </c>
      <c r="BY1694" s="365">
        <v>0</v>
      </c>
      <c r="BZ1694" s="365">
        <v>0</v>
      </c>
      <c r="CA1694" s="365">
        <v>0</v>
      </c>
      <c r="CB1694" s="365">
        <v>0</v>
      </c>
      <c r="CC1694" s="365">
        <v>0</v>
      </c>
    </row>
    <row r="1695" spans="1:109">
      <c r="A1695" s="458" t="str">
        <f t="shared" si="26"/>
        <v>1784002264075000</v>
      </c>
      <c r="B1695" s="364" t="s">
        <v>1616</v>
      </c>
      <c r="C1695" s="364" t="s">
        <v>553</v>
      </c>
      <c r="D1695" s="364" t="s">
        <v>576</v>
      </c>
      <c r="E1695" s="364" t="s">
        <v>754</v>
      </c>
      <c r="F1695" s="364" t="s">
        <v>595</v>
      </c>
      <c r="G1695" s="364" t="s">
        <v>596</v>
      </c>
      <c r="H1695" s="364" t="s">
        <v>556</v>
      </c>
      <c r="J1695" s="364" t="s">
        <v>582</v>
      </c>
      <c r="K1695" s="364" t="s">
        <v>561</v>
      </c>
      <c r="L1695" s="364" t="s">
        <v>741</v>
      </c>
      <c r="M1695" s="364" t="s">
        <v>744</v>
      </c>
      <c r="N1695" s="364" t="s">
        <v>739</v>
      </c>
      <c r="O1695" s="364" t="s">
        <v>756</v>
      </c>
      <c r="P1695" s="364" t="s">
        <v>739</v>
      </c>
      <c r="Q1695" s="364" t="s">
        <v>740</v>
      </c>
      <c r="R1695" s="364" t="s">
        <v>743</v>
      </c>
      <c r="S1695" s="364" t="s">
        <v>739</v>
      </c>
      <c r="T1695" s="365">
        <v>0</v>
      </c>
      <c r="U1695" s="365">
        <v>0</v>
      </c>
      <c r="V1695" s="365">
        <v>0</v>
      </c>
      <c r="W1695" s="365">
        <v>0</v>
      </c>
      <c r="X1695" s="365">
        <v>0</v>
      </c>
      <c r="Y1695" s="365">
        <v>0</v>
      </c>
      <c r="Z1695" s="365">
        <v>0</v>
      </c>
      <c r="AA1695" s="365">
        <v>0</v>
      </c>
      <c r="AB1695" s="365">
        <v>0</v>
      </c>
      <c r="AC1695" s="365">
        <v>0</v>
      </c>
      <c r="AD1695" s="365">
        <v>0</v>
      </c>
      <c r="AE1695" s="365">
        <v>0</v>
      </c>
      <c r="AF1695" s="365">
        <v>0</v>
      </c>
      <c r="AG1695" s="365">
        <v>0</v>
      </c>
      <c r="AH1695" s="365">
        <v>0</v>
      </c>
      <c r="AI1695" s="365">
        <v>0</v>
      </c>
      <c r="AJ1695" s="365">
        <v>0</v>
      </c>
      <c r="AK1695" s="365">
        <v>0</v>
      </c>
      <c r="AL1695" s="365">
        <v>0</v>
      </c>
      <c r="AM1695" s="365">
        <v>0</v>
      </c>
      <c r="AN1695" s="365">
        <v>0</v>
      </c>
      <c r="AO1695" s="365">
        <v>0</v>
      </c>
      <c r="AP1695" s="365">
        <v>0</v>
      </c>
      <c r="AQ1695" s="365">
        <v>0</v>
      </c>
      <c r="AR1695" s="365">
        <v>0</v>
      </c>
      <c r="AS1695" s="365">
        <v>0</v>
      </c>
      <c r="AT1695" s="365">
        <v>0</v>
      </c>
      <c r="AU1695" s="365">
        <v>0</v>
      </c>
      <c r="AV1695" s="365">
        <v>0</v>
      </c>
      <c r="AW1695" s="365">
        <v>0</v>
      </c>
      <c r="AX1695" s="365">
        <v>0</v>
      </c>
      <c r="AY1695" s="365">
        <v>0</v>
      </c>
      <c r="AZ1695" s="365">
        <v>0</v>
      </c>
      <c r="BA1695" s="365">
        <v>0</v>
      </c>
      <c r="BB1695" s="365">
        <v>0</v>
      </c>
      <c r="BC1695" s="365">
        <v>0</v>
      </c>
      <c r="BD1695" s="365">
        <v>27</v>
      </c>
      <c r="BE1695" s="365">
        <v>27</v>
      </c>
      <c r="BF1695" s="365">
        <v>0</v>
      </c>
      <c r="BG1695" s="365">
        <v>0</v>
      </c>
      <c r="BH1695" s="365">
        <v>0</v>
      </c>
      <c r="BI1695" s="365">
        <v>1951</v>
      </c>
    </row>
    <row r="1696" spans="1:109">
      <c r="A1696" s="458" t="str">
        <f t="shared" si="26"/>
        <v>1784501264075000</v>
      </c>
      <c r="B1696" s="364" t="s">
        <v>1616</v>
      </c>
      <c r="C1696" s="364" t="s">
        <v>553</v>
      </c>
      <c r="D1696" s="364" t="s">
        <v>576</v>
      </c>
      <c r="E1696" s="364" t="s">
        <v>754</v>
      </c>
      <c r="F1696" s="364" t="s">
        <v>595</v>
      </c>
      <c r="G1696" s="364" t="s">
        <v>596</v>
      </c>
      <c r="H1696" s="364" t="s">
        <v>556</v>
      </c>
      <c r="J1696" s="364" t="s">
        <v>571</v>
      </c>
      <c r="K1696" s="364" t="s">
        <v>558</v>
      </c>
      <c r="L1696" s="364" t="s">
        <v>741</v>
      </c>
      <c r="M1696" s="364" t="s">
        <v>744</v>
      </c>
      <c r="N1696" s="364" t="s">
        <v>739</v>
      </c>
      <c r="O1696" s="364" t="s">
        <v>756</v>
      </c>
      <c r="P1696" s="364" t="s">
        <v>739</v>
      </c>
      <c r="Q1696" s="364" t="s">
        <v>740</v>
      </c>
      <c r="R1696" s="364" t="s">
        <v>743</v>
      </c>
      <c r="S1696" s="364" t="s">
        <v>739</v>
      </c>
      <c r="T1696" s="365">
        <v>0</v>
      </c>
      <c r="U1696" s="365">
        <v>0</v>
      </c>
      <c r="V1696" s="365">
        <v>0</v>
      </c>
      <c r="W1696" s="365">
        <v>0</v>
      </c>
      <c r="X1696" s="365">
        <v>0</v>
      </c>
      <c r="Y1696" s="365">
        <v>0</v>
      </c>
      <c r="Z1696" s="365">
        <v>0</v>
      </c>
      <c r="AA1696" s="365">
        <v>0</v>
      </c>
      <c r="AB1696" s="365">
        <v>0</v>
      </c>
      <c r="AC1696" s="365">
        <v>0</v>
      </c>
      <c r="AD1696" s="365">
        <v>0</v>
      </c>
      <c r="AE1696" s="365">
        <v>0</v>
      </c>
      <c r="AF1696" s="365">
        <v>0</v>
      </c>
      <c r="AG1696" s="365">
        <v>0</v>
      </c>
      <c r="AH1696" s="365">
        <v>0</v>
      </c>
      <c r="AI1696" s="365">
        <v>0</v>
      </c>
      <c r="AJ1696" s="365">
        <v>0</v>
      </c>
      <c r="AK1696" s="365">
        <v>0</v>
      </c>
    </row>
    <row r="1697" spans="1:37">
      <c r="A1697" s="458" t="str">
        <f t="shared" si="26"/>
        <v>1784502264075000</v>
      </c>
      <c r="B1697" s="364" t="s">
        <v>1616</v>
      </c>
      <c r="C1697" s="364" t="s">
        <v>553</v>
      </c>
      <c r="D1697" s="364" t="s">
        <v>576</v>
      </c>
      <c r="E1697" s="364" t="s">
        <v>754</v>
      </c>
      <c r="F1697" s="364" t="s">
        <v>595</v>
      </c>
      <c r="G1697" s="364" t="s">
        <v>596</v>
      </c>
      <c r="H1697" s="364" t="s">
        <v>556</v>
      </c>
      <c r="J1697" s="364" t="s">
        <v>571</v>
      </c>
      <c r="K1697" s="364" t="s">
        <v>561</v>
      </c>
      <c r="L1697" s="364" t="s">
        <v>741</v>
      </c>
      <c r="M1697" s="364" t="s">
        <v>744</v>
      </c>
      <c r="N1697" s="364" t="s">
        <v>739</v>
      </c>
      <c r="O1697" s="364" t="s">
        <v>756</v>
      </c>
      <c r="P1697" s="364" t="s">
        <v>739</v>
      </c>
      <c r="Q1697" s="364" t="s">
        <v>740</v>
      </c>
      <c r="R1697" s="364" t="s">
        <v>743</v>
      </c>
      <c r="S1697" s="364" t="s">
        <v>739</v>
      </c>
      <c r="T1697" s="365">
        <v>0</v>
      </c>
      <c r="U1697" s="365">
        <v>0</v>
      </c>
      <c r="V1697" s="365">
        <v>0</v>
      </c>
      <c r="W1697" s="365">
        <v>0</v>
      </c>
      <c r="X1697" s="365">
        <v>0</v>
      </c>
      <c r="Y1697" s="365">
        <v>0</v>
      </c>
      <c r="Z1697" s="365">
        <v>0</v>
      </c>
      <c r="AA1697" s="365">
        <v>0</v>
      </c>
      <c r="AB1697" s="365">
        <v>0</v>
      </c>
      <c r="AC1697" s="365">
        <v>0</v>
      </c>
      <c r="AD1697" s="365">
        <v>0</v>
      </c>
      <c r="AE1697" s="365">
        <v>0</v>
      </c>
      <c r="AF1697" s="365">
        <v>0</v>
      </c>
      <c r="AG1697" s="365">
        <v>0</v>
      </c>
      <c r="AH1697" s="365">
        <v>0</v>
      </c>
      <c r="AI1697" s="365">
        <v>0</v>
      </c>
      <c r="AJ1697" s="365">
        <v>0</v>
      </c>
      <c r="AK1697" s="365">
        <v>0</v>
      </c>
    </row>
    <row r="1698" spans="1:37">
      <c r="A1698" s="458" t="str">
        <f t="shared" si="26"/>
        <v>1784503264075000</v>
      </c>
      <c r="B1698" s="364" t="s">
        <v>1616</v>
      </c>
      <c r="C1698" s="364" t="s">
        <v>553</v>
      </c>
      <c r="D1698" s="364" t="s">
        <v>576</v>
      </c>
      <c r="E1698" s="364" t="s">
        <v>754</v>
      </c>
      <c r="F1698" s="364" t="s">
        <v>595</v>
      </c>
      <c r="G1698" s="364" t="s">
        <v>596</v>
      </c>
      <c r="H1698" s="364" t="s">
        <v>556</v>
      </c>
      <c r="J1698" s="364" t="s">
        <v>571</v>
      </c>
      <c r="K1698" s="364" t="s">
        <v>562</v>
      </c>
      <c r="L1698" s="364" t="s">
        <v>741</v>
      </c>
      <c r="M1698" s="364" t="s">
        <v>744</v>
      </c>
      <c r="N1698" s="364" t="s">
        <v>739</v>
      </c>
      <c r="O1698" s="364" t="s">
        <v>756</v>
      </c>
      <c r="P1698" s="364" t="s">
        <v>739</v>
      </c>
      <c r="Q1698" s="364" t="s">
        <v>740</v>
      </c>
      <c r="R1698" s="364" t="s">
        <v>743</v>
      </c>
      <c r="S1698" s="364" t="s">
        <v>739</v>
      </c>
      <c r="T1698" s="365">
        <v>0</v>
      </c>
      <c r="U1698" s="365">
        <v>0</v>
      </c>
      <c r="V1698" s="365">
        <v>0</v>
      </c>
      <c r="W1698" s="365">
        <v>0</v>
      </c>
      <c r="X1698" s="365">
        <v>0</v>
      </c>
      <c r="Y1698" s="365">
        <v>0</v>
      </c>
      <c r="Z1698" s="365">
        <v>0</v>
      </c>
      <c r="AA1698" s="365">
        <v>0</v>
      </c>
      <c r="AB1698" s="365">
        <v>0</v>
      </c>
      <c r="AC1698" s="365">
        <v>0</v>
      </c>
      <c r="AD1698" s="365">
        <v>0</v>
      </c>
      <c r="AE1698" s="365">
        <v>0</v>
      </c>
      <c r="AF1698" s="365">
        <v>0</v>
      </c>
      <c r="AG1698" s="365">
        <v>0</v>
      </c>
      <c r="AH1698" s="365">
        <v>0</v>
      </c>
      <c r="AI1698" s="365">
        <v>0</v>
      </c>
      <c r="AJ1698" s="365">
        <v>0</v>
      </c>
      <c r="AK1698" s="365">
        <v>0</v>
      </c>
    </row>
    <row r="1699" spans="1:37">
      <c r="A1699" s="458" t="str">
        <f t="shared" si="26"/>
        <v>1784504264075000</v>
      </c>
      <c r="B1699" s="364" t="s">
        <v>1616</v>
      </c>
      <c r="C1699" s="364" t="s">
        <v>553</v>
      </c>
      <c r="D1699" s="364" t="s">
        <v>576</v>
      </c>
      <c r="E1699" s="364" t="s">
        <v>754</v>
      </c>
      <c r="F1699" s="364" t="s">
        <v>595</v>
      </c>
      <c r="G1699" s="364" t="s">
        <v>596</v>
      </c>
      <c r="H1699" s="364" t="s">
        <v>556</v>
      </c>
      <c r="J1699" s="364" t="s">
        <v>571</v>
      </c>
      <c r="K1699" s="364" t="s">
        <v>563</v>
      </c>
      <c r="L1699" s="364" t="s">
        <v>741</v>
      </c>
      <c r="M1699" s="364" t="s">
        <v>744</v>
      </c>
      <c r="N1699" s="364" t="s">
        <v>739</v>
      </c>
      <c r="O1699" s="364" t="s">
        <v>756</v>
      </c>
      <c r="P1699" s="364" t="s">
        <v>739</v>
      </c>
      <c r="Q1699" s="364" t="s">
        <v>740</v>
      </c>
      <c r="R1699" s="364" t="s">
        <v>743</v>
      </c>
      <c r="S1699" s="364" t="s">
        <v>739</v>
      </c>
      <c r="T1699" s="365">
        <v>0</v>
      </c>
      <c r="U1699" s="365">
        <v>0</v>
      </c>
      <c r="V1699" s="365">
        <v>0</v>
      </c>
      <c r="W1699" s="365">
        <v>0</v>
      </c>
      <c r="X1699" s="365">
        <v>0</v>
      </c>
      <c r="Y1699" s="365">
        <v>0</v>
      </c>
      <c r="Z1699" s="365">
        <v>0</v>
      </c>
      <c r="AA1699" s="365">
        <v>0</v>
      </c>
      <c r="AB1699" s="365">
        <v>0</v>
      </c>
      <c r="AC1699" s="365">
        <v>0</v>
      </c>
      <c r="AD1699" s="365">
        <v>0</v>
      </c>
      <c r="AE1699" s="365">
        <v>0</v>
      </c>
      <c r="AF1699" s="365">
        <v>0</v>
      </c>
      <c r="AG1699" s="365">
        <v>0</v>
      </c>
      <c r="AH1699" s="365">
        <v>0</v>
      </c>
      <c r="AI1699" s="365">
        <v>0</v>
      </c>
      <c r="AJ1699" s="365">
        <v>0</v>
      </c>
      <c r="AK1699" s="365">
        <v>0</v>
      </c>
    </row>
    <row r="1700" spans="1:37">
      <c r="A1700" s="458" t="str">
        <f t="shared" si="26"/>
        <v>1784505264075000</v>
      </c>
      <c r="B1700" s="364" t="s">
        <v>1616</v>
      </c>
      <c r="C1700" s="364" t="s">
        <v>553</v>
      </c>
      <c r="D1700" s="364" t="s">
        <v>576</v>
      </c>
      <c r="E1700" s="364" t="s">
        <v>754</v>
      </c>
      <c r="F1700" s="364" t="s">
        <v>595</v>
      </c>
      <c r="G1700" s="364" t="s">
        <v>596</v>
      </c>
      <c r="H1700" s="364" t="s">
        <v>556</v>
      </c>
      <c r="J1700" s="364" t="s">
        <v>571</v>
      </c>
      <c r="K1700" s="364" t="s">
        <v>564</v>
      </c>
      <c r="L1700" s="364" t="s">
        <v>741</v>
      </c>
      <c r="M1700" s="364" t="s">
        <v>744</v>
      </c>
      <c r="N1700" s="364" t="s">
        <v>739</v>
      </c>
      <c r="O1700" s="364" t="s">
        <v>756</v>
      </c>
      <c r="P1700" s="364" t="s">
        <v>739</v>
      </c>
      <c r="Q1700" s="364" t="s">
        <v>740</v>
      </c>
      <c r="R1700" s="364" t="s">
        <v>743</v>
      </c>
      <c r="S1700" s="364" t="s">
        <v>739</v>
      </c>
      <c r="T1700" s="365">
        <v>0</v>
      </c>
      <c r="U1700" s="365">
        <v>0</v>
      </c>
      <c r="V1700" s="365">
        <v>0</v>
      </c>
      <c r="W1700" s="365">
        <v>0</v>
      </c>
      <c r="X1700" s="365">
        <v>0</v>
      </c>
      <c r="Y1700" s="365">
        <v>0</v>
      </c>
      <c r="Z1700" s="365">
        <v>0</v>
      </c>
      <c r="AA1700" s="365">
        <v>0</v>
      </c>
      <c r="AB1700" s="365">
        <v>0</v>
      </c>
      <c r="AC1700" s="365">
        <v>0</v>
      </c>
      <c r="AD1700" s="365">
        <v>0</v>
      </c>
      <c r="AE1700" s="365">
        <v>0</v>
      </c>
      <c r="AF1700" s="365">
        <v>0</v>
      </c>
      <c r="AG1700" s="365">
        <v>0</v>
      </c>
      <c r="AH1700" s="365">
        <v>0</v>
      </c>
      <c r="AI1700" s="365">
        <v>0</v>
      </c>
      <c r="AJ1700" s="365">
        <v>0</v>
      </c>
      <c r="AK1700" s="365">
        <v>0</v>
      </c>
    </row>
    <row r="1701" spans="1:37">
      <c r="A1701" s="458" t="str">
        <f t="shared" si="26"/>
        <v>1784506264075000</v>
      </c>
      <c r="B1701" s="364" t="s">
        <v>1616</v>
      </c>
      <c r="C1701" s="364" t="s">
        <v>553</v>
      </c>
      <c r="D1701" s="364" t="s">
        <v>576</v>
      </c>
      <c r="E1701" s="364" t="s">
        <v>754</v>
      </c>
      <c r="F1701" s="364" t="s">
        <v>595</v>
      </c>
      <c r="G1701" s="364" t="s">
        <v>596</v>
      </c>
      <c r="H1701" s="364" t="s">
        <v>556</v>
      </c>
      <c r="J1701" s="364" t="s">
        <v>571</v>
      </c>
      <c r="K1701" s="364" t="s">
        <v>565</v>
      </c>
      <c r="L1701" s="364" t="s">
        <v>741</v>
      </c>
      <c r="M1701" s="364" t="s">
        <v>744</v>
      </c>
      <c r="N1701" s="364" t="s">
        <v>739</v>
      </c>
      <c r="O1701" s="364" t="s">
        <v>756</v>
      </c>
      <c r="P1701" s="364" t="s">
        <v>739</v>
      </c>
      <c r="Q1701" s="364" t="s">
        <v>740</v>
      </c>
      <c r="R1701" s="364" t="s">
        <v>743</v>
      </c>
      <c r="S1701" s="364" t="s">
        <v>739</v>
      </c>
      <c r="T1701" s="365">
        <v>0</v>
      </c>
      <c r="U1701" s="365">
        <v>0</v>
      </c>
      <c r="V1701" s="365">
        <v>0</v>
      </c>
      <c r="W1701" s="365">
        <v>0</v>
      </c>
      <c r="X1701" s="365">
        <v>0</v>
      </c>
      <c r="Y1701" s="365">
        <v>0</v>
      </c>
      <c r="Z1701" s="365">
        <v>0</v>
      </c>
      <c r="AA1701" s="365">
        <v>0</v>
      </c>
      <c r="AB1701" s="365">
        <v>0</v>
      </c>
      <c r="AC1701" s="365">
        <v>0</v>
      </c>
      <c r="AD1701" s="365">
        <v>0</v>
      </c>
      <c r="AE1701" s="365">
        <v>0</v>
      </c>
      <c r="AF1701" s="365">
        <v>0</v>
      </c>
      <c r="AG1701" s="365">
        <v>0</v>
      </c>
      <c r="AH1701" s="365">
        <v>0</v>
      </c>
      <c r="AI1701" s="365">
        <v>0</v>
      </c>
      <c r="AJ1701" s="365">
        <v>0</v>
      </c>
      <c r="AK1701" s="365">
        <v>0</v>
      </c>
    </row>
    <row r="1702" spans="1:37">
      <c r="A1702" s="458" t="str">
        <f t="shared" si="26"/>
        <v>1784507264075000</v>
      </c>
      <c r="B1702" s="364" t="s">
        <v>1616</v>
      </c>
      <c r="C1702" s="364" t="s">
        <v>553</v>
      </c>
      <c r="D1702" s="364" t="s">
        <v>576</v>
      </c>
      <c r="E1702" s="364" t="s">
        <v>754</v>
      </c>
      <c r="F1702" s="364" t="s">
        <v>595</v>
      </c>
      <c r="G1702" s="364" t="s">
        <v>596</v>
      </c>
      <c r="H1702" s="364" t="s">
        <v>556</v>
      </c>
      <c r="J1702" s="364" t="s">
        <v>571</v>
      </c>
      <c r="K1702" s="364" t="s">
        <v>566</v>
      </c>
      <c r="L1702" s="364" t="s">
        <v>741</v>
      </c>
      <c r="M1702" s="364" t="s">
        <v>744</v>
      </c>
      <c r="N1702" s="364" t="s">
        <v>739</v>
      </c>
      <c r="O1702" s="364" t="s">
        <v>756</v>
      </c>
      <c r="P1702" s="364" t="s">
        <v>739</v>
      </c>
      <c r="Q1702" s="364" t="s">
        <v>740</v>
      </c>
      <c r="R1702" s="364" t="s">
        <v>743</v>
      </c>
      <c r="S1702" s="364" t="s">
        <v>739</v>
      </c>
      <c r="T1702" s="365">
        <v>0</v>
      </c>
      <c r="U1702" s="365">
        <v>0</v>
      </c>
      <c r="V1702" s="365">
        <v>0</v>
      </c>
      <c r="W1702" s="365">
        <v>0</v>
      </c>
      <c r="X1702" s="365">
        <v>0</v>
      </c>
      <c r="Y1702" s="365">
        <v>0</v>
      </c>
      <c r="Z1702" s="365">
        <v>0</v>
      </c>
      <c r="AA1702" s="365">
        <v>0</v>
      </c>
      <c r="AB1702" s="365">
        <v>0</v>
      </c>
      <c r="AC1702" s="365">
        <v>0</v>
      </c>
      <c r="AD1702" s="365">
        <v>0</v>
      </c>
      <c r="AE1702" s="365">
        <v>0</v>
      </c>
      <c r="AF1702" s="365">
        <v>0</v>
      </c>
      <c r="AG1702" s="365">
        <v>0</v>
      </c>
      <c r="AH1702" s="365">
        <v>0</v>
      </c>
      <c r="AI1702" s="365">
        <v>0</v>
      </c>
      <c r="AJ1702" s="365">
        <v>0</v>
      </c>
      <c r="AK1702" s="365">
        <v>0</v>
      </c>
    </row>
    <row r="1703" spans="1:37">
      <c r="A1703" s="458" t="str">
        <f t="shared" si="26"/>
        <v>1784508264075000</v>
      </c>
      <c r="B1703" s="364" t="s">
        <v>1616</v>
      </c>
      <c r="C1703" s="364" t="s">
        <v>553</v>
      </c>
      <c r="D1703" s="364" t="s">
        <v>576</v>
      </c>
      <c r="E1703" s="364" t="s">
        <v>754</v>
      </c>
      <c r="F1703" s="364" t="s">
        <v>595</v>
      </c>
      <c r="G1703" s="364" t="s">
        <v>596</v>
      </c>
      <c r="H1703" s="364" t="s">
        <v>556</v>
      </c>
      <c r="J1703" s="364" t="s">
        <v>571</v>
      </c>
      <c r="K1703" s="364" t="s">
        <v>554</v>
      </c>
      <c r="L1703" s="364" t="s">
        <v>741</v>
      </c>
      <c r="M1703" s="364" t="s">
        <v>744</v>
      </c>
      <c r="N1703" s="364" t="s">
        <v>739</v>
      </c>
      <c r="O1703" s="364" t="s">
        <v>756</v>
      </c>
      <c r="P1703" s="364" t="s">
        <v>739</v>
      </c>
      <c r="Q1703" s="364" t="s">
        <v>740</v>
      </c>
      <c r="R1703" s="364" t="s">
        <v>743</v>
      </c>
      <c r="S1703" s="364" t="s">
        <v>739</v>
      </c>
      <c r="T1703" s="365">
        <v>0</v>
      </c>
      <c r="U1703" s="365">
        <v>0</v>
      </c>
      <c r="V1703" s="365">
        <v>0</v>
      </c>
      <c r="W1703" s="365">
        <v>0</v>
      </c>
      <c r="X1703" s="365">
        <v>0</v>
      </c>
      <c r="Y1703" s="365">
        <v>0</v>
      </c>
      <c r="Z1703" s="365">
        <v>0</v>
      </c>
      <c r="AA1703" s="365">
        <v>0</v>
      </c>
      <c r="AB1703" s="365">
        <v>0</v>
      </c>
      <c r="AC1703" s="365">
        <v>0</v>
      </c>
      <c r="AD1703" s="365">
        <v>0</v>
      </c>
      <c r="AE1703" s="365">
        <v>0</v>
      </c>
      <c r="AF1703" s="365">
        <v>0</v>
      </c>
      <c r="AG1703" s="365">
        <v>0</v>
      </c>
      <c r="AH1703" s="365">
        <v>0</v>
      </c>
      <c r="AI1703" s="365">
        <v>0</v>
      </c>
      <c r="AJ1703" s="365">
        <v>0</v>
      </c>
      <c r="AK1703" s="365">
        <v>0</v>
      </c>
    </row>
    <row r="1704" spans="1:37">
      <c r="A1704" s="458" t="str">
        <f t="shared" si="26"/>
        <v>1784509264075000</v>
      </c>
      <c r="B1704" s="364" t="s">
        <v>1616</v>
      </c>
      <c r="C1704" s="364" t="s">
        <v>553</v>
      </c>
      <c r="D1704" s="364" t="s">
        <v>576</v>
      </c>
      <c r="E1704" s="364" t="s">
        <v>754</v>
      </c>
      <c r="F1704" s="364" t="s">
        <v>595</v>
      </c>
      <c r="G1704" s="364" t="s">
        <v>596</v>
      </c>
      <c r="H1704" s="364" t="s">
        <v>556</v>
      </c>
      <c r="J1704" s="364" t="s">
        <v>571</v>
      </c>
      <c r="K1704" s="364" t="s">
        <v>567</v>
      </c>
      <c r="L1704" s="364" t="s">
        <v>741</v>
      </c>
      <c r="M1704" s="364" t="s">
        <v>744</v>
      </c>
      <c r="N1704" s="364" t="s">
        <v>739</v>
      </c>
      <c r="O1704" s="364" t="s">
        <v>756</v>
      </c>
      <c r="P1704" s="364" t="s">
        <v>739</v>
      </c>
      <c r="Q1704" s="364" t="s">
        <v>740</v>
      </c>
      <c r="R1704" s="364" t="s">
        <v>743</v>
      </c>
      <c r="S1704" s="364" t="s">
        <v>739</v>
      </c>
      <c r="T1704" s="365">
        <v>0</v>
      </c>
      <c r="U1704" s="365">
        <v>0</v>
      </c>
      <c r="V1704" s="365">
        <v>0</v>
      </c>
      <c r="W1704" s="365">
        <v>0</v>
      </c>
      <c r="X1704" s="365">
        <v>0</v>
      </c>
      <c r="Y1704" s="365">
        <v>0</v>
      </c>
      <c r="Z1704" s="365">
        <v>0</v>
      </c>
      <c r="AA1704" s="365">
        <v>0</v>
      </c>
      <c r="AB1704" s="365">
        <v>0</v>
      </c>
      <c r="AC1704" s="365">
        <v>0</v>
      </c>
      <c r="AD1704" s="365">
        <v>0</v>
      </c>
      <c r="AE1704" s="365">
        <v>0</v>
      </c>
      <c r="AF1704" s="365">
        <v>0</v>
      </c>
      <c r="AG1704" s="365">
        <v>0</v>
      </c>
      <c r="AH1704" s="365">
        <v>0</v>
      </c>
      <c r="AI1704" s="365">
        <v>0</v>
      </c>
      <c r="AJ1704" s="365">
        <v>0</v>
      </c>
      <c r="AK1704" s="365">
        <v>0</v>
      </c>
    </row>
    <row r="1705" spans="1:37">
      <c r="A1705" s="458" t="str">
        <f t="shared" si="26"/>
        <v>1784510264075000</v>
      </c>
      <c r="B1705" s="364" t="s">
        <v>1616</v>
      </c>
      <c r="C1705" s="364" t="s">
        <v>553</v>
      </c>
      <c r="D1705" s="364" t="s">
        <v>576</v>
      </c>
      <c r="E1705" s="364" t="s">
        <v>754</v>
      </c>
      <c r="F1705" s="364" t="s">
        <v>595</v>
      </c>
      <c r="G1705" s="364" t="s">
        <v>596</v>
      </c>
      <c r="H1705" s="364" t="s">
        <v>556</v>
      </c>
      <c r="J1705" s="364" t="s">
        <v>571</v>
      </c>
      <c r="K1705" s="364" t="s">
        <v>568</v>
      </c>
      <c r="L1705" s="364" t="s">
        <v>741</v>
      </c>
      <c r="M1705" s="364" t="s">
        <v>744</v>
      </c>
      <c r="N1705" s="364" t="s">
        <v>739</v>
      </c>
      <c r="O1705" s="364" t="s">
        <v>756</v>
      </c>
      <c r="P1705" s="364" t="s">
        <v>739</v>
      </c>
      <c r="Q1705" s="364" t="s">
        <v>740</v>
      </c>
      <c r="R1705" s="364" t="s">
        <v>743</v>
      </c>
      <c r="S1705" s="364" t="s">
        <v>739</v>
      </c>
      <c r="T1705" s="365">
        <v>0</v>
      </c>
      <c r="U1705" s="365">
        <v>0</v>
      </c>
      <c r="V1705" s="365">
        <v>0</v>
      </c>
      <c r="W1705" s="365">
        <v>0</v>
      </c>
      <c r="X1705" s="365">
        <v>0</v>
      </c>
      <c r="Y1705" s="365">
        <v>0</v>
      </c>
      <c r="Z1705" s="365">
        <v>0</v>
      </c>
      <c r="AA1705" s="365">
        <v>0</v>
      </c>
      <c r="AB1705" s="365">
        <v>0</v>
      </c>
      <c r="AC1705" s="365">
        <v>0</v>
      </c>
      <c r="AD1705" s="365">
        <v>0</v>
      </c>
      <c r="AE1705" s="365">
        <v>0</v>
      </c>
      <c r="AF1705" s="365">
        <v>0</v>
      </c>
      <c r="AG1705" s="365">
        <v>0</v>
      </c>
      <c r="AH1705" s="365">
        <v>0</v>
      </c>
      <c r="AI1705" s="365">
        <v>0</v>
      </c>
      <c r="AJ1705" s="365">
        <v>0</v>
      </c>
      <c r="AK1705" s="365">
        <v>0</v>
      </c>
    </row>
    <row r="1706" spans="1:37">
      <c r="A1706" s="458" t="str">
        <f t="shared" si="26"/>
        <v>1784511264075000</v>
      </c>
      <c r="B1706" s="364" t="s">
        <v>1616</v>
      </c>
      <c r="C1706" s="364" t="s">
        <v>553</v>
      </c>
      <c r="D1706" s="364" t="s">
        <v>576</v>
      </c>
      <c r="E1706" s="364" t="s">
        <v>754</v>
      </c>
      <c r="F1706" s="364" t="s">
        <v>595</v>
      </c>
      <c r="G1706" s="364" t="s">
        <v>596</v>
      </c>
      <c r="H1706" s="364" t="s">
        <v>556</v>
      </c>
      <c r="J1706" s="364" t="s">
        <v>571</v>
      </c>
      <c r="K1706" s="364" t="s">
        <v>569</v>
      </c>
      <c r="L1706" s="364" t="s">
        <v>741</v>
      </c>
      <c r="M1706" s="364" t="s">
        <v>744</v>
      </c>
      <c r="N1706" s="364" t="s">
        <v>739</v>
      </c>
      <c r="O1706" s="364" t="s">
        <v>756</v>
      </c>
      <c r="P1706" s="364" t="s">
        <v>739</v>
      </c>
      <c r="Q1706" s="364" t="s">
        <v>740</v>
      </c>
      <c r="R1706" s="364" t="s">
        <v>743</v>
      </c>
      <c r="S1706" s="364" t="s">
        <v>739</v>
      </c>
      <c r="T1706" s="365">
        <v>0</v>
      </c>
      <c r="U1706" s="365">
        <v>0</v>
      </c>
      <c r="V1706" s="365">
        <v>0</v>
      </c>
      <c r="W1706" s="365">
        <v>0</v>
      </c>
      <c r="X1706" s="365">
        <v>0</v>
      </c>
      <c r="Y1706" s="365">
        <v>0</v>
      </c>
      <c r="Z1706" s="365">
        <v>0</v>
      </c>
      <c r="AA1706" s="365">
        <v>0</v>
      </c>
      <c r="AB1706" s="365">
        <v>0</v>
      </c>
      <c r="AC1706" s="365">
        <v>0</v>
      </c>
      <c r="AD1706" s="365">
        <v>0</v>
      </c>
      <c r="AE1706" s="365">
        <v>0</v>
      </c>
      <c r="AF1706" s="365">
        <v>0</v>
      </c>
      <c r="AG1706" s="365">
        <v>0</v>
      </c>
      <c r="AH1706" s="365">
        <v>0</v>
      </c>
      <c r="AI1706" s="365">
        <v>0</v>
      </c>
      <c r="AJ1706" s="365">
        <v>0</v>
      </c>
      <c r="AK1706" s="365">
        <v>0</v>
      </c>
    </row>
    <row r="1707" spans="1:37">
      <c r="A1707" s="458" t="str">
        <f t="shared" si="26"/>
        <v>1784512264075000</v>
      </c>
      <c r="B1707" s="364" t="s">
        <v>1616</v>
      </c>
      <c r="C1707" s="364" t="s">
        <v>553</v>
      </c>
      <c r="D1707" s="364" t="s">
        <v>576</v>
      </c>
      <c r="E1707" s="364" t="s">
        <v>754</v>
      </c>
      <c r="F1707" s="364" t="s">
        <v>595</v>
      </c>
      <c r="G1707" s="364" t="s">
        <v>596</v>
      </c>
      <c r="H1707" s="364" t="s">
        <v>556</v>
      </c>
      <c r="J1707" s="364" t="s">
        <v>571</v>
      </c>
      <c r="K1707" s="364" t="s">
        <v>557</v>
      </c>
      <c r="L1707" s="364" t="s">
        <v>741</v>
      </c>
      <c r="M1707" s="364" t="s">
        <v>744</v>
      </c>
      <c r="N1707" s="364" t="s">
        <v>739</v>
      </c>
      <c r="O1707" s="364" t="s">
        <v>756</v>
      </c>
      <c r="P1707" s="364" t="s">
        <v>739</v>
      </c>
      <c r="Q1707" s="364" t="s">
        <v>740</v>
      </c>
      <c r="R1707" s="364" t="s">
        <v>743</v>
      </c>
      <c r="S1707" s="364" t="s">
        <v>739</v>
      </c>
      <c r="T1707" s="365">
        <v>0</v>
      </c>
      <c r="U1707" s="365">
        <v>0</v>
      </c>
      <c r="V1707" s="365">
        <v>0</v>
      </c>
      <c r="W1707" s="365">
        <v>0</v>
      </c>
      <c r="X1707" s="365">
        <v>0</v>
      </c>
      <c r="Y1707" s="365">
        <v>0</v>
      </c>
      <c r="Z1707" s="365">
        <v>0</v>
      </c>
      <c r="AA1707" s="365">
        <v>0</v>
      </c>
      <c r="AB1707" s="365">
        <v>0</v>
      </c>
      <c r="AC1707" s="365">
        <v>0</v>
      </c>
      <c r="AD1707" s="365">
        <v>0</v>
      </c>
      <c r="AE1707" s="365">
        <v>0</v>
      </c>
      <c r="AF1707" s="365">
        <v>0</v>
      </c>
      <c r="AG1707" s="365">
        <v>0</v>
      </c>
      <c r="AH1707" s="365">
        <v>0</v>
      </c>
      <c r="AI1707" s="365">
        <v>0</v>
      </c>
      <c r="AJ1707" s="365">
        <v>0</v>
      </c>
      <c r="AK1707" s="365">
        <v>0</v>
      </c>
    </row>
    <row r="1708" spans="1:37">
      <c r="A1708" s="458" t="str">
        <f t="shared" si="26"/>
        <v>1784513264075000</v>
      </c>
      <c r="B1708" s="364" t="s">
        <v>1616</v>
      </c>
      <c r="C1708" s="364" t="s">
        <v>553</v>
      </c>
      <c r="D1708" s="364" t="s">
        <v>576</v>
      </c>
      <c r="E1708" s="364" t="s">
        <v>754</v>
      </c>
      <c r="F1708" s="364" t="s">
        <v>595</v>
      </c>
      <c r="G1708" s="364" t="s">
        <v>596</v>
      </c>
      <c r="H1708" s="364" t="s">
        <v>556</v>
      </c>
      <c r="J1708" s="364" t="s">
        <v>571</v>
      </c>
      <c r="K1708" s="364" t="s">
        <v>572</v>
      </c>
      <c r="L1708" s="364" t="s">
        <v>741</v>
      </c>
      <c r="M1708" s="364" t="s">
        <v>744</v>
      </c>
      <c r="N1708" s="364" t="s">
        <v>739</v>
      </c>
      <c r="O1708" s="364" t="s">
        <v>756</v>
      </c>
      <c r="P1708" s="364" t="s">
        <v>739</v>
      </c>
      <c r="Q1708" s="364" t="s">
        <v>740</v>
      </c>
      <c r="R1708" s="364" t="s">
        <v>743</v>
      </c>
      <c r="S1708" s="364" t="s">
        <v>739</v>
      </c>
      <c r="T1708" s="365">
        <v>0</v>
      </c>
      <c r="U1708" s="365">
        <v>0</v>
      </c>
      <c r="V1708" s="365">
        <v>0</v>
      </c>
      <c r="W1708" s="365">
        <v>0</v>
      </c>
      <c r="X1708" s="365">
        <v>0</v>
      </c>
      <c r="Y1708" s="365">
        <v>0</v>
      </c>
      <c r="Z1708" s="365">
        <v>0</v>
      </c>
      <c r="AA1708" s="365">
        <v>0</v>
      </c>
      <c r="AB1708" s="365">
        <v>0</v>
      </c>
      <c r="AC1708" s="365">
        <v>0</v>
      </c>
      <c r="AD1708" s="365">
        <v>0</v>
      </c>
      <c r="AE1708" s="365">
        <v>0</v>
      </c>
      <c r="AF1708" s="365">
        <v>0</v>
      </c>
      <c r="AG1708" s="365">
        <v>0</v>
      </c>
      <c r="AH1708" s="365">
        <v>0</v>
      </c>
      <c r="AI1708" s="365">
        <v>0</v>
      </c>
      <c r="AJ1708" s="365">
        <v>0</v>
      </c>
      <c r="AK1708" s="365">
        <v>0</v>
      </c>
    </row>
    <row r="1709" spans="1:37">
      <c r="A1709" s="458" t="str">
        <f t="shared" si="26"/>
        <v>1784514264075000</v>
      </c>
      <c r="B1709" s="364" t="s">
        <v>1616</v>
      </c>
      <c r="C1709" s="364" t="s">
        <v>553</v>
      </c>
      <c r="D1709" s="364" t="s">
        <v>576</v>
      </c>
      <c r="E1709" s="364" t="s">
        <v>754</v>
      </c>
      <c r="F1709" s="364" t="s">
        <v>595</v>
      </c>
      <c r="G1709" s="364" t="s">
        <v>596</v>
      </c>
      <c r="H1709" s="364" t="s">
        <v>556</v>
      </c>
      <c r="J1709" s="364" t="s">
        <v>571</v>
      </c>
      <c r="K1709" s="364" t="s">
        <v>573</v>
      </c>
      <c r="L1709" s="364" t="s">
        <v>741</v>
      </c>
      <c r="M1709" s="364" t="s">
        <v>744</v>
      </c>
      <c r="N1709" s="364" t="s">
        <v>739</v>
      </c>
      <c r="O1709" s="364" t="s">
        <v>756</v>
      </c>
      <c r="P1709" s="364" t="s">
        <v>739</v>
      </c>
      <c r="Q1709" s="364" t="s">
        <v>740</v>
      </c>
      <c r="R1709" s="364" t="s">
        <v>743</v>
      </c>
      <c r="S1709" s="364" t="s">
        <v>739</v>
      </c>
      <c r="T1709" s="365">
        <v>0</v>
      </c>
      <c r="U1709" s="365">
        <v>0</v>
      </c>
      <c r="V1709" s="365">
        <v>0</v>
      </c>
      <c r="W1709" s="365">
        <v>0</v>
      </c>
      <c r="X1709" s="365">
        <v>0</v>
      </c>
      <c r="Y1709" s="365">
        <v>0</v>
      </c>
      <c r="Z1709" s="365">
        <v>0</v>
      </c>
      <c r="AA1709" s="365">
        <v>0</v>
      </c>
      <c r="AB1709" s="365">
        <v>0</v>
      </c>
      <c r="AC1709" s="365">
        <v>0</v>
      </c>
      <c r="AD1709" s="365">
        <v>0</v>
      </c>
      <c r="AE1709" s="365">
        <v>0</v>
      </c>
      <c r="AF1709" s="365">
        <v>0</v>
      </c>
      <c r="AG1709" s="365">
        <v>0</v>
      </c>
      <c r="AH1709" s="365">
        <v>0</v>
      </c>
      <c r="AI1709" s="365">
        <v>0</v>
      </c>
      <c r="AJ1709" s="365">
        <v>0</v>
      </c>
      <c r="AK1709" s="365">
        <v>0</v>
      </c>
    </row>
    <row r="1710" spans="1:37">
      <c r="A1710" s="458" t="str">
        <f t="shared" si="26"/>
        <v>1784515264075000</v>
      </c>
      <c r="B1710" s="364" t="s">
        <v>1616</v>
      </c>
      <c r="C1710" s="364" t="s">
        <v>553</v>
      </c>
      <c r="D1710" s="364" t="s">
        <v>576</v>
      </c>
      <c r="E1710" s="364" t="s">
        <v>754</v>
      </c>
      <c r="F1710" s="364" t="s">
        <v>595</v>
      </c>
      <c r="G1710" s="364" t="s">
        <v>596</v>
      </c>
      <c r="H1710" s="364" t="s">
        <v>556</v>
      </c>
      <c r="J1710" s="364" t="s">
        <v>571</v>
      </c>
      <c r="K1710" s="364" t="s">
        <v>574</v>
      </c>
      <c r="L1710" s="364" t="s">
        <v>741</v>
      </c>
      <c r="M1710" s="364" t="s">
        <v>744</v>
      </c>
      <c r="N1710" s="364" t="s">
        <v>739</v>
      </c>
      <c r="O1710" s="364" t="s">
        <v>756</v>
      </c>
      <c r="P1710" s="364" t="s">
        <v>739</v>
      </c>
      <c r="Q1710" s="364" t="s">
        <v>740</v>
      </c>
      <c r="R1710" s="364" t="s">
        <v>743</v>
      </c>
      <c r="S1710" s="364" t="s">
        <v>739</v>
      </c>
      <c r="T1710" s="365">
        <v>0</v>
      </c>
      <c r="U1710" s="365">
        <v>0</v>
      </c>
      <c r="V1710" s="365">
        <v>0</v>
      </c>
      <c r="W1710" s="365">
        <v>0</v>
      </c>
      <c r="X1710" s="365">
        <v>0</v>
      </c>
      <c r="Y1710" s="365">
        <v>0</v>
      </c>
      <c r="Z1710" s="365">
        <v>0</v>
      </c>
      <c r="AA1710" s="365">
        <v>0</v>
      </c>
      <c r="AB1710" s="365">
        <v>0</v>
      </c>
      <c r="AC1710" s="365">
        <v>0</v>
      </c>
      <c r="AD1710" s="365">
        <v>0</v>
      </c>
      <c r="AE1710" s="365">
        <v>0</v>
      </c>
      <c r="AF1710" s="365">
        <v>0</v>
      </c>
      <c r="AG1710" s="365">
        <v>0</v>
      </c>
      <c r="AH1710" s="365">
        <v>0</v>
      </c>
      <c r="AI1710" s="365">
        <v>0</v>
      </c>
      <c r="AJ1710" s="365">
        <v>0</v>
      </c>
      <c r="AK1710" s="365">
        <v>0</v>
      </c>
    </row>
    <row r="1711" spans="1:37">
      <c r="A1711" s="458" t="str">
        <f t="shared" si="26"/>
        <v>1784516264075000</v>
      </c>
      <c r="B1711" s="364" t="s">
        <v>1616</v>
      </c>
      <c r="C1711" s="364" t="s">
        <v>553</v>
      </c>
      <c r="D1711" s="364" t="s">
        <v>576</v>
      </c>
      <c r="E1711" s="364" t="s">
        <v>754</v>
      </c>
      <c r="F1711" s="364" t="s">
        <v>595</v>
      </c>
      <c r="G1711" s="364" t="s">
        <v>596</v>
      </c>
      <c r="H1711" s="364" t="s">
        <v>556</v>
      </c>
      <c r="J1711" s="364" t="s">
        <v>571</v>
      </c>
      <c r="K1711" s="364" t="s">
        <v>575</v>
      </c>
      <c r="L1711" s="364" t="s">
        <v>741</v>
      </c>
      <c r="M1711" s="364" t="s">
        <v>744</v>
      </c>
      <c r="N1711" s="364" t="s">
        <v>739</v>
      </c>
      <c r="O1711" s="364" t="s">
        <v>756</v>
      </c>
      <c r="P1711" s="364" t="s">
        <v>739</v>
      </c>
      <c r="Q1711" s="364" t="s">
        <v>740</v>
      </c>
      <c r="R1711" s="364" t="s">
        <v>743</v>
      </c>
      <c r="S1711" s="364" t="s">
        <v>739</v>
      </c>
      <c r="T1711" s="365">
        <v>0</v>
      </c>
      <c r="U1711" s="365">
        <v>0</v>
      </c>
      <c r="V1711" s="365">
        <v>0</v>
      </c>
      <c r="W1711" s="365">
        <v>0</v>
      </c>
      <c r="X1711" s="365">
        <v>0</v>
      </c>
      <c r="Y1711" s="365">
        <v>0</v>
      </c>
      <c r="Z1711" s="365">
        <v>0</v>
      </c>
      <c r="AA1711" s="365">
        <v>0</v>
      </c>
      <c r="AB1711" s="365">
        <v>0</v>
      </c>
      <c r="AC1711" s="365">
        <v>0</v>
      </c>
      <c r="AD1711" s="365">
        <v>0</v>
      </c>
      <c r="AE1711" s="365">
        <v>0</v>
      </c>
      <c r="AF1711" s="365">
        <v>0</v>
      </c>
      <c r="AG1711" s="365">
        <v>0</v>
      </c>
      <c r="AH1711" s="365">
        <v>0</v>
      </c>
      <c r="AI1711" s="365">
        <v>0</v>
      </c>
      <c r="AJ1711" s="365">
        <v>0</v>
      </c>
      <c r="AK1711" s="365">
        <v>0</v>
      </c>
    </row>
    <row r="1712" spans="1:37">
      <c r="A1712" s="458" t="str">
        <f t="shared" si="26"/>
        <v>1784517264075000</v>
      </c>
      <c r="B1712" s="364" t="s">
        <v>1616</v>
      </c>
      <c r="C1712" s="364" t="s">
        <v>553</v>
      </c>
      <c r="D1712" s="364" t="s">
        <v>576</v>
      </c>
      <c r="E1712" s="364" t="s">
        <v>754</v>
      </c>
      <c r="F1712" s="364" t="s">
        <v>595</v>
      </c>
      <c r="G1712" s="364" t="s">
        <v>596</v>
      </c>
      <c r="H1712" s="364" t="s">
        <v>556</v>
      </c>
      <c r="J1712" s="364" t="s">
        <v>571</v>
      </c>
      <c r="K1712" s="364" t="s">
        <v>576</v>
      </c>
      <c r="L1712" s="364" t="s">
        <v>741</v>
      </c>
      <c r="M1712" s="364" t="s">
        <v>744</v>
      </c>
      <c r="N1712" s="364" t="s">
        <v>739</v>
      </c>
      <c r="O1712" s="364" t="s">
        <v>756</v>
      </c>
      <c r="P1712" s="364" t="s">
        <v>739</v>
      </c>
      <c r="Q1712" s="364" t="s">
        <v>740</v>
      </c>
      <c r="R1712" s="364" t="s">
        <v>743</v>
      </c>
      <c r="S1712" s="364" t="s">
        <v>739</v>
      </c>
      <c r="T1712" s="365">
        <v>0</v>
      </c>
      <c r="U1712" s="365">
        <v>0</v>
      </c>
      <c r="V1712" s="365">
        <v>0</v>
      </c>
      <c r="W1712" s="365">
        <v>0</v>
      </c>
      <c r="X1712" s="365">
        <v>0</v>
      </c>
      <c r="Y1712" s="365">
        <v>0</v>
      </c>
      <c r="Z1712" s="365">
        <v>0</v>
      </c>
      <c r="AA1712" s="365">
        <v>0</v>
      </c>
      <c r="AB1712" s="365">
        <v>0</v>
      </c>
      <c r="AC1712" s="365">
        <v>0</v>
      </c>
      <c r="AD1712" s="365">
        <v>0</v>
      </c>
      <c r="AE1712" s="365">
        <v>0</v>
      </c>
      <c r="AF1712" s="365">
        <v>0</v>
      </c>
      <c r="AG1712" s="365">
        <v>0</v>
      </c>
      <c r="AH1712" s="365">
        <v>0</v>
      </c>
      <c r="AI1712" s="365">
        <v>0</v>
      </c>
      <c r="AJ1712" s="365">
        <v>0</v>
      </c>
      <c r="AK1712" s="365">
        <v>0</v>
      </c>
    </row>
    <row r="1713" spans="1:79">
      <c r="A1713" s="458" t="str">
        <f t="shared" si="26"/>
        <v>1784518264075000</v>
      </c>
      <c r="B1713" s="364" t="s">
        <v>1616</v>
      </c>
      <c r="C1713" s="364" t="s">
        <v>553</v>
      </c>
      <c r="D1713" s="364" t="s">
        <v>576</v>
      </c>
      <c r="E1713" s="364" t="s">
        <v>754</v>
      </c>
      <c r="F1713" s="364" t="s">
        <v>595</v>
      </c>
      <c r="G1713" s="364" t="s">
        <v>596</v>
      </c>
      <c r="H1713" s="364" t="s">
        <v>556</v>
      </c>
      <c r="J1713" s="364" t="s">
        <v>571</v>
      </c>
      <c r="K1713" s="364" t="s">
        <v>577</v>
      </c>
      <c r="L1713" s="364" t="s">
        <v>741</v>
      </c>
      <c r="M1713" s="364" t="s">
        <v>744</v>
      </c>
      <c r="N1713" s="364" t="s">
        <v>739</v>
      </c>
      <c r="O1713" s="364" t="s">
        <v>756</v>
      </c>
      <c r="P1713" s="364" t="s">
        <v>739</v>
      </c>
      <c r="Q1713" s="364" t="s">
        <v>740</v>
      </c>
      <c r="R1713" s="364" t="s">
        <v>743</v>
      </c>
      <c r="S1713" s="364" t="s">
        <v>739</v>
      </c>
      <c r="T1713" s="365">
        <v>0</v>
      </c>
      <c r="U1713" s="365">
        <v>0</v>
      </c>
      <c r="V1713" s="365">
        <v>0</v>
      </c>
      <c r="W1713" s="365">
        <v>0</v>
      </c>
      <c r="X1713" s="365">
        <v>0</v>
      </c>
      <c r="Y1713" s="365">
        <v>0</v>
      </c>
      <c r="Z1713" s="365">
        <v>0</v>
      </c>
      <c r="AA1713" s="365">
        <v>0</v>
      </c>
      <c r="AB1713" s="365">
        <v>0</v>
      </c>
      <c r="AC1713" s="365">
        <v>0</v>
      </c>
      <c r="AD1713" s="365">
        <v>0</v>
      </c>
      <c r="AE1713" s="365">
        <v>0</v>
      </c>
      <c r="AF1713" s="365">
        <v>0</v>
      </c>
      <c r="AG1713" s="365">
        <v>0</v>
      </c>
      <c r="AH1713" s="365">
        <v>0</v>
      </c>
      <c r="AI1713" s="365">
        <v>0</v>
      </c>
      <c r="AJ1713" s="365">
        <v>0</v>
      </c>
      <c r="AK1713" s="365">
        <v>0</v>
      </c>
    </row>
    <row r="1714" spans="1:79">
      <c r="A1714" s="458" t="str">
        <f t="shared" si="26"/>
        <v>1784519264075000</v>
      </c>
      <c r="B1714" s="364" t="s">
        <v>1616</v>
      </c>
      <c r="C1714" s="364" t="s">
        <v>553</v>
      </c>
      <c r="D1714" s="364" t="s">
        <v>576</v>
      </c>
      <c r="E1714" s="364" t="s">
        <v>754</v>
      </c>
      <c r="F1714" s="364" t="s">
        <v>595</v>
      </c>
      <c r="G1714" s="364" t="s">
        <v>596</v>
      </c>
      <c r="H1714" s="364" t="s">
        <v>556</v>
      </c>
      <c r="J1714" s="364" t="s">
        <v>571</v>
      </c>
      <c r="K1714" s="364" t="s">
        <v>578</v>
      </c>
      <c r="L1714" s="364" t="s">
        <v>741</v>
      </c>
      <c r="M1714" s="364" t="s">
        <v>744</v>
      </c>
      <c r="N1714" s="364" t="s">
        <v>739</v>
      </c>
      <c r="O1714" s="364" t="s">
        <v>756</v>
      </c>
      <c r="P1714" s="364" t="s">
        <v>739</v>
      </c>
      <c r="Q1714" s="364" t="s">
        <v>740</v>
      </c>
      <c r="R1714" s="364" t="s">
        <v>743</v>
      </c>
      <c r="S1714" s="364" t="s">
        <v>739</v>
      </c>
      <c r="T1714" s="365">
        <v>0</v>
      </c>
      <c r="U1714" s="365">
        <v>0</v>
      </c>
      <c r="V1714" s="365">
        <v>0</v>
      </c>
      <c r="W1714" s="365">
        <v>0</v>
      </c>
      <c r="X1714" s="365">
        <v>0</v>
      </c>
      <c r="Y1714" s="365">
        <v>0</v>
      </c>
      <c r="Z1714" s="365">
        <v>0</v>
      </c>
      <c r="AA1714" s="365">
        <v>0</v>
      </c>
      <c r="AB1714" s="365">
        <v>0</v>
      </c>
      <c r="AC1714" s="365">
        <v>0</v>
      </c>
      <c r="AD1714" s="365">
        <v>0</v>
      </c>
      <c r="AE1714" s="365">
        <v>0</v>
      </c>
      <c r="AF1714" s="365">
        <v>0</v>
      </c>
      <c r="AG1714" s="365">
        <v>0</v>
      </c>
      <c r="AH1714" s="365">
        <v>0</v>
      </c>
      <c r="AI1714" s="365">
        <v>0</v>
      </c>
      <c r="AJ1714" s="365">
        <v>0</v>
      </c>
      <c r="AK1714" s="365">
        <v>0</v>
      </c>
    </row>
    <row r="1715" spans="1:79">
      <c r="A1715" s="458" t="str">
        <f t="shared" si="26"/>
        <v>1784520264075000</v>
      </c>
      <c r="B1715" s="364" t="s">
        <v>1616</v>
      </c>
      <c r="C1715" s="364" t="s">
        <v>553</v>
      </c>
      <c r="D1715" s="364" t="s">
        <v>576</v>
      </c>
      <c r="E1715" s="364" t="s">
        <v>754</v>
      </c>
      <c r="F1715" s="364" t="s">
        <v>595</v>
      </c>
      <c r="G1715" s="364" t="s">
        <v>596</v>
      </c>
      <c r="H1715" s="364" t="s">
        <v>556</v>
      </c>
      <c r="J1715" s="364" t="s">
        <v>571</v>
      </c>
      <c r="K1715" s="364" t="s">
        <v>579</v>
      </c>
      <c r="L1715" s="364" t="s">
        <v>741</v>
      </c>
      <c r="M1715" s="364" t="s">
        <v>744</v>
      </c>
      <c r="N1715" s="364" t="s">
        <v>739</v>
      </c>
      <c r="O1715" s="364" t="s">
        <v>756</v>
      </c>
      <c r="P1715" s="364" t="s">
        <v>739</v>
      </c>
      <c r="Q1715" s="364" t="s">
        <v>740</v>
      </c>
      <c r="R1715" s="364" t="s">
        <v>743</v>
      </c>
      <c r="S1715" s="364" t="s">
        <v>739</v>
      </c>
      <c r="T1715" s="365">
        <v>0</v>
      </c>
      <c r="U1715" s="365">
        <v>0</v>
      </c>
      <c r="V1715" s="365">
        <v>0</v>
      </c>
      <c r="W1715" s="365">
        <v>0</v>
      </c>
      <c r="X1715" s="365">
        <v>0</v>
      </c>
      <c r="Y1715" s="365">
        <v>0</v>
      </c>
      <c r="Z1715" s="365">
        <v>0</v>
      </c>
      <c r="AA1715" s="365">
        <v>0</v>
      </c>
      <c r="AB1715" s="365">
        <v>0</v>
      </c>
      <c r="AC1715" s="365">
        <v>0</v>
      </c>
      <c r="AD1715" s="365">
        <v>0</v>
      </c>
      <c r="AE1715" s="365">
        <v>0</v>
      </c>
      <c r="AF1715" s="365">
        <v>0</v>
      </c>
      <c r="AG1715" s="365">
        <v>0</v>
      </c>
      <c r="AH1715" s="365">
        <v>0</v>
      </c>
      <c r="AI1715" s="365">
        <v>0</v>
      </c>
      <c r="AJ1715" s="365">
        <v>0</v>
      </c>
      <c r="AK1715" s="365">
        <v>0</v>
      </c>
    </row>
    <row r="1716" spans="1:79">
      <c r="A1716" s="458" t="str">
        <f t="shared" si="26"/>
        <v>1784521264075000</v>
      </c>
      <c r="B1716" s="364" t="s">
        <v>1616</v>
      </c>
      <c r="C1716" s="364" t="s">
        <v>553</v>
      </c>
      <c r="D1716" s="364" t="s">
        <v>576</v>
      </c>
      <c r="E1716" s="364" t="s">
        <v>754</v>
      </c>
      <c r="F1716" s="364" t="s">
        <v>595</v>
      </c>
      <c r="G1716" s="364" t="s">
        <v>596</v>
      </c>
      <c r="H1716" s="364" t="s">
        <v>556</v>
      </c>
      <c r="J1716" s="364" t="s">
        <v>571</v>
      </c>
      <c r="K1716" s="364" t="s">
        <v>559</v>
      </c>
      <c r="L1716" s="364" t="s">
        <v>741</v>
      </c>
      <c r="M1716" s="364" t="s">
        <v>744</v>
      </c>
      <c r="N1716" s="364" t="s">
        <v>739</v>
      </c>
      <c r="O1716" s="364" t="s">
        <v>756</v>
      </c>
      <c r="P1716" s="364" t="s">
        <v>739</v>
      </c>
      <c r="Q1716" s="364" t="s">
        <v>740</v>
      </c>
      <c r="R1716" s="364" t="s">
        <v>743</v>
      </c>
      <c r="S1716" s="364" t="s">
        <v>739</v>
      </c>
      <c r="T1716" s="365">
        <v>0</v>
      </c>
      <c r="U1716" s="365">
        <v>0</v>
      </c>
      <c r="V1716" s="365">
        <v>0</v>
      </c>
      <c r="W1716" s="365">
        <v>0</v>
      </c>
      <c r="X1716" s="365">
        <v>0</v>
      </c>
      <c r="Y1716" s="365">
        <v>0</v>
      </c>
      <c r="Z1716" s="365">
        <v>0</v>
      </c>
      <c r="AA1716" s="365">
        <v>0</v>
      </c>
      <c r="AB1716" s="365">
        <v>0</v>
      </c>
      <c r="AC1716" s="365">
        <v>0</v>
      </c>
      <c r="AD1716" s="365">
        <v>0</v>
      </c>
      <c r="AE1716" s="365">
        <v>0</v>
      </c>
      <c r="AF1716" s="365">
        <v>0</v>
      </c>
      <c r="AG1716" s="365">
        <v>0</v>
      </c>
      <c r="AH1716" s="365">
        <v>0</v>
      </c>
      <c r="AI1716" s="365">
        <v>0</v>
      </c>
      <c r="AJ1716" s="365">
        <v>0</v>
      </c>
      <c r="AK1716" s="365">
        <v>0</v>
      </c>
    </row>
    <row r="1717" spans="1:79">
      <c r="A1717" s="458" t="str">
        <f t="shared" si="26"/>
        <v>1784522264075000</v>
      </c>
      <c r="B1717" s="364" t="s">
        <v>1616</v>
      </c>
      <c r="C1717" s="364" t="s">
        <v>553</v>
      </c>
      <c r="D1717" s="364" t="s">
        <v>576</v>
      </c>
      <c r="E1717" s="364" t="s">
        <v>754</v>
      </c>
      <c r="F1717" s="364" t="s">
        <v>595</v>
      </c>
      <c r="G1717" s="364" t="s">
        <v>596</v>
      </c>
      <c r="H1717" s="364" t="s">
        <v>556</v>
      </c>
      <c r="J1717" s="364" t="s">
        <v>571</v>
      </c>
      <c r="K1717" s="364" t="s">
        <v>580</v>
      </c>
      <c r="L1717" s="364" t="s">
        <v>741</v>
      </c>
      <c r="M1717" s="364" t="s">
        <v>744</v>
      </c>
      <c r="N1717" s="364" t="s">
        <v>739</v>
      </c>
      <c r="O1717" s="364" t="s">
        <v>756</v>
      </c>
      <c r="P1717" s="364" t="s">
        <v>739</v>
      </c>
      <c r="Q1717" s="364" t="s">
        <v>740</v>
      </c>
      <c r="R1717" s="364" t="s">
        <v>743</v>
      </c>
      <c r="S1717" s="364" t="s">
        <v>739</v>
      </c>
      <c r="T1717" s="365">
        <v>0</v>
      </c>
      <c r="U1717" s="365">
        <v>0</v>
      </c>
      <c r="V1717" s="365">
        <v>0</v>
      </c>
      <c r="W1717" s="365">
        <v>0</v>
      </c>
      <c r="X1717" s="365">
        <v>0</v>
      </c>
      <c r="Y1717" s="365">
        <v>0</v>
      </c>
      <c r="Z1717" s="365">
        <v>0</v>
      </c>
      <c r="AA1717" s="365">
        <v>0</v>
      </c>
      <c r="AB1717" s="365">
        <v>0</v>
      </c>
      <c r="AC1717" s="365">
        <v>0</v>
      </c>
      <c r="AD1717" s="365">
        <v>0</v>
      </c>
      <c r="AE1717" s="365">
        <v>0</v>
      </c>
      <c r="AF1717" s="365">
        <v>0</v>
      </c>
      <c r="AG1717" s="365">
        <v>0</v>
      </c>
      <c r="AH1717" s="365">
        <v>0</v>
      </c>
      <c r="AI1717" s="365">
        <v>0</v>
      </c>
      <c r="AJ1717" s="365">
        <v>0</v>
      </c>
      <c r="AK1717" s="365">
        <v>0</v>
      </c>
    </row>
    <row r="1718" spans="1:79">
      <c r="A1718" s="458" t="str">
        <f t="shared" si="26"/>
        <v>1784523264075000</v>
      </c>
      <c r="B1718" s="364" t="s">
        <v>1616</v>
      </c>
      <c r="C1718" s="364" t="s">
        <v>553</v>
      </c>
      <c r="D1718" s="364" t="s">
        <v>576</v>
      </c>
      <c r="E1718" s="364" t="s">
        <v>754</v>
      </c>
      <c r="F1718" s="364" t="s">
        <v>595</v>
      </c>
      <c r="G1718" s="364" t="s">
        <v>596</v>
      </c>
      <c r="H1718" s="364" t="s">
        <v>556</v>
      </c>
      <c r="J1718" s="364" t="s">
        <v>571</v>
      </c>
      <c r="K1718" s="364" t="s">
        <v>581</v>
      </c>
      <c r="L1718" s="364" t="s">
        <v>741</v>
      </c>
      <c r="M1718" s="364" t="s">
        <v>744</v>
      </c>
      <c r="N1718" s="364" t="s">
        <v>739</v>
      </c>
      <c r="O1718" s="364" t="s">
        <v>756</v>
      </c>
      <c r="P1718" s="364" t="s">
        <v>739</v>
      </c>
      <c r="Q1718" s="364" t="s">
        <v>740</v>
      </c>
      <c r="R1718" s="364" t="s">
        <v>743</v>
      </c>
      <c r="S1718" s="364" t="s">
        <v>739</v>
      </c>
      <c r="T1718" s="365">
        <v>0</v>
      </c>
      <c r="U1718" s="365">
        <v>0</v>
      </c>
      <c r="V1718" s="365">
        <v>0</v>
      </c>
      <c r="W1718" s="365">
        <v>0</v>
      </c>
      <c r="X1718" s="365">
        <v>0</v>
      </c>
      <c r="Y1718" s="365">
        <v>0</v>
      </c>
      <c r="Z1718" s="365">
        <v>0</v>
      </c>
      <c r="AA1718" s="365">
        <v>0</v>
      </c>
      <c r="AB1718" s="365">
        <v>0</v>
      </c>
      <c r="AC1718" s="365">
        <v>0</v>
      </c>
      <c r="AD1718" s="365">
        <v>0</v>
      </c>
      <c r="AE1718" s="365">
        <v>0</v>
      </c>
      <c r="AF1718" s="365">
        <v>0</v>
      </c>
      <c r="AG1718" s="365">
        <v>0</v>
      </c>
      <c r="AH1718" s="365">
        <v>0</v>
      </c>
      <c r="AI1718" s="365">
        <v>0</v>
      </c>
      <c r="AJ1718" s="365">
        <v>0</v>
      </c>
      <c r="AK1718" s="365">
        <v>0</v>
      </c>
    </row>
    <row r="1719" spans="1:79">
      <c r="A1719" s="458" t="str">
        <f t="shared" si="26"/>
        <v>1784524264075000</v>
      </c>
      <c r="B1719" s="364" t="s">
        <v>1616</v>
      </c>
      <c r="C1719" s="364" t="s">
        <v>553</v>
      </c>
      <c r="D1719" s="364" t="s">
        <v>576</v>
      </c>
      <c r="E1719" s="364" t="s">
        <v>754</v>
      </c>
      <c r="F1719" s="364" t="s">
        <v>595</v>
      </c>
      <c r="G1719" s="364" t="s">
        <v>596</v>
      </c>
      <c r="H1719" s="364" t="s">
        <v>556</v>
      </c>
      <c r="J1719" s="364" t="s">
        <v>571</v>
      </c>
      <c r="K1719" s="364" t="s">
        <v>560</v>
      </c>
      <c r="L1719" s="364" t="s">
        <v>741</v>
      </c>
      <c r="M1719" s="364" t="s">
        <v>744</v>
      </c>
      <c r="N1719" s="364" t="s">
        <v>739</v>
      </c>
      <c r="O1719" s="364" t="s">
        <v>756</v>
      </c>
      <c r="P1719" s="364" t="s">
        <v>739</v>
      </c>
      <c r="Q1719" s="364" t="s">
        <v>740</v>
      </c>
      <c r="R1719" s="364" t="s">
        <v>743</v>
      </c>
      <c r="S1719" s="364" t="s">
        <v>739</v>
      </c>
      <c r="T1719" s="365">
        <v>0</v>
      </c>
      <c r="U1719" s="365">
        <v>0</v>
      </c>
      <c r="V1719" s="365">
        <v>0</v>
      </c>
      <c r="W1719" s="365">
        <v>0</v>
      </c>
      <c r="X1719" s="365">
        <v>0</v>
      </c>
      <c r="Y1719" s="365">
        <v>0</v>
      </c>
      <c r="Z1719" s="365">
        <v>0</v>
      </c>
      <c r="AA1719" s="365">
        <v>0</v>
      </c>
      <c r="AB1719" s="365">
        <v>0</v>
      </c>
      <c r="AC1719" s="365">
        <v>0</v>
      </c>
      <c r="AD1719" s="365">
        <v>0</v>
      </c>
      <c r="AE1719" s="365">
        <v>0</v>
      </c>
      <c r="AF1719" s="365">
        <v>0</v>
      </c>
      <c r="AG1719" s="365">
        <v>0</v>
      </c>
      <c r="AH1719" s="365">
        <v>0</v>
      </c>
      <c r="AI1719" s="365">
        <v>0</v>
      </c>
      <c r="AJ1719" s="365">
        <v>0</v>
      </c>
      <c r="AK1719" s="365">
        <v>0</v>
      </c>
    </row>
    <row r="1720" spans="1:79">
      <c r="A1720" s="458" t="str">
        <f t="shared" si="26"/>
        <v>1785201264075000</v>
      </c>
      <c r="B1720" s="364" t="s">
        <v>1616</v>
      </c>
      <c r="C1720" s="364" t="s">
        <v>553</v>
      </c>
      <c r="D1720" s="364" t="s">
        <v>576</v>
      </c>
      <c r="E1720" s="364" t="s">
        <v>754</v>
      </c>
      <c r="F1720" s="364" t="s">
        <v>595</v>
      </c>
      <c r="G1720" s="364" t="s">
        <v>596</v>
      </c>
      <c r="H1720" s="364" t="s">
        <v>556</v>
      </c>
      <c r="J1720" s="364" t="s">
        <v>746</v>
      </c>
      <c r="K1720" s="364" t="s">
        <v>558</v>
      </c>
      <c r="L1720" s="364" t="s">
        <v>741</v>
      </c>
      <c r="M1720" s="364" t="s">
        <v>744</v>
      </c>
      <c r="N1720" s="364" t="s">
        <v>739</v>
      </c>
      <c r="O1720" s="364" t="s">
        <v>756</v>
      </c>
      <c r="P1720" s="364" t="s">
        <v>739</v>
      </c>
      <c r="Q1720" s="364" t="s">
        <v>740</v>
      </c>
      <c r="R1720" s="364" t="s">
        <v>743</v>
      </c>
      <c r="S1720" s="364" t="s">
        <v>739</v>
      </c>
      <c r="T1720" s="365">
        <v>0</v>
      </c>
      <c r="U1720" s="365">
        <v>0</v>
      </c>
      <c r="V1720" s="365">
        <v>0</v>
      </c>
      <c r="W1720" s="365">
        <v>0</v>
      </c>
      <c r="X1720" s="365">
        <v>0</v>
      </c>
      <c r="Y1720" s="365">
        <v>0</v>
      </c>
      <c r="Z1720" s="365">
        <v>0</v>
      </c>
      <c r="AA1720" s="365">
        <v>0</v>
      </c>
      <c r="AB1720" s="365">
        <v>0</v>
      </c>
      <c r="AC1720" s="365">
        <v>0</v>
      </c>
      <c r="AD1720" s="365">
        <v>0</v>
      </c>
      <c r="AE1720" s="365">
        <v>0</v>
      </c>
      <c r="AF1720" s="365">
        <v>0</v>
      </c>
      <c r="AG1720" s="365">
        <v>0</v>
      </c>
      <c r="AH1720" s="365">
        <v>0</v>
      </c>
      <c r="AI1720" s="365">
        <v>0</v>
      </c>
      <c r="AJ1720" s="365">
        <v>0</v>
      </c>
      <c r="AK1720" s="365">
        <v>0</v>
      </c>
      <c r="AL1720" s="365">
        <v>0</v>
      </c>
      <c r="AM1720" s="365">
        <v>0</v>
      </c>
      <c r="AN1720" s="365">
        <v>0</v>
      </c>
      <c r="AO1720" s="365">
        <v>0</v>
      </c>
      <c r="AP1720" s="365">
        <v>0</v>
      </c>
      <c r="AQ1720" s="365">
        <v>0</v>
      </c>
      <c r="AR1720" s="365">
        <v>0</v>
      </c>
      <c r="AS1720" s="365">
        <v>0</v>
      </c>
      <c r="AT1720" s="365">
        <v>0</v>
      </c>
      <c r="AU1720" s="365">
        <v>0</v>
      </c>
      <c r="AV1720" s="365">
        <v>0</v>
      </c>
      <c r="AW1720" s="365">
        <v>0</v>
      </c>
      <c r="AX1720" s="365">
        <v>0</v>
      </c>
      <c r="AY1720" s="365">
        <v>0</v>
      </c>
      <c r="AZ1720" s="365">
        <v>0</v>
      </c>
      <c r="BA1720" s="365">
        <v>0</v>
      </c>
      <c r="BB1720" s="365">
        <v>0</v>
      </c>
      <c r="BC1720" s="365">
        <v>0</v>
      </c>
      <c r="BD1720" s="365">
        <v>0</v>
      </c>
      <c r="BE1720" s="365">
        <v>0</v>
      </c>
      <c r="BF1720" s="365">
        <v>0</v>
      </c>
      <c r="BG1720" s="365">
        <v>0</v>
      </c>
      <c r="BH1720" s="365">
        <v>0</v>
      </c>
      <c r="BI1720" s="365">
        <v>0</v>
      </c>
      <c r="BJ1720" s="365">
        <v>0</v>
      </c>
      <c r="BK1720" s="365">
        <v>0</v>
      </c>
      <c r="BL1720" s="365">
        <v>0</v>
      </c>
      <c r="BM1720" s="365">
        <v>0</v>
      </c>
      <c r="BN1720" s="365">
        <v>0</v>
      </c>
      <c r="BO1720" s="365">
        <v>0</v>
      </c>
      <c r="BP1720" s="365">
        <v>0</v>
      </c>
      <c r="BQ1720" s="365">
        <v>0</v>
      </c>
    </row>
    <row r="1721" spans="1:79">
      <c r="A1721" s="458" t="str">
        <f t="shared" si="26"/>
        <v>1785202264075000</v>
      </c>
      <c r="B1721" s="364" t="s">
        <v>1616</v>
      </c>
      <c r="C1721" s="364" t="s">
        <v>553</v>
      </c>
      <c r="D1721" s="364" t="s">
        <v>576</v>
      </c>
      <c r="E1721" s="364" t="s">
        <v>754</v>
      </c>
      <c r="F1721" s="364" t="s">
        <v>595</v>
      </c>
      <c r="G1721" s="364" t="s">
        <v>596</v>
      </c>
      <c r="H1721" s="364" t="s">
        <v>556</v>
      </c>
      <c r="J1721" s="364" t="s">
        <v>746</v>
      </c>
      <c r="K1721" s="364" t="s">
        <v>561</v>
      </c>
      <c r="L1721" s="364" t="s">
        <v>741</v>
      </c>
      <c r="M1721" s="364" t="s">
        <v>744</v>
      </c>
      <c r="N1721" s="364" t="s">
        <v>739</v>
      </c>
      <c r="O1721" s="364" t="s">
        <v>756</v>
      </c>
      <c r="P1721" s="364" t="s">
        <v>739</v>
      </c>
      <c r="Q1721" s="364" t="s">
        <v>740</v>
      </c>
      <c r="R1721" s="364" t="s">
        <v>743</v>
      </c>
      <c r="S1721" s="364" t="s">
        <v>739</v>
      </c>
      <c r="T1721" s="365">
        <v>0</v>
      </c>
      <c r="U1721" s="365">
        <v>0</v>
      </c>
      <c r="V1721" s="365">
        <v>0</v>
      </c>
      <c r="W1721" s="365">
        <v>0</v>
      </c>
      <c r="X1721" s="365">
        <v>0</v>
      </c>
      <c r="Y1721" s="365">
        <v>0</v>
      </c>
      <c r="Z1721" s="365">
        <v>0</v>
      </c>
      <c r="AA1721" s="365">
        <v>0</v>
      </c>
      <c r="AB1721" s="365">
        <v>0</v>
      </c>
      <c r="AC1721" s="365">
        <v>0</v>
      </c>
      <c r="AD1721" s="365">
        <v>0</v>
      </c>
      <c r="AE1721" s="365">
        <v>0</v>
      </c>
      <c r="AF1721" s="365">
        <v>0</v>
      </c>
      <c r="AG1721" s="365">
        <v>0</v>
      </c>
      <c r="AH1721" s="365">
        <v>0</v>
      </c>
      <c r="AI1721" s="365">
        <v>0</v>
      </c>
      <c r="AJ1721" s="365">
        <v>0</v>
      </c>
      <c r="AK1721" s="365">
        <v>0</v>
      </c>
      <c r="AL1721" s="365">
        <v>0</v>
      </c>
      <c r="AM1721" s="365">
        <v>0</v>
      </c>
      <c r="AN1721" s="365">
        <v>0</v>
      </c>
      <c r="AO1721" s="365">
        <v>0</v>
      </c>
      <c r="AP1721" s="365">
        <v>0</v>
      </c>
      <c r="AQ1721" s="365">
        <v>0</v>
      </c>
      <c r="AR1721" s="365">
        <v>0</v>
      </c>
      <c r="AS1721" s="365">
        <v>0</v>
      </c>
      <c r="AT1721" s="365">
        <v>0</v>
      </c>
      <c r="AU1721" s="365">
        <v>0</v>
      </c>
      <c r="AV1721" s="365">
        <v>0</v>
      </c>
      <c r="AW1721" s="365">
        <v>0</v>
      </c>
      <c r="AX1721" s="365">
        <v>0</v>
      </c>
      <c r="AY1721" s="365">
        <v>0</v>
      </c>
      <c r="AZ1721" s="365">
        <v>0</v>
      </c>
      <c r="BA1721" s="365">
        <v>0</v>
      </c>
      <c r="BB1721" s="365">
        <v>0</v>
      </c>
      <c r="BC1721" s="365">
        <v>0</v>
      </c>
      <c r="BD1721" s="365">
        <v>0</v>
      </c>
      <c r="BE1721" s="365">
        <v>0</v>
      </c>
      <c r="BF1721" s="365">
        <v>0</v>
      </c>
      <c r="BG1721" s="365">
        <v>0</v>
      </c>
      <c r="BH1721" s="365">
        <v>0</v>
      </c>
      <c r="BI1721" s="365">
        <v>0</v>
      </c>
      <c r="BJ1721" s="365">
        <v>0</v>
      </c>
      <c r="BK1721" s="365">
        <v>0</v>
      </c>
      <c r="BL1721" s="365">
        <v>0</v>
      </c>
      <c r="BM1721" s="365">
        <v>0</v>
      </c>
      <c r="BN1721" s="365">
        <v>0</v>
      </c>
      <c r="BO1721" s="365">
        <v>0</v>
      </c>
      <c r="BP1721" s="365">
        <v>0</v>
      </c>
      <c r="BQ1721" s="365">
        <v>0</v>
      </c>
    </row>
    <row r="1722" spans="1:79">
      <c r="A1722" s="458" t="str">
        <f t="shared" si="26"/>
        <v>1801001264075000</v>
      </c>
      <c r="B1722" s="364" t="s">
        <v>1616</v>
      </c>
      <c r="C1722" s="364" t="s">
        <v>553</v>
      </c>
      <c r="D1722" s="364" t="s">
        <v>577</v>
      </c>
      <c r="E1722" s="364" t="s">
        <v>555</v>
      </c>
      <c r="F1722" s="364" t="s">
        <v>595</v>
      </c>
      <c r="G1722" s="364" t="s">
        <v>596</v>
      </c>
      <c r="H1722" s="364" t="s">
        <v>556</v>
      </c>
      <c r="J1722" s="364" t="s">
        <v>568</v>
      </c>
      <c r="K1722" s="364" t="s">
        <v>558</v>
      </c>
      <c r="L1722" s="364" t="s">
        <v>741</v>
      </c>
      <c r="M1722" s="364" t="s">
        <v>744</v>
      </c>
      <c r="N1722" s="364" t="s">
        <v>739</v>
      </c>
      <c r="O1722" s="364" t="s">
        <v>756</v>
      </c>
      <c r="P1722" s="364" t="s">
        <v>739</v>
      </c>
      <c r="Q1722" s="364" t="s">
        <v>740</v>
      </c>
      <c r="R1722" s="364" t="s">
        <v>744</v>
      </c>
      <c r="S1722" s="364" t="s">
        <v>739</v>
      </c>
      <c r="T1722" s="365">
        <v>4150715</v>
      </c>
      <c r="U1722" s="365">
        <v>4150910</v>
      </c>
      <c r="V1722" s="365">
        <v>3610401</v>
      </c>
      <c r="W1722" s="365">
        <v>5</v>
      </c>
      <c r="X1722" s="365">
        <v>0</v>
      </c>
      <c r="Y1722" s="365">
        <v>0</v>
      </c>
      <c r="Z1722" s="365">
        <v>13484</v>
      </c>
      <c r="AA1722" s="365">
        <v>0</v>
      </c>
      <c r="AB1722" s="365">
        <v>6523</v>
      </c>
      <c r="AC1722" s="365">
        <v>4901</v>
      </c>
      <c r="AD1722" s="365">
        <v>4901</v>
      </c>
      <c r="AE1722" s="365">
        <v>3071</v>
      </c>
      <c r="AF1722" s="365">
        <v>30307</v>
      </c>
      <c r="AG1722" s="365">
        <v>0</v>
      </c>
      <c r="AH1722" s="365">
        <v>29742</v>
      </c>
      <c r="AI1722" s="365">
        <v>29742</v>
      </c>
      <c r="AJ1722" s="365">
        <v>29742</v>
      </c>
      <c r="AK1722" s="365">
        <v>12064444</v>
      </c>
      <c r="AL1722" s="365">
        <v>364496</v>
      </c>
      <c r="AM1722" s="365">
        <v>82401</v>
      </c>
      <c r="AN1722" s="365">
        <v>149300</v>
      </c>
      <c r="AO1722" s="365">
        <v>93400</v>
      </c>
      <c r="AP1722" s="365">
        <v>0</v>
      </c>
      <c r="AQ1722" s="365">
        <v>39395</v>
      </c>
      <c r="AR1722" s="365">
        <v>0</v>
      </c>
      <c r="AS1722" s="365">
        <v>0</v>
      </c>
      <c r="AT1722" s="365">
        <v>358804</v>
      </c>
      <c r="AU1722" s="365">
        <v>0</v>
      </c>
      <c r="AV1722" s="365">
        <v>5692</v>
      </c>
      <c r="AW1722" s="365">
        <v>213234</v>
      </c>
      <c r="AX1722" s="365">
        <v>0</v>
      </c>
      <c r="AY1722" s="365">
        <v>0</v>
      </c>
      <c r="AZ1722" s="365">
        <v>0</v>
      </c>
      <c r="BA1722" s="365">
        <v>0</v>
      </c>
      <c r="BB1722" s="365">
        <v>0</v>
      </c>
      <c r="BC1722" s="365">
        <v>0</v>
      </c>
      <c r="BD1722" s="365">
        <v>0</v>
      </c>
      <c r="BE1722" s="365">
        <v>1374</v>
      </c>
      <c r="BF1722" s="365">
        <v>0</v>
      </c>
      <c r="BG1722" s="365">
        <v>1374</v>
      </c>
      <c r="BH1722" s="365">
        <v>0</v>
      </c>
      <c r="BI1722" s="365">
        <v>0</v>
      </c>
      <c r="BJ1722" s="365">
        <v>2453</v>
      </c>
      <c r="BK1722" s="365">
        <v>2453</v>
      </c>
      <c r="BL1722" s="365">
        <v>0</v>
      </c>
      <c r="BM1722" s="365">
        <v>0</v>
      </c>
      <c r="BN1722" s="365">
        <v>0</v>
      </c>
      <c r="BO1722" s="365">
        <v>811</v>
      </c>
      <c r="BP1722" s="365">
        <v>300579</v>
      </c>
      <c r="BQ1722" s="365">
        <v>300579</v>
      </c>
      <c r="BR1722" s="365">
        <v>0</v>
      </c>
      <c r="BS1722" s="365">
        <v>300579</v>
      </c>
      <c r="BT1722" s="365">
        <v>0</v>
      </c>
      <c r="BU1722" s="365">
        <v>0</v>
      </c>
      <c r="BV1722" s="365">
        <v>0</v>
      </c>
      <c r="BW1722" s="365">
        <v>0</v>
      </c>
      <c r="BX1722" s="365">
        <v>0</v>
      </c>
      <c r="BY1722" s="365">
        <v>0</v>
      </c>
      <c r="BZ1722" s="365">
        <v>2</v>
      </c>
      <c r="CA1722" s="365">
        <v>0</v>
      </c>
    </row>
    <row r="1723" spans="1:79">
      <c r="A1723" s="458" t="str">
        <f t="shared" si="26"/>
        <v>1801002264075000</v>
      </c>
      <c r="B1723" s="364" t="s">
        <v>1616</v>
      </c>
      <c r="C1723" s="364" t="s">
        <v>553</v>
      </c>
      <c r="D1723" s="364" t="s">
        <v>577</v>
      </c>
      <c r="E1723" s="364" t="s">
        <v>555</v>
      </c>
      <c r="F1723" s="364" t="s">
        <v>595</v>
      </c>
      <c r="G1723" s="364" t="s">
        <v>596</v>
      </c>
      <c r="H1723" s="364" t="s">
        <v>556</v>
      </c>
      <c r="J1723" s="364" t="s">
        <v>568</v>
      </c>
      <c r="K1723" s="364" t="s">
        <v>561</v>
      </c>
      <c r="L1723" s="364" t="s">
        <v>741</v>
      </c>
      <c r="M1723" s="364" t="s">
        <v>744</v>
      </c>
      <c r="N1723" s="364" t="s">
        <v>739</v>
      </c>
      <c r="O1723" s="364" t="s">
        <v>756</v>
      </c>
      <c r="P1723" s="364" t="s">
        <v>739</v>
      </c>
      <c r="Q1723" s="364" t="s">
        <v>740</v>
      </c>
      <c r="R1723" s="364" t="s">
        <v>744</v>
      </c>
      <c r="S1723" s="364" t="s">
        <v>739</v>
      </c>
      <c r="T1723" s="365">
        <v>0</v>
      </c>
      <c r="U1723" s="365">
        <v>2</v>
      </c>
      <c r="V1723" s="365">
        <v>0</v>
      </c>
      <c r="W1723" s="365">
        <v>0</v>
      </c>
      <c r="X1723" s="365">
        <v>2</v>
      </c>
      <c r="Y1723" s="365">
        <v>1</v>
      </c>
      <c r="Z1723" s="365">
        <v>1</v>
      </c>
      <c r="AA1723" s="365">
        <v>0</v>
      </c>
      <c r="AB1723" s="365">
        <v>0</v>
      </c>
      <c r="AC1723" s="365">
        <v>0</v>
      </c>
      <c r="AD1723" s="365">
        <v>0</v>
      </c>
    </row>
    <row r="1724" spans="1:79">
      <c r="A1724" s="458" t="str">
        <f t="shared" si="26"/>
        <v>1802101264075000</v>
      </c>
      <c r="B1724" s="364" t="s">
        <v>1616</v>
      </c>
      <c r="C1724" s="364" t="s">
        <v>553</v>
      </c>
      <c r="D1724" s="364" t="s">
        <v>577</v>
      </c>
      <c r="E1724" s="364" t="s">
        <v>555</v>
      </c>
      <c r="F1724" s="364" t="s">
        <v>595</v>
      </c>
      <c r="G1724" s="364" t="s">
        <v>596</v>
      </c>
      <c r="H1724" s="364" t="s">
        <v>556</v>
      </c>
      <c r="J1724" s="364" t="s">
        <v>559</v>
      </c>
      <c r="K1724" s="364" t="s">
        <v>558</v>
      </c>
      <c r="L1724" s="364" t="s">
        <v>741</v>
      </c>
      <c r="M1724" s="364" t="s">
        <v>744</v>
      </c>
      <c r="N1724" s="364" t="s">
        <v>739</v>
      </c>
      <c r="O1724" s="364" t="s">
        <v>756</v>
      </c>
      <c r="P1724" s="364" t="s">
        <v>739</v>
      </c>
      <c r="Q1724" s="364" t="s">
        <v>740</v>
      </c>
      <c r="R1724" s="364" t="s">
        <v>744</v>
      </c>
      <c r="S1724" s="364" t="s">
        <v>739</v>
      </c>
      <c r="T1724" s="365">
        <v>1446</v>
      </c>
      <c r="U1724" s="365">
        <v>617</v>
      </c>
      <c r="V1724" s="365">
        <v>0</v>
      </c>
      <c r="W1724" s="365">
        <v>0</v>
      </c>
      <c r="X1724" s="365">
        <v>432</v>
      </c>
      <c r="Y1724" s="365">
        <v>2495</v>
      </c>
      <c r="Z1724" s="365">
        <v>1791</v>
      </c>
      <c r="AA1724" s="365">
        <v>1791</v>
      </c>
      <c r="AB1724" s="365">
        <v>0</v>
      </c>
      <c r="AC1724" s="365">
        <v>0</v>
      </c>
      <c r="AD1724" s="365">
        <v>0</v>
      </c>
      <c r="AE1724" s="365">
        <v>0</v>
      </c>
      <c r="AF1724" s="365">
        <v>0</v>
      </c>
      <c r="AG1724" s="365">
        <v>219</v>
      </c>
      <c r="AH1724" s="365">
        <v>11168</v>
      </c>
      <c r="AI1724" s="365">
        <v>0</v>
      </c>
      <c r="AJ1724" s="365">
        <v>0</v>
      </c>
      <c r="AK1724" s="365">
        <v>0</v>
      </c>
      <c r="AL1724" s="365">
        <v>101281</v>
      </c>
      <c r="AM1724" s="365">
        <v>0</v>
      </c>
      <c r="AN1724" s="365">
        <v>0</v>
      </c>
      <c r="AO1724" s="365">
        <v>0</v>
      </c>
      <c r="AP1724" s="365">
        <v>0</v>
      </c>
      <c r="AQ1724" s="365">
        <v>0</v>
      </c>
      <c r="AR1724" s="365">
        <v>0</v>
      </c>
      <c r="AS1724" s="365">
        <v>0</v>
      </c>
      <c r="AT1724" s="365">
        <v>0</v>
      </c>
      <c r="AU1724" s="365">
        <v>1469</v>
      </c>
      <c r="AV1724" s="365">
        <v>118423</v>
      </c>
      <c r="AW1724" s="365">
        <v>0</v>
      </c>
      <c r="AX1724" s="365">
        <v>0</v>
      </c>
      <c r="AY1724" s="365">
        <v>118423</v>
      </c>
    </row>
    <row r="1725" spans="1:79">
      <c r="A1725" s="458" t="str">
        <f t="shared" si="26"/>
        <v>1802102264075000</v>
      </c>
      <c r="B1725" s="364" t="s">
        <v>1616</v>
      </c>
      <c r="C1725" s="364" t="s">
        <v>553</v>
      </c>
      <c r="D1725" s="364" t="s">
        <v>577</v>
      </c>
      <c r="E1725" s="364" t="s">
        <v>555</v>
      </c>
      <c r="F1725" s="364" t="s">
        <v>595</v>
      </c>
      <c r="G1725" s="364" t="s">
        <v>596</v>
      </c>
      <c r="H1725" s="364" t="s">
        <v>556</v>
      </c>
      <c r="J1725" s="364" t="s">
        <v>559</v>
      </c>
      <c r="K1725" s="364" t="s">
        <v>561</v>
      </c>
      <c r="L1725" s="364" t="s">
        <v>741</v>
      </c>
      <c r="M1725" s="364" t="s">
        <v>744</v>
      </c>
      <c r="N1725" s="364" t="s">
        <v>739</v>
      </c>
      <c r="O1725" s="364" t="s">
        <v>756</v>
      </c>
      <c r="P1725" s="364" t="s">
        <v>739</v>
      </c>
      <c r="Q1725" s="364" t="s">
        <v>740</v>
      </c>
      <c r="R1725" s="364" t="s">
        <v>744</v>
      </c>
      <c r="S1725" s="364" t="s">
        <v>739</v>
      </c>
      <c r="T1725" s="365">
        <v>1281</v>
      </c>
      <c r="U1725" s="365">
        <v>165</v>
      </c>
      <c r="V1725" s="365">
        <v>594</v>
      </c>
      <c r="W1725" s="365">
        <v>23</v>
      </c>
      <c r="X1725" s="365">
        <v>0</v>
      </c>
      <c r="Y1725" s="365">
        <v>0</v>
      </c>
      <c r="Z1725" s="365">
        <v>0</v>
      </c>
      <c r="AA1725" s="365">
        <v>0</v>
      </c>
      <c r="AB1725" s="365">
        <v>432</v>
      </c>
      <c r="AC1725" s="365">
        <v>0</v>
      </c>
      <c r="AD1725" s="365">
        <v>0</v>
      </c>
      <c r="AE1725" s="365">
        <v>2307</v>
      </c>
      <c r="AF1725" s="365">
        <v>188</v>
      </c>
      <c r="AG1725" s="365">
        <v>0</v>
      </c>
    </row>
    <row r="1726" spans="1:79">
      <c r="A1726" s="458" t="str">
        <f t="shared" si="26"/>
        <v>1802401264075000</v>
      </c>
      <c r="B1726" s="364" t="s">
        <v>1616</v>
      </c>
      <c r="C1726" s="364" t="s">
        <v>553</v>
      </c>
      <c r="D1726" s="364" t="s">
        <v>577</v>
      </c>
      <c r="E1726" s="364" t="s">
        <v>555</v>
      </c>
      <c r="F1726" s="364" t="s">
        <v>595</v>
      </c>
      <c r="G1726" s="364" t="s">
        <v>596</v>
      </c>
      <c r="H1726" s="364" t="s">
        <v>556</v>
      </c>
      <c r="J1726" s="364" t="s">
        <v>560</v>
      </c>
      <c r="K1726" s="364" t="s">
        <v>558</v>
      </c>
      <c r="L1726" s="364" t="s">
        <v>741</v>
      </c>
      <c r="M1726" s="364" t="s">
        <v>744</v>
      </c>
      <c r="N1726" s="364" t="s">
        <v>739</v>
      </c>
      <c r="O1726" s="364" t="s">
        <v>756</v>
      </c>
      <c r="P1726" s="364" t="s">
        <v>739</v>
      </c>
      <c r="Q1726" s="364" t="s">
        <v>740</v>
      </c>
      <c r="R1726" s="364" t="s">
        <v>744</v>
      </c>
      <c r="S1726" s="364" t="s">
        <v>739</v>
      </c>
      <c r="T1726" s="365">
        <v>0</v>
      </c>
      <c r="U1726" s="365">
        <v>1868</v>
      </c>
      <c r="V1726" s="365">
        <v>11699</v>
      </c>
      <c r="W1726" s="365">
        <v>73238</v>
      </c>
      <c r="X1726" s="365">
        <v>0</v>
      </c>
      <c r="Y1726" s="365">
        <v>0</v>
      </c>
      <c r="Z1726" s="365">
        <v>0</v>
      </c>
      <c r="AA1726" s="365">
        <v>0</v>
      </c>
      <c r="AB1726" s="365">
        <v>0</v>
      </c>
      <c r="AC1726" s="365">
        <v>0</v>
      </c>
      <c r="AD1726" s="365">
        <v>0</v>
      </c>
      <c r="AE1726" s="365">
        <v>86805</v>
      </c>
      <c r="AF1726" s="365">
        <v>0</v>
      </c>
      <c r="AG1726" s="365">
        <v>86805</v>
      </c>
      <c r="AH1726" s="365">
        <v>0</v>
      </c>
      <c r="AI1726" s="365">
        <v>86805</v>
      </c>
    </row>
    <row r="1727" spans="1:79">
      <c r="A1727" s="458" t="str">
        <f t="shared" si="26"/>
        <v>1802402264075000</v>
      </c>
      <c r="B1727" s="364" t="s">
        <v>1616</v>
      </c>
      <c r="C1727" s="364" t="s">
        <v>553</v>
      </c>
      <c r="D1727" s="364" t="s">
        <v>577</v>
      </c>
      <c r="E1727" s="364" t="s">
        <v>555</v>
      </c>
      <c r="F1727" s="364" t="s">
        <v>595</v>
      </c>
      <c r="G1727" s="364" t="s">
        <v>596</v>
      </c>
      <c r="H1727" s="364" t="s">
        <v>556</v>
      </c>
      <c r="J1727" s="364" t="s">
        <v>560</v>
      </c>
      <c r="K1727" s="364" t="s">
        <v>561</v>
      </c>
      <c r="L1727" s="364" t="s">
        <v>741</v>
      </c>
      <c r="M1727" s="364" t="s">
        <v>744</v>
      </c>
      <c r="N1727" s="364" t="s">
        <v>739</v>
      </c>
      <c r="O1727" s="364" t="s">
        <v>756</v>
      </c>
      <c r="P1727" s="364" t="s">
        <v>739</v>
      </c>
      <c r="Q1727" s="364" t="s">
        <v>740</v>
      </c>
      <c r="R1727" s="364" t="s">
        <v>744</v>
      </c>
      <c r="S1727" s="364" t="s">
        <v>739</v>
      </c>
      <c r="T1727" s="365">
        <v>0</v>
      </c>
      <c r="U1727" s="365">
        <v>0</v>
      </c>
      <c r="V1727" s="365">
        <v>11699</v>
      </c>
      <c r="W1727" s="365">
        <v>72940</v>
      </c>
      <c r="X1727" s="365">
        <v>0</v>
      </c>
      <c r="Y1727" s="365">
        <v>0</v>
      </c>
      <c r="Z1727" s="365">
        <v>0</v>
      </c>
      <c r="AA1727" s="365">
        <v>0</v>
      </c>
      <c r="AB1727" s="365">
        <v>0</v>
      </c>
      <c r="AC1727" s="365">
        <v>0</v>
      </c>
      <c r="AD1727" s="365">
        <v>0</v>
      </c>
      <c r="AE1727" s="365">
        <v>84639</v>
      </c>
      <c r="AF1727" s="365">
        <v>0</v>
      </c>
      <c r="AG1727" s="365">
        <v>84639</v>
      </c>
      <c r="AH1727" s="365">
        <v>0</v>
      </c>
      <c r="AI1727" s="365">
        <v>0</v>
      </c>
    </row>
    <row r="1728" spans="1:79">
      <c r="A1728" s="458" t="str">
        <f t="shared" si="26"/>
        <v>1802403264075000</v>
      </c>
      <c r="B1728" s="364" t="s">
        <v>1616</v>
      </c>
      <c r="C1728" s="364" t="s">
        <v>553</v>
      </c>
      <c r="D1728" s="364" t="s">
        <v>577</v>
      </c>
      <c r="E1728" s="364" t="s">
        <v>555</v>
      </c>
      <c r="F1728" s="364" t="s">
        <v>595</v>
      </c>
      <c r="G1728" s="364" t="s">
        <v>596</v>
      </c>
      <c r="H1728" s="364" t="s">
        <v>556</v>
      </c>
      <c r="J1728" s="364" t="s">
        <v>560</v>
      </c>
      <c r="K1728" s="364" t="s">
        <v>562</v>
      </c>
      <c r="L1728" s="364" t="s">
        <v>741</v>
      </c>
      <c r="M1728" s="364" t="s">
        <v>744</v>
      </c>
      <c r="N1728" s="364" t="s">
        <v>739</v>
      </c>
      <c r="O1728" s="364" t="s">
        <v>756</v>
      </c>
      <c r="P1728" s="364" t="s">
        <v>739</v>
      </c>
      <c r="Q1728" s="364" t="s">
        <v>740</v>
      </c>
      <c r="R1728" s="364" t="s">
        <v>744</v>
      </c>
      <c r="S1728" s="364" t="s">
        <v>739</v>
      </c>
      <c r="T1728" s="365">
        <v>0</v>
      </c>
      <c r="U1728" s="365">
        <v>0</v>
      </c>
      <c r="V1728" s="365">
        <v>0</v>
      </c>
      <c r="W1728" s="365">
        <v>0</v>
      </c>
      <c r="X1728" s="365">
        <v>0</v>
      </c>
      <c r="Y1728" s="365">
        <v>0</v>
      </c>
      <c r="Z1728" s="365">
        <v>0</v>
      </c>
      <c r="AA1728" s="365">
        <v>0</v>
      </c>
      <c r="AB1728" s="365">
        <v>0</v>
      </c>
      <c r="AC1728" s="365">
        <v>0</v>
      </c>
      <c r="AD1728" s="365">
        <v>0</v>
      </c>
      <c r="AE1728" s="365">
        <v>0</v>
      </c>
      <c r="AF1728" s="365">
        <v>0</v>
      </c>
      <c r="AG1728" s="365">
        <v>0</v>
      </c>
      <c r="AH1728" s="365">
        <v>0</v>
      </c>
      <c r="AI1728" s="365">
        <v>0</v>
      </c>
    </row>
    <row r="1729" spans="1:109">
      <c r="A1729" s="458" t="str">
        <f t="shared" si="26"/>
        <v>1802404264075000</v>
      </c>
      <c r="B1729" s="364" t="s">
        <v>1616</v>
      </c>
      <c r="C1729" s="364" t="s">
        <v>553</v>
      </c>
      <c r="D1729" s="364" t="s">
        <v>577</v>
      </c>
      <c r="E1729" s="364" t="s">
        <v>555</v>
      </c>
      <c r="F1729" s="364" t="s">
        <v>595</v>
      </c>
      <c r="G1729" s="364" t="s">
        <v>596</v>
      </c>
      <c r="H1729" s="364" t="s">
        <v>556</v>
      </c>
      <c r="J1729" s="364" t="s">
        <v>560</v>
      </c>
      <c r="K1729" s="364" t="s">
        <v>563</v>
      </c>
      <c r="L1729" s="364" t="s">
        <v>741</v>
      </c>
      <c r="M1729" s="364" t="s">
        <v>744</v>
      </c>
      <c r="N1729" s="364" t="s">
        <v>739</v>
      </c>
      <c r="O1729" s="364" t="s">
        <v>756</v>
      </c>
      <c r="P1729" s="364" t="s">
        <v>739</v>
      </c>
      <c r="Q1729" s="364" t="s">
        <v>740</v>
      </c>
      <c r="R1729" s="364" t="s">
        <v>744</v>
      </c>
      <c r="S1729" s="364" t="s">
        <v>739</v>
      </c>
      <c r="T1729" s="365">
        <v>0</v>
      </c>
      <c r="U1729" s="365">
        <v>0</v>
      </c>
      <c r="V1729" s="365">
        <v>0</v>
      </c>
      <c r="W1729" s="365">
        <v>0</v>
      </c>
      <c r="X1729" s="365">
        <v>0</v>
      </c>
      <c r="Y1729" s="365">
        <v>0</v>
      </c>
      <c r="Z1729" s="365">
        <v>0</v>
      </c>
      <c r="AA1729" s="365">
        <v>0</v>
      </c>
      <c r="AB1729" s="365">
        <v>0</v>
      </c>
      <c r="AC1729" s="365">
        <v>0</v>
      </c>
      <c r="AD1729" s="365">
        <v>0</v>
      </c>
      <c r="AE1729" s="365">
        <v>0</v>
      </c>
      <c r="AF1729" s="365">
        <v>0</v>
      </c>
      <c r="AG1729" s="365">
        <v>0</v>
      </c>
      <c r="AH1729" s="365">
        <v>0</v>
      </c>
      <c r="AI1729" s="365">
        <v>0</v>
      </c>
    </row>
    <row r="1730" spans="1:109">
      <c r="A1730" s="458" t="str">
        <f t="shared" si="26"/>
        <v>1802405264075000</v>
      </c>
      <c r="B1730" s="364" t="s">
        <v>1616</v>
      </c>
      <c r="C1730" s="364" t="s">
        <v>553</v>
      </c>
      <c r="D1730" s="364" t="s">
        <v>577</v>
      </c>
      <c r="E1730" s="364" t="s">
        <v>555</v>
      </c>
      <c r="F1730" s="364" t="s">
        <v>595</v>
      </c>
      <c r="G1730" s="364" t="s">
        <v>596</v>
      </c>
      <c r="H1730" s="364" t="s">
        <v>556</v>
      </c>
      <c r="J1730" s="364" t="s">
        <v>560</v>
      </c>
      <c r="K1730" s="364" t="s">
        <v>564</v>
      </c>
      <c r="L1730" s="364" t="s">
        <v>741</v>
      </c>
      <c r="M1730" s="364" t="s">
        <v>744</v>
      </c>
      <c r="N1730" s="364" t="s">
        <v>739</v>
      </c>
      <c r="O1730" s="364" t="s">
        <v>756</v>
      </c>
      <c r="P1730" s="364" t="s">
        <v>739</v>
      </c>
      <c r="Q1730" s="364" t="s">
        <v>740</v>
      </c>
      <c r="R1730" s="364" t="s">
        <v>744</v>
      </c>
      <c r="S1730" s="364" t="s">
        <v>739</v>
      </c>
      <c r="T1730" s="365">
        <v>0</v>
      </c>
      <c r="U1730" s="365">
        <v>0</v>
      </c>
      <c r="V1730" s="365">
        <v>0</v>
      </c>
      <c r="W1730" s="365">
        <v>298</v>
      </c>
      <c r="X1730" s="365">
        <v>0</v>
      </c>
      <c r="Y1730" s="365">
        <v>0</v>
      </c>
      <c r="Z1730" s="365">
        <v>0</v>
      </c>
      <c r="AA1730" s="365">
        <v>0</v>
      </c>
      <c r="AB1730" s="365">
        <v>0</v>
      </c>
      <c r="AC1730" s="365">
        <v>0</v>
      </c>
      <c r="AD1730" s="365">
        <v>0</v>
      </c>
      <c r="AE1730" s="365">
        <v>298</v>
      </c>
      <c r="AF1730" s="365">
        <v>0</v>
      </c>
      <c r="AG1730" s="365">
        <v>298</v>
      </c>
      <c r="AH1730" s="365">
        <v>0</v>
      </c>
      <c r="AI1730" s="365">
        <v>0</v>
      </c>
    </row>
    <row r="1731" spans="1:109">
      <c r="A1731" s="458" t="str">
        <f t="shared" ref="A1731:A1794" si="27">+D1731&amp;E1731&amp;J1731&amp;K1731&amp;F1731&amp;H1731</f>
        <v>1802406264075000</v>
      </c>
      <c r="B1731" s="364" t="s">
        <v>1616</v>
      </c>
      <c r="C1731" s="364" t="s">
        <v>553</v>
      </c>
      <c r="D1731" s="364" t="s">
        <v>577</v>
      </c>
      <c r="E1731" s="364" t="s">
        <v>555</v>
      </c>
      <c r="F1731" s="364" t="s">
        <v>595</v>
      </c>
      <c r="G1731" s="364" t="s">
        <v>596</v>
      </c>
      <c r="H1731" s="364" t="s">
        <v>556</v>
      </c>
      <c r="J1731" s="364" t="s">
        <v>560</v>
      </c>
      <c r="K1731" s="364" t="s">
        <v>565</v>
      </c>
      <c r="L1731" s="364" t="s">
        <v>741</v>
      </c>
      <c r="M1731" s="364" t="s">
        <v>744</v>
      </c>
      <c r="N1731" s="364" t="s">
        <v>739</v>
      </c>
      <c r="O1731" s="364" t="s">
        <v>756</v>
      </c>
      <c r="P1731" s="364" t="s">
        <v>739</v>
      </c>
      <c r="Q1731" s="364" t="s">
        <v>740</v>
      </c>
      <c r="R1731" s="364" t="s">
        <v>744</v>
      </c>
      <c r="S1731" s="364" t="s">
        <v>739</v>
      </c>
      <c r="T1731" s="365">
        <v>0</v>
      </c>
      <c r="U1731" s="365">
        <v>1068</v>
      </c>
      <c r="V1731" s="365">
        <v>0</v>
      </c>
      <c r="W1731" s="365">
        <v>0</v>
      </c>
      <c r="X1731" s="365">
        <v>0</v>
      </c>
      <c r="Y1731" s="365">
        <v>0</v>
      </c>
      <c r="Z1731" s="365">
        <v>0</v>
      </c>
      <c r="AA1731" s="365">
        <v>0</v>
      </c>
      <c r="AB1731" s="365">
        <v>0</v>
      </c>
      <c r="AC1731" s="365">
        <v>0</v>
      </c>
      <c r="AD1731" s="365">
        <v>0</v>
      </c>
      <c r="AE1731" s="365">
        <v>1068</v>
      </c>
      <c r="AF1731" s="365">
        <v>0</v>
      </c>
      <c r="AG1731" s="365">
        <v>1068</v>
      </c>
      <c r="AH1731" s="365">
        <v>0</v>
      </c>
      <c r="AI1731" s="365">
        <v>0</v>
      </c>
    </row>
    <row r="1732" spans="1:109">
      <c r="A1732" s="458" t="str">
        <f t="shared" si="27"/>
        <v>1802407264075000</v>
      </c>
      <c r="B1732" s="364" t="s">
        <v>1616</v>
      </c>
      <c r="C1732" s="364" t="s">
        <v>553</v>
      </c>
      <c r="D1732" s="364" t="s">
        <v>577</v>
      </c>
      <c r="E1732" s="364" t="s">
        <v>555</v>
      </c>
      <c r="F1732" s="364" t="s">
        <v>595</v>
      </c>
      <c r="G1732" s="364" t="s">
        <v>596</v>
      </c>
      <c r="H1732" s="364" t="s">
        <v>556</v>
      </c>
      <c r="J1732" s="364" t="s">
        <v>560</v>
      </c>
      <c r="K1732" s="364" t="s">
        <v>566</v>
      </c>
      <c r="L1732" s="364" t="s">
        <v>741</v>
      </c>
      <c r="M1732" s="364" t="s">
        <v>744</v>
      </c>
      <c r="N1732" s="364" t="s">
        <v>739</v>
      </c>
      <c r="O1732" s="364" t="s">
        <v>756</v>
      </c>
      <c r="P1732" s="364" t="s">
        <v>739</v>
      </c>
      <c r="Q1732" s="364" t="s">
        <v>740</v>
      </c>
      <c r="R1732" s="364" t="s">
        <v>744</v>
      </c>
      <c r="S1732" s="364" t="s">
        <v>739</v>
      </c>
      <c r="T1732" s="365">
        <v>0</v>
      </c>
      <c r="U1732" s="365">
        <v>800</v>
      </c>
      <c r="V1732" s="365">
        <v>0</v>
      </c>
      <c r="W1732" s="365">
        <v>0</v>
      </c>
      <c r="X1732" s="365">
        <v>0</v>
      </c>
      <c r="Y1732" s="365">
        <v>0</v>
      </c>
      <c r="Z1732" s="365">
        <v>0</v>
      </c>
      <c r="AA1732" s="365">
        <v>0</v>
      </c>
      <c r="AB1732" s="365">
        <v>0</v>
      </c>
      <c r="AC1732" s="365">
        <v>0</v>
      </c>
      <c r="AD1732" s="365">
        <v>0</v>
      </c>
      <c r="AE1732" s="365">
        <v>800</v>
      </c>
      <c r="AF1732" s="365">
        <v>0</v>
      </c>
      <c r="AG1732" s="365">
        <v>800</v>
      </c>
      <c r="AH1732" s="365">
        <v>0</v>
      </c>
      <c r="AI1732" s="365">
        <v>0</v>
      </c>
    </row>
    <row r="1733" spans="1:109">
      <c r="A1733" s="458" t="str">
        <f t="shared" si="27"/>
        <v>1802408264075000</v>
      </c>
      <c r="B1733" s="364" t="s">
        <v>1616</v>
      </c>
      <c r="C1733" s="364" t="s">
        <v>553</v>
      </c>
      <c r="D1733" s="364" t="s">
        <v>577</v>
      </c>
      <c r="E1733" s="364" t="s">
        <v>555</v>
      </c>
      <c r="F1733" s="364" t="s">
        <v>595</v>
      </c>
      <c r="G1733" s="364" t="s">
        <v>596</v>
      </c>
      <c r="H1733" s="364" t="s">
        <v>556</v>
      </c>
      <c r="J1733" s="364" t="s">
        <v>560</v>
      </c>
      <c r="K1733" s="364" t="s">
        <v>554</v>
      </c>
      <c r="L1733" s="364" t="s">
        <v>741</v>
      </c>
      <c r="M1733" s="364" t="s">
        <v>744</v>
      </c>
      <c r="N1733" s="364" t="s">
        <v>739</v>
      </c>
      <c r="O1733" s="364" t="s">
        <v>756</v>
      </c>
      <c r="P1733" s="364" t="s">
        <v>739</v>
      </c>
      <c r="Q1733" s="364" t="s">
        <v>740</v>
      </c>
      <c r="R1733" s="364" t="s">
        <v>744</v>
      </c>
      <c r="S1733" s="364" t="s">
        <v>739</v>
      </c>
      <c r="T1733" s="365">
        <v>0</v>
      </c>
      <c r="U1733" s="365">
        <v>0</v>
      </c>
      <c r="V1733" s="365">
        <v>0</v>
      </c>
      <c r="W1733" s="365">
        <v>0</v>
      </c>
      <c r="X1733" s="365">
        <v>0</v>
      </c>
      <c r="Y1733" s="365">
        <v>0</v>
      </c>
      <c r="Z1733" s="365">
        <v>0</v>
      </c>
      <c r="AA1733" s="365">
        <v>0</v>
      </c>
      <c r="AB1733" s="365">
        <v>0</v>
      </c>
      <c r="AC1733" s="365">
        <v>0</v>
      </c>
      <c r="AD1733" s="365">
        <v>0</v>
      </c>
      <c r="AE1733" s="365">
        <v>0</v>
      </c>
      <c r="AF1733" s="365">
        <v>0</v>
      </c>
      <c r="AG1733" s="365">
        <v>0</v>
      </c>
      <c r="AH1733" s="365">
        <v>0</v>
      </c>
      <c r="AI1733" s="365">
        <v>0</v>
      </c>
    </row>
    <row r="1734" spans="1:109">
      <c r="A1734" s="458" t="str">
        <f t="shared" si="27"/>
        <v>1802409264075000</v>
      </c>
      <c r="B1734" s="364" t="s">
        <v>1616</v>
      </c>
      <c r="C1734" s="364" t="s">
        <v>553</v>
      </c>
      <c r="D1734" s="364" t="s">
        <v>577</v>
      </c>
      <c r="E1734" s="364" t="s">
        <v>555</v>
      </c>
      <c r="F1734" s="364" t="s">
        <v>595</v>
      </c>
      <c r="G1734" s="364" t="s">
        <v>596</v>
      </c>
      <c r="H1734" s="364" t="s">
        <v>556</v>
      </c>
      <c r="J1734" s="364" t="s">
        <v>560</v>
      </c>
      <c r="K1734" s="364" t="s">
        <v>567</v>
      </c>
      <c r="L1734" s="364" t="s">
        <v>741</v>
      </c>
      <c r="M1734" s="364" t="s">
        <v>744</v>
      </c>
      <c r="N1734" s="364" t="s">
        <v>739</v>
      </c>
      <c r="O1734" s="364" t="s">
        <v>756</v>
      </c>
      <c r="P1734" s="364" t="s">
        <v>739</v>
      </c>
      <c r="Q1734" s="364" t="s">
        <v>740</v>
      </c>
      <c r="R1734" s="364" t="s">
        <v>744</v>
      </c>
      <c r="S1734" s="364" t="s">
        <v>739</v>
      </c>
      <c r="T1734" s="365">
        <v>0</v>
      </c>
      <c r="U1734" s="365">
        <v>0</v>
      </c>
      <c r="V1734" s="365">
        <v>0</v>
      </c>
      <c r="W1734" s="365">
        <v>0</v>
      </c>
      <c r="X1734" s="365">
        <v>0</v>
      </c>
      <c r="Y1734" s="365">
        <v>0</v>
      </c>
      <c r="Z1734" s="365">
        <v>0</v>
      </c>
      <c r="AA1734" s="365">
        <v>0</v>
      </c>
      <c r="AB1734" s="365">
        <v>0</v>
      </c>
      <c r="AC1734" s="365">
        <v>0</v>
      </c>
      <c r="AD1734" s="365">
        <v>0</v>
      </c>
      <c r="AE1734" s="365">
        <v>0</v>
      </c>
      <c r="AF1734" s="365">
        <v>0</v>
      </c>
      <c r="AG1734" s="365">
        <v>0</v>
      </c>
      <c r="AH1734" s="365">
        <v>0</v>
      </c>
      <c r="AI1734" s="365">
        <v>0</v>
      </c>
    </row>
    <row r="1735" spans="1:109">
      <c r="A1735" s="458" t="str">
        <f t="shared" si="27"/>
        <v>1802410264075000</v>
      </c>
      <c r="B1735" s="364" t="s">
        <v>1616</v>
      </c>
      <c r="C1735" s="364" t="s">
        <v>553</v>
      </c>
      <c r="D1735" s="364" t="s">
        <v>577</v>
      </c>
      <c r="E1735" s="364" t="s">
        <v>555</v>
      </c>
      <c r="F1735" s="364" t="s">
        <v>595</v>
      </c>
      <c r="G1735" s="364" t="s">
        <v>596</v>
      </c>
      <c r="H1735" s="364" t="s">
        <v>556</v>
      </c>
      <c r="J1735" s="364" t="s">
        <v>560</v>
      </c>
      <c r="K1735" s="364" t="s">
        <v>568</v>
      </c>
      <c r="L1735" s="364" t="s">
        <v>741</v>
      </c>
      <c r="M1735" s="364" t="s">
        <v>744</v>
      </c>
      <c r="N1735" s="364" t="s">
        <v>739</v>
      </c>
      <c r="O1735" s="364" t="s">
        <v>756</v>
      </c>
      <c r="P1735" s="364" t="s">
        <v>739</v>
      </c>
      <c r="Q1735" s="364" t="s">
        <v>740</v>
      </c>
      <c r="R1735" s="364" t="s">
        <v>744</v>
      </c>
      <c r="S1735" s="364" t="s">
        <v>739</v>
      </c>
      <c r="T1735" s="365">
        <v>0</v>
      </c>
      <c r="U1735" s="365">
        <v>0</v>
      </c>
      <c r="V1735" s="365">
        <v>0</v>
      </c>
      <c r="W1735" s="365">
        <v>0</v>
      </c>
      <c r="X1735" s="365">
        <v>0</v>
      </c>
      <c r="Y1735" s="365">
        <v>0</v>
      </c>
      <c r="Z1735" s="365">
        <v>0</v>
      </c>
      <c r="AA1735" s="365">
        <v>0</v>
      </c>
      <c r="AB1735" s="365">
        <v>0</v>
      </c>
      <c r="AC1735" s="365">
        <v>0</v>
      </c>
      <c r="AD1735" s="365">
        <v>0</v>
      </c>
      <c r="AE1735" s="365">
        <v>0</v>
      </c>
      <c r="AF1735" s="365">
        <v>0</v>
      </c>
      <c r="AG1735" s="365">
        <v>0</v>
      </c>
      <c r="AH1735" s="365">
        <v>0</v>
      </c>
      <c r="AI1735" s="365">
        <v>0</v>
      </c>
    </row>
    <row r="1736" spans="1:109">
      <c r="A1736" s="458" t="str">
        <f t="shared" si="27"/>
        <v>1802411264075000</v>
      </c>
      <c r="B1736" s="364" t="s">
        <v>1616</v>
      </c>
      <c r="C1736" s="364" t="s">
        <v>553</v>
      </c>
      <c r="D1736" s="364" t="s">
        <v>577</v>
      </c>
      <c r="E1736" s="364" t="s">
        <v>555</v>
      </c>
      <c r="F1736" s="364" t="s">
        <v>595</v>
      </c>
      <c r="G1736" s="364" t="s">
        <v>596</v>
      </c>
      <c r="H1736" s="364" t="s">
        <v>556</v>
      </c>
      <c r="J1736" s="364" t="s">
        <v>560</v>
      </c>
      <c r="K1736" s="364" t="s">
        <v>569</v>
      </c>
      <c r="L1736" s="364" t="s">
        <v>741</v>
      </c>
      <c r="M1736" s="364" t="s">
        <v>744</v>
      </c>
      <c r="N1736" s="364" t="s">
        <v>739</v>
      </c>
      <c r="O1736" s="364" t="s">
        <v>756</v>
      </c>
      <c r="P1736" s="364" t="s">
        <v>739</v>
      </c>
      <c r="Q1736" s="364" t="s">
        <v>740</v>
      </c>
      <c r="R1736" s="364" t="s">
        <v>744</v>
      </c>
      <c r="S1736" s="364" t="s">
        <v>739</v>
      </c>
      <c r="T1736" s="365">
        <v>0</v>
      </c>
      <c r="U1736" s="365">
        <v>0</v>
      </c>
      <c r="V1736" s="365">
        <v>0</v>
      </c>
      <c r="W1736" s="365">
        <v>0</v>
      </c>
      <c r="X1736" s="365">
        <v>0</v>
      </c>
      <c r="Y1736" s="365">
        <v>0</v>
      </c>
      <c r="Z1736" s="365">
        <v>0</v>
      </c>
      <c r="AA1736" s="365">
        <v>0</v>
      </c>
      <c r="AB1736" s="365">
        <v>0</v>
      </c>
      <c r="AC1736" s="365">
        <v>0</v>
      </c>
      <c r="AD1736" s="365">
        <v>0</v>
      </c>
      <c r="AE1736" s="365">
        <v>0</v>
      </c>
      <c r="AF1736" s="365">
        <v>0</v>
      </c>
      <c r="AG1736" s="365">
        <v>0</v>
      </c>
      <c r="AH1736" s="365">
        <v>0</v>
      </c>
      <c r="AI1736" s="365">
        <v>0</v>
      </c>
    </row>
    <row r="1737" spans="1:109">
      <c r="A1737" s="458" t="str">
        <f t="shared" si="27"/>
        <v>1802412264075000</v>
      </c>
      <c r="B1737" s="364" t="s">
        <v>1616</v>
      </c>
      <c r="C1737" s="364" t="s">
        <v>553</v>
      </c>
      <c r="D1737" s="364" t="s">
        <v>577</v>
      </c>
      <c r="E1737" s="364" t="s">
        <v>555</v>
      </c>
      <c r="F1737" s="364" t="s">
        <v>595</v>
      </c>
      <c r="G1737" s="364" t="s">
        <v>596</v>
      </c>
      <c r="H1737" s="364" t="s">
        <v>556</v>
      </c>
      <c r="J1737" s="364" t="s">
        <v>560</v>
      </c>
      <c r="K1737" s="364" t="s">
        <v>557</v>
      </c>
      <c r="L1737" s="364" t="s">
        <v>741</v>
      </c>
      <c r="M1737" s="364" t="s">
        <v>744</v>
      </c>
      <c r="N1737" s="364" t="s">
        <v>739</v>
      </c>
      <c r="O1737" s="364" t="s">
        <v>756</v>
      </c>
      <c r="P1737" s="364" t="s">
        <v>739</v>
      </c>
      <c r="Q1737" s="364" t="s">
        <v>740</v>
      </c>
      <c r="R1737" s="364" t="s">
        <v>744</v>
      </c>
      <c r="S1737" s="364" t="s">
        <v>739</v>
      </c>
      <c r="T1737" s="365">
        <v>0</v>
      </c>
      <c r="U1737" s="365">
        <v>0</v>
      </c>
      <c r="V1737" s="365">
        <v>0</v>
      </c>
      <c r="W1737" s="365">
        <v>0</v>
      </c>
      <c r="X1737" s="365">
        <v>0</v>
      </c>
      <c r="Y1737" s="365">
        <v>0</v>
      </c>
      <c r="Z1737" s="365">
        <v>0</v>
      </c>
      <c r="AA1737" s="365">
        <v>0</v>
      </c>
      <c r="AB1737" s="365">
        <v>0</v>
      </c>
      <c r="AC1737" s="365">
        <v>0</v>
      </c>
      <c r="AD1737" s="365">
        <v>0</v>
      </c>
      <c r="AE1737" s="365">
        <v>0</v>
      </c>
      <c r="AF1737" s="365">
        <v>0</v>
      </c>
      <c r="AG1737" s="365">
        <v>0</v>
      </c>
      <c r="AH1737" s="365">
        <v>0</v>
      </c>
      <c r="AI1737" s="365">
        <v>0</v>
      </c>
    </row>
    <row r="1738" spans="1:109">
      <c r="A1738" s="458" t="str">
        <f t="shared" si="27"/>
        <v>1802601264075000</v>
      </c>
      <c r="B1738" s="364" t="s">
        <v>1616</v>
      </c>
      <c r="C1738" s="364" t="s">
        <v>553</v>
      </c>
      <c r="D1738" s="364" t="s">
        <v>577</v>
      </c>
      <c r="E1738" s="364" t="s">
        <v>555</v>
      </c>
      <c r="F1738" s="364" t="s">
        <v>595</v>
      </c>
      <c r="G1738" s="364" t="s">
        <v>596</v>
      </c>
      <c r="H1738" s="364" t="s">
        <v>556</v>
      </c>
      <c r="J1738" s="364" t="s">
        <v>570</v>
      </c>
      <c r="K1738" s="364" t="s">
        <v>558</v>
      </c>
      <c r="L1738" s="364" t="s">
        <v>741</v>
      </c>
      <c r="M1738" s="364" t="s">
        <v>744</v>
      </c>
      <c r="N1738" s="364" t="s">
        <v>739</v>
      </c>
      <c r="O1738" s="364" t="s">
        <v>756</v>
      </c>
      <c r="P1738" s="364" t="s">
        <v>739</v>
      </c>
      <c r="Q1738" s="364" t="s">
        <v>740</v>
      </c>
      <c r="R1738" s="364" t="s">
        <v>744</v>
      </c>
      <c r="S1738" s="364" t="s">
        <v>739</v>
      </c>
      <c r="T1738" s="365">
        <v>123879</v>
      </c>
      <c r="U1738" s="365">
        <v>68960</v>
      </c>
      <c r="V1738" s="365">
        <v>68960</v>
      </c>
      <c r="W1738" s="365">
        <v>0</v>
      </c>
      <c r="X1738" s="365">
        <v>0</v>
      </c>
      <c r="Y1738" s="365">
        <v>0</v>
      </c>
      <c r="Z1738" s="365">
        <v>54919</v>
      </c>
      <c r="AA1738" s="365">
        <v>0</v>
      </c>
      <c r="AB1738" s="365">
        <v>0</v>
      </c>
      <c r="AC1738" s="365">
        <v>54915</v>
      </c>
      <c r="AD1738" s="365">
        <v>4</v>
      </c>
      <c r="AE1738" s="365">
        <v>118423</v>
      </c>
      <c r="AF1738" s="365">
        <v>115865</v>
      </c>
      <c r="AG1738" s="365">
        <v>2495</v>
      </c>
      <c r="AH1738" s="365">
        <v>0</v>
      </c>
      <c r="AI1738" s="365">
        <v>113370</v>
      </c>
      <c r="AJ1738" s="365">
        <v>2558</v>
      </c>
      <c r="AK1738" s="365">
        <v>1791</v>
      </c>
      <c r="AL1738" s="365">
        <v>1791</v>
      </c>
      <c r="AM1738" s="365">
        <v>0</v>
      </c>
      <c r="AN1738" s="365">
        <v>767</v>
      </c>
      <c r="AO1738" s="365">
        <v>5456</v>
      </c>
      <c r="AP1738" s="365">
        <v>0</v>
      </c>
      <c r="AQ1738" s="365">
        <v>0</v>
      </c>
      <c r="AR1738" s="365">
        <v>0</v>
      </c>
      <c r="AS1738" s="365">
        <v>0</v>
      </c>
      <c r="AT1738" s="365">
        <v>0</v>
      </c>
      <c r="AU1738" s="365">
        <v>0</v>
      </c>
      <c r="AV1738" s="365">
        <v>0</v>
      </c>
      <c r="AW1738" s="365">
        <v>0</v>
      </c>
      <c r="AX1738" s="365">
        <v>0</v>
      </c>
      <c r="AY1738" s="365">
        <v>0</v>
      </c>
      <c r="AZ1738" s="365">
        <v>5350</v>
      </c>
      <c r="BA1738" s="365">
        <v>0</v>
      </c>
      <c r="BB1738" s="365">
        <v>0</v>
      </c>
      <c r="BC1738" s="365">
        <v>0</v>
      </c>
      <c r="BD1738" s="365">
        <v>0</v>
      </c>
      <c r="BE1738" s="365">
        <v>0</v>
      </c>
      <c r="BF1738" s="365">
        <v>0</v>
      </c>
      <c r="BG1738" s="365">
        <v>0</v>
      </c>
      <c r="BH1738" s="365">
        <v>0</v>
      </c>
      <c r="BI1738" s="365">
        <v>0</v>
      </c>
      <c r="BJ1738" s="365">
        <v>0</v>
      </c>
      <c r="BK1738" s="365">
        <v>0</v>
      </c>
      <c r="BL1738" s="365">
        <v>0</v>
      </c>
      <c r="BM1738" s="365">
        <v>0</v>
      </c>
      <c r="BN1738" s="365">
        <v>0</v>
      </c>
      <c r="BO1738" s="365">
        <v>0</v>
      </c>
      <c r="BP1738" s="365">
        <v>5350</v>
      </c>
      <c r="BQ1738" s="365">
        <v>0</v>
      </c>
      <c r="BR1738" s="365">
        <v>0</v>
      </c>
      <c r="BS1738" s="365">
        <v>0</v>
      </c>
      <c r="BT1738" s="365">
        <v>0</v>
      </c>
      <c r="BU1738" s="365">
        <v>0</v>
      </c>
      <c r="BV1738" s="365">
        <v>0</v>
      </c>
      <c r="BW1738" s="365">
        <v>-5350</v>
      </c>
      <c r="BX1738" s="365">
        <v>106</v>
      </c>
      <c r="BY1738" s="365">
        <v>5</v>
      </c>
      <c r="BZ1738" s="365">
        <v>52</v>
      </c>
      <c r="CA1738" s="365">
        <v>0</v>
      </c>
    </row>
    <row r="1739" spans="1:109">
      <c r="A1739" s="458" t="str">
        <f t="shared" si="27"/>
        <v>1802602264075000</v>
      </c>
      <c r="B1739" s="364" t="s">
        <v>1616</v>
      </c>
      <c r="C1739" s="364" t="s">
        <v>553</v>
      </c>
      <c r="D1739" s="364" t="s">
        <v>577</v>
      </c>
      <c r="E1739" s="364" t="s">
        <v>555</v>
      </c>
      <c r="F1739" s="364" t="s">
        <v>595</v>
      </c>
      <c r="G1739" s="364" t="s">
        <v>596</v>
      </c>
      <c r="H1739" s="364" t="s">
        <v>556</v>
      </c>
      <c r="J1739" s="364" t="s">
        <v>570</v>
      </c>
      <c r="K1739" s="364" t="s">
        <v>561</v>
      </c>
      <c r="L1739" s="364" t="s">
        <v>741</v>
      </c>
      <c r="M1739" s="364" t="s">
        <v>744</v>
      </c>
      <c r="N1739" s="364" t="s">
        <v>739</v>
      </c>
      <c r="O1739" s="364" t="s">
        <v>756</v>
      </c>
      <c r="P1739" s="364" t="s">
        <v>739</v>
      </c>
      <c r="Q1739" s="364" t="s">
        <v>740</v>
      </c>
      <c r="R1739" s="364" t="s">
        <v>744</v>
      </c>
      <c r="S1739" s="364" t="s">
        <v>739</v>
      </c>
      <c r="T1739" s="365">
        <v>0</v>
      </c>
      <c r="U1739" s="365">
        <v>153</v>
      </c>
      <c r="V1739" s="365">
        <v>0</v>
      </c>
      <c r="W1739" s="365">
        <v>0</v>
      </c>
      <c r="X1739" s="365">
        <v>0</v>
      </c>
      <c r="Y1739" s="365">
        <v>0</v>
      </c>
      <c r="Z1739" s="365">
        <v>0</v>
      </c>
      <c r="AA1739" s="365">
        <v>153</v>
      </c>
      <c r="AB1739" s="365">
        <v>0</v>
      </c>
      <c r="AC1739" s="365">
        <v>11168</v>
      </c>
      <c r="AD1739" s="365">
        <v>0</v>
      </c>
      <c r="AE1739" s="365">
        <v>0</v>
      </c>
      <c r="AF1739" s="365">
        <v>11168</v>
      </c>
      <c r="AG1739" s="365">
        <v>0</v>
      </c>
      <c r="AH1739" s="365">
        <v>0</v>
      </c>
      <c r="AI1739" s="365">
        <v>0</v>
      </c>
      <c r="AJ1739" s="365">
        <v>0</v>
      </c>
      <c r="AK1739" s="365">
        <v>0</v>
      </c>
      <c r="AL1739" s="365">
        <v>0</v>
      </c>
      <c r="AM1739" s="365">
        <v>1380</v>
      </c>
      <c r="AN1739" s="365">
        <v>0</v>
      </c>
      <c r="AO1739" s="365">
        <v>0</v>
      </c>
      <c r="AP1739" s="365">
        <v>0</v>
      </c>
      <c r="AQ1739" s="365">
        <v>0</v>
      </c>
      <c r="AR1739" s="365">
        <v>0</v>
      </c>
      <c r="AS1739" s="365">
        <v>0</v>
      </c>
      <c r="AT1739" s="365">
        <v>0</v>
      </c>
      <c r="AU1739" s="365">
        <v>0</v>
      </c>
      <c r="AV1739" s="365">
        <v>0</v>
      </c>
      <c r="AW1739" s="365">
        <v>0</v>
      </c>
      <c r="AX1739" s="365">
        <v>0</v>
      </c>
      <c r="AY1739" s="365">
        <v>0</v>
      </c>
      <c r="AZ1739" s="365">
        <v>0</v>
      </c>
      <c r="BA1739" s="365">
        <v>0</v>
      </c>
      <c r="BB1739" s="365">
        <v>0</v>
      </c>
      <c r="BC1739" s="365">
        <v>0</v>
      </c>
      <c r="BD1739" s="365">
        <v>0</v>
      </c>
      <c r="BE1739" s="365">
        <v>0</v>
      </c>
      <c r="BF1739" s="365">
        <v>0</v>
      </c>
      <c r="BG1739" s="365">
        <v>0</v>
      </c>
      <c r="BH1739" s="365">
        <v>0</v>
      </c>
      <c r="BI1739" s="365">
        <v>0</v>
      </c>
      <c r="BJ1739" s="365">
        <v>0</v>
      </c>
      <c r="BK1739" s="365">
        <v>0</v>
      </c>
      <c r="BL1739" s="365">
        <v>0</v>
      </c>
      <c r="BM1739" s="365">
        <v>5350</v>
      </c>
      <c r="BN1739" s="365">
        <v>0</v>
      </c>
      <c r="BO1739" s="365">
        <v>0</v>
      </c>
      <c r="BP1739" s="365">
        <v>0</v>
      </c>
      <c r="BQ1739" s="365">
        <v>0</v>
      </c>
      <c r="BR1739" s="365">
        <v>7195</v>
      </c>
      <c r="BS1739" s="365">
        <v>47720</v>
      </c>
      <c r="BT1739" s="365">
        <v>0</v>
      </c>
      <c r="BU1739" s="365">
        <v>0</v>
      </c>
      <c r="BV1739" s="365">
        <v>5350</v>
      </c>
      <c r="BW1739" s="365">
        <v>5350</v>
      </c>
      <c r="BX1739" s="365">
        <v>1791</v>
      </c>
      <c r="BY1739" s="365">
        <v>1791</v>
      </c>
      <c r="BZ1739" s="365">
        <v>7141</v>
      </c>
      <c r="CA1739" s="365">
        <v>7141</v>
      </c>
      <c r="CB1739" s="365">
        <v>0</v>
      </c>
      <c r="CC1739" s="365">
        <v>0</v>
      </c>
      <c r="CD1739" s="365">
        <v>0</v>
      </c>
      <c r="CE1739" s="365">
        <v>0</v>
      </c>
      <c r="CF1739" s="365">
        <v>0</v>
      </c>
      <c r="CG1739" s="365">
        <v>0</v>
      </c>
      <c r="CH1739" s="365">
        <v>0</v>
      </c>
      <c r="CI1739" s="365">
        <v>0</v>
      </c>
      <c r="CJ1739" s="365">
        <v>62695</v>
      </c>
      <c r="CK1739" s="365">
        <v>68960</v>
      </c>
      <c r="CL1739" s="365">
        <v>0</v>
      </c>
      <c r="CM1739" s="365">
        <v>0</v>
      </c>
      <c r="CN1739" s="365">
        <v>0</v>
      </c>
      <c r="CO1739" s="365">
        <v>0</v>
      </c>
      <c r="CP1739" s="365">
        <v>0</v>
      </c>
      <c r="CQ1739" s="365">
        <v>0</v>
      </c>
      <c r="CR1739" s="365">
        <v>0</v>
      </c>
      <c r="CS1739" s="365">
        <v>0</v>
      </c>
      <c r="CT1739" s="365">
        <v>0</v>
      </c>
      <c r="CU1739" s="365">
        <v>0</v>
      </c>
      <c r="CV1739" s="365">
        <v>0</v>
      </c>
      <c r="CW1739" s="365">
        <v>0</v>
      </c>
      <c r="CX1739" s="365">
        <v>0</v>
      </c>
      <c r="CY1739" s="365">
        <v>0</v>
      </c>
      <c r="CZ1739" s="365">
        <v>0</v>
      </c>
      <c r="DA1739" s="365">
        <v>0</v>
      </c>
      <c r="DB1739" s="365">
        <v>0</v>
      </c>
      <c r="DC1739" s="365">
        <v>0</v>
      </c>
      <c r="DD1739" s="365">
        <v>0</v>
      </c>
      <c r="DE1739" s="365">
        <v>0</v>
      </c>
    </row>
    <row r="1740" spans="1:109">
      <c r="A1740" s="458" t="str">
        <f t="shared" si="27"/>
        <v>1803201264075000</v>
      </c>
      <c r="B1740" s="364" t="s">
        <v>1616</v>
      </c>
      <c r="C1740" s="364" t="s">
        <v>553</v>
      </c>
      <c r="D1740" s="364" t="s">
        <v>577</v>
      </c>
      <c r="E1740" s="364" t="s">
        <v>555</v>
      </c>
      <c r="F1740" s="364" t="s">
        <v>595</v>
      </c>
      <c r="G1740" s="364" t="s">
        <v>596</v>
      </c>
      <c r="H1740" s="364" t="s">
        <v>556</v>
      </c>
      <c r="J1740" s="364" t="s">
        <v>750</v>
      </c>
      <c r="K1740" s="364" t="s">
        <v>558</v>
      </c>
      <c r="L1740" s="364" t="s">
        <v>741</v>
      </c>
      <c r="M1740" s="364" t="s">
        <v>744</v>
      </c>
      <c r="N1740" s="364" t="s">
        <v>739</v>
      </c>
      <c r="O1740" s="364" t="s">
        <v>756</v>
      </c>
      <c r="P1740" s="364" t="s">
        <v>739</v>
      </c>
      <c r="Q1740" s="364" t="s">
        <v>740</v>
      </c>
      <c r="R1740" s="364" t="s">
        <v>744</v>
      </c>
      <c r="S1740" s="364" t="s">
        <v>739</v>
      </c>
      <c r="T1740" s="365">
        <v>0</v>
      </c>
      <c r="U1740" s="365">
        <v>0</v>
      </c>
      <c r="V1740" s="365">
        <v>0</v>
      </c>
      <c r="W1740" s="365">
        <v>0</v>
      </c>
      <c r="X1740" s="365">
        <v>0</v>
      </c>
      <c r="Y1740" s="365">
        <v>0</v>
      </c>
      <c r="Z1740" s="365">
        <v>0</v>
      </c>
      <c r="AA1740" s="365">
        <v>0</v>
      </c>
      <c r="AB1740" s="365">
        <v>0</v>
      </c>
      <c r="AC1740" s="365">
        <v>0</v>
      </c>
      <c r="AD1740" s="365">
        <v>0</v>
      </c>
      <c r="AE1740" s="365">
        <v>0</v>
      </c>
      <c r="AF1740" s="365">
        <v>0</v>
      </c>
      <c r="AG1740" s="365">
        <v>0</v>
      </c>
      <c r="AH1740" s="365">
        <v>0</v>
      </c>
      <c r="AI1740" s="365">
        <v>0</v>
      </c>
      <c r="AJ1740" s="365">
        <v>0</v>
      </c>
      <c r="AK1740" s="365">
        <v>0</v>
      </c>
      <c r="AL1740" s="365">
        <v>0</v>
      </c>
      <c r="AM1740" s="365">
        <v>0</v>
      </c>
      <c r="AN1740" s="365">
        <v>0</v>
      </c>
      <c r="AO1740" s="365">
        <v>0</v>
      </c>
      <c r="AP1740" s="365">
        <v>2495</v>
      </c>
      <c r="AQ1740" s="365">
        <v>0</v>
      </c>
      <c r="AR1740" s="365">
        <v>0</v>
      </c>
      <c r="AS1740" s="365">
        <v>11168</v>
      </c>
      <c r="AT1740" s="365">
        <v>0</v>
      </c>
      <c r="AU1740" s="365">
        <v>0</v>
      </c>
      <c r="AV1740" s="365">
        <v>101281</v>
      </c>
      <c r="AW1740" s="365">
        <v>0</v>
      </c>
      <c r="AX1740" s="365">
        <v>114944</v>
      </c>
      <c r="AY1740" s="365">
        <v>114944</v>
      </c>
      <c r="AZ1740" s="365">
        <v>0</v>
      </c>
      <c r="BA1740" s="365">
        <v>0</v>
      </c>
      <c r="BB1740" s="365">
        <v>0</v>
      </c>
      <c r="BC1740" s="365">
        <v>0</v>
      </c>
      <c r="BD1740" s="365">
        <v>0</v>
      </c>
      <c r="BE1740" s="365">
        <v>1688</v>
      </c>
      <c r="BF1740" s="365">
        <v>1688</v>
      </c>
      <c r="BG1740" s="365">
        <v>1688</v>
      </c>
      <c r="BH1740" s="365">
        <v>0</v>
      </c>
      <c r="BI1740" s="365">
        <v>0</v>
      </c>
      <c r="BJ1740" s="365">
        <v>116632</v>
      </c>
      <c r="BK1740" s="365">
        <v>116632</v>
      </c>
      <c r="BL1740" s="365">
        <v>0</v>
      </c>
      <c r="BM1740" s="365">
        <v>0</v>
      </c>
      <c r="BN1740" s="365">
        <v>0</v>
      </c>
      <c r="BO1740" s="365">
        <v>0</v>
      </c>
      <c r="BP1740" s="365">
        <v>0</v>
      </c>
      <c r="BQ1740" s="365">
        <v>0</v>
      </c>
      <c r="BR1740" s="365">
        <v>1791</v>
      </c>
      <c r="BS1740" s="365">
        <v>0</v>
      </c>
      <c r="BT1740" s="365">
        <v>0</v>
      </c>
      <c r="BU1740" s="365">
        <v>0</v>
      </c>
      <c r="BV1740" s="365">
        <v>0</v>
      </c>
      <c r="BW1740" s="365">
        <v>1791</v>
      </c>
      <c r="BX1740" s="365">
        <v>0</v>
      </c>
      <c r="BY1740" s="365">
        <v>5350</v>
      </c>
      <c r="BZ1740" s="365">
        <v>0</v>
      </c>
      <c r="CA1740" s="365">
        <v>0</v>
      </c>
    </row>
    <row r="1741" spans="1:109">
      <c r="A1741" s="458" t="str">
        <f t="shared" si="27"/>
        <v>1803202264075000</v>
      </c>
      <c r="B1741" s="364" t="s">
        <v>1616</v>
      </c>
      <c r="C1741" s="364" t="s">
        <v>553</v>
      </c>
      <c r="D1741" s="364" t="s">
        <v>577</v>
      </c>
      <c r="E1741" s="364" t="s">
        <v>555</v>
      </c>
      <c r="F1741" s="364" t="s">
        <v>595</v>
      </c>
      <c r="G1741" s="364" t="s">
        <v>596</v>
      </c>
      <c r="H1741" s="364" t="s">
        <v>556</v>
      </c>
      <c r="J1741" s="364" t="s">
        <v>750</v>
      </c>
      <c r="K1741" s="364" t="s">
        <v>561</v>
      </c>
      <c r="L1741" s="364" t="s">
        <v>741</v>
      </c>
      <c r="M1741" s="364" t="s">
        <v>744</v>
      </c>
      <c r="N1741" s="364" t="s">
        <v>739</v>
      </c>
      <c r="O1741" s="364" t="s">
        <v>756</v>
      </c>
      <c r="P1741" s="364" t="s">
        <v>739</v>
      </c>
      <c r="Q1741" s="364" t="s">
        <v>740</v>
      </c>
      <c r="R1741" s="364" t="s">
        <v>744</v>
      </c>
      <c r="S1741" s="364" t="s">
        <v>739</v>
      </c>
      <c r="T1741" s="365">
        <v>0</v>
      </c>
      <c r="U1741" s="365">
        <v>0</v>
      </c>
      <c r="V1741" s="365">
        <v>5350</v>
      </c>
      <c r="W1741" s="365">
        <v>0</v>
      </c>
      <c r="X1741" s="365">
        <v>0</v>
      </c>
      <c r="Y1741" s="365">
        <v>0</v>
      </c>
      <c r="Z1741" s="365">
        <v>7141</v>
      </c>
      <c r="AA1741" s="365">
        <v>0</v>
      </c>
      <c r="AB1741" s="365">
        <v>0</v>
      </c>
      <c r="AC1741" s="365">
        <v>0</v>
      </c>
      <c r="AD1741" s="365">
        <v>0</v>
      </c>
      <c r="AE1741" s="365">
        <v>7141</v>
      </c>
      <c r="AF1741" s="365">
        <v>0</v>
      </c>
      <c r="AG1741" s="365">
        <v>0</v>
      </c>
      <c r="AH1741" s="365">
        <v>123773</v>
      </c>
      <c r="AI1741" s="365">
        <v>116632</v>
      </c>
      <c r="AJ1741" s="365">
        <v>0</v>
      </c>
      <c r="AK1741" s="365">
        <v>7141</v>
      </c>
      <c r="AL1741" s="365">
        <v>0</v>
      </c>
      <c r="AM1741" s="365">
        <v>0</v>
      </c>
      <c r="AN1741" s="365">
        <v>0</v>
      </c>
      <c r="AO1741" s="365">
        <v>0</v>
      </c>
      <c r="AP1741" s="365">
        <v>0</v>
      </c>
      <c r="AQ1741" s="365">
        <v>68960</v>
      </c>
    </row>
    <row r="1742" spans="1:109">
      <c r="A1742" s="458" t="str">
        <f t="shared" si="27"/>
        <v>1803301264075000</v>
      </c>
      <c r="B1742" s="364" t="s">
        <v>1616</v>
      </c>
      <c r="C1742" s="364" t="s">
        <v>553</v>
      </c>
      <c r="D1742" s="364" t="s">
        <v>577</v>
      </c>
      <c r="E1742" s="364" t="s">
        <v>555</v>
      </c>
      <c r="F1742" s="364" t="s">
        <v>595</v>
      </c>
      <c r="G1742" s="364" t="s">
        <v>596</v>
      </c>
      <c r="H1742" s="364" t="s">
        <v>556</v>
      </c>
      <c r="J1742" s="364" t="s">
        <v>749</v>
      </c>
      <c r="K1742" s="364" t="s">
        <v>558</v>
      </c>
      <c r="L1742" s="364" t="s">
        <v>741</v>
      </c>
      <c r="M1742" s="364" t="s">
        <v>744</v>
      </c>
      <c r="N1742" s="364" t="s">
        <v>739</v>
      </c>
      <c r="O1742" s="364" t="s">
        <v>756</v>
      </c>
      <c r="P1742" s="364" t="s">
        <v>739</v>
      </c>
      <c r="Q1742" s="364" t="s">
        <v>740</v>
      </c>
      <c r="R1742" s="364" t="s">
        <v>744</v>
      </c>
      <c r="S1742" s="364" t="s">
        <v>739</v>
      </c>
      <c r="T1742" s="365">
        <v>3</v>
      </c>
      <c r="U1742" s="365">
        <v>0</v>
      </c>
      <c r="V1742" s="365">
        <v>20000</v>
      </c>
      <c r="W1742" s="365">
        <v>0</v>
      </c>
      <c r="X1742" s="365">
        <v>0</v>
      </c>
      <c r="Y1742" s="365">
        <v>0</v>
      </c>
      <c r="Z1742" s="365">
        <v>0</v>
      </c>
      <c r="AA1742" s="365">
        <v>100</v>
      </c>
      <c r="AB1742" s="365">
        <v>23400</v>
      </c>
      <c r="AC1742" s="365">
        <v>1000</v>
      </c>
      <c r="AD1742" s="365">
        <v>4231001</v>
      </c>
      <c r="AE1742" s="365">
        <v>4150401</v>
      </c>
      <c r="AF1742" s="365">
        <v>4180</v>
      </c>
      <c r="AG1742" s="365">
        <v>0</v>
      </c>
      <c r="AH1742" s="365">
        <v>0</v>
      </c>
      <c r="AI1742" s="365">
        <v>0</v>
      </c>
      <c r="AJ1742" s="365">
        <v>0</v>
      </c>
      <c r="AK1742" s="365">
        <v>0</v>
      </c>
      <c r="AL1742" s="365">
        <v>100169</v>
      </c>
      <c r="AM1742" s="365">
        <v>194519</v>
      </c>
      <c r="AN1742" s="365">
        <v>2093</v>
      </c>
      <c r="AO1742" s="365">
        <v>2544</v>
      </c>
      <c r="AP1742" s="365">
        <v>1254</v>
      </c>
      <c r="AQ1742" s="365">
        <v>0</v>
      </c>
      <c r="AR1742" s="365">
        <v>0</v>
      </c>
      <c r="AS1742" s="365">
        <v>0</v>
      </c>
      <c r="AT1742" s="365">
        <v>0</v>
      </c>
      <c r="AU1742" s="365">
        <v>0</v>
      </c>
      <c r="AV1742" s="365">
        <v>0</v>
      </c>
      <c r="AW1742" s="365">
        <v>0</v>
      </c>
      <c r="AX1742" s="365">
        <v>0</v>
      </c>
      <c r="AY1742" s="365">
        <v>0</v>
      </c>
      <c r="AZ1742" s="365">
        <v>0</v>
      </c>
      <c r="BA1742" s="365">
        <v>0</v>
      </c>
      <c r="BB1742" s="365">
        <v>1</v>
      </c>
      <c r="BC1742" s="365">
        <v>0</v>
      </c>
      <c r="BD1742" s="365">
        <v>0</v>
      </c>
      <c r="BE1742" s="365">
        <v>0</v>
      </c>
      <c r="BF1742" s="365">
        <v>0</v>
      </c>
      <c r="BG1742" s="365">
        <v>0</v>
      </c>
      <c r="BH1742" s="365">
        <v>0</v>
      </c>
      <c r="BI1742" s="365">
        <v>0</v>
      </c>
      <c r="BJ1742" s="365">
        <v>4150327</v>
      </c>
      <c r="BK1742" s="365">
        <v>0</v>
      </c>
      <c r="BL1742" s="365">
        <v>0</v>
      </c>
      <c r="BM1742" s="365">
        <v>0</v>
      </c>
      <c r="BN1742" s="365">
        <v>0</v>
      </c>
      <c r="BO1742" s="365">
        <v>320000</v>
      </c>
      <c r="BP1742" s="365">
        <v>4150401</v>
      </c>
      <c r="BQ1742" s="365">
        <v>0</v>
      </c>
      <c r="BR1742" s="365">
        <v>0</v>
      </c>
      <c r="BS1742" s="365">
        <v>0</v>
      </c>
      <c r="BT1742" s="365">
        <v>0</v>
      </c>
      <c r="BU1742" s="365">
        <v>0</v>
      </c>
      <c r="BV1742" s="365">
        <v>0</v>
      </c>
      <c r="BW1742" s="365">
        <v>0</v>
      </c>
      <c r="BX1742" s="365">
        <v>0</v>
      </c>
      <c r="BY1742" s="365">
        <v>0</v>
      </c>
      <c r="BZ1742" s="365">
        <v>0</v>
      </c>
      <c r="CA1742" s="365">
        <v>0</v>
      </c>
    </row>
    <row r="1743" spans="1:109">
      <c r="A1743" s="458" t="str">
        <f t="shared" si="27"/>
        <v>1803302264075000</v>
      </c>
      <c r="B1743" s="364" t="s">
        <v>1616</v>
      </c>
      <c r="C1743" s="364" t="s">
        <v>553</v>
      </c>
      <c r="D1743" s="364" t="s">
        <v>577</v>
      </c>
      <c r="E1743" s="364" t="s">
        <v>555</v>
      </c>
      <c r="F1743" s="364" t="s">
        <v>595</v>
      </c>
      <c r="G1743" s="364" t="s">
        <v>596</v>
      </c>
      <c r="H1743" s="364" t="s">
        <v>556</v>
      </c>
      <c r="J1743" s="364" t="s">
        <v>749</v>
      </c>
      <c r="K1743" s="364" t="s">
        <v>561</v>
      </c>
      <c r="L1743" s="364" t="s">
        <v>741</v>
      </c>
      <c r="M1743" s="364" t="s">
        <v>744</v>
      </c>
      <c r="N1743" s="364" t="s">
        <v>739</v>
      </c>
      <c r="O1743" s="364" t="s">
        <v>756</v>
      </c>
      <c r="P1743" s="364" t="s">
        <v>739</v>
      </c>
      <c r="Q1743" s="364" t="s">
        <v>740</v>
      </c>
      <c r="R1743" s="364" t="s">
        <v>744</v>
      </c>
      <c r="S1743" s="364" t="s">
        <v>739</v>
      </c>
      <c r="T1743" s="365">
        <v>0</v>
      </c>
      <c r="U1743" s="365">
        <v>0</v>
      </c>
      <c r="V1743" s="365">
        <v>0</v>
      </c>
      <c r="W1743" s="365">
        <v>0</v>
      </c>
      <c r="X1743" s="365">
        <v>0</v>
      </c>
    </row>
    <row r="1744" spans="1:109">
      <c r="A1744" s="458" t="str">
        <f t="shared" si="27"/>
        <v>1804001264075000</v>
      </c>
      <c r="B1744" s="364" t="s">
        <v>1616</v>
      </c>
      <c r="C1744" s="364" t="s">
        <v>553</v>
      </c>
      <c r="D1744" s="364" t="s">
        <v>577</v>
      </c>
      <c r="E1744" s="364" t="s">
        <v>555</v>
      </c>
      <c r="F1744" s="364" t="s">
        <v>595</v>
      </c>
      <c r="G1744" s="364" t="s">
        <v>596</v>
      </c>
      <c r="H1744" s="364" t="s">
        <v>556</v>
      </c>
      <c r="J1744" s="364" t="s">
        <v>582</v>
      </c>
      <c r="K1744" s="364" t="s">
        <v>558</v>
      </c>
      <c r="L1744" s="364" t="s">
        <v>741</v>
      </c>
      <c r="M1744" s="364" t="s">
        <v>744</v>
      </c>
      <c r="N1744" s="364" t="s">
        <v>739</v>
      </c>
      <c r="O1744" s="364" t="s">
        <v>756</v>
      </c>
      <c r="P1744" s="364" t="s">
        <v>739</v>
      </c>
      <c r="Q1744" s="364" t="s">
        <v>740</v>
      </c>
      <c r="R1744" s="364" t="s">
        <v>744</v>
      </c>
      <c r="S1744" s="364" t="s">
        <v>739</v>
      </c>
      <c r="T1744" s="365">
        <v>0</v>
      </c>
      <c r="U1744" s="365">
        <v>0</v>
      </c>
      <c r="V1744" s="365">
        <v>7195</v>
      </c>
      <c r="W1744" s="365">
        <v>54915</v>
      </c>
      <c r="X1744" s="365">
        <v>0</v>
      </c>
      <c r="Y1744" s="365">
        <v>0</v>
      </c>
      <c r="Z1744" s="365">
        <v>0</v>
      </c>
      <c r="AA1744" s="365">
        <v>0</v>
      </c>
      <c r="AB1744" s="365">
        <v>0</v>
      </c>
      <c r="AC1744" s="365">
        <v>0</v>
      </c>
      <c r="AD1744" s="365">
        <v>0</v>
      </c>
      <c r="AE1744" s="365">
        <v>0</v>
      </c>
      <c r="AF1744" s="365">
        <v>0</v>
      </c>
      <c r="AG1744" s="365">
        <v>0</v>
      </c>
      <c r="AH1744" s="365">
        <v>0</v>
      </c>
      <c r="AI1744" s="365">
        <v>0</v>
      </c>
      <c r="AJ1744" s="365">
        <v>0</v>
      </c>
      <c r="AK1744" s="365">
        <v>0</v>
      </c>
      <c r="AL1744" s="365">
        <v>0</v>
      </c>
      <c r="AM1744" s="365">
        <v>0</v>
      </c>
      <c r="AN1744" s="365">
        <v>0</v>
      </c>
      <c r="AO1744" s="365">
        <v>0</v>
      </c>
      <c r="AP1744" s="365">
        <v>7141</v>
      </c>
      <c r="AQ1744" s="365">
        <v>7141</v>
      </c>
      <c r="AR1744" s="365">
        <v>0</v>
      </c>
      <c r="AS1744" s="365">
        <v>0</v>
      </c>
      <c r="AT1744" s="365">
        <v>54</v>
      </c>
      <c r="AU1744" s="365">
        <v>47774</v>
      </c>
      <c r="AV1744" s="365">
        <v>0</v>
      </c>
      <c r="AW1744" s="365">
        <v>0</v>
      </c>
      <c r="AX1744" s="365">
        <v>0</v>
      </c>
      <c r="AY1744" s="365">
        <v>0</v>
      </c>
      <c r="AZ1744" s="365">
        <v>0</v>
      </c>
      <c r="BA1744" s="365">
        <v>0</v>
      </c>
      <c r="BB1744" s="365">
        <v>0</v>
      </c>
      <c r="BC1744" s="365">
        <v>0</v>
      </c>
      <c r="BD1744" s="365">
        <v>0</v>
      </c>
      <c r="BE1744" s="365">
        <v>0</v>
      </c>
      <c r="BF1744" s="365">
        <v>0</v>
      </c>
      <c r="BG1744" s="365">
        <v>0</v>
      </c>
      <c r="BH1744" s="365">
        <v>0</v>
      </c>
      <c r="BI1744" s="365">
        <v>7195</v>
      </c>
      <c r="BJ1744" s="365">
        <v>54915</v>
      </c>
      <c r="BK1744" s="365">
        <v>0</v>
      </c>
      <c r="BL1744" s="365">
        <v>47720</v>
      </c>
      <c r="BM1744" s="365">
        <v>0</v>
      </c>
      <c r="BN1744" s="365">
        <v>0</v>
      </c>
      <c r="BO1744" s="365">
        <v>47720</v>
      </c>
      <c r="BP1744" s="365">
        <v>0</v>
      </c>
      <c r="BQ1744" s="365">
        <v>0</v>
      </c>
      <c r="BR1744" s="365">
        <v>0</v>
      </c>
      <c r="BS1744" s="365">
        <v>0</v>
      </c>
      <c r="BT1744" s="365">
        <v>47720</v>
      </c>
      <c r="BU1744" s="365">
        <v>0</v>
      </c>
      <c r="BV1744" s="365">
        <v>0</v>
      </c>
      <c r="BW1744" s="365">
        <v>0</v>
      </c>
      <c r="BX1744" s="365">
        <v>0</v>
      </c>
      <c r="BY1744" s="365">
        <v>0</v>
      </c>
      <c r="BZ1744" s="365">
        <v>0</v>
      </c>
      <c r="CA1744" s="365">
        <v>0</v>
      </c>
      <c r="CB1744" s="365">
        <v>0</v>
      </c>
      <c r="CC1744" s="365">
        <v>0</v>
      </c>
    </row>
    <row r="1745" spans="1:61">
      <c r="A1745" s="458" t="str">
        <f t="shared" si="27"/>
        <v>1804002264075000</v>
      </c>
      <c r="B1745" s="364" t="s">
        <v>1616</v>
      </c>
      <c r="C1745" s="364" t="s">
        <v>553</v>
      </c>
      <c r="D1745" s="364" t="s">
        <v>577</v>
      </c>
      <c r="E1745" s="364" t="s">
        <v>555</v>
      </c>
      <c r="F1745" s="364" t="s">
        <v>595</v>
      </c>
      <c r="G1745" s="364" t="s">
        <v>596</v>
      </c>
      <c r="H1745" s="364" t="s">
        <v>556</v>
      </c>
      <c r="J1745" s="364" t="s">
        <v>582</v>
      </c>
      <c r="K1745" s="364" t="s">
        <v>561</v>
      </c>
      <c r="L1745" s="364" t="s">
        <v>741</v>
      </c>
      <c r="M1745" s="364" t="s">
        <v>744</v>
      </c>
      <c r="N1745" s="364" t="s">
        <v>739</v>
      </c>
      <c r="O1745" s="364" t="s">
        <v>756</v>
      </c>
      <c r="P1745" s="364" t="s">
        <v>739</v>
      </c>
      <c r="Q1745" s="364" t="s">
        <v>740</v>
      </c>
      <c r="R1745" s="364" t="s">
        <v>744</v>
      </c>
      <c r="S1745" s="364" t="s">
        <v>739</v>
      </c>
      <c r="T1745" s="365">
        <v>0</v>
      </c>
      <c r="U1745" s="365">
        <v>0</v>
      </c>
      <c r="V1745" s="365">
        <v>0</v>
      </c>
      <c r="W1745" s="365">
        <v>0</v>
      </c>
      <c r="X1745" s="365">
        <v>0</v>
      </c>
      <c r="Y1745" s="365">
        <v>0</v>
      </c>
      <c r="Z1745" s="365">
        <v>0</v>
      </c>
      <c r="AA1745" s="365">
        <v>0</v>
      </c>
      <c r="AB1745" s="365">
        <v>0</v>
      </c>
      <c r="AC1745" s="365">
        <v>0</v>
      </c>
      <c r="AD1745" s="365">
        <v>0</v>
      </c>
      <c r="AE1745" s="365">
        <v>0</v>
      </c>
      <c r="AF1745" s="365">
        <v>0</v>
      </c>
      <c r="AG1745" s="365">
        <v>0</v>
      </c>
      <c r="AH1745" s="365">
        <v>0</v>
      </c>
      <c r="AI1745" s="365">
        <v>0</v>
      </c>
      <c r="AJ1745" s="365">
        <v>0</v>
      </c>
      <c r="AK1745" s="365">
        <v>0</v>
      </c>
      <c r="AL1745" s="365">
        <v>0</v>
      </c>
      <c r="AM1745" s="365">
        <v>0</v>
      </c>
      <c r="AN1745" s="365">
        <v>0</v>
      </c>
      <c r="AO1745" s="365">
        <v>0</v>
      </c>
      <c r="AP1745" s="365">
        <v>0</v>
      </c>
      <c r="AQ1745" s="365">
        <v>0</v>
      </c>
      <c r="AR1745" s="365">
        <v>0</v>
      </c>
      <c r="AS1745" s="365">
        <v>0</v>
      </c>
      <c r="AT1745" s="365">
        <v>0</v>
      </c>
      <c r="AU1745" s="365">
        <v>0</v>
      </c>
      <c r="AV1745" s="365">
        <v>0</v>
      </c>
      <c r="AW1745" s="365">
        <v>0</v>
      </c>
      <c r="AX1745" s="365">
        <v>0</v>
      </c>
      <c r="AY1745" s="365">
        <v>0</v>
      </c>
      <c r="AZ1745" s="365">
        <v>0</v>
      </c>
      <c r="BA1745" s="365">
        <v>0</v>
      </c>
      <c r="BB1745" s="365">
        <v>0</v>
      </c>
      <c r="BC1745" s="365">
        <v>0</v>
      </c>
      <c r="BD1745" s="365">
        <v>54</v>
      </c>
      <c r="BE1745" s="365">
        <v>54</v>
      </c>
      <c r="BF1745" s="365">
        <v>0</v>
      </c>
      <c r="BG1745" s="365">
        <v>0</v>
      </c>
      <c r="BH1745" s="365">
        <v>0</v>
      </c>
      <c r="BI1745" s="365">
        <v>47720</v>
      </c>
    </row>
    <row r="1746" spans="1:61">
      <c r="A1746" s="458" t="str">
        <f t="shared" si="27"/>
        <v>1804501264075000</v>
      </c>
      <c r="B1746" s="364" t="s">
        <v>1616</v>
      </c>
      <c r="C1746" s="364" t="s">
        <v>553</v>
      </c>
      <c r="D1746" s="364" t="s">
        <v>577</v>
      </c>
      <c r="E1746" s="364" t="s">
        <v>555</v>
      </c>
      <c r="F1746" s="364" t="s">
        <v>595</v>
      </c>
      <c r="G1746" s="364" t="s">
        <v>596</v>
      </c>
      <c r="H1746" s="364" t="s">
        <v>556</v>
      </c>
      <c r="J1746" s="364" t="s">
        <v>571</v>
      </c>
      <c r="K1746" s="364" t="s">
        <v>558</v>
      </c>
      <c r="L1746" s="364" t="s">
        <v>741</v>
      </c>
      <c r="M1746" s="364" t="s">
        <v>744</v>
      </c>
      <c r="N1746" s="364" t="s">
        <v>739</v>
      </c>
      <c r="O1746" s="364" t="s">
        <v>756</v>
      </c>
      <c r="P1746" s="364" t="s">
        <v>739</v>
      </c>
      <c r="Q1746" s="364" t="s">
        <v>740</v>
      </c>
      <c r="R1746" s="364" t="s">
        <v>744</v>
      </c>
      <c r="S1746" s="364" t="s">
        <v>739</v>
      </c>
      <c r="T1746" s="365">
        <v>4935</v>
      </c>
      <c r="U1746" s="365">
        <v>0</v>
      </c>
      <c r="V1746" s="365">
        <v>0</v>
      </c>
      <c r="W1746" s="365">
        <v>16</v>
      </c>
      <c r="X1746" s="365">
        <v>64</v>
      </c>
      <c r="Y1746" s="365">
        <v>0</v>
      </c>
      <c r="Z1746" s="365">
        <v>0</v>
      </c>
      <c r="AA1746" s="365">
        <v>0</v>
      </c>
      <c r="AB1746" s="365">
        <v>0</v>
      </c>
      <c r="AC1746" s="365">
        <v>0</v>
      </c>
      <c r="AD1746" s="365">
        <v>0</v>
      </c>
      <c r="AE1746" s="365">
        <v>5015</v>
      </c>
      <c r="AF1746" s="365">
        <v>0</v>
      </c>
      <c r="AG1746" s="365">
        <v>0</v>
      </c>
      <c r="AH1746" s="365">
        <v>0</v>
      </c>
      <c r="AI1746" s="365">
        <v>64</v>
      </c>
      <c r="AJ1746" s="365">
        <v>0</v>
      </c>
      <c r="AK1746" s="365">
        <v>1386</v>
      </c>
    </row>
    <row r="1747" spans="1:61">
      <c r="A1747" s="458" t="str">
        <f t="shared" si="27"/>
        <v>1804502264075000</v>
      </c>
      <c r="B1747" s="364" t="s">
        <v>1616</v>
      </c>
      <c r="C1747" s="364" t="s">
        <v>553</v>
      </c>
      <c r="D1747" s="364" t="s">
        <v>577</v>
      </c>
      <c r="E1747" s="364" t="s">
        <v>555</v>
      </c>
      <c r="F1747" s="364" t="s">
        <v>595</v>
      </c>
      <c r="G1747" s="364" t="s">
        <v>596</v>
      </c>
      <c r="H1747" s="364" t="s">
        <v>556</v>
      </c>
      <c r="J1747" s="364" t="s">
        <v>571</v>
      </c>
      <c r="K1747" s="364" t="s">
        <v>561</v>
      </c>
      <c r="L1747" s="364" t="s">
        <v>741</v>
      </c>
      <c r="M1747" s="364" t="s">
        <v>744</v>
      </c>
      <c r="N1747" s="364" t="s">
        <v>739</v>
      </c>
      <c r="O1747" s="364" t="s">
        <v>756</v>
      </c>
      <c r="P1747" s="364" t="s">
        <v>739</v>
      </c>
      <c r="Q1747" s="364" t="s">
        <v>740</v>
      </c>
      <c r="R1747" s="364" t="s">
        <v>744</v>
      </c>
      <c r="S1747" s="364" t="s">
        <v>739</v>
      </c>
      <c r="T1747" s="365">
        <v>1675</v>
      </c>
      <c r="U1747" s="365">
        <v>0</v>
      </c>
      <c r="V1747" s="365">
        <v>0</v>
      </c>
      <c r="W1747" s="365">
        <v>6</v>
      </c>
      <c r="X1747" s="365">
        <v>5</v>
      </c>
      <c r="Y1747" s="365">
        <v>3</v>
      </c>
      <c r="Z1747" s="365">
        <v>0</v>
      </c>
      <c r="AA1747" s="365">
        <v>0</v>
      </c>
      <c r="AB1747" s="365">
        <v>0</v>
      </c>
      <c r="AC1747" s="365">
        <v>0</v>
      </c>
      <c r="AD1747" s="365">
        <v>0</v>
      </c>
      <c r="AE1747" s="365">
        <v>1689</v>
      </c>
      <c r="AF1747" s="365">
        <v>0</v>
      </c>
      <c r="AG1747" s="365">
        <v>0</v>
      </c>
      <c r="AH1747" s="365">
        <v>0</v>
      </c>
      <c r="AI1747" s="365">
        <v>8</v>
      </c>
      <c r="AJ1747" s="365">
        <v>0</v>
      </c>
      <c r="AK1747" s="365">
        <v>547</v>
      </c>
    </row>
    <row r="1748" spans="1:61">
      <c r="A1748" s="458" t="str">
        <f t="shared" si="27"/>
        <v>1804503264075000</v>
      </c>
      <c r="B1748" s="364" t="s">
        <v>1616</v>
      </c>
      <c r="C1748" s="364" t="s">
        <v>553</v>
      </c>
      <c r="D1748" s="364" t="s">
        <v>577</v>
      </c>
      <c r="E1748" s="364" t="s">
        <v>555</v>
      </c>
      <c r="F1748" s="364" t="s">
        <v>595</v>
      </c>
      <c r="G1748" s="364" t="s">
        <v>596</v>
      </c>
      <c r="H1748" s="364" t="s">
        <v>556</v>
      </c>
      <c r="J1748" s="364" t="s">
        <v>571</v>
      </c>
      <c r="K1748" s="364" t="s">
        <v>562</v>
      </c>
      <c r="L1748" s="364" t="s">
        <v>741</v>
      </c>
      <c r="M1748" s="364" t="s">
        <v>744</v>
      </c>
      <c r="N1748" s="364" t="s">
        <v>739</v>
      </c>
      <c r="O1748" s="364" t="s">
        <v>756</v>
      </c>
      <c r="P1748" s="364" t="s">
        <v>739</v>
      </c>
      <c r="Q1748" s="364" t="s">
        <v>740</v>
      </c>
      <c r="R1748" s="364" t="s">
        <v>744</v>
      </c>
      <c r="S1748" s="364" t="s">
        <v>739</v>
      </c>
      <c r="T1748" s="365">
        <v>5036</v>
      </c>
      <c r="U1748" s="365">
        <v>0</v>
      </c>
      <c r="V1748" s="365">
        <v>0</v>
      </c>
      <c r="W1748" s="365">
        <v>16</v>
      </c>
      <c r="X1748" s="365">
        <v>64</v>
      </c>
      <c r="Y1748" s="365">
        <v>0</v>
      </c>
      <c r="Z1748" s="365">
        <v>0</v>
      </c>
      <c r="AA1748" s="365">
        <v>0</v>
      </c>
      <c r="AB1748" s="365">
        <v>0</v>
      </c>
      <c r="AC1748" s="365">
        <v>0</v>
      </c>
      <c r="AD1748" s="365">
        <v>0</v>
      </c>
      <c r="AE1748" s="365">
        <v>5116</v>
      </c>
      <c r="AF1748" s="365">
        <v>0</v>
      </c>
      <c r="AG1748" s="365">
        <v>0</v>
      </c>
      <c r="AH1748" s="365">
        <v>0</v>
      </c>
      <c r="AI1748" s="365">
        <v>64</v>
      </c>
      <c r="AJ1748" s="365">
        <v>0</v>
      </c>
      <c r="AK1748" s="365">
        <v>1411</v>
      </c>
    </row>
    <row r="1749" spans="1:61">
      <c r="A1749" s="458" t="str">
        <f t="shared" si="27"/>
        <v>1804504264075000</v>
      </c>
      <c r="B1749" s="364" t="s">
        <v>1616</v>
      </c>
      <c r="C1749" s="364" t="s">
        <v>553</v>
      </c>
      <c r="D1749" s="364" t="s">
        <v>577</v>
      </c>
      <c r="E1749" s="364" t="s">
        <v>555</v>
      </c>
      <c r="F1749" s="364" t="s">
        <v>595</v>
      </c>
      <c r="G1749" s="364" t="s">
        <v>596</v>
      </c>
      <c r="H1749" s="364" t="s">
        <v>556</v>
      </c>
      <c r="J1749" s="364" t="s">
        <v>571</v>
      </c>
      <c r="K1749" s="364" t="s">
        <v>563</v>
      </c>
      <c r="L1749" s="364" t="s">
        <v>741</v>
      </c>
      <c r="M1749" s="364" t="s">
        <v>744</v>
      </c>
      <c r="N1749" s="364" t="s">
        <v>739</v>
      </c>
      <c r="O1749" s="364" t="s">
        <v>756</v>
      </c>
      <c r="P1749" s="364" t="s">
        <v>739</v>
      </c>
      <c r="Q1749" s="364" t="s">
        <v>740</v>
      </c>
      <c r="R1749" s="364" t="s">
        <v>744</v>
      </c>
      <c r="S1749" s="364" t="s">
        <v>739</v>
      </c>
      <c r="T1749" s="365">
        <v>1574</v>
      </c>
      <c r="U1749" s="365">
        <v>0</v>
      </c>
      <c r="V1749" s="365">
        <v>0</v>
      </c>
      <c r="W1749" s="365">
        <v>6</v>
      </c>
      <c r="X1749" s="365">
        <v>4</v>
      </c>
      <c r="Y1749" s="365">
        <v>3</v>
      </c>
      <c r="Z1749" s="365">
        <v>0</v>
      </c>
      <c r="AA1749" s="365">
        <v>0</v>
      </c>
      <c r="AB1749" s="365">
        <v>0</v>
      </c>
      <c r="AC1749" s="365">
        <v>0</v>
      </c>
      <c r="AD1749" s="365">
        <v>0</v>
      </c>
      <c r="AE1749" s="365">
        <v>1587</v>
      </c>
      <c r="AF1749" s="365">
        <v>0</v>
      </c>
      <c r="AG1749" s="365">
        <v>0</v>
      </c>
      <c r="AH1749" s="365">
        <v>0</v>
      </c>
      <c r="AI1749" s="365">
        <v>7</v>
      </c>
      <c r="AJ1749" s="365">
        <v>0</v>
      </c>
      <c r="AK1749" s="365">
        <v>522</v>
      </c>
    </row>
    <row r="1750" spans="1:61">
      <c r="A1750" s="458" t="str">
        <f t="shared" si="27"/>
        <v>1804505264075000</v>
      </c>
      <c r="B1750" s="364" t="s">
        <v>1616</v>
      </c>
      <c r="C1750" s="364" t="s">
        <v>553</v>
      </c>
      <c r="D1750" s="364" t="s">
        <v>577</v>
      </c>
      <c r="E1750" s="364" t="s">
        <v>555</v>
      </c>
      <c r="F1750" s="364" t="s">
        <v>595</v>
      </c>
      <c r="G1750" s="364" t="s">
        <v>596</v>
      </c>
      <c r="H1750" s="364" t="s">
        <v>556</v>
      </c>
      <c r="J1750" s="364" t="s">
        <v>571</v>
      </c>
      <c r="K1750" s="364" t="s">
        <v>564</v>
      </c>
      <c r="L1750" s="364" t="s">
        <v>741</v>
      </c>
      <c r="M1750" s="364" t="s">
        <v>744</v>
      </c>
      <c r="N1750" s="364" t="s">
        <v>739</v>
      </c>
      <c r="O1750" s="364" t="s">
        <v>756</v>
      </c>
      <c r="P1750" s="364" t="s">
        <v>739</v>
      </c>
      <c r="Q1750" s="364" t="s">
        <v>740</v>
      </c>
      <c r="R1750" s="364" t="s">
        <v>744</v>
      </c>
      <c r="S1750" s="364" t="s">
        <v>739</v>
      </c>
      <c r="T1750" s="365">
        <v>5139</v>
      </c>
      <c r="U1750" s="365">
        <v>0</v>
      </c>
      <c r="V1750" s="365">
        <v>0</v>
      </c>
      <c r="W1750" s="365">
        <v>17</v>
      </c>
      <c r="X1750" s="365">
        <v>64</v>
      </c>
      <c r="Y1750" s="365">
        <v>46</v>
      </c>
      <c r="Z1750" s="365">
        <v>0</v>
      </c>
      <c r="AA1750" s="365">
        <v>0</v>
      </c>
      <c r="AB1750" s="365">
        <v>0</v>
      </c>
      <c r="AC1750" s="365">
        <v>0</v>
      </c>
      <c r="AD1750" s="365">
        <v>0</v>
      </c>
      <c r="AE1750" s="365">
        <v>5266</v>
      </c>
      <c r="AF1750" s="365">
        <v>0</v>
      </c>
      <c r="AG1750" s="365">
        <v>0</v>
      </c>
      <c r="AH1750" s="365">
        <v>0</v>
      </c>
      <c r="AI1750" s="365">
        <v>110</v>
      </c>
      <c r="AJ1750" s="365">
        <v>0</v>
      </c>
      <c r="AK1750" s="365">
        <v>1483</v>
      </c>
    </row>
    <row r="1751" spans="1:61">
      <c r="A1751" s="458" t="str">
        <f t="shared" si="27"/>
        <v>1804506264075000</v>
      </c>
      <c r="B1751" s="364" t="s">
        <v>1616</v>
      </c>
      <c r="C1751" s="364" t="s">
        <v>553</v>
      </c>
      <c r="D1751" s="364" t="s">
        <v>577</v>
      </c>
      <c r="E1751" s="364" t="s">
        <v>555</v>
      </c>
      <c r="F1751" s="364" t="s">
        <v>595</v>
      </c>
      <c r="G1751" s="364" t="s">
        <v>596</v>
      </c>
      <c r="H1751" s="364" t="s">
        <v>556</v>
      </c>
      <c r="J1751" s="364" t="s">
        <v>571</v>
      </c>
      <c r="K1751" s="364" t="s">
        <v>565</v>
      </c>
      <c r="L1751" s="364" t="s">
        <v>741</v>
      </c>
      <c r="M1751" s="364" t="s">
        <v>744</v>
      </c>
      <c r="N1751" s="364" t="s">
        <v>739</v>
      </c>
      <c r="O1751" s="364" t="s">
        <v>756</v>
      </c>
      <c r="P1751" s="364" t="s">
        <v>739</v>
      </c>
      <c r="Q1751" s="364" t="s">
        <v>740</v>
      </c>
      <c r="R1751" s="364" t="s">
        <v>744</v>
      </c>
      <c r="S1751" s="364" t="s">
        <v>739</v>
      </c>
      <c r="T1751" s="365">
        <v>1471</v>
      </c>
      <c r="U1751" s="365">
        <v>0</v>
      </c>
      <c r="V1751" s="365">
        <v>0</v>
      </c>
      <c r="W1751" s="365">
        <v>5</v>
      </c>
      <c r="X1751" s="365">
        <v>4</v>
      </c>
      <c r="Y1751" s="365">
        <v>3</v>
      </c>
      <c r="Z1751" s="365">
        <v>0</v>
      </c>
      <c r="AA1751" s="365">
        <v>0</v>
      </c>
      <c r="AB1751" s="365">
        <v>0</v>
      </c>
      <c r="AC1751" s="365">
        <v>0</v>
      </c>
      <c r="AD1751" s="365">
        <v>0</v>
      </c>
      <c r="AE1751" s="365">
        <v>1483</v>
      </c>
      <c r="AF1751" s="365">
        <v>0</v>
      </c>
      <c r="AG1751" s="365">
        <v>0</v>
      </c>
      <c r="AH1751" s="365">
        <v>0</v>
      </c>
      <c r="AI1751" s="365">
        <v>7</v>
      </c>
      <c r="AJ1751" s="365">
        <v>0</v>
      </c>
      <c r="AK1751" s="365">
        <v>496</v>
      </c>
    </row>
    <row r="1752" spans="1:61">
      <c r="A1752" s="458" t="str">
        <f t="shared" si="27"/>
        <v>1804507264075000</v>
      </c>
      <c r="B1752" s="364" t="s">
        <v>1616</v>
      </c>
      <c r="C1752" s="364" t="s">
        <v>553</v>
      </c>
      <c r="D1752" s="364" t="s">
        <v>577</v>
      </c>
      <c r="E1752" s="364" t="s">
        <v>555</v>
      </c>
      <c r="F1752" s="364" t="s">
        <v>595</v>
      </c>
      <c r="G1752" s="364" t="s">
        <v>596</v>
      </c>
      <c r="H1752" s="364" t="s">
        <v>556</v>
      </c>
      <c r="J1752" s="364" t="s">
        <v>571</v>
      </c>
      <c r="K1752" s="364" t="s">
        <v>566</v>
      </c>
      <c r="L1752" s="364" t="s">
        <v>741</v>
      </c>
      <c r="M1752" s="364" t="s">
        <v>744</v>
      </c>
      <c r="N1752" s="364" t="s">
        <v>739</v>
      </c>
      <c r="O1752" s="364" t="s">
        <v>756</v>
      </c>
      <c r="P1752" s="364" t="s">
        <v>739</v>
      </c>
      <c r="Q1752" s="364" t="s">
        <v>740</v>
      </c>
      <c r="R1752" s="364" t="s">
        <v>744</v>
      </c>
      <c r="S1752" s="364" t="s">
        <v>739</v>
      </c>
      <c r="T1752" s="365">
        <v>5244</v>
      </c>
      <c r="U1752" s="365">
        <v>0</v>
      </c>
      <c r="V1752" s="365">
        <v>0</v>
      </c>
      <c r="W1752" s="365">
        <v>17</v>
      </c>
      <c r="X1752" s="365">
        <v>64</v>
      </c>
      <c r="Y1752" s="365">
        <v>46</v>
      </c>
      <c r="Z1752" s="365">
        <v>0</v>
      </c>
      <c r="AA1752" s="365">
        <v>0</v>
      </c>
      <c r="AB1752" s="365">
        <v>0</v>
      </c>
      <c r="AC1752" s="365">
        <v>0</v>
      </c>
      <c r="AD1752" s="365">
        <v>0</v>
      </c>
      <c r="AE1752" s="365">
        <v>5371</v>
      </c>
      <c r="AF1752" s="365">
        <v>0</v>
      </c>
      <c r="AG1752" s="365">
        <v>0</v>
      </c>
      <c r="AH1752" s="365">
        <v>0</v>
      </c>
      <c r="AI1752" s="365">
        <v>110</v>
      </c>
      <c r="AJ1752" s="365">
        <v>0</v>
      </c>
      <c r="AK1752" s="365">
        <v>1509</v>
      </c>
    </row>
    <row r="1753" spans="1:61">
      <c r="A1753" s="458" t="str">
        <f t="shared" si="27"/>
        <v>1804508264075000</v>
      </c>
      <c r="B1753" s="364" t="s">
        <v>1616</v>
      </c>
      <c r="C1753" s="364" t="s">
        <v>553</v>
      </c>
      <c r="D1753" s="364" t="s">
        <v>577</v>
      </c>
      <c r="E1753" s="364" t="s">
        <v>555</v>
      </c>
      <c r="F1753" s="364" t="s">
        <v>595</v>
      </c>
      <c r="G1753" s="364" t="s">
        <v>596</v>
      </c>
      <c r="H1753" s="364" t="s">
        <v>556</v>
      </c>
      <c r="J1753" s="364" t="s">
        <v>571</v>
      </c>
      <c r="K1753" s="364" t="s">
        <v>554</v>
      </c>
      <c r="L1753" s="364" t="s">
        <v>741</v>
      </c>
      <c r="M1753" s="364" t="s">
        <v>744</v>
      </c>
      <c r="N1753" s="364" t="s">
        <v>739</v>
      </c>
      <c r="O1753" s="364" t="s">
        <v>756</v>
      </c>
      <c r="P1753" s="364" t="s">
        <v>739</v>
      </c>
      <c r="Q1753" s="364" t="s">
        <v>740</v>
      </c>
      <c r="R1753" s="364" t="s">
        <v>744</v>
      </c>
      <c r="S1753" s="364" t="s">
        <v>739</v>
      </c>
      <c r="T1753" s="365">
        <v>1366</v>
      </c>
      <c r="U1753" s="365">
        <v>0</v>
      </c>
      <c r="V1753" s="365">
        <v>0</v>
      </c>
      <c r="W1753" s="365">
        <v>5</v>
      </c>
      <c r="X1753" s="365">
        <v>4</v>
      </c>
      <c r="Y1753" s="365">
        <v>3</v>
      </c>
      <c r="Z1753" s="365">
        <v>0</v>
      </c>
      <c r="AA1753" s="365">
        <v>0</v>
      </c>
      <c r="AB1753" s="365">
        <v>0</v>
      </c>
      <c r="AC1753" s="365">
        <v>0</v>
      </c>
      <c r="AD1753" s="365">
        <v>0</v>
      </c>
      <c r="AE1753" s="365">
        <v>1378</v>
      </c>
      <c r="AF1753" s="365">
        <v>0</v>
      </c>
      <c r="AG1753" s="365">
        <v>0</v>
      </c>
      <c r="AH1753" s="365">
        <v>0</v>
      </c>
      <c r="AI1753" s="365">
        <v>7</v>
      </c>
      <c r="AJ1753" s="365">
        <v>0</v>
      </c>
      <c r="AK1753" s="365">
        <v>469</v>
      </c>
    </row>
    <row r="1754" spans="1:61">
      <c r="A1754" s="458" t="str">
        <f t="shared" si="27"/>
        <v>1804509264075000</v>
      </c>
      <c r="B1754" s="364" t="s">
        <v>1616</v>
      </c>
      <c r="C1754" s="364" t="s">
        <v>553</v>
      </c>
      <c r="D1754" s="364" t="s">
        <v>577</v>
      </c>
      <c r="E1754" s="364" t="s">
        <v>555</v>
      </c>
      <c r="F1754" s="364" t="s">
        <v>595</v>
      </c>
      <c r="G1754" s="364" t="s">
        <v>596</v>
      </c>
      <c r="H1754" s="364" t="s">
        <v>556</v>
      </c>
      <c r="J1754" s="364" t="s">
        <v>571</v>
      </c>
      <c r="K1754" s="364" t="s">
        <v>567</v>
      </c>
      <c r="L1754" s="364" t="s">
        <v>741</v>
      </c>
      <c r="M1754" s="364" t="s">
        <v>744</v>
      </c>
      <c r="N1754" s="364" t="s">
        <v>739</v>
      </c>
      <c r="O1754" s="364" t="s">
        <v>756</v>
      </c>
      <c r="P1754" s="364" t="s">
        <v>739</v>
      </c>
      <c r="Q1754" s="364" t="s">
        <v>740</v>
      </c>
      <c r="R1754" s="364" t="s">
        <v>744</v>
      </c>
      <c r="S1754" s="364" t="s">
        <v>739</v>
      </c>
      <c r="T1754" s="365">
        <v>5352</v>
      </c>
      <c r="U1754" s="365">
        <v>0</v>
      </c>
      <c r="V1754" s="365">
        <v>0</v>
      </c>
      <c r="W1754" s="365">
        <v>17</v>
      </c>
      <c r="X1754" s="365">
        <v>64</v>
      </c>
      <c r="Y1754" s="365">
        <v>46</v>
      </c>
      <c r="Z1754" s="365">
        <v>0</v>
      </c>
      <c r="AA1754" s="365">
        <v>0</v>
      </c>
      <c r="AB1754" s="365">
        <v>0</v>
      </c>
      <c r="AC1754" s="365">
        <v>0</v>
      </c>
      <c r="AD1754" s="365">
        <v>0</v>
      </c>
      <c r="AE1754" s="365">
        <v>5479</v>
      </c>
      <c r="AF1754" s="365">
        <v>0</v>
      </c>
      <c r="AG1754" s="365">
        <v>0</v>
      </c>
      <c r="AH1754" s="365">
        <v>0</v>
      </c>
      <c r="AI1754" s="365">
        <v>110</v>
      </c>
      <c r="AJ1754" s="365">
        <v>0</v>
      </c>
      <c r="AK1754" s="365">
        <v>1536</v>
      </c>
    </row>
    <row r="1755" spans="1:61">
      <c r="A1755" s="458" t="str">
        <f t="shared" si="27"/>
        <v>1804510264075000</v>
      </c>
      <c r="B1755" s="364" t="s">
        <v>1616</v>
      </c>
      <c r="C1755" s="364" t="s">
        <v>553</v>
      </c>
      <c r="D1755" s="364" t="s">
        <v>577</v>
      </c>
      <c r="E1755" s="364" t="s">
        <v>555</v>
      </c>
      <c r="F1755" s="364" t="s">
        <v>595</v>
      </c>
      <c r="G1755" s="364" t="s">
        <v>596</v>
      </c>
      <c r="H1755" s="364" t="s">
        <v>556</v>
      </c>
      <c r="J1755" s="364" t="s">
        <v>571</v>
      </c>
      <c r="K1755" s="364" t="s">
        <v>568</v>
      </c>
      <c r="L1755" s="364" t="s">
        <v>741</v>
      </c>
      <c r="M1755" s="364" t="s">
        <v>744</v>
      </c>
      <c r="N1755" s="364" t="s">
        <v>739</v>
      </c>
      <c r="O1755" s="364" t="s">
        <v>756</v>
      </c>
      <c r="P1755" s="364" t="s">
        <v>739</v>
      </c>
      <c r="Q1755" s="364" t="s">
        <v>740</v>
      </c>
      <c r="R1755" s="364" t="s">
        <v>744</v>
      </c>
      <c r="S1755" s="364" t="s">
        <v>739</v>
      </c>
      <c r="T1755" s="365">
        <v>1259</v>
      </c>
      <c r="U1755" s="365">
        <v>0</v>
      </c>
      <c r="V1755" s="365">
        <v>0</v>
      </c>
      <c r="W1755" s="365">
        <v>5</v>
      </c>
      <c r="X1755" s="365">
        <v>3</v>
      </c>
      <c r="Y1755" s="365">
        <v>3</v>
      </c>
      <c r="Z1755" s="365">
        <v>0</v>
      </c>
      <c r="AA1755" s="365">
        <v>0</v>
      </c>
      <c r="AB1755" s="365">
        <v>0</v>
      </c>
      <c r="AC1755" s="365">
        <v>0</v>
      </c>
      <c r="AD1755" s="365">
        <v>0</v>
      </c>
      <c r="AE1755" s="365">
        <v>1270</v>
      </c>
      <c r="AF1755" s="365">
        <v>0</v>
      </c>
      <c r="AG1755" s="365">
        <v>0</v>
      </c>
      <c r="AH1755" s="365">
        <v>0</v>
      </c>
      <c r="AI1755" s="365">
        <v>6</v>
      </c>
      <c r="AJ1755" s="365">
        <v>0</v>
      </c>
      <c r="AK1755" s="365">
        <v>442</v>
      </c>
    </row>
    <row r="1756" spans="1:61">
      <c r="A1756" s="458" t="str">
        <f t="shared" si="27"/>
        <v>1804511264075000</v>
      </c>
      <c r="B1756" s="364" t="s">
        <v>1616</v>
      </c>
      <c r="C1756" s="364" t="s">
        <v>553</v>
      </c>
      <c r="D1756" s="364" t="s">
        <v>577</v>
      </c>
      <c r="E1756" s="364" t="s">
        <v>555</v>
      </c>
      <c r="F1756" s="364" t="s">
        <v>595</v>
      </c>
      <c r="G1756" s="364" t="s">
        <v>596</v>
      </c>
      <c r="H1756" s="364" t="s">
        <v>556</v>
      </c>
      <c r="J1756" s="364" t="s">
        <v>571</v>
      </c>
      <c r="K1756" s="364" t="s">
        <v>569</v>
      </c>
      <c r="L1756" s="364" t="s">
        <v>741</v>
      </c>
      <c r="M1756" s="364" t="s">
        <v>744</v>
      </c>
      <c r="N1756" s="364" t="s">
        <v>739</v>
      </c>
      <c r="O1756" s="364" t="s">
        <v>756</v>
      </c>
      <c r="P1756" s="364" t="s">
        <v>739</v>
      </c>
      <c r="Q1756" s="364" t="s">
        <v>740</v>
      </c>
      <c r="R1756" s="364" t="s">
        <v>744</v>
      </c>
      <c r="S1756" s="364" t="s">
        <v>739</v>
      </c>
      <c r="T1756" s="365">
        <v>5461</v>
      </c>
      <c r="U1756" s="365">
        <v>0</v>
      </c>
      <c r="V1756" s="365">
        <v>0</v>
      </c>
      <c r="W1756" s="365">
        <v>18</v>
      </c>
      <c r="X1756" s="365">
        <v>64</v>
      </c>
      <c r="Y1756" s="365">
        <v>46</v>
      </c>
      <c r="Z1756" s="365">
        <v>0</v>
      </c>
      <c r="AA1756" s="365">
        <v>0</v>
      </c>
      <c r="AB1756" s="365">
        <v>0</v>
      </c>
      <c r="AC1756" s="365">
        <v>0</v>
      </c>
      <c r="AD1756" s="365">
        <v>0</v>
      </c>
      <c r="AE1756" s="365">
        <v>5589</v>
      </c>
      <c r="AF1756" s="365">
        <v>0</v>
      </c>
      <c r="AG1756" s="365">
        <v>0</v>
      </c>
      <c r="AH1756" s="365">
        <v>0</v>
      </c>
      <c r="AI1756" s="365">
        <v>110</v>
      </c>
      <c r="AJ1756" s="365">
        <v>0</v>
      </c>
      <c r="AK1756" s="365">
        <v>1563</v>
      </c>
    </row>
    <row r="1757" spans="1:61">
      <c r="A1757" s="458" t="str">
        <f t="shared" si="27"/>
        <v>1804512264075000</v>
      </c>
      <c r="B1757" s="364" t="s">
        <v>1616</v>
      </c>
      <c r="C1757" s="364" t="s">
        <v>553</v>
      </c>
      <c r="D1757" s="364" t="s">
        <v>577</v>
      </c>
      <c r="E1757" s="364" t="s">
        <v>555</v>
      </c>
      <c r="F1757" s="364" t="s">
        <v>595</v>
      </c>
      <c r="G1757" s="364" t="s">
        <v>596</v>
      </c>
      <c r="H1757" s="364" t="s">
        <v>556</v>
      </c>
      <c r="J1757" s="364" t="s">
        <v>571</v>
      </c>
      <c r="K1757" s="364" t="s">
        <v>557</v>
      </c>
      <c r="L1757" s="364" t="s">
        <v>741</v>
      </c>
      <c r="M1757" s="364" t="s">
        <v>744</v>
      </c>
      <c r="N1757" s="364" t="s">
        <v>739</v>
      </c>
      <c r="O1757" s="364" t="s">
        <v>756</v>
      </c>
      <c r="P1757" s="364" t="s">
        <v>739</v>
      </c>
      <c r="Q1757" s="364" t="s">
        <v>740</v>
      </c>
      <c r="R1757" s="364" t="s">
        <v>744</v>
      </c>
      <c r="S1757" s="364" t="s">
        <v>739</v>
      </c>
      <c r="T1757" s="365">
        <v>1149</v>
      </c>
      <c r="U1757" s="365">
        <v>0</v>
      </c>
      <c r="V1757" s="365">
        <v>0</v>
      </c>
      <c r="W1757" s="365">
        <v>4</v>
      </c>
      <c r="X1757" s="365">
        <v>3</v>
      </c>
      <c r="Y1757" s="365">
        <v>2</v>
      </c>
      <c r="Z1757" s="365">
        <v>0</v>
      </c>
      <c r="AA1757" s="365">
        <v>0</v>
      </c>
      <c r="AB1757" s="365">
        <v>0</v>
      </c>
      <c r="AC1757" s="365">
        <v>0</v>
      </c>
      <c r="AD1757" s="365">
        <v>0</v>
      </c>
      <c r="AE1757" s="365">
        <v>1158</v>
      </c>
      <c r="AF1757" s="365">
        <v>0</v>
      </c>
      <c r="AG1757" s="365">
        <v>0</v>
      </c>
      <c r="AH1757" s="365">
        <v>0</v>
      </c>
      <c r="AI1757" s="365">
        <v>6</v>
      </c>
      <c r="AJ1757" s="365">
        <v>0</v>
      </c>
      <c r="AK1757" s="365">
        <v>414</v>
      </c>
    </row>
    <row r="1758" spans="1:61">
      <c r="A1758" s="458" t="str">
        <f t="shared" si="27"/>
        <v>1804513264075000</v>
      </c>
      <c r="B1758" s="364" t="s">
        <v>1616</v>
      </c>
      <c r="C1758" s="364" t="s">
        <v>553</v>
      </c>
      <c r="D1758" s="364" t="s">
        <v>577</v>
      </c>
      <c r="E1758" s="364" t="s">
        <v>555</v>
      </c>
      <c r="F1758" s="364" t="s">
        <v>595</v>
      </c>
      <c r="G1758" s="364" t="s">
        <v>596</v>
      </c>
      <c r="H1758" s="364" t="s">
        <v>556</v>
      </c>
      <c r="J1758" s="364" t="s">
        <v>571</v>
      </c>
      <c r="K1758" s="364" t="s">
        <v>572</v>
      </c>
      <c r="L1758" s="364" t="s">
        <v>741</v>
      </c>
      <c r="M1758" s="364" t="s">
        <v>744</v>
      </c>
      <c r="N1758" s="364" t="s">
        <v>739</v>
      </c>
      <c r="O1758" s="364" t="s">
        <v>756</v>
      </c>
      <c r="P1758" s="364" t="s">
        <v>739</v>
      </c>
      <c r="Q1758" s="364" t="s">
        <v>740</v>
      </c>
      <c r="R1758" s="364" t="s">
        <v>744</v>
      </c>
      <c r="S1758" s="364" t="s">
        <v>739</v>
      </c>
      <c r="T1758" s="365">
        <v>5573</v>
      </c>
      <c r="U1758" s="365">
        <v>0</v>
      </c>
      <c r="V1758" s="365">
        <v>0</v>
      </c>
      <c r="W1758" s="365">
        <v>18</v>
      </c>
      <c r="X1758" s="365">
        <v>64</v>
      </c>
      <c r="Y1758" s="365">
        <v>46</v>
      </c>
      <c r="Z1758" s="365">
        <v>0</v>
      </c>
      <c r="AA1758" s="365">
        <v>0</v>
      </c>
      <c r="AB1758" s="365">
        <v>0</v>
      </c>
      <c r="AC1758" s="365">
        <v>0</v>
      </c>
      <c r="AD1758" s="365">
        <v>0</v>
      </c>
      <c r="AE1758" s="365">
        <v>5701</v>
      </c>
      <c r="AF1758" s="365">
        <v>0</v>
      </c>
      <c r="AG1758" s="365">
        <v>0</v>
      </c>
      <c r="AH1758" s="365">
        <v>0</v>
      </c>
      <c r="AI1758" s="365">
        <v>110</v>
      </c>
      <c r="AJ1758" s="365">
        <v>0</v>
      </c>
      <c r="AK1758" s="365">
        <v>1591</v>
      </c>
    </row>
    <row r="1759" spans="1:61">
      <c r="A1759" s="458" t="str">
        <f t="shared" si="27"/>
        <v>1804514264075000</v>
      </c>
      <c r="B1759" s="364" t="s">
        <v>1616</v>
      </c>
      <c r="C1759" s="364" t="s">
        <v>553</v>
      </c>
      <c r="D1759" s="364" t="s">
        <v>577</v>
      </c>
      <c r="E1759" s="364" t="s">
        <v>555</v>
      </c>
      <c r="F1759" s="364" t="s">
        <v>595</v>
      </c>
      <c r="G1759" s="364" t="s">
        <v>596</v>
      </c>
      <c r="H1759" s="364" t="s">
        <v>556</v>
      </c>
      <c r="J1759" s="364" t="s">
        <v>571</v>
      </c>
      <c r="K1759" s="364" t="s">
        <v>573</v>
      </c>
      <c r="L1759" s="364" t="s">
        <v>741</v>
      </c>
      <c r="M1759" s="364" t="s">
        <v>744</v>
      </c>
      <c r="N1759" s="364" t="s">
        <v>739</v>
      </c>
      <c r="O1759" s="364" t="s">
        <v>756</v>
      </c>
      <c r="P1759" s="364" t="s">
        <v>739</v>
      </c>
      <c r="Q1759" s="364" t="s">
        <v>740</v>
      </c>
      <c r="R1759" s="364" t="s">
        <v>744</v>
      </c>
      <c r="S1759" s="364" t="s">
        <v>739</v>
      </c>
      <c r="T1759" s="365">
        <v>1038</v>
      </c>
      <c r="U1759" s="365">
        <v>0</v>
      </c>
      <c r="V1759" s="365">
        <v>0</v>
      </c>
      <c r="W1759" s="365">
        <v>4</v>
      </c>
      <c r="X1759" s="365">
        <v>3</v>
      </c>
      <c r="Y1759" s="365">
        <v>2</v>
      </c>
      <c r="Z1759" s="365">
        <v>0</v>
      </c>
      <c r="AA1759" s="365">
        <v>0</v>
      </c>
      <c r="AB1759" s="365">
        <v>0</v>
      </c>
      <c r="AC1759" s="365">
        <v>0</v>
      </c>
      <c r="AD1759" s="365">
        <v>0</v>
      </c>
      <c r="AE1759" s="365">
        <v>1047</v>
      </c>
      <c r="AF1759" s="365">
        <v>0</v>
      </c>
      <c r="AG1759" s="365">
        <v>0</v>
      </c>
      <c r="AH1759" s="365">
        <v>0</v>
      </c>
      <c r="AI1759" s="365">
        <v>5</v>
      </c>
      <c r="AJ1759" s="365">
        <v>0</v>
      </c>
      <c r="AK1759" s="365">
        <v>386</v>
      </c>
    </row>
    <row r="1760" spans="1:61">
      <c r="A1760" s="458" t="str">
        <f t="shared" si="27"/>
        <v>1804515264075000</v>
      </c>
      <c r="B1760" s="364" t="s">
        <v>1616</v>
      </c>
      <c r="C1760" s="364" t="s">
        <v>553</v>
      </c>
      <c r="D1760" s="364" t="s">
        <v>577</v>
      </c>
      <c r="E1760" s="364" t="s">
        <v>555</v>
      </c>
      <c r="F1760" s="364" t="s">
        <v>595</v>
      </c>
      <c r="G1760" s="364" t="s">
        <v>596</v>
      </c>
      <c r="H1760" s="364" t="s">
        <v>556</v>
      </c>
      <c r="J1760" s="364" t="s">
        <v>571</v>
      </c>
      <c r="K1760" s="364" t="s">
        <v>574</v>
      </c>
      <c r="L1760" s="364" t="s">
        <v>741</v>
      </c>
      <c r="M1760" s="364" t="s">
        <v>744</v>
      </c>
      <c r="N1760" s="364" t="s">
        <v>739</v>
      </c>
      <c r="O1760" s="364" t="s">
        <v>756</v>
      </c>
      <c r="P1760" s="364" t="s">
        <v>739</v>
      </c>
      <c r="Q1760" s="364" t="s">
        <v>740</v>
      </c>
      <c r="R1760" s="364" t="s">
        <v>744</v>
      </c>
      <c r="S1760" s="364" t="s">
        <v>739</v>
      </c>
      <c r="T1760" s="365">
        <v>5687</v>
      </c>
      <c r="U1760" s="365">
        <v>0</v>
      </c>
      <c r="V1760" s="365">
        <v>0</v>
      </c>
      <c r="W1760" s="365">
        <v>18</v>
      </c>
      <c r="X1760" s="365">
        <v>64</v>
      </c>
      <c r="Y1760" s="365">
        <v>46</v>
      </c>
      <c r="Z1760" s="365">
        <v>0</v>
      </c>
      <c r="AA1760" s="365">
        <v>0</v>
      </c>
      <c r="AB1760" s="365">
        <v>0</v>
      </c>
      <c r="AC1760" s="365">
        <v>0</v>
      </c>
      <c r="AD1760" s="365">
        <v>0</v>
      </c>
      <c r="AE1760" s="365">
        <v>5815</v>
      </c>
      <c r="AF1760" s="365">
        <v>0</v>
      </c>
      <c r="AG1760" s="365">
        <v>0</v>
      </c>
      <c r="AH1760" s="365">
        <v>0</v>
      </c>
      <c r="AI1760" s="365">
        <v>110</v>
      </c>
      <c r="AJ1760" s="365">
        <v>0</v>
      </c>
      <c r="AK1760" s="365">
        <v>1619</v>
      </c>
    </row>
    <row r="1761" spans="1:69">
      <c r="A1761" s="458" t="str">
        <f t="shared" si="27"/>
        <v>1804516264075000</v>
      </c>
      <c r="B1761" s="364" t="s">
        <v>1616</v>
      </c>
      <c r="C1761" s="364" t="s">
        <v>553</v>
      </c>
      <c r="D1761" s="364" t="s">
        <v>577</v>
      </c>
      <c r="E1761" s="364" t="s">
        <v>555</v>
      </c>
      <c r="F1761" s="364" t="s">
        <v>595</v>
      </c>
      <c r="G1761" s="364" t="s">
        <v>596</v>
      </c>
      <c r="H1761" s="364" t="s">
        <v>556</v>
      </c>
      <c r="J1761" s="364" t="s">
        <v>571</v>
      </c>
      <c r="K1761" s="364" t="s">
        <v>575</v>
      </c>
      <c r="L1761" s="364" t="s">
        <v>741</v>
      </c>
      <c r="M1761" s="364" t="s">
        <v>744</v>
      </c>
      <c r="N1761" s="364" t="s">
        <v>739</v>
      </c>
      <c r="O1761" s="364" t="s">
        <v>756</v>
      </c>
      <c r="P1761" s="364" t="s">
        <v>739</v>
      </c>
      <c r="Q1761" s="364" t="s">
        <v>740</v>
      </c>
      <c r="R1761" s="364" t="s">
        <v>744</v>
      </c>
      <c r="S1761" s="364" t="s">
        <v>739</v>
      </c>
      <c r="T1761" s="365">
        <v>924</v>
      </c>
      <c r="U1761" s="365">
        <v>0</v>
      </c>
      <c r="V1761" s="365">
        <v>0</v>
      </c>
      <c r="W1761" s="365">
        <v>4</v>
      </c>
      <c r="X1761" s="365">
        <v>3</v>
      </c>
      <c r="Y1761" s="365">
        <v>2</v>
      </c>
      <c r="Z1761" s="365">
        <v>0</v>
      </c>
      <c r="AA1761" s="365">
        <v>0</v>
      </c>
      <c r="AB1761" s="365">
        <v>0</v>
      </c>
      <c r="AC1761" s="365">
        <v>0</v>
      </c>
      <c r="AD1761" s="365">
        <v>0</v>
      </c>
      <c r="AE1761" s="365">
        <v>933</v>
      </c>
      <c r="AF1761" s="365">
        <v>0</v>
      </c>
      <c r="AG1761" s="365">
        <v>0</v>
      </c>
      <c r="AH1761" s="365">
        <v>0</v>
      </c>
      <c r="AI1761" s="365">
        <v>5</v>
      </c>
      <c r="AJ1761" s="365">
        <v>0</v>
      </c>
      <c r="AK1761" s="365">
        <v>357</v>
      </c>
    </row>
    <row r="1762" spans="1:69">
      <c r="A1762" s="458" t="str">
        <f t="shared" si="27"/>
        <v>1804517264075000</v>
      </c>
      <c r="B1762" s="364" t="s">
        <v>1616</v>
      </c>
      <c r="C1762" s="364" t="s">
        <v>553</v>
      </c>
      <c r="D1762" s="364" t="s">
        <v>577</v>
      </c>
      <c r="E1762" s="364" t="s">
        <v>555</v>
      </c>
      <c r="F1762" s="364" t="s">
        <v>595</v>
      </c>
      <c r="G1762" s="364" t="s">
        <v>596</v>
      </c>
      <c r="H1762" s="364" t="s">
        <v>556</v>
      </c>
      <c r="J1762" s="364" t="s">
        <v>571</v>
      </c>
      <c r="K1762" s="364" t="s">
        <v>576</v>
      </c>
      <c r="L1762" s="364" t="s">
        <v>741</v>
      </c>
      <c r="M1762" s="364" t="s">
        <v>744</v>
      </c>
      <c r="N1762" s="364" t="s">
        <v>739</v>
      </c>
      <c r="O1762" s="364" t="s">
        <v>756</v>
      </c>
      <c r="P1762" s="364" t="s">
        <v>739</v>
      </c>
      <c r="Q1762" s="364" t="s">
        <v>740</v>
      </c>
      <c r="R1762" s="364" t="s">
        <v>744</v>
      </c>
      <c r="S1762" s="364" t="s">
        <v>739</v>
      </c>
      <c r="T1762" s="365">
        <v>5803</v>
      </c>
      <c r="U1762" s="365">
        <v>0</v>
      </c>
      <c r="V1762" s="365">
        <v>0</v>
      </c>
      <c r="W1762" s="365">
        <v>19</v>
      </c>
      <c r="X1762" s="365">
        <v>64</v>
      </c>
      <c r="Y1762" s="365">
        <v>46</v>
      </c>
      <c r="Z1762" s="365">
        <v>0</v>
      </c>
      <c r="AA1762" s="365">
        <v>0</v>
      </c>
      <c r="AB1762" s="365">
        <v>0</v>
      </c>
      <c r="AC1762" s="365">
        <v>0</v>
      </c>
      <c r="AD1762" s="365">
        <v>0</v>
      </c>
      <c r="AE1762" s="365">
        <v>5932</v>
      </c>
      <c r="AF1762" s="365">
        <v>0</v>
      </c>
      <c r="AG1762" s="365">
        <v>0</v>
      </c>
      <c r="AH1762" s="365">
        <v>0</v>
      </c>
      <c r="AI1762" s="365">
        <v>110</v>
      </c>
      <c r="AJ1762" s="365">
        <v>0</v>
      </c>
      <c r="AK1762" s="365">
        <v>1648</v>
      </c>
    </row>
    <row r="1763" spans="1:69">
      <c r="A1763" s="458" t="str">
        <f t="shared" si="27"/>
        <v>1804518264075000</v>
      </c>
      <c r="B1763" s="364" t="s">
        <v>1616</v>
      </c>
      <c r="C1763" s="364" t="s">
        <v>553</v>
      </c>
      <c r="D1763" s="364" t="s">
        <v>577</v>
      </c>
      <c r="E1763" s="364" t="s">
        <v>555</v>
      </c>
      <c r="F1763" s="364" t="s">
        <v>595</v>
      </c>
      <c r="G1763" s="364" t="s">
        <v>596</v>
      </c>
      <c r="H1763" s="364" t="s">
        <v>556</v>
      </c>
      <c r="J1763" s="364" t="s">
        <v>571</v>
      </c>
      <c r="K1763" s="364" t="s">
        <v>577</v>
      </c>
      <c r="L1763" s="364" t="s">
        <v>741</v>
      </c>
      <c r="M1763" s="364" t="s">
        <v>744</v>
      </c>
      <c r="N1763" s="364" t="s">
        <v>739</v>
      </c>
      <c r="O1763" s="364" t="s">
        <v>756</v>
      </c>
      <c r="P1763" s="364" t="s">
        <v>739</v>
      </c>
      <c r="Q1763" s="364" t="s">
        <v>740</v>
      </c>
      <c r="R1763" s="364" t="s">
        <v>744</v>
      </c>
      <c r="S1763" s="364" t="s">
        <v>739</v>
      </c>
      <c r="T1763" s="365">
        <v>807</v>
      </c>
      <c r="U1763" s="365">
        <v>0</v>
      </c>
      <c r="V1763" s="365">
        <v>0</v>
      </c>
      <c r="W1763" s="365">
        <v>3</v>
      </c>
      <c r="X1763" s="365">
        <v>2</v>
      </c>
      <c r="Y1763" s="365">
        <v>2</v>
      </c>
      <c r="Z1763" s="365">
        <v>0</v>
      </c>
      <c r="AA1763" s="365">
        <v>0</v>
      </c>
      <c r="AB1763" s="365">
        <v>0</v>
      </c>
      <c r="AC1763" s="365">
        <v>0</v>
      </c>
      <c r="AD1763" s="365">
        <v>0</v>
      </c>
      <c r="AE1763" s="365">
        <v>814</v>
      </c>
      <c r="AF1763" s="365">
        <v>0</v>
      </c>
      <c r="AG1763" s="365">
        <v>0</v>
      </c>
      <c r="AH1763" s="365">
        <v>0</v>
      </c>
      <c r="AI1763" s="365">
        <v>4</v>
      </c>
      <c r="AJ1763" s="365">
        <v>0</v>
      </c>
      <c r="AK1763" s="365">
        <v>328</v>
      </c>
    </row>
    <row r="1764" spans="1:69">
      <c r="A1764" s="458" t="str">
        <f t="shared" si="27"/>
        <v>1804519264075000</v>
      </c>
      <c r="B1764" s="364" t="s">
        <v>1616</v>
      </c>
      <c r="C1764" s="364" t="s">
        <v>553</v>
      </c>
      <c r="D1764" s="364" t="s">
        <v>577</v>
      </c>
      <c r="E1764" s="364" t="s">
        <v>555</v>
      </c>
      <c r="F1764" s="364" t="s">
        <v>595</v>
      </c>
      <c r="G1764" s="364" t="s">
        <v>596</v>
      </c>
      <c r="H1764" s="364" t="s">
        <v>556</v>
      </c>
      <c r="J1764" s="364" t="s">
        <v>571</v>
      </c>
      <c r="K1764" s="364" t="s">
        <v>578</v>
      </c>
      <c r="L1764" s="364" t="s">
        <v>741</v>
      </c>
      <c r="M1764" s="364" t="s">
        <v>744</v>
      </c>
      <c r="N1764" s="364" t="s">
        <v>739</v>
      </c>
      <c r="O1764" s="364" t="s">
        <v>756</v>
      </c>
      <c r="P1764" s="364" t="s">
        <v>739</v>
      </c>
      <c r="Q1764" s="364" t="s">
        <v>740</v>
      </c>
      <c r="R1764" s="364" t="s">
        <v>744</v>
      </c>
      <c r="S1764" s="364" t="s">
        <v>739</v>
      </c>
      <c r="T1764" s="365">
        <v>5922</v>
      </c>
      <c r="U1764" s="365">
        <v>0</v>
      </c>
      <c r="V1764" s="365">
        <v>0</v>
      </c>
      <c r="W1764" s="365">
        <v>19</v>
      </c>
      <c r="X1764" s="365">
        <v>64</v>
      </c>
      <c r="Y1764" s="365">
        <v>46</v>
      </c>
      <c r="Z1764" s="365">
        <v>0</v>
      </c>
      <c r="AA1764" s="365">
        <v>0</v>
      </c>
      <c r="AB1764" s="365">
        <v>0</v>
      </c>
      <c r="AC1764" s="365">
        <v>0</v>
      </c>
      <c r="AD1764" s="365">
        <v>0</v>
      </c>
      <c r="AE1764" s="365">
        <v>6051</v>
      </c>
      <c r="AF1764" s="365">
        <v>0</v>
      </c>
      <c r="AG1764" s="365">
        <v>0</v>
      </c>
      <c r="AH1764" s="365">
        <v>0</v>
      </c>
      <c r="AI1764" s="365">
        <v>110</v>
      </c>
      <c r="AJ1764" s="365">
        <v>0</v>
      </c>
      <c r="AK1764" s="365">
        <v>1678</v>
      </c>
    </row>
    <row r="1765" spans="1:69">
      <c r="A1765" s="458" t="str">
        <f t="shared" si="27"/>
        <v>1804520264075000</v>
      </c>
      <c r="B1765" s="364" t="s">
        <v>1616</v>
      </c>
      <c r="C1765" s="364" t="s">
        <v>553</v>
      </c>
      <c r="D1765" s="364" t="s">
        <v>577</v>
      </c>
      <c r="E1765" s="364" t="s">
        <v>555</v>
      </c>
      <c r="F1765" s="364" t="s">
        <v>595</v>
      </c>
      <c r="G1765" s="364" t="s">
        <v>596</v>
      </c>
      <c r="H1765" s="364" t="s">
        <v>556</v>
      </c>
      <c r="J1765" s="364" t="s">
        <v>571</v>
      </c>
      <c r="K1765" s="364" t="s">
        <v>579</v>
      </c>
      <c r="L1765" s="364" t="s">
        <v>741</v>
      </c>
      <c r="M1765" s="364" t="s">
        <v>744</v>
      </c>
      <c r="N1765" s="364" t="s">
        <v>739</v>
      </c>
      <c r="O1765" s="364" t="s">
        <v>756</v>
      </c>
      <c r="P1765" s="364" t="s">
        <v>739</v>
      </c>
      <c r="Q1765" s="364" t="s">
        <v>740</v>
      </c>
      <c r="R1765" s="364" t="s">
        <v>744</v>
      </c>
      <c r="S1765" s="364" t="s">
        <v>739</v>
      </c>
      <c r="T1765" s="365">
        <v>689</v>
      </c>
      <c r="U1765" s="365">
        <v>0</v>
      </c>
      <c r="V1765" s="365">
        <v>0</v>
      </c>
      <c r="W1765" s="365">
        <v>3</v>
      </c>
      <c r="X1765" s="365">
        <v>2</v>
      </c>
      <c r="Y1765" s="365">
        <v>2</v>
      </c>
      <c r="Z1765" s="365">
        <v>0</v>
      </c>
      <c r="AA1765" s="365">
        <v>0</v>
      </c>
      <c r="AB1765" s="365">
        <v>0</v>
      </c>
      <c r="AC1765" s="365">
        <v>0</v>
      </c>
      <c r="AD1765" s="365">
        <v>0</v>
      </c>
      <c r="AE1765" s="365">
        <v>696</v>
      </c>
      <c r="AF1765" s="365">
        <v>0</v>
      </c>
      <c r="AG1765" s="365">
        <v>0</v>
      </c>
      <c r="AH1765" s="365">
        <v>0</v>
      </c>
      <c r="AI1765" s="365">
        <v>4</v>
      </c>
      <c r="AJ1765" s="365">
        <v>0</v>
      </c>
      <c r="AK1765" s="365">
        <v>298</v>
      </c>
    </row>
    <row r="1766" spans="1:69">
      <c r="A1766" s="458" t="str">
        <f t="shared" si="27"/>
        <v>1804521264075000</v>
      </c>
      <c r="B1766" s="364" t="s">
        <v>1616</v>
      </c>
      <c r="C1766" s="364" t="s">
        <v>553</v>
      </c>
      <c r="D1766" s="364" t="s">
        <v>577</v>
      </c>
      <c r="E1766" s="364" t="s">
        <v>555</v>
      </c>
      <c r="F1766" s="364" t="s">
        <v>595</v>
      </c>
      <c r="G1766" s="364" t="s">
        <v>596</v>
      </c>
      <c r="H1766" s="364" t="s">
        <v>556</v>
      </c>
      <c r="J1766" s="364" t="s">
        <v>571</v>
      </c>
      <c r="K1766" s="364" t="s">
        <v>559</v>
      </c>
      <c r="L1766" s="364" t="s">
        <v>741</v>
      </c>
      <c r="M1766" s="364" t="s">
        <v>744</v>
      </c>
      <c r="N1766" s="364" t="s">
        <v>739</v>
      </c>
      <c r="O1766" s="364" t="s">
        <v>756</v>
      </c>
      <c r="P1766" s="364" t="s">
        <v>739</v>
      </c>
      <c r="Q1766" s="364" t="s">
        <v>740</v>
      </c>
      <c r="R1766" s="364" t="s">
        <v>744</v>
      </c>
      <c r="S1766" s="364" t="s">
        <v>739</v>
      </c>
      <c r="T1766" s="365">
        <v>30487</v>
      </c>
      <c r="U1766" s="365">
        <v>0</v>
      </c>
      <c r="V1766" s="365">
        <v>0</v>
      </c>
      <c r="W1766" s="365">
        <v>123</v>
      </c>
      <c r="X1766" s="365">
        <v>428</v>
      </c>
      <c r="Y1766" s="365">
        <v>432</v>
      </c>
      <c r="Z1766" s="365">
        <v>0</v>
      </c>
      <c r="AA1766" s="365">
        <v>0</v>
      </c>
      <c r="AB1766" s="365">
        <v>0</v>
      </c>
      <c r="AC1766" s="365">
        <v>0</v>
      </c>
      <c r="AD1766" s="365">
        <v>0</v>
      </c>
      <c r="AE1766" s="365">
        <v>31470</v>
      </c>
      <c r="AF1766" s="365">
        <v>0</v>
      </c>
      <c r="AG1766" s="365">
        <v>0</v>
      </c>
      <c r="AH1766" s="365">
        <v>0</v>
      </c>
      <c r="AI1766" s="365">
        <v>860</v>
      </c>
      <c r="AJ1766" s="365">
        <v>0</v>
      </c>
      <c r="AK1766" s="365">
        <v>15689</v>
      </c>
    </row>
    <row r="1767" spans="1:69">
      <c r="A1767" s="458" t="str">
        <f t="shared" si="27"/>
        <v>1804522264075000</v>
      </c>
      <c r="B1767" s="364" t="s">
        <v>1616</v>
      </c>
      <c r="C1767" s="364" t="s">
        <v>553</v>
      </c>
      <c r="D1767" s="364" t="s">
        <v>577</v>
      </c>
      <c r="E1767" s="364" t="s">
        <v>555</v>
      </c>
      <c r="F1767" s="364" t="s">
        <v>595</v>
      </c>
      <c r="G1767" s="364" t="s">
        <v>596</v>
      </c>
      <c r="H1767" s="364" t="s">
        <v>556</v>
      </c>
      <c r="J1767" s="364" t="s">
        <v>571</v>
      </c>
      <c r="K1767" s="364" t="s">
        <v>580</v>
      </c>
      <c r="L1767" s="364" t="s">
        <v>741</v>
      </c>
      <c r="M1767" s="364" t="s">
        <v>744</v>
      </c>
      <c r="N1767" s="364" t="s">
        <v>739</v>
      </c>
      <c r="O1767" s="364" t="s">
        <v>756</v>
      </c>
      <c r="P1767" s="364" t="s">
        <v>739</v>
      </c>
      <c r="Q1767" s="364" t="s">
        <v>740</v>
      </c>
      <c r="R1767" s="364" t="s">
        <v>744</v>
      </c>
      <c r="S1767" s="364" t="s">
        <v>739</v>
      </c>
      <c r="T1767" s="365">
        <v>1974</v>
      </c>
      <c r="U1767" s="365">
        <v>0</v>
      </c>
      <c r="V1767" s="365">
        <v>0</v>
      </c>
      <c r="W1767" s="365">
        <v>9</v>
      </c>
      <c r="X1767" s="365">
        <v>7</v>
      </c>
      <c r="Y1767" s="365">
        <v>8</v>
      </c>
      <c r="Z1767" s="365">
        <v>0</v>
      </c>
      <c r="AA1767" s="365">
        <v>0</v>
      </c>
      <c r="AB1767" s="365">
        <v>0</v>
      </c>
      <c r="AC1767" s="365">
        <v>0</v>
      </c>
      <c r="AD1767" s="365">
        <v>0</v>
      </c>
      <c r="AE1767" s="365">
        <v>1998</v>
      </c>
      <c r="AF1767" s="365">
        <v>0</v>
      </c>
      <c r="AG1767" s="365">
        <v>0</v>
      </c>
      <c r="AH1767" s="365">
        <v>0</v>
      </c>
      <c r="AI1767" s="365">
        <v>15</v>
      </c>
      <c r="AJ1767" s="365">
        <v>0</v>
      </c>
      <c r="AK1767" s="365">
        <v>1321</v>
      </c>
    </row>
    <row r="1768" spans="1:69">
      <c r="A1768" s="458" t="str">
        <f t="shared" si="27"/>
        <v>1804523264075000</v>
      </c>
      <c r="B1768" s="364" t="s">
        <v>1616</v>
      </c>
      <c r="C1768" s="364" t="s">
        <v>553</v>
      </c>
      <c r="D1768" s="364" t="s">
        <v>577</v>
      </c>
      <c r="E1768" s="364" t="s">
        <v>555</v>
      </c>
      <c r="F1768" s="364" t="s">
        <v>595</v>
      </c>
      <c r="G1768" s="364" t="s">
        <v>596</v>
      </c>
      <c r="H1768" s="364" t="s">
        <v>556</v>
      </c>
      <c r="J1768" s="364" t="s">
        <v>571</v>
      </c>
      <c r="K1768" s="364" t="s">
        <v>581</v>
      </c>
      <c r="L1768" s="364" t="s">
        <v>741</v>
      </c>
      <c r="M1768" s="364" t="s">
        <v>744</v>
      </c>
      <c r="N1768" s="364" t="s">
        <v>739</v>
      </c>
      <c r="O1768" s="364" t="s">
        <v>756</v>
      </c>
      <c r="P1768" s="364" t="s">
        <v>739</v>
      </c>
      <c r="Q1768" s="364" t="s">
        <v>740</v>
      </c>
      <c r="R1768" s="364" t="s">
        <v>744</v>
      </c>
      <c r="S1768" s="364" t="s">
        <v>739</v>
      </c>
      <c r="T1768" s="365">
        <v>0</v>
      </c>
      <c r="U1768" s="365">
        <v>0</v>
      </c>
      <c r="V1768" s="365">
        <v>0</v>
      </c>
      <c r="W1768" s="365">
        <v>0</v>
      </c>
      <c r="X1768" s="365">
        <v>0</v>
      </c>
      <c r="Y1768" s="365">
        <v>0</v>
      </c>
      <c r="Z1768" s="365">
        <v>0</v>
      </c>
      <c r="AA1768" s="365">
        <v>0</v>
      </c>
      <c r="AB1768" s="365">
        <v>0</v>
      </c>
      <c r="AC1768" s="365">
        <v>0</v>
      </c>
      <c r="AD1768" s="365">
        <v>0</v>
      </c>
      <c r="AE1768" s="365">
        <v>0</v>
      </c>
      <c r="AF1768" s="365">
        <v>0</v>
      </c>
      <c r="AG1768" s="365">
        <v>0</v>
      </c>
      <c r="AH1768" s="365">
        <v>0</v>
      </c>
      <c r="AI1768" s="365">
        <v>0</v>
      </c>
      <c r="AJ1768" s="365">
        <v>0</v>
      </c>
      <c r="AK1768" s="365">
        <v>0</v>
      </c>
    </row>
    <row r="1769" spans="1:69">
      <c r="A1769" s="458" t="str">
        <f t="shared" si="27"/>
        <v>1804524264075000</v>
      </c>
      <c r="B1769" s="364" t="s">
        <v>1616</v>
      </c>
      <c r="C1769" s="364" t="s">
        <v>553</v>
      </c>
      <c r="D1769" s="364" t="s">
        <v>577</v>
      </c>
      <c r="E1769" s="364" t="s">
        <v>555</v>
      </c>
      <c r="F1769" s="364" t="s">
        <v>595</v>
      </c>
      <c r="G1769" s="364" t="s">
        <v>596</v>
      </c>
      <c r="H1769" s="364" t="s">
        <v>556</v>
      </c>
      <c r="J1769" s="364" t="s">
        <v>571</v>
      </c>
      <c r="K1769" s="364" t="s">
        <v>560</v>
      </c>
      <c r="L1769" s="364" t="s">
        <v>741</v>
      </c>
      <c r="M1769" s="364" t="s">
        <v>744</v>
      </c>
      <c r="N1769" s="364" t="s">
        <v>739</v>
      </c>
      <c r="O1769" s="364" t="s">
        <v>756</v>
      </c>
      <c r="P1769" s="364" t="s">
        <v>739</v>
      </c>
      <c r="Q1769" s="364" t="s">
        <v>740</v>
      </c>
      <c r="R1769" s="364" t="s">
        <v>744</v>
      </c>
      <c r="S1769" s="364" t="s">
        <v>739</v>
      </c>
      <c r="T1769" s="365">
        <v>84639</v>
      </c>
      <c r="U1769" s="365">
        <v>0</v>
      </c>
      <c r="V1769" s="365">
        <v>0</v>
      </c>
      <c r="W1769" s="365">
        <v>298</v>
      </c>
      <c r="X1769" s="365">
        <v>1068</v>
      </c>
      <c r="Y1769" s="365">
        <v>800</v>
      </c>
      <c r="Z1769" s="365">
        <v>0</v>
      </c>
      <c r="AA1769" s="365">
        <v>0</v>
      </c>
      <c r="AB1769" s="365">
        <v>0</v>
      </c>
      <c r="AC1769" s="365">
        <v>0</v>
      </c>
      <c r="AD1769" s="365">
        <v>0</v>
      </c>
      <c r="AE1769" s="365">
        <v>86805</v>
      </c>
      <c r="AF1769" s="365">
        <v>0</v>
      </c>
      <c r="AG1769" s="365">
        <v>0</v>
      </c>
      <c r="AH1769" s="365">
        <v>0</v>
      </c>
      <c r="AI1769" s="365">
        <v>1868</v>
      </c>
      <c r="AJ1769" s="365">
        <v>0</v>
      </c>
      <c r="AK1769" s="365">
        <v>31113</v>
      </c>
    </row>
    <row r="1770" spans="1:69">
      <c r="A1770" s="458" t="str">
        <f t="shared" si="27"/>
        <v>1805201264075000</v>
      </c>
      <c r="B1770" s="364" t="s">
        <v>1616</v>
      </c>
      <c r="C1770" s="364" t="s">
        <v>553</v>
      </c>
      <c r="D1770" s="364" t="s">
        <v>577</v>
      </c>
      <c r="E1770" s="364" t="s">
        <v>555</v>
      </c>
      <c r="F1770" s="364" t="s">
        <v>595</v>
      </c>
      <c r="G1770" s="364" t="s">
        <v>596</v>
      </c>
      <c r="H1770" s="364" t="s">
        <v>556</v>
      </c>
      <c r="J1770" s="364" t="s">
        <v>746</v>
      </c>
      <c r="K1770" s="364" t="s">
        <v>558</v>
      </c>
      <c r="L1770" s="364" t="s">
        <v>741</v>
      </c>
      <c r="M1770" s="364" t="s">
        <v>744</v>
      </c>
      <c r="N1770" s="364" t="s">
        <v>739</v>
      </c>
      <c r="O1770" s="364" t="s">
        <v>756</v>
      </c>
      <c r="P1770" s="364" t="s">
        <v>739</v>
      </c>
      <c r="Q1770" s="364" t="s">
        <v>740</v>
      </c>
      <c r="R1770" s="364" t="s">
        <v>744</v>
      </c>
      <c r="S1770" s="364" t="s">
        <v>739</v>
      </c>
      <c r="T1770" s="365">
        <v>5350</v>
      </c>
      <c r="U1770" s="365">
        <v>0</v>
      </c>
      <c r="V1770" s="365">
        <v>0</v>
      </c>
      <c r="W1770" s="365">
        <v>0</v>
      </c>
      <c r="X1770" s="365">
        <v>0</v>
      </c>
      <c r="Y1770" s="365">
        <v>0</v>
      </c>
      <c r="Z1770" s="365">
        <v>0</v>
      </c>
      <c r="AA1770" s="365">
        <v>0</v>
      </c>
      <c r="AB1770" s="365">
        <v>0</v>
      </c>
      <c r="AC1770" s="365">
        <v>0</v>
      </c>
      <c r="AD1770" s="365">
        <v>0</v>
      </c>
      <c r="AE1770" s="365">
        <v>0</v>
      </c>
      <c r="AF1770" s="365">
        <v>0</v>
      </c>
      <c r="AG1770" s="365">
        <v>0</v>
      </c>
      <c r="AH1770" s="365">
        <v>1791</v>
      </c>
      <c r="AI1770" s="365">
        <v>0</v>
      </c>
      <c r="AJ1770" s="365">
        <v>0</v>
      </c>
      <c r="AK1770" s="365">
        <v>0</v>
      </c>
      <c r="AL1770" s="365">
        <v>0</v>
      </c>
      <c r="AM1770" s="365">
        <v>0</v>
      </c>
      <c r="AN1770" s="365">
        <v>0</v>
      </c>
      <c r="AO1770" s="365">
        <v>0</v>
      </c>
      <c r="AP1770" s="365">
        <v>0</v>
      </c>
      <c r="AQ1770" s="365">
        <v>0</v>
      </c>
      <c r="AR1770" s="365">
        <v>0</v>
      </c>
      <c r="AS1770" s="365">
        <v>5350</v>
      </c>
      <c r="AT1770" s="365">
        <v>1791</v>
      </c>
      <c r="AU1770" s="365">
        <v>0</v>
      </c>
      <c r="AV1770" s="365">
        <v>0</v>
      </c>
      <c r="AW1770" s="365">
        <v>0</v>
      </c>
      <c r="AX1770" s="365">
        <v>0</v>
      </c>
      <c r="AY1770" s="365">
        <v>0</v>
      </c>
      <c r="AZ1770" s="365">
        <v>5350</v>
      </c>
      <c r="BA1770" s="365">
        <v>0</v>
      </c>
      <c r="BB1770" s="365">
        <v>0</v>
      </c>
      <c r="BC1770" s="365">
        <v>0</v>
      </c>
      <c r="BD1770" s="365">
        <v>0</v>
      </c>
      <c r="BE1770" s="365">
        <v>0</v>
      </c>
      <c r="BF1770" s="365">
        <v>0</v>
      </c>
      <c r="BG1770" s="365">
        <v>0</v>
      </c>
      <c r="BH1770" s="365">
        <v>1791</v>
      </c>
      <c r="BI1770" s="365">
        <v>0</v>
      </c>
      <c r="BJ1770" s="365">
        <v>0</v>
      </c>
      <c r="BK1770" s="365">
        <v>0</v>
      </c>
      <c r="BL1770" s="365">
        <v>0</v>
      </c>
      <c r="BM1770" s="365">
        <v>0</v>
      </c>
      <c r="BN1770" s="365">
        <v>0</v>
      </c>
      <c r="BO1770" s="365">
        <v>0</v>
      </c>
      <c r="BP1770" s="365">
        <v>0</v>
      </c>
      <c r="BQ1770" s="365">
        <v>0</v>
      </c>
    </row>
    <row r="1771" spans="1:69">
      <c r="A1771" s="458" t="str">
        <f t="shared" si="27"/>
        <v>1805202264075000</v>
      </c>
      <c r="B1771" s="364" t="s">
        <v>1616</v>
      </c>
      <c r="C1771" s="364" t="s">
        <v>553</v>
      </c>
      <c r="D1771" s="364" t="s">
        <v>577</v>
      </c>
      <c r="E1771" s="364" t="s">
        <v>555</v>
      </c>
      <c r="F1771" s="364" t="s">
        <v>595</v>
      </c>
      <c r="G1771" s="364" t="s">
        <v>596</v>
      </c>
      <c r="H1771" s="364" t="s">
        <v>556</v>
      </c>
      <c r="J1771" s="364" t="s">
        <v>746</v>
      </c>
      <c r="K1771" s="364" t="s">
        <v>561</v>
      </c>
      <c r="L1771" s="364" t="s">
        <v>741</v>
      </c>
      <c r="M1771" s="364" t="s">
        <v>744</v>
      </c>
      <c r="N1771" s="364" t="s">
        <v>739</v>
      </c>
      <c r="O1771" s="364" t="s">
        <v>756</v>
      </c>
      <c r="P1771" s="364" t="s">
        <v>739</v>
      </c>
      <c r="Q1771" s="364" t="s">
        <v>740</v>
      </c>
      <c r="R1771" s="364" t="s">
        <v>744</v>
      </c>
      <c r="S1771" s="364" t="s">
        <v>739</v>
      </c>
      <c r="T1771" s="365">
        <v>5350</v>
      </c>
      <c r="U1771" s="365">
        <v>0</v>
      </c>
      <c r="V1771" s="365">
        <v>0</v>
      </c>
      <c r="W1771" s="365">
        <v>0</v>
      </c>
      <c r="X1771" s="365">
        <v>0</v>
      </c>
      <c r="Y1771" s="365">
        <v>0</v>
      </c>
      <c r="Z1771" s="365">
        <v>0</v>
      </c>
      <c r="AA1771" s="365">
        <v>0</v>
      </c>
      <c r="AB1771" s="365">
        <v>0</v>
      </c>
      <c r="AC1771" s="365">
        <v>0</v>
      </c>
      <c r="AD1771" s="365">
        <v>0</v>
      </c>
      <c r="AE1771" s="365">
        <v>0</v>
      </c>
      <c r="AF1771" s="365">
        <v>0</v>
      </c>
      <c r="AG1771" s="365">
        <v>0</v>
      </c>
      <c r="AH1771" s="365">
        <v>1791</v>
      </c>
      <c r="AI1771" s="365">
        <v>0</v>
      </c>
      <c r="AJ1771" s="365">
        <v>0</v>
      </c>
      <c r="AK1771" s="365">
        <v>0</v>
      </c>
      <c r="AL1771" s="365">
        <v>0</v>
      </c>
      <c r="AM1771" s="365">
        <v>0</v>
      </c>
      <c r="AN1771" s="365">
        <v>0</v>
      </c>
      <c r="AO1771" s="365">
        <v>0</v>
      </c>
      <c r="AP1771" s="365">
        <v>0</v>
      </c>
      <c r="AQ1771" s="365">
        <v>0</v>
      </c>
      <c r="AR1771" s="365">
        <v>0</v>
      </c>
      <c r="AS1771" s="365">
        <v>5350</v>
      </c>
      <c r="AT1771" s="365">
        <v>1791</v>
      </c>
      <c r="AU1771" s="365">
        <v>0</v>
      </c>
      <c r="AV1771" s="365">
        <v>0</v>
      </c>
      <c r="AW1771" s="365">
        <v>0</v>
      </c>
      <c r="AX1771" s="365">
        <v>0</v>
      </c>
      <c r="AY1771" s="365">
        <v>0</v>
      </c>
      <c r="AZ1771" s="365">
        <v>5350</v>
      </c>
      <c r="BA1771" s="365">
        <v>0</v>
      </c>
      <c r="BB1771" s="365">
        <v>0</v>
      </c>
      <c r="BC1771" s="365">
        <v>0</v>
      </c>
      <c r="BD1771" s="365">
        <v>0</v>
      </c>
      <c r="BE1771" s="365">
        <v>0</v>
      </c>
      <c r="BF1771" s="365">
        <v>0</v>
      </c>
      <c r="BG1771" s="365">
        <v>0</v>
      </c>
      <c r="BH1771" s="365">
        <v>1791</v>
      </c>
      <c r="BI1771" s="365">
        <v>0</v>
      </c>
      <c r="BJ1771" s="365">
        <v>0</v>
      </c>
      <c r="BK1771" s="365">
        <v>0</v>
      </c>
      <c r="BL1771" s="365">
        <v>0</v>
      </c>
      <c r="BM1771" s="365">
        <v>0</v>
      </c>
      <c r="BN1771" s="365">
        <v>0</v>
      </c>
      <c r="BO1771" s="365">
        <v>0</v>
      </c>
      <c r="BP1771" s="365">
        <v>0</v>
      </c>
      <c r="BQ1771" s="365">
        <v>0</v>
      </c>
    </row>
    <row r="1772" spans="1:69">
      <c r="A1772" s="458" t="str">
        <f t="shared" si="27"/>
        <v>0102101264636000</v>
      </c>
      <c r="B1772" s="364" t="s">
        <v>1616</v>
      </c>
      <c r="C1772" s="364" t="s">
        <v>553</v>
      </c>
      <c r="D1772" s="364" t="s">
        <v>558</v>
      </c>
      <c r="E1772" s="364" t="s">
        <v>555</v>
      </c>
      <c r="F1772" s="364" t="s">
        <v>597</v>
      </c>
      <c r="G1772" s="364" t="s">
        <v>472</v>
      </c>
      <c r="H1772" s="364" t="s">
        <v>556</v>
      </c>
      <c r="J1772" s="364" t="s">
        <v>559</v>
      </c>
      <c r="K1772" s="364" t="s">
        <v>558</v>
      </c>
      <c r="L1772" s="364" t="s">
        <v>742</v>
      </c>
      <c r="M1772" s="364" t="s">
        <v>744</v>
      </c>
      <c r="N1772" s="364" t="s">
        <v>739</v>
      </c>
      <c r="O1772" s="364" t="s">
        <v>555</v>
      </c>
      <c r="P1772" s="364" t="s">
        <v>555</v>
      </c>
      <c r="Q1772" s="364" t="s">
        <v>555</v>
      </c>
      <c r="R1772" s="364" t="s">
        <v>555</v>
      </c>
      <c r="S1772" s="364" t="s">
        <v>555</v>
      </c>
      <c r="T1772" s="365">
        <v>2123</v>
      </c>
      <c r="U1772" s="365">
        <v>1515</v>
      </c>
      <c r="V1772" s="365">
        <v>0</v>
      </c>
      <c r="W1772" s="365">
        <v>276</v>
      </c>
      <c r="X1772" s="365">
        <v>697</v>
      </c>
      <c r="Y1772" s="365">
        <v>4611</v>
      </c>
      <c r="Z1772" s="365">
        <v>9132</v>
      </c>
      <c r="AA1772" s="365">
        <v>9132</v>
      </c>
      <c r="AB1772" s="365">
        <v>0</v>
      </c>
      <c r="AC1772" s="365">
        <v>0</v>
      </c>
      <c r="AD1772" s="365">
        <v>0</v>
      </c>
      <c r="AE1772" s="365">
        <v>7483</v>
      </c>
      <c r="AF1772" s="365">
        <v>0</v>
      </c>
      <c r="AG1772" s="365">
        <v>1021</v>
      </c>
      <c r="AH1772" s="365">
        <v>2561</v>
      </c>
      <c r="AI1772" s="365">
        <v>1367</v>
      </c>
      <c r="AJ1772" s="365">
        <v>2166</v>
      </c>
      <c r="AK1772" s="365">
        <v>0</v>
      </c>
      <c r="AL1772" s="365">
        <v>3437</v>
      </c>
      <c r="AM1772" s="365">
        <v>2525</v>
      </c>
      <c r="AN1772" s="365">
        <v>0</v>
      </c>
      <c r="AO1772" s="365">
        <v>0</v>
      </c>
      <c r="AP1772" s="365">
        <v>0</v>
      </c>
      <c r="AQ1772" s="365">
        <v>0</v>
      </c>
      <c r="AR1772" s="365">
        <v>0</v>
      </c>
      <c r="AS1772" s="365">
        <v>0</v>
      </c>
      <c r="AT1772" s="365">
        <v>0</v>
      </c>
      <c r="AU1772" s="365">
        <v>1719</v>
      </c>
      <c r="AV1772" s="365">
        <v>33497</v>
      </c>
      <c r="AW1772" s="365">
        <v>0</v>
      </c>
      <c r="AX1772" s="365">
        <v>0</v>
      </c>
      <c r="AY1772" s="365">
        <v>33497</v>
      </c>
    </row>
    <row r="1773" spans="1:69">
      <c r="A1773" s="458" t="str">
        <f t="shared" si="27"/>
        <v>0102102264636000</v>
      </c>
      <c r="B1773" s="364" t="s">
        <v>1616</v>
      </c>
      <c r="C1773" s="364" t="s">
        <v>553</v>
      </c>
      <c r="D1773" s="364" t="s">
        <v>558</v>
      </c>
      <c r="E1773" s="364" t="s">
        <v>555</v>
      </c>
      <c r="F1773" s="364" t="s">
        <v>597</v>
      </c>
      <c r="G1773" s="364" t="s">
        <v>472</v>
      </c>
      <c r="H1773" s="364" t="s">
        <v>556</v>
      </c>
      <c r="J1773" s="364" t="s">
        <v>559</v>
      </c>
      <c r="K1773" s="364" t="s">
        <v>561</v>
      </c>
      <c r="L1773" s="364" t="s">
        <v>742</v>
      </c>
      <c r="M1773" s="364" t="s">
        <v>744</v>
      </c>
      <c r="N1773" s="364" t="s">
        <v>739</v>
      </c>
      <c r="O1773" s="364" t="s">
        <v>555</v>
      </c>
      <c r="P1773" s="364" t="s">
        <v>555</v>
      </c>
      <c r="Q1773" s="364" t="s">
        <v>555</v>
      </c>
      <c r="R1773" s="364" t="s">
        <v>555</v>
      </c>
      <c r="S1773" s="364" t="s">
        <v>555</v>
      </c>
      <c r="T1773" s="365">
        <v>2123</v>
      </c>
      <c r="U1773" s="365">
        <v>0</v>
      </c>
      <c r="V1773" s="365">
        <v>1515</v>
      </c>
      <c r="W1773" s="365">
        <v>0</v>
      </c>
      <c r="X1773" s="365">
        <v>0</v>
      </c>
      <c r="Y1773" s="365">
        <v>0</v>
      </c>
      <c r="Z1773" s="365">
        <v>276</v>
      </c>
      <c r="AA1773" s="365">
        <v>0</v>
      </c>
      <c r="AB1773" s="365">
        <v>697</v>
      </c>
      <c r="AC1773" s="365">
        <v>0</v>
      </c>
      <c r="AD1773" s="365">
        <v>0</v>
      </c>
      <c r="AE1773" s="365">
        <v>4611</v>
      </c>
      <c r="AF1773" s="365">
        <v>0</v>
      </c>
      <c r="AG1773" s="365">
        <v>0</v>
      </c>
    </row>
    <row r="1774" spans="1:69">
      <c r="A1774" s="458" t="str">
        <f t="shared" si="27"/>
        <v>0102401264636000</v>
      </c>
      <c r="B1774" s="364" t="s">
        <v>1616</v>
      </c>
      <c r="C1774" s="364" t="s">
        <v>553</v>
      </c>
      <c r="D1774" s="364" t="s">
        <v>558</v>
      </c>
      <c r="E1774" s="364" t="s">
        <v>555</v>
      </c>
      <c r="F1774" s="364" t="s">
        <v>597</v>
      </c>
      <c r="G1774" s="364" t="s">
        <v>472</v>
      </c>
      <c r="H1774" s="364" t="s">
        <v>556</v>
      </c>
      <c r="J1774" s="364" t="s">
        <v>560</v>
      </c>
      <c r="K1774" s="364" t="s">
        <v>558</v>
      </c>
      <c r="L1774" s="364" t="s">
        <v>742</v>
      </c>
      <c r="M1774" s="364" t="s">
        <v>744</v>
      </c>
      <c r="N1774" s="364" t="s">
        <v>739</v>
      </c>
      <c r="O1774" s="364" t="s">
        <v>555</v>
      </c>
      <c r="P1774" s="364" t="s">
        <v>555</v>
      </c>
      <c r="Q1774" s="364" t="s">
        <v>555</v>
      </c>
      <c r="R1774" s="364" t="s">
        <v>555</v>
      </c>
      <c r="S1774" s="364" t="s">
        <v>555</v>
      </c>
      <c r="T1774" s="365">
        <v>0</v>
      </c>
      <c r="U1774" s="365">
        <v>88858</v>
      </c>
      <c r="V1774" s="365">
        <v>94369</v>
      </c>
      <c r="W1774" s="365">
        <v>215776</v>
      </c>
      <c r="X1774" s="365">
        <v>34991</v>
      </c>
      <c r="Y1774" s="365">
        <v>13688</v>
      </c>
      <c r="Z1774" s="365">
        <v>0</v>
      </c>
      <c r="AA1774" s="365">
        <v>0</v>
      </c>
      <c r="AB1774" s="365">
        <v>0</v>
      </c>
      <c r="AC1774" s="365">
        <v>0</v>
      </c>
      <c r="AD1774" s="365">
        <v>0</v>
      </c>
      <c r="AE1774" s="365">
        <v>447682</v>
      </c>
      <c r="AF1774" s="365">
        <v>0</v>
      </c>
      <c r="AG1774" s="365">
        <v>447682</v>
      </c>
      <c r="AH1774" s="365">
        <v>0</v>
      </c>
      <c r="AI1774" s="365">
        <v>0</v>
      </c>
    </row>
    <row r="1775" spans="1:69">
      <c r="A1775" s="458" t="str">
        <f t="shared" si="27"/>
        <v>0102402264636000</v>
      </c>
      <c r="B1775" s="364" t="s">
        <v>1616</v>
      </c>
      <c r="C1775" s="364" t="s">
        <v>553</v>
      </c>
      <c r="D1775" s="364" t="s">
        <v>558</v>
      </c>
      <c r="E1775" s="364" t="s">
        <v>555</v>
      </c>
      <c r="F1775" s="364" t="s">
        <v>597</v>
      </c>
      <c r="G1775" s="364" t="s">
        <v>472</v>
      </c>
      <c r="H1775" s="364" t="s">
        <v>556</v>
      </c>
      <c r="J1775" s="364" t="s">
        <v>560</v>
      </c>
      <c r="K1775" s="364" t="s">
        <v>561</v>
      </c>
      <c r="L1775" s="364" t="s">
        <v>742</v>
      </c>
      <c r="M1775" s="364" t="s">
        <v>744</v>
      </c>
      <c r="N1775" s="364" t="s">
        <v>739</v>
      </c>
      <c r="O1775" s="364" t="s">
        <v>555</v>
      </c>
      <c r="P1775" s="364" t="s">
        <v>555</v>
      </c>
      <c r="Q1775" s="364" t="s">
        <v>555</v>
      </c>
      <c r="R1775" s="364" t="s">
        <v>555</v>
      </c>
      <c r="S1775" s="364" t="s">
        <v>555</v>
      </c>
      <c r="T1775" s="365">
        <v>0</v>
      </c>
      <c r="U1775" s="365">
        <v>40173</v>
      </c>
      <c r="V1775" s="365">
        <v>83522</v>
      </c>
      <c r="W1775" s="365">
        <v>182681</v>
      </c>
      <c r="X1775" s="365">
        <v>34991</v>
      </c>
      <c r="Y1775" s="365">
        <v>13688</v>
      </c>
      <c r="Z1775" s="365">
        <v>0</v>
      </c>
      <c r="AA1775" s="365">
        <v>0</v>
      </c>
      <c r="AB1775" s="365">
        <v>0</v>
      </c>
      <c r="AC1775" s="365">
        <v>0</v>
      </c>
      <c r="AD1775" s="365">
        <v>0</v>
      </c>
      <c r="AE1775" s="365">
        <v>355055</v>
      </c>
      <c r="AF1775" s="365">
        <v>0</v>
      </c>
      <c r="AG1775" s="365">
        <v>355055</v>
      </c>
      <c r="AH1775" s="365">
        <v>0</v>
      </c>
      <c r="AI1775" s="365">
        <v>0</v>
      </c>
    </row>
    <row r="1776" spans="1:69">
      <c r="A1776" s="458" t="str">
        <f t="shared" si="27"/>
        <v>0102403264636000</v>
      </c>
      <c r="B1776" s="364" t="s">
        <v>1616</v>
      </c>
      <c r="C1776" s="364" t="s">
        <v>553</v>
      </c>
      <c r="D1776" s="364" t="s">
        <v>558</v>
      </c>
      <c r="E1776" s="364" t="s">
        <v>555</v>
      </c>
      <c r="F1776" s="364" t="s">
        <v>597</v>
      </c>
      <c r="G1776" s="364" t="s">
        <v>472</v>
      </c>
      <c r="H1776" s="364" t="s">
        <v>556</v>
      </c>
      <c r="J1776" s="364" t="s">
        <v>560</v>
      </c>
      <c r="K1776" s="364" t="s">
        <v>562</v>
      </c>
      <c r="L1776" s="364" t="s">
        <v>742</v>
      </c>
      <c r="M1776" s="364" t="s">
        <v>744</v>
      </c>
      <c r="N1776" s="364" t="s">
        <v>739</v>
      </c>
      <c r="O1776" s="364" t="s">
        <v>555</v>
      </c>
      <c r="P1776" s="364" t="s">
        <v>555</v>
      </c>
      <c r="Q1776" s="364" t="s">
        <v>555</v>
      </c>
      <c r="R1776" s="364" t="s">
        <v>555</v>
      </c>
      <c r="S1776" s="364" t="s">
        <v>555</v>
      </c>
      <c r="T1776" s="365">
        <v>0</v>
      </c>
      <c r="U1776" s="365">
        <v>0</v>
      </c>
      <c r="V1776" s="365">
        <v>0</v>
      </c>
      <c r="W1776" s="365">
        <v>0</v>
      </c>
      <c r="X1776" s="365">
        <v>0</v>
      </c>
      <c r="Y1776" s="365">
        <v>0</v>
      </c>
      <c r="Z1776" s="365">
        <v>0</v>
      </c>
      <c r="AA1776" s="365">
        <v>0</v>
      </c>
      <c r="AB1776" s="365">
        <v>0</v>
      </c>
      <c r="AC1776" s="365">
        <v>0</v>
      </c>
      <c r="AD1776" s="365">
        <v>0</v>
      </c>
      <c r="AE1776" s="365">
        <v>0</v>
      </c>
      <c r="AF1776" s="365">
        <v>0</v>
      </c>
      <c r="AG1776" s="365">
        <v>0</v>
      </c>
      <c r="AH1776" s="365">
        <v>0</v>
      </c>
      <c r="AI1776" s="365">
        <v>0</v>
      </c>
    </row>
    <row r="1777" spans="1:97">
      <c r="A1777" s="458" t="str">
        <f t="shared" si="27"/>
        <v>0102404264636000</v>
      </c>
      <c r="B1777" s="364" t="s">
        <v>1616</v>
      </c>
      <c r="C1777" s="364" t="s">
        <v>553</v>
      </c>
      <c r="D1777" s="364" t="s">
        <v>558</v>
      </c>
      <c r="E1777" s="364" t="s">
        <v>555</v>
      </c>
      <c r="F1777" s="364" t="s">
        <v>597</v>
      </c>
      <c r="G1777" s="364" t="s">
        <v>472</v>
      </c>
      <c r="H1777" s="364" t="s">
        <v>556</v>
      </c>
      <c r="J1777" s="364" t="s">
        <v>560</v>
      </c>
      <c r="K1777" s="364" t="s">
        <v>563</v>
      </c>
      <c r="L1777" s="364" t="s">
        <v>742</v>
      </c>
      <c r="M1777" s="364" t="s">
        <v>744</v>
      </c>
      <c r="N1777" s="364" t="s">
        <v>739</v>
      </c>
      <c r="O1777" s="364" t="s">
        <v>555</v>
      </c>
      <c r="P1777" s="364" t="s">
        <v>555</v>
      </c>
      <c r="Q1777" s="364" t="s">
        <v>555</v>
      </c>
      <c r="R1777" s="364" t="s">
        <v>555</v>
      </c>
      <c r="S1777" s="364" t="s">
        <v>555</v>
      </c>
      <c r="T1777" s="365">
        <v>0</v>
      </c>
      <c r="U1777" s="365">
        <v>0</v>
      </c>
      <c r="V1777" s="365">
        <v>0</v>
      </c>
      <c r="W1777" s="365">
        <v>0</v>
      </c>
      <c r="X1777" s="365">
        <v>0</v>
      </c>
      <c r="Y1777" s="365">
        <v>0</v>
      </c>
      <c r="Z1777" s="365">
        <v>0</v>
      </c>
      <c r="AA1777" s="365">
        <v>0</v>
      </c>
      <c r="AB1777" s="365">
        <v>0</v>
      </c>
      <c r="AC1777" s="365">
        <v>0</v>
      </c>
      <c r="AD1777" s="365">
        <v>0</v>
      </c>
      <c r="AE1777" s="365">
        <v>0</v>
      </c>
      <c r="AF1777" s="365">
        <v>0</v>
      </c>
      <c r="AG1777" s="365">
        <v>0</v>
      </c>
      <c r="AH1777" s="365">
        <v>0</v>
      </c>
      <c r="AI1777" s="365">
        <v>0</v>
      </c>
    </row>
    <row r="1778" spans="1:97">
      <c r="A1778" s="458" t="str">
        <f t="shared" si="27"/>
        <v>0102405264636000</v>
      </c>
      <c r="B1778" s="364" t="s">
        <v>1616</v>
      </c>
      <c r="C1778" s="364" t="s">
        <v>553</v>
      </c>
      <c r="D1778" s="364" t="s">
        <v>558</v>
      </c>
      <c r="E1778" s="364" t="s">
        <v>555</v>
      </c>
      <c r="F1778" s="364" t="s">
        <v>597</v>
      </c>
      <c r="G1778" s="364" t="s">
        <v>472</v>
      </c>
      <c r="H1778" s="364" t="s">
        <v>556</v>
      </c>
      <c r="J1778" s="364" t="s">
        <v>560</v>
      </c>
      <c r="K1778" s="364" t="s">
        <v>564</v>
      </c>
      <c r="L1778" s="364" t="s">
        <v>742</v>
      </c>
      <c r="M1778" s="364" t="s">
        <v>744</v>
      </c>
      <c r="N1778" s="364" t="s">
        <v>739</v>
      </c>
      <c r="O1778" s="364" t="s">
        <v>555</v>
      </c>
      <c r="P1778" s="364" t="s">
        <v>555</v>
      </c>
      <c r="Q1778" s="364" t="s">
        <v>555</v>
      </c>
      <c r="R1778" s="364" t="s">
        <v>555</v>
      </c>
      <c r="S1778" s="364" t="s">
        <v>555</v>
      </c>
      <c r="T1778" s="365">
        <v>0</v>
      </c>
      <c r="U1778" s="365">
        <v>48685</v>
      </c>
      <c r="V1778" s="365">
        <v>10847</v>
      </c>
      <c r="W1778" s="365">
        <v>33095</v>
      </c>
      <c r="X1778" s="365">
        <v>0</v>
      </c>
      <c r="Y1778" s="365">
        <v>0</v>
      </c>
      <c r="Z1778" s="365">
        <v>0</v>
      </c>
      <c r="AA1778" s="365">
        <v>0</v>
      </c>
      <c r="AB1778" s="365">
        <v>0</v>
      </c>
      <c r="AC1778" s="365">
        <v>0</v>
      </c>
      <c r="AD1778" s="365">
        <v>0</v>
      </c>
      <c r="AE1778" s="365">
        <v>92627</v>
      </c>
      <c r="AF1778" s="365">
        <v>0</v>
      </c>
      <c r="AG1778" s="365">
        <v>92627</v>
      </c>
      <c r="AH1778" s="365">
        <v>0</v>
      </c>
      <c r="AI1778" s="365">
        <v>0</v>
      </c>
    </row>
    <row r="1779" spans="1:97">
      <c r="A1779" s="458" t="str">
        <f t="shared" si="27"/>
        <v>0102406264636000</v>
      </c>
      <c r="B1779" s="364" t="s">
        <v>1616</v>
      </c>
      <c r="C1779" s="364" t="s">
        <v>553</v>
      </c>
      <c r="D1779" s="364" t="s">
        <v>558</v>
      </c>
      <c r="E1779" s="364" t="s">
        <v>555</v>
      </c>
      <c r="F1779" s="364" t="s">
        <v>597</v>
      </c>
      <c r="G1779" s="364" t="s">
        <v>472</v>
      </c>
      <c r="H1779" s="364" t="s">
        <v>556</v>
      </c>
      <c r="J1779" s="364" t="s">
        <v>560</v>
      </c>
      <c r="K1779" s="364" t="s">
        <v>565</v>
      </c>
      <c r="L1779" s="364" t="s">
        <v>742</v>
      </c>
      <c r="M1779" s="364" t="s">
        <v>744</v>
      </c>
      <c r="N1779" s="364" t="s">
        <v>739</v>
      </c>
      <c r="O1779" s="364" t="s">
        <v>555</v>
      </c>
      <c r="P1779" s="364" t="s">
        <v>555</v>
      </c>
      <c r="Q1779" s="364" t="s">
        <v>555</v>
      </c>
      <c r="R1779" s="364" t="s">
        <v>555</v>
      </c>
      <c r="S1779" s="364" t="s">
        <v>555</v>
      </c>
      <c r="T1779" s="365">
        <v>0</v>
      </c>
      <c r="U1779" s="365">
        <v>0</v>
      </c>
      <c r="V1779" s="365">
        <v>0</v>
      </c>
      <c r="W1779" s="365">
        <v>0</v>
      </c>
      <c r="X1779" s="365">
        <v>0</v>
      </c>
      <c r="Y1779" s="365">
        <v>0</v>
      </c>
      <c r="Z1779" s="365">
        <v>0</v>
      </c>
      <c r="AA1779" s="365">
        <v>0</v>
      </c>
      <c r="AB1779" s="365">
        <v>0</v>
      </c>
      <c r="AC1779" s="365">
        <v>0</v>
      </c>
      <c r="AD1779" s="365">
        <v>0</v>
      </c>
      <c r="AE1779" s="365">
        <v>0</v>
      </c>
      <c r="AF1779" s="365">
        <v>0</v>
      </c>
      <c r="AG1779" s="365">
        <v>0</v>
      </c>
      <c r="AH1779" s="365">
        <v>0</v>
      </c>
      <c r="AI1779" s="365">
        <v>0</v>
      </c>
    </row>
    <row r="1780" spans="1:97">
      <c r="A1780" s="458" t="str">
        <f t="shared" si="27"/>
        <v>0102407264636000</v>
      </c>
      <c r="B1780" s="364" t="s">
        <v>1616</v>
      </c>
      <c r="C1780" s="364" t="s">
        <v>553</v>
      </c>
      <c r="D1780" s="364" t="s">
        <v>558</v>
      </c>
      <c r="E1780" s="364" t="s">
        <v>555</v>
      </c>
      <c r="F1780" s="364" t="s">
        <v>597</v>
      </c>
      <c r="G1780" s="364" t="s">
        <v>472</v>
      </c>
      <c r="H1780" s="364" t="s">
        <v>556</v>
      </c>
      <c r="J1780" s="364" t="s">
        <v>560</v>
      </c>
      <c r="K1780" s="364" t="s">
        <v>566</v>
      </c>
      <c r="L1780" s="364" t="s">
        <v>742</v>
      </c>
      <c r="M1780" s="364" t="s">
        <v>744</v>
      </c>
      <c r="N1780" s="364" t="s">
        <v>739</v>
      </c>
      <c r="O1780" s="364" t="s">
        <v>555</v>
      </c>
      <c r="P1780" s="364" t="s">
        <v>555</v>
      </c>
      <c r="Q1780" s="364" t="s">
        <v>555</v>
      </c>
      <c r="R1780" s="364" t="s">
        <v>555</v>
      </c>
      <c r="S1780" s="364" t="s">
        <v>555</v>
      </c>
      <c r="T1780" s="365">
        <v>0</v>
      </c>
      <c r="U1780" s="365">
        <v>0</v>
      </c>
      <c r="V1780" s="365">
        <v>0</v>
      </c>
      <c r="W1780" s="365">
        <v>0</v>
      </c>
      <c r="X1780" s="365">
        <v>0</v>
      </c>
      <c r="Y1780" s="365">
        <v>0</v>
      </c>
      <c r="Z1780" s="365">
        <v>0</v>
      </c>
      <c r="AA1780" s="365">
        <v>0</v>
      </c>
      <c r="AB1780" s="365">
        <v>0</v>
      </c>
      <c r="AC1780" s="365">
        <v>0</v>
      </c>
      <c r="AD1780" s="365">
        <v>0</v>
      </c>
      <c r="AE1780" s="365">
        <v>0</v>
      </c>
      <c r="AF1780" s="365">
        <v>0</v>
      </c>
      <c r="AG1780" s="365">
        <v>0</v>
      </c>
      <c r="AH1780" s="365">
        <v>0</v>
      </c>
      <c r="AI1780" s="365">
        <v>0</v>
      </c>
    </row>
    <row r="1781" spans="1:97">
      <c r="A1781" s="458" t="str">
        <f t="shared" si="27"/>
        <v>0102408264636000</v>
      </c>
      <c r="B1781" s="364" t="s">
        <v>1616</v>
      </c>
      <c r="C1781" s="364" t="s">
        <v>553</v>
      </c>
      <c r="D1781" s="364" t="s">
        <v>558</v>
      </c>
      <c r="E1781" s="364" t="s">
        <v>555</v>
      </c>
      <c r="F1781" s="364" t="s">
        <v>597</v>
      </c>
      <c r="G1781" s="364" t="s">
        <v>472</v>
      </c>
      <c r="H1781" s="364" t="s">
        <v>556</v>
      </c>
      <c r="J1781" s="364" t="s">
        <v>560</v>
      </c>
      <c r="K1781" s="364" t="s">
        <v>554</v>
      </c>
      <c r="L1781" s="364" t="s">
        <v>742</v>
      </c>
      <c r="M1781" s="364" t="s">
        <v>744</v>
      </c>
      <c r="N1781" s="364" t="s">
        <v>739</v>
      </c>
      <c r="O1781" s="364" t="s">
        <v>555</v>
      </c>
      <c r="P1781" s="364" t="s">
        <v>555</v>
      </c>
      <c r="Q1781" s="364" t="s">
        <v>555</v>
      </c>
      <c r="R1781" s="364" t="s">
        <v>555</v>
      </c>
      <c r="S1781" s="364" t="s">
        <v>555</v>
      </c>
      <c r="T1781" s="365">
        <v>0</v>
      </c>
      <c r="U1781" s="365">
        <v>0</v>
      </c>
      <c r="V1781" s="365">
        <v>0</v>
      </c>
      <c r="W1781" s="365">
        <v>0</v>
      </c>
      <c r="X1781" s="365">
        <v>0</v>
      </c>
      <c r="Y1781" s="365">
        <v>0</v>
      </c>
      <c r="Z1781" s="365">
        <v>0</v>
      </c>
      <c r="AA1781" s="365">
        <v>0</v>
      </c>
      <c r="AB1781" s="365">
        <v>0</v>
      </c>
      <c r="AC1781" s="365">
        <v>0</v>
      </c>
      <c r="AD1781" s="365">
        <v>0</v>
      </c>
      <c r="AE1781" s="365">
        <v>0</v>
      </c>
      <c r="AF1781" s="365">
        <v>0</v>
      </c>
      <c r="AG1781" s="365">
        <v>0</v>
      </c>
      <c r="AH1781" s="365">
        <v>0</v>
      </c>
      <c r="AI1781" s="365">
        <v>0</v>
      </c>
    </row>
    <row r="1782" spans="1:97">
      <c r="A1782" s="458" t="str">
        <f t="shared" si="27"/>
        <v>0102409264636000</v>
      </c>
      <c r="B1782" s="364" t="s">
        <v>1616</v>
      </c>
      <c r="C1782" s="364" t="s">
        <v>553</v>
      </c>
      <c r="D1782" s="364" t="s">
        <v>558</v>
      </c>
      <c r="E1782" s="364" t="s">
        <v>555</v>
      </c>
      <c r="F1782" s="364" t="s">
        <v>597</v>
      </c>
      <c r="G1782" s="364" t="s">
        <v>472</v>
      </c>
      <c r="H1782" s="364" t="s">
        <v>556</v>
      </c>
      <c r="J1782" s="364" t="s">
        <v>560</v>
      </c>
      <c r="K1782" s="364" t="s">
        <v>567</v>
      </c>
      <c r="L1782" s="364" t="s">
        <v>742</v>
      </c>
      <c r="M1782" s="364" t="s">
        <v>744</v>
      </c>
      <c r="N1782" s="364" t="s">
        <v>739</v>
      </c>
      <c r="O1782" s="364" t="s">
        <v>555</v>
      </c>
      <c r="P1782" s="364" t="s">
        <v>555</v>
      </c>
      <c r="Q1782" s="364" t="s">
        <v>555</v>
      </c>
      <c r="R1782" s="364" t="s">
        <v>555</v>
      </c>
      <c r="S1782" s="364" t="s">
        <v>555</v>
      </c>
      <c r="T1782" s="365">
        <v>0</v>
      </c>
      <c r="U1782" s="365">
        <v>0</v>
      </c>
      <c r="V1782" s="365">
        <v>0</v>
      </c>
      <c r="W1782" s="365">
        <v>0</v>
      </c>
      <c r="X1782" s="365">
        <v>0</v>
      </c>
      <c r="Y1782" s="365">
        <v>0</v>
      </c>
      <c r="Z1782" s="365">
        <v>0</v>
      </c>
      <c r="AA1782" s="365">
        <v>0</v>
      </c>
      <c r="AB1782" s="365">
        <v>0</v>
      </c>
      <c r="AC1782" s="365">
        <v>0</v>
      </c>
      <c r="AD1782" s="365">
        <v>0</v>
      </c>
      <c r="AE1782" s="365">
        <v>0</v>
      </c>
      <c r="AF1782" s="365">
        <v>0</v>
      </c>
      <c r="AG1782" s="365">
        <v>0</v>
      </c>
      <c r="AH1782" s="365">
        <v>0</v>
      </c>
      <c r="AI1782" s="365">
        <v>0</v>
      </c>
    </row>
    <row r="1783" spans="1:97">
      <c r="A1783" s="458" t="str">
        <f t="shared" si="27"/>
        <v>0102410264636000</v>
      </c>
      <c r="B1783" s="364" t="s">
        <v>1616</v>
      </c>
      <c r="C1783" s="364" t="s">
        <v>553</v>
      </c>
      <c r="D1783" s="364" t="s">
        <v>558</v>
      </c>
      <c r="E1783" s="364" t="s">
        <v>555</v>
      </c>
      <c r="F1783" s="364" t="s">
        <v>597</v>
      </c>
      <c r="G1783" s="364" t="s">
        <v>472</v>
      </c>
      <c r="H1783" s="364" t="s">
        <v>556</v>
      </c>
      <c r="J1783" s="364" t="s">
        <v>560</v>
      </c>
      <c r="K1783" s="364" t="s">
        <v>568</v>
      </c>
      <c r="L1783" s="364" t="s">
        <v>742</v>
      </c>
      <c r="M1783" s="364" t="s">
        <v>744</v>
      </c>
      <c r="N1783" s="364" t="s">
        <v>739</v>
      </c>
      <c r="O1783" s="364" t="s">
        <v>555</v>
      </c>
      <c r="P1783" s="364" t="s">
        <v>555</v>
      </c>
      <c r="Q1783" s="364" t="s">
        <v>555</v>
      </c>
      <c r="R1783" s="364" t="s">
        <v>555</v>
      </c>
      <c r="S1783" s="364" t="s">
        <v>555</v>
      </c>
      <c r="T1783" s="365">
        <v>0</v>
      </c>
      <c r="U1783" s="365">
        <v>0</v>
      </c>
      <c r="V1783" s="365">
        <v>0</v>
      </c>
      <c r="W1783" s="365">
        <v>0</v>
      </c>
      <c r="X1783" s="365">
        <v>0</v>
      </c>
      <c r="Y1783" s="365">
        <v>0</v>
      </c>
      <c r="Z1783" s="365">
        <v>0</v>
      </c>
      <c r="AA1783" s="365">
        <v>0</v>
      </c>
      <c r="AB1783" s="365">
        <v>0</v>
      </c>
      <c r="AC1783" s="365">
        <v>0</v>
      </c>
      <c r="AD1783" s="365">
        <v>0</v>
      </c>
      <c r="AE1783" s="365">
        <v>0</v>
      </c>
      <c r="AF1783" s="365">
        <v>0</v>
      </c>
      <c r="AG1783" s="365">
        <v>0</v>
      </c>
      <c r="AH1783" s="365">
        <v>0</v>
      </c>
      <c r="AI1783" s="365">
        <v>0</v>
      </c>
    </row>
    <row r="1784" spans="1:97">
      <c r="A1784" s="458" t="str">
        <f t="shared" si="27"/>
        <v>0102411264636000</v>
      </c>
      <c r="B1784" s="364" t="s">
        <v>1616</v>
      </c>
      <c r="C1784" s="364" t="s">
        <v>553</v>
      </c>
      <c r="D1784" s="364" t="s">
        <v>558</v>
      </c>
      <c r="E1784" s="364" t="s">
        <v>555</v>
      </c>
      <c r="F1784" s="364" t="s">
        <v>597</v>
      </c>
      <c r="G1784" s="364" t="s">
        <v>472</v>
      </c>
      <c r="H1784" s="364" t="s">
        <v>556</v>
      </c>
      <c r="J1784" s="364" t="s">
        <v>560</v>
      </c>
      <c r="K1784" s="364" t="s">
        <v>569</v>
      </c>
      <c r="L1784" s="364" t="s">
        <v>742</v>
      </c>
      <c r="M1784" s="364" t="s">
        <v>744</v>
      </c>
      <c r="N1784" s="364" t="s">
        <v>739</v>
      </c>
      <c r="O1784" s="364" t="s">
        <v>555</v>
      </c>
      <c r="P1784" s="364" t="s">
        <v>555</v>
      </c>
      <c r="Q1784" s="364" t="s">
        <v>555</v>
      </c>
      <c r="R1784" s="364" t="s">
        <v>555</v>
      </c>
      <c r="S1784" s="364" t="s">
        <v>555</v>
      </c>
      <c r="T1784" s="365">
        <v>0</v>
      </c>
      <c r="U1784" s="365">
        <v>0</v>
      </c>
      <c r="V1784" s="365">
        <v>0</v>
      </c>
      <c r="W1784" s="365">
        <v>0</v>
      </c>
      <c r="X1784" s="365">
        <v>0</v>
      </c>
      <c r="Y1784" s="365">
        <v>0</v>
      </c>
      <c r="Z1784" s="365">
        <v>0</v>
      </c>
      <c r="AA1784" s="365">
        <v>0</v>
      </c>
      <c r="AB1784" s="365">
        <v>0</v>
      </c>
      <c r="AC1784" s="365">
        <v>0</v>
      </c>
      <c r="AD1784" s="365">
        <v>0</v>
      </c>
      <c r="AE1784" s="365">
        <v>0</v>
      </c>
      <c r="AF1784" s="365">
        <v>0</v>
      </c>
      <c r="AG1784" s="365">
        <v>0</v>
      </c>
      <c r="AH1784" s="365">
        <v>0</v>
      </c>
      <c r="AI1784" s="365">
        <v>0</v>
      </c>
    </row>
    <row r="1785" spans="1:97">
      <c r="A1785" s="458" t="str">
        <f t="shared" si="27"/>
        <v>0102412264636000</v>
      </c>
      <c r="B1785" s="364" t="s">
        <v>1616</v>
      </c>
      <c r="C1785" s="364" t="s">
        <v>553</v>
      </c>
      <c r="D1785" s="364" t="s">
        <v>558</v>
      </c>
      <c r="E1785" s="364" t="s">
        <v>555</v>
      </c>
      <c r="F1785" s="364" t="s">
        <v>597</v>
      </c>
      <c r="G1785" s="364" t="s">
        <v>472</v>
      </c>
      <c r="H1785" s="364" t="s">
        <v>556</v>
      </c>
      <c r="J1785" s="364" t="s">
        <v>560</v>
      </c>
      <c r="K1785" s="364" t="s">
        <v>557</v>
      </c>
      <c r="L1785" s="364" t="s">
        <v>742</v>
      </c>
      <c r="M1785" s="364" t="s">
        <v>744</v>
      </c>
      <c r="N1785" s="364" t="s">
        <v>739</v>
      </c>
      <c r="O1785" s="364" t="s">
        <v>555</v>
      </c>
      <c r="P1785" s="364" t="s">
        <v>555</v>
      </c>
      <c r="Q1785" s="364" t="s">
        <v>555</v>
      </c>
      <c r="R1785" s="364" t="s">
        <v>555</v>
      </c>
      <c r="S1785" s="364" t="s">
        <v>555</v>
      </c>
      <c r="T1785" s="365">
        <v>0</v>
      </c>
      <c r="U1785" s="365">
        <v>0</v>
      </c>
      <c r="V1785" s="365">
        <v>0</v>
      </c>
      <c r="W1785" s="365">
        <v>0</v>
      </c>
      <c r="X1785" s="365">
        <v>0</v>
      </c>
      <c r="Y1785" s="365">
        <v>0</v>
      </c>
      <c r="Z1785" s="365">
        <v>0</v>
      </c>
      <c r="AA1785" s="365">
        <v>0</v>
      </c>
      <c r="AB1785" s="365">
        <v>0</v>
      </c>
      <c r="AC1785" s="365">
        <v>0</v>
      </c>
      <c r="AD1785" s="365">
        <v>0</v>
      </c>
      <c r="AE1785" s="365">
        <v>0</v>
      </c>
      <c r="AF1785" s="365">
        <v>0</v>
      </c>
      <c r="AG1785" s="365">
        <v>0</v>
      </c>
      <c r="AH1785" s="365">
        <v>0</v>
      </c>
      <c r="AI1785" s="365">
        <v>0</v>
      </c>
    </row>
    <row r="1786" spans="1:97">
      <c r="A1786" s="458" t="str">
        <f t="shared" si="27"/>
        <v>0102601264636000</v>
      </c>
      <c r="B1786" s="364" t="s">
        <v>1616</v>
      </c>
      <c r="C1786" s="364" t="s">
        <v>553</v>
      </c>
      <c r="D1786" s="364" t="s">
        <v>558</v>
      </c>
      <c r="E1786" s="364" t="s">
        <v>555</v>
      </c>
      <c r="F1786" s="364" t="s">
        <v>597</v>
      </c>
      <c r="G1786" s="364" t="s">
        <v>472</v>
      </c>
      <c r="H1786" s="364" t="s">
        <v>556</v>
      </c>
      <c r="J1786" s="364" t="s">
        <v>570</v>
      </c>
      <c r="K1786" s="364" t="s">
        <v>558</v>
      </c>
      <c r="L1786" s="364" t="s">
        <v>742</v>
      </c>
      <c r="M1786" s="364" t="s">
        <v>744</v>
      </c>
      <c r="N1786" s="364" t="s">
        <v>739</v>
      </c>
      <c r="O1786" s="364" t="s">
        <v>555</v>
      </c>
      <c r="P1786" s="364" t="s">
        <v>555</v>
      </c>
      <c r="Q1786" s="364" t="s">
        <v>555</v>
      </c>
      <c r="R1786" s="364" t="s">
        <v>555</v>
      </c>
      <c r="S1786" s="364" t="s">
        <v>555</v>
      </c>
      <c r="T1786" s="365">
        <v>63066</v>
      </c>
      <c r="U1786" s="365">
        <v>52368</v>
      </c>
      <c r="V1786" s="365">
        <v>52120</v>
      </c>
      <c r="W1786" s="365">
        <v>0</v>
      </c>
      <c r="X1786" s="365">
        <v>0</v>
      </c>
      <c r="Y1786" s="365">
        <v>248</v>
      </c>
      <c r="Z1786" s="365">
        <v>10698</v>
      </c>
      <c r="AA1786" s="365">
        <v>0</v>
      </c>
      <c r="AB1786" s="365">
        <v>0</v>
      </c>
      <c r="AC1786" s="365">
        <v>10698</v>
      </c>
      <c r="AD1786" s="365">
        <v>0</v>
      </c>
      <c r="AE1786" s="365">
        <v>33497</v>
      </c>
      <c r="AF1786" s="365">
        <v>23018</v>
      </c>
      <c r="AG1786" s="365">
        <v>4611</v>
      </c>
      <c r="AH1786" s="365">
        <v>0</v>
      </c>
      <c r="AI1786" s="365">
        <v>18407</v>
      </c>
      <c r="AJ1786" s="365">
        <v>10479</v>
      </c>
      <c r="AK1786" s="365">
        <v>9132</v>
      </c>
      <c r="AL1786" s="365">
        <v>9132</v>
      </c>
      <c r="AM1786" s="365">
        <v>0</v>
      </c>
      <c r="AN1786" s="365">
        <v>1347</v>
      </c>
      <c r="AO1786" s="365">
        <v>29569</v>
      </c>
      <c r="AP1786" s="365">
        <v>75548</v>
      </c>
      <c r="AQ1786" s="365">
        <v>25300</v>
      </c>
      <c r="AR1786" s="365">
        <v>0</v>
      </c>
      <c r="AS1786" s="365">
        <v>22661</v>
      </c>
      <c r="AT1786" s="365">
        <v>0</v>
      </c>
      <c r="AU1786" s="365">
        <v>0</v>
      </c>
      <c r="AV1786" s="365">
        <v>0</v>
      </c>
      <c r="AW1786" s="365">
        <v>27482</v>
      </c>
      <c r="AX1786" s="365">
        <v>0</v>
      </c>
      <c r="AY1786" s="365">
        <v>105</v>
      </c>
      <c r="AZ1786" s="365">
        <v>97286</v>
      </c>
      <c r="BA1786" s="365">
        <v>51963</v>
      </c>
      <c r="BB1786" s="365">
        <v>3393</v>
      </c>
      <c r="BC1786" s="365">
        <v>0</v>
      </c>
      <c r="BD1786" s="365">
        <v>40185</v>
      </c>
      <c r="BE1786" s="365">
        <v>15100</v>
      </c>
      <c r="BF1786" s="365">
        <v>11778</v>
      </c>
      <c r="BG1786" s="365">
        <v>10200</v>
      </c>
      <c r="BH1786" s="365">
        <v>1300</v>
      </c>
      <c r="BI1786" s="365">
        <v>24000</v>
      </c>
      <c r="BJ1786" s="365">
        <v>0</v>
      </c>
      <c r="BK1786" s="365">
        <v>0</v>
      </c>
      <c r="BL1786" s="365">
        <v>26558</v>
      </c>
      <c r="BM1786" s="365">
        <v>0</v>
      </c>
      <c r="BN1786" s="365">
        <v>0</v>
      </c>
      <c r="BO1786" s="365">
        <v>105</v>
      </c>
      <c r="BP1786" s="365">
        <v>45323</v>
      </c>
      <c r="BQ1786" s="365">
        <v>0</v>
      </c>
      <c r="BR1786" s="365">
        <v>0</v>
      </c>
      <c r="BS1786" s="365">
        <v>0</v>
      </c>
      <c r="BT1786" s="365">
        <v>0</v>
      </c>
      <c r="BU1786" s="365">
        <v>0</v>
      </c>
      <c r="BV1786" s="365">
        <v>0</v>
      </c>
      <c r="BW1786" s="365">
        <v>-21738</v>
      </c>
      <c r="BX1786" s="365">
        <v>7831</v>
      </c>
      <c r="BY1786" s="365">
        <v>0</v>
      </c>
      <c r="BZ1786" s="365">
        <v>115</v>
      </c>
      <c r="CA1786" s="365">
        <v>0</v>
      </c>
      <c r="CB1786" s="365">
        <v>0</v>
      </c>
      <c r="CC1786" s="365">
        <v>0</v>
      </c>
      <c r="CD1786" s="365">
        <v>0</v>
      </c>
      <c r="CE1786" s="365">
        <v>0</v>
      </c>
      <c r="CF1786" s="365">
        <v>0</v>
      </c>
      <c r="CG1786" s="365">
        <v>0</v>
      </c>
      <c r="CH1786" s="365">
        <v>0</v>
      </c>
      <c r="CI1786" s="365">
        <v>0</v>
      </c>
      <c r="CJ1786" s="365">
        <v>0</v>
      </c>
      <c r="CK1786" s="365">
        <v>0</v>
      </c>
      <c r="CL1786" s="365">
        <v>0</v>
      </c>
      <c r="CM1786" s="365">
        <v>0</v>
      </c>
    </row>
    <row r="1787" spans="1:97">
      <c r="A1787" s="458" t="str">
        <f t="shared" si="27"/>
        <v>0102602264636000</v>
      </c>
      <c r="B1787" s="364" t="s">
        <v>1616</v>
      </c>
      <c r="C1787" s="364" t="s">
        <v>553</v>
      </c>
      <c r="D1787" s="364" t="s">
        <v>558</v>
      </c>
      <c r="E1787" s="364" t="s">
        <v>555</v>
      </c>
      <c r="F1787" s="364" t="s">
        <v>597</v>
      </c>
      <c r="G1787" s="364" t="s">
        <v>472</v>
      </c>
      <c r="H1787" s="364" t="s">
        <v>556</v>
      </c>
      <c r="J1787" s="364" t="s">
        <v>570</v>
      </c>
      <c r="K1787" s="364" t="s">
        <v>561</v>
      </c>
      <c r="L1787" s="364" t="s">
        <v>742</v>
      </c>
      <c r="M1787" s="364" t="s">
        <v>744</v>
      </c>
      <c r="N1787" s="364" t="s">
        <v>739</v>
      </c>
      <c r="O1787" s="364" t="s">
        <v>555</v>
      </c>
      <c r="P1787" s="364" t="s">
        <v>555</v>
      </c>
      <c r="Q1787" s="364" t="s">
        <v>555</v>
      </c>
      <c r="R1787" s="364" t="s">
        <v>555</v>
      </c>
      <c r="S1787" s="364" t="s">
        <v>555</v>
      </c>
      <c r="T1787" s="365">
        <v>0</v>
      </c>
      <c r="U1787" s="365">
        <v>7946</v>
      </c>
      <c r="V1787" s="365">
        <v>0</v>
      </c>
      <c r="W1787" s="365">
        <v>0</v>
      </c>
      <c r="X1787" s="365">
        <v>0</v>
      </c>
      <c r="Y1787" s="365">
        <v>0</v>
      </c>
      <c r="Z1787" s="365">
        <v>87</v>
      </c>
      <c r="AA1787" s="365">
        <v>7859</v>
      </c>
      <c r="AB1787" s="365">
        <v>0</v>
      </c>
      <c r="AC1787" s="365">
        <v>54524</v>
      </c>
      <c r="AD1787" s="365">
        <v>0</v>
      </c>
      <c r="AE1787" s="365">
        <v>26558</v>
      </c>
      <c r="AF1787" s="365">
        <v>27966</v>
      </c>
      <c r="AG1787" s="365">
        <v>0</v>
      </c>
      <c r="AH1787" s="365">
        <v>0</v>
      </c>
      <c r="AI1787" s="365">
        <v>0</v>
      </c>
      <c r="AJ1787" s="365">
        <v>0</v>
      </c>
      <c r="AK1787" s="365">
        <v>0</v>
      </c>
      <c r="AL1787" s="365">
        <v>0</v>
      </c>
      <c r="AM1787" s="365">
        <v>8004</v>
      </c>
      <c r="AN1787" s="365">
        <v>0</v>
      </c>
      <c r="AO1787" s="365">
        <v>0</v>
      </c>
      <c r="AP1787" s="365">
        <v>0</v>
      </c>
      <c r="AQ1787" s="365">
        <v>0</v>
      </c>
      <c r="AU1787" s="365">
        <v>0</v>
      </c>
      <c r="AV1787" s="365">
        <v>0</v>
      </c>
      <c r="AW1787" s="365">
        <v>0</v>
      </c>
      <c r="AX1787" s="365">
        <v>0</v>
      </c>
      <c r="AY1787" s="365">
        <v>0</v>
      </c>
      <c r="AZ1787" s="365">
        <v>0</v>
      </c>
      <c r="BA1787" s="365">
        <v>0</v>
      </c>
      <c r="BB1787" s="365">
        <v>0</v>
      </c>
      <c r="BC1787" s="365">
        <v>0</v>
      </c>
      <c r="BD1787" s="365">
        <v>0</v>
      </c>
      <c r="BE1787" s="365">
        <v>0</v>
      </c>
      <c r="BF1787" s="365">
        <v>0</v>
      </c>
      <c r="BG1787" s="365">
        <v>0</v>
      </c>
      <c r="BH1787" s="365">
        <v>0</v>
      </c>
      <c r="BI1787" s="365">
        <v>0</v>
      </c>
      <c r="BJ1787" s="365">
        <v>0</v>
      </c>
      <c r="BK1787" s="365">
        <v>0</v>
      </c>
      <c r="BL1787" s="365">
        <v>52120</v>
      </c>
      <c r="BM1787" s="365">
        <v>0</v>
      </c>
      <c r="BN1787" s="365">
        <v>0</v>
      </c>
      <c r="BO1787" s="365">
        <v>0</v>
      </c>
      <c r="BP1787" s="365">
        <v>18430</v>
      </c>
      <c r="BQ1787" s="365">
        <v>33533</v>
      </c>
      <c r="BR1787" s="365">
        <v>10698</v>
      </c>
      <c r="BS1787" s="365">
        <v>0</v>
      </c>
      <c r="BT1787" s="365">
        <v>22661</v>
      </c>
      <c r="BU1787" s="365">
        <v>0</v>
      </c>
      <c r="BV1787" s="365">
        <v>22661</v>
      </c>
      <c r="BW1787" s="365">
        <v>22661</v>
      </c>
      <c r="BX1787" s="365">
        <v>4566</v>
      </c>
      <c r="BY1787" s="365">
        <v>163</v>
      </c>
      <c r="BZ1787" s="365">
        <v>27227</v>
      </c>
      <c r="CA1787" s="365">
        <v>22824</v>
      </c>
      <c r="CB1787" s="365">
        <v>0</v>
      </c>
      <c r="CC1787" s="365">
        <v>0</v>
      </c>
      <c r="CD1787" s="365">
        <v>0</v>
      </c>
      <c r="CE1787" s="365">
        <v>0</v>
      </c>
      <c r="CF1787" s="365">
        <v>0</v>
      </c>
      <c r="CG1787" s="365">
        <v>0</v>
      </c>
      <c r="CH1787" s="365">
        <v>0</v>
      </c>
      <c r="CI1787" s="365">
        <v>0</v>
      </c>
      <c r="CJ1787" s="365">
        <v>0</v>
      </c>
      <c r="CK1787" s="365">
        <v>0</v>
      </c>
      <c r="CL1787" s="365">
        <v>0</v>
      </c>
      <c r="CM1787" s="365">
        <v>3393</v>
      </c>
      <c r="CN1787" s="365">
        <v>0</v>
      </c>
      <c r="CO1787" s="365">
        <v>0</v>
      </c>
      <c r="CP1787" s="365">
        <v>0</v>
      </c>
      <c r="CQ1787" s="365">
        <v>0</v>
      </c>
      <c r="CR1787" s="365">
        <v>0</v>
      </c>
      <c r="CS1787" s="365">
        <v>0</v>
      </c>
    </row>
    <row r="1788" spans="1:97">
      <c r="A1788" s="458" t="str">
        <f t="shared" si="27"/>
        <v>0102901264636000</v>
      </c>
      <c r="B1788" s="364" t="s">
        <v>1616</v>
      </c>
      <c r="C1788" s="364" t="s">
        <v>553</v>
      </c>
      <c r="D1788" s="364" t="s">
        <v>558</v>
      </c>
      <c r="E1788" s="364" t="s">
        <v>555</v>
      </c>
      <c r="F1788" s="364" t="s">
        <v>597</v>
      </c>
      <c r="G1788" s="364" t="s">
        <v>472</v>
      </c>
      <c r="H1788" s="364" t="s">
        <v>556</v>
      </c>
      <c r="J1788" s="364" t="s">
        <v>583</v>
      </c>
      <c r="K1788" s="364" t="s">
        <v>558</v>
      </c>
      <c r="L1788" s="364" t="s">
        <v>742</v>
      </c>
      <c r="M1788" s="364" t="s">
        <v>744</v>
      </c>
      <c r="N1788" s="364" t="s">
        <v>739</v>
      </c>
      <c r="O1788" s="364" t="s">
        <v>555</v>
      </c>
      <c r="P1788" s="364" t="s">
        <v>555</v>
      </c>
      <c r="Q1788" s="364" t="s">
        <v>555</v>
      </c>
      <c r="R1788" s="364" t="s">
        <v>555</v>
      </c>
      <c r="S1788" s="364" t="s">
        <v>555</v>
      </c>
      <c r="T1788" s="365">
        <v>3291103</v>
      </c>
      <c r="U1788" s="365">
        <v>3291103</v>
      </c>
      <c r="V1788" s="365">
        <v>2012</v>
      </c>
      <c r="W1788" s="365">
        <v>2018</v>
      </c>
      <c r="X1788" s="365">
        <v>1893</v>
      </c>
      <c r="Y1788" s="365">
        <v>5923</v>
      </c>
      <c r="Z1788" s="365">
        <v>5304</v>
      </c>
      <c r="AA1788" s="365">
        <v>16283</v>
      </c>
      <c r="AB1788" s="365">
        <v>37266</v>
      </c>
      <c r="AC1788" s="365">
        <v>1285</v>
      </c>
      <c r="AD1788" s="365">
        <v>6</v>
      </c>
      <c r="AE1788" s="365">
        <v>13</v>
      </c>
      <c r="AF1788" s="365">
        <v>1892</v>
      </c>
      <c r="AG1788" s="365">
        <v>243932</v>
      </c>
      <c r="AH1788" s="365">
        <v>963</v>
      </c>
      <c r="AI1788" s="365">
        <v>219266</v>
      </c>
      <c r="AJ1788" s="365">
        <v>466053</v>
      </c>
      <c r="AK1788" s="365">
        <v>35947</v>
      </c>
      <c r="AL1788" s="365">
        <v>23770</v>
      </c>
      <c r="AM1788" s="365">
        <v>5</v>
      </c>
      <c r="AN1788" s="365">
        <v>1450</v>
      </c>
      <c r="AO1788" s="365">
        <v>75</v>
      </c>
      <c r="AP1788" s="365">
        <v>1825</v>
      </c>
      <c r="AQ1788" s="365">
        <v>3575</v>
      </c>
      <c r="AR1788" s="365">
        <v>4260401</v>
      </c>
      <c r="AS1788" s="365">
        <v>2</v>
      </c>
      <c r="AT1788" s="365">
        <v>2</v>
      </c>
      <c r="AU1788" s="365">
        <v>0</v>
      </c>
      <c r="AV1788" s="365">
        <v>0</v>
      </c>
      <c r="AW1788" s="365">
        <v>0</v>
      </c>
      <c r="AX1788" s="365">
        <v>0</v>
      </c>
      <c r="AY1788" s="365">
        <v>1</v>
      </c>
      <c r="AZ1788" s="365">
        <v>0</v>
      </c>
      <c r="BA1788" s="365">
        <v>203</v>
      </c>
      <c r="BB1788" s="365">
        <v>0</v>
      </c>
      <c r="BC1788" s="365">
        <v>0</v>
      </c>
      <c r="BD1788" s="365">
        <v>475</v>
      </c>
      <c r="BE1788" s="365">
        <v>203</v>
      </c>
      <c r="BF1788" s="365">
        <v>0</v>
      </c>
      <c r="BG1788" s="365">
        <v>220</v>
      </c>
      <c r="BH1788" s="365">
        <v>349506</v>
      </c>
      <c r="BI1788" s="365">
        <v>0</v>
      </c>
      <c r="BJ1788" s="365">
        <v>601</v>
      </c>
      <c r="BK1788" s="365">
        <v>350327</v>
      </c>
      <c r="BL1788" s="365">
        <v>0</v>
      </c>
      <c r="BM1788" s="365">
        <v>1222</v>
      </c>
      <c r="BN1788" s="365">
        <v>0</v>
      </c>
      <c r="BO1788" s="365">
        <v>2</v>
      </c>
      <c r="BP1788" s="365">
        <v>0</v>
      </c>
      <c r="BQ1788" s="365">
        <v>0</v>
      </c>
      <c r="BR1788" s="365">
        <v>0</v>
      </c>
      <c r="BS1788" s="365">
        <v>0</v>
      </c>
      <c r="BT1788" s="365">
        <v>0</v>
      </c>
    </row>
    <row r="1789" spans="1:97">
      <c r="A1789" s="458" t="str">
        <f t="shared" si="27"/>
        <v>0104001264636000</v>
      </c>
      <c r="B1789" s="364" t="s">
        <v>1616</v>
      </c>
      <c r="C1789" s="364" t="s">
        <v>553</v>
      </c>
      <c r="D1789" s="364" t="s">
        <v>558</v>
      </c>
      <c r="E1789" s="364" t="s">
        <v>555</v>
      </c>
      <c r="F1789" s="364" t="s">
        <v>597</v>
      </c>
      <c r="G1789" s="364" t="s">
        <v>472</v>
      </c>
      <c r="H1789" s="364" t="s">
        <v>556</v>
      </c>
      <c r="J1789" s="364" t="s">
        <v>582</v>
      </c>
      <c r="K1789" s="364" t="s">
        <v>558</v>
      </c>
      <c r="L1789" s="364" t="s">
        <v>742</v>
      </c>
      <c r="M1789" s="364" t="s">
        <v>744</v>
      </c>
      <c r="N1789" s="364" t="s">
        <v>739</v>
      </c>
      <c r="O1789" s="364" t="s">
        <v>555</v>
      </c>
      <c r="P1789" s="364" t="s">
        <v>555</v>
      </c>
      <c r="Q1789" s="364" t="s">
        <v>555</v>
      </c>
      <c r="R1789" s="364" t="s">
        <v>555</v>
      </c>
      <c r="S1789" s="364" t="s">
        <v>555</v>
      </c>
      <c r="T1789" s="365">
        <v>0</v>
      </c>
      <c r="U1789" s="365">
        <v>0</v>
      </c>
      <c r="V1789" s="365">
        <v>15101</v>
      </c>
      <c r="W1789" s="365">
        <v>10698</v>
      </c>
      <c r="X1789" s="365">
        <v>0</v>
      </c>
      <c r="Y1789" s="365">
        <v>0</v>
      </c>
      <c r="Z1789" s="365">
        <v>4566</v>
      </c>
      <c r="AA1789" s="365">
        <v>163</v>
      </c>
      <c r="AB1789" s="365">
        <v>10535</v>
      </c>
      <c r="AC1789" s="365">
        <v>10535</v>
      </c>
      <c r="AD1789" s="365">
        <v>0</v>
      </c>
      <c r="AE1789" s="365">
        <v>0</v>
      </c>
      <c r="AF1789" s="365">
        <v>0</v>
      </c>
      <c r="AG1789" s="365">
        <v>0</v>
      </c>
      <c r="AH1789" s="365">
        <v>0</v>
      </c>
      <c r="AI1789" s="365">
        <v>0</v>
      </c>
      <c r="AJ1789" s="365">
        <v>0</v>
      </c>
      <c r="AK1789" s="365">
        <v>0</v>
      </c>
      <c r="AL1789" s="365">
        <v>0</v>
      </c>
      <c r="AM1789" s="365">
        <v>0</v>
      </c>
      <c r="AN1789" s="365">
        <v>0</v>
      </c>
      <c r="AO1789" s="365">
        <v>0</v>
      </c>
      <c r="AP1789" s="365">
        <v>0</v>
      </c>
      <c r="AQ1789" s="365">
        <v>0</v>
      </c>
      <c r="AR1789" s="365">
        <v>0</v>
      </c>
      <c r="AS1789" s="365">
        <v>0</v>
      </c>
      <c r="AT1789" s="365">
        <v>0</v>
      </c>
      <c r="AU1789" s="365">
        <v>0</v>
      </c>
      <c r="AV1789" s="365">
        <v>22661</v>
      </c>
      <c r="AW1789" s="365">
        <v>22661</v>
      </c>
      <c r="AX1789" s="365">
        <v>0</v>
      </c>
      <c r="AY1789" s="365">
        <v>0</v>
      </c>
      <c r="AZ1789" s="365">
        <v>22661</v>
      </c>
      <c r="BA1789" s="365">
        <v>22661</v>
      </c>
      <c r="BB1789" s="365">
        <v>0</v>
      </c>
      <c r="BC1789" s="365">
        <v>0</v>
      </c>
      <c r="BD1789" s="365">
        <v>0</v>
      </c>
      <c r="BE1789" s="365">
        <v>0</v>
      </c>
      <c r="BF1789" s="365">
        <v>0</v>
      </c>
      <c r="BG1789" s="365">
        <v>0</v>
      </c>
      <c r="BH1789" s="365">
        <v>0</v>
      </c>
      <c r="BI1789" s="365">
        <v>0</v>
      </c>
      <c r="BJ1789" s="365">
        <v>0</v>
      </c>
      <c r="BK1789" s="365">
        <v>0</v>
      </c>
      <c r="BL1789" s="365">
        <v>0</v>
      </c>
      <c r="BM1789" s="365">
        <v>0</v>
      </c>
      <c r="BN1789" s="365">
        <v>0</v>
      </c>
      <c r="BO1789" s="365">
        <v>0</v>
      </c>
      <c r="BP1789" s="365">
        <v>0</v>
      </c>
      <c r="BQ1789" s="365">
        <v>37762</v>
      </c>
      <c r="BR1789" s="365">
        <v>33359</v>
      </c>
      <c r="BS1789" s="365">
        <v>0</v>
      </c>
      <c r="BT1789" s="365">
        <v>0</v>
      </c>
      <c r="BU1789" s="365">
        <v>0</v>
      </c>
      <c r="BV1789" s="365">
        <v>0</v>
      </c>
      <c r="BW1789" s="365">
        <v>0</v>
      </c>
      <c r="BX1789" s="365">
        <v>0</v>
      </c>
      <c r="BY1789" s="365">
        <v>0</v>
      </c>
      <c r="BZ1789" s="365">
        <v>0</v>
      </c>
      <c r="CA1789" s="365">
        <v>0</v>
      </c>
      <c r="CB1789" s="365">
        <v>0</v>
      </c>
      <c r="CC1789" s="365">
        <v>0</v>
      </c>
      <c r="CD1789" s="365">
        <v>0</v>
      </c>
      <c r="CE1789" s="365">
        <v>0</v>
      </c>
      <c r="CF1789" s="365">
        <v>0</v>
      </c>
      <c r="CG1789" s="365">
        <v>0</v>
      </c>
      <c r="CH1789" s="365">
        <v>0</v>
      </c>
      <c r="CI1789" s="365">
        <v>0</v>
      </c>
      <c r="CJ1789" s="365">
        <v>0</v>
      </c>
    </row>
    <row r="1790" spans="1:97">
      <c r="A1790" s="458" t="str">
        <f t="shared" si="27"/>
        <v>0104501264636000</v>
      </c>
      <c r="B1790" s="364" t="s">
        <v>1616</v>
      </c>
      <c r="C1790" s="364" t="s">
        <v>553</v>
      </c>
      <c r="D1790" s="364" t="s">
        <v>558</v>
      </c>
      <c r="E1790" s="364" t="s">
        <v>555</v>
      </c>
      <c r="F1790" s="364" t="s">
        <v>597</v>
      </c>
      <c r="G1790" s="364" t="s">
        <v>472</v>
      </c>
      <c r="H1790" s="364" t="s">
        <v>556</v>
      </c>
      <c r="J1790" s="364" t="s">
        <v>571</v>
      </c>
      <c r="K1790" s="364" t="s">
        <v>558</v>
      </c>
      <c r="L1790" s="364" t="s">
        <v>742</v>
      </c>
      <c r="M1790" s="364" t="s">
        <v>744</v>
      </c>
      <c r="N1790" s="364" t="s">
        <v>739</v>
      </c>
      <c r="O1790" s="364" t="s">
        <v>555</v>
      </c>
      <c r="P1790" s="364" t="s">
        <v>555</v>
      </c>
      <c r="Q1790" s="364" t="s">
        <v>555</v>
      </c>
      <c r="R1790" s="364" t="s">
        <v>555</v>
      </c>
      <c r="S1790" s="364" t="s">
        <v>555</v>
      </c>
      <c r="T1790" s="365">
        <v>41489</v>
      </c>
      <c r="U1790" s="365">
        <v>0</v>
      </c>
      <c r="V1790" s="365">
        <v>0</v>
      </c>
      <c r="W1790" s="365">
        <v>3726</v>
      </c>
      <c r="X1790" s="365">
        <v>0</v>
      </c>
      <c r="Y1790" s="365">
        <v>0</v>
      </c>
      <c r="Z1790" s="365">
        <v>0</v>
      </c>
      <c r="AA1790" s="365">
        <v>0</v>
      </c>
      <c r="AB1790" s="365">
        <v>0</v>
      </c>
      <c r="AC1790" s="365">
        <v>0</v>
      </c>
      <c r="AD1790" s="365">
        <v>0</v>
      </c>
      <c r="AE1790" s="365">
        <v>45215</v>
      </c>
      <c r="AF1790" s="365">
        <v>0</v>
      </c>
      <c r="AG1790" s="365">
        <v>0</v>
      </c>
      <c r="AH1790" s="365">
        <v>0</v>
      </c>
    </row>
    <row r="1791" spans="1:97">
      <c r="A1791" s="458" t="str">
        <f t="shared" si="27"/>
        <v>0104502264636000</v>
      </c>
      <c r="B1791" s="364" t="s">
        <v>1616</v>
      </c>
      <c r="C1791" s="364" t="s">
        <v>553</v>
      </c>
      <c r="D1791" s="364" t="s">
        <v>558</v>
      </c>
      <c r="E1791" s="364" t="s">
        <v>555</v>
      </c>
      <c r="F1791" s="364" t="s">
        <v>597</v>
      </c>
      <c r="G1791" s="364" t="s">
        <v>472</v>
      </c>
      <c r="H1791" s="364" t="s">
        <v>556</v>
      </c>
      <c r="J1791" s="364" t="s">
        <v>571</v>
      </c>
      <c r="K1791" s="364" t="s">
        <v>561</v>
      </c>
      <c r="L1791" s="364" t="s">
        <v>742</v>
      </c>
      <c r="M1791" s="364" t="s">
        <v>744</v>
      </c>
      <c r="N1791" s="364" t="s">
        <v>739</v>
      </c>
      <c r="O1791" s="364" t="s">
        <v>555</v>
      </c>
      <c r="P1791" s="364" t="s">
        <v>555</v>
      </c>
      <c r="Q1791" s="364" t="s">
        <v>555</v>
      </c>
      <c r="R1791" s="364" t="s">
        <v>555</v>
      </c>
      <c r="S1791" s="364" t="s">
        <v>555</v>
      </c>
      <c r="T1791" s="365">
        <v>7126</v>
      </c>
      <c r="U1791" s="365">
        <v>0</v>
      </c>
      <c r="V1791" s="365">
        <v>0</v>
      </c>
      <c r="W1791" s="365">
        <v>947</v>
      </c>
      <c r="X1791" s="365">
        <v>0</v>
      </c>
      <c r="Y1791" s="365">
        <v>0</v>
      </c>
      <c r="Z1791" s="365">
        <v>0</v>
      </c>
      <c r="AA1791" s="365">
        <v>0</v>
      </c>
      <c r="AB1791" s="365">
        <v>0</v>
      </c>
      <c r="AC1791" s="365">
        <v>0</v>
      </c>
      <c r="AD1791" s="365">
        <v>0</v>
      </c>
      <c r="AE1791" s="365">
        <v>8073</v>
      </c>
      <c r="AF1791" s="365">
        <v>0</v>
      </c>
      <c r="AG1791" s="365">
        <v>0</v>
      </c>
      <c r="AH1791" s="365">
        <v>0</v>
      </c>
    </row>
    <row r="1792" spans="1:97">
      <c r="A1792" s="458" t="str">
        <f t="shared" si="27"/>
        <v>0104503264636000</v>
      </c>
      <c r="B1792" s="364" t="s">
        <v>1616</v>
      </c>
      <c r="C1792" s="364" t="s">
        <v>553</v>
      </c>
      <c r="D1792" s="364" t="s">
        <v>558</v>
      </c>
      <c r="E1792" s="364" t="s">
        <v>555</v>
      </c>
      <c r="F1792" s="364" t="s">
        <v>597</v>
      </c>
      <c r="G1792" s="364" t="s">
        <v>472</v>
      </c>
      <c r="H1792" s="364" t="s">
        <v>556</v>
      </c>
      <c r="J1792" s="364" t="s">
        <v>571</v>
      </c>
      <c r="K1792" s="364" t="s">
        <v>562</v>
      </c>
      <c r="L1792" s="364" t="s">
        <v>742</v>
      </c>
      <c r="M1792" s="364" t="s">
        <v>744</v>
      </c>
      <c r="N1792" s="364" t="s">
        <v>739</v>
      </c>
      <c r="O1792" s="364" t="s">
        <v>555</v>
      </c>
      <c r="P1792" s="364" t="s">
        <v>555</v>
      </c>
      <c r="Q1792" s="364" t="s">
        <v>555</v>
      </c>
      <c r="R1792" s="364" t="s">
        <v>555</v>
      </c>
      <c r="S1792" s="364" t="s">
        <v>555</v>
      </c>
      <c r="T1792" s="365">
        <v>42572</v>
      </c>
      <c r="U1792" s="365">
        <v>0</v>
      </c>
      <c r="V1792" s="365">
        <v>0</v>
      </c>
      <c r="W1792" s="365">
        <v>4665</v>
      </c>
      <c r="X1792" s="365">
        <v>0</v>
      </c>
      <c r="Y1792" s="365">
        <v>0</v>
      </c>
      <c r="Z1792" s="365">
        <v>0</v>
      </c>
      <c r="AA1792" s="365">
        <v>0</v>
      </c>
      <c r="AB1792" s="365">
        <v>0</v>
      </c>
      <c r="AC1792" s="365">
        <v>0</v>
      </c>
      <c r="AD1792" s="365">
        <v>0</v>
      </c>
      <c r="AE1792" s="365">
        <v>47237</v>
      </c>
      <c r="AF1792" s="365">
        <v>0</v>
      </c>
      <c r="AG1792" s="365">
        <v>0</v>
      </c>
      <c r="AH1792" s="365">
        <v>0</v>
      </c>
    </row>
    <row r="1793" spans="1:34">
      <c r="A1793" s="458" t="str">
        <f t="shared" si="27"/>
        <v>0104504264636000</v>
      </c>
      <c r="B1793" s="364" t="s">
        <v>1616</v>
      </c>
      <c r="C1793" s="364" t="s">
        <v>553</v>
      </c>
      <c r="D1793" s="364" t="s">
        <v>558</v>
      </c>
      <c r="E1793" s="364" t="s">
        <v>555</v>
      </c>
      <c r="F1793" s="364" t="s">
        <v>597</v>
      </c>
      <c r="G1793" s="364" t="s">
        <v>472</v>
      </c>
      <c r="H1793" s="364" t="s">
        <v>556</v>
      </c>
      <c r="J1793" s="364" t="s">
        <v>571</v>
      </c>
      <c r="K1793" s="364" t="s">
        <v>563</v>
      </c>
      <c r="L1793" s="364" t="s">
        <v>742</v>
      </c>
      <c r="M1793" s="364" t="s">
        <v>744</v>
      </c>
      <c r="N1793" s="364" t="s">
        <v>739</v>
      </c>
      <c r="O1793" s="364" t="s">
        <v>555</v>
      </c>
      <c r="P1793" s="364" t="s">
        <v>555</v>
      </c>
      <c r="Q1793" s="364" t="s">
        <v>555</v>
      </c>
      <c r="R1793" s="364" t="s">
        <v>555</v>
      </c>
      <c r="S1793" s="364" t="s">
        <v>555</v>
      </c>
      <c r="T1793" s="365">
        <v>6042</v>
      </c>
      <c r="U1793" s="365">
        <v>0</v>
      </c>
      <c r="V1793" s="365">
        <v>0</v>
      </c>
      <c r="W1793" s="365">
        <v>889</v>
      </c>
      <c r="X1793" s="365">
        <v>0</v>
      </c>
      <c r="Y1793" s="365">
        <v>0</v>
      </c>
      <c r="Z1793" s="365">
        <v>0</v>
      </c>
      <c r="AA1793" s="365">
        <v>0</v>
      </c>
      <c r="AB1793" s="365">
        <v>0</v>
      </c>
      <c r="AC1793" s="365">
        <v>0</v>
      </c>
      <c r="AD1793" s="365">
        <v>0</v>
      </c>
      <c r="AE1793" s="365">
        <v>6931</v>
      </c>
      <c r="AF1793" s="365">
        <v>0</v>
      </c>
      <c r="AG1793" s="365">
        <v>0</v>
      </c>
      <c r="AH1793" s="365">
        <v>0</v>
      </c>
    </row>
    <row r="1794" spans="1:34">
      <c r="A1794" s="458" t="str">
        <f t="shared" si="27"/>
        <v>0104505264636000</v>
      </c>
      <c r="B1794" s="364" t="s">
        <v>1616</v>
      </c>
      <c r="C1794" s="364" t="s">
        <v>553</v>
      </c>
      <c r="D1794" s="364" t="s">
        <v>558</v>
      </c>
      <c r="E1794" s="364" t="s">
        <v>555</v>
      </c>
      <c r="F1794" s="364" t="s">
        <v>597</v>
      </c>
      <c r="G1794" s="364" t="s">
        <v>472</v>
      </c>
      <c r="H1794" s="364" t="s">
        <v>556</v>
      </c>
      <c r="J1794" s="364" t="s">
        <v>571</v>
      </c>
      <c r="K1794" s="364" t="s">
        <v>564</v>
      </c>
      <c r="L1794" s="364" t="s">
        <v>742</v>
      </c>
      <c r="M1794" s="364" t="s">
        <v>744</v>
      </c>
      <c r="N1794" s="364" t="s">
        <v>739</v>
      </c>
      <c r="O1794" s="364" t="s">
        <v>555</v>
      </c>
      <c r="P1794" s="364" t="s">
        <v>555</v>
      </c>
      <c r="Q1794" s="364" t="s">
        <v>555</v>
      </c>
      <c r="R1794" s="364" t="s">
        <v>555</v>
      </c>
      <c r="S1794" s="364" t="s">
        <v>555</v>
      </c>
      <c r="T1794" s="365">
        <v>44063</v>
      </c>
      <c r="U1794" s="365">
        <v>0</v>
      </c>
      <c r="V1794" s="365">
        <v>0</v>
      </c>
      <c r="W1794" s="365">
        <v>7006</v>
      </c>
      <c r="X1794" s="365">
        <v>0</v>
      </c>
      <c r="Y1794" s="365">
        <v>0</v>
      </c>
      <c r="Z1794" s="365">
        <v>0</v>
      </c>
      <c r="AA1794" s="365">
        <v>0</v>
      </c>
      <c r="AB1794" s="365">
        <v>0</v>
      </c>
      <c r="AC1794" s="365">
        <v>0</v>
      </c>
      <c r="AD1794" s="365">
        <v>0</v>
      </c>
      <c r="AE1794" s="365">
        <v>51069</v>
      </c>
      <c r="AF1794" s="365">
        <v>0</v>
      </c>
      <c r="AG1794" s="365">
        <v>0</v>
      </c>
      <c r="AH1794" s="365">
        <v>0</v>
      </c>
    </row>
    <row r="1795" spans="1:34">
      <c r="A1795" s="458" t="str">
        <f t="shared" ref="A1795:A1858" si="28">+D1795&amp;E1795&amp;J1795&amp;K1795&amp;F1795&amp;H1795</f>
        <v>0104506264636000</v>
      </c>
      <c r="B1795" s="364" t="s">
        <v>1616</v>
      </c>
      <c r="C1795" s="364" t="s">
        <v>553</v>
      </c>
      <c r="D1795" s="364" t="s">
        <v>558</v>
      </c>
      <c r="E1795" s="364" t="s">
        <v>555</v>
      </c>
      <c r="F1795" s="364" t="s">
        <v>597</v>
      </c>
      <c r="G1795" s="364" t="s">
        <v>472</v>
      </c>
      <c r="H1795" s="364" t="s">
        <v>556</v>
      </c>
      <c r="J1795" s="364" t="s">
        <v>571</v>
      </c>
      <c r="K1795" s="364" t="s">
        <v>565</v>
      </c>
      <c r="L1795" s="364" t="s">
        <v>742</v>
      </c>
      <c r="M1795" s="364" t="s">
        <v>744</v>
      </c>
      <c r="N1795" s="364" t="s">
        <v>739</v>
      </c>
      <c r="O1795" s="364" t="s">
        <v>555</v>
      </c>
      <c r="P1795" s="364" t="s">
        <v>555</v>
      </c>
      <c r="Q1795" s="364" t="s">
        <v>555</v>
      </c>
      <c r="R1795" s="364" t="s">
        <v>555</v>
      </c>
      <c r="S1795" s="364" t="s">
        <v>555</v>
      </c>
      <c r="T1795" s="365">
        <v>4926</v>
      </c>
      <c r="U1795" s="365">
        <v>0</v>
      </c>
      <c r="V1795" s="365">
        <v>0</v>
      </c>
      <c r="W1795" s="365">
        <v>815</v>
      </c>
      <c r="X1795" s="365">
        <v>0</v>
      </c>
      <c r="Y1795" s="365">
        <v>0</v>
      </c>
      <c r="Z1795" s="365">
        <v>0</v>
      </c>
      <c r="AA1795" s="365">
        <v>0</v>
      </c>
      <c r="AB1795" s="365">
        <v>0</v>
      </c>
      <c r="AC1795" s="365">
        <v>0</v>
      </c>
      <c r="AD1795" s="365">
        <v>0</v>
      </c>
      <c r="AE1795" s="365">
        <v>5741</v>
      </c>
      <c r="AF1795" s="365">
        <v>0</v>
      </c>
      <c r="AG1795" s="365">
        <v>0</v>
      </c>
      <c r="AH1795" s="365">
        <v>0</v>
      </c>
    </row>
    <row r="1796" spans="1:34">
      <c r="A1796" s="458" t="str">
        <f t="shared" si="28"/>
        <v>0104507264636000</v>
      </c>
      <c r="B1796" s="364" t="s">
        <v>1616</v>
      </c>
      <c r="C1796" s="364" t="s">
        <v>553</v>
      </c>
      <c r="D1796" s="364" t="s">
        <v>558</v>
      </c>
      <c r="E1796" s="364" t="s">
        <v>555</v>
      </c>
      <c r="F1796" s="364" t="s">
        <v>597</v>
      </c>
      <c r="G1796" s="364" t="s">
        <v>472</v>
      </c>
      <c r="H1796" s="364" t="s">
        <v>556</v>
      </c>
      <c r="J1796" s="364" t="s">
        <v>571</v>
      </c>
      <c r="K1796" s="364" t="s">
        <v>566</v>
      </c>
      <c r="L1796" s="364" t="s">
        <v>742</v>
      </c>
      <c r="M1796" s="364" t="s">
        <v>744</v>
      </c>
      <c r="N1796" s="364" t="s">
        <v>739</v>
      </c>
      <c r="O1796" s="364" t="s">
        <v>555</v>
      </c>
      <c r="P1796" s="364" t="s">
        <v>555</v>
      </c>
      <c r="Q1796" s="364" t="s">
        <v>555</v>
      </c>
      <c r="R1796" s="364" t="s">
        <v>555</v>
      </c>
      <c r="S1796" s="364" t="s">
        <v>555</v>
      </c>
      <c r="T1796" s="365">
        <v>41528</v>
      </c>
      <c r="U1796" s="365">
        <v>0</v>
      </c>
      <c r="V1796" s="365">
        <v>0</v>
      </c>
      <c r="W1796" s="365">
        <v>7080</v>
      </c>
      <c r="X1796" s="365">
        <v>0</v>
      </c>
      <c r="Y1796" s="365">
        <v>0</v>
      </c>
      <c r="Z1796" s="365">
        <v>0</v>
      </c>
      <c r="AA1796" s="365">
        <v>0</v>
      </c>
      <c r="AB1796" s="365">
        <v>0</v>
      </c>
      <c r="AC1796" s="365">
        <v>0</v>
      </c>
      <c r="AD1796" s="365">
        <v>0</v>
      </c>
      <c r="AE1796" s="365">
        <v>48608</v>
      </c>
      <c r="AF1796" s="365">
        <v>0</v>
      </c>
      <c r="AG1796" s="365">
        <v>0</v>
      </c>
      <c r="AH1796" s="365">
        <v>0</v>
      </c>
    </row>
    <row r="1797" spans="1:34">
      <c r="A1797" s="458" t="str">
        <f t="shared" si="28"/>
        <v>0104508264636000</v>
      </c>
      <c r="B1797" s="364" t="s">
        <v>1616</v>
      </c>
      <c r="C1797" s="364" t="s">
        <v>553</v>
      </c>
      <c r="D1797" s="364" t="s">
        <v>558</v>
      </c>
      <c r="E1797" s="364" t="s">
        <v>555</v>
      </c>
      <c r="F1797" s="364" t="s">
        <v>597</v>
      </c>
      <c r="G1797" s="364" t="s">
        <v>472</v>
      </c>
      <c r="H1797" s="364" t="s">
        <v>556</v>
      </c>
      <c r="J1797" s="364" t="s">
        <v>571</v>
      </c>
      <c r="K1797" s="364" t="s">
        <v>554</v>
      </c>
      <c r="L1797" s="364" t="s">
        <v>742</v>
      </c>
      <c r="M1797" s="364" t="s">
        <v>744</v>
      </c>
      <c r="N1797" s="364" t="s">
        <v>739</v>
      </c>
      <c r="O1797" s="364" t="s">
        <v>555</v>
      </c>
      <c r="P1797" s="364" t="s">
        <v>555</v>
      </c>
      <c r="Q1797" s="364" t="s">
        <v>555</v>
      </c>
      <c r="R1797" s="364" t="s">
        <v>555</v>
      </c>
      <c r="S1797" s="364" t="s">
        <v>555</v>
      </c>
      <c r="T1797" s="365">
        <v>3829</v>
      </c>
      <c r="U1797" s="365">
        <v>0</v>
      </c>
      <c r="V1797" s="365">
        <v>0</v>
      </c>
      <c r="W1797" s="365">
        <v>736</v>
      </c>
      <c r="X1797" s="365">
        <v>0</v>
      </c>
      <c r="Y1797" s="365">
        <v>0</v>
      </c>
      <c r="Z1797" s="365">
        <v>0</v>
      </c>
      <c r="AA1797" s="365">
        <v>0</v>
      </c>
      <c r="AB1797" s="365">
        <v>0</v>
      </c>
      <c r="AC1797" s="365">
        <v>0</v>
      </c>
      <c r="AD1797" s="365">
        <v>0</v>
      </c>
      <c r="AE1797" s="365">
        <v>4565</v>
      </c>
      <c r="AF1797" s="365">
        <v>0</v>
      </c>
      <c r="AG1797" s="365">
        <v>0</v>
      </c>
      <c r="AH1797" s="365">
        <v>0</v>
      </c>
    </row>
    <row r="1798" spans="1:34">
      <c r="A1798" s="458" t="str">
        <f t="shared" si="28"/>
        <v>0104509264636000</v>
      </c>
      <c r="B1798" s="364" t="s">
        <v>1616</v>
      </c>
      <c r="C1798" s="364" t="s">
        <v>553</v>
      </c>
      <c r="D1798" s="364" t="s">
        <v>558</v>
      </c>
      <c r="E1798" s="364" t="s">
        <v>555</v>
      </c>
      <c r="F1798" s="364" t="s">
        <v>597</v>
      </c>
      <c r="G1798" s="364" t="s">
        <v>472</v>
      </c>
      <c r="H1798" s="364" t="s">
        <v>556</v>
      </c>
      <c r="J1798" s="364" t="s">
        <v>571</v>
      </c>
      <c r="K1798" s="364" t="s">
        <v>567</v>
      </c>
      <c r="L1798" s="364" t="s">
        <v>742</v>
      </c>
      <c r="M1798" s="364" t="s">
        <v>744</v>
      </c>
      <c r="N1798" s="364" t="s">
        <v>739</v>
      </c>
      <c r="O1798" s="364" t="s">
        <v>555</v>
      </c>
      <c r="P1798" s="364" t="s">
        <v>555</v>
      </c>
      <c r="Q1798" s="364" t="s">
        <v>555</v>
      </c>
      <c r="R1798" s="364" t="s">
        <v>555</v>
      </c>
      <c r="S1798" s="364" t="s">
        <v>555</v>
      </c>
      <c r="T1798" s="365">
        <v>33358</v>
      </c>
      <c r="U1798" s="365">
        <v>0</v>
      </c>
      <c r="V1798" s="365">
        <v>0</v>
      </c>
      <c r="W1798" s="365">
        <v>7157</v>
      </c>
      <c r="X1798" s="365">
        <v>0</v>
      </c>
      <c r="Y1798" s="365">
        <v>0</v>
      </c>
      <c r="Z1798" s="365">
        <v>0</v>
      </c>
      <c r="AA1798" s="365">
        <v>0</v>
      </c>
      <c r="AB1798" s="365">
        <v>0</v>
      </c>
      <c r="AC1798" s="365">
        <v>0</v>
      </c>
      <c r="AD1798" s="365">
        <v>0</v>
      </c>
      <c r="AE1798" s="365">
        <v>40515</v>
      </c>
      <c r="AF1798" s="365">
        <v>0</v>
      </c>
      <c r="AG1798" s="365">
        <v>0</v>
      </c>
      <c r="AH1798" s="365">
        <v>0</v>
      </c>
    </row>
    <row r="1799" spans="1:34">
      <c r="A1799" s="458" t="str">
        <f t="shared" si="28"/>
        <v>0104510264636000</v>
      </c>
      <c r="B1799" s="364" t="s">
        <v>1616</v>
      </c>
      <c r="C1799" s="364" t="s">
        <v>553</v>
      </c>
      <c r="D1799" s="364" t="s">
        <v>558</v>
      </c>
      <c r="E1799" s="364" t="s">
        <v>555</v>
      </c>
      <c r="F1799" s="364" t="s">
        <v>597</v>
      </c>
      <c r="G1799" s="364" t="s">
        <v>472</v>
      </c>
      <c r="H1799" s="364" t="s">
        <v>556</v>
      </c>
      <c r="J1799" s="364" t="s">
        <v>571</v>
      </c>
      <c r="K1799" s="364" t="s">
        <v>568</v>
      </c>
      <c r="L1799" s="364" t="s">
        <v>742</v>
      </c>
      <c r="M1799" s="364" t="s">
        <v>744</v>
      </c>
      <c r="N1799" s="364" t="s">
        <v>739</v>
      </c>
      <c r="O1799" s="364" t="s">
        <v>555</v>
      </c>
      <c r="P1799" s="364" t="s">
        <v>555</v>
      </c>
      <c r="Q1799" s="364" t="s">
        <v>555</v>
      </c>
      <c r="R1799" s="364" t="s">
        <v>555</v>
      </c>
      <c r="S1799" s="364" t="s">
        <v>555</v>
      </c>
      <c r="T1799" s="365">
        <v>2951</v>
      </c>
      <c r="U1799" s="365">
        <v>0</v>
      </c>
      <c r="V1799" s="365">
        <v>0</v>
      </c>
      <c r="W1799" s="365">
        <v>655</v>
      </c>
      <c r="X1799" s="365">
        <v>0</v>
      </c>
      <c r="Y1799" s="365">
        <v>0</v>
      </c>
      <c r="Z1799" s="365">
        <v>0</v>
      </c>
      <c r="AA1799" s="365">
        <v>0</v>
      </c>
      <c r="AB1799" s="365">
        <v>0</v>
      </c>
      <c r="AC1799" s="365">
        <v>0</v>
      </c>
      <c r="AD1799" s="365">
        <v>0</v>
      </c>
      <c r="AE1799" s="365">
        <v>3606</v>
      </c>
      <c r="AF1799" s="365">
        <v>0</v>
      </c>
      <c r="AG1799" s="365">
        <v>0</v>
      </c>
      <c r="AH1799" s="365">
        <v>0</v>
      </c>
    </row>
    <row r="1800" spans="1:34">
      <c r="A1800" s="458" t="str">
        <f t="shared" si="28"/>
        <v>0104511264636000</v>
      </c>
      <c r="B1800" s="364" t="s">
        <v>1616</v>
      </c>
      <c r="C1800" s="364" t="s">
        <v>553</v>
      </c>
      <c r="D1800" s="364" t="s">
        <v>558</v>
      </c>
      <c r="E1800" s="364" t="s">
        <v>555</v>
      </c>
      <c r="F1800" s="364" t="s">
        <v>597</v>
      </c>
      <c r="G1800" s="364" t="s">
        <v>472</v>
      </c>
      <c r="H1800" s="364" t="s">
        <v>556</v>
      </c>
      <c r="J1800" s="364" t="s">
        <v>571</v>
      </c>
      <c r="K1800" s="364" t="s">
        <v>569</v>
      </c>
      <c r="L1800" s="364" t="s">
        <v>742</v>
      </c>
      <c r="M1800" s="364" t="s">
        <v>744</v>
      </c>
      <c r="N1800" s="364" t="s">
        <v>739</v>
      </c>
      <c r="O1800" s="364" t="s">
        <v>555</v>
      </c>
      <c r="P1800" s="364" t="s">
        <v>555</v>
      </c>
      <c r="Q1800" s="364" t="s">
        <v>555</v>
      </c>
      <c r="R1800" s="364" t="s">
        <v>555</v>
      </c>
      <c r="S1800" s="364" t="s">
        <v>555</v>
      </c>
      <c r="T1800" s="365">
        <v>33979</v>
      </c>
      <c r="U1800" s="365">
        <v>0</v>
      </c>
      <c r="V1800" s="365">
        <v>0</v>
      </c>
      <c r="W1800" s="365">
        <v>7235</v>
      </c>
      <c r="X1800" s="365">
        <v>0</v>
      </c>
      <c r="Y1800" s="365">
        <v>0</v>
      </c>
      <c r="Z1800" s="365">
        <v>0</v>
      </c>
      <c r="AA1800" s="365">
        <v>0</v>
      </c>
      <c r="AB1800" s="365">
        <v>0</v>
      </c>
      <c r="AC1800" s="365">
        <v>0</v>
      </c>
      <c r="AD1800" s="365">
        <v>0</v>
      </c>
      <c r="AE1800" s="365">
        <v>41214</v>
      </c>
      <c r="AF1800" s="365">
        <v>0</v>
      </c>
      <c r="AG1800" s="365">
        <v>0</v>
      </c>
      <c r="AH1800" s="365">
        <v>0</v>
      </c>
    </row>
    <row r="1801" spans="1:34">
      <c r="A1801" s="458" t="str">
        <f t="shared" si="28"/>
        <v>0104512264636000</v>
      </c>
      <c r="B1801" s="364" t="s">
        <v>1616</v>
      </c>
      <c r="C1801" s="364" t="s">
        <v>553</v>
      </c>
      <c r="D1801" s="364" t="s">
        <v>558</v>
      </c>
      <c r="E1801" s="364" t="s">
        <v>555</v>
      </c>
      <c r="F1801" s="364" t="s">
        <v>597</v>
      </c>
      <c r="G1801" s="364" t="s">
        <v>472</v>
      </c>
      <c r="H1801" s="364" t="s">
        <v>556</v>
      </c>
      <c r="J1801" s="364" t="s">
        <v>571</v>
      </c>
      <c r="K1801" s="364" t="s">
        <v>557</v>
      </c>
      <c r="L1801" s="364" t="s">
        <v>742</v>
      </c>
      <c r="M1801" s="364" t="s">
        <v>744</v>
      </c>
      <c r="N1801" s="364" t="s">
        <v>739</v>
      </c>
      <c r="O1801" s="364" t="s">
        <v>555</v>
      </c>
      <c r="P1801" s="364" t="s">
        <v>555</v>
      </c>
      <c r="Q1801" s="364" t="s">
        <v>555</v>
      </c>
      <c r="R1801" s="364" t="s">
        <v>555</v>
      </c>
      <c r="S1801" s="364" t="s">
        <v>555</v>
      </c>
      <c r="T1801" s="365">
        <v>2327</v>
      </c>
      <c r="U1801" s="365">
        <v>0</v>
      </c>
      <c r="V1801" s="365">
        <v>0</v>
      </c>
      <c r="W1801" s="365">
        <v>573</v>
      </c>
      <c r="X1801" s="365">
        <v>0</v>
      </c>
      <c r="Y1801" s="365">
        <v>0</v>
      </c>
      <c r="Z1801" s="365">
        <v>0</v>
      </c>
      <c r="AA1801" s="365">
        <v>0</v>
      </c>
      <c r="AB1801" s="365">
        <v>0</v>
      </c>
      <c r="AC1801" s="365">
        <v>0</v>
      </c>
      <c r="AD1801" s="365">
        <v>0</v>
      </c>
      <c r="AE1801" s="365">
        <v>2900</v>
      </c>
      <c r="AF1801" s="365">
        <v>0</v>
      </c>
      <c r="AG1801" s="365">
        <v>0</v>
      </c>
      <c r="AH1801" s="365">
        <v>0</v>
      </c>
    </row>
    <row r="1802" spans="1:34">
      <c r="A1802" s="458" t="str">
        <f t="shared" si="28"/>
        <v>0104513264636000</v>
      </c>
      <c r="B1802" s="364" t="s">
        <v>1616</v>
      </c>
      <c r="C1802" s="364" t="s">
        <v>553</v>
      </c>
      <c r="D1802" s="364" t="s">
        <v>558</v>
      </c>
      <c r="E1802" s="364" t="s">
        <v>555</v>
      </c>
      <c r="F1802" s="364" t="s">
        <v>597</v>
      </c>
      <c r="G1802" s="364" t="s">
        <v>472</v>
      </c>
      <c r="H1802" s="364" t="s">
        <v>556</v>
      </c>
      <c r="J1802" s="364" t="s">
        <v>571</v>
      </c>
      <c r="K1802" s="364" t="s">
        <v>572</v>
      </c>
      <c r="L1802" s="364" t="s">
        <v>742</v>
      </c>
      <c r="M1802" s="364" t="s">
        <v>744</v>
      </c>
      <c r="N1802" s="364" t="s">
        <v>739</v>
      </c>
      <c r="O1802" s="364" t="s">
        <v>555</v>
      </c>
      <c r="P1802" s="364" t="s">
        <v>555</v>
      </c>
      <c r="Q1802" s="364" t="s">
        <v>555</v>
      </c>
      <c r="R1802" s="364" t="s">
        <v>555</v>
      </c>
      <c r="S1802" s="364" t="s">
        <v>555</v>
      </c>
      <c r="T1802" s="365">
        <v>29580</v>
      </c>
      <c r="U1802" s="365">
        <v>0</v>
      </c>
      <c r="V1802" s="365">
        <v>0</v>
      </c>
      <c r="W1802" s="365">
        <v>7314</v>
      </c>
      <c r="X1802" s="365">
        <v>0</v>
      </c>
      <c r="Y1802" s="365">
        <v>0</v>
      </c>
      <c r="Z1802" s="365">
        <v>0</v>
      </c>
      <c r="AA1802" s="365">
        <v>0</v>
      </c>
      <c r="AB1802" s="365">
        <v>0</v>
      </c>
      <c r="AC1802" s="365">
        <v>0</v>
      </c>
      <c r="AD1802" s="365">
        <v>0</v>
      </c>
      <c r="AE1802" s="365">
        <v>36894</v>
      </c>
      <c r="AF1802" s="365">
        <v>0</v>
      </c>
      <c r="AG1802" s="365">
        <v>0</v>
      </c>
      <c r="AH1802" s="365">
        <v>0</v>
      </c>
    </row>
    <row r="1803" spans="1:34">
      <c r="A1803" s="458" t="str">
        <f t="shared" si="28"/>
        <v>0104514264636000</v>
      </c>
      <c r="B1803" s="364" t="s">
        <v>1616</v>
      </c>
      <c r="C1803" s="364" t="s">
        <v>553</v>
      </c>
      <c r="D1803" s="364" t="s">
        <v>558</v>
      </c>
      <c r="E1803" s="364" t="s">
        <v>555</v>
      </c>
      <c r="F1803" s="364" t="s">
        <v>597</v>
      </c>
      <c r="G1803" s="364" t="s">
        <v>472</v>
      </c>
      <c r="H1803" s="364" t="s">
        <v>556</v>
      </c>
      <c r="J1803" s="364" t="s">
        <v>571</v>
      </c>
      <c r="K1803" s="364" t="s">
        <v>573</v>
      </c>
      <c r="L1803" s="364" t="s">
        <v>742</v>
      </c>
      <c r="M1803" s="364" t="s">
        <v>744</v>
      </c>
      <c r="N1803" s="364" t="s">
        <v>739</v>
      </c>
      <c r="O1803" s="364" t="s">
        <v>555</v>
      </c>
      <c r="P1803" s="364" t="s">
        <v>555</v>
      </c>
      <c r="Q1803" s="364" t="s">
        <v>555</v>
      </c>
      <c r="R1803" s="364" t="s">
        <v>555</v>
      </c>
      <c r="S1803" s="364" t="s">
        <v>555</v>
      </c>
      <c r="T1803" s="365">
        <v>1722</v>
      </c>
      <c r="U1803" s="365">
        <v>0</v>
      </c>
      <c r="V1803" s="365">
        <v>0</v>
      </c>
      <c r="W1803" s="365">
        <v>490</v>
      </c>
      <c r="X1803" s="365">
        <v>0</v>
      </c>
      <c r="Y1803" s="365">
        <v>0</v>
      </c>
      <c r="Z1803" s="365">
        <v>0</v>
      </c>
      <c r="AA1803" s="365">
        <v>0</v>
      </c>
      <c r="AB1803" s="365">
        <v>0</v>
      </c>
      <c r="AC1803" s="365">
        <v>0</v>
      </c>
      <c r="AD1803" s="365">
        <v>0</v>
      </c>
      <c r="AE1803" s="365">
        <v>2212</v>
      </c>
      <c r="AF1803" s="365">
        <v>0</v>
      </c>
      <c r="AG1803" s="365">
        <v>0</v>
      </c>
      <c r="AH1803" s="365">
        <v>0</v>
      </c>
    </row>
    <row r="1804" spans="1:34">
      <c r="A1804" s="458" t="str">
        <f t="shared" si="28"/>
        <v>0104515264636000</v>
      </c>
      <c r="B1804" s="364" t="s">
        <v>1616</v>
      </c>
      <c r="C1804" s="364" t="s">
        <v>553</v>
      </c>
      <c r="D1804" s="364" t="s">
        <v>558</v>
      </c>
      <c r="E1804" s="364" t="s">
        <v>555</v>
      </c>
      <c r="F1804" s="364" t="s">
        <v>597</v>
      </c>
      <c r="G1804" s="364" t="s">
        <v>472</v>
      </c>
      <c r="H1804" s="364" t="s">
        <v>556</v>
      </c>
      <c r="J1804" s="364" t="s">
        <v>571</v>
      </c>
      <c r="K1804" s="364" t="s">
        <v>574</v>
      </c>
      <c r="L1804" s="364" t="s">
        <v>742</v>
      </c>
      <c r="M1804" s="364" t="s">
        <v>744</v>
      </c>
      <c r="N1804" s="364" t="s">
        <v>739</v>
      </c>
      <c r="O1804" s="364" t="s">
        <v>555</v>
      </c>
      <c r="P1804" s="364" t="s">
        <v>555</v>
      </c>
      <c r="Q1804" s="364" t="s">
        <v>555</v>
      </c>
      <c r="R1804" s="364" t="s">
        <v>555</v>
      </c>
      <c r="S1804" s="364" t="s">
        <v>555</v>
      </c>
      <c r="T1804" s="365">
        <v>24250</v>
      </c>
      <c r="U1804" s="365">
        <v>0</v>
      </c>
      <c r="V1804" s="365">
        <v>0</v>
      </c>
      <c r="W1804" s="365">
        <v>7395</v>
      </c>
      <c r="X1804" s="365">
        <v>0</v>
      </c>
      <c r="Y1804" s="365">
        <v>0</v>
      </c>
      <c r="Z1804" s="365">
        <v>0</v>
      </c>
      <c r="AA1804" s="365">
        <v>0</v>
      </c>
      <c r="AB1804" s="365">
        <v>0</v>
      </c>
      <c r="AC1804" s="365">
        <v>0</v>
      </c>
      <c r="AD1804" s="365">
        <v>0</v>
      </c>
      <c r="AE1804" s="365">
        <v>31645</v>
      </c>
      <c r="AF1804" s="365">
        <v>0</v>
      </c>
      <c r="AG1804" s="365">
        <v>0</v>
      </c>
      <c r="AH1804" s="365">
        <v>0</v>
      </c>
    </row>
    <row r="1805" spans="1:34">
      <c r="A1805" s="458" t="str">
        <f t="shared" si="28"/>
        <v>0104516264636000</v>
      </c>
      <c r="B1805" s="364" t="s">
        <v>1616</v>
      </c>
      <c r="C1805" s="364" t="s">
        <v>553</v>
      </c>
      <c r="D1805" s="364" t="s">
        <v>558</v>
      </c>
      <c r="E1805" s="364" t="s">
        <v>555</v>
      </c>
      <c r="F1805" s="364" t="s">
        <v>597</v>
      </c>
      <c r="G1805" s="364" t="s">
        <v>472</v>
      </c>
      <c r="H1805" s="364" t="s">
        <v>556</v>
      </c>
      <c r="J1805" s="364" t="s">
        <v>571</v>
      </c>
      <c r="K1805" s="364" t="s">
        <v>575</v>
      </c>
      <c r="L1805" s="364" t="s">
        <v>742</v>
      </c>
      <c r="M1805" s="364" t="s">
        <v>744</v>
      </c>
      <c r="N1805" s="364" t="s">
        <v>739</v>
      </c>
      <c r="O1805" s="364" t="s">
        <v>555</v>
      </c>
      <c r="P1805" s="364" t="s">
        <v>555</v>
      </c>
      <c r="Q1805" s="364" t="s">
        <v>555</v>
      </c>
      <c r="R1805" s="364" t="s">
        <v>555</v>
      </c>
      <c r="S1805" s="364" t="s">
        <v>555</v>
      </c>
      <c r="T1805" s="365">
        <v>1233</v>
      </c>
      <c r="U1805" s="365">
        <v>0</v>
      </c>
      <c r="V1805" s="365">
        <v>0</v>
      </c>
      <c r="W1805" s="365">
        <v>405</v>
      </c>
      <c r="X1805" s="365">
        <v>0</v>
      </c>
      <c r="Y1805" s="365">
        <v>0</v>
      </c>
      <c r="Z1805" s="365">
        <v>0</v>
      </c>
      <c r="AA1805" s="365">
        <v>0</v>
      </c>
      <c r="AB1805" s="365">
        <v>0</v>
      </c>
      <c r="AC1805" s="365">
        <v>0</v>
      </c>
      <c r="AD1805" s="365">
        <v>0</v>
      </c>
      <c r="AE1805" s="365">
        <v>1638</v>
      </c>
      <c r="AF1805" s="365">
        <v>0</v>
      </c>
      <c r="AG1805" s="365">
        <v>0</v>
      </c>
      <c r="AH1805" s="365">
        <v>0</v>
      </c>
    </row>
    <row r="1806" spans="1:34">
      <c r="A1806" s="458" t="str">
        <f t="shared" si="28"/>
        <v>0104517264636000</v>
      </c>
      <c r="B1806" s="364" t="s">
        <v>1616</v>
      </c>
      <c r="C1806" s="364" t="s">
        <v>553</v>
      </c>
      <c r="D1806" s="364" t="s">
        <v>558</v>
      </c>
      <c r="E1806" s="364" t="s">
        <v>555</v>
      </c>
      <c r="F1806" s="364" t="s">
        <v>597</v>
      </c>
      <c r="G1806" s="364" t="s">
        <v>472</v>
      </c>
      <c r="H1806" s="364" t="s">
        <v>556</v>
      </c>
      <c r="J1806" s="364" t="s">
        <v>571</v>
      </c>
      <c r="K1806" s="364" t="s">
        <v>576</v>
      </c>
      <c r="L1806" s="364" t="s">
        <v>742</v>
      </c>
      <c r="M1806" s="364" t="s">
        <v>744</v>
      </c>
      <c r="N1806" s="364" t="s">
        <v>739</v>
      </c>
      <c r="O1806" s="364" t="s">
        <v>555</v>
      </c>
      <c r="P1806" s="364" t="s">
        <v>555</v>
      </c>
      <c r="Q1806" s="364" t="s">
        <v>555</v>
      </c>
      <c r="R1806" s="364" t="s">
        <v>555</v>
      </c>
      <c r="S1806" s="364" t="s">
        <v>555</v>
      </c>
      <c r="T1806" s="365">
        <v>18517</v>
      </c>
      <c r="U1806" s="365">
        <v>0</v>
      </c>
      <c r="V1806" s="365">
        <v>0</v>
      </c>
      <c r="W1806" s="365">
        <v>7478</v>
      </c>
      <c r="X1806" s="365">
        <v>0</v>
      </c>
      <c r="Y1806" s="365">
        <v>0</v>
      </c>
      <c r="Z1806" s="365">
        <v>0</v>
      </c>
      <c r="AA1806" s="365">
        <v>0</v>
      </c>
      <c r="AB1806" s="365">
        <v>0</v>
      </c>
      <c r="AC1806" s="365">
        <v>0</v>
      </c>
      <c r="AD1806" s="365">
        <v>0</v>
      </c>
      <c r="AE1806" s="365">
        <v>25995</v>
      </c>
      <c r="AF1806" s="365">
        <v>0</v>
      </c>
      <c r="AG1806" s="365">
        <v>0</v>
      </c>
      <c r="AH1806" s="365">
        <v>0</v>
      </c>
    </row>
    <row r="1807" spans="1:34">
      <c r="A1807" s="458" t="str">
        <f t="shared" si="28"/>
        <v>0104518264636000</v>
      </c>
      <c r="B1807" s="364" t="s">
        <v>1616</v>
      </c>
      <c r="C1807" s="364" t="s">
        <v>553</v>
      </c>
      <c r="D1807" s="364" t="s">
        <v>558</v>
      </c>
      <c r="E1807" s="364" t="s">
        <v>555</v>
      </c>
      <c r="F1807" s="364" t="s">
        <v>597</v>
      </c>
      <c r="G1807" s="364" t="s">
        <v>472</v>
      </c>
      <c r="H1807" s="364" t="s">
        <v>556</v>
      </c>
      <c r="J1807" s="364" t="s">
        <v>571</v>
      </c>
      <c r="K1807" s="364" t="s">
        <v>577</v>
      </c>
      <c r="L1807" s="364" t="s">
        <v>742</v>
      </c>
      <c r="M1807" s="364" t="s">
        <v>744</v>
      </c>
      <c r="N1807" s="364" t="s">
        <v>739</v>
      </c>
      <c r="O1807" s="364" t="s">
        <v>555</v>
      </c>
      <c r="P1807" s="364" t="s">
        <v>555</v>
      </c>
      <c r="Q1807" s="364" t="s">
        <v>555</v>
      </c>
      <c r="R1807" s="364" t="s">
        <v>555</v>
      </c>
      <c r="S1807" s="364" t="s">
        <v>555</v>
      </c>
      <c r="T1807" s="365">
        <v>848</v>
      </c>
      <c r="U1807" s="365">
        <v>0</v>
      </c>
      <c r="V1807" s="365">
        <v>0</v>
      </c>
      <c r="W1807" s="365">
        <v>318</v>
      </c>
      <c r="X1807" s="365">
        <v>0</v>
      </c>
      <c r="Y1807" s="365">
        <v>0</v>
      </c>
      <c r="Z1807" s="365">
        <v>0</v>
      </c>
      <c r="AA1807" s="365">
        <v>0</v>
      </c>
      <c r="AB1807" s="365">
        <v>0</v>
      </c>
      <c r="AC1807" s="365">
        <v>0</v>
      </c>
      <c r="AD1807" s="365">
        <v>0</v>
      </c>
      <c r="AE1807" s="365">
        <v>1166</v>
      </c>
      <c r="AF1807" s="365">
        <v>0</v>
      </c>
      <c r="AG1807" s="365">
        <v>0</v>
      </c>
      <c r="AH1807" s="365">
        <v>0</v>
      </c>
    </row>
    <row r="1808" spans="1:34">
      <c r="A1808" s="458" t="str">
        <f t="shared" si="28"/>
        <v>0104519264636000</v>
      </c>
      <c r="B1808" s="364" t="s">
        <v>1616</v>
      </c>
      <c r="C1808" s="364" t="s">
        <v>553</v>
      </c>
      <c r="D1808" s="364" t="s">
        <v>558</v>
      </c>
      <c r="E1808" s="364" t="s">
        <v>555</v>
      </c>
      <c r="F1808" s="364" t="s">
        <v>597</v>
      </c>
      <c r="G1808" s="364" t="s">
        <v>472</v>
      </c>
      <c r="H1808" s="364" t="s">
        <v>556</v>
      </c>
      <c r="J1808" s="364" t="s">
        <v>571</v>
      </c>
      <c r="K1808" s="364" t="s">
        <v>578</v>
      </c>
      <c r="L1808" s="364" t="s">
        <v>742</v>
      </c>
      <c r="M1808" s="364" t="s">
        <v>744</v>
      </c>
      <c r="N1808" s="364" t="s">
        <v>739</v>
      </c>
      <c r="O1808" s="364" t="s">
        <v>555</v>
      </c>
      <c r="P1808" s="364" t="s">
        <v>555</v>
      </c>
      <c r="Q1808" s="364" t="s">
        <v>555</v>
      </c>
      <c r="R1808" s="364" t="s">
        <v>555</v>
      </c>
      <c r="S1808" s="364" t="s">
        <v>555</v>
      </c>
      <c r="T1808" s="365">
        <v>13033</v>
      </c>
      <c r="U1808" s="365">
        <v>0</v>
      </c>
      <c r="V1808" s="365">
        <v>0</v>
      </c>
      <c r="W1808" s="365">
        <v>6533</v>
      </c>
      <c r="X1808" s="365">
        <v>0</v>
      </c>
      <c r="Y1808" s="365">
        <v>0</v>
      </c>
      <c r="Z1808" s="365">
        <v>0</v>
      </c>
      <c r="AA1808" s="365">
        <v>0</v>
      </c>
      <c r="AB1808" s="365">
        <v>0</v>
      </c>
      <c r="AC1808" s="365">
        <v>0</v>
      </c>
      <c r="AD1808" s="365">
        <v>0</v>
      </c>
      <c r="AE1808" s="365">
        <v>19566</v>
      </c>
      <c r="AF1808" s="365">
        <v>0</v>
      </c>
      <c r="AG1808" s="365">
        <v>0</v>
      </c>
      <c r="AH1808" s="365">
        <v>0</v>
      </c>
    </row>
    <row r="1809" spans="1:35">
      <c r="A1809" s="458" t="str">
        <f t="shared" si="28"/>
        <v>0104520264636000</v>
      </c>
      <c r="B1809" s="364" t="s">
        <v>1616</v>
      </c>
      <c r="C1809" s="364" t="s">
        <v>553</v>
      </c>
      <c r="D1809" s="364" t="s">
        <v>558</v>
      </c>
      <c r="E1809" s="364" t="s">
        <v>555</v>
      </c>
      <c r="F1809" s="364" t="s">
        <v>597</v>
      </c>
      <c r="G1809" s="364" t="s">
        <v>472</v>
      </c>
      <c r="H1809" s="364" t="s">
        <v>556</v>
      </c>
      <c r="J1809" s="364" t="s">
        <v>571</v>
      </c>
      <c r="K1809" s="364" t="s">
        <v>579</v>
      </c>
      <c r="L1809" s="364" t="s">
        <v>742</v>
      </c>
      <c r="M1809" s="364" t="s">
        <v>744</v>
      </c>
      <c r="N1809" s="364" t="s">
        <v>739</v>
      </c>
      <c r="O1809" s="364" t="s">
        <v>555</v>
      </c>
      <c r="P1809" s="364" t="s">
        <v>555</v>
      </c>
      <c r="Q1809" s="364" t="s">
        <v>555</v>
      </c>
      <c r="R1809" s="364" t="s">
        <v>555</v>
      </c>
      <c r="S1809" s="364" t="s">
        <v>555</v>
      </c>
      <c r="T1809" s="365">
        <v>563</v>
      </c>
      <c r="U1809" s="365">
        <v>0</v>
      </c>
      <c r="V1809" s="365">
        <v>0</v>
      </c>
      <c r="W1809" s="365">
        <v>235</v>
      </c>
      <c r="X1809" s="365">
        <v>0</v>
      </c>
      <c r="Y1809" s="365">
        <v>0</v>
      </c>
      <c r="Z1809" s="365">
        <v>0</v>
      </c>
      <c r="AA1809" s="365">
        <v>0</v>
      </c>
      <c r="AB1809" s="365">
        <v>0</v>
      </c>
      <c r="AC1809" s="365">
        <v>0</v>
      </c>
      <c r="AD1809" s="365">
        <v>0</v>
      </c>
      <c r="AE1809" s="365">
        <v>798</v>
      </c>
      <c r="AF1809" s="365">
        <v>0</v>
      </c>
      <c r="AG1809" s="365">
        <v>0</v>
      </c>
      <c r="AH1809" s="365">
        <v>0</v>
      </c>
    </row>
    <row r="1810" spans="1:35">
      <c r="A1810" s="458" t="str">
        <f t="shared" si="28"/>
        <v>0104521264636000</v>
      </c>
      <c r="B1810" s="364" t="s">
        <v>1616</v>
      </c>
      <c r="C1810" s="364" t="s">
        <v>553</v>
      </c>
      <c r="D1810" s="364" t="s">
        <v>558</v>
      </c>
      <c r="E1810" s="364" t="s">
        <v>555</v>
      </c>
      <c r="F1810" s="364" t="s">
        <v>597</v>
      </c>
      <c r="G1810" s="364" t="s">
        <v>472</v>
      </c>
      <c r="H1810" s="364" t="s">
        <v>556</v>
      </c>
      <c r="J1810" s="364" t="s">
        <v>571</v>
      </c>
      <c r="K1810" s="364" t="s">
        <v>559</v>
      </c>
      <c r="L1810" s="364" t="s">
        <v>742</v>
      </c>
      <c r="M1810" s="364" t="s">
        <v>744</v>
      </c>
      <c r="N1810" s="364" t="s">
        <v>739</v>
      </c>
      <c r="O1810" s="364" t="s">
        <v>555</v>
      </c>
      <c r="P1810" s="364" t="s">
        <v>555</v>
      </c>
      <c r="Q1810" s="364" t="s">
        <v>555</v>
      </c>
      <c r="R1810" s="364" t="s">
        <v>555</v>
      </c>
      <c r="S1810" s="364" t="s">
        <v>555</v>
      </c>
      <c r="T1810" s="365">
        <v>32686</v>
      </c>
      <c r="U1810" s="365">
        <v>0</v>
      </c>
      <c r="V1810" s="365">
        <v>0</v>
      </c>
      <c r="W1810" s="365">
        <v>27038</v>
      </c>
      <c r="X1810" s="365">
        <v>0</v>
      </c>
      <c r="Y1810" s="365">
        <v>0</v>
      </c>
      <c r="Z1810" s="365">
        <v>0</v>
      </c>
      <c r="AA1810" s="365">
        <v>0</v>
      </c>
      <c r="AB1810" s="365">
        <v>0</v>
      </c>
      <c r="AC1810" s="365">
        <v>0</v>
      </c>
      <c r="AD1810" s="365">
        <v>0</v>
      </c>
      <c r="AE1810" s="365">
        <v>59724</v>
      </c>
      <c r="AF1810" s="365">
        <v>0</v>
      </c>
      <c r="AG1810" s="365">
        <v>0</v>
      </c>
      <c r="AH1810" s="365">
        <v>0</v>
      </c>
    </row>
    <row r="1811" spans="1:35">
      <c r="A1811" s="458" t="str">
        <f t="shared" si="28"/>
        <v>0104522264636000</v>
      </c>
      <c r="B1811" s="364" t="s">
        <v>1616</v>
      </c>
      <c r="C1811" s="364" t="s">
        <v>553</v>
      </c>
      <c r="D1811" s="364" t="s">
        <v>558</v>
      </c>
      <c r="E1811" s="364" t="s">
        <v>555</v>
      </c>
      <c r="F1811" s="364" t="s">
        <v>597</v>
      </c>
      <c r="G1811" s="364" t="s">
        <v>472</v>
      </c>
      <c r="H1811" s="364" t="s">
        <v>556</v>
      </c>
      <c r="J1811" s="364" t="s">
        <v>571</v>
      </c>
      <c r="K1811" s="364" t="s">
        <v>580</v>
      </c>
      <c r="L1811" s="364" t="s">
        <v>742</v>
      </c>
      <c r="M1811" s="364" t="s">
        <v>744</v>
      </c>
      <c r="N1811" s="364" t="s">
        <v>739</v>
      </c>
      <c r="O1811" s="364" t="s">
        <v>555</v>
      </c>
      <c r="P1811" s="364" t="s">
        <v>555</v>
      </c>
      <c r="Q1811" s="364" t="s">
        <v>555</v>
      </c>
      <c r="R1811" s="364" t="s">
        <v>555</v>
      </c>
      <c r="S1811" s="364" t="s">
        <v>555</v>
      </c>
      <c r="T1811" s="365">
        <v>1123</v>
      </c>
      <c r="U1811" s="365">
        <v>0</v>
      </c>
      <c r="V1811" s="365">
        <v>0</v>
      </c>
      <c r="W1811" s="365">
        <v>669</v>
      </c>
      <c r="X1811" s="365">
        <v>0</v>
      </c>
      <c r="Y1811" s="365">
        <v>0</v>
      </c>
      <c r="Z1811" s="365">
        <v>0</v>
      </c>
      <c r="AA1811" s="365">
        <v>0</v>
      </c>
      <c r="AB1811" s="365">
        <v>0</v>
      </c>
      <c r="AC1811" s="365">
        <v>0</v>
      </c>
      <c r="AD1811" s="365">
        <v>0</v>
      </c>
      <c r="AE1811" s="365">
        <v>1792</v>
      </c>
      <c r="AF1811" s="365">
        <v>0</v>
      </c>
      <c r="AG1811" s="365">
        <v>0</v>
      </c>
      <c r="AH1811" s="365">
        <v>0</v>
      </c>
    </row>
    <row r="1812" spans="1:35">
      <c r="A1812" s="458" t="str">
        <f t="shared" si="28"/>
        <v>0104523264636000</v>
      </c>
      <c r="B1812" s="364" t="s">
        <v>1616</v>
      </c>
      <c r="C1812" s="364" t="s">
        <v>553</v>
      </c>
      <c r="D1812" s="364" t="s">
        <v>558</v>
      </c>
      <c r="E1812" s="364" t="s">
        <v>555</v>
      </c>
      <c r="F1812" s="364" t="s">
        <v>597</v>
      </c>
      <c r="G1812" s="364" t="s">
        <v>472</v>
      </c>
      <c r="H1812" s="364" t="s">
        <v>556</v>
      </c>
      <c r="J1812" s="364" t="s">
        <v>571</v>
      </c>
      <c r="K1812" s="364" t="s">
        <v>581</v>
      </c>
      <c r="L1812" s="364" t="s">
        <v>742</v>
      </c>
      <c r="M1812" s="364" t="s">
        <v>744</v>
      </c>
      <c r="N1812" s="364" t="s">
        <v>739</v>
      </c>
      <c r="O1812" s="364" t="s">
        <v>555</v>
      </c>
      <c r="P1812" s="364" t="s">
        <v>555</v>
      </c>
      <c r="Q1812" s="364" t="s">
        <v>555</v>
      </c>
      <c r="R1812" s="364" t="s">
        <v>555</v>
      </c>
      <c r="S1812" s="364" t="s">
        <v>555</v>
      </c>
      <c r="T1812" s="365">
        <v>0</v>
      </c>
      <c r="U1812" s="365">
        <v>0</v>
      </c>
      <c r="V1812" s="365">
        <v>0</v>
      </c>
      <c r="W1812" s="365">
        <v>0</v>
      </c>
      <c r="X1812" s="365">
        <v>0</v>
      </c>
      <c r="Y1812" s="365">
        <v>0</v>
      </c>
      <c r="Z1812" s="365">
        <v>0</v>
      </c>
      <c r="AA1812" s="365">
        <v>0</v>
      </c>
      <c r="AB1812" s="365">
        <v>0</v>
      </c>
      <c r="AC1812" s="365">
        <v>0</v>
      </c>
      <c r="AD1812" s="365">
        <v>0</v>
      </c>
      <c r="AE1812" s="365">
        <v>0</v>
      </c>
      <c r="AF1812" s="365">
        <v>0</v>
      </c>
      <c r="AG1812" s="365">
        <v>0</v>
      </c>
      <c r="AH1812" s="365">
        <v>0</v>
      </c>
    </row>
    <row r="1813" spans="1:35">
      <c r="A1813" s="458" t="str">
        <f t="shared" si="28"/>
        <v>0104524264636000</v>
      </c>
      <c r="B1813" s="364" t="s">
        <v>1616</v>
      </c>
      <c r="C1813" s="364" t="s">
        <v>553</v>
      </c>
      <c r="D1813" s="364" t="s">
        <v>558</v>
      </c>
      <c r="E1813" s="364" t="s">
        <v>555</v>
      </c>
      <c r="F1813" s="364" t="s">
        <v>597</v>
      </c>
      <c r="G1813" s="364" t="s">
        <v>472</v>
      </c>
      <c r="H1813" s="364" t="s">
        <v>556</v>
      </c>
      <c r="J1813" s="364" t="s">
        <v>571</v>
      </c>
      <c r="K1813" s="364" t="s">
        <v>560</v>
      </c>
      <c r="L1813" s="364" t="s">
        <v>742</v>
      </c>
      <c r="M1813" s="364" t="s">
        <v>744</v>
      </c>
      <c r="N1813" s="364" t="s">
        <v>739</v>
      </c>
      <c r="O1813" s="364" t="s">
        <v>555</v>
      </c>
      <c r="P1813" s="364" t="s">
        <v>555</v>
      </c>
      <c r="Q1813" s="364" t="s">
        <v>555</v>
      </c>
      <c r="R1813" s="364" t="s">
        <v>555</v>
      </c>
      <c r="S1813" s="364" t="s">
        <v>555</v>
      </c>
      <c r="T1813" s="365">
        <v>355055</v>
      </c>
      <c r="U1813" s="365">
        <v>0</v>
      </c>
      <c r="V1813" s="365">
        <v>0</v>
      </c>
      <c r="W1813" s="365">
        <v>92627</v>
      </c>
      <c r="X1813" s="365">
        <v>0</v>
      </c>
      <c r="Y1813" s="365">
        <v>0</v>
      </c>
      <c r="Z1813" s="365">
        <v>0</v>
      </c>
      <c r="AA1813" s="365">
        <v>0</v>
      </c>
      <c r="AB1813" s="365">
        <v>0</v>
      </c>
      <c r="AC1813" s="365">
        <v>0</v>
      </c>
      <c r="AD1813" s="365">
        <v>0</v>
      </c>
      <c r="AE1813" s="365">
        <v>447682</v>
      </c>
      <c r="AF1813" s="365">
        <v>0</v>
      </c>
      <c r="AG1813" s="365">
        <v>0</v>
      </c>
      <c r="AH1813" s="365">
        <v>0</v>
      </c>
    </row>
    <row r="1814" spans="1:35">
      <c r="A1814" s="458" t="str">
        <f t="shared" si="28"/>
        <v>1622401264636001</v>
      </c>
      <c r="B1814" s="364" t="s">
        <v>1616</v>
      </c>
      <c r="C1814" s="364" t="s">
        <v>553</v>
      </c>
      <c r="D1814" s="364" t="s">
        <v>575</v>
      </c>
      <c r="E1814" s="364" t="s">
        <v>740</v>
      </c>
      <c r="F1814" s="364" t="s">
        <v>597</v>
      </c>
      <c r="G1814" s="364" t="s">
        <v>472</v>
      </c>
      <c r="H1814" s="364" t="s">
        <v>753</v>
      </c>
      <c r="I1814" s="364" t="s">
        <v>755</v>
      </c>
      <c r="J1814" s="364" t="s">
        <v>560</v>
      </c>
      <c r="K1814" s="364" t="s">
        <v>558</v>
      </c>
      <c r="L1814" s="364" t="s">
        <v>555</v>
      </c>
      <c r="M1814" s="364" t="s">
        <v>744</v>
      </c>
      <c r="N1814" s="364" t="s">
        <v>740</v>
      </c>
      <c r="O1814" s="364" t="s">
        <v>555</v>
      </c>
      <c r="P1814" s="364" t="s">
        <v>739</v>
      </c>
      <c r="Q1814" s="364" t="s">
        <v>555</v>
      </c>
      <c r="R1814" s="364" t="s">
        <v>555</v>
      </c>
      <c r="S1814" s="364" t="s">
        <v>555</v>
      </c>
      <c r="T1814" s="365">
        <v>0</v>
      </c>
      <c r="U1814" s="365">
        <v>0</v>
      </c>
      <c r="V1814" s="365">
        <v>0</v>
      </c>
      <c r="W1814" s="365">
        <v>0</v>
      </c>
      <c r="X1814" s="365">
        <v>0</v>
      </c>
      <c r="Y1814" s="365">
        <v>0</v>
      </c>
      <c r="Z1814" s="365">
        <v>0</v>
      </c>
      <c r="AA1814" s="365">
        <v>0</v>
      </c>
      <c r="AB1814" s="365">
        <v>0</v>
      </c>
      <c r="AC1814" s="365">
        <v>0</v>
      </c>
      <c r="AD1814" s="365">
        <v>0</v>
      </c>
      <c r="AE1814" s="365">
        <v>0</v>
      </c>
      <c r="AF1814" s="365">
        <v>0</v>
      </c>
      <c r="AG1814" s="365">
        <v>0</v>
      </c>
      <c r="AH1814" s="365">
        <v>0</v>
      </c>
      <c r="AI1814" s="365">
        <v>0</v>
      </c>
    </row>
    <row r="1815" spans="1:35">
      <c r="A1815" s="458" t="str">
        <f t="shared" si="28"/>
        <v>1622402264636001</v>
      </c>
      <c r="B1815" s="364" t="s">
        <v>1616</v>
      </c>
      <c r="C1815" s="364" t="s">
        <v>553</v>
      </c>
      <c r="D1815" s="364" t="s">
        <v>575</v>
      </c>
      <c r="E1815" s="364" t="s">
        <v>740</v>
      </c>
      <c r="F1815" s="364" t="s">
        <v>597</v>
      </c>
      <c r="G1815" s="364" t="s">
        <v>472</v>
      </c>
      <c r="H1815" s="364" t="s">
        <v>753</v>
      </c>
      <c r="I1815" s="364" t="s">
        <v>755</v>
      </c>
      <c r="J1815" s="364" t="s">
        <v>560</v>
      </c>
      <c r="K1815" s="364" t="s">
        <v>561</v>
      </c>
      <c r="L1815" s="364" t="s">
        <v>555</v>
      </c>
      <c r="M1815" s="364" t="s">
        <v>744</v>
      </c>
      <c r="N1815" s="364" t="s">
        <v>740</v>
      </c>
      <c r="O1815" s="364" t="s">
        <v>555</v>
      </c>
      <c r="P1815" s="364" t="s">
        <v>739</v>
      </c>
      <c r="Q1815" s="364" t="s">
        <v>555</v>
      </c>
      <c r="R1815" s="364" t="s">
        <v>555</v>
      </c>
      <c r="S1815" s="364" t="s">
        <v>555</v>
      </c>
      <c r="T1815" s="365">
        <v>0</v>
      </c>
      <c r="U1815" s="365">
        <v>0</v>
      </c>
      <c r="V1815" s="365">
        <v>0</v>
      </c>
      <c r="W1815" s="365">
        <v>0</v>
      </c>
      <c r="X1815" s="365">
        <v>0</v>
      </c>
      <c r="Y1815" s="365">
        <v>0</v>
      </c>
      <c r="Z1815" s="365">
        <v>0</v>
      </c>
      <c r="AA1815" s="365">
        <v>0</v>
      </c>
      <c r="AB1815" s="365">
        <v>0</v>
      </c>
      <c r="AC1815" s="365">
        <v>0</v>
      </c>
      <c r="AD1815" s="365">
        <v>0</v>
      </c>
      <c r="AE1815" s="365">
        <v>0</v>
      </c>
      <c r="AF1815" s="365">
        <v>0</v>
      </c>
      <c r="AG1815" s="365">
        <v>0</v>
      </c>
      <c r="AH1815" s="365">
        <v>0</v>
      </c>
      <c r="AI1815" s="365">
        <v>0</v>
      </c>
    </row>
    <row r="1816" spans="1:35">
      <c r="A1816" s="458" t="str">
        <f t="shared" si="28"/>
        <v>1622403264636001</v>
      </c>
      <c r="B1816" s="364" t="s">
        <v>1616</v>
      </c>
      <c r="C1816" s="364" t="s">
        <v>553</v>
      </c>
      <c r="D1816" s="364" t="s">
        <v>575</v>
      </c>
      <c r="E1816" s="364" t="s">
        <v>740</v>
      </c>
      <c r="F1816" s="364" t="s">
        <v>597</v>
      </c>
      <c r="G1816" s="364" t="s">
        <v>472</v>
      </c>
      <c r="H1816" s="364" t="s">
        <v>753</v>
      </c>
      <c r="I1816" s="364" t="s">
        <v>755</v>
      </c>
      <c r="J1816" s="364" t="s">
        <v>560</v>
      </c>
      <c r="K1816" s="364" t="s">
        <v>562</v>
      </c>
      <c r="L1816" s="364" t="s">
        <v>555</v>
      </c>
      <c r="M1816" s="364" t="s">
        <v>744</v>
      </c>
      <c r="N1816" s="364" t="s">
        <v>740</v>
      </c>
      <c r="O1816" s="364" t="s">
        <v>555</v>
      </c>
      <c r="P1816" s="364" t="s">
        <v>739</v>
      </c>
      <c r="Q1816" s="364" t="s">
        <v>555</v>
      </c>
      <c r="R1816" s="364" t="s">
        <v>555</v>
      </c>
      <c r="S1816" s="364" t="s">
        <v>555</v>
      </c>
      <c r="T1816" s="365">
        <v>0</v>
      </c>
      <c r="U1816" s="365">
        <v>0</v>
      </c>
      <c r="V1816" s="365">
        <v>0</v>
      </c>
      <c r="W1816" s="365">
        <v>0</v>
      </c>
      <c r="X1816" s="365">
        <v>0</v>
      </c>
      <c r="Y1816" s="365">
        <v>0</v>
      </c>
      <c r="Z1816" s="365">
        <v>0</v>
      </c>
      <c r="AA1816" s="365">
        <v>0</v>
      </c>
      <c r="AB1816" s="365">
        <v>0</v>
      </c>
      <c r="AC1816" s="365">
        <v>0</v>
      </c>
      <c r="AD1816" s="365">
        <v>0</v>
      </c>
      <c r="AE1816" s="365">
        <v>0</v>
      </c>
      <c r="AF1816" s="365">
        <v>0</v>
      </c>
      <c r="AG1816" s="365">
        <v>0</v>
      </c>
      <c r="AH1816" s="365">
        <v>0</v>
      </c>
      <c r="AI1816" s="365">
        <v>0</v>
      </c>
    </row>
    <row r="1817" spans="1:35">
      <c r="A1817" s="458" t="str">
        <f t="shared" si="28"/>
        <v>1622404264636001</v>
      </c>
      <c r="B1817" s="364" t="s">
        <v>1616</v>
      </c>
      <c r="C1817" s="364" t="s">
        <v>553</v>
      </c>
      <c r="D1817" s="364" t="s">
        <v>575</v>
      </c>
      <c r="E1817" s="364" t="s">
        <v>740</v>
      </c>
      <c r="F1817" s="364" t="s">
        <v>597</v>
      </c>
      <c r="G1817" s="364" t="s">
        <v>472</v>
      </c>
      <c r="H1817" s="364" t="s">
        <v>753</v>
      </c>
      <c r="I1817" s="364" t="s">
        <v>755</v>
      </c>
      <c r="J1817" s="364" t="s">
        <v>560</v>
      </c>
      <c r="K1817" s="364" t="s">
        <v>563</v>
      </c>
      <c r="L1817" s="364" t="s">
        <v>555</v>
      </c>
      <c r="M1817" s="364" t="s">
        <v>744</v>
      </c>
      <c r="N1817" s="364" t="s">
        <v>740</v>
      </c>
      <c r="O1817" s="364" t="s">
        <v>555</v>
      </c>
      <c r="P1817" s="364" t="s">
        <v>739</v>
      </c>
      <c r="Q1817" s="364" t="s">
        <v>555</v>
      </c>
      <c r="R1817" s="364" t="s">
        <v>555</v>
      </c>
      <c r="S1817" s="364" t="s">
        <v>555</v>
      </c>
      <c r="T1817" s="365">
        <v>0</v>
      </c>
      <c r="U1817" s="365">
        <v>0</v>
      </c>
      <c r="V1817" s="365">
        <v>0</v>
      </c>
      <c r="W1817" s="365">
        <v>0</v>
      </c>
      <c r="X1817" s="365">
        <v>0</v>
      </c>
      <c r="Y1817" s="365">
        <v>0</v>
      </c>
      <c r="Z1817" s="365">
        <v>0</v>
      </c>
      <c r="AA1817" s="365">
        <v>0</v>
      </c>
      <c r="AB1817" s="365">
        <v>0</v>
      </c>
      <c r="AC1817" s="365">
        <v>0</v>
      </c>
      <c r="AD1817" s="365">
        <v>0</v>
      </c>
      <c r="AE1817" s="365">
        <v>0</v>
      </c>
      <c r="AF1817" s="365">
        <v>0</v>
      </c>
      <c r="AG1817" s="365">
        <v>0</v>
      </c>
      <c r="AH1817" s="365">
        <v>0</v>
      </c>
      <c r="AI1817" s="365">
        <v>0</v>
      </c>
    </row>
    <row r="1818" spans="1:35">
      <c r="A1818" s="458" t="str">
        <f t="shared" si="28"/>
        <v>1622405264636001</v>
      </c>
      <c r="B1818" s="364" t="s">
        <v>1616</v>
      </c>
      <c r="C1818" s="364" t="s">
        <v>553</v>
      </c>
      <c r="D1818" s="364" t="s">
        <v>575</v>
      </c>
      <c r="E1818" s="364" t="s">
        <v>740</v>
      </c>
      <c r="F1818" s="364" t="s">
        <v>597</v>
      </c>
      <c r="G1818" s="364" t="s">
        <v>472</v>
      </c>
      <c r="H1818" s="364" t="s">
        <v>753</v>
      </c>
      <c r="I1818" s="364" t="s">
        <v>755</v>
      </c>
      <c r="J1818" s="364" t="s">
        <v>560</v>
      </c>
      <c r="K1818" s="364" t="s">
        <v>564</v>
      </c>
      <c r="L1818" s="364" t="s">
        <v>555</v>
      </c>
      <c r="M1818" s="364" t="s">
        <v>744</v>
      </c>
      <c r="N1818" s="364" t="s">
        <v>740</v>
      </c>
      <c r="O1818" s="364" t="s">
        <v>555</v>
      </c>
      <c r="P1818" s="364" t="s">
        <v>739</v>
      </c>
      <c r="Q1818" s="364" t="s">
        <v>555</v>
      </c>
      <c r="R1818" s="364" t="s">
        <v>555</v>
      </c>
      <c r="S1818" s="364" t="s">
        <v>555</v>
      </c>
      <c r="T1818" s="365">
        <v>0</v>
      </c>
      <c r="U1818" s="365">
        <v>0</v>
      </c>
      <c r="V1818" s="365">
        <v>0</v>
      </c>
      <c r="W1818" s="365">
        <v>0</v>
      </c>
      <c r="X1818" s="365">
        <v>0</v>
      </c>
      <c r="Y1818" s="365">
        <v>0</v>
      </c>
      <c r="Z1818" s="365">
        <v>0</v>
      </c>
      <c r="AA1818" s="365">
        <v>0</v>
      </c>
      <c r="AB1818" s="365">
        <v>0</v>
      </c>
      <c r="AC1818" s="365">
        <v>0</v>
      </c>
      <c r="AD1818" s="365">
        <v>0</v>
      </c>
      <c r="AE1818" s="365">
        <v>0</v>
      </c>
      <c r="AF1818" s="365">
        <v>0</v>
      </c>
      <c r="AG1818" s="365">
        <v>0</v>
      </c>
      <c r="AH1818" s="365">
        <v>0</v>
      </c>
      <c r="AI1818" s="365">
        <v>0</v>
      </c>
    </row>
    <row r="1819" spans="1:35">
      <c r="A1819" s="458" t="str">
        <f t="shared" si="28"/>
        <v>1622406264636001</v>
      </c>
      <c r="B1819" s="364" t="s">
        <v>1616</v>
      </c>
      <c r="C1819" s="364" t="s">
        <v>553</v>
      </c>
      <c r="D1819" s="364" t="s">
        <v>575</v>
      </c>
      <c r="E1819" s="364" t="s">
        <v>740</v>
      </c>
      <c r="F1819" s="364" t="s">
        <v>597</v>
      </c>
      <c r="G1819" s="364" t="s">
        <v>472</v>
      </c>
      <c r="H1819" s="364" t="s">
        <v>753</v>
      </c>
      <c r="I1819" s="364" t="s">
        <v>755</v>
      </c>
      <c r="J1819" s="364" t="s">
        <v>560</v>
      </c>
      <c r="K1819" s="364" t="s">
        <v>565</v>
      </c>
      <c r="L1819" s="364" t="s">
        <v>555</v>
      </c>
      <c r="M1819" s="364" t="s">
        <v>744</v>
      </c>
      <c r="N1819" s="364" t="s">
        <v>740</v>
      </c>
      <c r="O1819" s="364" t="s">
        <v>555</v>
      </c>
      <c r="P1819" s="364" t="s">
        <v>739</v>
      </c>
      <c r="Q1819" s="364" t="s">
        <v>555</v>
      </c>
      <c r="R1819" s="364" t="s">
        <v>555</v>
      </c>
      <c r="S1819" s="364" t="s">
        <v>555</v>
      </c>
      <c r="T1819" s="365">
        <v>0</v>
      </c>
      <c r="U1819" s="365">
        <v>0</v>
      </c>
      <c r="V1819" s="365">
        <v>0</v>
      </c>
      <c r="W1819" s="365">
        <v>0</v>
      </c>
      <c r="X1819" s="365">
        <v>0</v>
      </c>
      <c r="Y1819" s="365">
        <v>0</v>
      </c>
      <c r="Z1819" s="365">
        <v>0</v>
      </c>
      <c r="AA1819" s="365">
        <v>0</v>
      </c>
      <c r="AB1819" s="365">
        <v>0</v>
      </c>
      <c r="AC1819" s="365">
        <v>0</v>
      </c>
      <c r="AD1819" s="365">
        <v>0</v>
      </c>
      <c r="AE1819" s="365">
        <v>0</v>
      </c>
      <c r="AF1819" s="365">
        <v>0</v>
      </c>
      <c r="AG1819" s="365">
        <v>0</v>
      </c>
      <c r="AH1819" s="365">
        <v>0</v>
      </c>
      <c r="AI1819" s="365">
        <v>0</v>
      </c>
    </row>
    <row r="1820" spans="1:35">
      <c r="A1820" s="458" t="str">
        <f t="shared" si="28"/>
        <v>1622407264636001</v>
      </c>
      <c r="B1820" s="364" t="s">
        <v>1616</v>
      </c>
      <c r="C1820" s="364" t="s">
        <v>553</v>
      </c>
      <c r="D1820" s="364" t="s">
        <v>575</v>
      </c>
      <c r="E1820" s="364" t="s">
        <v>740</v>
      </c>
      <c r="F1820" s="364" t="s">
        <v>597</v>
      </c>
      <c r="G1820" s="364" t="s">
        <v>472</v>
      </c>
      <c r="H1820" s="364" t="s">
        <v>753</v>
      </c>
      <c r="I1820" s="364" t="s">
        <v>755</v>
      </c>
      <c r="J1820" s="364" t="s">
        <v>560</v>
      </c>
      <c r="K1820" s="364" t="s">
        <v>566</v>
      </c>
      <c r="L1820" s="364" t="s">
        <v>555</v>
      </c>
      <c r="M1820" s="364" t="s">
        <v>744</v>
      </c>
      <c r="N1820" s="364" t="s">
        <v>740</v>
      </c>
      <c r="O1820" s="364" t="s">
        <v>555</v>
      </c>
      <c r="P1820" s="364" t="s">
        <v>739</v>
      </c>
      <c r="Q1820" s="364" t="s">
        <v>555</v>
      </c>
      <c r="R1820" s="364" t="s">
        <v>555</v>
      </c>
      <c r="S1820" s="364" t="s">
        <v>555</v>
      </c>
      <c r="T1820" s="365">
        <v>0</v>
      </c>
      <c r="U1820" s="365">
        <v>0</v>
      </c>
      <c r="V1820" s="365">
        <v>0</v>
      </c>
      <c r="W1820" s="365">
        <v>0</v>
      </c>
      <c r="X1820" s="365">
        <v>0</v>
      </c>
      <c r="Y1820" s="365">
        <v>0</v>
      </c>
      <c r="Z1820" s="365">
        <v>0</v>
      </c>
      <c r="AA1820" s="365">
        <v>0</v>
      </c>
      <c r="AB1820" s="365">
        <v>0</v>
      </c>
      <c r="AC1820" s="365">
        <v>0</v>
      </c>
      <c r="AD1820" s="365">
        <v>0</v>
      </c>
      <c r="AE1820" s="365">
        <v>0</v>
      </c>
      <c r="AF1820" s="365">
        <v>0</v>
      </c>
      <c r="AG1820" s="365">
        <v>0</v>
      </c>
      <c r="AH1820" s="365">
        <v>0</v>
      </c>
      <c r="AI1820" s="365">
        <v>0</v>
      </c>
    </row>
    <row r="1821" spans="1:35">
      <c r="A1821" s="458" t="str">
        <f t="shared" si="28"/>
        <v>1622408264636001</v>
      </c>
      <c r="B1821" s="364" t="s">
        <v>1616</v>
      </c>
      <c r="C1821" s="364" t="s">
        <v>553</v>
      </c>
      <c r="D1821" s="364" t="s">
        <v>575</v>
      </c>
      <c r="E1821" s="364" t="s">
        <v>740</v>
      </c>
      <c r="F1821" s="364" t="s">
        <v>597</v>
      </c>
      <c r="G1821" s="364" t="s">
        <v>472</v>
      </c>
      <c r="H1821" s="364" t="s">
        <v>753</v>
      </c>
      <c r="I1821" s="364" t="s">
        <v>755</v>
      </c>
      <c r="J1821" s="364" t="s">
        <v>560</v>
      </c>
      <c r="K1821" s="364" t="s">
        <v>554</v>
      </c>
      <c r="L1821" s="364" t="s">
        <v>555</v>
      </c>
      <c r="M1821" s="364" t="s">
        <v>744</v>
      </c>
      <c r="N1821" s="364" t="s">
        <v>740</v>
      </c>
      <c r="O1821" s="364" t="s">
        <v>555</v>
      </c>
      <c r="P1821" s="364" t="s">
        <v>739</v>
      </c>
      <c r="Q1821" s="364" t="s">
        <v>555</v>
      </c>
      <c r="R1821" s="364" t="s">
        <v>555</v>
      </c>
      <c r="S1821" s="364" t="s">
        <v>555</v>
      </c>
      <c r="T1821" s="365">
        <v>0</v>
      </c>
      <c r="U1821" s="365">
        <v>0</v>
      </c>
      <c r="V1821" s="365">
        <v>0</v>
      </c>
      <c r="W1821" s="365">
        <v>0</v>
      </c>
      <c r="X1821" s="365">
        <v>0</v>
      </c>
      <c r="Y1821" s="365">
        <v>0</v>
      </c>
      <c r="Z1821" s="365">
        <v>0</v>
      </c>
      <c r="AA1821" s="365">
        <v>0</v>
      </c>
      <c r="AB1821" s="365">
        <v>0</v>
      </c>
      <c r="AC1821" s="365">
        <v>0</v>
      </c>
      <c r="AD1821" s="365">
        <v>0</v>
      </c>
      <c r="AE1821" s="365">
        <v>0</v>
      </c>
      <c r="AF1821" s="365">
        <v>0</v>
      </c>
      <c r="AG1821" s="365">
        <v>0</v>
      </c>
      <c r="AH1821" s="365">
        <v>0</v>
      </c>
      <c r="AI1821" s="365">
        <v>0</v>
      </c>
    </row>
    <row r="1822" spans="1:35">
      <c r="A1822" s="458" t="str">
        <f t="shared" si="28"/>
        <v>1622409264636001</v>
      </c>
      <c r="B1822" s="364" t="s">
        <v>1616</v>
      </c>
      <c r="C1822" s="364" t="s">
        <v>553</v>
      </c>
      <c r="D1822" s="364" t="s">
        <v>575</v>
      </c>
      <c r="E1822" s="364" t="s">
        <v>740</v>
      </c>
      <c r="F1822" s="364" t="s">
        <v>597</v>
      </c>
      <c r="G1822" s="364" t="s">
        <v>472</v>
      </c>
      <c r="H1822" s="364" t="s">
        <v>753</v>
      </c>
      <c r="I1822" s="364" t="s">
        <v>755</v>
      </c>
      <c r="J1822" s="364" t="s">
        <v>560</v>
      </c>
      <c r="K1822" s="364" t="s">
        <v>567</v>
      </c>
      <c r="L1822" s="364" t="s">
        <v>555</v>
      </c>
      <c r="M1822" s="364" t="s">
        <v>744</v>
      </c>
      <c r="N1822" s="364" t="s">
        <v>740</v>
      </c>
      <c r="O1822" s="364" t="s">
        <v>555</v>
      </c>
      <c r="P1822" s="364" t="s">
        <v>739</v>
      </c>
      <c r="Q1822" s="364" t="s">
        <v>555</v>
      </c>
      <c r="R1822" s="364" t="s">
        <v>555</v>
      </c>
      <c r="S1822" s="364" t="s">
        <v>555</v>
      </c>
      <c r="T1822" s="365">
        <v>0</v>
      </c>
      <c r="U1822" s="365">
        <v>0</v>
      </c>
      <c r="V1822" s="365">
        <v>0</v>
      </c>
      <c r="W1822" s="365">
        <v>0</v>
      </c>
      <c r="X1822" s="365">
        <v>0</v>
      </c>
      <c r="Y1822" s="365">
        <v>0</v>
      </c>
      <c r="Z1822" s="365">
        <v>0</v>
      </c>
      <c r="AA1822" s="365">
        <v>0</v>
      </c>
      <c r="AB1822" s="365">
        <v>0</v>
      </c>
      <c r="AC1822" s="365">
        <v>0</v>
      </c>
      <c r="AD1822" s="365">
        <v>0</v>
      </c>
      <c r="AE1822" s="365">
        <v>0</v>
      </c>
      <c r="AF1822" s="365">
        <v>0</v>
      </c>
      <c r="AG1822" s="365">
        <v>0</v>
      </c>
      <c r="AH1822" s="365">
        <v>0</v>
      </c>
      <c r="AI1822" s="365">
        <v>0</v>
      </c>
    </row>
    <row r="1823" spans="1:35">
      <c r="A1823" s="458" t="str">
        <f t="shared" si="28"/>
        <v>1622410264636001</v>
      </c>
      <c r="B1823" s="364" t="s">
        <v>1616</v>
      </c>
      <c r="C1823" s="364" t="s">
        <v>553</v>
      </c>
      <c r="D1823" s="364" t="s">
        <v>575</v>
      </c>
      <c r="E1823" s="364" t="s">
        <v>740</v>
      </c>
      <c r="F1823" s="364" t="s">
        <v>597</v>
      </c>
      <c r="G1823" s="364" t="s">
        <v>472</v>
      </c>
      <c r="H1823" s="364" t="s">
        <v>753</v>
      </c>
      <c r="I1823" s="364" t="s">
        <v>755</v>
      </c>
      <c r="J1823" s="364" t="s">
        <v>560</v>
      </c>
      <c r="K1823" s="364" t="s">
        <v>568</v>
      </c>
      <c r="L1823" s="364" t="s">
        <v>555</v>
      </c>
      <c r="M1823" s="364" t="s">
        <v>744</v>
      </c>
      <c r="N1823" s="364" t="s">
        <v>740</v>
      </c>
      <c r="O1823" s="364" t="s">
        <v>555</v>
      </c>
      <c r="P1823" s="364" t="s">
        <v>739</v>
      </c>
      <c r="Q1823" s="364" t="s">
        <v>555</v>
      </c>
      <c r="R1823" s="364" t="s">
        <v>555</v>
      </c>
      <c r="S1823" s="364" t="s">
        <v>555</v>
      </c>
      <c r="T1823" s="365">
        <v>0</v>
      </c>
      <c r="U1823" s="365">
        <v>0</v>
      </c>
      <c r="V1823" s="365">
        <v>0</v>
      </c>
      <c r="W1823" s="365">
        <v>0</v>
      </c>
      <c r="X1823" s="365">
        <v>0</v>
      </c>
      <c r="Y1823" s="365">
        <v>0</v>
      </c>
      <c r="Z1823" s="365">
        <v>0</v>
      </c>
      <c r="AA1823" s="365">
        <v>0</v>
      </c>
      <c r="AB1823" s="365">
        <v>0</v>
      </c>
      <c r="AC1823" s="365">
        <v>0</v>
      </c>
      <c r="AD1823" s="365">
        <v>0</v>
      </c>
      <c r="AE1823" s="365">
        <v>0</v>
      </c>
      <c r="AF1823" s="365">
        <v>0</v>
      </c>
      <c r="AG1823" s="365">
        <v>0</v>
      </c>
      <c r="AH1823" s="365">
        <v>0</v>
      </c>
      <c r="AI1823" s="365">
        <v>0</v>
      </c>
    </row>
    <row r="1824" spans="1:35">
      <c r="A1824" s="458" t="str">
        <f t="shared" si="28"/>
        <v>1622411264636001</v>
      </c>
      <c r="B1824" s="364" t="s">
        <v>1616</v>
      </c>
      <c r="C1824" s="364" t="s">
        <v>553</v>
      </c>
      <c r="D1824" s="364" t="s">
        <v>575</v>
      </c>
      <c r="E1824" s="364" t="s">
        <v>740</v>
      </c>
      <c r="F1824" s="364" t="s">
        <v>597</v>
      </c>
      <c r="G1824" s="364" t="s">
        <v>472</v>
      </c>
      <c r="H1824" s="364" t="s">
        <v>753</v>
      </c>
      <c r="I1824" s="364" t="s">
        <v>755</v>
      </c>
      <c r="J1824" s="364" t="s">
        <v>560</v>
      </c>
      <c r="K1824" s="364" t="s">
        <v>569</v>
      </c>
      <c r="L1824" s="364" t="s">
        <v>555</v>
      </c>
      <c r="M1824" s="364" t="s">
        <v>744</v>
      </c>
      <c r="N1824" s="364" t="s">
        <v>740</v>
      </c>
      <c r="O1824" s="364" t="s">
        <v>555</v>
      </c>
      <c r="P1824" s="364" t="s">
        <v>739</v>
      </c>
      <c r="Q1824" s="364" t="s">
        <v>555</v>
      </c>
      <c r="R1824" s="364" t="s">
        <v>555</v>
      </c>
      <c r="S1824" s="364" t="s">
        <v>555</v>
      </c>
      <c r="T1824" s="365">
        <v>0</v>
      </c>
      <c r="U1824" s="365">
        <v>0</v>
      </c>
      <c r="V1824" s="365">
        <v>0</v>
      </c>
      <c r="W1824" s="365">
        <v>0</v>
      </c>
      <c r="X1824" s="365">
        <v>0</v>
      </c>
      <c r="Y1824" s="365">
        <v>0</v>
      </c>
      <c r="Z1824" s="365">
        <v>0</v>
      </c>
      <c r="AA1824" s="365">
        <v>0</v>
      </c>
      <c r="AB1824" s="365">
        <v>0</v>
      </c>
      <c r="AC1824" s="365">
        <v>0</v>
      </c>
      <c r="AD1824" s="365">
        <v>0</v>
      </c>
      <c r="AE1824" s="365">
        <v>0</v>
      </c>
      <c r="AF1824" s="365">
        <v>0</v>
      </c>
      <c r="AG1824" s="365">
        <v>0</v>
      </c>
      <c r="AH1824" s="365">
        <v>0</v>
      </c>
      <c r="AI1824" s="365">
        <v>0</v>
      </c>
    </row>
    <row r="1825" spans="1:35">
      <c r="A1825" s="458" t="str">
        <f t="shared" si="28"/>
        <v>1622412264636001</v>
      </c>
      <c r="B1825" s="364" t="s">
        <v>1616</v>
      </c>
      <c r="C1825" s="364" t="s">
        <v>553</v>
      </c>
      <c r="D1825" s="364" t="s">
        <v>575</v>
      </c>
      <c r="E1825" s="364" t="s">
        <v>740</v>
      </c>
      <c r="F1825" s="364" t="s">
        <v>597</v>
      </c>
      <c r="G1825" s="364" t="s">
        <v>472</v>
      </c>
      <c r="H1825" s="364" t="s">
        <v>753</v>
      </c>
      <c r="I1825" s="364" t="s">
        <v>755</v>
      </c>
      <c r="J1825" s="364" t="s">
        <v>560</v>
      </c>
      <c r="K1825" s="364" t="s">
        <v>557</v>
      </c>
      <c r="L1825" s="364" t="s">
        <v>555</v>
      </c>
      <c r="M1825" s="364" t="s">
        <v>744</v>
      </c>
      <c r="N1825" s="364" t="s">
        <v>740</v>
      </c>
      <c r="O1825" s="364" t="s">
        <v>555</v>
      </c>
      <c r="P1825" s="364" t="s">
        <v>739</v>
      </c>
      <c r="Q1825" s="364" t="s">
        <v>555</v>
      </c>
      <c r="R1825" s="364" t="s">
        <v>555</v>
      </c>
      <c r="S1825" s="364" t="s">
        <v>555</v>
      </c>
      <c r="T1825" s="365">
        <v>0</v>
      </c>
      <c r="U1825" s="365">
        <v>0</v>
      </c>
      <c r="V1825" s="365">
        <v>0</v>
      </c>
      <c r="W1825" s="365">
        <v>0</v>
      </c>
      <c r="X1825" s="365">
        <v>0</v>
      </c>
      <c r="Y1825" s="365">
        <v>0</v>
      </c>
      <c r="Z1825" s="365">
        <v>0</v>
      </c>
      <c r="AA1825" s="365">
        <v>0</v>
      </c>
      <c r="AB1825" s="365">
        <v>0</v>
      </c>
      <c r="AC1825" s="365">
        <v>0</v>
      </c>
      <c r="AD1825" s="365">
        <v>0</v>
      </c>
      <c r="AE1825" s="365">
        <v>0</v>
      </c>
      <c r="AF1825" s="365">
        <v>0</v>
      </c>
      <c r="AG1825" s="365">
        <v>0</v>
      </c>
      <c r="AH1825" s="365">
        <v>0</v>
      </c>
      <c r="AI1825" s="365">
        <v>0</v>
      </c>
    </row>
    <row r="1826" spans="1:35">
      <c r="A1826" s="458" t="str">
        <f t="shared" si="28"/>
        <v>1624501264636001</v>
      </c>
      <c r="B1826" s="364" t="s">
        <v>1616</v>
      </c>
      <c r="C1826" s="364" t="s">
        <v>553</v>
      </c>
      <c r="D1826" s="364" t="s">
        <v>575</v>
      </c>
      <c r="E1826" s="364" t="s">
        <v>740</v>
      </c>
      <c r="F1826" s="364" t="s">
        <v>597</v>
      </c>
      <c r="G1826" s="364" t="s">
        <v>472</v>
      </c>
      <c r="H1826" s="364" t="s">
        <v>753</v>
      </c>
      <c r="I1826" s="364" t="s">
        <v>755</v>
      </c>
      <c r="J1826" s="364" t="s">
        <v>571</v>
      </c>
      <c r="K1826" s="364" t="s">
        <v>558</v>
      </c>
      <c r="L1826" s="364" t="s">
        <v>555</v>
      </c>
      <c r="M1826" s="364" t="s">
        <v>744</v>
      </c>
      <c r="N1826" s="364" t="s">
        <v>740</v>
      </c>
      <c r="O1826" s="364" t="s">
        <v>555</v>
      </c>
      <c r="P1826" s="364" t="s">
        <v>739</v>
      </c>
      <c r="Q1826" s="364" t="s">
        <v>555</v>
      </c>
      <c r="R1826" s="364" t="s">
        <v>555</v>
      </c>
      <c r="S1826" s="364" t="s">
        <v>555</v>
      </c>
      <c r="T1826" s="365">
        <v>0</v>
      </c>
      <c r="U1826" s="365">
        <v>0</v>
      </c>
      <c r="V1826" s="365">
        <v>0</v>
      </c>
      <c r="W1826" s="365">
        <v>0</v>
      </c>
      <c r="X1826" s="365">
        <v>0</v>
      </c>
      <c r="Y1826" s="365">
        <v>0</v>
      </c>
      <c r="Z1826" s="365">
        <v>0</v>
      </c>
      <c r="AA1826" s="365">
        <v>0</v>
      </c>
      <c r="AB1826" s="365">
        <v>0</v>
      </c>
      <c r="AC1826" s="365">
        <v>0</v>
      </c>
      <c r="AD1826" s="365">
        <v>0</v>
      </c>
      <c r="AE1826" s="365">
        <v>0</v>
      </c>
      <c r="AF1826" s="365">
        <v>0</v>
      </c>
      <c r="AG1826" s="365">
        <v>0</v>
      </c>
      <c r="AH1826" s="365">
        <v>0</v>
      </c>
    </row>
    <row r="1827" spans="1:35">
      <c r="A1827" s="458" t="str">
        <f t="shared" si="28"/>
        <v>1624502264636001</v>
      </c>
      <c r="B1827" s="364" t="s">
        <v>1616</v>
      </c>
      <c r="C1827" s="364" t="s">
        <v>553</v>
      </c>
      <c r="D1827" s="364" t="s">
        <v>575</v>
      </c>
      <c r="E1827" s="364" t="s">
        <v>740</v>
      </c>
      <c r="F1827" s="364" t="s">
        <v>597</v>
      </c>
      <c r="G1827" s="364" t="s">
        <v>472</v>
      </c>
      <c r="H1827" s="364" t="s">
        <v>753</v>
      </c>
      <c r="I1827" s="364" t="s">
        <v>755</v>
      </c>
      <c r="J1827" s="364" t="s">
        <v>571</v>
      </c>
      <c r="K1827" s="364" t="s">
        <v>561</v>
      </c>
      <c r="L1827" s="364" t="s">
        <v>555</v>
      </c>
      <c r="M1827" s="364" t="s">
        <v>744</v>
      </c>
      <c r="N1827" s="364" t="s">
        <v>740</v>
      </c>
      <c r="O1827" s="364" t="s">
        <v>555</v>
      </c>
      <c r="P1827" s="364" t="s">
        <v>739</v>
      </c>
      <c r="Q1827" s="364" t="s">
        <v>555</v>
      </c>
      <c r="R1827" s="364" t="s">
        <v>555</v>
      </c>
      <c r="S1827" s="364" t="s">
        <v>555</v>
      </c>
      <c r="T1827" s="365">
        <v>0</v>
      </c>
      <c r="U1827" s="365">
        <v>0</v>
      </c>
      <c r="V1827" s="365">
        <v>0</v>
      </c>
      <c r="W1827" s="365">
        <v>0</v>
      </c>
      <c r="X1827" s="365">
        <v>0</v>
      </c>
      <c r="Y1827" s="365">
        <v>0</v>
      </c>
      <c r="Z1827" s="365">
        <v>0</v>
      </c>
      <c r="AA1827" s="365">
        <v>0</v>
      </c>
      <c r="AB1827" s="365">
        <v>0</v>
      </c>
      <c r="AC1827" s="365">
        <v>0</v>
      </c>
      <c r="AD1827" s="365">
        <v>0</v>
      </c>
      <c r="AE1827" s="365">
        <v>0</v>
      </c>
      <c r="AF1827" s="365">
        <v>0</v>
      </c>
      <c r="AG1827" s="365">
        <v>0</v>
      </c>
      <c r="AH1827" s="365">
        <v>0</v>
      </c>
    </row>
    <row r="1828" spans="1:35">
      <c r="A1828" s="458" t="str">
        <f t="shared" si="28"/>
        <v>1624503264636001</v>
      </c>
      <c r="B1828" s="364" t="s">
        <v>1616</v>
      </c>
      <c r="C1828" s="364" t="s">
        <v>553</v>
      </c>
      <c r="D1828" s="364" t="s">
        <v>575</v>
      </c>
      <c r="E1828" s="364" t="s">
        <v>740</v>
      </c>
      <c r="F1828" s="364" t="s">
        <v>597</v>
      </c>
      <c r="G1828" s="364" t="s">
        <v>472</v>
      </c>
      <c r="H1828" s="364" t="s">
        <v>753</v>
      </c>
      <c r="I1828" s="364" t="s">
        <v>755</v>
      </c>
      <c r="J1828" s="364" t="s">
        <v>571</v>
      </c>
      <c r="K1828" s="364" t="s">
        <v>562</v>
      </c>
      <c r="L1828" s="364" t="s">
        <v>555</v>
      </c>
      <c r="M1828" s="364" t="s">
        <v>744</v>
      </c>
      <c r="N1828" s="364" t="s">
        <v>740</v>
      </c>
      <c r="O1828" s="364" t="s">
        <v>555</v>
      </c>
      <c r="P1828" s="364" t="s">
        <v>739</v>
      </c>
      <c r="Q1828" s="364" t="s">
        <v>555</v>
      </c>
      <c r="R1828" s="364" t="s">
        <v>555</v>
      </c>
      <c r="S1828" s="364" t="s">
        <v>555</v>
      </c>
      <c r="T1828" s="365">
        <v>0</v>
      </c>
      <c r="U1828" s="365">
        <v>0</v>
      </c>
      <c r="V1828" s="365">
        <v>0</v>
      </c>
      <c r="W1828" s="365">
        <v>0</v>
      </c>
      <c r="X1828" s="365">
        <v>0</v>
      </c>
      <c r="Y1828" s="365">
        <v>0</v>
      </c>
      <c r="Z1828" s="365">
        <v>0</v>
      </c>
      <c r="AA1828" s="365">
        <v>0</v>
      </c>
      <c r="AB1828" s="365">
        <v>0</v>
      </c>
      <c r="AC1828" s="365">
        <v>0</v>
      </c>
      <c r="AD1828" s="365">
        <v>0</v>
      </c>
      <c r="AE1828" s="365">
        <v>0</v>
      </c>
      <c r="AF1828" s="365">
        <v>0</v>
      </c>
      <c r="AG1828" s="365">
        <v>0</v>
      </c>
      <c r="AH1828" s="365">
        <v>0</v>
      </c>
    </row>
    <row r="1829" spans="1:35">
      <c r="A1829" s="458" t="str">
        <f t="shared" si="28"/>
        <v>1624504264636001</v>
      </c>
      <c r="B1829" s="364" t="s">
        <v>1616</v>
      </c>
      <c r="C1829" s="364" t="s">
        <v>553</v>
      </c>
      <c r="D1829" s="364" t="s">
        <v>575</v>
      </c>
      <c r="E1829" s="364" t="s">
        <v>740</v>
      </c>
      <c r="F1829" s="364" t="s">
        <v>597</v>
      </c>
      <c r="G1829" s="364" t="s">
        <v>472</v>
      </c>
      <c r="H1829" s="364" t="s">
        <v>753</v>
      </c>
      <c r="I1829" s="364" t="s">
        <v>755</v>
      </c>
      <c r="J1829" s="364" t="s">
        <v>571</v>
      </c>
      <c r="K1829" s="364" t="s">
        <v>563</v>
      </c>
      <c r="L1829" s="364" t="s">
        <v>555</v>
      </c>
      <c r="M1829" s="364" t="s">
        <v>744</v>
      </c>
      <c r="N1829" s="364" t="s">
        <v>740</v>
      </c>
      <c r="O1829" s="364" t="s">
        <v>555</v>
      </c>
      <c r="P1829" s="364" t="s">
        <v>739</v>
      </c>
      <c r="Q1829" s="364" t="s">
        <v>555</v>
      </c>
      <c r="R1829" s="364" t="s">
        <v>555</v>
      </c>
      <c r="S1829" s="364" t="s">
        <v>555</v>
      </c>
      <c r="T1829" s="365">
        <v>0</v>
      </c>
      <c r="U1829" s="365">
        <v>0</v>
      </c>
      <c r="V1829" s="365">
        <v>0</v>
      </c>
      <c r="W1829" s="365">
        <v>0</v>
      </c>
      <c r="X1829" s="365">
        <v>0</v>
      </c>
      <c r="Y1829" s="365">
        <v>0</v>
      </c>
      <c r="Z1829" s="365">
        <v>0</v>
      </c>
      <c r="AA1829" s="365">
        <v>0</v>
      </c>
      <c r="AB1829" s="365">
        <v>0</v>
      </c>
      <c r="AC1829" s="365">
        <v>0</v>
      </c>
      <c r="AD1829" s="365">
        <v>0</v>
      </c>
      <c r="AE1829" s="365">
        <v>0</v>
      </c>
      <c r="AF1829" s="365">
        <v>0</v>
      </c>
      <c r="AG1829" s="365">
        <v>0</v>
      </c>
      <c r="AH1829" s="365">
        <v>0</v>
      </c>
    </row>
    <row r="1830" spans="1:35">
      <c r="A1830" s="458" t="str">
        <f t="shared" si="28"/>
        <v>1624505264636001</v>
      </c>
      <c r="B1830" s="364" t="s">
        <v>1616</v>
      </c>
      <c r="C1830" s="364" t="s">
        <v>553</v>
      </c>
      <c r="D1830" s="364" t="s">
        <v>575</v>
      </c>
      <c r="E1830" s="364" t="s">
        <v>740</v>
      </c>
      <c r="F1830" s="364" t="s">
        <v>597</v>
      </c>
      <c r="G1830" s="364" t="s">
        <v>472</v>
      </c>
      <c r="H1830" s="364" t="s">
        <v>753</v>
      </c>
      <c r="I1830" s="364" t="s">
        <v>755</v>
      </c>
      <c r="J1830" s="364" t="s">
        <v>571</v>
      </c>
      <c r="K1830" s="364" t="s">
        <v>564</v>
      </c>
      <c r="L1830" s="364" t="s">
        <v>555</v>
      </c>
      <c r="M1830" s="364" t="s">
        <v>744</v>
      </c>
      <c r="N1830" s="364" t="s">
        <v>740</v>
      </c>
      <c r="O1830" s="364" t="s">
        <v>555</v>
      </c>
      <c r="P1830" s="364" t="s">
        <v>739</v>
      </c>
      <c r="Q1830" s="364" t="s">
        <v>555</v>
      </c>
      <c r="R1830" s="364" t="s">
        <v>555</v>
      </c>
      <c r="S1830" s="364" t="s">
        <v>555</v>
      </c>
      <c r="T1830" s="365">
        <v>0</v>
      </c>
      <c r="U1830" s="365">
        <v>0</v>
      </c>
      <c r="V1830" s="365">
        <v>0</v>
      </c>
      <c r="W1830" s="365">
        <v>0</v>
      </c>
      <c r="X1830" s="365">
        <v>0</v>
      </c>
      <c r="Y1830" s="365">
        <v>0</v>
      </c>
      <c r="Z1830" s="365">
        <v>0</v>
      </c>
      <c r="AA1830" s="365">
        <v>0</v>
      </c>
      <c r="AB1830" s="365">
        <v>0</v>
      </c>
      <c r="AC1830" s="365">
        <v>0</v>
      </c>
      <c r="AD1830" s="365">
        <v>0</v>
      </c>
      <c r="AE1830" s="365">
        <v>0</v>
      </c>
      <c r="AF1830" s="365">
        <v>0</v>
      </c>
      <c r="AG1830" s="365">
        <v>0</v>
      </c>
      <c r="AH1830" s="365">
        <v>0</v>
      </c>
    </row>
    <row r="1831" spans="1:35">
      <c r="A1831" s="458" t="str">
        <f t="shared" si="28"/>
        <v>1624506264636001</v>
      </c>
      <c r="B1831" s="364" t="s">
        <v>1616</v>
      </c>
      <c r="C1831" s="364" t="s">
        <v>553</v>
      </c>
      <c r="D1831" s="364" t="s">
        <v>575</v>
      </c>
      <c r="E1831" s="364" t="s">
        <v>740</v>
      </c>
      <c r="F1831" s="364" t="s">
        <v>597</v>
      </c>
      <c r="G1831" s="364" t="s">
        <v>472</v>
      </c>
      <c r="H1831" s="364" t="s">
        <v>753</v>
      </c>
      <c r="I1831" s="364" t="s">
        <v>755</v>
      </c>
      <c r="J1831" s="364" t="s">
        <v>571</v>
      </c>
      <c r="K1831" s="364" t="s">
        <v>565</v>
      </c>
      <c r="L1831" s="364" t="s">
        <v>555</v>
      </c>
      <c r="M1831" s="364" t="s">
        <v>744</v>
      </c>
      <c r="N1831" s="364" t="s">
        <v>740</v>
      </c>
      <c r="O1831" s="364" t="s">
        <v>555</v>
      </c>
      <c r="P1831" s="364" t="s">
        <v>739</v>
      </c>
      <c r="Q1831" s="364" t="s">
        <v>555</v>
      </c>
      <c r="R1831" s="364" t="s">
        <v>555</v>
      </c>
      <c r="S1831" s="364" t="s">
        <v>555</v>
      </c>
      <c r="T1831" s="365">
        <v>0</v>
      </c>
      <c r="U1831" s="365">
        <v>0</v>
      </c>
      <c r="V1831" s="365">
        <v>0</v>
      </c>
      <c r="W1831" s="365">
        <v>0</v>
      </c>
      <c r="X1831" s="365">
        <v>0</v>
      </c>
      <c r="Y1831" s="365">
        <v>0</v>
      </c>
      <c r="Z1831" s="365">
        <v>0</v>
      </c>
      <c r="AA1831" s="365">
        <v>0</v>
      </c>
      <c r="AB1831" s="365">
        <v>0</v>
      </c>
      <c r="AC1831" s="365">
        <v>0</v>
      </c>
      <c r="AD1831" s="365">
        <v>0</v>
      </c>
      <c r="AE1831" s="365">
        <v>0</v>
      </c>
      <c r="AF1831" s="365">
        <v>0</v>
      </c>
      <c r="AG1831" s="365">
        <v>0</v>
      </c>
      <c r="AH1831" s="365">
        <v>0</v>
      </c>
    </row>
    <row r="1832" spans="1:35">
      <c r="A1832" s="458" t="str">
        <f t="shared" si="28"/>
        <v>1624507264636001</v>
      </c>
      <c r="B1832" s="364" t="s">
        <v>1616</v>
      </c>
      <c r="C1832" s="364" t="s">
        <v>553</v>
      </c>
      <c r="D1832" s="364" t="s">
        <v>575</v>
      </c>
      <c r="E1832" s="364" t="s">
        <v>740</v>
      </c>
      <c r="F1832" s="364" t="s">
        <v>597</v>
      </c>
      <c r="G1832" s="364" t="s">
        <v>472</v>
      </c>
      <c r="H1832" s="364" t="s">
        <v>753</v>
      </c>
      <c r="I1832" s="364" t="s">
        <v>755</v>
      </c>
      <c r="J1832" s="364" t="s">
        <v>571</v>
      </c>
      <c r="K1832" s="364" t="s">
        <v>566</v>
      </c>
      <c r="L1832" s="364" t="s">
        <v>555</v>
      </c>
      <c r="M1832" s="364" t="s">
        <v>744</v>
      </c>
      <c r="N1832" s="364" t="s">
        <v>740</v>
      </c>
      <c r="O1832" s="364" t="s">
        <v>555</v>
      </c>
      <c r="P1832" s="364" t="s">
        <v>739</v>
      </c>
      <c r="Q1832" s="364" t="s">
        <v>555</v>
      </c>
      <c r="R1832" s="364" t="s">
        <v>555</v>
      </c>
      <c r="S1832" s="364" t="s">
        <v>555</v>
      </c>
      <c r="T1832" s="365">
        <v>0</v>
      </c>
      <c r="U1832" s="365">
        <v>0</v>
      </c>
      <c r="V1832" s="365">
        <v>0</v>
      </c>
      <c r="W1832" s="365">
        <v>0</v>
      </c>
      <c r="X1832" s="365">
        <v>0</v>
      </c>
      <c r="Y1832" s="365">
        <v>0</v>
      </c>
      <c r="Z1832" s="365">
        <v>0</v>
      </c>
      <c r="AA1832" s="365">
        <v>0</v>
      </c>
      <c r="AB1832" s="365">
        <v>0</v>
      </c>
      <c r="AC1832" s="365">
        <v>0</v>
      </c>
      <c r="AD1832" s="365">
        <v>0</v>
      </c>
      <c r="AE1832" s="365">
        <v>0</v>
      </c>
      <c r="AF1832" s="365">
        <v>0</v>
      </c>
      <c r="AG1832" s="365">
        <v>0</v>
      </c>
      <c r="AH1832" s="365">
        <v>0</v>
      </c>
    </row>
    <row r="1833" spans="1:35">
      <c r="A1833" s="458" t="str">
        <f t="shared" si="28"/>
        <v>1624508264636001</v>
      </c>
      <c r="B1833" s="364" t="s">
        <v>1616</v>
      </c>
      <c r="C1833" s="364" t="s">
        <v>553</v>
      </c>
      <c r="D1833" s="364" t="s">
        <v>575</v>
      </c>
      <c r="E1833" s="364" t="s">
        <v>740</v>
      </c>
      <c r="F1833" s="364" t="s">
        <v>597</v>
      </c>
      <c r="G1833" s="364" t="s">
        <v>472</v>
      </c>
      <c r="H1833" s="364" t="s">
        <v>753</v>
      </c>
      <c r="I1833" s="364" t="s">
        <v>755</v>
      </c>
      <c r="J1833" s="364" t="s">
        <v>571</v>
      </c>
      <c r="K1833" s="364" t="s">
        <v>554</v>
      </c>
      <c r="L1833" s="364" t="s">
        <v>555</v>
      </c>
      <c r="M1833" s="364" t="s">
        <v>744</v>
      </c>
      <c r="N1833" s="364" t="s">
        <v>740</v>
      </c>
      <c r="O1833" s="364" t="s">
        <v>555</v>
      </c>
      <c r="P1833" s="364" t="s">
        <v>739</v>
      </c>
      <c r="Q1833" s="364" t="s">
        <v>555</v>
      </c>
      <c r="R1833" s="364" t="s">
        <v>555</v>
      </c>
      <c r="S1833" s="364" t="s">
        <v>555</v>
      </c>
      <c r="T1833" s="365">
        <v>0</v>
      </c>
      <c r="U1833" s="365">
        <v>0</v>
      </c>
      <c r="V1833" s="365">
        <v>0</v>
      </c>
      <c r="W1833" s="365">
        <v>0</v>
      </c>
      <c r="X1833" s="365">
        <v>0</v>
      </c>
      <c r="Y1833" s="365">
        <v>0</v>
      </c>
      <c r="Z1833" s="365">
        <v>0</v>
      </c>
      <c r="AA1833" s="365">
        <v>0</v>
      </c>
      <c r="AB1833" s="365">
        <v>0</v>
      </c>
      <c r="AC1833" s="365">
        <v>0</v>
      </c>
      <c r="AD1833" s="365">
        <v>0</v>
      </c>
      <c r="AE1833" s="365">
        <v>0</v>
      </c>
      <c r="AF1833" s="365">
        <v>0</v>
      </c>
      <c r="AG1833" s="365">
        <v>0</v>
      </c>
      <c r="AH1833" s="365">
        <v>0</v>
      </c>
    </row>
    <row r="1834" spans="1:35">
      <c r="A1834" s="458" t="str">
        <f t="shared" si="28"/>
        <v>1624509264636001</v>
      </c>
      <c r="B1834" s="364" t="s">
        <v>1616</v>
      </c>
      <c r="C1834" s="364" t="s">
        <v>553</v>
      </c>
      <c r="D1834" s="364" t="s">
        <v>575</v>
      </c>
      <c r="E1834" s="364" t="s">
        <v>740</v>
      </c>
      <c r="F1834" s="364" t="s">
        <v>597</v>
      </c>
      <c r="G1834" s="364" t="s">
        <v>472</v>
      </c>
      <c r="H1834" s="364" t="s">
        <v>753</v>
      </c>
      <c r="I1834" s="364" t="s">
        <v>755</v>
      </c>
      <c r="J1834" s="364" t="s">
        <v>571</v>
      </c>
      <c r="K1834" s="364" t="s">
        <v>567</v>
      </c>
      <c r="L1834" s="364" t="s">
        <v>555</v>
      </c>
      <c r="M1834" s="364" t="s">
        <v>744</v>
      </c>
      <c r="N1834" s="364" t="s">
        <v>740</v>
      </c>
      <c r="O1834" s="364" t="s">
        <v>555</v>
      </c>
      <c r="P1834" s="364" t="s">
        <v>739</v>
      </c>
      <c r="Q1834" s="364" t="s">
        <v>555</v>
      </c>
      <c r="R1834" s="364" t="s">
        <v>555</v>
      </c>
      <c r="S1834" s="364" t="s">
        <v>555</v>
      </c>
      <c r="T1834" s="365">
        <v>0</v>
      </c>
      <c r="U1834" s="365">
        <v>0</v>
      </c>
      <c r="V1834" s="365">
        <v>0</v>
      </c>
      <c r="W1834" s="365">
        <v>0</v>
      </c>
      <c r="X1834" s="365">
        <v>0</v>
      </c>
      <c r="Y1834" s="365">
        <v>0</v>
      </c>
      <c r="Z1834" s="365">
        <v>0</v>
      </c>
      <c r="AA1834" s="365">
        <v>0</v>
      </c>
      <c r="AB1834" s="365">
        <v>0</v>
      </c>
      <c r="AC1834" s="365">
        <v>0</v>
      </c>
      <c r="AD1834" s="365">
        <v>0</v>
      </c>
      <c r="AE1834" s="365">
        <v>0</v>
      </c>
      <c r="AF1834" s="365">
        <v>0</v>
      </c>
      <c r="AG1834" s="365">
        <v>0</v>
      </c>
      <c r="AH1834" s="365">
        <v>0</v>
      </c>
    </row>
    <row r="1835" spans="1:35">
      <c r="A1835" s="458" t="str">
        <f t="shared" si="28"/>
        <v>1624510264636001</v>
      </c>
      <c r="B1835" s="364" t="s">
        <v>1616</v>
      </c>
      <c r="C1835" s="364" t="s">
        <v>553</v>
      </c>
      <c r="D1835" s="364" t="s">
        <v>575</v>
      </c>
      <c r="E1835" s="364" t="s">
        <v>740</v>
      </c>
      <c r="F1835" s="364" t="s">
        <v>597</v>
      </c>
      <c r="G1835" s="364" t="s">
        <v>472</v>
      </c>
      <c r="H1835" s="364" t="s">
        <v>753</v>
      </c>
      <c r="I1835" s="364" t="s">
        <v>755</v>
      </c>
      <c r="J1835" s="364" t="s">
        <v>571</v>
      </c>
      <c r="K1835" s="364" t="s">
        <v>568</v>
      </c>
      <c r="L1835" s="364" t="s">
        <v>555</v>
      </c>
      <c r="M1835" s="364" t="s">
        <v>744</v>
      </c>
      <c r="N1835" s="364" t="s">
        <v>740</v>
      </c>
      <c r="O1835" s="364" t="s">
        <v>555</v>
      </c>
      <c r="P1835" s="364" t="s">
        <v>739</v>
      </c>
      <c r="Q1835" s="364" t="s">
        <v>555</v>
      </c>
      <c r="R1835" s="364" t="s">
        <v>555</v>
      </c>
      <c r="S1835" s="364" t="s">
        <v>555</v>
      </c>
      <c r="T1835" s="365">
        <v>0</v>
      </c>
      <c r="U1835" s="365">
        <v>0</v>
      </c>
      <c r="V1835" s="365">
        <v>0</v>
      </c>
      <c r="W1835" s="365">
        <v>0</v>
      </c>
      <c r="X1835" s="365">
        <v>0</v>
      </c>
      <c r="Y1835" s="365">
        <v>0</v>
      </c>
      <c r="Z1835" s="365">
        <v>0</v>
      </c>
      <c r="AA1835" s="365">
        <v>0</v>
      </c>
      <c r="AB1835" s="365">
        <v>0</v>
      </c>
      <c r="AC1835" s="365">
        <v>0</v>
      </c>
      <c r="AD1835" s="365">
        <v>0</v>
      </c>
      <c r="AE1835" s="365">
        <v>0</v>
      </c>
      <c r="AF1835" s="365">
        <v>0</v>
      </c>
      <c r="AG1835" s="365">
        <v>0</v>
      </c>
      <c r="AH1835" s="365">
        <v>0</v>
      </c>
    </row>
    <row r="1836" spans="1:35">
      <c r="A1836" s="458" t="str">
        <f t="shared" si="28"/>
        <v>1624511264636001</v>
      </c>
      <c r="B1836" s="364" t="s">
        <v>1616</v>
      </c>
      <c r="C1836" s="364" t="s">
        <v>553</v>
      </c>
      <c r="D1836" s="364" t="s">
        <v>575</v>
      </c>
      <c r="E1836" s="364" t="s">
        <v>740</v>
      </c>
      <c r="F1836" s="364" t="s">
        <v>597</v>
      </c>
      <c r="G1836" s="364" t="s">
        <v>472</v>
      </c>
      <c r="H1836" s="364" t="s">
        <v>753</v>
      </c>
      <c r="I1836" s="364" t="s">
        <v>755</v>
      </c>
      <c r="J1836" s="364" t="s">
        <v>571</v>
      </c>
      <c r="K1836" s="364" t="s">
        <v>569</v>
      </c>
      <c r="L1836" s="364" t="s">
        <v>555</v>
      </c>
      <c r="M1836" s="364" t="s">
        <v>744</v>
      </c>
      <c r="N1836" s="364" t="s">
        <v>740</v>
      </c>
      <c r="O1836" s="364" t="s">
        <v>555</v>
      </c>
      <c r="P1836" s="364" t="s">
        <v>739</v>
      </c>
      <c r="Q1836" s="364" t="s">
        <v>555</v>
      </c>
      <c r="R1836" s="364" t="s">
        <v>555</v>
      </c>
      <c r="S1836" s="364" t="s">
        <v>555</v>
      </c>
      <c r="T1836" s="365">
        <v>0</v>
      </c>
      <c r="U1836" s="365">
        <v>0</v>
      </c>
      <c r="V1836" s="365">
        <v>0</v>
      </c>
      <c r="W1836" s="365">
        <v>0</v>
      </c>
      <c r="X1836" s="365">
        <v>0</v>
      </c>
      <c r="Y1836" s="365">
        <v>0</v>
      </c>
      <c r="Z1836" s="365">
        <v>0</v>
      </c>
      <c r="AA1836" s="365">
        <v>0</v>
      </c>
      <c r="AB1836" s="365">
        <v>0</v>
      </c>
      <c r="AC1836" s="365">
        <v>0</v>
      </c>
      <c r="AD1836" s="365">
        <v>0</v>
      </c>
      <c r="AE1836" s="365">
        <v>0</v>
      </c>
      <c r="AF1836" s="365">
        <v>0</v>
      </c>
      <c r="AG1836" s="365">
        <v>0</v>
      </c>
      <c r="AH1836" s="365">
        <v>0</v>
      </c>
    </row>
    <row r="1837" spans="1:35">
      <c r="A1837" s="458" t="str">
        <f t="shared" si="28"/>
        <v>1624512264636001</v>
      </c>
      <c r="B1837" s="364" t="s">
        <v>1616</v>
      </c>
      <c r="C1837" s="364" t="s">
        <v>553</v>
      </c>
      <c r="D1837" s="364" t="s">
        <v>575</v>
      </c>
      <c r="E1837" s="364" t="s">
        <v>740</v>
      </c>
      <c r="F1837" s="364" t="s">
        <v>597</v>
      </c>
      <c r="G1837" s="364" t="s">
        <v>472</v>
      </c>
      <c r="H1837" s="364" t="s">
        <v>753</v>
      </c>
      <c r="I1837" s="364" t="s">
        <v>755</v>
      </c>
      <c r="J1837" s="364" t="s">
        <v>571</v>
      </c>
      <c r="K1837" s="364" t="s">
        <v>557</v>
      </c>
      <c r="L1837" s="364" t="s">
        <v>555</v>
      </c>
      <c r="M1837" s="364" t="s">
        <v>744</v>
      </c>
      <c r="N1837" s="364" t="s">
        <v>740</v>
      </c>
      <c r="O1837" s="364" t="s">
        <v>555</v>
      </c>
      <c r="P1837" s="364" t="s">
        <v>739</v>
      </c>
      <c r="Q1837" s="364" t="s">
        <v>555</v>
      </c>
      <c r="R1837" s="364" t="s">
        <v>555</v>
      </c>
      <c r="S1837" s="364" t="s">
        <v>555</v>
      </c>
      <c r="T1837" s="365">
        <v>0</v>
      </c>
      <c r="U1837" s="365">
        <v>0</v>
      </c>
      <c r="V1837" s="365">
        <v>0</v>
      </c>
      <c r="W1837" s="365">
        <v>0</v>
      </c>
      <c r="X1837" s="365">
        <v>0</v>
      </c>
      <c r="Y1837" s="365">
        <v>0</v>
      </c>
      <c r="Z1837" s="365">
        <v>0</v>
      </c>
      <c r="AA1837" s="365">
        <v>0</v>
      </c>
      <c r="AB1837" s="365">
        <v>0</v>
      </c>
      <c r="AC1837" s="365">
        <v>0</v>
      </c>
      <c r="AD1837" s="365">
        <v>0</v>
      </c>
      <c r="AE1837" s="365">
        <v>0</v>
      </c>
      <c r="AF1837" s="365">
        <v>0</v>
      </c>
      <c r="AG1837" s="365">
        <v>0</v>
      </c>
      <c r="AH1837" s="365">
        <v>0</v>
      </c>
    </row>
    <row r="1838" spans="1:35">
      <c r="A1838" s="458" t="str">
        <f t="shared" si="28"/>
        <v>1624513264636001</v>
      </c>
      <c r="B1838" s="364" t="s">
        <v>1616</v>
      </c>
      <c r="C1838" s="364" t="s">
        <v>553</v>
      </c>
      <c r="D1838" s="364" t="s">
        <v>575</v>
      </c>
      <c r="E1838" s="364" t="s">
        <v>740</v>
      </c>
      <c r="F1838" s="364" t="s">
        <v>597</v>
      </c>
      <c r="G1838" s="364" t="s">
        <v>472</v>
      </c>
      <c r="H1838" s="364" t="s">
        <v>753</v>
      </c>
      <c r="I1838" s="364" t="s">
        <v>755</v>
      </c>
      <c r="J1838" s="364" t="s">
        <v>571</v>
      </c>
      <c r="K1838" s="364" t="s">
        <v>572</v>
      </c>
      <c r="L1838" s="364" t="s">
        <v>555</v>
      </c>
      <c r="M1838" s="364" t="s">
        <v>744</v>
      </c>
      <c r="N1838" s="364" t="s">
        <v>740</v>
      </c>
      <c r="O1838" s="364" t="s">
        <v>555</v>
      </c>
      <c r="P1838" s="364" t="s">
        <v>739</v>
      </c>
      <c r="Q1838" s="364" t="s">
        <v>555</v>
      </c>
      <c r="R1838" s="364" t="s">
        <v>555</v>
      </c>
      <c r="S1838" s="364" t="s">
        <v>555</v>
      </c>
      <c r="T1838" s="365">
        <v>0</v>
      </c>
      <c r="U1838" s="365">
        <v>0</v>
      </c>
      <c r="V1838" s="365">
        <v>0</v>
      </c>
      <c r="W1838" s="365">
        <v>0</v>
      </c>
      <c r="X1838" s="365">
        <v>0</v>
      </c>
      <c r="Y1838" s="365">
        <v>0</v>
      </c>
      <c r="Z1838" s="365">
        <v>0</v>
      </c>
      <c r="AA1838" s="365">
        <v>0</v>
      </c>
      <c r="AB1838" s="365">
        <v>0</v>
      </c>
      <c r="AC1838" s="365">
        <v>0</v>
      </c>
      <c r="AD1838" s="365">
        <v>0</v>
      </c>
      <c r="AE1838" s="365">
        <v>0</v>
      </c>
      <c r="AF1838" s="365">
        <v>0</v>
      </c>
      <c r="AG1838" s="365">
        <v>0</v>
      </c>
      <c r="AH1838" s="365">
        <v>0</v>
      </c>
    </row>
    <row r="1839" spans="1:35">
      <c r="A1839" s="458" t="str">
        <f t="shared" si="28"/>
        <v>1624514264636001</v>
      </c>
      <c r="B1839" s="364" t="s">
        <v>1616</v>
      </c>
      <c r="C1839" s="364" t="s">
        <v>553</v>
      </c>
      <c r="D1839" s="364" t="s">
        <v>575</v>
      </c>
      <c r="E1839" s="364" t="s">
        <v>740</v>
      </c>
      <c r="F1839" s="364" t="s">
        <v>597</v>
      </c>
      <c r="G1839" s="364" t="s">
        <v>472</v>
      </c>
      <c r="H1839" s="364" t="s">
        <v>753</v>
      </c>
      <c r="I1839" s="364" t="s">
        <v>755</v>
      </c>
      <c r="J1839" s="364" t="s">
        <v>571</v>
      </c>
      <c r="K1839" s="364" t="s">
        <v>573</v>
      </c>
      <c r="L1839" s="364" t="s">
        <v>555</v>
      </c>
      <c r="M1839" s="364" t="s">
        <v>744</v>
      </c>
      <c r="N1839" s="364" t="s">
        <v>740</v>
      </c>
      <c r="O1839" s="364" t="s">
        <v>555</v>
      </c>
      <c r="P1839" s="364" t="s">
        <v>739</v>
      </c>
      <c r="Q1839" s="364" t="s">
        <v>555</v>
      </c>
      <c r="R1839" s="364" t="s">
        <v>555</v>
      </c>
      <c r="S1839" s="364" t="s">
        <v>555</v>
      </c>
      <c r="T1839" s="365">
        <v>0</v>
      </c>
      <c r="U1839" s="365">
        <v>0</v>
      </c>
      <c r="V1839" s="365">
        <v>0</v>
      </c>
      <c r="W1839" s="365">
        <v>0</v>
      </c>
      <c r="X1839" s="365">
        <v>0</v>
      </c>
      <c r="Y1839" s="365">
        <v>0</v>
      </c>
      <c r="Z1839" s="365">
        <v>0</v>
      </c>
      <c r="AA1839" s="365">
        <v>0</v>
      </c>
      <c r="AB1839" s="365">
        <v>0</v>
      </c>
      <c r="AC1839" s="365">
        <v>0</v>
      </c>
      <c r="AD1839" s="365">
        <v>0</v>
      </c>
      <c r="AE1839" s="365">
        <v>0</v>
      </c>
      <c r="AF1839" s="365">
        <v>0</v>
      </c>
      <c r="AG1839" s="365">
        <v>0</v>
      </c>
      <c r="AH1839" s="365">
        <v>0</v>
      </c>
    </row>
    <row r="1840" spans="1:35">
      <c r="A1840" s="458" t="str">
        <f t="shared" si="28"/>
        <v>1624515264636001</v>
      </c>
      <c r="B1840" s="364" t="s">
        <v>1616</v>
      </c>
      <c r="C1840" s="364" t="s">
        <v>553</v>
      </c>
      <c r="D1840" s="364" t="s">
        <v>575</v>
      </c>
      <c r="E1840" s="364" t="s">
        <v>740</v>
      </c>
      <c r="F1840" s="364" t="s">
        <v>597</v>
      </c>
      <c r="G1840" s="364" t="s">
        <v>472</v>
      </c>
      <c r="H1840" s="364" t="s">
        <v>753</v>
      </c>
      <c r="I1840" s="364" t="s">
        <v>755</v>
      </c>
      <c r="J1840" s="364" t="s">
        <v>571</v>
      </c>
      <c r="K1840" s="364" t="s">
        <v>574</v>
      </c>
      <c r="L1840" s="364" t="s">
        <v>555</v>
      </c>
      <c r="M1840" s="364" t="s">
        <v>744</v>
      </c>
      <c r="N1840" s="364" t="s">
        <v>740</v>
      </c>
      <c r="O1840" s="364" t="s">
        <v>555</v>
      </c>
      <c r="P1840" s="364" t="s">
        <v>739</v>
      </c>
      <c r="Q1840" s="364" t="s">
        <v>555</v>
      </c>
      <c r="R1840" s="364" t="s">
        <v>555</v>
      </c>
      <c r="S1840" s="364" t="s">
        <v>555</v>
      </c>
      <c r="T1840" s="365">
        <v>0</v>
      </c>
      <c r="U1840" s="365">
        <v>0</v>
      </c>
      <c r="V1840" s="365">
        <v>0</v>
      </c>
      <c r="W1840" s="365">
        <v>0</v>
      </c>
      <c r="X1840" s="365">
        <v>0</v>
      </c>
      <c r="Y1840" s="365">
        <v>0</v>
      </c>
      <c r="Z1840" s="365">
        <v>0</v>
      </c>
      <c r="AA1840" s="365">
        <v>0</v>
      </c>
      <c r="AB1840" s="365">
        <v>0</v>
      </c>
      <c r="AC1840" s="365">
        <v>0</v>
      </c>
      <c r="AD1840" s="365">
        <v>0</v>
      </c>
      <c r="AE1840" s="365">
        <v>0</v>
      </c>
      <c r="AF1840" s="365">
        <v>0</v>
      </c>
      <c r="AG1840" s="365">
        <v>0</v>
      </c>
      <c r="AH1840" s="365">
        <v>0</v>
      </c>
    </row>
    <row r="1841" spans="1:107">
      <c r="A1841" s="458" t="str">
        <f t="shared" si="28"/>
        <v>1624516264636001</v>
      </c>
      <c r="B1841" s="364" t="s">
        <v>1616</v>
      </c>
      <c r="C1841" s="364" t="s">
        <v>553</v>
      </c>
      <c r="D1841" s="364" t="s">
        <v>575</v>
      </c>
      <c r="E1841" s="364" t="s">
        <v>740</v>
      </c>
      <c r="F1841" s="364" t="s">
        <v>597</v>
      </c>
      <c r="G1841" s="364" t="s">
        <v>472</v>
      </c>
      <c r="H1841" s="364" t="s">
        <v>753</v>
      </c>
      <c r="I1841" s="364" t="s">
        <v>755</v>
      </c>
      <c r="J1841" s="364" t="s">
        <v>571</v>
      </c>
      <c r="K1841" s="364" t="s">
        <v>575</v>
      </c>
      <c r="L1841" s="364" t="s">
        <v>555</v>
      </c>
      <c r="M1841" s="364" t="s">
        <v>744</v>
      </c>
      <c r="N1841" s="364" t="s">
        <v>740</v>
      </c>
      <c r="O1841" s="364" t="s">
        <v>555</v>
      </c>
      <c r="P1841" s="364" t="s">
        <v>739</v>
      </c>
      <c r="Q1841" s="364" t="s">
        <v>555</v>
      </c>
      <c r="R1841" s="364" t="s">
        <v>555</v>
      </c>
      <c r="S1841" s="364" t="s">
        <v>555</v>
      </c>
      <c r="T1841" s="365">
        <v>0</v>
      </c>
      <c r="U1841" s="365">
        <v>0</v>
      </c>
      <c r="V1841" s="365">
        <v>0</v>
      </c>
      <c r="W1841" s="365">
        <v>0</v>
      </c>
      <c r="X1841" s="365">
        <v>0</v>
      </c>
      <c r="Y1841" s="365">
        <v>0</v>
      </c>
      <c r="Z1841" s="365">
        <v>0</v>
      </c>
      <c r="AA1841" s="365">
        <v>0</v>
      </c>
      <c r="AB1841" s="365">
        <v>0</v>
      </c>
      <c r="AC1841" s="365">
        <v>0</v>
      </c>
      <c r="AD1841" s="365">
        <v>0</v>
      </c>
      <c r="AE1841" s="365">
        <v>0</v>
      </c>
      <c r="AF1841" s="365">
        <v>0</v>
      </c>
      <c r="AG1841" s="365">
        <v>0</v>
      </c>
      <c r="AH1841" s="365">
        <v>0</v>
      </c>
    </row>
    <row r="1842" spans="1:107">
      <c r="A1842" s="458" t="str">
        <f t="shared" si="28"/>
        <v>1624517264636001</v>
      </c>
      <c r="B1842" s="364" t="s">
        <v>1616</v>
      </c>
      <c r="C1842" s="364" t="s">
        <v>553</v>
      </c>
      <c r="D1842" s="364" t="s">
        <v>575</v>
      </c>
      <c r="E1842" s="364" t="s">
        <v>740</v>
      </c>
      <c r="F1842" s="364" t="s">
        <v>597</v>
      </c>
      <c r="G1842" s="364" t="s">
        <v>472</v>
      </c>
      <c r="H1842" s="364" t="s">
        <v>753</v>
      </c>
      <c r="I1842" s="364" t="s">
        <v>755</v>
      </c>
      <c r="J1842" s="364" t="s">
        <v>571</v>
      </c>
      <c r="K1842" s="364" t="s">
        <v>576</v>
      </c>
      <c r="L1842" s="364" t="s">
        <v>555</v>
      </c>
      <c r="M1842" s="364" t="s">
        <v>744</v>
      </c>
      <c r="N1842" s="364" t="s">
        <v>740</v>
      </c>
      <c r="O1842" s="364" t="s">
        <v>555</v>
      </c>
      <c r="P1842" s="364" t="s">
        <v>739</v>
      </c>
      <c r="Q1842" s="364" t="s">
        <v>555</v>
      </c>
      <c r="R1842" s="364" t="s">
        <v>555</v>
      </c>
      <c r="S1842" s="364" t="s">
        <v>555</v>
      </c>
      <c r="T1842" s="365">
        <v>0</v>
      </c>
      <c r="U1842" s="365">
        <v>0</v>
      </c>
      <c r="V1842" s="365">
        <v>0</v>
      </c>
      <c r="W1842" s="365">
        <v>0</v>
      </c>
      <c r="X1842" s="365">
        <v>0</v>
      </c>
      <c r="Y1842" s="365">
        <v>0</v>
      </c>
      <c r="Z1842" s="365">
        <v>0</v>
      </c>
      <c r="AA1842" s="365">
        <v>0</v>
      </c>
      <c r="AB1842" s="365">
        <v>0</v>
      </c>
      <c r="AC1842" s="365">
        <v>0</v>
      </c>
      <c r="AD1842" s="365">
        <v>0</v>
      </c>
      <c r="AE1842" s="365">
        <v>0</v>
      </c>
      <c r="AF1842" s="365">
        <v>0</v>
      </c>
      <c r="AG1842" s="365">
        <v>0</v>
      </c>
      <c r="AH1842" s="365">
        <v>0</v>
      </c>
    </row>
    <row r="1843" spans="1:107">
      <c r="A1843" s="458" t="str">
        <f t="shared" si="28"/>
        <v>1624518264636001</v>
      </c>
      <c r="B1843" s="364" t="s">
        <v>1616</v>
      </c>
      <c r="C1843" s="364" t="s">
        <v>553</v>
      </c>
      <c r="D1843" s="364" t="s">
        <v>575</v>
      </c>
      <c r="E1843" s="364" t="s">
        <v>740</v>
      </c>
      <c r="F1843" s="364" t="s">
        <v>597</v>
      </c>
      <c r="G1843" s="364" t="s">
        <v>472</v>
      </c>
      <c r="H1843" s="364" t="s">
        <v>753</v>
      </c>
      <c r="I1843" s="364" t="s">
        <v>755</v>
      </c>
      <c r="J1843" s="364" t="s">
        <v>571</v>
      </c>
      <c r="K1843" s="364" t="s">
        <v>577</v>
      </c>
      <c r="L1843" s="364" t="s">
        <v>555</v>
      </c>
      <c r="M1843" s="364" t="s">
        <v>744</v>
      </c>
      <c r="N1843" s="364" t="s">
        <v>740</v>
      </c>
      <c r="O1843" s="364" t="s">
        <v>555</v>
      </c>
      <c r="P1843" s="364" t="s">
        <v>739</v>
      </c>
      <c r="Q1843" s="364" t="s">
        <v>555</v>
      </c>
      <c r="R1843" s="364" t="s">
        <v>555</v>
      </c>
      <c r="S1843" s="364" t="s">
        <v>555</v>
      </c>
      <c r="T1843" s="365">
        <v>0</v>
      </c>
      <c r="U1843" s="365">
        <v>0</v>
      </c>
      <c r="V1843" s="365">
        <v>0</v>
      </c>
      <c r="W1843" s="365">
        <v>0</v>
      </c>
      <c r="X1843" s="365">
        <v>0</v>
      </c>
      <c r="Y1843" s="365">
        <v>0</v>
      </c>
      <c r="Z1843" s="365">
        <v>0</v>
      </c>
      <c r="AA1843" s="365">
        <v>0</v>
      </c>
      <c r="AB1843" s="365">
        <v>0</v>
      </c>
      <c r="AC1843" s="365">
        <v>0</v>
      </c>
      <c r="AD1843" s="365">
        <v>0</v>
      </c>
      <c r="AE1843" s="365">
        <v>0</v>
      </c>
      <c r="AF1843" s="365">
        <v>0</v>
      </c>
      <c r="AG1843" s="365">
        <v>0</v>
      </c>
      <c r="AH1843" s="365">
        <v>0</v>
      </c>
    </row>
    <row r="1844" spans="1:107">
      <c r="A1844" s="458" t="str">
        <f t="shared" si="28"/>
        <v>1624519264636001</v>
      </c>
      <c r="B1844" s="364" t="s">
        <v>1616</v>
      </c>
      <c r="C1844" s="364" t="s">
        <v>553</v>
      </c>
      <c r="D1844" s="364" t="s">
        <v>575</v>
      </c>
      <c r="E1844" s="364" t="s">
        <v>740</v>
      </c>
      <c r="F1844" s="364" t="s">
        <v>597</v>
      </c>
      <c r="G1844" s="364" t="s">
        <v>472</v>
      </c>
      <c r="H1844" s="364" t="s">
        <v>753</v>
      </c>
      <c r="I1844" s="364" t="s">
        <v>755</v>
      </c>
      <c r="J1844" s="364" t="s">
        <v>571</v>
      </c>
      <c r="K1844" s="364" t="s">
        <v>578</v>
      </c>
      <c r="L1844" s="364" t="s">
        <v>555</v>
      </c>
      <c r="M1844" s="364" t="s">
        <v>744</v>
      </c>
      <c r="N1844" s="364" t="s">
        <v>740</v>
      </c>
      <c r="O1844" s="364" t="s">
        <v>555</v>
      </c>
      <c r="P1844" s="364" t="s">
        <v>739</v>
      </c>
      <c r="Q1844" s="364" t="s">
        <v>555</v>
      </c>
      <c r="R1844" s="364" t="s">
        <v>555</v>
      </c>
      <c r="S1844" s="364" t="s">
        <v>555</v>
      </c>
      <c r="T1844" s="365">
        <v>0</v>
      </c>
      <c r="U1844" s="365">
        <v>0</v>
      </c>
      <c r="V1844" s="365">
        <v>0</v>
      </c>
      <c r="W1844" s="365">
        <v>0</v>
      </c>
      <c r="X1844" s="365">
        <v>0</v>
      </c>
      <c r="Y1844" s="365">
        <v>0</v>
      </c>
      <c r="Z1844" s="365">
        <v>0</v>
      </c>
      <c r="AA1844" s="365">
        <v>0</v>
      </c>
      <c r="AB1844" s="365">
        <v>0</v>
      </c>
      <c r="AC1844" s="365">
        <v>0</v>
      </c>
      <c r="AD1844" s="365">
        <v>0</v>
      </c>
      <c r="AE1844" s="365">
        <v>0</v>
      </c>
      <c r="AF1844" s="365">
        <v>0</v>
      </c>
      <c r="AG1844" s="365">
        <v>0</v>
      </c>
      <c r="AH1844" s="365">
        <v>0</v>
      </c>
    </row>
    <row r="1845" spans="1:107">
      <c r="A1845" s="458" t="str">
        <f t="shared" si="28"/>
        <v>1624520264636001</v>
      </c>
      <c r="B1845" s="364" t="s">
        <v>1616</v>
      </c>
      <c r="C1845" s="364" t="s">
        <v>553</v>
      </c>
      <c r="D1845" s="364" t="s">
        <v>575</v>
      </c>
      <c r="E1845" s="364" t="s">
        <v>740</v>
      </c>
      <c r="F1845" s="364" t="s">
        <v>597</v>
      </c>
      <c r="G1845" s="364" t="s">
        <v>472</v>
      </c>
      <c r="H1845" s="364" t="s">
        <v>753</v>
      </c>
      <c r="I1845" s="364" t="s">
        <v>755</v>
      </c>
      <c r="J1845" s="364" t="s">
        <v>571</v>
      </c>
      <c r="K1845" s="364" t="s">
        <v>579</v>
      </c>
      <c r="L1845" s="364" t="s">
        <v>555</v>
      </c>
      <c r="M1845" s="364" t="s">
        <v>744</v>
      </c>
      <c r="N1845" s="364" t="s">
        <v>740</v>
      </c>
      <c r="O1845" s="364" t="s">
        <v>555</v>
      </c>
      <c r="P1845" s="364" t="s">
        <v>739</v>
      </c>
      <c r="Q1845" s="364" t="s">
        <v>555</v>
      </c>
      <c r="R1845" s="364" t="s">
        <v>555</v>
      </c>
      <c r="S1845" s="364" t="s">
        <v>555</v>
      </c>
      <c r="T1845" s="365">
        <v>0</v>
      </c>
      <c r="U1845" s="365">
        <v>0</v>
      </c>
      <c r="V1845" s="365">
        <v>0</v>
      </c>
      <c r="W1845" s="365">
        <v>0</v>
      </c>
      <c r="X1845" s="365">
        <v>0</v>
      </c>
      <c r="Y1845" s="365">
        <v>0</v>
      </c>
      <c r="Z1845" s="365">
        <v>0</v>
      </c>
      <c r="AA1845" s="365">
        <v>0</v>
      </c>
      <c r="AB1845" s="365">
        <v>0</v>
      </c>
      <c r="AC1845" s="365">
        <v>0</v>
      </c>
      <c r="AD1845" s="365">
        <v>0</v>
      </c>
      <c r="AE1845" s="365">
        <v>0</v>
      </c>
      <c r="AF1845" s="365">
        <v>0</v>
      </c>
      <c r="AG1845" s="365">
        <v>0</v>
      </c>
      <c r="AH1845" s="365">
        <v>0</v>
      </c>
    </row>
    <row r="1846" spans="1:107">
      <c r="A1846" s="458" t="str">
        <f t="shared" si="28"/>
        <v>1624521264636001</v>
      </c>
      <c r="B1846" s="364" t="s">
        <v>1616</v>
      </c>
      <c r="C1846" s="364" t="s">
        <v>553</v>
      </c>
      <c r="D1846" s="364" t="s">
        <v>575</v>
      </c>
      <c r="E1846" s="364" t="s">
        <v>740</v>
      </c>
      <c r="F1846" s="364" t="s">
        <v>597</v>
      </c>
      <c r="G1846" s="364" t="s">
        <v>472</v>
      </c>
      <c r="H1846" s="364" t="s">
        <v>753</v>
      </c>
      <c r="I1846" s="364" t="s">
        <v>755</v>
      </c>
      <c r="J1846" s="364" t="s">
        <v>571</v>
      </c>
      <c r="K1846" s="364" t="s">
        <v>559</v>
      </c>
      <c r="L1846" s="364" t="s">
        <v>555</v>
      </c>
      <c r="M1846" s="364" t="s">
        <v>744</v>
      </c>
      <c r="N1846" s="364" t="s">
        <v>740</v>
      </c>
      <c r="O1846" s="364" t="s">
        <v>555</v>
      </c>
      <c r="P1846" s="364" t="s">
        <v>739</v>
      </c>
      <c r="Q1846" s="364" t="s">
        <v>555</v>
      </c>
      <c r="R1846" s="364" t="s">
        <v>555</v>
      </c>
      <c r="S1846" s="364" t="s">
        <v>555</v>
      </c>
      <c r="T1846" s="365">
        <v>0</v>
      </c>
      <c r="U1846" s="365">
        <v>0</v>
      </c>
      <c r="V1846" s="365">
        <v>0</v>
      </c>
      <c r="W1846" s="365">
        <v>0</v>
      </c>
      <c r="X1846" s="365">
        <v>0</v>
      </c>
      <c r="Y1846" s="365">
        <v>0</v>
      </c>
      <c r="Z1846" s="365">
        <v>0</v>
      </c>
      <c r="AA1846" s="365">
        <v>0</v>
      </c>
      <c r="AB1846" s="365">
        <v>0</v>
      </c>
      <c r="AC1846" s="365">
        <v>0</v>
      </c>
      <c r="AD1846" s="365">
        <v>0</v>
      </c>
      <c r="AE1846" s="365">
        <v>0</v>
      </c>
      <c r="AF1846" s="365">
        <v>0</v>
      </c>
      <c r="AG1846" s="365">
        <v>0</v>
      </c>
      <c r="AH1846" s="365">
        <v>0</v>
      </c>
    </row>
    <row r="1847" spans="1:107">
      <c r="A1847" s="458" t="str">
        <f t="shared" si="28"/>
        <v>1624522264636001</v>
      </c>
      <c r="B1847" s="364" t="s">
        <v>1616</v>
      </c>
      <c r="C1847" s="364" t="s">
        <v>553</v>
      </c>
      <c r="D1847" s="364" t="s">
        <v>575</v>
      </c>
      <c r="E1847" s="364" t="s">
        <v>740</v>
      </c>
      <c r="F1847" s="364" t="s">
        <v>597</v>
      </c>
      <c r="G1847" s="364" t="s">
        <v>472</v>
      </c>
      <c r="H1847" s="364" t="s">
        <v>753</v>
      </c>
      <c r="I1847" s="364" t="s">
        <v>755</v>
      </c>
      <c r="J1847" s="364" t="s">
        <v>571</v>
      </c>
      <c r="K1847" s="364" t="s">
        <v>580</v>
      </c>
      <c r="L1847" s="364" t="s">
        <v>555</v>
      </c>
      <c r="M1847" s="364" t="s">
        <v>744</v>
      </c>
      <c r="N1847" s="364" t="s">
        <v>740</v>
      </c>
      <c r="O1847" s="364" t="s">
        <v>555</v>
      </c>
      <c r="P1847" s="364" t="s">
        <v>739</v>
      </c>
      <c r="Q1847" s="364" t="s">
        <v>555</v>
      </c>
      <c r="R1847" s="364" t="s">
        <v>555</v>
      </c>
      <c r="S1847" s="364" t="s">
        <v>555</v>
      </c>
      <c r="T1847" s="365">
        <v>0</v>
      </c>
      <c r="U1847" s="365">
        <v>0</v>
      </c>
      <c r="V1847" s="365">
        <v>0</v>
      </c>
      <c r="W1847" s="365">
        <v>0</v>
      </c>
      <c r="X1847" s="365">
        <v>0</v>
      </c>
      <c r="Y1847" s="365">
        <v>0</v>
      </c>
      <c r="Z1847" s="365">
        <v>0</v>
      </c>
      <c r="AA1847" s="365">
        <v>0</v>
      </c>
      <c r="AB1847" s="365">
        <v>0</v>
      </c>
      <c r="AC1847" s="365">
        <v>0</v>
      </c>
      <c r="AD1847" s="365">
        <v>0</v>
      </c>
      <c r="AE1847" s="365">
        <v>0</v>
      </c>
      <c r="AF1847" s="365">
        <v>0</v>
      </c>
      <c r="AG1847" s="365">
        <v>0</v>
      </c>
      <c r="AH1847" s="365">
        <v>0</v>
      </c>
    </row>
    <row r="1848" spans="1:107">
      <c r="A1848" s="458" t="str">
        <f t="shared" si="28"/>
        <v>1624523264636001</v>
      </c>
      <c r="B1848" s="364" t="s">
        <v>1616</v>
      </c>
      <c r="C1848" s="364" t="s">
        <v>553</v>
      </c>
      <c r="D1848" s="364" t="s">
        <v>575</v>
      </c>
      <c r="E1848" s="364" t="s">
        <v>740</v>
      </c>
      <c r="F1848" s="364" t="s">
        <v>597</v>
      </c>
      <c r="G1848" s="364" t="s">
        <v>472</v>
      </c>
      <c r="H1848" s="364" t="s">
        <v>753</v>
      </c>
      <c r="I1848" s="364" t="s">
        <v>755</v>
      </c>
      <c r="J1848" s="364" t="s">
        <v>571</v>
      </c>
      <c r="K1848" s="364" t="s">
        <v>581</v>
      </c>
      <c r="L1848" s="364" t="s">
        <v>555</v>
      </c>
      <c r="M1848" s="364" t="s">
        <v>744</v>
      </c>
      <c r="N1848" s="364" t="s">
        <v>740</v>
      </c>
      <c r="O1848" s="364" t="s">
        <v>555</v>
      </c>
      <c r="P1848" s="364" t="s">
        <v>739</v>
      </c>
      <c r="Q1848" s="364" t="s">
        <v>555</v>
      </c>
      <c r="R1848" s="364" t="s">
        <v>555</v>
      </c>
      <c r="S1848" s="364" t="s">
        <v>555</v>
      </c>
      <c r="T1848" s="365">
        <v>0</v>
      </c>
      <c r="U1848" s="365">
        <v>0</v>
      </c>
      <c r="V1848" s="365">
        <v>0</v>
      </c>
      <c r="W1848" s="365">
        <v>0</v>
      </c>
      <c r="X1848" s="365">
        <v>0</v>
      </c>
      <c r="Y1848" s="365">
        <v>0</v>
      </c>
      <c r="Z1848" s="365">
        <v>0</v>
      </c>
      <c r="AA1848" s="365">
        <v>0</v>
      </c>
      <c r="AB1848" s="365">
        <v>0</v>
      </c>
      <c r="AC1848" s="365">
        <v>0</v>
      </c>
      <c r="AD1848" s="365">
        <v>0</v>
      </c>
      <c r="AE1848" s="365">
        <v>0</v>
      </c>
      <c r="AF1848" s="365">
        <v>0</v>
      </c>
      <c r="AG1848" s="365">
        <v>0</v>
      </c>
      <c r="AH1848" s="365">
        <v>0</v>
      </c>
    </row>
    <row r="1849" spans="1:107">
      <c r="A1849" s="458" t="str">
        <f t="shared" si="28"/>
        <v>1624524264636001</v>
      </c>
      <c r="B1849" s="364" t="s">
        <v>1616</v>
      </c>
      <c r="C1849" s="364" t="s">
        <v>553</v>
      </c>
      <c r="D1849" s="364" t="s">
        <v>575</v>
      </c>
      <c r="E1849" s="364" t="s">
        <v>740</v>
      </c>
      <c r="F1849" s="364" t="s">
        <v>597</v>
      </c>
      <c r="G1849" s="364" t="s">
        <v>472</v>
      </c>
      <c r="H1849" s="364" t="s">
        <v>753</v>
      </c>
      <c r="I1849" s="364" t="s">
        <v>755</v>
      </c>
      <c r="J1849" s="364" t="s">
        <v>571</v>
      </c>
      <c r="K1849" s="364" t="s">
        <v>560</v>
      </c>
      <c r="L1849" s="364" t="s">
        <v>555</v>
      </c>
      <c r="M1849" s="364" t="s">
        <v>744</v>
      </c>
      <c r="N1849" s="364" t="s">
        <v>740</v>
      </c>
      <c r="O1849" s="364" t="s">
        <v>555</v>
      </c>
      <c r="P1849" s="364" t="s">
        <v>739</v>
      </c>
      <c r="Q1849" s="364" t="s">
        <v>555</v>
      </c>
      <c r="R1849" s="364" t="s">
        <v>555</v>
      </c>
      <c r="S1849" s="364" t="s">
        <v>555</v>
      </c>
      <c r="T1849" s="365">
        <v>0</v>
      </c>
      <c r="U1849" s="365">
        <v>0</v>
      </c>
      <c r="V1849" s="365">
        <v>0</v>
      </c>
      <c r="W1849" s="365">
        <v>0</v>
      </c>
      <c r="X1849" s="365">
        <v>0</v>
      </c>
      <c r="Y1849" s="365">
        <v>0</v>
      </c>
      <c r="Z1849" s="365">
        <v>0</v>
      </c>
      <c r="AA1849" s="365">
        <v>0</v>
      </c>
      <c r="AB1849" s="365">
        <v>0</v>
      </c>
      <c r="AC1849" s="365">
        <v>0</v>
      </c>
      <c r="AD1849" s="365">
        <v>0</v>
      </c>
      <c r="AE1849" s="365">
        <v>0</v>
      </c>
      <c r="AF1849" s="365">
        <v>0</v>
      </c>
      <c r="AG1849" s="365">
        <v>0</v>
      </c>
      <c r="AH1849" s="365">
        <v>0</v>
      </c>
    </row>
    <row r="1850" spans="1:107">
      <c r="A1850" s="458" t="str">
        <f t="shared" si="28"/>
        <v>1622101264636001</v>
      </c>
      <c r="B1850" s="364" t="s">
        <v>1616</v>
      </c>
      <c r="C1850" s="364" t="s">
        <v>553</v>
      </c>
      <c r="D1850" s="364" t="s">
        <v>575</v>
      </c>
      <c r="E1850" s="364" t="s">
        <v>740</v>
      </c>
      <c r="F1850" s="364" t="s">
        <v>597</v>
      </c>
      <c r="G1850" s="364" t="s">
        <v>472</v>
      </c>
      <c r="H1850" s="364" t="s">
        <v>753</v>
      </c>
      <c r="I1850" s="364" t="s">
        <v>755</v>
      </c>
      <c r="J1850" s="364" t="s">
        <v>559</v>
      </c>
      <c r="K1850" s="364" t="s">
        <v>558</v>
      </c>
      <c r="L1850" s="364" t="s">
        <v>741</v>
      </c>
      <c r="M1850" s="364" t="s">
        <v>744</v>
      </c>
      <c r="N1850" s="364" t="s">
        <v>740</v>
      </c>
      <c r="O1850" s="364" t="s">
        <v>738</v>
      </c>
      <c r="P1850" s="364" t="s">
        <v>739</v>
      </c>
      <c r="Q1850" s="364" t="s">
        <v>555</v>
      </c>
      <c r="R1850" s="364" t="s">
        <v>555</v>
      </c>
      <c r="S1850" s="364" t="s">
        <v>555</v>
      </c>
      <c r="T1850" s="365">
        <v>12656</v>
      </c>
      <c r="U1850" s="365">
        <v>4445</v>
      </c>
      <c r="V1850" s="365">
        <v>0</v>
      </c>
      <c r="W1850" s="365">
        <v>0</v>
      </c>
      <c r="X1850" s="365">
        <v>2552</v>
      </c>
      <c r="Y1850" s="365">
        <v>19653</v>
      </c>
      <c r="Z1850" s="365">
        <v>0</v>
      </c>
      <c r="AA1850" s="365">
        <v>0</v>
      </c>
      <c r="AB1850" s="365">
        <v>0</v>
      </c>
      <c r="AC1850" s="365">
        <v>0</v>
      </c>
      <c r="AD1850" s="365">
        <v>0</v>
      </c>
      <c r="AE1850" s="365">
        <v>0</v>
      </c>
      <c r="AF1850" s="365">
        <v>104</v>
      </c>
      <c r="AG1850" s="365">
        <v>352</v>
      </c>
      <c r="AH1850" s="365">
        <v>163</v>
      </c>
      <c r="AI1850" s="365">
        <v>0</v>
      </c>
      <c r="AJ1850" s="365">
        <v>0</v>
      </c>
      <c r="AK1850" s="365">
        <v>0</v>
      </c>
      <c r="AL1850" s="365">
        <v>0</v>
      </c>
      <c r="AM1850" s="365">
        <v>0</v>
      </c>
      <c r="AN1850" s="365">
        <v>0</v>
      </c>
      <c r="AO1850" s="365">
        <v>89</v>
      </c>
      <c r="AP1850" s="365">
        <v>0</v>
      </c>
      <c r="AQ1850" s="365">
        <v>89</v>
      </c>
      <c r="AR1850" s="365">
        <v>0</v>
      </c>
      <c r="AS1850" s="365">
        <v>0</v>
      </c>
      <c r="AT1850" s="365">
        <v>0</v>
      </c>
      <c r="AU1850" s="365">
        <v>4891</v>
      </c>
      <c r="AV1850" s="365">
        <v>25252</v>
      </c>
      <c r="AW1850" s="365">
        <v>48</v>
      </c>
      <c r="AX1850" s="365">
        <v>4</v>
      </c>
      <c r="AY1850" s="365">
        <v>233</v>
      </c>
      <c r="AZ1850" s="365">
        <v>78</v>
      </c>
    </row>
    <row r="1851" spans="1:107">
      <c r="A1851" s="458" t="str">
        <f t="shared" si="28"/>
        <v>1622102264636001</v>
      </c>
      <c r="B1851" s="364" t="s">
        <v>1616</v>
      </c>
      <c r="C1851" s="364" t="s">
        <v>553</v>
      </c>
      <c r="D1851" s="364" t="s">
        <v>575</v>
      </c>
      <c r="E1851" s="364" t="s">
        <v>740</v>
      </c>
      <c r="F1851" s="364" t="s">
        <v>597</v>
      </c>
      <c r="G1851" s="364" t="s">
        <v>472</v>
      </c>
      <c r="H1851" s="364" t="s">
        <v>753</v>
      </c>
      <c r="I1851" s="364" t="s">
        <v>755</v>
      </c>
      <c r="J1851" s="364" t="s">
        <v>559</v>
      </c>
      <c r="K1851" s="364" t="s">
        <v>561</v>
      </c>
      <c r="L1851" s="364" t="s">
        <v>741</v>
      </c>
      <c r="M1851" s="364" t="s">
        <v>744</v>
      </c>
      <c r="N1851" s="364" t="s">
        <v>740</v>
      </c>
      <c r="O1851" s="364" t="s">
        <v>738</v>
      </c>
      <c r="P1851" s="364" t="s">
        <v>739</v>
      </c>
      <c r="Q1851" s="364" t="s">
        <v>555</v>
      </c>
      <c r="R1851" s="364" t="s">
        <v>555</v>
      </c>
      <c r="S1851" s="364" t="s">
        <v>555</v>
      </c>
      <c r="T1851" s="365">
        <v>9259</v>
      </c>
      <c r="U1851" s="365">
        <v>3397</v>
      </c>
      <c r="V1851" s="365">
        <v>3544</v>
      </c>
      <c r="W1851" s="365">
        <v>710</v>
      </c>
      <c r="X1851" s="365">
        <v>191</v>
      </c>
      <c r="Y1851" s="365">
        <v>0</v>
      </c>
      <c r="Z1851" s="365">
        <v>0</v>
      </c>
      <c r="AA1851" s="365">
        <v>0</v>
      </c>
      <c r="AB1851" s="365">
        <v>2552</v>
      </c>
      <c r="AC1851" s="365">
        <v>0</v>
      </c>
      <c r="AD1851" s="365">
        <v>0</v>
      </c>
      <c r="AE1851" s="365">
        <v>24</v>
      </c>
      <c r="AF1851" s="365">
        <v>12</v>
      </c>
      <c r="AG1851" s="365">
        <v>12</v>
      </c>
      <c r="AH1851" s="365">
        <v>2</v>
      </c>
      <c r="AI1851" s="365">
        <v>1</v>
      </c>
      <c r="AJ1851" s="365">
        <v>1</v>
      </c>
    </row>
    <row r="1852" spans="1:107">
      <c r="A1852" s="458" t="str">
        <f t="shared" si="28"/>
        <v>1622501264636001</v>
      </c>
      <c r="B1852" s="364" t="s">
        <v>1616</v>
      </c>
      <c r="C1852" s="364" t="s">
        <v>553</v>
      </c>
      <c r="D1852" s="364" t="s">
        <v>575</v>
      </c>
      <c r="E1852" s="364" t="s">
        <v>740</v>
      </c>
      <c r="F1852" s="364" t="s">
        <v>597</v>
      </c>
      <c r="G1852" s="364" t="s">
        <v>472</v>
      </c>
      <c r="H1852" s="364" t="s">
        <v>753</v>
      </c>
      <c r="I1852" s="364" t="s">
        <v>755</v>
      </c>
      <c r="J1852" s="364" t="s">
        <v>745</v>
      </c>
      <c r="K1852" s="364" t="s">
        <v>558</v>
      </c>
      <c r="L1852" s="364" t="s">
        <v>741</v>
      </c>
      <c r="M1852" s="364" t="s">
        <v>744</v>
      </c>
      <c r="N1852" s="364" t="s">
        <v>740</v>
      </c>
      <c r="O1852" s="364" t="s">
        <v>738</v>
      </c>
      <c r="P1852" s="364" t="s">
        <v>739</v>
      </c>
      <c r="Q1852" s="364" t="s">
        <v>555</v>
      </c>
      <c r="R1852" s="364" t="s">
        <v>555</v>
      </c>
      <c r="S1852" s="364" t="s">
        <v>555</v>
      </c>
      <c r="T1852" s="365">
        <v>0</v>
      </c>
      <c r="U1852" s="365">
        <v>0</v>
      </c>
      <c r="V1852" s="365">
        <v>0</v>
      </c>
      <c r="W1852" s="365">
        <v>0</v>
      </c>
      <c r="X1852" s="365">
        <v>0</v>
      </c>
      <c r="Y1852" s="365">
        <v>0</v>
      </c>
      <c r="Z1852" s="365">
        <v>0</v>
      </c>
      <c r="AA1852" s="365">
        <v>0</v>
      </c>
      <c r="AB1852" s="365">
        <v>0</v>
      </c>
      <c r="AC1852" s="365">
        <v>0</v>
      </c>
      <c r="AD1852" s="365">
        <v>0</v>
      </c>
      <c r="AE1852" s="365">
        <v>0</v>
      </c>
      <c r="AF1852" s="365">
        <v>36</v>
      </c>
      <c r="AG1852" s="365">
        <v>3</v>
      </c>
      <c r="AH1852" s="365">
        <v>12656</v>
      </c>
      <c r="AI1852" s="365">
        <v>4254</v>
      </c>
      <c r="AJ1852" s="365">
        <v>184</v>
      </c>
      <c r="AK1852" s="365">
        <v>0</v>
      </c>
      <c r="AL1852" s="365">
        <v>3874</v>
      </c>
      <c r="AM1852" s="365">
        <v>196</v>
      </c>
      <c r="AN1852" s="365">
        <v>0</v>
      </c>
      <c r="AO1852" s="365">
        <v>16910</v>
      </c>
      <c r="AP1852" s="365">
        <v>181</v>
      </c>
      <c r="AQ1852" s="365">
        <v>77</v>
      </c>
      <c r="AR1852" s="365">
        <v>0</v>
      </c>
      <c r="AS1852" s="365">
        <v>0</v>
      </c>
      <c r="AT1852" s="365">
        <v>0</v>
      </c>
      <c r="AU1852" s="365">
        <v>0</v>
      </c>
      <c r="AV1852" s="365">
        <v>0</v>
      </c>
      <c r="AW1852" s="365">
        <v>0</v>
      </c>
      <c r="AX1852" s="365">
        <v>0</v>
      </c>
      <c r="AY1852" s="365">
        <v>0</v>
      </c>
      <c r="AZ1852" s="365">
        <v>0</v>
      </c>
      <c r="BA1852" s="365">
        <v>0</v>
      </c>
      <c r="BB1852" s="365">
        <v>0</v>
      </c>
      <c r="BC1852" s="365">
        <v>0</v>
      </c>
      <c r="BD1852" s="365">
        <v>0</v>
      </c>
      <c r="BE1852" s="365">
        <v>0</v>
      </c>
      <c r="BF1852" s="365">
        <v>0</v>
      </c>
      <c r="BG1852" s="365">
        <v>0</v>
      </c>
      <c r="BH1852" s="365">
        <v>0</v>
      </c>
      <c r="BI1852" s="365">
        <v>0</v>
      </c>
      <c r="BJ1852" s="365">
        <v>0</v>
      </c>
      <c r="BK1852" s="365">
        <v>0</v>
      </c>
      <c r="BL1852" s="365">
        <v>0</v>
      </c>
      <c r="BM1852" s="365">
        <v>0</v>
      </c>
      <c r="BN1852" s="365">
        <v>0</v>
      </c>
      <c r="BO1852" s="365">
        <v>0</v>
      </c>
    </row>
    <row r="1853" spans="1:107">
      <c r="A1853" s="458" t="str">
        <f t="shared" si="28"/>
        <v>1622502264636001</v>
      </c>
      <c r="B1853" s="364" t="s">
        <v>1616</v>
      </c>
      <c r="C1853" s="364" t="s">
        <v>553</v>
      </c>
      <c r="D1853" s="364" t="s">
        <v>575</v>
      </c>
      <c r="E1853" s="364" t="s">
        <v>740</v>
      </c>
      <c r="F1853" s="364" t="s">
        <v>597</v>
      </c>
      <c r="G1853" s="364" t="s">
        <v>472</v>
      </c>
      <c r="H1853" s="364" t="s">
        <v>753</v>
      </c>
      <c r="I1853" s="364" t="s">
        <v>755</v>
      </c>
      <c r="J1853" s="364" t="s">
        <v>745</v>
      </c>
      <c r="K1853" s="364" t="s">
        <v>561</v>
      </c>
      <c r="L1853" s="364" t="s">
        <v>741</v>
      </c>
      <c r="M1853" s="364" t="s">
        <v>744</v>
      </c>
      <c r="N1853" s="364" t="s">
        <v>740</v>
      </c>
      <c r="O1853" s="364" t="s">
        <v>738</v>
      </c>
      <c r="P1853" s="364" t="s">
        <v>739</v>
      </c>
      <c r="Q1853" s="364" t="s">
        <v>555</v>
      </c>
      <c r="R1853" s="364" t="s">
        <v>555</v>
      </c>
      <c r="S1853" s="364" t="s">
        <v>555</v>
      </c>
      <c r="T1853" s="365">
        <v>0</v>
      </c>
      <c r="U1853" s="365">
        <v>0</v>
      </c>
      <c r="V1853" s="365">
        <v>0</v>
      </c>
      <c r="W1853" s="365">
        <v>0</v>
      </c>
      <c r="X1853" s="365">
        <v>0</v>
      </c>
      <c r="Y1853" s="365">
        <v>0</v>
      </c>
      <c r="Z1853" s="365">
        <v>0</v>
      </c>
      <c r="AA1853" s="365">
        <v>0</v>
      </c>
      <c r="AB1853" s="365">
        <v>0</v>
      </c>
      <c r="AC1853" s="365">
        <v>0</v>
      </c>
      <c r="AD1853" s="365">
        <v>0</v>
      </c>
      <c r="AE1853" s="365">
        <v>0</v>
      </c>
      <c r="AF1853" s="365">
        <v>12</v>
      </c>
      <c r="AG1853" s="365">
        <v>1</v>
      </c>
      <c r="AH1853" s="365">
        <v>0</v>
      </c>
      <c r="AI1853" s="365">
        <v>191</v>
      </c>
      <c r="AJ1853" s="365">
        <v>0</v>
      </c>
      <c r="AK1853" s="365">
        <v>0</v>
      </c>
      <c r="AL1853" s="365">
        <v>191</v>
      </c>
      <c r="AM1853" s="365">
        <v>0</v>
      </c>
      <c r="AN1853" s="365">
        <v>1438</v>
      </c>
      <c r="AO1853" s="365">
        <v>1629</v>
      </c>
      <c r="AP1853" s="365">
        <v>52</v>
      </c>
      <c r="AQ1853" s="365">
        <v>1</v>
      </c>
      <c r="AR1853" s="365">
        <v>0</v>
      </c>
      <c r="AS1853" s="365">
        <v>0</v>
      </c>
      <c r="AT1853" s="365">
        <v>0</v>
      </c>
      <c r="AU1853" s="365">
        <v>0</v>
      </c>
      <c r="AV1853" s="365">
        <v>0</v>
      </c>
      <c r="AW1853" s="365">
        <v>0</v>
      </c>
      <c r="AX1853" s="365">
        <v>0</v>
      </c>
      <c r="AY1853" s="365">
        <v>0</v>
      </c>
      <c r="AZ1853" s="365">
        <v>0</v>
      </c>
      <c r="BA1853" s="365">
        <v>0</v>
      </c>
      <c r="BB1853" s="365">
        <v>0</v>
      </c>
      <c r="BC1853" s="365">
        <v>0</v>
      </c>
      <c r="BD1853" s="365">
        <v>48</v>
      </c>
      <c r="BE1853" s="365">
        <v>4</v>
      </c>
      <c r="BF1853" s="365">
        <v>12656</v>
      </c>
      <c r="BG1853" s="365">
        <v>4445</v>
      </c>
      <c r="BH1853" s="365">
        <v>184</v>
      </c>
      <c r="BI1853" s="365">
        <v>0</v>
      </c>
      <c r="BJ1853" s="365">
        <v>4065</v>
      </c>
      <c r="BK1853" s="365">
        <v>196</v>
      </c>
      <c r="BL1853" s="365">
        <v>1438</v>
      </c>
      <c r="BM1853" s="365">
        <v>18539</v>
      </c>
      <c r="BN1853" s="365">
        <v>233</v>
      </c>
      <c r="BO1853" s="365">
        <v>78</v>
      </c>
    </row>
    <row r="1854" spans="1:107">
      <c r="A1854" s="458" t="str">
        <f t="shared" si="28"/>
        <v>1622503264636001</v>
      </c>
      <c r="B1854" s="364" t="s">
        <v>1616</v>
      </c>
      <c r="C1854" s="364" t="s">
        <v>553</v>
      </c>
      <c r="D1854" s="364" t="s">
        <v>575</v>
      </c>
      <c r="E1854" s="364" t="s">
        <v>740</v>
      </c>
      <c r="F1854" s="364" t="s">
        <v>597</v>
      </c>
      <c r="G1854" s="364" t="s">
        <v>472</v>
      </c>
      <c r="H1854" s="364" t="s">
        <v>753</v>
      </c>
      <c r="I1854" s="364" t="s">
        <v>755</v>
      </c>
      <c r="J1854" s="364" t="s">
        <v>745</v>
      </c>
      <c r="K1854" s="364" t="s">
        <v>562</v>
      </c>
      <c r="L1854" s="364" t="s">
        <v>741</v>
      </c>
      <c r="M1854" s="364" t="s">
        <v>744</v>
      </c>
      <c r="N1854" s="364" t="s">
        <v>740</v>
      </c>
      <c r="O1854" s="364" t="s">
        <v>738</v>
      </c>
      <c r="P1854" s="364" t="s">
        <v>739</v>
      </c>
      <c r="Q1854" s="364" t="s">
        <v>555</v>
      </c>
      <c r="R1854" s="364" t="s">
        <v>555</v>
      </c>
      <c r="S1854" s="364" t="s">
        <v>555</v>
      </c>
      <c r="T1854" s="365">
        <v>0</v>
      </c>
      <c r="U1854" s="365">
        <v>0</v>
      </c>
      <c r="V1854" s="365">
        <v>0</v>
      </c>
      <c r="W1854" s="365">
        <v>0</v>
      </c>
      <c r="X1854" s="365">
        <v>0</v>
      </c>
      <c r="Y1854" s="365">
        <v>0</v>
      </c>
      <c r="Z1854" s="365">
        <v>0</v>
      </c>
      <c r="AA1854" s="365">
        <v>0</v>
      </c>
      <c r="AB1854" s="365">
        <v>0</v>
      </c>
      <c r="AC1854" s="365">
        <v>0</v>
      </c>
      <c r="AD1854" s="365">
        <v>0</v>
      </c>
      <c r="AE1854" s="365">
        <v>0</v>
      </c>
      <c r="AF1854" s="365">
        <v>0</v>
      </c>
      <c r="AG1854" s="365">
        <v>0</v>
      </c>
      <c r="AH1854" s="365">
        <v>0</v>
      </c>
      <c r="AI1854" s="365">
        <v>0</v>
      </c>
      <c r="AJ1854" s="365">
        <v>0</v>
      </c>
      <c r="AK1854" s="365">
        <v>0</v>
      </c>
      <c r="AL1854" s="365">
        <v>0</v>
      </c>
      <c r="AM1854" s="365">
        <v>0</v>
      </c>
      <c r="AN1854" s="365">
        <v>0</v>
      </c>
      <c r="AO1854" s="365">
        <v>0</v>
      </c>
      <c r="AP1854" s="365">
        <v>24</v>
      </c>
      <c r="AQ1854" s="365">
        <v>12</v>
      </c>
      <c r="AR1854" s="365">
        <v>0</v>
      </c>
      <c r="AS1854" s="365">
        <v>2</v>
      </c>
      <c r="AT1854" s="365">
        <v>1</v>
      </c>
      <c r="AU1854" s="365">
        <v>0</v>
      </c>
      <c r="AV1854" s="365">
        <v>9259</v>
      </c>
      <c r="AW1854" s="365">
        <v>3397</v>
      </c>
      <c r="AX1854" s="365">
        <v>0</v>
      </c>
      <c r="AY1854" s="365">
        <v>179</v>
      </c>
      <c r="AZ1854" s="365">
        <v>5</v>
      </c>
      <c r="BA1854" s="365">
        <v>0</v>
      </c>
      <c r="BB1854" s="365">
        <v>0</v>
      </c>
      <c r="BC1854" s="365">
        <v>0</v>
      </c>
      <c r="BD1854" s="365">
        <v>0</v>
      </c>
      <c r="BE1854" s="365">
        <v>3219</v>
      </c>
      <c r="BF1854" s="365">
        <v>655</v>
      </c>
      <c r="BG1854" s="365">
        <v>0</v>
      </c>
      <c r="BH1854" s="365">
        <v>146</v>
      </c>
      <c r="BI1854" s="365">
        <v>50</v>
      </c>
      <c r="BJ1854" s="365">
        <v>0</v>
      </c>
      <c r="BK1854" s="365">
        <v>0</v>
      </c>
      <c r="BL1854" s="365">
        <v>0</v>
      </c>
      <c r="BM1854" s="365">
        <v>0</v>
      </c>
      <c r="BN1854" s="365">
        <v>0</v>
      </c>
      <c r="BO1854" s="365">
        <v>0</v>
      </c>
      <c r="BP1854" s="365">
        <v>0</v>
      </c>
      <c r="BQ1854" s="365">
        <v>0</v>
      </c>
      <c r="BR1854" s="365">
        <v>0</v>
      </c>
      <c r="BS1854" s="365">
        <v>0</v>
      </c>
      <c r="BT1854" s="365">
        <v>0</v>
      </c>
      <c r="BU1854" s="365">
        <v>0</v>
      </c>
      <c r="BV1854" s="365">
        <v>0</v>
      </c>
      <c r="BW1854" s="365">
        <v>0</v>
      </c>
      <c r="BX1854" s="365">
        <v>0</v>
      </c>
      <c r="BY1854" s="365">
        <v>0</v>
      </c>
      <c r="BZ1854" s="365">
        <v>0</v>
      </c>
      <c r="CA1854" s="365">
        <v>0</v>
      </c>
      <c r="CB1854" s="365">
        <v>0</v>
      </c>
      <c r="CC1854" s="365">
        <v>0</v>
      </c>
      <c r="CD1854" s="365">
        <v>0</v>
      </c>
      <c r="CE1854" s="365">
        <v>0</v>
      </c>
      <c r="CF1854" s="365">
        <v>0</v>
      </c>
      <c r="CG1854" s="365">
        <v>0</v>
      </c>
      <c r="CH1854" s="365">
        <v>0</v>
      </c>
      <c r="CI1854" s="365">
        <v>0</v>
      </c>
      <c r="CJ1854" s="365">
        <v>0</v>
      </c>
      <c r="CK1854" s="365">
        <v>0</v>
      </c>
      <c r="CL1854" s="365">
        <v>0</v>
      </c>
      <c r="CM1854" s="365">
        <v>0</v>
      </c>
      <c r="CN1854" s="365">
        <v>0</v>
      </c>
      <c r="CO1854" s="365">
        <v>0</v>
      </c>
      <c r="CP1854" s="365">
        <v>0</v>
      </c>
      <c r="CQ1854" s="365">
        <v>0</v>
      </c>
      <c r="CR1854" s="365">
        <v>0</v>
      </c>
      <c r="CS1854" s="365">
        <v>0</v>
      </c>
      <c r="CT1854" s="365">
        <v>0</v>
      </c>
      <c r="CU1854" s="365">
        <v>0</v>
      </c>
      <c r="CV1854" s="365">
        <v>0</v>
      </c>
      <c r="CW1854" s="365">
        <v>0</v>
      </c>
      <c r="CX1854" s="365">
        <v>0</v>
      </c>
      <c r="CY1854" s="365">
        <v>0</v>
      </c>
      <c r="CZ1854" s="365">
        <v>0</v>
      </c>
      <c r="DA1854" s="365">
        <v>0</v>
      </c>
      <c r="DB1854" s="365">
        <v>0</v>
      </c>
      <c r="DC1854" s="365">
        <v>0</v>
      </c>
    </row>
    <row r="1855" spans="1:107">
      <c r="A1855" s="458" t="str">
        <f t="shared" si="28"/>
        <v>1622504264636001</v>
      </c>
      <c r="B1855" s="364" t="s">
        <v>1616</v>
      </c>
      <c r="C1855" s="364" t="s">
        <v>553</v>
      </c>
      <c r="D1855" s="364" t="s">
        <v>575</v>
      </c>
      <c r="E1855" s="364" t="s">
        <v>740</v>
      </c>
      <c r="F1855" s="364" t="s">
        <v>597</v>
      </c>
      <c r="G1855" s="364" t="s">
        <v>472</v>
      </c>
      <c r="H1855" s="364" t="s">
        <v>753</v>
      </c>
      <c r="I1855" s="364" t="s">
        <v>755</v>
      </c>
      <c r="J1855" s="364" t="s">
        <v>745</v>
      </c>
      <c r="K1855" s="364" t="s">
        <v>563</v>
      </c>
      <c r="L1855" s="364" t="s">
        <v>741</v>
      </c>
      <c r="M1855" s="364" t="s">
        <v>744</v>
      </c>
      <c r="N1855" s="364" t="s">
        <v>740</v>
      </c>
      <c r="O1855" s="364" t="s">
        <v>738</v>
      </c>
      <c r="P1855" s="364" t="s">
        <v>739</v>
      </c>
      <c r="Q1855" s="364" t="s">
        <v>555</v>
      </c>
      <c r="R1855" s="364" t="s">
        <v>555</v>
      </c>
      <c r="S1855" s="364" t="s">
        <v>555</v>
      </c>
      <c r="T1855" s="365">
        <v>0</v>
      </c>
      <c r="U1855" s="365">
        <v>0</v>
      </c>
      <c r="V1855" s="365">
        <v>0</v>
      </c>
      <c r="W1855" s="365">
        <v>0</v>
      </c>
      <c r="X1855" s="365">
        <v>0</v>
      </c>
      <c r="Y1855" s="365">
        <v>0</v>
      </c>
      <c r="Z1855" s="365">
        <v>0</v>
      </c>
      <c r="AA1855" s="365">
        <v>0</v>
      </c>
      <c r="AB1855" s="365">
        <v>0</v>
      </c>
      <c r="AC1855" s="365">
        <v>0</v>
      </c>
      <c r="AD1855" s="365">
        <v>0</v>
      </c>
      <c r="AE1855" s="365">
        <v>0</v>
      </c>
      <c r="AF1855" s="365">
        <v>0</v>
      </c>
      <c r="AG1855" s="365">
        <v>0</v>
      </c>
      <c r="AH1855" s="365">
        <v>0</v>
      </c>
      <c r="AI1855" s="365">
        <v>0</v>
      </c>
      <c r="AJ1855" s="365">
        <v>0</v>
      </c>
      <c r="AK1855" s="365">
        <v>0</v>
      </c>
      <c r="AL1855" s="365">
        <v>0</v>
      </c>
      <c r="AM1855" s="365">
        <v>0</v>
      </c>
      <c r="AN1855" s="365">
        <v>0</v>
      </c>
      <c r="AO1855" s="365">
        <v>0</v>
      </c>
      <c r="AP1855" s="365">
        <v>0</v>
      </c>
      <c r="AQ1855" s="365">
        <v>0</v>
      </c>
      <c r="AR1855" s="365">
        <v>12</v>
      </c>
      <c r="AS1855" s="365">
        <v>0</v>
      </c>
      <c r="AT1855" s="365">
        <v>0</v>
      </c>
      <c r="AU1855" s="365">
        <v>1</v>
      </c>
      <c r="AV1855" s="365">
        <v>0</v>
      </c>
      <c r="AW1855" s="365">
        <v>0</v>
      </c>
      <c r="AX1855" s="365">
        <v>0</v>
      </c>
      <c r="AY1855" s="365">
        <v>0</v>
      </c>
      <c r="AZ1855" s="365">
        <v>0</v>
      </c>
      <c r="BA1855" s="365">
        <v>0</v>
      </c>
      <c r="BB1855" s="365">
        <v>0</v>
      </c>
      <c r="BC1855" s="365">
        <v>0</v>
      </c>
      <c r="BD1855" s="365">
        <v>0</v>
      </c>
      <c r="BE1855" s="365">
        <v>0</v>
      </c>
      <c r="BF1855" s="365">
        <v>0</v>
      </c>
      <c r="BG1855" s="365">
        <v>191</v>
      </c>
      <c r="BH1855" s="365">
        <v>0</v>
      </c>
      <c r="BI1855" s="365">
        <v>0</v>
      </c>
      <c r="BJ1855" s="365">
        <v>0</v>
      </c>
      <c r="BK1855" s="365">
        <v>1438</v>
      </c>
      <c r="BL1855" s="365">
        <v>0</v>
      </c>
      <c r="BM1855" s="365">
        <v>0</v>
      </c>
      <c r="BN1855" s="365">
        <v>0</v>
      </c>
      <c r="BO1855" s="365">
        <v>0</v>
      </c>
      <c r="BP1855" s="365">
        <v>0</v>
      </c>
      <c r="BQ1855" s="365">
        <v>0</v>
      </c>
      <c r="BR1855" s="365">
        <v>0</v>
      </c>
      <c r="BS1855" s="365">
        <v>0</v>
      </c>
      <c r="BT1855" s="365">
        <v>0</v>
      </c>
      <c r="BU1855" s="365">
        <v>0</v>
      </c>
      <c r="BV1855" s="365">
        <v>0</v>
      </c>
      <c r="BW1855" s="365">
        <v>0</v>
      </c>
      <c r="BX1855" s="365">
        <v>0</v>
      </c>
      <c r="BY1855" s="365">
        <v>0</v>
      </c>
      <c r="BZ1855" s="365">
        <v>0</v>
      </c>
      <c r="CA1855" s="365">
        <v>0</v>
      </c>
      <c r="CB1855" s="365">
        <v>0</v>
      </c>
      <c r="CC1855" s="365">
        <v>0</v>
      </c>
      <c r="CD1855" s="365">
        <v>0</v>
      </c>
      <c r="CE1855" s="365">
        <v>0</v>
      </c>
      <c r="CF1855" s="365">
        <v>0</v>
      </c>
      <c r="CG1855" s="365">
        <v>0</v>
      </c>
      <c r="CH1855" s="365">
        <v>24</v>
      </c>
      <c r="CI1855" s="365">
        <v>12</v>
      </c>
      <c r="CJ1855" s="365">
        <v>12</v>
      </c>
      <c r="CK1855" s="365">
        <v>2</v>
      </c>
      <c r="CL1855" s="365">
        <v>1</v>
      </c>
      <c r="CM1855" s="365">
        <v>1</v>
      </c>
      <c r="CN1855" s="365">
        <v>9259</v>
      </c>
      <c r="CO1855" s="365">
        <v>3397</v>
      </c>
      <c r="CP1855" s="365">
        <v>0</v>
      </c>
      <c r="CQ1855" s="365">
        <v>179</v>
      </c>
      <c r="CR1855" s="365">
        <v>5</v>
      </c>
      <c r="CS1855" s="365">
        <v>0</v>
      </c>
      <c r="CT1855" s="365">
        <v>0</v>
      </c>
      <c r="CU1855" s="365">
        <v>0</v>
      </c>
      <c r="CV1855" s="365">
        <v>0</v>
      </c>
      <c r="CW1855" s="365">
        <v>3219</v>
      </c>
      <c r="CX1855" s="365">
        <v>655</v>
      </c>
      <c r="CY1855" s="365">
        <v>191</v>
      </c>
      <c r="CZ1855" s="365">
        <v>146</v>
      </c>
      <c r="DA1855" s="365">
        <v>50</v>
      </c>
      <c r="DB1855" s="365">
        <v>0</v>
      </c>
      <c r="DC1855" s="365">
        <v>1438</v>
      </c>
    </row>
    <row r="1856" spans="1:107">
      <c r="A1856" s="458" t="str">
        <f t="shared" si="28"/>
        <v>1622601264636001</v>
      </c>
      <c r="B1856" s="364" t="s">
        <v>1616</v>
      </c>
      <c r="C1856" s="364" t="s">
        <v>553</v>
      </c>
      <c r="D1856" s="364" t="s">
        <v>575</v>
      </c>
      <c r="E1856" s="364" t="s">
        <v>740</v>
      </c>
      <c r="F1856" s="364" t="s">
        <v>597</v>
      </c>
      <c r="G1856" s="364" t="s">
        <v>472</v>
      </c>
      <c r="H1856" s="364" t="s">
        <v>753</v>
      </c>
      <c r="I1856" s="364" t="s">
        <v>755</v>
      </c>
      <c r="J1856" s="364" t="s">
        <v>570</v>
      </c>
      <c r="K1856" s="364" t="s">
        <v>558</v>
      </c>
      <c r="L1856" s="364" t="s">
        <v>741</v>
      </c>
      <c r="M1856" s="364" t="s">
        <v>744</v>
      </c>
      <c r="N1856" s="364" t="s">
        <v>740</v>
      </c>
      <c r="O1856" s="364" t="s">
        <v>738</v>
      </c>
      <c r="P1856" s="364" t="s">
        <v>739</v>
      </c>
      <c r="Q1856" s="364" t="s">
        <v>555</v>
      </c>
      <c r="R1856" s="364" t="s">
        <v>555</v>
      </c>
      <c r="S1856" s="364" t="s">
        <v>555</v>
      </c>
      <c r="T1856" s="365">
        <v>23732</v>
      </c>
      <c r="U1856" s="365">
        <v>23480</v>
      </c>
      <c r="V1856" s="365">
        <v>23480</v>
      </c>
      <c r="W1856" s="365">
        <v>0</v>
      </c>
      <c r="X1856" s="365">
        <v>0</v>
      </c>
      <c r="Y1856" s="365">
        <v>0</v>
      </c>
      <c r="Z1856" s="365">
        <v>252</v>
      </c>
      <c r="AA1856" s="365">
        <v>0</v>
      </c>
      <c r="AB1856" s="365">
        <v>0</v>
      </c>
      <c r="AC1856" s="365">
        <v>0</v>
      </c>
      <c r="AD1856" s="365">
        <v>252</v>
      </c>
      <c r="AE1856" s="365">
        <v>25252</v>
      </c>
      <c r="AF1856" s="365">
        <v>25252</v>
      </c>
      <c r="AG1856" s="365">
        <v>19653</v>
      </c>
      <c r="AH1856" s="365">
        <v>89</v>
      </c>
      <c r="AI1856" s="365">
        <v>5510</v>
      </c>
      <c r="AJ1856" s="365">
        <v>0</v>
      </c>
      <c r="AK1856" s="365">
        <v>0</v>
      </c>
      <c r="AL1856" s="365">
        <v>0</v>
      </c>
      <c r="AM1856" s="365">
        <v>0</v>
      </c>
      <c r="AN1856" s="365">
        <v>0</v>
      </c>
      <c r="AO1856" s="365">
        <v>-1520</v>
      </c>
      <c r="AP1856" s="365">
        <v>0</v>
      </c>
      <c r="AQ1856" s="365">
        <v>0</v>
      </c>
      <c r="AR1856" s="365">
        <v>0</v>
      </c>
      <c r="AS1856" s="365">
        <v>0</v>
      </c>
      <c r="AT1856" s="365">
        <v>0</v>
      </c>
      <c r="AU1856" s="365">
        <v>0</v>
      </c>
      <c r="AV1856" s="365">
        <v>0</v>
      </c>
      <c r="AW1856" s="365">
        <v>0</v>
      </c>
      <c r="AX1856" s="365">
        <v>0</v>
      </c>
      <c r="AY1856" s="365">
        <v>0</v>
      </c>
      <c r="AZ1856" s="365">
        <v>0</v>
      </c>
      <c r="BA1856" s="365">
        <v>0</v>
      </c>
      <c r="BB1856" s="365">
        <v>0</v>
      </c>
      <c r="BC1856" s="365">
        <v>0</v>
      </c>
      <c r="BD1856" s="365">
        <v>0</v>
      </c>
      <c r="BE1856" s="365">
        <v>0</v>
      </c>
      <c r="BF1856" s="365">
        <v>0</v>
      </c>
      <c r="BG1856" s="365">
        <v>0</v>
      </c>
      <c r="BH1856" s="365">
        <v>0</v>
      </c>
      <c r="BI1856" s="365">
        <v>0</v>
      </c>
      <c r="BJ1856" s="365">
        <v>0</v>
      </c>
      <c r="BK1856" s="365">
        <v>0</v>
      </c>
      <c r="BL1856" s="365">
        <v>0</v>
      </c>
      <c r="BM1856" s="365">
        <v>0</v>
      </c>
      <c r="BN1856" s="365">
        <v>0</v>
      </c>
      <c r="BO1856" s="365">
        <v>0</v>
      </c>
      <c r="BP1856" s="365">
        <v>0</v>
      </c>
      <c r="BQ1856" s="365">
        <v>0</v>
      </c>
      <c r="BR1856" s="365">
        <v>0</v>
      </c>
      <c r="BS1856" s="365">
        <v>0</v>
      </c>
      <c r="BT1856" s="365">
        <v>0</v>
      </c>
      <c r="BU1856" s="365">
        <v>0</v>
      </c>
      <c r="BV1856" s="365">
        <v>0</v>
      </c>
      <c r="BW1856" s="365">
        <v>0</v>
      </c>
      <c r="BX1856" s="365">
        <v>-1520</v>
      </c>
      <c r="BY1856" s="365">
        <v>34</v>
      </c>
      <c r="BZ1856" s="365">
        <v>2444</v>
      </c>
      <c r="CA1856" s="365">
        <v>0</v>
      </c>
    </row>
    <row r="1857" spans="1:98">
      <c r="A1857" s="458" t="str">
        <f t="shared" si="28"/>
        <v>1622602264636001</v>
      </c>
      <c r="B1857" s="364" t="s">
        <v>1616</v>
      </c>
      <c r="C1857" s="364" t="s">
        <v>553</v>
      </c>
      <c r="D1857" s="364" t="s">
        <v>575</v>
      </c>
      <c r="E1857" s="364" t="s">
        <v>740</v>
      </c>
      <c r="F1857" s="364" t="s">
        <v>597</v>
      </c>
      <c r="G1857" s="364" t="s">
        <v>472</v>
      </c>
      <c r="H1857" s="364" t="s">
        <v>753</v>
      </c>
      <c r="I1857" s="364" t="s">
        <v>755</v>
      </c>
      <c r="J1857" s="364" t="s">
        <v>570</v>
      </c>
      <c r="K1857" s="364" t="s">
        <v>561</v>
      </c>
      <c r="L1857" s="364" t="s">
        <v>741</v>
      </c>
      <c r="M1857" s="364" t="s">
        <v>744</v>
      </c>
      <c r="N1857" s="364" t="s">
        <v>740</v>
      </c>
      <c r="O1857" s="364" t="s">
        <v>738</v>
      </c>
      <c r="P1857" s="364" t="s">
        <v>739</v>
      </c>
      <c r="Q1857" s="364" t="s">
        <v>555</v>
      </c>
      <c r="R1857" s="364" t="s">
        <v>555</v>
      </c>
      <c r="S1857" s="364" t="s">
        <v>555</v>
      </c>
      <c r="T1857" s="365">
        <v>0</v>
      </c>
      <c r="U1857" s="365">
        <v>890</v>
      </c>
      <c r="V1857" s="365">
        <v>0</v>
      </c>
      <c r="W1857" s="365">
        <v>0</v>
      </c>
      <c r="X1857" s="365">
        <v>0</v>
      </c>
      <c r="Y1857" s="365">
        <v>0</v>
      </c>
      <c r="Z1857" s="365">
        <v>0</v>
      </c>
      <c r="AA1857" s="365">
        <v>890</v>
      </c>
      <c r="AB1857" s="365">
        <v>0</v>
      </c>
      <c r="AC1857" s="365">
        <v>163</v>
      </c>
      <c r="AD1857" s="365">
        <v>0</v>
      </c>
      <c r="AE1857" s="365">
        <v>0</v>
      </c>
      <c r="AF1857" s="365">
        <v>163</v>
      </c>
      <c r="AG1857" s="365">
        <v>0</v>
      </c>
      <c r="AH1857" s="365">
        <v>0</v>
      </c>
      <c r="AI1857" s="365">
        <v>0</v>
      </c>
      <c r="AJ1857" s="365">
        <v>0</v>
      </c>
      <c r="AK1857" s="365">
        <v>0</v>
      </c>
      <c r="AL1857" s="365">
        <v>0</v>
      </c>
      <c r="AM1857" s="365">
        <v>17101</v>
      </c>
      <c r="AN1857" s="365">
        <v>0</v>
      </c>
      <c r="AO1857" s="365">
        <v>0</v>
      </c>
      <c r="AU1857" s="365">
        <v>0</v>
      </c>
      <c r="AV1857" s="365">
        <v>0</v>
      </c>
      <c r="AW1857" s="365">
        <v>0</v>
      </c>
      <c r="AX1857" s="365">
        <v>0</v>
      </c>
      <c r="AY1857" s="365">
        <v>0</v>
      </c>
      <c r="AZ1857" s="365">
        <v>0</v>
      </c>
      <c r="BA1857" s="365">
        <v>0</v>
      </c>
      <c r="BB1857" s="365">
        <v>0</v>
      </c>
      <c r="BC1857" s="365">
        <v>0</v>
      </c>
      <c r="BD1857" s="365">
        <v>0</v>
      </c>
      <c r="BE1857" s="365">
        <v>0</v>
      </c>
      <c r="BF1857" s="365">
        <v>0</v>
      </c>
      <c r="BG1857" s="365">
        <v>0</v>
      </c>
      <c r="BH1857" s="365">
        <v>0</v>
      </c>
      <c r="BI1857" s="365">
        <v>0</v>
      </c>
      <c r="BJ1857" s="365">
        <v>0</v>
      </c>
      <c r="BK1857" s="365">
        <v>0</v>
      </c>
      <c r="BL1857" s="365">
        <v>14638</v>
      </c>
      <c r="BM1857" s="365">
        <v>0</v>
      </c>
      <c r="BN1857" s="365">
        <v>0</v>
      </c>
      <c r="BO1857" s="365">
        <v>8842</v>
      </c>
      <c r="BP1857" s="365">
        <v>0</v>
      </c>
      <c r="BQ1857" s="365">
        <v>0</v>
      </c>
      <c r="BR1857" s="365">
        <v>0</v>
      </c>
      <c r="BS1857" s="365">
        <v>0</v>
      </c>
      <c r="BT1857" s="365">
        <v>0</v>
      </c>
      <c r="BU1857" s="365">
        <v>0</v>
      </c>
      <c r="BV1857" s="365">
        <v>0</v>
      </c>
      <c r="BW1857" s="365">
        <v>0</v>
      </c>
      <c r="BX1857" s="365">
        <v>0</v>
      </c>
      <c r="BY1857" s="365">
        <v>0</v>
      </c>
      <c r="BZ1857" s="365">
        <v>0</v>
      </c>
      <c r="CA1857" s="365">
        <v>0</v>
      </c>
      <c r="CB1857" s="365">
        <v>0</v>
      </c>
      <c r="CC1857" s="365">
        <v>0</v>
      </c>
      <c r="CD1857" s="365">
        <v>0</v>
      </c>
      <c r="CE1857" s="365">
        <v>0</v>
      </c>
      <c r="CF1857" s="365">
        <v>0</v>
      </c>
      <c r="CG1857" s="365">
        <v>0</v>
      </c>
      <c r="CH1857" s="365">
        <v>0</v>
      </c>
      <c r="CI1857" s="365">
        <v>0</v>
      </c>
      <c r="CJ1857" s="365">
        <v>0</v>
      </c>
      <c r="CK1857" s="365">
        <v>0</v>
      </c>
      <c r="CL1857" s="365">
        <v>0</v>
      </c>
      <c r="CM1857" s="365">
        <v>0</v>
      </c>
      <c r="CN1857" s="365">
        <v>0</v>
      </c>
      <c r="CO1857" s="365">
        <v>0</v>
      </c>
      <c r="CP1857" s="365">
        <v>0</v>
      </c>
      <c r="CQ1857" s="365">
        <v>0</v>
      </c>
      <c r="CR1857" s="365">
        <v>0</v>
      </c>
      <c r="CS1857" s="365">
        <v>0</v>
      </c>
      <c r="CT1857" s="365">
        <v>0</v>
      </c>
    </row>
    <row r="1858" spans="1:98">
      <c r="A1858" s="458" t="str">
        <f t="shared" si="28"/>
        <v>1625101264636001</v>
      </c>
      <c r="B1858" s="364" t="s">
        <v>1616</v>
      </c>
      <c r="C1858" s="364" t="s">
        <v>553</v>
      </c>
      <c r="D1858" s="364" t="s">
        <v>575</v>
      </c>
      <c r="E1858" s="364" t="s">
        <v>740</v>
      </c>
      <c r="F1858" s="364" t="s">
        <v>597</v>
      </c>
      <c r="G1858" s="364" t="s">
        <v>472</v>
      </c>
      <c r="H1858" s="364" t="s">
        <v>753</v>
      </c>
      <c r="I1858" s="364" t="s">
        <v>755</v>
      </c>
      <c r="J1858" s="364" t="s">
        <v>747</v>
      </c>
      <c r="K1858" s="364" t="s">
        <v>558</v>
      </c>
      <c r="L1858" s="364" t="s">
        <v>741</v>
      </c>
      <c r="M1858" s="364" t="s">
        <v>744</v>
      </c>
      <c r="N1858" s="364" t="s">
        <v>740</v>
      </c>
      <c r="O1858" s="364" t="s">
        <v>738</v>
      </c>
      <c r="P1858" s="364" t="s">
        <v>739</v>
      </c>
      <c r="Q1858" s="364" t="s">
        <v>555</v>
      </c>
      <c r="R1858" s="364" t="s">
        <v>555</v>
      </c>
      <c r="S1858" s="364" t="s">
        <v>555</v>
      </c>
      <c r="T1858" s="365">
        <v>4120401</v>
      </c>
      <c r="U1858" s="365">
        <v>3</v>
      </c>
      <c r="V1858" s="365">
        <v>1</v>
      </c>
      <c r="W1858" s="365">
        <v>0</v>
      </c>
      <c r="X1858" s="365">
        <v>0</v>
      </c>
      <c r="Y1858" s="365">
        <v>0</v>
      </c>
      <c r="Z1858" s="365">
        <v>0</v>
      </c>
      <c r="AA1858" s="365">
        <v>0</v>
      </c>
      <c r="AB1858" s="365">
        <v>0</v>
      </c>
      <c r="AC1858" s="365">
        <v>41</v>
      </c>
      <c r="AD1858" s="365">
        <v>0</v>
      </c>
      <c r="AE1858" s="365">
        <v>0</v>
      </c>
      <c r="AF1858" s="365">
        <v>0</v>
      </c>
      <c r="AG1858" s="365">
        <v>0</v>
      </c>
      <c r="AH1858" s="365">
        <v>0</v>
      </c>
      <c r="AI1858" s="365">
        <v>0</v>
      </c>
      <c r="AJ1858" s="365">
        <v>0</v>
      </c>
      <c r="AK1858" s="365">
        <v>0</v>
      </c>
      <c r="AL1858" s="365">
        <v>254</v>
      </c>
      <c r="AM1858" s="365">
        <v>2099</v>
      </c>
      <c r="AN1858" s="365">
        <v>0</v>
      </c>
      <c r="AO1858" s="365">
        <v>0</v>
      </c>
      <c r="AP1858" s="365">
        <v>0</v>
      </c>
      <c r="AQ1858" s="365">
        <v>0</v>
      </c>
      <c r="AR1858" s="365">
        <v>0</v>
      </c>
      <c r="AS1858" s="365">
        <v>0</v>
      </c>
      <c r="AT1858" s="365">
        <v>0</v>
      </c>
      <c r="AU1858" s="365">
        <v>0</v>
      </c>
      <c r="AV1858" s="365">
        <v>0</v>
      </c>
      <c r="AW1858" s="365">
        <v>0</v>
      </c>
      <c r="AX1858" s="365">
        <v>0</v>
      </c>
      <c r="AY1858" s="365">
        <v>0</v>
      </c>
      <c r="AZ1858" s="365">
        <v>0</v>
      </c>
      <c r="BA1858" s="365">
        <v>0</v>
      </c>
      <c r="BB1858" s="365">
        <v>0</v>
      </c>
      <c r="BC1858" s="365">
        <v>0</v>
      </c>
      <c r="BD1858" s="365">
        <v>0</v>
      </c>
      <c r="BE1858" s="365">
        <v>808</v>
      </c>
      <c r="BF1858" s="365">
        <v>0</v>
      </c>
      <c r="BG1858" s="365">
        <v>0</v>
      </c>
      <c r="BH1858" s="365">
        <v>0</v>
      </c>
      <c r="BI1858" s="365">
        <v>3</v>
      </c>
      <c r="BJ1858" s="365">
        <v>0</v>
      </c>
      <c r="BK1858" s="365">
        <v>0</v>
      </c>
      <c r="BL1858" s="365">
        <v>0</v>
      </c>
      <c r="BM1858" s="365">
        <v>1</v>
      </c>
      <c r="BN1858" s="365">
        <v>0</v>
      </c>
      <c r="BO1858" s="365">
        <v>4</v>
      </c>
      <c r="BP1858" s="365">
        <v>4</v>
      </c>
      <c r="BQ1858" s="365">
        <v>4</v>
      </c>
      <c r="BR1858" s="365">
        <v>0</v>
      </c>
      <c r="BS1858" s="365">
        <v>1</v>
      </c>
      <c r="BT1858" s="365">
        <v>0</v>
      </c>
      <c r="BU1858" s="365">
        <v>0</v>
      </c>
      <c r="BV1858" s="365">
        <v>0</v>
      </c>
      <c r="BW1858" s="365">
        <v>2</v>
      </c>
      <c r="BX1858" s="365">
        <v>1</v>
      </c>
      <c r="BY1858" s="365">
        <v>0</v>
      </c>
      <c r="BZ1858" s="365">
        <v>0</v>
      </c>
      <c r="CA1858" s="365">
        <v>0</v>
      </c>
      <c r="CB1858" s="365">
        <v>0</v>
      </c>
      <c r="CC1858" s="365">
        <v>0</v>
      </c>
      <c r="CD1858" s="365">
        <v>0</v>
      </c>
      <c r="CE1858" s="365">
        <v>0</v>
      </c>
      <c r="CF1858" s="365">
        <v>0</v>
      </c>
      <c r="CG1858" s="365">
        <v>0</v>
      </c>
      <c r="CH1858" s="365">
        <v>0</v>
      </c>
      <c r="CI1858" s="365">
        <v>0</v>
      </c>
      <c r="CJ1858" s="365">
        <v>0</v>
      </c>
      <c r="CK1858" s="365">
        <v>1</v>
      </c>
      <c r="CL1858" s="365">
        <v>0</v>
      </c>
      <c r="CM1858" s="365">
        <v>0</v>
      </c>
      <c r="CN1858" s="365">
        <v>0</v>
      </c>
      <c r="CO1858" s="365">
        <v>2</v>
      </c>
      <c r="CP1858" s="365">
        <v>1</v>
      </c>
      <c r="CQ1858" s="365">
        <v>1</v>
      </c>
      <c r="CR1858" s="365">
        <v>0</v>
      </c>
      <c r="CS1858" s="365">
        <v>0</v>
      </c>
      <c r="CT1858" s="365">
        <v>0</v>
      </c>
    </row>
    <row r="1859" spans="1:98">
      <c r="A1859" s="458" t="str">
        <f t="shared" ref="A1859:A1922" si="29">+D1859&amp;E1859&amp;J1859&amp;K1859&amp;F1859&amp;H1859</f>
        <v>1761001264636000</v>
      </c>
      <c r="B1859" s="364" t="s">
        <v>1616</v>
      </c>
      <c r="C1859" s="364" t="s">
        <v>553</v>
      </c>
      <c r="D1859" s="364" t="s">
        <v>576</v>
      </c>
      <c r="E1859" s="364" t="s">
        <v>742</v>
      </c>
      <c r="F1859" s="364" t="s">
        <v>597</v>
      </c>
      <c r="G1859" s="364" t="s">
        <v>472</v>
      </c>
      <c r="H1859" s="364" t="s">
        <v>556</v>
      </c>
      <c r="J1859" s="364" t="s">
        <v>568</v>
      </c>
      <c r="K1859" s="364" t="s">
        <v>558</v>
      </c>
      <c r="L1859" s="364" t="s">
        <v>754</v>
      </c>
      <c r="M1859" s="364" t="s">
        <v>744</v>
      </c>
      <c r="N1859" s="364" t="s">
        <v>739</v>
      </c>
      <c r="O1859" s="364" t="s">
        <v>743</v>
      </c>
      <c r="P1859" s="364" t="s">
        <v>739</v>
      </c>
      <c r="Q1859" s="364" t="s">
        <v>740</v>
      </c>
      <c r="R1859" s="364" t="s">
        <v>743</v>
      </c>
      <c r="S1859" s="364" t="s">
        <v>739</v>
      </c>
      <c r="T1859" s="365">
        <v>4090224</v>
      </c>
      <c r="U1859" s="365">
        <v>4110701</v>
      </c>
      <c r="V1859" s="365">
        <v>4080401</v>
      </c>
      <c r="W1859" s="365">
        <v>1</v>
      </c>
      <c r="X1859" s="365">
        <v>0</v>
      </c>
      <c r="Y1859" s="365">
        <v>0</v>
      </c>
      <c r="Z1859" s="365">
        <v>2012</v>
      </c>
      <c r="AA1859" s="365">
        <v>0</v>
      </c>
      <c r="AB1859" s="365">
        <v>2670</v>
      </c>
      <c r="AC1859" s="365">
        <v>1108</v>
      </c>
      <c r="AD1859" s="365">
        <v>1108</v>
      </c>
      <c r="AE1859" s="365">
        <v>953</v>
      </c>
      <c r="AF1859" s="365">
        <v>6199</v>
      </c>
      <c r="AG1859" s="365">
        <v>0</v>
      </c>
      <c r="AH1859" s="365">
        <v>75</v>
      </c>
      <c r="AI1859" s="365">
        <v>75</v>
      </c>
      <c r="AJ1859" s="365">
        <v>75</v>
      </c>
      <c r="AK1859" s="365">
        <v>12295602</v>
      </c>
      <c r="AL1859" s="365">
        <v>2667239</v>
      </c>
      <c r="AM1859" s="365">
        <v>1221135</v>
      </c>
      <c r="AN1859" s="365">
        <v>1236790</v>
      </c>
      <c r="AO1859" s="365">
        <v>111245</v>
      </c>
      <c r="AP1859" s="365">
        <v>0</v>
      </c>
      <c r="AQ1859" s="365">
        <v>98069</v>
      </c>
      <c r="AR1859" s="365">
        <v>1651743</v>
      </c>
      <c r="AS1859" s="365">
        <v>0</v>
      </c>
      <c r="AT1859" s="365">
        <v>788259</v>
      </c>
      <c r="AU1859" s="365">
        <v>0</v>
      </c>
      <c r="AV1859" s="365">
        <v>227237</v>
      </c>
      <c r="AW1859" s="365">
        <v>2371995</v>
      </c>
      <c r="AX1859" s="365">
        <v>14</v>
      </c>
      <c r="AY1859" s="365">
        <v>13</v>
      </c>
      <c r="AZ1859" s="365">
        <v>1</v>
      </c>
      <c r="BA1859" s="365">
        <v>0</v>
      </c>
      <c r="BB1859" s="365">
        <v>0</v>
      </c>
      <c r="BC1859" s="365">
        <v>0</v>
      </c>
      <c r="BD1859" s="365">
        <v>0</v>
      </c>
      <c r="BE1859" s="365">
        <v>4</v>
      </c>
      <c r="BF1859" s="365">
        <v>0</v>
      </c>
      <c r="BG1859" s="365">
        <v>4</v>
      </c>
      <c r="BH1859" s="365">
        <v>0</v>
      </c>
      <c r="BI1859" s="365">
        <v>0</v>
      </c>
      <c r="BJ1859" s="365">
        <v>764</v>
      </c>
      <c r="BK1859" s="365">
        <v>764</v>
      </c>
      <c r="BL1859" s="365">
        <v>0</v>
      </c>
      <c r="BM1859" s="365">
        <v>423</v>
      </c>
      <c r="BN1859" s="365">
        <v>0</v>
      </c>
      <c r="BO1859" s="365">
        <v>284</v>
      </c>
      <c r="BP1859" s="365">
        <v>100806</v>
      </c>
      <c r="BQ1859" s="365">
        <v>100806</v>
      </c>
      <c r="BR1859" s="365">
        <v>0</v>
      </c>
      <c r="BS1859" s="365">
        <v>95663</v>
      </c>
      <c r="BT1859" s="365">
        <v>0</v>
      </c>
      <c r="BU1859" s="365">
        <v>0</v>
      </c>
      <c r="BV1859" s="365">
        <v>46</v>
      </c>
      <c r="BW1859" s="365">
        <v>0</v>
      </c>
      <c r="BX1859" s="365">
        <v>0</v>
      </c>
      <c r="BY1859" s="365">
        <v>0</v>
      </c>
      <c r="BZ1859" s="365">
        <v>0</v>
      </c>
      <c r="CA1859" s="365">
        <v>0</v>
      </c>
    </row>
    <row r="1860" spans="1:98">
      <c r="A1860" s="458" t="str">
        <f t="shared" si="29"/>
        <v>1761002264636000</v>
      </c>
      <c r="B1860" s="364" t="s">
        <v>1616</v>
      </c>
      <c r="C1860" s="364" t="s">
        <v>553</v>
      </c>
      <c r="D1860" s="364" t="s">
        <v>576</v>
      </c>
      <c r="E1860" s="364" t="s">
        <v>742</v>
      </c>
      <c r="F1860" s="364" t="s">
        <v>597</v>
      </c>
      <c r="G1860" s="364" t="s">
        <v>472</v>
      </c>
      <c r="H1860" s="364" t="s">
        <v>556</v>
      </c>
      <c r="J1860" s="364" t="s">
        <v>568</v>
      </c>
      <c r="K1860" s="364" t="s">
        <v>561</v>
      </c>
      <c r="L1860" s="364" t="s">
        <v>754</v>
      </c>
      <c r="M1860" s="364" t="s">
        <v>744</v>
      </c>
      <c r="N1860" s="364" t="s">
        <v>739</v>
      </c>
      <c r="O1860" s="364" t="s">
        <v>743</v>
      </c>
      <c r="P1860" s="364" t="s">
        <v>739</v>
      </c>
      <c r="Q1860" s="364" t="s">
        <v>740</v>
      </c>
      <c r="R1860" s="364" t="s">
        <v>743</v>
      </c>
      <c r="S1860" s="364" t="s">
        <v>739</v>
      </c>
      <c r="T1860" s="365">
        <v>0</v>
      </c>
      <c r="U1860" s="365">
        <v>0</v>
      </c>
      <c r="V1860" s="365">
        <v>0</v>
      </c>
      <c r="W1860" s="365">
        <v>0</v>
      </c>
      <c r="X1860" s="365">
        <v>0</v>
      </c>
      <c r="Y1860" s="365">
        <v>0</v>
      </c>
      <c r="Z1860" s="365">
        <v>148</v>
      </c>
      <c r="AA1860" s="365">
        <v>0</v>
      </c>
      <c r="AB1860" s="365">
        <v>0</v>
      </c>
      <c r="AC1860" s="365">
        <v>0</v>
      </c>
      <c r="AD1860" s="365">
        <v>0</v>
      </c>
      <c r="AE1860" s="365">
        <v>0</v>
      </c>
      <c r="AF1860" s="365">
        <v>0</v>
      </c>
      <c r="AG1860" s="365">
        <v>0</v>
      </c>
      <c r="AH1860" s="365">
        <v>0</v>
      </c>
      <c r="AI1860" s="365">
        <v>0</v>
      </c>
      <c r="AJ1860" s="365">
        <v>0</v>
      </c>
      <c r="AK1860" s="365">
        <v>0</v>
      </c>
    </row>
    <row r="1861" spans="1:98">
      <c r="A1861" s="458" t="str">
        <f t="shared" si="29"/>
        <v>1762101264636000</v>
      </c>
      <c r="B1861" s="364" t="s">
        <v>1616</v>
      </c>
      <c r="C1861" s="364" t="s">
        <v>553</v>
      </c>
      <c r="D1861" s="364" t="s">
        <v>576</v>
      </c>
      <c r="E1861" s="364" t="s">
        <v>742</v>
      </c>
      <c r="F1861" s="364" t="s">
        <v>597</v>
      </c>
      <c r="G1861" s="364" t="s">
        <v>472</v>
      </c>
      <c r="H1861" s="364" t="s">
        <v>556</v>
      </c>
      <c r="J1861" s="364" t="s">
        <v>559</v>
      </c>
      <c r="K1861" s="364" t="s">
        <v>558</v>
      </c>
      <c r="L1861" s="364" t="s">
        <v>754</v>
      </c>
      <c r="M1861" s="364" t="s">
        <v>744</v>
      </c>
      <c r="N1861" s="364" t="s">
        <v>739</v>
      </c>
      <c r="O1861" s="364" t="s">
        <v>743</v>
      </c>
      <c r="P1861" s="364" t="s">
        <v>739</v>
      </c>
      <c r="Q1861" s="364" t="s">
        <v>740</v>
      </c>
      <c r="R1861" s="364" t="s">
        <v>743</v>
      </c>
      <c r="S1861" s="364" t="s">
        <v>739</v>
      </c>
      <c r="T1861" s="365">
        <v>2247</v>
      </c>
      <c r="U1861" s="365">
        <v>191</v>
      </c>
      <c r="V1861" s="365">
        <v>0</v>
      </c>
      <c r="W1861" s="365">
        <v>339</v>
      </c>
      <c r="X1861" s="365">
        <v>570</v>
      </c>
      <c r="Y1861" s="365">
        <v>3347</v>
      </c>
      <c r="Z1861" s="365">
        <v>7668</v>
      </c>
      <c r="AA1861" s="365">
        <v>7668</v>
      </c>
      <c r="AB1861" s="365">
        <v>0</v>
      </c>
      <c r="AC1861" s="365">
        <v>0</v>
      </c>
      <c r="AD1861" s="365">
        <v>0</v>
      </c>
      <c r="AE1861" s="365">
        <v>6566</v>
      </c>
      <c r="AF1861" s="365">
        <v>75</v>
      </c>
      <c r="AG1861" s="365">
        <v>519</v>
      </c>
      <c r="AH1861" s="365">
        <v>686</v>
      </c>
      <c r="AI1861" s="365">
        <v>136</v>
      </c>
      <c r="AJ1861" s="365">
        <v>0</v>
      </c>
      <c r="AK1861" s="365">
        <v>0</v>
      </c>
      <c r="AL1861" s="365">
        <v>8861</v>
      </c>
      <c r="AM1861" s="365">
        <v>0</v>
      </c>
      <c r="AN1861" s="365">
        <v>0</v>
      </c>
      <c r="AO1861" s="365">
        <v>0</v>
      </c>
      <c r="AP1861" s="365">
        <v>0</v>
      </c>
      <c r="AQ1861" s="365">
        <v>0</v>
      </c>
      <c r="AR1861" s="365">
        <v>0</v>
      </c>
      <c r="AS1861" s="365">
        <v>0</v>
      </c>
      <c r="AT1861" s="365">
        <v>0</v>
      </c>
      <c r="AU1861" s="365">
        <v>683</v>
      </c>
      <c r="AV1861" s="365">
        <v>28541</v>
      </c>
      <c r="AW1861" s="365">
        <v>0</v>
      </c>
      <c r="AX1861" s="365">
        <v>0</v>
      </c>
      <c r="AY1861" s="365">
        <v>28541</v>
      </c>
    </row>
    <row r="1862" spans="1:98">
      <c r="A1862" s="458" t="str">
        <f t="shared" si="29"/>
        <v>1762102264636000</v>
      </c>
      <c r="B1862" s="364" t="s">
        <v>1616</v>
      </c>
      <c r="C1862" s="364" t="s">
        <v>553</v>
      </c>
      <c r="D1862" s="364" t="s">
        <v>576</v>
      </c>
      <c r="E1862" s="364" t="s">
        <v>742</v>
      </c>
      <c r="F1862" s="364" t="s">
        <v>597</v>
      </c>
      <c r="G1862" s="364" t="s">
        <v>472</v>
      </c>
      <c r="H1862" s="364" t="s">
        <v>556</v>
      </c>
      <c r="J1862" s="364" t="s">
        <v>559</v>
      </c>
      <c r="K1862" s="364" t="s">
        <v>561</v>
      </c>
      <c r="L1862" s="364" t="s">
        <v>754</v>
      </c>
      <c r="M1862" s="364" t="s">
        <v>744</v>
      </c>
      <c r="N1862" s="364" t="s">
        <v>739</v>
      </c>
      <c r="O1862" s="364" t="s">
        <v>743</v>
      </c>
      <c r="P1862" s="364" t="s">
        <v>739</v>
      </c>
      <c r="Q1862" s="364" t="s">
        <v>740</v>
      </c>
      <c r="R1862" s="364" t="s">
        <v>743</v>
      </c>
      <c r="S1862" s="364" t="s">
        <v>739</v>
      </c>
      <c r="T1862" s="365">
        <v>2247</v>
      </c>
      <c r="U1862" s="365">
        <v>0</v>
      </c>
      <c r="V1862" s="365">
        <v>191</v>
      </c>
      <c r="W1862" s="365">
        <v>0</v>
      </c>
      <c r="X1862" s="365">
        <v>0</v>
      </c>
      <c r="Y1862" s="365">
        <v>0</v>
      </c>
      <c r="Z1862" s="365">
        <v>339</v>
      </c>
      <c r="AA1862" s="365">
        <v>0</v>
      </c>
      <c r="AB1862" s="365">
        <v>570</v>
      </c>
      <c r="AC1862" s="365">
        <v>0</v>
      </c>
      <c r="AD1862" s="365">
        <v>0</v>
      </c>
      <c r="AE1862" s="365">
        <v>3347</v>
      </c>
      <c r="AF1862" s="365">
        <v>0</v>
      </c>
      <c r="AG1862" s="365">
        <v>0</v>
      </c>
    </row>
    <row r="1863" spans="1:98">
      <c r="A1863" s="458" t="str">
        <f t="shared" si="29"/>
        <v>1762401264636000</v>
      </c>
      <c r="B1863" s="364" t="s">
        <v>1616</v>
      </c>
      <c r="C1863" s="364" t="s">
        <v>553</v>
      </c>
      <c r="D1863" s="364" t="s">
        <v>576</v>
      </c>
      <c r="E1863" s="364" t="s">
        <v>742</v>
      </c>
      <c r="F1863" s="364" t="s">
        <v>597</v>
      </c>
      <c r="G1863" s="364" t="s">
        <v>472</v>
      </c>
      <c r="H1863" s="364" t="s">
        <v>556</v>
      </c>
      <c r="J1863" s="364" t="s">
        <v>560</v>
      </c>
      <c r="K1863" s="364" t="s">
        <v>558</v>
      </c>
      <c r="L1863" s="364" t="s">
        <v>754</v>
      </c>
      <c r="M1863" s="364" t="s">
        <v>744</v>
      </c>
      <c r="N1863" s="364" t="s">
        <v>739</v>
      </c>
      <c r="O1863" s="364" t="s">
        <v>743</v>
      </c>
      <c r="P1863" s="364" t="s">
        <v>739</v>
      </c>
      <c r="Q1863" s="364" t="s">
        <v>740</v>
      </c>
      <c r="R1863" s="364" t="s">
        <v>743</v>
      </c>
      <c r="S1863" s="364" t="s">
        <v>739</v>
      </c>
      <c r="T1863" s="365">
        <v>0</v>
      </c>
      <c r="U1863" s="365">
        <v>422338</v>
      </c>
      <c r="V1863" s="365">
        <v>283939</v>
      </c>
      <c r="W1863" s="365">
        <v>84620</v>
      </c>
      <c r="X1863" s="365">
        <v>0</v>
      </c>
      <c r="Y1863" s="365">
        <v>0</v>
      </c>
      <c r="Z1863" s="365">
        <v>0</v>
      </c>
      <c r="AA1863" s="365">
        <v>0</v>
      </c>
      <c r="AB1863" s="365">
        <v>0</v>
      </c>
      <c r="AC1863" s="365">
        <v>0</v>
      </c>
      <c r="AD1863" s="365">
        <v>0</v>
      </c>
      <c r="AE1863" s="365">
        <v>790897</v>
      </c>
      <c r="AF1863" s="365">
        <v>0</v>
      </c>
      <c r="AG1863" s="365">
        <v>790897</v>
      </c>
      <c r="AH1863" s="365">
        <v>0</v>
      </c>
      <c r="AI1863" s="365">
        <v>0</v>
      </c>
    </row>
    <row r="1864" spans="1:98">
      <c r="A1864" s="458" t="str">
        <f t="shared" si="29"/>
        <v>1762402264636000</v>
      </c>
      <c r="B1864" s="364" t="s">
        <v>1616</v>
      </c>
      <c r="C1864" s="364" t="s">
        <v>553</v>
      </c>
      <c r="D1864" s="364" t="s">
        <v>576</v>
      </c>
      <c r="E1864" s="364" t="s">
        <v>742</v>
      </c>
      <c r="F1864" s="364" t="s">
        <v>597</v>
      </c>
      <c r="G1864" s="364" t="s">
        <v>472</v>
      </c>
      <c r="H1864" s="364" t="s">
        <v>556</v>
      </c>
      <c r="J1864" s="364" t="s">
        <v>560</v>
      </c>
      <c r="K1864" s="364" t="s">
        <v>561</v>
      </c>
      <c r="L1864" s="364" t="s">
        <v>754</v>
      </c>
      <c r="M1864" s="364" t="s">
        <v>744</v>
      </c>
      <c r="N1864" s="364" t="s">
        <v>739</v>
      </c>
      <c r="O1864" s="364" t="s">
        <v>743</v>
      </c>
      <c r="P1864" s="364" t="s">
        <v>739</v>
      </c>
      <c r="Q1864" s="364" t="s">
        <v>740</v>
      </c>
      <c r="R1864" s="364" t="s">
        <v>743</v>
      </c>
      <c r="S1864" s="364" t="s">
        <v>739</v>
      </c>
      <c r="T1864" s="365">
        <v>0</v>
      </c>
      <c r="U1864" s="365">
        <v>396238</v>
      </c>
      <c r="V1864" s="365">
        <v>275162</v>
      </c>
      <c r="W1864" s="365">
        <v>76290</v>
      </c>
      <c r="X1864" s="365">
        <v>0</v>
      </c>
      <c r="Y1864" s="365">
        <v>0</v>
      </c>
      <c r="Z1864" s="365">
        <v>0</v>
      </c>
      <c r="AA1864" s="365">
        <v>0</v>
      </c>
      <c r="AB1864" s="365">
        <v>0</v>
      </c>
      <c r="AC1864" s="365">
        <v>0</v>
      </c>
      <c r="AD1864" s="365">
        <v>0</v>
      </c>
      <c r="AE1864" s="365">
        <v>747690</v>
      </c>
      <c r="AF1864" s="365">
        <v>0</v>
      </c>
      <c r="AG1864" s="365">
        <v>747690</v>
      </c>
      <c r="AH1864" s="365">
        <v>0</v>
      </c>
      <c r="AI1864" s="365">
        <v>0</v>
      </c>
    </row>
    <row r="1865" spans="1:98">
      <c r="A1865" s="458" t="str">
        <f t="shared" si="29"/>
        <v>1762403264636000</v>
      </c>
      <c r="B1865" s="364" t="s">
        <v>1616</v>
      </c>
      <c r="C1865" s="364" t="s">
        <v>553</v>
      </c>
      <c r="D1865" s="364" t="s">
        <v>576</v>
      </c>
      <c r="E1865" s="364" t="s">
        <v>742</v>
      </c>
      <c r="F1865" s="364" t="s">
        <v>597</v>
      </c>
      <c r="G1865" s="364" t="s">
        <v>472</v>
      </c>
      <c r="H1865" s="364" t="s">
        <v>556</v>
      </c>
      <c r="J1865" s="364" t="s">
        <v>560</v>
      </c>
      <c r="K1865" s="364" t="s">
        <v>562</v>
      </c>
      <c r="L1865" s="364" t="s">
        <v>754</v>
      </c>
      <c r="M1865" s="364" t="s">
        <v>744</v>
      </c>
      <c r="N1865" s="364" t="s">
        <v>739</v>
      </c>
      <c r="O1865" s="364" t="s">
        <v>743</v>
      </c>
      <c r="P1865" s="364" t="s">
        <v>739</v>
      </c>
      <c r="Q1865" s="364" t="s">
        <v>740</v>
      </c>
      <c r="R1865" s="364" t="s">
        <v>743</v>
      </c>
      <c r="S1865" s="364" t="s">
        <v>739</v>
      </c>
      <c r="T1865" s="365">
        <v>0</v>
      </c>
      <c r="U1865" s="365">
        <v>0</v>
      </c>
      <c r="V1865" s="365">
        <v>0</v>
      </c>
      <c r="W1865" s="365">
        <v>0</v>
      </c>
      <c r="X1865" s="365">
        <v>0</v>
      </c>
      <c r="Y1865" s="365">
        <v>0</v>
      </c>
      <c r="Z1865" s="365">
        <v>0</v>
      </c>
      <c r="AA1865" s="365">
        <v>0</v>
      </c>
      <c r="AB1865" s="365">
        <v>0</v>
      </c>
      <c r="AC1865" s="365">
        <v>0</v>
      </c>
      <c r="AD1865" s="365">
        <v>0</v>
      </c>
      <c r="AE1865" s="365">
        <v>0</v>
      </c>
      <c r="AF1865" s="365">
        <v>0</v>
      </c>
      <c r="AG1865" s="365">
        <v>0</v>
      </c>
      <c r="AH1865" s="365">
        <v>0</v>
      </c>
      <c r="AI1865" s="365">
        <v>0</v>
      </c>
    </row>
    <row r="1866" spans="1:98">
      <c r="A1866" s="458" t="str">
        <f t="shared" si="29"/>
        <v>1762404264636000</v>
      </c>
      <c r="B1866" s="364" t="s">
        <v>1616</v>
      </c>
      <c r="C1866" s="364" t="s">
        <v>553</v>
      </c>
      <c r="D1866" s="364" t="s">
        <v>576</v>
      </c>
      <c r="E1866" s="364" t="s">
        <v>742</v>
      </c>
      <c r="F1866" s="364" t="s">
        <v>597</v>
      </c>
      <c r="G1866" s="364" t="s">
        <v>472</v>
      </c>
      <c r="H1866" s="364" t="s">
        <v>556</v>
      </c>
      <c r="J1866" s="364" t="s">
        <v>560</v>
      </c>
      <c r="K1866" s="364" t="s">
        <v>563</v>
      </c>
      <c r="L1866" s="364" t="s">
        <v>754</v>
      </c>
      <c r="M1866" s="364" t="s">
        <v>744</v>
      </c>
      <c r="N1866" s="364" t="s">
        <v>739</v>
      </c>
      <c r="O1866" s="364" t="s">
        <v>743</v>
      </c>
      <c r="P1866" s="364" t="s">
        <v>739</v>
      </c>
      <c r="Q1866" s="364" t="s">
        <v>740</v>
      </c>
      <c r="R1866" s="364" t="s">
        <v>743</v>
      </c>
      <c r="S1866" s="364" t="s">
        <v>739</v>
      </c>
      <c r="T1866" s="365">
        <v>0</v>
      </c>
      <c r="U1866" s="365">
        <v>0</v>
      </c>
      <c r="V1866" s="365">
        <v>0</v>
      </c>
      <c r="W1866" s="365">
        <v>0</v>
      </c>
      <c r="X1866" s="365">
        <v>0</v>
      </c>
      <c r="Y1866" s="365">
        <v>0</v>
      </c>
      <c r="Z1866" s="365">
        <v>0</v>
      </c>
      <c r="AA1866" s="365">
        <v>0</v>
      </c>
      <c r="AB1866" s="365">
        <v>0</v>
      </c>
      <c r="AC1866" s="365">
        <v>0</v>
      </c>
      <c r="AD1866" s="365">
        <v>0</v>
      </c>
      <c r="AE1866" s="365">
        <v>0</v>
      </c>
      <c r="AF1866" s="365">
        <v>0</v>
      </c>
      <c r="AG1866" s="365">
        <v>0</v>
      </c>
      <c r="AH1866" s="365">
        <v>0</v>
      </c>
      <c r="AI1866" s="365">
        <v>0</v>
      </c>
    </row>
    <row r="1867" spans="1:98">
      <c r="A1867" s="458" t="str">
        <f t="shared" si="29"/>
        <v>1762405264636000</v>
      </c>
      <c r="B1867" s="364" t="s">
        <v>1616</v>
      </c>
      <c r="C1867" s="364" t="s">
        <v>553</v>
      </c>
      <c r="D1867" s="364" t="s">
        <v>576</v>
      </c>
      <c r="E1867" s="364" t="s">
        <v>742</v>
      </c>
      <c r="F1867" s="364" t="s">
        <v>597</v>
      </c>
      <c r="G1867" s="364" t="s">
        <v>472</v>
      </c>
      <c r="H1867" s="364" t="s">
        <v>556</v>
      </c>
      <c r="J1867" s="364" t="s">
        <v>560</v>
      </c>
      <c r="K1867" s="364" t="s">
        <v>564</v>
      </c>
      <c r="L1867" s="364" t="s">
        <v>754</v>
      </c>
      <c r="M1867" s="364" t="s">
        <v>744</v>
      </c>
      <c r="N1867" s="364" t="s">
        <v>739</v>
      </c>
      <c r="O1867" s="364" t="s">
        <v>743</v>
      </c>
      <c r="P1867" s="364" t="s">
        <v>739</v>
      </c>
      <c r="Q1867" s="364" t="s">
        <v>740</v>
      </c>
      <c r="R1867" s="364" t="s">
        <v>743</v>
      </c>
      <c r="S1867" s="364" t="s">
        <v>739</v>
      </c>
      <c r="T1867" s="365">
        <v>0</v>
      </c>
      <c r="U1867" s="365">
        <v>26100</v>
      </c>
      <c r="V1867" s="365">
        <v>8777</v>
      </c>
      <c r="W1867" s="365">
        <v>8330</v>
      </c>
      <c r="X1867" s="365">
        <v>0</v>
      </c>
      <c r="Y1867" s="365">
        <v>0</v>
      </c>
      <c r="Z1867" s="365">
        <v>0</v>
      </c>
      <c r="AA1867" s="365">
        <v>0</v>
      </c>
      <c r="AB1867" s="365">
        <v>0</v>
      </c>
      <c r="AC1867" s="365">
        <v>0</v>
      </c>
      <c r="AD1867" s="365">
        <v>0</v>
      </c>
      <c r="AE1867" s="365">
        <v>43207</v>
      </c>
      <c r="AF1867" s="365">
        <v>0</v>
      </c>
      <c r="AG1867" s="365">
        <v>43207</v>
      </c>
      <c r="AH1867" s="365">
        <v>0</v>
      </c>
      <c r="AI1867" s="365">
        <v>0</v>
      </c>
    </row>
    <row r="1868" spans="1:98">
      <c r="A1868" s="458" t="str">
        <f t="shared" si="29"/>
        <v>1762406264636000</v>
      </c>
      <c r="B1868" s="364" t="s">
        <v>1616</v>
      </c>
      <c r="C1868" s="364" t="s">
        <v>553</v>
      </c>
      <c r="D1868" s="364" t="s">
        <v>576</v>
      </c>
      <c r="E1868" s="364" t="s">
        <v>742</v>
      </c>
      <c r="F1868" s="364" t="s">
        <v>597</v>
      </c>
      <c r="G1868" s="364" t="s">
        <v>472</v>
      </c>
      <c r="H1868" s="364" t="s">
        <v>556</v>
      </c>
      <c r="J1868" s="364" t="s">
        <v>560</v>
      </c>
      <c r="K1868" s="364" t="s">
        <v>565</v>
      </c>
      <c r="L1868" s="364" t="s">
        <v>754</v>
      </c>
      <c r="M1868" s="364" t="s">
        <v>744</v>
      </c>
      <c r="N1868" s="364" t="s">
        <v>739</v>
      </c>
      <c r="O1868" s="364" t="s">
        <v>743</v>
      </c>
      <c r="P1868" s="364" t="s">
        <v>739</v>
      </c>
      <c r="Q1868" s="364" t="s">
        <v>740</v>
      </c>
      <c r="R1868" s="364" t="s">
        <v>743</v>
      </c>
      <c r="S1868" s="364" t="s">
        <v>739</v>
      </c>
      <c r="T1868" s="365">
        <v>0</v>
      </c>
      <c r="U1868" s="365">
        <v>0</v>
      </c>
      <c r="V1868" s="365">
        <v>0</v>
      </c>
      <c r="W1868" s="365">
        <v>0</v>
      </c>
      <c r="X1868" s="365">
        <v>0</v>
      </c>
      <c r="Y1868" s="365">
        <v>0</v>
      </c>
      <c r="Z1868" s="365">
        <v>0</v>
      </c>
      <c r="AA1868" s="365">
        <v>0</v>
      </c>
      <c r="AB1868" s="365">
        <v>0</v>
      </c>
      <c r="AC1868" s="365">
        <v>0</v>
      </c>
      <c r="AD1868" s="365">
        <v>0</v>
      </c>
      <c r="AE1868" s="365">
        <v>0</v>
      </c>
      <c r="AF1868" s="365">
        <v>0</v>
      </c>
      <c r="AG1868" s="365">
        <v>0</v>
      </c>
      <c r="AH1868" s="365">
        <v>0</v>
      </c>
      <c r="AI1868" s="365">
        <v>0</v>
      </c>
    </row>
    <row r="1869" spans="1:98">
      <c r="A1869" s="458" t="str">
        <f t="shared" si="29"/>
        <v>1762407264636000</v>
      </c>
      <c r="B1869" s="364" t="s">
        <v>1616</v>
      </c>
      <c r="C1869" s="364" t="s">
        <v>553</v>
      </c>
      <c r="D1869" s="364" t="s">
        <v>576</v>
      </c>
      <c r="E1869" s="364" t="s">
        <v>742</v>
      </c>
      <c r="F1869" s="364" t="s">
        <v>597</v>
      </c>
      <c r="G1869" s="364" t="s">
        <v>472</v>
      </c>
      <c r="H1869" s="364" t="s">
        <v>556</v>
      </c>
      <c r="J1869" s="364" t="s">
        <v>560</v>
      </c>
      <c r="K1869" s="364" t="s">
        <v>566</v>
      </c>
      <c r="L1869" s="364" t="s">
        <v>754</v>
      </c>
      <c r="M1869" s="364" t="s">
        <v>744</v>
      </c>
      <c r="N1869" s="364" t="s">
        <v>739</v>
      </c>
      <c r="O1869" s="364" t="s">
        <v>743</v>
      </c>
      <c r="P1869" s="364" t="s">
        <v>739</v>
      </c>
      <c r="Q1869" s="364" t="s">
        <v>740</v>
      </c>
      <c r="R1869" s="364" t="s">
        <v>743</v>
      </c>
      <c r="S1869" s="364" t="s">
        <v>739</v>
      </c>
      <c r="T1869" s="365">
        <v>0</v>
      </c>
      <c r="U1869" s="365">
        <v>0</v>
      </c>
      <c r="V1869" s="365">
        <v>0</v>
      </c>
      <c r="W1869" s="365">
        <v>0</v>
      </c>
      <c r="X1869" s="365">
        <v>0</v>
      </c>
      <c r="Y1869" s="365">
        <v>0</v>
      </c>
      <c r="Z1869" s="365">
        <v>0</v>
      </c>
      <c r="AA1869" s="365">
        <v>0</v>
      </c>
      <c r="AB1869" s="365">
        <v>0</v>
      </c>
      <c r="AC1869" s="365">
        <v>0</v>
      </c>
      <c r="AD1869" s="365">
        <v>0</v>
      </c>
      <c r="AE1869" s="365">
        <v>0</v>
      </c>
      <c r="AF1869" s="365">
        <v>0</v>
      </c>
      <c r="AG1869" s="365">
        <v>0</v>
      </c>
      <c r="AH1869" s="365">
        <v>0</v>
      </c>
      <c r="AI1869" s="365">
        <v>0</v>
      </c>
    </row>
    <row r="1870" spans="1:98">
      <c r="A1870" s="458" t="str">
        <f t="shared" si="29"/>
        <v>1762408264636000</v>
      </c>
      <c r="B1870" s="364" t="s">
        <v>1616</v>
      </c>
      <c r="C1870" s="364" t="s">
        <v>553</v>
      </c>
      <c r="D1870" s="364" t="s">
        <v>576</v>
      </c>
      <c r="E1870" s="364" t="s">
        <v>742</v>
      </c>
      <c r="F1870" s="364" t="s">
        <v>597</v>
      </c>
      <c r="G1870" s="364" t="s">
        <v>472</v>
      </c>
      <c r="H1870" s="364" t="s">
        <v>556</v>
      </c>
      <c r="J1870" s="364" t="s">
        <v>560</v>
      </c>
      <c r="K1870" s="364" t="s">
        <v>554</v>
      </c>
      <c r="L1870" s="364" t="s">
        <v>754</v>
      </c>
      <c r="M1870" s="364" t="s">
        <v>744</v>
      </c>
      <c r="N1870" s="364" t="s">
        <v>739</v>
      </c>
      <c r="O1870" s="364" t="s">
        <v>743</v>
      </c>
      <c r="P1870" s="364" t="s">
        <v>739</v>
      </c>
      <c r="Q1870" s="364" t="s">
        <v>740</v>
      </c>
      <c r="R1870" s="364" t="s">
        <v>743</v>
      </c>
      <c r="S1870" s="364" t="s">
        <v>739</v>
      </c>
      <c r="T1870" s="365">
        <v>0</v>
      </c>
      <c r="U1870" s="365">
        <v>0</v>
      </c>
      <c r="V1870" s="365">
        <v>0</v>
      </c>
      <c r="W1870" s="365">
        <v>0</v>
      </c>
      <c r="X1870" s="365">
        <v>0</v>
      </c>
      <c r="Y1870" s="365">
        <v>0</v>
      </c>
      <c r="Z1870" s="365">
        <v>0</v>
      </c>
      <c r="AA1870" s="365">
        <v>0</v>
      </c>
      <c r="AB1870" s="365">
        <v>0</v>
      </c>
      <c r="AC1870" s="365">
        <v>0</v>
      </c>
      <c r="AD1870" s="365">
        <v>0</v>
      </c>
      <c r="AE1870" s="365">
        <v>0</v>
      </c>
      <c r="AF1870" s="365">
        <v>0</v>
      </c>
      <c r="AG1870" s="365">
        <v>0</v>
      </c>
      <c r="AH1870" s="365">
        <v>0</v>
      </c>
      <c r="AI1870" s="365">
        <v>0</v>
      </c>
    </row>
    <row r="1871" spans="1:98">
      <c r="A1871" s="458" t="str">
        <f t="shared" si="29"/>
        <v>1762409264636000</v>
      </c>
      <c r="B1871" s="364" t="s">
        <v>1616</v>
      </c>
      <c r="C1871" s="364" t="s">
        <v>553</v>
      </c>
      <c r="D1871" s="364" t="s">
        <v>576</v>
      </c>
      <c r="E1871" s="364" t="s">
        <v>742</v>
      </c>
      <c r="F1871" s="364" t="s">
        <v>597</v>
      </c>
      <c r="G1871" s="364" t="s">
        <v>472</v>
      </c>
      <c r="H1871" s="364" t="s">
        <v>556</v>
      </c>
      <c r="J1871" s="364" t="s">
        <v>560</v>
      </c>
      <c r="K1871" s="364" t="s">
        <v>567</v>
      </c>
      <c r="L1871" s="364" t="s">
        <v>754</v>
      </c>
      <c r="M1871" s="364" t="s">
        <v>744</v>
      </c>
      <c r="N1871" s="364" t="s">
        <v>739</v>
      </c>
      <c r="O1871" s="364" t="s">
        <v>743</v>
      </c>
      <c r="P1871" s="364" t="s">
        <v>739</v>
      </c>
      <c r="Q1871" s="364" t="s">
        <v>740</v>
      </c>
      <c r="R1871" s="364" t="s">
        <v>743</v>
      </c>
      <c r="S1871" s="364" t="s">
        <v>739</v>
      </c>
      <c r="T1871" s="365">
        <v>0</v>
      </c>
      <c r="U1871" s="365">
        <v>0</v>
      </c>
      <c r="V1871" s="365">
        <v>0</v>
      </c>
      <c r="W1871" s="365">
        <v>0</v>
      </c>
      <c r="X1871" s="365">
        <v>0</v>
      </c>
      <c r="Y1871" s="365">
        <v>0</v>
      </c>
      <c r="Z1871" s="365">
        <v>0</v>
      </c>
      <c r="AA1871" s="365">
        <v>0</v>
      </c>
      <c r="AB1871" s="365">
        <v>0</v>
      </c>
      <c r="AC1871" s="365">
        <v>0</v>
      </c>
      <c r="AD1871" s="365">
        <v>0</v>
      </c>
      <c r="AE1871" s="365">
        <v>0</v>
      </c>
      <c r="AF1871" s="365">
        <v>0</v>
      </c>
      <c r="AG1871" s="365">
        <v>0</v>
      </c>
      <c r="AH1871" s="365">
        <v>0</v>
      </c>
      <c r="AI1871" s="365">
        <v>0</v>
      </c>
    </row>
    <row r="1872" spans="1:98">
      <c r="A1872" s="458" t="str">
        <f t="shared" si="29"/>
        <v>1762410264636000</v>
      </c>
      <c r="B1872" s="364" t="s">
        <v>1616</v>
      </c>
      <c r="C1872" s="364" t="s">
        <v>553</v>
      </c>
      <c r="D1872" s="364" t="s">
        <v>576</v>
      </c>
      <c r="E1872" s="364" t="s">
        <v>742</v>
      </c>
      <c r="F1872" s="364" t="s">
        <v>597</v>
      </c>
      <c r="G1872" s="364" t="s">
        <v>472</v>
      </c>
      <c r="H1872" s="364" t="s">
        <v>556</v>
      </c>
      <c r="J1872" s="364" t="s">
        <v>560</v>
      </c>
      <c r="K1872" s="364" t="s">
        <v>568</v>
      </c>
      <c r="L1872" s="364" t="s">
        <v>754</v>
      </c>
      <c r="M1872" s="364" t="s">
        <v>744</v>
      </c>
      <c r="N1872" s="364" t="s">
        <v>739</v>
      </c>
      <c r="O1872" s="364" t="s">
        <v>743</v>
      </c>
      <c r="P1872" s="364" t="s">
        <v>739</v>
      </c>
      <c r="Q1872" s="364" t="s">
        <v>740</v>
      </c>
      <c r="R1872" s="364" t="s">
        <v>743</v>
      </c>
      <c r="S1872" s="364" t="s">
        <v>739</v>
      </c>
      <c r="T1872" s="365">
        <v>0</v>
      </c>
      <c r="U1872" s="365">
        <v>0</v>
      </c>
      <c r="V1872" s="365">
        <v>0</v>
      </c>
      <c r="W1872" s="365">
        <v>0</v>
      </c>
      <c r="X1872" s="365">
        <v>0</v>
      </c>
      <c r="Y1872" s="365">
        <v>0</v>
      </c>
      <c r="Z1872" s="365">
        <v>0</v>
      </c>
      <c r="AA1872" s="365">
        <v>0</v>
      </c>
      <c r="AB1872" s="365">
        <v>0</v>
      </c>
      <c r="AC1872" s="365">
        <v>0</v>
      </c>
      <c r="AD1872" s="365">
        <v>0</v>
      </c>
      <c r="AE1872" s="365">
        <v>0</v>
      </c>
      <c r="AF1872" s="365">
        <v>0</v>
      </c>
      <c r="AG1872" s="365">
        <v>0</v>
      </c>
      <c r="AH1872" s="365">
        <v>0</v>
      </c>
      <c r="AI1872" s="365">
        <v>0</v>
      </c>
    </row>
    <row r="1873" spans="1:109">
      <c r="A1873" s="458" t="str">
        <f t="shared" si="29"/>
        <v>1762411264636000</v>
      </c>
      <c r="B1873" s="364" t="s">
        <v>1616</v>
      </c>
      <c r="C1873" s="364" t="s">
        <v>553</v>
      </c>
      <c r="D1873" s="364" t="s">
        <v>576</v>
      </c>
      <c r="E1873" s="364" t="s">
        <v>742</v>
      </c>
      <c r="F1873" s="364" t="s">
        <v>597</v>
      </c>
      <c r="G1873" s="364" t="s">
        <v>472</v>
      </c>
      <c r="H1873" s="364" t="s">
        <v>556</v>
      </c>
      <c r="J1873" s="364" t="s">
        <v>560</v>
      </c>
      <c r="K1873" s="364" t="s">
        <v>569</v>
      </c>
      <c r="L1873" s="364" t="s">
        <v>754</v>
      </c>
      <c r="M1873" s="364" t="s">
        <v>744</v>
      </c>
      <c r="N1873" s="364" t="s">
        <v>739</v>
      </c>
      <c r="O1873" s="364" t="s">
        <v>743</v>
      </c>
      <c r="P1873" s="364" t="s">
        <v>739</v>
      </c>
      <c r="Q1873" s="364" t="s">
        <v>740</v>
      </c>
      <c r="R1873" s="364" t="s">
        <v>743</v>
      </c>
      <c r="S1873" s="364" t="s">
        <v>739</v>
      </c>
      <c r="T1873" s="365">
        <v>0</v>
      </c>
      <c r="U1873" s="365">
        <v>0</v>
      </c>
      <c r="V1873" s="365">
        <v>0</v>
      </c>
      <c r="W1873" s="365">
        <v>0</v>
      </c>
      <c r="X1873" s="365">
        <v>0</v>
      </c>
      <c r="Y1873" s="365">
        <v>0</v>
      </c>
      <c r="Z1873" s="365">
        <v>0</v>
      </c>
      <c r="AA1873" s="365">
        <v>0</v>
      </c>
      <c r="AB1873" s="365">
        <v>0</v>
      </c>
      <c r="AC1873" s="365">
        <v>0</v>
      </c>
      <c r="AD1873" s="365">
        <v>0</v>
      </c>
      <c r="AE1873" s="365">
        <v>0</v>
      </c>
      <c r="AF1873" s="365">
        <v>0</v>
      </c>
      <c r="AG1873" s="365">
        <v>0</v>
      </c>
      <c r="AH1873" s="365">
        <v>0</v>
      </c>
      <c r="AI1873" s="365">
        <v>0</v>
      </c>
    </row>
    <row r="1874" spans="1:109">
      <c r="A1874" s="458" t="str">
        <f t="shared" si="29"/>
        <v>1762412264636000</v>
      </c>
      <c r="B1874" s="364" t="s">
        <v>1616</v>
      </c>
      <c r="C1874" s="364" t="s">
        <v>553</v>
      </c>
      <c r="D1874" s="364" t="s">
        <v>576</v>
      </c>
      <c r="E1874" s="364" t="s">
        <v>742</v>
      </c>
      <c r="F1874" s="364" t="s">
        <v>597</v>
      </c>
      <c r="G1874" s="364" t="s">
        <v>472</v>
      </c>
      <c r="H1874" s="364" t="s">
        <v>556</v>
      </c>
      <c r="J1874" s="364" t="s">
        <v>560</v>
      </c>
      <c r="K1874" s="364" t="s">
        <v>557</v>
      </c>
      <c r="L1874" s="364" t="s">
        <v>754</v>
      </c>
      <c r="M1874" s="364" t="s">
        <v>744</v>
      </c>
      <c r="N1874" s="364" t="s">
        <v>739</v>
      </c>
      <c r="O1874" s="364" t="s">
        <v>743</v>
      </c>
      <c r="P1874" s="364" t="s">
        <v>739</v>
      </c>
      <c r="Q1874" s="364" t="s">
        <v>740</v>
      </c>
      <c r="R1874" s="364" t="s">
        <v>743</v>
      </c>
      <c r="S1874" s="364" t="s">
        <v>739</v>
      </c>
      <c r="T1874" s="365">
        <v>0</v>
      </c>
      <c r="U1874" s="365">
        <v>0</v>
      </c>
      <c r="V1874" s="365">
        <v>0</v>
      </c>
      <c r="W1874" s="365">
        <v>0</v>
      </c>
      <c r="X1874" s="365">
        <v>0</v>
      </c>
      <c r="Y1874" s="365">
        <v>0</v>
      </c>
      <c r="Z1874" s="365">
        <v>0</v>
      </c>
      <c r="AA1874" s="365">
        <v>0</v>
      </c>
      <c r="AB1874" s="365">
        <v>0</v>
      </c>
      <c r="AC1874" s="365">
        <v>0</v>
      </c>
      <c r="AD1874" s="365">
        <v>0</v>
      </c>
      <c r="AE1874" s="365">
        <v>0</v>
      </c>
      <c r="AF1874" s="365">
        <v>0</v>
      </c>
      <c r="AG1874" s="365">
        <v>0</v>
      </c>
      <c r="AH1874" s="365">
        <v>0</v>
      </c>
      <c r="AI1874" s="365">
        <v>0</v>
      </c>
    </row>
    <row r="1875" spans="1:109">
      <c r="A1875" s="458" t="str">
        <f t="shared" si="29"/>
        <v>1762601264636000</v>
      </c>
      <c r="B1875" s="364" t="s">
        <v>1616</v>
      </c>
      <c r="C1875" s="364" t="s">
        <v>553</v>
      </c>
      <c r="D1875" s="364" t="s">
        <v>576</v>
      </c>
      <c r="E1875" s="364" t="s">
        <v>742</v>
      </c>
      <c r="F1875" s="364" t="s">
        <v>597</v>
      </c>
      <c r="G1875" s="364" t="s">
        <v>472</v>
      </c>
      <c r="H1875" s="364" t="s">
        <v>556</v>
      </c>
      <c r="J1875" s="364" t="s">
        <v>570</v>
      </c>
      <c r="K1875" s="364" t="s">
        <v>558</v>
      </c>
      <c r="L1875" s="364" t="s">
        <v>754</v>
      </c>
      <c r="M1875" s="364" t="s">
        <v>744</v>
      </c>
      <c r="N1875" s="364" t="s">
        <v>739</v>
      </c>
      <c r="O1875" s="364" t="s">
        <v>743</v>
      </c>
      <c r="P1875" s="364" t="s">
        <v>739</v>
      </c>
      <c r="Q1875" s="364" t="s">
        <v>740</v>
      </c>
      <c r="R1875" s="364" t="s">
        <v>743</v>
      </c>
      <c r="S1875" s="364" t="s">
        <v>739</v>
      </c>
      <c r="T1875" s="365">
        <v>37781</v>
      </c>
      <c r="U1875" s="365">
        <v>19093</v>
      </c>
      <c r="V1875" s="365">
        <v>18980</v>
      </c>
      <c r="W1875" s="365">
        <v>113</v>
      </c>
      <c r="X1875" s="365">
        <v>0</v>
      </c>
      <c r="Y1875" s="365">
        <v>0</v>
      </c>
      <c r="Z1875" s="365">
        <v>18688</v>
      </c>
      <c r="AA1875" s="365">
        <v>0</v>
      </c>
      <c r="AB1875" s="365">
        <v>0</v>
      </c>
      <c r="AC1875" s="365">
        <v>18686</v>
      </c>
      <c r="AD1875" s="365">
        <v>2</v>
      </c>
      <c r="AE1875" s="365">
        <v>28541</v>
      </c>
      <c r="AF1875" s="365">
        <v>20369</v>
      </c>
      <c r="AG1875" s="365">
        <v>3347</v>
      </c>
      <c r="AH1875" s="365">
        <v>0</v>
      </c>
      <c r="AI1875" s="365">
        <v>17022</v>
      </c>
      <c r="AJ1875" s="365">
        <v>8172</v>
      </c>
      <c r="AK1875" s="365">
        <v>7668</v>
      </c>
      <c r="AL1875" s="365">
        <v>7668</v>
      </c>
      <c r="AM1875" s="365">
        <v>0</v>
      </c>
      <c r="AN1875" s="365">
        <v>504</v>
      </c>
      <c r="AO1875" s="365">
        <v>9240</v>
      </c>
      <c r="AP1875" s="365">
        <v>81906</v>
      </c>
      <c r="AQ1875" s="365">
        <v>12900</v>
      </c>
      <c r="AR1875" s="365">
        <v>0</v>
      </c>
      <c r="AS1875" s="365">
        <v>42222</v>
      </c>
      <c r="AT1875" s="365">
        <v>0</v>
      </c>
      <c r="AU1875" s="365">
        <v>0</v>
      </c>
      <c r="AV1875" s="365">
        <v>0</v>
      </c>
      <c r="AW1875" s="365">
        <v>6500</v>
      </c>
      <c r="AX1875" s="365">
        <v>1900</v>
      </c>
      <c r="AY1875" s="365">
        <v>18384</v>
      </c>
      <c r="AZ1875" s="365">
        <v>88528</v>
      </c>
      <c r="BA1875" s="365">
        <v>19427</v>
      </c>
      <c r="BB1875" s="365">
        <v>360</v>
      </c>
      <c r="BC1875" s="365">
        <v>0</v>
      </c>
      <c r="BD1875" s="365">
        <v>13000</v>
      </c>
      <c r="BE1875" s="365">
        <v>6500</v>
      </c>
      <c r="BF1875" s="365">
        <v>6427</v>
      </c>
      <c r="BG1875" s="365">
        <v>6400</v>
      </c>
      <c r="BH1875" s="365">
        <v>0</v>
      </c>
      <c r="BI1875" s="365">
        <v>12900</v>
      </c>
      <c r="BJ1875" s="365">
        <v>0</v>
      </c>
      <c r="BK1875" s="365">
        <v>0</v>
      </c>
      <c r="BL1875" s="365">
        <v>6500</v>
      </c>
      <c r="BM1875" s="365">
        <v>0</v>
      </c>
      <c r="BN1875" s="365">
        <v>27</v>
      </c>
      <c r="BO1875" s="365">
        <v>0</v>
      </c>
      <c r="BP1875" s="365">
        <v>69101</v>
      </c>
      <c r="BQ1875" s="365">
        <v>0</v>
      </c>
      <c r="BR1875" s="365">
        <v>0</v>
      </c>
      <c r="BS1875" s="365">
        <v>0</v>
      </c>
      <c r="BT1875" s="365">
        <v>0</v>
      </c>
      <c r="BU1875" s="365">
        <v>0</v>
      </c>
      <c r="BV1875" s="365">
        <v>0</v>
      </c>
      <c r="BW1875" s="365">
        <v>-6622</v>
      </c>
      <c r="BX1875" s="365">
        <v>2618</v>
      </c>
      <c r="BY1875" s="365">
        <v>2273</v>
      </c>
      <c r="BZ1875" s="365">
        <v>34</v>
      </c>
      <c r="CA1875" s="365">
        <v>0</v>
      </c>
    </row>
    <row r="1876" spans="1:109">
      <c r="A1876" s="458" t="str">
        <f t="shared" si="29"/>
        <v>1762602264636000</v>
      </c>
      <c r="B1876" s="364" t="s">
        <v>1616</v>
      </c>
      <c r="C1876" s="364" t="s">
        <v>553</v>
      </c>
      <c r="D1876" s="364" t="s">
        <v>576</v>
      </c>
      <c r="E1876" s="364" t="s">
        <v>742</v>
      </c>
      <c r="F1876" s="364" t="s">
        <v>597</v>
      </c>
      <c r="G1876" s="364" t="s">
        <v>472</v>
      </c>
      <c r="H1876" s="364" t="s">
        <v>556</v>
      </c>
      <c r="J1876" s="364" t="s">
        <v>570</v>
      </c>
      <c r="K1876" s="364" t="s">
        <v>561</v>
      </c>
      <c r="L1876" s="364" t="s">
        <v>754</v>
      </c>
      <c r="M1876" s="364" t="s">
        <v>744</v>
      </c>
      <c r="N1876" s="364" t="s">
        <v>739</v>
      </c>
      <c r="O1876" s="364" t="s">
        <v>743</v>
      </c>
      <c r="P1876" s="364" t="s">
        <v>739</v>
      </c>
      <c r="Q1876" s="364" t="s">
        <v>740</v>
      </c>
      <c r="R1876" s="364" t="s">
        <v>743</v>
      </c>
      <c r="S1876" s="364" t="s">
        <v>739</v>
      </c>
      <c r="T1876" s="365">
        <v>0</v>
      </c>
      <c r="U1876" s="365">
        <v>379</v>
      </c>
      <c r="V1876" s="365">
        <v>0</v>
      </c>
      <c r="W1876" s="365">
        <v>0</v>
      </c>
      <c r="X1876" s="365">
        <v>0</v>
      </c>
      <c r="Y1876" s="365">
        <v>0</v>
      </c>
      <c r="Z1876" s="365">
        <v>345</v>
      </c>
      <c r="AA1876" s="365">
        <v>34</v>
      </c>
      <c r="AB1876" s="365">
        <v>0</v>
      </c>
      <c r="AC1876" s="365">
        <v>20113</v>
      </c>
      <c r="AD1876" s="365">
        <v>0</v>
      </c>
      <c r="AE1876" s="365">
        <v>6500</v>
      </c>
      <c r="AF1876" s="365">
        <v>13613</v>
      </c>
      <c r="AG1876" s="365">
        <v>0</v>
      </c>
      <c r="AH1876" s="365">
        <v>0</v>
      </c>
      <c r="AI1876" s="365">
        <v>0</v>
      </c>
      <c r="AJ1876" s="365">
        <v>0</v>
      </c>
      <c r="AK1876" s="365">
        <v>0</v>
      </c>
      <c r="AL1876" s="365">
        <v>0</v>
      </c>
      <c r="AM1876" s="365">
        <v>3707</v>
      </c>
      <c r="AN1876" s="365">
        <v>0</v>
      </c>
      <c r="AO1876" s="365">
        <v>0</v>
      </c>
      <c r="AP1876" s="365">
        <v>0</v>
      </c>
      <c r="AQ1876" s="365">
        <v>0</v>
      </c>
      <c r="AR1876" s="365">
        <v>9527</v>
      </c>
      <c r="AS1876" s="365">
        <v>0</v>
      </c>
      <c r="AT1876" s="365">
        <v>0</v>
      </c>
      <c r="AU1876" s="365">
        <v>9900</v>
      </c>
      <c r="AV1876" s="365">
        <v>0</v>
      </c>
      <c r="AW1876" s="365">
        <v>0</v>
      </c>
      <c r="AX1876" s="365">
        <v>0</v>
      </c>
      <c r="AY1876" s="365">
        <v>0</v>
      </c>
      <c r="AZ1876" s="365">
        <v>0</v>
      </c>
      <c r="BA1876" s="365">
        <v>0</v>
      </c>
      <c r="BB1876" s="365">
        <v>0</v>
      </c>
      <c r="BC1876" s="365">
        <v>0</v>
      </c>
      <c r="BD1876" s="365">
        <v>0</v>
      </c>
      <c r="BE1876" s="365">
        <v>0</v>
      </c>
      <c r="BF1876" s="365">
        <v>0</v>
      </c>
      <c r="BG1876" s="365">
        <v>0</v>
      </c>
      <c r="BH1876" s="365">
        <v>0</v>
      </c>
      <c r="BI1876" s="365">
        <v>0</v>
      </c>
      <c r="BJ1876" s="365">
        <v>0</v>
      </c>
      <c r="BK1876" s="365">
        <v>0</v>
      </c>
      <c r="BL1876" s="365">
        <v>0</v>
      </c>
      <c r="BM1876" s="365">
        <v>0</v>
      </c>
      <c r="BN1876" s="365">
        <v>0</v>
      </c>
      <c r="BO1876" s="365">
        <v>0</v>
      </c>
      <c r="BP1876" s="365">
        <v>9900</v>
      </c>
      <c r="BQ1876" s="365">
        <v>9527</v>
      </c>
      <c r="BR1876" s="365">
        <v>14820</v>
      </c>
      <c r="BS1876" s="365">
        <v>3979</v>
      </c>
      <c r="BT1876" s="365">
        <v>1042</v>
      </c>
      <c r="BU1876" s="365">
        <v>41180</v>
      </c>
      <c r="BV1876" s="365">
        <v>0</v>
      </c>
      <c r="BW1876" s="365">
        <v>41153</v>
      </c>
      <c r="BX1876" s="365">
        <v>0</v>
      </c>
      <c r="BY1876" s="365">
        <v>3979</v>
      </c>
      <c r="BZ1876" s="365">
        <v>0</v>
      </c>
      <c r="CA1876" s="365">
        <v>45132</v>
      </c>
      <c r="CB1876" s="365">
        <v>0</v>
      </c>
      <c r="CC1876" s="365">
        <v>0</v>
      </c>
      <c r="CD1876" s="365">
        <v>0</v>
      </c>
      <c r="CE1876" s="365">
        <v>0</v>
      </c>
      <c r="CF1876" s="365">
        <v>0</v>
      </c>
      <c r="CG1876" s="365">
        <v>0</v>
      </c>
      <c r="CH1876" s="365">
        <v>0</v>
      </c>
      <c r="CI1876" s="365">
        <v>0</v>
      </c>
      <c r="CJ1876" s="365">
        <v>17255</v>
      </c>
      <c r="CK1876" s="365">
        <v>18980</v>
      </c>
      <c r="CL1876" s="365">
        <v>0</v>
      </c>
      <c r="CM1876" s="365">
        <v>0</v>
      </c>
      <c r="CN1876" s="365">
        <v>0</v>
      </c>
      <c r="CO1876" s="365">
        <v>0</v>
      </c>
      <c r="CP1876" s="365">
        <v>0</v>
      </c>
      <c r="CQ1876" s="365">
        <v>0</v>
      </c>
      <c r="CR1876" s="365">
        <v>9900</v>
      </c>
      <c r="CS1876" s="365">
        <v>0</v>
      </c>
      <c r="CT1876" s="365">
        <v>0</v>
      </c>
      <c r="CU1876" s="365">
        <v>9527</v>
      </c>
      <c r="CV1876" s="365">
        <v>0</v>
      </c>
      <c r="CW1876" s="365">
        <v>0</v>
      </c>
      <c r="CX1876" s="365">
        <v>0</v>
      </c>
      <c r="CY1876" s="365">
        <v>360</v>
      </c>
      <c r="CZ1876" s="365">
        <v>0</v>
      </c>
      <c r="DA1876" s="365">
        <v>0</v>
      </c>
      <c r="DB1876" s="365">
        <v>0</v>
      </c>
      <c r="DC1876" s="365">
        <v>0</v>
      </c>
      <c r="DD1876" s="365">
        <v>0</v>
      </c>
      <c r="DE1876" s="365">
        <v>0</v>
      </c>
    </row>
    <row r="1877" spans="1:109">
      <c r="A1877" s="458" t="str">
        <f t="shared" si="29"/>
        <v>1763201264636000</v>
      </c>
      <c r="B1877" s="364" t="s">
        <v>1616</v>
      </c>
      <c r="C1877" s="364" t="s">
        <v>553</v>
      </c>
      <c r="D1877" s="364" t="s">
        <v>576</v>
      </c>
      <c r="E1877" s="364" t="s">
        <v>742</v>
      </c>
      <c r="F1877" s="364" t="s">
        <v>597</v>
      </c>
      <c r="G1877" s="364" t="s">
        <v>472</v>
      </c>
      <c r="H1877" s="364" t="s">
        <v>556</v>
      </c>
      <c r="J1877" s="364" t="s">
        <v>750</v>
      </c>
      <c r="K1877" s="364" t="s">
        <v>558</v>
      </c>
      <c r="L1877" s="364" t="s">
        <v>754</v>
      </c>
      <c r="M1877" s="364" t="s">
        <v>744</v>
      </c>
      <c r="N1877" s="364" t="s">
        <v>739</v>
      </c>
      <c r="O1877" s="364" t="s">
        <v>743</v>
      </c>
      <c r="P1877" s="364" t="s">
        <v>739</v>
      </c>
      <c r="Q1877" s="364" t="s">
        <v>740</v>
      </c>
      <c r="R1877" s="364" t="s">
        <v>743</v>
      </c>
      <c r="S1877" s="364" t="s">
        <v>739</v>
      </c>
      <c r="T1877" s="365">
        <v>0</v>
      </c>
      <c r="U1877" s="365">
        <v>0</v>
      </c>
      <c r="V1877" s="365">
        <v>0</v>
      </c>
      <c r="W1877" s="365">
        <v>0</v>
      </c>
      <c r="X1877" s="365">
        <v>0</v>
      </c>
      <c r="Y1877" s="365">
        <v>0</v>
      </c>
      <c r="Z1877" s="365">
        <v>0</v>
      </c>
      <c r="AA1877" s="365">
        <v>0</v>
      </c>
      <c r="AB1877" s="365">
        <v>0</v>
      </c>
      <c r="AC1877" s="365">
        <v>0</v>
      </c>
      <c r="AD1877" s="365">
        <v>0</v>
      </c>
      <c r="AE1877" s="365">
        <v>0</v>
      </c>
      <c r="AF1877" s="365">
        <v>0</v>
      </c>
      <c r="AG1877" s="365">
        <v>0</v>
      </c>
      <c r="AH1877" s="365">
        <v>0</v>
      </c>
      <c r="AI1877" s="365">
        <v>0</v>
      </c>
      <c r="AJ1877" s="365">
        <v>0</v>
      </c>
      <c r="AK1877" s="365">
        <v>0</v>
      </c>
      <c r="AL1877" s="365">
        <v>0</v>
      </c>
      <c r="AM1877" s="365">
        <v>0</v>
      </c>
      <c r="AN1877" s="365">
        <v>0</v>
      </c>
      <c r="AO1877" s="365">
        <v>0</v>
      </c>
      <c r="AP1877" s="365">
        <v>0</v>
      </c>
      <c r="AQ1877" s="365">
        <v>6566</v>
      </c>
      <c r="AR1877" s="365">
        <v>6566</v>
      </c>
      <c r="AS1877" s="365">
        <v>686</v>
      </c>
      <c r="AT1877" s="365">
        <v>136</v>
      </c>
      <c r="AU1877" s="365">
        <v>0</v>
      </c>
      <c r="AV1877" s="365">
        <v>8861</v>
      </c>
      <c r="AW1877" s="365">
        <v>75</v>
      </c>
      <c r="AX1877" s="365">
        <v>16324</v>
      </c>
      <c r="AY1877" s="365">
        <v>16324</v>
      </c>
      <c r="AZ1877" s="365">
        <v>0</v>
      </c>
      <c r="BA1877" s="365">
        <v>0</v>
      </c>
      <c r="BB1877" s="365">
        <v>3347</v>
      </c>
      <c r="BC1877" s="365">
        <v>0</v>
      </c>
      <c r="BD1877" s="365">
        <v>0</v>
      </c>
      <c r="BE1877" s="365">
        <v>1202</v>
      </c>
      <c r="BF1877" s="365">
        <v>4549</v>
      </c>
      <c r="BG1877" s="365">
        <v>4549</v>
      </c>
      <c r="BH1877" s="365">
        <v>0</v>
      </c>
      <c r="BI1877" s="365">
        <v>0</v>
      </c>
      <c r="BJ1877" s="365">
        <v>20873</v>
      </c>
      <c r="BK1877" s="365">
        <v>20873</v>
      </c>
      <c r="BL1877" s="365">
        <v>0</v>
      </c>
      <c r="BM1877" s="365">
        <v>0</v>
      </c>
      <c r="BN1877" s="365">
        <v>0</v>
      </c>
      <c r="BO1877" s="365">
        <v>0</v>
      </c>
      <c r="BP1877" s="365">
        <v>0</v>
      </c>
      <c r="BQ1877" s="365">
        <v>0</v>
      </c>
      <c r="BR1877" s="365">
        <v>7668</v>
      </c>
      <c r="BS1877" s="365">
        <v>7555</v>
      </c>
      <c r="BT1877" s="365">
        <v>113</v>
      </c>
      <c r="BU1877" s="365">
        <v>0</v>
      </c>
      <c r="BV1877" s="365">
        <v>0</v>
      </c>
      <c r="BW1877" s="365">
        <v>0</v>
      </c>
      <c r="BX1877" s="365">
        <v>0</v>
      </c>
      <c r="BY1877" s="365">
        <v>69101</v>
      </c>
      <c r="BZ1877" s="365">
        <v>68059</v>
      </c>
      <c r="CA1877" s="365">
        <v>1042</v>
      </c>
    </row>
    <row r="1878" spans="1:109">
      <c r="A1878" s="458" t="str">
        <f t="shared" si="29"/>
        <v>1763202264636000</v>
      </c>
      <c r="B1878" s="364" t="s">
        <v>1616</v>
      </c>
      <c r="C1878" s="364" t="s">
        <v>553</v>
      </c>
      <c r="D1878" s="364" t="s">
        <v>576</v>
      </c>
      <c r="E1878" s="364" t="s">
        <v>742</v>
      </c>
      <c r="F1878" s="364" t="s">
        <v>597</v>
      </c>
      <c r="G1878" s="364" t="s">
        <v>472</v>
      </c>
      <c r="H1878" s="364" t="s">
        <v>556</v>
      </c>
      <c r="J1878" s="364" t="s">
        <v>750</v>
      </c>
      <c r="K1878" s="364" t="s">
        <v>561</v>
      </c>
      <c r="L1878" s="364" t="s">
        <v>754</v>
      </c>
      <c r="M1878" s="364" t="s">
        <v>744</v>
      </c>
      <c r="N1878" s="364" t="s">
        <v>739</v>
      </c>
      <c r="O1878" s="364" t="s">
        <v>743</v>
      </c>
      <c r="P1878" s="364" t="s">
        <v>739</v>
      </c>
      <c r="Q1878" s="364" t="s">
        <v>740</v>
      </c>
      <c r="R1878" s="364" t="s">
        <v>743</v>
      </c>
      <c r="S1878" s="364" t="s">
        <v>739</v>
      </c>
      <c r="T1878" s="365">
        <v>0</v>
      </c>
      <c r="U1878" s="365">
        <v>0</v>
      </c>
      <c r="V1878" s="365">
        <v>0</v>
      </c>
      <c r="W1878" s="365">
        <v>0</v>
      </c>
      <c r="X1878" s="365">
        <v>0</v>
      </c>
      <c r="Y1878" s="365">
        <v>0</v>
      </c>
      <c r="Z1878" s="365">
        <v>76769</v>
      </c>
      <c r="AA1878" s="365">
        <v>75614</v>
      </c>
      <c r="AB1878" s="365">
        <v>1155</v>
      </c>
      <c r="AC1878" s="365">
        <v>0</v>
      </c>
      <c r="AD1878" s="365">
        <v>0</v>
      </c>
      <c r="AE1878" s="365">
        <v>0</v>
      </c>
      <c r="AF1878" s="365">
        <v>0</v>
      </c>
      <c r="AG1878" s="365">
        <v>0</v>
      </c>
      <c r="AH1878" s="365">
        <v>97642</v>
      </c>
      <c r="AI1878" s="365">
        <v>96487</v>
      </c>
      <c r="AJ1878" s="365">
        <v>1155</v>
      </c>
      <c r="AK1878" s="365">
        <v>0</v>
      </c>
      <c r="AL1878" s="365">
        <v>0</v>
      </c>
      <c r="AM1878" s="365">
        <v>0</v>
      </c>
      <c r="AN1878" s="365">
        <v>0</v>
      </c>
      <c r="AO1878" s="365">
        <v>0</v>
      </c>
      <c r="AP1878" s="365">
        <v>0</v>
      </c>
      <c r="AQ1878" s="365">
        <v>18980</v>
      </c>
    </row>
    <row r="1879" spans="1:109">
      <c r="A1879" s="458" t="str">
        <f t="shared" si="29"/>
        <v>1763301264636000</v>
      </c>
      <c r="B1879" s="364" t="s">
        <v>1616</v>
      </c>
      <c r="C1879" s="364" t="s">
        <v>553</v>
      </c>
      <c r="D1879" s="364" t="s">
        <v>576</v>
      </c>
      <c r="E1879" s="364" t="s">
        <v>742</v>
      </c>
      <c r="F1879" s="364" t="s">
        <v>597</v>
      </c>
      <c r="G1879" s="364" t="s">
        <v>472</v>
      </c>
      <c r="H1879" s="364" t="s">
        <v>556</v>
      </c>
      <c r="J1879" s="364" t="s">
        <v>749</v>
      </c>
      <c r="K1879" s="364" t="s">
        <v>558</v>
      </c>
      <c r="L1879" s="364" t="s">
        <v>754</v>
      </c>
      <c r="M1879" s="364" t="s">
        <v>744</v>
      </c>
      <c r="N1879" s="364" t="s">
        <v>739</v>
      </c>
      <c r="O1879" s="364" t="s">
        <v>743</v>
      </c>
      <c r="P1879" s="364" t="s">
        <v>739</v>
      </c>
      <c r="Q1879" s="364" t="s">
        <v>740</v>
      </c>
      <c r="R1879" s="364" t="s">
        <v>743</v>
      </c>
      <c r="S1879" s="364" t="s">
        <v>739</v>
      </c>
      <c r="T1879" s="365">
        <v>3</v>
      </c>
      <c r="U1879" s="365">
        <v>0</v>
      </c>
      <c r="V1879" s="365">
        <v>23000</v>
      </c>
      <c r="W1879" s="365">
        <v>4</v>
      </c>
      <c r="X1879" s="365">
        <v>150</v>
      </c>
      <c r="Y1879" s="365">
        <v>220</v>
      </c>
      <c r="Z1879" s="365">
        <v>15</v>
      </c>
      <c r="AA1879" s="365">
        <v>20</v>
      </c>
      <c r="AB1879" s="365">
        <v>23000</v>
      </c>
      <c r="AC1879" s="365">
        <v>1000</v>
      </c>
      <c r="AD1879" s="365">
        <v>4280401</v>
      </c>
      <c r="AE1879" s="365">
        <v>4180401</v>
      </c>
      <c r="AF1879" s="365">
        <v>3500</v>
      </c>
      <c r="AG1879" s="365">
        <v>0</v>
      </c>
      <c r="AH1879" s="365">
        <v>0</v>
      </c>
      <c r="AI1879" s="365">
        <v>0</v>
      </c>
      <c r="AJ1879" s="365">
        <v>0</v>
      </c>
      <c r="AK1879" s="365">
        <v>0</v>
      </c>
      <c r="AL1879" s="365">
        <v>41225</v>
      </c>
      <c r="AM1879" s="365">
        <v>49023</v>
      </c>
      <c r="AN1879" s="365">
        <v>4361</v>
      </c>
      <c r="AO1879" s="365">
        <v>1054</v>
      </c>
      <c r="AP1879" s="365">
        <v>0</v>
      </c>
      <c r="AQ1879" s="365">
        <v>0</v>
      </c>
      <c r="AR1879" s="365">
        <v>0</v>
      </c>
      <c r="AS1879" s="365">
        <v>0</v>
      </c>
      <c r="AT1879" s="365">
        <v>0</v>
      </c>
      <c r="AU1879" s="365">
        <v>0</v>
      </c>
      <c r="AV1879" s="365">
        <v>0</v>
      </c>
      <c r="AW1879" s="365">
        <v>0</v>
      </c>
      <c r="AX1879" s="365">
        <v>0</v>
      </c>
      <c r="AY1879" s="365">
        <v>0</v>
      </c>
      <c r="AZ1879" s="365">
        <v>0</v>
      </c>
      <c r="BA1879" s="365">
        <v>0</v>
      </c>
      <c r="BB1879" s="365">
        <v>1</v>
      </c>
      <c r="BC1879" s="365">
        <v>0</v>
      </c>
      <c r="BD1879" s="365">
        <v>0</v>
      </c>
      <c r="BE1879" s="365">
        <v>0</v>
      </c>
      <c r="BF1879" s="365">
        <v>0</v>
      </c>
      <c r="BG1879" s="365">
        <v>0</v>
      </c>
      <c r="BH1879" s="365">
        <v>0</v>
      </c>
      <c r="BI1879" s="365">
        <v>0</v>
      </c>
      <c r="BJ1879" s="365">
        <v>4070401</v>
      </c>
      <c r="BK1879" s="365">
        <v>50</v>
      </c>
      <c r="BL1879" s="365">
        <v>0</v>
      </c>
      <c r="BM1879" s="365">
        <v>0</v>
      </c>
      <c r="BN1879" s="365">
        <v>0</v>
      </c>
      <c r="BO1879" s="365">
        <v>300000</v>
      </c>
      <c r="BP1879" s="365">
        <v>0</v>
      </c>
      <c r="BQ1879" s="365">
        <v>1900</v>
      </c>
      <c r="BR1879" s="365">
        <v>0</v>
      </c>
      <c r="BS1879" s="365">
        <v>0</v>
      </c>
      <c r="BT1879" s="365">
        <v>0</v>
      </c>
      <c r="BU1879" s="365">
        <v>1900</v>
      </c>
      <c r="BV1879" s="365">
        <v>0</v>
      </c>
      <c r="BW1879" s="365">
        <v>0</v>
      </c>
      <c r="BX1879" s="365">
        <v>0</v>
      </c>
      <c r="BY1879" s="365">
        <v>0</v>
      </c>
      <c r="BZ1879" s="365">
        <v>0</v>
      </c>
      <c r="CA1879" s="365">
        <v>0</v>
      </c>
    </row>
    <row r="1880" spans="1:109">
      <c r="A1880" s="458" t="str">
        <f t="shared" si="29"/>
        <v>1763302264636000</v>
      </c>
      <c r="B1880" s="364" t="s">
        <v>1616</v>
      </c>
      <c r="C1880" s="364" t="s">
        <v>553</v>
      </c>
      <c r="D1880" s="364" t="s">
        <v>576</v>
      </c>
      <c r="E1880" s="364" t="s">
        <v>742</v>
      </c>
      <c r="F1880" s="364" t="s">
        <v>597</v>
      </c>
      <c r="G1880" s="364" t="s">
        <v>472</v>
      </c>
      <c r="H1880" s="364" t="s">
        <v>556</v>
      </c>
      <c r="J1880" s="364" t="s">
        <v>749</v>
      </c>
      <c r="K1880" s="364" t="s">
        <v>561</v>
      </c>
      <c r="L1880" s="364" t="s">
        <v>754</v>
      </c>
      <c r="M1880" s="364" t="s">
        <v>744</v>
      </c>
      <c r="N1880" s="364" t="s">
        <v>739</v>
      </c>
      <c r="O1880" s="364" t="s">
        <v>743</v>
      </c>
      <c r="P1880" s="364" t="s">
        <v>739</v>
      </c>
      <c r="Q1880" s="364" t="s">
        <v>740</v>
      </c>
      <c r="R1880" s="364" t="s">
        <v>743</v>
      </c>
      <c r="S1880" s="364" t="s">
        <v>739</v>
      </c>
      <c r="T1880" s="365">
        <v>0</v>
      </c>
      <c r="U1880" s="365">
        <v>0</v>
      </c>
      <c r="V1880" s="365">
        <v>0</v>
      </c>
      <c r="W1880" s="365">
        <v>0</v>
      </c>
      <c r="X1880" s="365">
        <v>0</v>
      </c>
    </row>
    <row r="1881" spans="1:109">
      <c r="A1881" s="458" t="str">
        <f t="shared" si="29"/>
        <v>1764001264636000</v>
      </c>
      <c r="B1881" s="364" t="s">
        <v>1616</v>
      </c>
      <c r="C1881" s="364" t="s">
        <v>553</v>
      </c>
      <c r="D1881" s="364" t="s">
        <v>576</v>
      </c>
      <c r="E1881" s="364" t="s">
        <v>742</v>
      </c>
      <c r="F1881" s="364" t="s">
        <v>597</v>
      </c>
      <c r="G1881" s="364" t="s">
        <v>472</v>
      </c>
      <c r="H1881" s="364" t="s">
        <v>556</v>
      </c>
      <c r="J1881" s="364" t="s">
        <v>582</v>
      </c>
      <c r="K1881" s="364" t="s">
        <v>558</v>
      </c>
      <c r="L1881" s="364" t="s">
        <v>754</v>
      </c>
      <c r="M1881" s="364" t="s">
        <v>744</v>
      </c>
      <c r="N1881" s="364" t="s">
        <v>739</v>
      </c>
      <c r="O1881" s="364" t="s">
        <v>743</v>
      </c>
      <c r="P1881" s="364" t="s">
        <v>739</v>
      </c>
      <c r="Q1881" s="364" t="s">
        <v>740</v>
      </c>
      <c r="R1881" s="364" t="s">
        <v>743</v>
      </c>
      <c r="S1881" s="364" t="s">
        <v>739</v>
      </c>
      <c r="T1881" s="365">
        <v>113</v>
      </c>
      <c r="U1881" s="365">
        <v>113</v>
      </c>
      <c r="V1881" s="365">
        <v>14707</v>
      </c>
      <c r="W1881" s="365">
        <v>18686</v>
      </c>
      <c r="X1881" s="365">
        <v>0</v>
      </c>
      <c r="Y1881" s="365">
        <v>0</v>
      </c>
      <c r="Z1881" s="365">
        <v>0</v>
      </c>
      <c r="AA1881" s="365">
        <v>0</v>
      </c>
      <c r="AB1881" s="365">
        <v>0</v>
      </c>
      <c r="AC1881" s="365">
        <v>0</v>
      </c>
      <c r="AD1881" s="365">
        <v>0</v>
      </c>
      <c r="AE1881" s="365">
        <v>0</v>
      </c>
      <c r="AF1881" s="365">
        <v>14707</v>
      </c>
      <c r="AG1881" s="365">
        <v>14707</v>
      </c>
      <c r="AH1881" s="365">
        <v>0</v>
      </c>
      <c r="AI1881" s="365">
        <v>0</v>
      </c>
      <c r="AJ1881" s="365">
        <v>0</v>
      </c>
      <c r="AK1881" s="365">
        <v>0</v>
      </c>
      <c r="AL1881" s="365">
        <v>0</v>
      </c>
      <c r="AM1881" s="365">
        <v>0</v>
      </c>
      <c r="AN1881" s="365">
        <v>0</v>
      </c>
      <c r="AO1881" s="365">
        <v>0</v>
      </c>
      <c r="AP1881" s="365">
        <v>0</v>
      </c>
      <c r="AQ1881" s="365">
        <v>0</v>
      </c>
      <c r="AR1881" s="365">
        <v>0</v>
      </c>
      <c r="AS1881" s="365">
        <v>0</v>
      </c>
      <c r="AT1881" s="365">
        <v>0</v>
      </c>
      <c r="AU1881" s="365">
        <v>3979</v>
      </c>
      <c r="AV1881" s="365">
        <v>0</v>
      </c>
      <c r="AW1881" s="365">
        <v>0</v>
      </c>
      <c r="AX1881" s="365">
        <v>1042</v>
      </c>
      <c r="AY1881" s="365">
        <v>42222</v>
      </c>
      <c r="AZ1881" s="365">
        <v>1042</v>
      </c>
      <c r="BA1881" s="365">
        <v>1042</v>
      </c>
      <c r="BB1881" s="365">
        <v>0</v>
      </c>
      <c r="BC1881" s="365">
        <v>0</v>
      </c>
      <c r="BD1881" s="365">
        <v>0</v>
      </c>
      <c r="BE1881" s="365">
        <v>0</v>
      </c>
      <c r="BF1881" s="365">
        <v>0</v>
      </c>
      <c r="BG1881" s="365">
        <v>0</v>
      </c>
      <c r="BH1881" s="365">
        <v>41180</v>
      </c>
      <c r="BI1881" s="365">
        <v>15862</v>
      </c>
      <c r="BJ1881" s="365">
        <v>61021</v>
      </c>
      <c r="BK1881" s="365">
        <v>0</v>
      </c>
      <c r="BL1881" s="365">
        <v>3979</v>
      </c>
      <c r="BM1881" s="365">
        <v>0</v>
      </c>
      <c r="BN1881" s="365">
        <v>41180</v>
      </c>
      <c r="BO1881" s="365">
        <v>45159</v>
      </c>
      <c r="BP1881" s="365">
        <v>0</v>
      </c>
      <c r="BQ1881" s="365">
        <v>0</v>
      </c>
      <c r="BR1881" s="365">
        <v>0</v>
      </c>
      <c r="BS1881" s="365">
        <v>0</v>
      </c>
      <c r="BT1881" s="365">
        <v>45159</v>
      </c>
      <c r="BU1881" s="365">
        <v>0</v>
      </c>
      <c r="BV1881" s="365">
        <v>0</v>
      </c>
      <c r="BW1881" s="365">
        <v>1155</v>
      </c>
      <c r="BX1881" s="365">
        <v>1155</v>
      </c>
      <c r="BY1881" s="365">
        <v>0</v>
      </c>
      <c r="BZ1881" s="365">
        <v>0</v>
      </c>
      <c r="CA1881" s="365">
        <v>0</v>
      </c>
      <c r="CB1881" s="365">
        <v>0</v>
      </c>
      <c r="CC1881" s="365">
        <v>0</v>
      </c>
    </row>
    <row r="1882" spans="1:109">
      <c r="A1882" s="458" t="str">
        <f t="shared" si="29"/>
        <v>1764002264636000</v>
      </c>
      <c r="B1882" s="364" t="s">
        <v>1616</v>
      </c>
      <c r="C1882" s="364" t="s">
        <v>553</v>
      </c>
      <c r="D1882" s="364" t="s">
        <v>576</v>
      </c>
      <c r="E1882" s="364" t="s">
        <v>742</v>
      </c>
      <c r="F1882" s="364" t="s">
        <v>597</v>
      </c>
      <c r="G1882" s="364" t="s">
        <v>472</v>
      </c>
      <c r="H1882" s="364" t="s">
        <v>556</v>
      </c>
      <c r="J1882" s="364" t="s">
        <v>582</v>
      </c>
      <c r="K1882" s="364" t="s">
        <v>561</v>
      </c>
      <c r="L1882" s="364" t="s">
        <v>754</v>
      </c>
      <c r="M1882" s="364" t="s">
        <v>744</v>
      </c>
      <c r="N1882" s="364" t="s">
        <v>739</v>
      </c>
      <c r="O1882" s="364" t="s">
        <v>743</v>
      </c>
      <c r="P1882" s="364" t="s">
        <v>739</v>
      </c>
      <c r="Q1882" s="364" t="s">
        <v>740</v>
      </c>
      <c r="R1882" s="364" t="s">
        <v>743</v>
      </c>
      <c r="S1882" s="364" t="s">
        <v>739</v>
      </c>
      <c r="T1882" s="365">
        <v>0</v>
      </c>
      <c r="U1882" s="365">
        <v>0</v>
      </c>
      <c r="V1882" s="365">
        <v>0</v>
      </c>
      <c r="W1882" s="365">
        <v>0</v>
      </c>
      <c r="X1882" s="365">
        <v>0</v>
      </c>
      <c r="Y1882" s="365">
        <v>0</v>
      </c>
      <c r="Z1882" s="365">
        <v>0</v>
      </c>
      <c r="AA1882" s="365">
        <v>0</v>
      </c>
      <c r="AB1882" s="365">
        <v>0</v>
      </c>
      <c r="AC1882" s="365">
        <v>0</v>
      </c>
      <c r="AD1882" s="365">
        <v>0</v>
      </c>
      <c r="AE1882" s="365">
        <v>0</v>
      </c>
      <c r="AF1882" s="365">
        <v>0</v>
      </c>
      <c r="AG1882" s="365">
        <v>0</v>
      </c>
      <c r="AH1882" s="365">
        <v>0</v>
      </c>
      <c r="AI1882" s="365">
        <v>0</v>
      </c>
      <c r="AJ1882" s="365">
        <v>0</v>
      </c>
      <c r="AK1882" s="365">
        <v>0</v>
      </c>
      <c r="AL1882" s="365">
        <v>0</v>
      </c>
      <c r="AM1882" s="365">
        <v>0</v>
      </c>
      <c r="AN1882" s="365">
        <v>0</v>
      </c>
      <c r="AO1882" s="365">
        <v>0</v>
      </c>
      <c r="AP1882" s="365">
        <v>0</v>
      </c>
      <c r="AQ1882" s="365">
        <v>0</v>
      </c>
      <c r="AR1882" s="365">
        <v>0</v>
      </c>
      <c r="AS1882" s="365">
        <v>0</v>
      </c>
      <c r="AT1882" s="365">
        <v>0</v>
      </c>
      <c r="AU1882" s="365">
        <v>0</v>
      </c>
      <c r="AV1882" s="365">
        <v>0</v>
      </c>
      <c r="AW1882" s="365">
        <v>0</v>
      </c>
      <c r="AX1882" s="365">
        <v>0</v>
      </c>
      <c r="AY1882" s="365">
        <v>0</v>
      </c>
      <c r="AZ1882" s="365">
        <v>0</v>
      </c>
      <c r="BA1882" s="365">
        <v>0</v>
      </c>
      <c r="BB1882" s="365">
        <v>0</v>
      </c>
      <c r="BC1882" s="365">
        <v>0</v>
      </c>
      <c r="BD1882" s="365">
        <v>0</v>
      </c>
      <c r="BE1882" s="365">
        <v>0</v>
      </c>
      <c r="BF1882" s="365">
        <v>0</v>
      </c>
      <c r="BG1882" s="365">
        <v>0</v>
      </c>
      <c r="BH1882" s="365">
        <v>0</v>
      </c>
      <c r="BI1882" s="365">
        <v>3979</v>
      </c>
    </row>
    <row r="1883" spans="1:109">
      <c r="A1883" s="458" t="str">
        <f t="shared" si="29"/>
        <v>1764501264636000</v>
      </c>
      <c r="B1883" s="364" t="s">
        <v>1616</v>
      </c>
      <c r="C1883" s="364" t="s">
        <v>553</v>
      </c>
      <c r="D1883" s="364" t="s">
        <v>576</v>
      </c>
      <c r="E1883" s="364" t="s">
        <v>742</v>
      </c>
      <c r="F1883" s="364" t="s">
        <v>597</v>
      </c>
      <c r="G1883" s="364" t="s">
        <v>472</v>
      </c>
      <c r="H1883" s="364" t="s">
        <v>556</v>
      </c>
      <c r="J1883" s="364" t="s">
        <v>571</v>
      </c>
      <c r="K1883" s="364" t="s">
        <v>558</v>
      </c>
      <c r="L1883" s="364" t="s">
        <v>754</v>
      </c>
      <c r="M1883" s="364" t="s">
        <v>744</v>
      </c>
      <c r="N1883" s="364" t="s">
        <v>739</v>
      </c>
      <c r="O1883" s="364" t="s">
        <v>743</v>
      </c>
      <c r="P1883" s="364" t="s">
        <v>739</v>
      </c>
      <c r="Q1883" s="364" t="s">
        <v>740</v>
      </c>
      <c r="R1883" s="364" t="s">
        <v>743</v>
      </c>
      <c r="S1883" s="364" t="s">
        <v>739</v>
      </c>
      <c r="T1883" s="365">
        <v>69645</v>
      </c>
      <c r="U1883" s="365">
        <v>0</v>
      </c>
      <c r="V1883" s="365">
        <v>0</v>
      </c>
      <c r="W1883" s="365">
        <v>1582</v>
      </c>
      <c r="X1883" s="365">
        <v>0</v>
      </c>
      <c r="Y1883" s="365">
        <v>0</v>
      </c>
      <c r="Z1883" s="365">
        <v>0</v>
      </c>
      <c r="AA1883" s="365">
        <v>0</v>
      </c>
      <c r="AB1883" s="365">
        <v>0</v>
      </c>
      <c r="AC1883" s="365">
        <v>0</v>
      </c>
      <c r="AD1883" s="365">
        <v>0</v>
      </c>
      <c r="AE1883" s="365">
        <v>71227</v>
      </c>
      <c r="AF1883" s="365">
        <v>0</v>
      </c>
      <c r="AG1883" s="365">
        <v>0</v>
      </c>
      <c r="AH1883" s="365">
        <v>0</v>
      </c>
      <c r="AI1883" s="365">
        <v>0</v>
      </c>
      <c r="AJ1883" s="365">
        <v>0</v>
      </c>
      <c r="AK1883" s="365">
        <v>0</v>
      </c>
    </row>
    <row r="1884" spans="1:109">
      <c r="A1884" s="458" t="str">
        <f t="shared" si="29"/>
        <v>1764502264636000</v>
      </c>
      <c r="B1884" s="364" t="s">
        <v>1616</v>
      </c>
      <c r="C1884" s="364" t="s">
        <v>553</v>
      </c>
      <c r="D1884" s="364" t="s">
        <v>576</v>
      </c>
      <c r="E1884" s="364" t="s">
        <v>742</v>
      </c>
      <c r="F1884" s="364" t="s">
        <v>597</v>
      </c>
      <c r="G1884" s="364" t="s">
        <v>472</v>
      </c>
      <c r="H1884" s="364" t="s">
        <v>556</v>
      </c>
      <c r="J1884" s="364" t="s">
        <v>571</v>
      </c>
      <c r="K1884" s="364" t="s">
        <v>561</v>
      </c>
      <c r="L1884" s="364" t="s">
        <v>754</v>
      </c>
      <c r="M1884" s="364" t="s">
        <v>744</v>
      </c>
      <c r="N1884" s="364" t="s">
        <v>739</v>
      </c>
      <c r="O1884" s="364" t="s">
        <v>743</v>
      </c>
      <c r="P1884" s="364" t="s">
        <v>739</v>
      </c>
      <c r="Q1884" s="364" t="s">
        <v>740</v>
      </c>
      <c r="R1884" s="364" t="s">
        <v>743</v>
      </c>
      <c r="S1884" s="364" t="s">
        <v>739</v>
      </c>
      <c r="T1884" s="365">
        <v>6833</v>
      </c>
      <c r="U1884" s="365">
        <v>0</v>
      </c>
      <c r="V1884" s="365">
        <v>0</v>
      </c>
      <c r="W1884" s="365">
        <v>332</v>
      </c>
      <c r="X1884" s="365">
        <v>0</v>
      </c>
      <c r="Y1884" s="365">
        <v>0</v>
      </c>
      <c r="Z1884" s="365">
        <v>0</v>
      </c>
      <c r="AA1884" s="365">
        <v>0</v>
      </c>
      <c r="AB1884" s="365">
        <v>0</v>
      </c>
      <c r="AC1884" s="365">
        <v>0</v>
      </c>
      <c r="AD1884" s="365">
        <v>0</v>
      </c>
      <c r="AE1884" s="365">
        <v>7165</v>
      </c>
      <c r="AF1884" s="365">
        <v>0</v>
      </c>
      <c r="AG1884" s="365">
        <v>0</v>
      </c>
      <c r="AH1884" s="365">
        <v>0</v>
      </c>
      <c r="AI1884" s="365">
        <v>0</v>
      </c>
      <c r="AJ1884" s="365">
        <v>0</v>
      </c>
      <c r="AK1884" s="365">
        <v>0</v>
      </c>
    </row>
    <row r="1885" spans="1:109">
      <c r="A1885" s="458" t="str">
        <f t="shared" si="29"/>
        <v>1764503264636000</v>
      </c>
      <c r="B1885" s="364" t="s">
        <v>1616</v>
      </c>
      <c r="C1885" s="364" t="s">
        <v>553</v>
      </c>
      <c r="D1885" s="364" t="s">
        <v>576</v>
      </c>
      <c r="E1885" s="364" t="s">
        <v>742</v>
      </c>
      <c r="F1885" s="364" t="s">
        <v>597</v>
      </c>
      <c r="G1885" s="364" t="s">
        <v>472</v>
      </c>
      <c r="H1885" s="364" t="s">
        <v>556</v>
      </c>
      <c r="J1885" s="364" t="s">
        <v>571</v>
      </c>
      <c r="K1885" s="364" t="s">
        <v>562</v>
      </c>
      <c r="L1885" s="364" t="s">
        <v>754</v>
      </c>
      <c r="M1885" s="364" t="s">
        <v>744</v>
      </c>
      <c r="N1885" s="364" t="s">
        <v>739</v>
      </c>
      <c r="O1885" s="364" t="s">
        <v>743</v>
      </c>
      <c r="P1885" s="364" t="s">
        <v>739</v>
      </c>
      <c r="Q1885" s="364" t="s">
        <v>740</v>
      </c>
      <c r="R1885" s="364" t="s">
        <v>743</v>
      </c>
      <c r="S1885" s="364" t="s">
        <v>739</v>
      </c>
      <c r="T1885" s="365">
        <v>68567</v>
      </c>
      <c r="U1885" s="365">
        <v>0</v>
      </c>
      <c r="V1885" s="365">
        <v>0</v>
      </c>
      <c r="W1885" s="365">
        <v>2222</v>
      </c>
      <c r="X1885" s="365">
        <v>0</v>
      </c>
      <c r="Y1885" s="365">
        <v>0</v>
      </c>
      <c r="Z1885" s="365">
        <v>0</v>
      </c>
      <c r="AA1885" s="365">
        <v>0</v>
      </c>
      <c r="AB1885" s="365">
        <v>0</v>
      </c>
      <c r="AC1885" s="365">
        <v>0</v>
      </c>
      <c r="AD1885" s="365">
        <v>0</v>
      </c>
      <c r="AE1885" s="365">
        <v>70789</v>
      </c>
      <c r="AF1885" s="365">
        <v>0</v>
      </c>
      <c r="AG1885" s="365">
        <v>0</v>
      </c>
      <c r="AH1885" s="365">
        <v>0</v>
      </c>
      <c r="AI1885" s="365">
        <v>0</v>
      </c>
      <c r="AJ1885" s="365">
        <v>0</v>
      </c>
      <c r="AK1885" s="365">
        <v>0</v>
      </c>
    </row>
    <row r="1886" spans="1:109">
      <c r="A1886" s="458" t="str">
        <f t="shared" si="29"/>
        <v>1764504264636000</v>
      </c>
      <c r="B1886" s="364" t="s">
        <v>1616</v>
      </c>
      <c r="C1886" s="364" t="s">
        <v>553</v>
      </c>
      <c r="D1886" s="364" t="s">
        <v>576</v>
      </c>
      <c r="E1886" s="364" t="s">
        <v>742</v>
      </c>
      <c r="F1886" s="364" t="s">
        <v>597</v>
      </c>
      <c r="G1886" s="364" t="s">
        <v>472</v>
      </c>
      <c r="H1886" s="364" t="s">
        <v>556</v>
      </c>
      <c r="J1886" s="364" t="s">
        <v>571</v>
      </c>
      <c r="K1886" s="364" t="s">
        <v>563</v>
      </c>
      <c r="L1886" s="364" t="s">
        <v>754</v>
      </c>
      <c r="M1886" s="364" t="s">
        <v>744</v>
      </c>
      <c r="N1886" s="364" t="s">
        <v>739</v>
      </c>
      <c r="O1886" s="364" t="s">
        <v>743</v>
      </c>
      <c r="P1886" s="364" t="s">
        <v>739</v>
      </c>
      <c r="Q1886" s="364" t="s">
        <v>740</v>
      </c>
      <c r="R1886" s="364" t="s">
        <v>743</v>
      </c>
      <c r="S1886" s="364" t="s">
        <v>739</v>
      </c>
      <c r="T1886" s="365">
        <v>6345</v>
      </c>
      <c r="U1886" s="365">
        <v>0</v>
      </c>
      <c r="V1886" s="365">
        <v>0</v>
      </c>
      <c r="W1886" s="365">
        <v>314</v>
      </c>
      <c r="X1886" s="365">
        <v>0</v>
      </c>
      <c r="Y1886" s="365">
        <v>0</v>
      </c>
      <c r="Z1886" s="365">
        <v>0</v>
      </c>
      <c r="AA1886" s="365">
        <v>0</v>
      </c>
      <c r="AB1886" s="365">
        <v>0</v>
      </c>
      <c r="AC1886" s="365">
        <v>0</v>
      </c>
      <c r="AD1886" s="365">
        <v>0</v>
      </c>
      <c r="AE1886" s="365">
        <v>6659</v>
      </c>
      <c r="AF1886" s="365">
        <v>0</v>
      </c>
      <c r="AG1886" s="365">
        <v>0</v>
      </c>
      <c r="AH1886" s="365">
        <v>0</v>
      </c>
      <c r="AI1886" s="365">
        <v>0</v>
      </c>
      <c r="AJ1886" s="365">
        <v>0</v>
      </c>
      <c r="AK1886" s="365">
        <v>0</v>
      </c>
    </row>
    <row r="1887" spans="1:109">
      <c r="A1887" s="458" t="str">
        <f t="shared" si="29"/>
        <v>1764505264636000</v>
      </c>
      <c r="B1887" s="364" t="s">
        <v>1616</v>
      </c>
      <c r="C1887" s="364" t="s">
        <v>553</v>
      </c>
      <c r="D1887" s="364" t="s">
        <v>576</v>
      </c>
      <c r="E1887" s="364" t="s">
        <v>742</v>
      </c>
      <c r="F1887" s="364" t="s">
        <v>597</v>
      </c>
      <c r="G1887" s="364" t="s">
        <v>472</v>
      </c>
      <c r="H1887" s="364" t="s">
        <v>556</v>
      </c>
      <c r="J1887" s="364" t="s">
        <v>571</v>
      </c>
      <c r="K1887" s="364" t="s">
        <v>564</v>
      </c>
      <c r="L1887" s="364" t="s">
        <v>754</v>
      </c>
      <c r="M1887" s="364" t="s">
        <v>744</v>
      </c>
      <c r="N1887" s="364" t="s">
        <v>739</v>
      </c>
      <c r="O1887" s="364" t="s">
        <v>743</v>
      </c>
      <c r="P1887" s="364" t="s">
        <v>739</v>
      </c>
      <c r="Q1887" s="364" t="s">
        <v>740</v>
      </c>
      <c r="R1887" s="364" t="s">
        <v>743</v>
      </c>
      <c r="S1887" s="364" t="s">
        <v>739</v>
      </c>
      <c r="T1887" s="365">
        <v>69562</v>
      </c>
      <c r="U1887" s="365">
        <v>0</v>
      </c>
      <c r="V1887" s="365">
        <v>0</v>
      </c>
      <c r="W1887" s="365">
        <v>3471</v>
      </c>
      <c r="X1887" s="365">
        <v>0</v>
      </c>
      <c r="Y1887" s="365">
        <v>0</v>
      </c>
      <c r="Z1887" s="365">
        <v>0</v>
      </c>
      <c r="AA1887" s="365">
        <v>0</v>
      </c>
      <c r="AB1887" s="365">
        <v>0</v>
      </c>
      <c r="AC1887" s="365">
        <v>0</v>
      </c>
      <c r="AD1887" s="365">
        <v>0</v>
      </c>
      <c r="AE1887" s="365">
        <v>73033</v>
      </c>
      <c r="AF1887" s="365">
        <v>0</v>
      </c>
      <c r="AG1887" s="365">
        <v>0</v>
      </c>
      <c r="AH1887" s="365">
        <v>0</v>
      </c>
      <c r="AI1887" s="365">
        <v>0</v>
      </c>
      <c r="AJ1887" s="365">
        <v>0</v>
      </c>
      <c r="AK1887" s="365">
        <v>0</v>
      </c>
    </row>
    <row r="1888" spans="1:109">
      <c r="A1888" s="458" t="str">
        <f t="shared" si="29"/>
        <v>1764506264636000</v>
      </c>
      <c r="B1888" s="364" t="s">
        <v>1616</v>
      </c>
      <c r="C1888" s="364" t="s">
        <v>553</v>
      </c>
      <c r="D1888" s="364" t="s">
        <v>576</v>
      </c>
      <c r="E1888" s="364" t="s">
        <v>742</v>
      </c>
      <c r="F1888" s="364" t="s">
        <v>597</v>
      </c>
      <c r="G1888" s="364" t="s">
        <v>472</v>
      </c>
      <c r="H1888" s="364" t="s">
        <v>556</v>
      </c>
      <c r="J1888" s="364" t="s">
        <v>571</v>
      </c>
      <c r="K1888" s="364" t="s">
        <v>565</v>
      </c>
      <c r="L1888" s="364" t="s">
        <v>754</v>
      </c>
      <c r="M1888" s="364" t="s">
        <v>744</v>
      </c>
      <c r="N1888" s="364" t="s">
        <v>739</v>
      </c>
      <c r="O1888" s="364" t="s">
        <v>743</v>
      </c>
      <c r="P1888" s="364" t="s">
        <v>739</v>
      </c>
      <c r="Q1888" s="364" t="s">
        <v>740</v>
      </c>
      <c r="R1888" s="364" t="s">
        <v>743</v>
      </c>
      <c r="S1888" s="364" t="s">
        <v>739</v>
      </c>
      <c r="T1888" s="365">
        <v>5863</v>
      </c>
      <c r="U1888" s="365">
        <v>0</v>
      </c>
      <c r="V1888" s="365">
        <v>0</v>
      </c>
      <c r="W1888" s="365">
        <v>290</v>
      </c>
      <c r="X1888" s="365">
        <v>0</v>
      </c>
      <c r="Y1888" s="365">
        <v>0</v>
      </c>
      <c r="Z1888" s="365">
        <v>0</v>
      </c>
      <c r="AA1888" s="365">
        <v>0</v>
      </c>
      <c r="AB1888" s="365">
        <v>0</v>
      </c>
      <c r="AC1888" s="365">
        <v>0</v>
      </c>
      <c r="AD1888" s="365">
        <v>0</v>
      </c>
      <c r="AE1888" s="365">
        <v>6153</v>
      </c>
      <c r="AF1888" s="365">
        <v>0</v>
      </c>
      <c r="AG1888" s="365">
        <v>0</v>
      </c>
      <c r="AH1888" s="365">
        <v>0</v>
      </c>
      <c r="AI1888" s="365">
        <v>0</v>
      </c>
      <c r="AJ1888" s="365">
        <v>0</v>
      </c>
      <c r="AK1888" s="365">
        <v>0</v>
      </c>
    </row>
    <row r="1889" spans="1:37">
      <c r="A1889" s="458" t="str">
        <f t="shared" si="29"/>
        <v>1764507264636000</v>
      </c>
      <c r="B1889" s="364" t="s">
        <v>1616</v>
      </c>
      <c r="C1889" s="364" t="s">
        <v>553</v>
      </c>
      <c r="D1889" s="364" t="s">
        <v>576</v>
      </c>
      <c r="E1889" s="364" t="s">
        <v>742</v>
      </c>
      <c r="F1889" s="364" t="s">
        <v>597</v>
      </c>
      <c r="G1889" s="364" t="s">
        <v>472</v>
      </c>
      <c r="H1889" s="364" t="s">
        <v>556</v>
      </c>
      <c r="J1889" s="364" t="s">
        <v>571</v>
      </c>
      <c r="K1889" s="364" t="s">
        <v>566</v>
      </c>
      <c r="L1889" s="364" t="s">
        <v>754</v>
      </c>
      <c r="M1889" s="364" t="s">
        <v>744</v>
      </c>
      <c r="N1889" s="364" t="s">
        <v>739</v>
      </c>
      <c r="O1889" s="364" t="s">
        <v>743</v>
      </c>
      <c r="P1889" s="364" t="s">
        <v>739</v>
      </c>
      <c r="Q1889" s="364" t="s">
        <v>740</v>
      </c>
      <c r="R1889" s="364" t="s">
        <v>743</v>
      </c>
      <c r="S1889" s="364" t="s">
        <v>739</v>
      </c>
      <c r="T1889" s="365">
        <v>64165</v>
      </c>
      <c r="U1889" s="365">
        <v>0</v>
      </c>
      <c r="V1889" s="365">
        <v>0</v>
      </c>
      <c r="W1889" s="365">
        <v>3494</v>
      </c>
      <c r="X1889" s="365">
        <v>0</v>
      </c>
      <c r="Y1889" s="365">
        <v>0</v>
      </c>
      <c r="Z1889" s="365">
        <v>0</v>
      </c>
      <c r="AA1889" s="365">
        <v>0</v>
      </c>
      <c r="AB1889" s="365">
        <v>0</v>
      </c>
      <c r="AC1889" s="365">
        <v>0</v>
      </c>
      <c r="AD1889" s="365">
        <v>0</v>
      </c>
      <c r="AE1889" s="365">
        <v>67659</v>
      </c>
      <c r="AF1889" s="365">
        <v>0</v>
      </c>
      <c r="AG1889" s="365">
        <v>0</v>
      </c>
      <c r="AH1889" s="365">
        <v>0</v>
      </c>
      <c r="AI1889" s="365">
        <v>0</v>
      </c>
      <c r="AJ1889" s="365">
        <v>0</v>
      </c>
      <c r="AK1889" s="365">
        <v>0</v>
      </c>
    </row>
    <row r="1890" spans="1:37">
      <c r="A1890" s="458" t="str">
        <f t="shared" si="29"/>
        <v>1764508264636000</v>
      </c>
      <c r="B1890" s="364" t="s">
        <v>1616</v>
      </c>
      <c r="C1890" s="364" t="s">
        <v>553</v>
      </c>
      <c r="D1890" s="364" t="s">
        <v>576</v>
      </c>
      <c r="E1890" s="364" t="s">
        <v>742</v>
      </c>
      <c r="F1890" s="364" t="s">
        <v>597</v>
      </c>
      <c r="G1890" s="364" t="s">
        <v>472</v>
      </c>
      <c r="H1890" s="364" t="s">
        <v>556</v>
      </c>
      <c r="J1890" s="364" t="s">
        <v>571</v>
      </c>
      <c r="K1890" s="364" t="s">
        <v>554</v>
      </c>
      <c r="L1890" s="364" t="s">
        <v>754</v>
      </c>
      <c r="M1890" s="364" t="s">
        <v>744</v>
      </c>
      <c r="N1890" s="364" t="s">
        <v>739</v>
      </c>
      <c r="O1890" s="364" t="s">
        <v>743</v>
      </c>
      <c r="P1890" s="364" t="s">
        <v>739</v>
      </c>
      <c r="Q1890" s="364" t="s">
        <v>740</v>
      </c>
      <c r="R1890" s="364" t="s">
        <v>743</v>
      </c>
      <c r="S1890" s="364" t="s">
        <v>739</v>
      </c>
      <c r="T1890" s="365">
        <v>5386</v>
      </c>
      <c r="U1890" s="365">
        <v>0</v>
      </c>
      <c r="V1890" s="365">
        <v>0</v>
      </c>
      <c r="W1890" s="365">
        <v>264</v>
      </c>
      <c r="X1890" s="365">
        <v>0</v>
      </c>
      <c r="Y1890" s="365">
        <v>0</v>
      </c>
      <c r="Z1890" s="365">
        <v>0</v>
      </c>
      <c r="AA1890" s="365">
        <v>0</v>
      </c>
      <c r="AB1890" s="365">
        <v>0</v>
      </c>
      <c r="AC1890" s="365">
        <v>0</v>
      </c>
      <c r="AD1890" s="365">
        <v>0</v>
      </c>
      <c r="AE1890" s="365">
        <v>5650</v>
      </c>
      <c r="AF1890" s="365">
        <v>0</v>
      </c>
      <c r="AG1890" s="365">
        <v>0</v>
      </c>
      <c r="AH1890" s="365">
        <v>0</v>
      </c>
      <c r="AI1890" s="365">
        <v>0</v>
      </c>
      <c r="AJ1890" s="365">
        <v>0</v>
      </c>
      <c r="AK1890" s="365">
        <v>0</v>
      </c>
    </row>
    <row r="1891" spans="1:37">
      <c r="A1891" s="458" t="str">
        <f t="shared" si="29"/>
        <v>1764509264636000</v>
      </c>
      <c r="B1891" s="364" t="s">
        <v>1616</v>
      </c>
      <c r="C1891" s="364" t="s">
        <v>553</v>
      </c>
      <c r="D1891" s="364" t="s">
        <v>576</v>
      </c>
      <c r="E1891" s="364" t="s">
        <v>742</v>
      </c>
      <c r="F1891" s="364" t="s">
        <v>597</v>
      </c>
      <c r="G1891" s="364" t="s">
        <v>472</v>
      </c>
      <c r="H1891" s="364" t="s">
        <v>556</v>
      </c>
      <c r="J1891" s="364" t="s">
        <v>571</v>
      </c>
      <c r="K1891" s="364" t="s">
        <v>567</v>
      </c>
      <c r="L1891" s="364" t="s">
        <v>754</v>
      </c>
      <c r="M1891" s="364" t="s">
        <v>744</v>
      </c>
      <c r="N1891" s="364" t="s">
        <v>739</v>
      </c>
      <c r="O1891" s="364" t="s">
        <v>743</v>
      </c>
      <c r="P1891" s="364" t="s">
        <v>739</v>
      </c>
      <c r="Q1891" s="364" t="s">
        <v>740</v>
      </c>
      <c r="R1891" s="364" t="s">
        <v>743</v>
      </c>
      <c r="S1891" s="364" t="s">
        <v>739</v>
      </c>
      <c r="T1891" s="365">
        <v>54607</v>
      </c>
      <c r="U1891" s="365">
        <v>0</v>
      </c>
      <c r="V1891" s="365">
        <v>0</v>
      </c>
      <c r="W1891" s="365">
        <v>3518</v>
      </c>
      <c r="X1891" s="365">
        <v>0</v>
      </c>
      <c r="Y1891" s="365">
        <v>0</v>
      </c>
      <c r="Z1891" s="365">
        <v>0</v>
      </c>
      <c r="AA1891" s="365">
        <v>0</v>
      </c>
      <c r="AB1891" s="365">
        <v>0</v>
      </c>
      <c r="AC1891" s="365">
        <v>0</v>
      </c>
      <c r="AD1891" s="365">
        <v>0</v>
      </c>
      <c r="AE1891" s="365">
        <v>58125</v>
      </c>
      <c r="AF1891" s="365">
        <v>0</v>
      </c>
      <c r="AG1891" s="365">
        <v>0</v>
      </c>
      <c r="AH1891" s="365">
        <v>0</v>
      </c>
      <c r="AI1891" s="365">
        <v>0</v>
      </c>
      <c r="AJ1891" s="365">
        <v>0</v>
      </c>
      <c r="AK1891" s="365">
        <v>0</v>
      </c>
    </row>
    <row r="1892" spans="1:37">
      <c r="A1892" s="458" t="str">
        <f t="shared" si="29"/>
        <v>1764510264636000</v>
      </c>
      <c r="B1892" s="364" t="s">
        <v>1616</v>
      </c>
      <c r="C1892" s="364" t="s">
        <v>553</v>
      </c>
      <c r="D1892" s="364" t="s">
        <v>576</v>
      </c>
      <c r="E1892" s="364" t="s">
        <v>742</v>
      </c>
      <c r="F1892" s="364" t="s">
        <v>597</v>
      </c>
      <c r="G1892" s="364" t="s">
        <v>472</v>
      </c>
      <c r="H1892" s="364" t="s">
        <v>556</v>
      </c>
      <c r="J1892" s="364" t="s">
        <v>571</v>
      </c>
      <c r="K1892" s="364" t="s">
        <v>568</v>
      </c>
      <c r="L1892" s="364" t="s">
        <v>754</v>
      </c>
      <c r="M1892" s="364" t="s">
        <v>744</v>
      </c>
      <c r="N1892" s="364" t="s">
        <v>739</v>
      </c>
      <c r="O1892" s="364" t="s">
        <v>743</v>
      </c>
      <c r="P1892" s="364" t="s">
        <v>739</v>
      </c>
      <c r="Q1892" s="364" t="s">
        <v>740</v>
      </c>
      <c r="R1892" s="364" t="s">
        <v>743</v>
      </c>
      <c r="S1892" s="364" t="s">
        <v>739</v>
      </c>
      <c r="T1892" s="365">
        <v>4953</v>
      </c>
      <c r="U1892" s="365">
        <v>0</v>
      </c>
      <c r="V1892" s="365">
        <v>0</v>
      </c>
      <c r="W1892" s="365">
        <v>238</v>
      </c>
      <c r="X1892" s="365">
        <v>0</v>
      </c>
      <c r="Y1892" s="365">
        <v>0</v>
      </c>
      <c r="Z1892" s="365">
        <v>0</v>
      </c>
      <c r="AA1892" s="365">
        <v>0</v>
      </c>
      <c r="AB1892" s="365">
        <v>0</v>
      </c>
      <c r="AC1892" s="365">
        <v>0</v>
      </c>
      <c r="AD1892" s="365">
        <v>0</v>
      </c>
      <c r="AE1892" s="365">
        <v>5191</v>
      </c>
      <c r="AF1892" s="365">
        <v>0</v>
      </c>
      <c r="AG1892" s="365">
        <v>0</v>
      </c>
      <c r="AH1892" s="365">
        <v>0</v>
      </c>
      <c r="AI1892" s="365">
        <v>0</v>
      </c>
      <c r="AJ1892" s="365">
        <v>0</v>
      </c>
      <c r="AK1892" s="365">
        <v>0</v>
      </c>
    </row>
    <row r="1893" spans="1:37">
      <c r="A1893" s="458" t="str">
        <f t="shared" si="29"/>
        <v>1764511264636000</v>
      </c>
      <c r="B1893" s="364" t="s">
        <v>1616</v>
      </c>
      <c r="C1893" s="364" t="s">
        <v>553</v>
      </c>
      <c r="D1893" s="364" t="s">
        <v>576</v>
      </c>
      <c r="E1893" s="364" t="s">
        <v>742</v>
      </c>
      <c r="F1893" s="364" t="s">
        <v>597</v>
      </c>
      <c r="G1893" s="364" t="s">
        <v>472</v>
      </c>
      <c r="H1893" s="364" t="s">
        <v>556</v>
      </c>
      <c r="J1893" s="364" t="s">
        <v>571</v>
      </c>
      <c r="K1893" s="364" t="s">
        <v>569</v>
      </c>
      <c r="L1893" s="364" t="s">
        <v>754</v>
      </c>
      <c r="M1893" s="364" t="s">
        <v>744</v>
      </c>
      <c r="N1893" s="364" t="s">
        <v>739</v>
      </c>
      <c r="O1893" s="364" t="s">
        <v>743</v>
      </c>
      <c r="P1893" s="364" t="s">
        <v>739</v>
      </c>
      <c r="Q1893" s="364" t="s">
        <v>740</v>
      </c>
      <c r="R1893" s="364" t="s">
        <v>743</v>
      </c>
      <c r="S1893" s="364" t="s">
        <v>739</v>
      </c>
      <c r="T1893" s="365">
        <v>48724</v>
      </c>
      <c r="U1893" s="365">
        <v>0</v>
      </c>
      <c r="V1893" s="365">
        <v>0</v>
      </c>
      <c r="W1893" s="365">
        <v>3542</v>
      </c>
      <c r="X1893" s="365">
        <v>0</v>
      </c>
      <c r="Y1893" s="365">
        <v>0</v>
      </c>
      <c r="Z1893" s="365">
        <v>0</v>
      </c>
      <c r="AA1893" s="365">
        <v>0</v>
      </c>
      <c r="AB1893" s="365">
        <v>0</v>
      </c>
      <c r="AC1893" s="365">
        <v>0</v>
      </c>
      <c r="AD1893" s="365">
        <v>0</v>
      </c>
      <c r="AE1893" s="365">
        <v>52266</v>
      </c>
      <c r="AF1893" s="365">
        <v>0</v>
      </c>
      <c r="AG1893" s="365">
        <v>0</v>
      </c>
      <c r="AH1893" s="365">
        <v>0</v>
      </c>
      <c r="AI1893" s="365">
        <v>0</v>
      </c>
      <c r="AJ1893" s="365">
        <v>0</v>
      </c>
      <c r="AK1893" s="365">
        <v>0</v>
      </c>
    </row>
    <row r="1894" spans="1:37">
      <c r="A1894" s="458" t="str">
        <f t="shared" si="29"/>
        <v>1764512264636000</v>
      </c>
      <c r="B1894" s="364" t="s">
        <v>1616</v>
      </c>
      <c r="C1894" s="364" t="s">
        <v>553</v>
      </c>
      <c r="D1894" s="364" t="s">
        <v>576</v>
      </c>
      <c r="E1894" s="364" t="s">
        <v>742</v>
      </c>
      <c r="F1894" s="364" t="s">
        <v>597</v>
      </c>
      <c r="G1894" s="364" t="s">
        <v>472</v>
      </c>
      <c r="H1894" s="364" t="s">
        <v>556</v>
      </c>
      <c r="J1894" s="364" t="s">
        <v>571</v>
      </c>
      <c r="K1894" s="364" t="s">
        <v>557</v>
      </c>
      <c r="L1894" s="364" t="s">
        <v>754</v>
      </c>
      <c r="M1894" s="364" t="s">
        <v>744</v>
      </c>
      <c r="N1894" s="364" t="s">
        <v>739</v>
      </c>
      <c r="O1894" s="364" t="s">
        <v>743</v>
      </c>
      <c r="P1894" s="364" t="s">
        <v>739</v>
      </c>
      <c r="Q1894" s="364" t="s">
        <v>740</v>
      </c>
      <c r="R1894" s="364" t="s">
        <v>743</v>
      </c>
      <c r="S1894" s="364" t="s">
        <v>739</v>
      </c>
      <c r="T1894" s="365">
        <v>4568</v>
      </c>
      <c r="U1894" s="365">
        <v>0</v>
      </c>
      <c r="V1894" s="365">
        <v>0</v>
      </c>
      <c r="W1894" s="365">
        <v>211</v>
      </c>
      <c r="X1894" s="365">
        <v>0</v>
      </c>
      <c r="Y1894" s="365">
        <v>0</v>
      </c>
      <c r="Z1894" s="365">
        <v>0</v>
      </c>
      <c r="AA1894" s="365">
        <v>0</v>
      </c>
      <c r="AB1894" s="365">
        <v>0</v>
      </c>
      <c r="AC1894" s="365">
        <v>0</v>
      </c>
      <c r="AD1894" s="365">
        <v>0</v>
      </c>
      <c r="AE1894" s="365">
        <v>4779</v>
      </c>
      <c r="AF1894" s="365">
        <v>0</v>
      </c>
      <c r="AG1894" s="365">
        <v>0</v>
      </c>
      <c r="AH1894" s="365">
        <v>0</v>
      </c>
      <c r="AI1894" s="365">
        <v>0</v>
      </c>
      <c r="AJ1894" s="365">
        <v>0</v>
      </c>
      <c r="AK1894" s="365">
        <v>0</v>
      </c>
    </row>
    <row r="1895" spans="1:37">
      <c r="A1895" s="458" t="str">
        <f t="shared" si="29"/>
        <v>1764513264636000</v>
      </c>
      <c r="B1895" s="364" t="s">
        <v>1616</v>
      </c>
      <c r="C1895" s="364" t="s">
        <v>553</v>
      </c>
      <c r="D1895" s="364" t="s">
        <v>576</v>
      </c>
      <c r="E1895" s="364" t="s">
        <v>742</v>
      </c>
      <c r="F1895" s="364" t="s">
        <v>597</v>
      </c>
      <c r="G1895" s="364" t="s">
        <v>472</v>
      </c>
      <c r="H1895" s="364" t="s">
        <v>556</v>
      </c>
      <c r="J1895" s="364" t="s">
        <v>571</v>
      </c>
      <c r="K1895" s="364" t="s">
        <v>572</v>
      </c>
      <c r="L1895" s="364" t="s">
        <v>754</v>
      </c>
      <c r="M1895" s="364" t="s">
        <v>744</v>
      </c>
      <c r="N1895" s="364" t="s">
        <v>739</v>
      </c>
      <c r="O1895" s="364" t="s">
        <v>743</v>
      </c>
      <c r="P1895" s="364" t="s">
        <v>739</v>
      </c>
      <c r="Q1895" s="364" t="s">
        <v>740</v>
      </c>
      <c r="R1895" s="364" t="s">
        <v>743</v>
      </c>
      <c r="S1895" s="364" t="s">
        <v>739</v>
      </c>
      <c r="T1895" s="365">
        <v>37879</v>
      </c>
      <c r="U1895" s="365">
        <v>0</v>
      </c>
      <c r="V1895" s="365">
        <v>0</v>
      </c>
      <c r="W1895" s="365">
        <v>3566</v>
      </c>
      <c r="X1895" s="365">
        <v>0</v>
      </c>
      <c r="Y1895" s="365">
        <v>0</v>
      </c>
      <c r="Z1895" s="365">
        <v>0</v>
      </c>
      <c r="AA1895" s="365">
        <v>0</v>
      </c>
      <c r="AB1895" s="365">
        <v>0</v>
      </c>
      <c r="AC1895" s="365">
        <v>0</v>
      </c>
      <c r="AD1895" s="365">
        <v>0</v>
      </c>
      <c r="AE1895" s="365">
        <v>41445</v>
      </c>
      <c r="AF1895" s="365">
        <v>0</v>
      </c>
      <c r="AG1895" s="365">
        <v>0</v>
      </c>
      <c r="AH1895" s="365">
        <v>0</v>
      </c>
      <c r="AI1895" s="365">
        <v>0</v>
      </c>
      <c r="AJ1895" s="365">
        <v>0</v>
      </c>
      <c r="AK1895" s="365">
        <v>0</v>
      </c>
    </row>
    <row r="1896" spans="1:37">
      <c r="A1896" s="458" t="str">
        <f t="shared" si="29"/>
        <v>1764514264636000</v>
      </c>
      <c r="B1896" s="364" t="s">
        <v>1616</v>
      </c>
      <c r="C1896" s="364" t="s">
        <v>553</v>
      </c>
      <c r="D1896" s="364" t="s">
        <v>576</v>
      </c>
      <c r="E1896" s="364" t="s">
        <v>742</v>
      </c>
      <c r="F1896" s="364" t="s">
        <v>597</v>
      </c>
      <c r="G1896" s="364" t="s">
        <v>472</v>
      </c>
      <c r="H1896" s="364" t="s">
        <v>556</v>
      </c>
      <c r="J1896" s="364" t="s">
        <v>571</v>
      </c>
      <c r="K1896" s="364" t="s">
        <v>573</v>
      </c>
      <c r="L1896" s="364" t="s">
        <v>754</v>
      </c>
      <c r="M1896" s="364" t="s">
        <v>744</v>
      </c>
      <c r="N1896" s="364" t="s">
        <v>739</v>
      </c>
      <c r="O1896" s="364" t="s">
        <v>743</v>
      </c>
      <c r="P1896" s="364" t="s">
        <v>739</v>
      </c>
      <c r="Q1896" s="364" t="s">
        <v>740</v>
      </c>
      <c r="R1896" s="364" t="s">
        <v>743</v>
      </c>
      <c r="S1896" s="364" t="s">
        <v>739</v>
      </c>
      <c r="T1896" s="365">
        <v>4211</v>
      </c>
      <c r="U1896" s="365">
        <v>0</v>
      </c>
      <c r="V1896" s="365">
        <v>0</v>
      </c>
      <c r="W1896" s="365">
        <v>184</v>
      </c>
      <c r="X1896" s="365">
        <v>0</v>
      </c>
      <c r="Y1896" s="365">
        <v>0</v>
      </c>
      <c r="Z1896" s="365">
        <v>0</v>
      </c>
      <c r="AA1896" s="365">
        <v>0</v>
      </c>
      <c r="AB1896" s="365">
        <v>0</v>
      </c>
      <c r="AC1896" s="365">
        <v>0</v>
      </c>
      <c r="AD1896" s="365">
        <v>0</v>
      </c>
      <c r="AE1896" s="365">
        <v>4395</v>
      </c>
      <c r="AF1896" s="365">
        <v>0</v>
      </c>
      <c r="AG1896" s="365">
        <v>0</v>
      </c>
      <c r="AH1896" s="365">
        <v>0</v>
      </c>
      <c r="AI1896" s="365">
        <v>0</v>
      </c>
      <c r="AJ1896" s="365">
        <v>0</v>
      </c>
      <c r="AK1896" s="365">
        <v>0</v>
      </c>
    </row>
    <row r="1897" spans="1:37">
      <c r="A1897" s="458" t="str">
        <f t="shared" si="29"/>
        <v>1764515264636000</v>
      </c>
      <c r="B1897" s="364" t="s">
        <v>1616</v>
      </c>
      <c r="C1897" s="364" t="s">
        <v>553</v>
      </c>
      <c r="D1897" s="364" t="s">
        <v>576</v>
      </c>
      <c r="E1897" s="364" t="s">
        <v>742</v>
      </c>
      <c r="F1897" s="364" t="s">
        <v>597</v>
      </c>
      <c r="G1897" s="364" t="s">
        <v>472</v>
      </c>
      <c r="H1897" s="364" t="s">
        <v>556</v>
      </c>
      <c r="J1897" s="364" t="s">
        <v>571</v>
      </c>
      <c r="K1897" s="364" t="s">
        <v>574</v>
      </c>
      <c r="L1897" s="364" t="s">
        <v>754</v>
      </c>
      <c r="M1897" s="364" t="s">
        <v>744</v>
      </c>
      <c r="N1897" s="364" t="s">
        <v>739</v>
      </c>
      <c r="O1897" s="364" t="s">
        <v>743</v>
      </c>
      <c r="P1897" s="364" t="s">
        <v>739</v>
      </c>
      <c r="Q1897" s="364" t="s">
        <v>740</v>
      </c>
      <c r="R1897" s="364" t="s">
        <v>743</v>
      </c>
      <c r="S1897" s="364" t="s">
        <v>739</v>
      </c>
      <c r="T1897" s="365">
        <v>23281</v>
      </c>
      <c r="U1897" s="365">
        <v>0</v>
      </c>
      <c r="V1897" s="365">
        <v>0</v>
      </c>
      <c r="W1897" s="365">
        <v>3592</v>
      </c>
      <c r="X1897" s="365">
        <v>0</v>
      </c>
      <c r="Y1897" s="365">
        <v>0</v>
      </c>
      <c r="Z1897" s="365">
        <v>0</v>
      </c>
      <c r="AA1897" s="365">
        <v>0</v>
      </c>
      <c r="AB1897" s="365">
        <v>0</v>
      </c>
      <c r="AC1897" s="365">
        <v>0</v>
      </c>
      <c r="AD1897" s="365">
        <v>0</v>
      </c>
      <c r="AE1897" s="365">
        <v>26873</v>
      </c>
      <c r="AF1897" s="365">
        <v>0</v>
      </c>
      <c r="AG1897" s="365">
        <v>0</v>
      </c>
      <c r="AH1897" s="365">
        <v>0</v>
      </c>
      <c r="AI1897" s="365">
        <v>0</v>
      </c>
      <c r="AJ1897" s="365">
        <v>0</v>
      </c>
      <c r="AK1897" s="365">
        <v>0</v>
      </c>
    </row>
    <row r="1898" spans="1:37">
      <c r="A1898" s="458" t="str">
        <f t="shared" si="29"/>
        <v>1764516264636000</v>
      </c>
      <c r="B1898" s="364" t="s">
        <v>1616</v>
      </c>
      <c r="C1898" s="364" t="s">
        <v>553</v>
      </c>
      <c r="D1898" s="364" t="s">
        <v>576</v>
      </c>
      <c r="E1898" s="364" t="s">
        <v>742</v>
      </c>
      <c r="F1898" s="364" t="s">
        <v>597</v>
      </c>
      <c r="G1898" s="364" t="s">
        <v>472</v>
      </c>
      <c r="H1898" s="364" t="s">
        <v>556</v>
      </c>
      <c r="J1898" s="364" t="s">
        <v>571</v>
      </c>
      <c r="K1898" s="364" t="s">
        <v>575</v>
      </c>
      <c r="L1898" s="364" t="s">
        <v>754</v>
      </c>
      <c r="M1898" s="364" t="s">
        <v>744</v>
      </c>
      <c r="N1898" s="364" t="s">
        <v>739</v>
      </c>
      <c r="O1898" s="364" t="s">
        <v>743</v>
      </c>
      <c r="P1898" s="364" t="s">
        <v>739</v>
      </c>
      <c r="Q1898" s="364" t="s">
        <v>740</v>
      </c>
      <c r="R1898" s="364" t="s">
        <v>743</v>
      </c>
      <c r="S1898" s="364" t="s">
        <v>739</v>
      </c>
      <c r="T1898" s="365">
        <v>3888</v>
      </c>
      <c r="U1898" s="365">
        <v>0</v>
      </c>
      <c r="V1898" s="365">
        <v>0</v>
      </c>
      <c r="W1898" s="365">
        <v>157</v>
      </c>
      <c r="X1898" s="365">
        <v>0</v>
      </c>
      <c r="Y1898" s="365">
        <v>0</v>
      </c>
      <c r="Z1898" s="365">
        <v>0</v>
      </c>
      <c r="AA1898" s="365">
        <v>0</v>
      </c>
      <c r="AB1898" s="365">
        <v>0</v>
      </c>
      <c r="AC1898" s="365">
        <v>0</v>
      </c>
      <c r="AD1898" s="365">
        <v>0</v>
      </c>
      <c r="AE1898" s="365">
        <v>4045</v>
      </c>
      <c r="AF1898" s="365">
        <v>0</v>
      </c>
      <c r="AG1898" s="365">
        <v>0</v>
      </c>
      <c r="AH1898" s="365">
        <v>0</v>
      </c>
      <c r="AI1898" s="365">
        <v>0</v>
      </c>
      <c r="AJ1898" s="365">
        <v>0</v>
      </c>
      <c r="AK1898" s="365">
        <v>0</v>
      </c>
    </row>
    <row r="1899" spans="1:37">
      <c r="A1899" s="458" t="str">
        <f t="shared" si="29"/>
        <v>1764517264636000</v>
      </c>
      <c r="B1899" s="364" t="s">
        <v>1616</v>
      </c>
      <c r="C1899" s="364" t="s">
        <v>553</v>
      </c>
      <c r="D1899" s="364" t="s">
        <v>576</v>
      </c>
      <c r="E1899" s="364" t="s">
        <v>742</v>
      </c>
      <c r="F1899" s="364" t="s">
        <v>597</v>
      </c>
      <c r="G1899" s="364" t="s">
        <v>472</v>
      </c>
      <c r="H1899" s="364" t="s">
        <v>556</v>
      </c>
      <c r="J1899" s="364" t="s">
        <v>571</v>
      </c>
      <c r="K1899" s="364" t="s">
        <v>576</v>
      </c>
      <c r="L1899" s="364" t="s">
        <v>754</v>
      </c>
      <c r="M1899" s="364" t="s">
        <v>744</v>
      </c>
      <c r="N1899" s="364" t="s">
        <v>739</v>
      </c>
      <c r="O1899" s="364" t="s">
        <v>743</v>
      </c>
      <c r="P1899" s="364" t="s">
        <v>739</v>
      </c>
      <c r="Q1899" s="364" t="s">
        <v>740</v>
      </c>
      <c r="R1899" s="364" t="s">
        <v>743</v>
      </c>
      <c r="S1899" s="364" t="s">
        <v>739</v>
      </c>
      <c r="T1899" s="365">
        <v>22525</v>
      </c>
      <c r="U1899" s="365">
        <v>0</v>
      </c>
      <c r="V1899" s="365">
        <v>0</v>
      </c>
      <c r="W1899" s="365">
        <v>3617</v>
      </c>
      <c r="X1899" s="365">
        <v>0</v>
      </c>
      <c r="Y1899" s="365">
        <v>0</v>
      </c>
      <c r="Z1899" s="365">
        <v>0</v>
      </c>
      <c r="AA1899" s="365">
        <v>0</v>
      </c>
      <c r="AB1899" s="365">
        <v>0</v>
      </c>
      <c r="AC1899" s="365">
        <v>0</v>
      </c>
      <c r="AD1899" s="365">
        <v>0</v>
      </c>
      <c r="AE1899" s="365">
        <v>26142</v>
      </c>
      <c r="AF1899" s="365">
        <v>0</v>
      </c>
      <c r="AG1899" s="365">
        <v>0</v>
      </c>
      <c r="AH1899" s="365">
        <v>0</v>
      </c>
      <c r="AI1899" s="365">
        <v>0</v>
      </c>
      <c r="AJ1899" s="365">
        <v>0</v>
      </c>
      <c r="AK1899" s="365">
        <v>0</v>
      </c>
    </row>
    <row r="1900" spans="1:37">
      <c r="A1900" s="458" t="str">
        <f t="shared" si="29"/>
        <v>1764518264636000</v>
      </c>
      <c r="B1900" s="364" t="s">
        <v>1616</v>
      </c>
      <c r="C1900" s="364" t="s">
        <v>553</v>
      </c>
      <c r="D1900" s="364" t="s">
        <v>576</v>
      </c>
      <c r="E1900" s="364" t="s">
        <v>742</v>
      </c>
      <c r="F1900" s="364" t="s">
        <v>597</v>
      </c>
      <c r="G1900" s="364" t="s">
        <v>472</v>
      </c>
      <c r="H1900" s="364" t="s">
        <v>556</v>
      </c>
      <c r="J1900" s="364" t="s">
        <v>571</v>
      </c>
      <c r="K1900" s="364" t="s">
        <v>577</v>
      </c>
      <c r="L1900" s="364" t="s">
        <v>754</v>
      </c>
      <c r="M1900" s="364" t="s">
        <v>744</v>
      </c>
      <c r="N1900" s="364" t="s">
        <v>739</v>
      </c>
      <c r="O1900" s="364" t="s">
        <v>743</v>
      </c>
      <c r="P1900" s="364" t="s">
        <v>739</v>
      </c>
      <c r="Q1900" s="364" t="s">
        <v>740</v>
      </c>
      <c r="R1900" s="364" t="s">
        <v>743</v>
      </c>
      <c r="S1900" s="364" t="s">
        <v>739</v>
      </c>
      <c r="T1900" s="365">
        <v>3593</v>
      </c>
      <c r="U1900" s="365">
        <v>0</v>
      </c>
      <c r="V1900" s="365">
        <v>0</v>
      </c>
      <c r="W1900" s="365">
        <v>129</v>
      </c>
      <c r="X1900" s="365">
        <v>0</v>
      </c>
      <c r="Y1900" s="365">
        <v>0</v>
      </c>
      <c r="Z1900" s="365">
        <v>0</v>
      </c>
      <c r="AA1900" s="365">
        <v>0</v>
      </c>
      <c r="AB1900" s="365">
        <v>0</v>
      </c>
      <c r="AC1900" s="365">
        <v>0</v>
      </c>
      <c r="AD1900" s="365">
        <v>0</v>
      </c>
      <c r="AE1900" s="365">
        <v>3722</v>
      </c>
      <c r="AF1900" s="365">
        <v>0</v>
      </c>
      <c r="AG1900" s="365">
        <v>0</v>
      </c>
      <c r="AH1900" s="365">
        <v>0</v>
      </c>
      <c r="AI1900" s="365">
        <v>0</v>
      </c>
      <c r="AJ1900" s="365">
        <v>0</v>
      </c>
      <c r="AK1900" s="365">
        <v>0</v>
      </c>
    </row>
    <row r="1901" spans="1:37">
      <c r="A1901" s="458" t="str">
        <f t="shared" si="29"/>
        <v>1764519264636000</v>
      </c>
      <c r="B1901" s="364" t="s">
        <v>1616</v>
      </c>
      <c r="C1901" s="364" t="s">
        <v>553</v>
      </c>
      <c r="D1901" s="364" t="s">
        <v>576</v>
      </c>
      <c r="E1901" s="364" t="s">
        <v>742</v>
      </c>
      <c r="F1901" s="364" t="s">
        <v>597</v>
      </c>
      <c r="G1901" s="364" t="s">
        <v>472</v>
      </c>
      <c r="H1901" s="364" t="s">
        <v>556</v>
      </c>
      <c r="J1901" s="364" t="s">
        <v>571</v>
      </c>
      <c r="K1901" s="364" t="s">
        <v>578</v>
      </c>
      <c r="L1901" s="364" t="s">
        <v>754</v>
      </c>
      <c r="M1901" s="364" t="s">
        <v>744</v>
      </c>
      <c r="N1901" s="364" t="s">
        <v>739</v>
      </c>
      <c r="O1901" s="364" t="s">
        <v>743</v>
      </c>
      <c r="P1901" s="364" t="s">
        <v>739</v>
      </c>
      <c r="Q1901" s="364" t="s">
        <v>740</v>
      </c>
      <c r="R1901" s="364" t="s">
        <v>743</v>
      </c>
      <c r="S1901" s="364" t="s">
        <v>739</v>
      </c>
      <c r="T1901" s="365">
        <v>21769</v>
      </c>
      <c r="U1901" s="365">
        <v>0</v>
      </c>
      <c r="V1901" s="365">
        <v>0</v>
      </c>
      <c r="W1901" s="365">
        <v>3643</v>
      </c>
      <c r="X1901" s="365">
        <v>0</v>
      </c>
      <c r="Y1901" s="365">
        <v>0</v>
      </c>
      <c r="Z1901" s="365">
        <v>0</v>
      </c>
      <c r="AA1901" s="365">
        <v>0</v>
      </c>
      <c r="AB1901" s="365">
        <v>0</v>
      </c>
      <c r="AC1901" s="365">
        <v>0</v>
      </c>
      <c r="AD1901" s="365">
        <v>0</v>
      </c>
      <c r="AE1901" s="365">
        <v>25412</v>
      </c>
      <c r="AF1901" s="365">
        <v>0</v>
      </c>
      <c r="AG1901" s="365">
        <v>0</v>
      </c>
      <c r="AH1901" s="365">
        <v>0</v>
      </c>
      <c r="AI1901" s="365">
        <v>0</v>
      </c>
      <c r="AJ1901" s="365">
        <v>0</v>
      </c>
      <c r="AK1901" s="365">
        <v>0</v>
      </c>
    </row>
    <row r="1902" spans="1:37">
      <c r="A1902" s="458" t="str">
        <f t="shared" si="29"/>
        <v>1764520264636000</v>
      </c>
      <c r="B1902" s="364" t="s">
        <v>1616</v>
      </c>
      <c r="C1902" s="364" t="s">
        <v>553</v>
      </c>
      <c r="D1902" s="364" t="s">
        <v>576</v>
      </c>
      <c r="E1902" s="364" t="s">
        <v>742</v>
      </c>
      <c r="F1902" s="364" t="s">
        <v>597</v>
      </c>
      <c r="G1902" s="364" t="s">
        <v>472</v>
      </c>
      <c r="H1902" s="364" t="s">
        <v>556</v>
      </c>
      <c r="J1902" s="364" t="s">
        <v>571</v>
      </c>
      <c r="K1902" s="364" t="s">
        <v>579</v>
      </c>
      <c r="L1902" s="364" t="s">
        <v>754</v>
      </c>
      <c r="M1902" s="364" t="s">
        <v>744</v>
      </c>
      <c r="N1902" s="364" t="s">
        <v>739</v>
      </c>
      <c r="O1902" s="364" t="s">
        <v>743</v>
      </c>
      <c r="P1902" s="364" t="s">
        <v>739</v>
      </c>
      <c r="Q1902" s="364" t="s">
        <v>740</v>
      </c>
      <c r="R1902" s="364" t="s">
        <v>743</v>
      </c>
      <c r="S1902" s="364" t="s">
        <v>739</v>
      </c>
      <c r="T1902" s="365">
        <v>3307</v>
      </c>
      <c r="U1902" s="365">
        <v>0</v>
      </c>
      <c r="V1902" s="365">
        <v>0</v>
      </c>
      <c r="W1902" s="365">
        <v>101</v>
      </c>
      <c r="X1902" s="365">
        <v>0</v>
      </c>
      <c r="Y1902" s="365">
        <v>0</v>
      </c>
      <c r="Z1902" s="365">
        <v>0</v>
      </c>
      <c r="AA1902" s="365">
        <v>0</v>
      </c>
      <c r="AB1902" s="365">
        <v>0</v>
      </c>
      <c r="AC1902" s="365">
        <v>0</v>
      </c>
      <c r="AD1902" s="365">
        <v>0</v>
      </c>
      <c r="AE1902" s="365">
        <v>3408</v>
      </c>
      <c r="AF1902" s="365">
        <v>0</v>
      </c>
      <c r="AG1902" s="365">
        <v>0</v>
      </c>
      <c r="AH1902" s="365">
        <v>0</v>
      </c>
      <c r="AI1902" s="365">
        <v>0</v>
      </c>
      <c r="AJ1902" s="365">
        <v>0</v>
      </c>
      <c r="AK1902" s="365">
        <v>0</v>
      </c>
    </row>
    <row r="1903" spans="1:37">
      <c r="A1903" s="458" t="str">
        <f t="shared" si="29"/>
        <v>1764521264636000</v>
      </c>
      <c r="B1903" s="364" t="s">
        <v>1616</v>
      </c>
      <c r="C1903" s="364" t="s">
        <v>553</v>
      </c>
      <c r="D1903" s="364" t="s">
        <v>576</v>
      </c>
      <c r="E1903" s="364" t="s">
        <v>742</v>
      </c>
      <c r="F1903" s="364" t="s">
        <v>597</v>
      </c>
      <c r="G1903" s="364" t="s">
        <v>472</v>
      </c>
      <c r="H1903" s="364" t="s">
        <v>556</v>
      </c>
      <c r="J1903" s="364" t="s">
        <v>571</v>
      </c>
      <c r="K1903" s="364" t="s">
        <v>559</v>
      </c>
      <c r="L1903" s="364" t="s">
        <v>754</v>
      </c>
      <c r="M1903" s="364" t="s">
        <v>744</v>
      </c>
      <c r="N1903" s="364" t="s">
        <v>739</v>
      </c>
      <c r="O1903" s="364" t="s">
        <v>743</v>
      </c>
      <c r="P1903" s="364" t="s">
        <v>739</v>
      </c>
      <c r="Q1903" s="364" t="s">
        <v>740</v>
      </c>
      <c r="R1903" s="364" t="s">
        <v>743</v>
      </c>
      <c r="S1903" s="364" t="s">
        <v>739</v>
      </c>
      <c r="T1903" s="365">
        <v>266966</v>
      </c>
      <c r="U1903" s="365">
        <v>0</v>
      </c>
      <c r="V1903" s="365">
        <v>0</v>
      </c>
      <c r="W1903" s="365">
        <v>10960</v>
      </c>
      <c r="X1903" s="365">
        <v>0</v>
      </c>
      <c r="Y1903" s="365">
        <v>0</v>
      </c>
      <c r="Z1903" s="365">
        <v>0</v>
      </c>
      <c r="AA1903" s="365">
        <v>0</v>
      </c>
      <c r="AB1903" s="365">
        <v>0</v>
      </c>
      <c r="AC1903" s="365">
        <v>0</v>
      </c>
      <c r="AD1903" s="365">
        <v>0</v>
      </c>
      <c r="AE1903" s="365">
        <v>277926</v>
      </c>
      <c r="AF1903" s="365">
        <v>0</v>
      </c>
      <c r="AG1903" s="365">
        <v>0</v>
      </c>
      <c r="AH1903" s="365">
        <v>0</v>
      </c>
      <c r="AI1903" s="365">
        <v>0</v>
      </c>
      <c r="AJ1903" s="365">
        <v>0</v>
      </c>
      <c r="AK1903" s="365">
        <v>0</v>
      </c>
    </row>
    <row r="1904" spans="1:37">
      <c r="A1904" s="458" t="str">
        <f t="shared" si="29"/>
        <v>1764522264636000</v>
      </c>
      <c r="B1904" s="364" t="s">
        <v>1616</v>
      </c>
      <c r="C1904" s="364" t="s">
        <v>553</v>
      </c>
      <c r="D1904" s="364" t="s">
        <v>576</v>
      </c>
      <c r="E1904" s="364" t="s">
        <v>742</v>
      </c>
      <c r="F1904" s="364" t="s">
        <v>597</v>
      </c>
      <c r="G1904" s="364" t="s">
        <v>472</v>
      </c>
      <c r="H1904" s="364" t="s">
        <v>556</v>
      </c>
      <c r="J1904" s="364" t="s">
        <v>571</v>
      </c>
      <c r="K1904" s="364" t="s">
        <v>580</v>
      </c>
      <c r="L1904" s="364" t="s">
        <v>754</v>
      </c>
      <c r="M1904" s="364" t="s">
        <v>744</v>
      </c>
      <c r="N1904" s="364" t="s">
        <v>739</v>
      </c>
      <c r="O1904" s="364" t="s">
        <v>743</v>
      </c>
      <c r="P1904" s="364" t="s">
        <v>739</v>
      </c>
      <c r="Q1904" s="364" t="s">
        <v>740</v>
      </c>
      <c r="R1904" s="364" t="s">
        <v>743</v>
      </c>
      <c r="S1904" s="364" t="s">
        <v>739</v>
      </c>
      <c r="T1904" s="365">
        <v>20221</v>
      </c>
      <c r="U1904" s="365">
        <v>0</v>
      </c>
      <c r="V1904" s="365">
        <v>0</v>
      </c>
      <c r="W1904" s="365">
        <v>199</v>
      </c>
      <c r="X1904" s="365">
        <v>0</v>
      </c>
      <c r="Y1904" s="365">
        <v>0</v>
      </c>
      <c r="Z1904" s="365">
        <v>0</v>
      </c>
      <c r="AA1904" s="365">
        <v>0</v>
      </c>
      <c r="AB1904" s="365">
        <v>0</v>
      </c>
      <c r="AC1904" s="365">
        <v>0</v>
      </c>
      <c r="AD1904" s="365">
        <v>0</v>
      </c>
      <c r="AE1904" s="365">
        <v>20420</v>
      </c>
      <c r="AF1904" s="365">
        <v>0</v>
      </c>
      <c r="AG1904" s="365">
        <v>0</v>
      </c>
      <c r="AH1904" s="365">
        <v>0</v>
      </c>
      <c r="AI1904" s="365">
        <v>0</v>
      </c>
      <c r="AJ1904" s="365">
        <v>0</v>
      </c>
      <c r="AK1904" s="365">
        <v>0</v>
      </c>
    </row>
    <row r="1905" spans="1:79">
      <c r="A1905" s="458" t="str">
        <f t="shared" si="29"/>
        <v>1764523264636000</v>
      </c>
      <c r="B1905" s="364" t="s">
        <v>1616</v>
      </c>
      <c r="C1905" s="364" t="s">
        <v>553</v>
      </c>
      <c r="D1905" s="364" t="s">
        <v>576</v>
      </c>
      <c r="E1905" s="364" t="s">
        <v>742</v>
      </c>
      <c r="F1905" s="364" t="s">
        <v>597</v>
      </c>
      <c r="G1905" s="364" t="s">
        <v>472</v>
      </c>
      <c r="H1905" s="364" t="s">
        <v>556</v>
      </c>
      <c r="J1905" s="364" t="s">
        <v>571</v>
      </c>
      <c r="K1905" s="364" t="s">
        <v>581</v>
      </c>
      <c r="L1905" s="364" t="s">
        <v>754</v>
      </c>
      <c r="M1905" s="364" t="s">
        <v>744</v>
      </c>
      <c r="N1905" s="364" t="s">
        <v>739</v>
      </c>
      <c r="O1905" s="364" t="s">
        <v>743</v>
      </c>
      <c r="P1905" s="364" t="s">
        <v>739</v>
      </c>
      <c r="Q1905" s="364" t="s">
        <v>740</v>
      </c>
      <c r="R1905" s="364" t="s">
        <v>743</v>
      </c>
      <c r="S1905" s="364" t="s">
        <v>739</v>
      </c>
      <c r="T1905" s="365">
        <v>0</v>
      </c>
      <c r="U1905" s="365">
        <v>0</v>
      </c>
      <c r="V1905" s="365">
        <v>0</v>
      </c>
      <c r="W1905" s="365">
        <v>0</v>
      </c>
      <c r="X1905" s="365">
        <v>0</v>
      </c>
      <c r="Y1905" s="365">
        <v>0</v>
      </c>
      <c r="Z1905" s="365">
        <v>0</v>
      </c>
      <c r="AA1905" s="365">
        <v>0</v>
      </c>
      <c r="AB1905" s="365">
        <v>0</v>
      </c>
      <c r="AC1905" s="365">
        <v>0</v>
      </c>
      <c r="AD1905" s="365">
        <v>0</v>
      </c>
      <c r="AE1905" s="365">
        <v>0</v>
      </c>
      <c r="AF1905" s="365">
        <v>0</v>
      </c>
      <c r="AG1905" s="365">
        <v>0</v>
      </c>
      <c r="AH1905" s="365">
        <v>0</v>
      </c>
      <c r="AI1905" s="365">
        <v>0</v>
      </c>
      <c r="AJ1905" s="365">
        <v>0</v>
      </c>
      <c r="AK1905" s="365">
        <v>0</v>
      </c>
    </row>
    <row r="1906" spans="1:79">
      <c r="A1906" s="458" t="str">
        <f t="shared" si="29"/>
        <v>1764524264636000</v>
      </c>
      <c r="B1906" s="364" t="s">
        <v>1616</v>
      </c>
      <c r="C1906" s="364" t="s">
        <v>553</v>
      </c>
      <c r="D1906" s="364" t="s">
        <v>576</v>
      </c>
      <c r="E1906" s="364" t="s">
        <v>742</v>
      </c>
      <c r="F1906" s="364" t="s">
        <v>597</v>
      </c>
      <c r="G1906" s="364" t="s">
        <v>472</v>
      </c>
      <c r="H1906" s="364" t="s">
        <v>556</v>
      </c>
      <c r="J1906" s="364" t="s">
        <v>571</v>
      </c>
      <c r="K1906" s="364" t="s">
        <v>560</v>
      </c>
      <c r="L1906" s="364" t="s">
        <v>754</v>
      </c>
      <c r="M1906" s="364" t="s">
        <v>744</v>
      </c>
      <c r="N1906" s="364" t="s">
        <v>739</v>
      </c>
      <c r="O1906" s="364" t="s">
        <v>743</v>
      </c>
      <c r="P1906" s="364" t="s">
        <v>739</v>
      </c>
      <c r="Q1906" s="364" t="s">
        <v>740</v>
      </c>
      <c r="R1906" s="364" t="s">
        <v>743</v>
      </c>
      <c r="S1906" s="364" t="s">
        <v>739</v>
      </c>
      <c r="T1906" s="365">
        <v>747690</v>
      </c>
      <c r="U1906" s="365">
        <v>0</v>
      </c>
      <c r="V1906" s="365">
        <v>0</v>
      </c>
      <c r="W1906" s="365">
        <v>43207</v>
      </c>
      <c r="X1906" s="365">
        <v>0</v>
      </c>
      <c r="Y1906" s="365">
        <v>0</v>
      </c>
      <c r="Z1906" s="365">
        <v>0</v>
      </c>
      <c r="AA1906" s="365">
        <v>0</v>
      </c>
      <c r="AB1906" s="365">
        <v>0</v>
      </c>
      <c r="AC1906" s="365">
        <v>0</v>
      </c>
      <c r="AD1906" s="365">
        <v>0</v>
      </c>
      <c r="AE1906" s="365">
        <v>790897</v>
      </c>
      <c r="AF1906" s="365">
        <v>0</v>
      </c>
      <c r="AG1906" s="365">
        <v>0</v>
      </c>
      <c r="AH1906" s="365">
        <v>0</v>
      </c>
      <c r="AI1906" s="365">
        <v>0</v>
      </c>
      <c r="AJ1906" s="365">
        <v>0</v>
      </c>
      <c r="AK1906" s="365">
        <v>0</v>
      </c>
    </row>
    <row r="1907" spans="1:79">
      <c r="A1907" s="458" t="str">
        <f t="shared" si="29"/>
        <v>1765201264636000</v>
      </c>
      <c r="B1907" s="364" t="s">
        <v>1616</v>
      </c>
      <c r="C1907" s="364" t="s">
        <v>553</v>
      </c>
      <c r="D1907" s="364" t="s">
        <v>576</v>
      </c>
      <c r="E1907" s="364" t="s">
        <v>742</v>
      </c>
      <c r="F1907" s="364" t="s">
        <v>597</v>
      </c>
      <c r="G1907" s="364" t="s">
        <v>472</v>
      </c>
      <c r="H1907" s="364" t="s">
        <v>556</v>
      </c>
      <c r="J1907" s="364" t="s">
        <v>746</v>
      </c>
      <c r="K1907" s="364" t="s">
        <v>558</v>
      </c>
      <c r="L1907" s="364" t="s">
        <v>754</v>
      </c>
      <c r="M1907" s="364" t="s">
        <v>744</v>
      </c>
      <c r="N1907" s="364" t="s">
        <v>739</v>
      </c>
      <c r="O1907" s="364" t="s">
        <v>743</v>
      </c>
      <c r="P1907" s="364" t="s">
        <v>739</v>
      </c>
      <c r="Q1907" s="364" t="s">
        <v>740</v>
      </c>
      <c r="R1907" s="364" t="s">
        <v>743</v>
      </c>
      <c r="S1907" s="364" t="s">
        <v>739</v>
      </c>
      <c r="T1907" s="365">
        <v>69101</v>
      </c>
      <c r="U1907" s="365">
        <v>0</v>
      </c>
      <c r="V1907" s="365">
        <v>0</v>
      </c>
      <c r="W1907" s="365">
        <v>0</v>
      </c>
      <c r="X1907" s="365">
        <v>0</v>
      </c>
      <c r="Y1907" s="365">
        <v>0</v>
      </c>
      <c r="Z1907" s="365">
        <v>0</v>
      </c>
      <c r="AA1907" s="365">
        <v>0</v>
      </c>
      <c r="AB1907" s="365">
        <v>0</v>
      </c>
      <c r="AC1907" s="365">
        <v>0</v>
      </c>
      <c r="AD1907" s="365">
        <v>0</v>
      </c>
      <c r="AE1907" s="365">
        <v>0</v>
      </c>
      <c r="AF1907" s="365">
        <v>0</v>
      </c>
      <c r="AG1907" s="365">
        <v>0</v>
      </c>
      <c r="AH1907" s="365">
        <v>7668</v>
      </c>
      <c r="AI1907" s="365">
        <v>0</v>
      </c>
      <c r="AJ1907" s="365">
        <v>0</v>
      </c>
      <c r="AK1907" s="365">
        <v>0</v>
      </c>
      <c r="AL1907" s="365">
        <v>0</v>
      </c>
      <c r="AM1907" s="365">
        <v>0</v>
      </c>
      <c r="AN1907" s="365">
        <v>0</v>
      </c>
      <c r="AO1907" s="365">
        <v>0</v>
      </c>
      <c r="AP1907" s="365">
        <v>0</v>
      </c>
      <c r="AQ1907" s="365">
        <v>0</v>
      </c>
      <c r="AR1907" s="365">
        <v>0</v>
      </c>
      <c r="AS1907" s="365">
        <v>69101</v>
      </c>
      <c r="AT1907" s="365">
        <v>7668</v>
      </c>
      <c r="AU1907" s="365">
        <v>0</v>
      </c>
      <c r="AV1907" s="365">
        <v>0</v>
      </c>
      <c r="AW1907" s="365">
        <v>0</v>
      </c>
      <c r="AX1907" s="365">
        <v>0</v>
      </c>
      <c r="AY1907" s="365">
        <v>0</v>
      </c>
      <c r="AZ1907" s="365">
        <v>68059</v>
      </c>
      <c r="BA1907" s="365">
        <v>0</v>
      </c>
      <c r="BB1907" s="365">
        <v>0</v>
      </c>
      <c r="BC1907" s="365">
        <v>0</v>
      </c>
      <c r="BD1907" s="365">
        <v>0</v>
      </c>
      <c r="BE1907" s="365">
        <v>0</v>
      </c>
      <c r="BF1907" s="365">
        <v>0</v>
      </c>
      <c r="BG1907" s="365">
        <v>0</v>
      </c>
      <c r="BH1907" s="365">
        <v>7555</v>
      </c>
      <c r="BI1907" s="365">
        <v>0</v>
      </c>
      <c r="BJ1907" s="365">
        <v>0</v>
      </c>
      <c r="BK1907" s="365">
        <v>0</v>
      </c>
      <c r="BL1907" s="365">
        <v>0</v>
      </c>
      <c r="BM1907" s="365">
        <v>0</v>
      </c>
      <c r="BN1907" s="365">
        <v>0</v>
      </c>
      <c r="BO1907" s="365">
        <v>0</v>
      </c>
      <c r="BP1907" s="365">
        <v>1042</v>
      </c>
      <c r="BQ1907" s="365">
        <v>113</v>
      </c>
    </row>
    <row r="1908" spans="1:79">
      <c r="A1908" s="458" t="str">
        <f t="shared" si="29"/>
        <v>1765202264636000</v>
      </c>
      <c r="B1908" s="364" t="s">
        <v>1616</v>
      </c>
      <c r="C1908" s="364" t="s">
        <v>553</v>
      </c>
      <c r="D1908" s="364" t="s">
        <v>576</v>
      </c>
      <c r="E1908" s="364" t="s">
        <v>742</v>
      </c>
      <c r="F1908" s="364" t="s">
        <v>597</v>
      </c>
      <c r="G1908" s="364" t="s">
        <v>472</v>
      </c>
      <c r="H1908" s="364" t="s">
        <v>556</v>
      </c>
      <c r="J1908" s="364" t="s">
        <v>746</v>
      </c>
      <c r="K1908" s="364" t="s">
        <v>561</v>
      </c>
      <c r="L1908" s="364" t="s">
        <v>754</v>
      </c>
      <c r="M1908" s="364" t="s">
        <v>744</v>
      </c>
      <c r="N1908" s="364" t="s">
        <v>739</v>
      </c>
      <c r="O1908" s="364" t="s">
        <v>743</v>
      </c>
      <c r="P1908" s="364" t="s">
        <v>739</v>
      </c>
      <c r="Q1908" s="364" t="s">
        <v>740</v>
      </c>
      <c r="R1908" s="364" t="s">
        <v>743</v>
      </c>
      <c r="S1908" s="364" t="s">
        <v>739</v>
      </c>
      <c r="T1908" s="365">
        <v>69101</v>
      </c>
      <c r="U1908" s="365">
        <v>0</v>
      </c>
      <c r="V1908" s="365">
        <v>0</v>
      </c>
      <c r="W1908" s="365">
        <v>0</v>
      </c>
      <c r="X1908" s="365">
        <v>0</v>
      </c>
      <c r="Y1908" s="365">
        <v>0</v>
      </c>
      <c r="Z1908" s="365">
        <v>0</v>
      </c>
      <c r="AA1908" s="365">
        <v>0</v>
      </c>
      <c r="AB1908" s="365">
        <v>0</v>
      </c>
      <c r="AC1908" s="365">
        <v>0</v>
      </c>
      <c r="AD1908" s="365">
        <v>0</v>
      </c>
      <c r="AE1908" s="365">
        <v>0</v>
      </c>
      <c r="AF1908" s="365">
        <v>0</v>
      </c>
      <c r="AG1908" s="365">
        <v>0</v>
      </c>
      <c r="AH1908" s="365">
        <v>7668</v>
      </c>
      <c r="AI1908" s="365">
        <v>0</v>
      </c>
      <c r="AJ1908" s="365">
        <v>0</v>
      </c>
      <c r="AK1908" s="365">
        <v>0</v>
      </c>
      <c r="AL1908" s="365">
        <v>0</v>
      </c>
      <c r="AM1908" s="365">
        <v>0</v>
      </c>
      <c r="AN1908" s="365">
        <v>0</v>
      </c>
      <c r="AO1908" s="365">
        <v>0</v>
      </c>
      <c r="AP1908" s="365">
        <v>0</v>
      </c>
      <c r="AQ1908" s="365">
        <v>0</v>
      </c>
      <c r="AR1908" s="365">
        <v>0</v>
      </c>
      <c r="AS1908" s="365">
        <v>69101</v>
      </c>
      <c r="AT1908" s="365">
        <v>7668</v>
      </c>
      <c r="AU1908" s="365">
        <v>0</v>
      </c>
      <c r="AV1908" s="365">
        <v>0</v>
      </c>
      <c r="AW1908" s="365">
        <v>0</v>
      </c>
      <c r="AX1908" s="365">
        <v>0</v>
      </c>
      <c r="AY1908" s="365">
        <v>0</v>
      </c>
      <c r="AZ1908" s="365">
        <v>68059</v>
      </c>
      <c r="BA1908" s="365">
        <v>0</v>
      </c>
      <c r="BB1908" s="365">
        <v>0</v>
      </c>
      <c r="BC1908" s="365">
        <v>0</v>
      </c>
      <c r="BD1908" s="365">
        <v>0</v>
      </c>
      <c r="BE1908" s="365">
        <v>0</v>
      </c>
      <c r="BF1908" s="365">
        <v>0</v>
      </c>
      <c r="BG1908" s="365">
        <v>0</v>
      </c>
      <c r="BH1908" s="365">
        <v>7555</v>
      </c>
      <c r="BI1908" s="365">
        <v>0</v>
      </c>
      <c r="BJ1908" s="365">
        <v>0</v>
      </c>
      <c r="BK1908" s="365">
        <v>0</v>
      </c>
      <c r="BL1908" s="365">
        <v>0</v>
      </c>
      <c r="BM1908" s="365">
        <v>0</v>
      </c>
      <c r="BN1908" s="365">
        <v>0</v>
      </c>
      <c r="BO1908" s="365">
        <v>0</v>
      </c>
      <c r="BP1908" s="365">
        <v>1042</v>
      </c>
      <c r="BQ1908" s="365">
        <v>113</v>
      </c>
    </row>
    <row r="1909" spans="1:79">
      <c r="A1909" s="458" t="str">
        <f t="shared" si="29"/>
        <v>1711001264652000</v>
      </c>
      <c r="B1909" s="364" t="s">
        <v>1616</v>
      </c>
      <c r="C1909" s="364" t="s">
        <v>553</v>
      </c>
      <c r="D1909" s="364" t="s">
        <v>576</v>
      </c>
      <c r="E1909" s="364" t="s">
        <v>739</v>
      </c>
      <c r="F1909" s="364" t="s">
        <v>598</v>
      </c>
      <c r="G1909" s="364" t="s">
        <v>599</v>
      </c>
      <c r="H1909" s="364" t="s">
        <v>556</v>
      </c>
      <c r="J1909" s="364" t="s">
        <v>568</v>
      </c>
      <c r="K1909" s="364" t="s">
        <v>558</v>
      </c>
      <c r="L1909" s="364" t="s">
        <v>741</v>
      </c>
      <c r="M1909" s="364" t="s">
        <v>744</v>
      </c>
      <c r="N1909" s="364" t="s">
        <v>739</v>
      </c>
      <c r="O1909" s="364" t="s">
        <v>741</v>
      </c>
      <c r="P1909" s="364" t="s">
        <v>740</v>
      </c>
      <c r="Q1909" s="364" t="s">
        <v>740</v>
      </c>
      <c r="R1909" s="364" t="s">
        <v>742</v>
      </c>
      <c r="S1909" s="364" t="s">
        <v>739</v>
      </c>
      <c r="T1909" s="365">
        <v>3600330</v>
      </c>
      <c r="U1909" s="365">
        <v>4070331</v>
      </c>
      <c r="V1909" s="365">
        <v>3620401</v>
      </c>
      <c r="W1909" s="365">
        <v>3</v>
      </c>
      <c r="X1909" s="365">
        <v>0</v>
      </c>
      <c r="Y1909" s="365">
        <v>0</v>
      </c>
      <c r="Z1909" s="365">
        <v>20872</v>
      </c>
      <c r="AA1909" s="365">
        <v>0</v>
      </c>
      <c r="AB1909" s="365">
        <v>7000</v>
      </c>
      <c r="AC1909" s="365">
        <v>5408</v>
      </c>
      <c r="AD1909" s="365">
        <v>5408</v>
      </c>
      <c r="AE1909" s="365">
        <v>4825</v>
      </c>
      <c r="AF1909" s="365">
        <v>10830</v>
      </c>
      <c r="AG1909" s="365">
        <v>0</v>
      </c>
      <c r="AH1909" s="365">
        <v>249</v>
      </c>
      <c r="AI1909" s="365">
        <v>217</v>
      </c>
      <c r="AJ1909" s="365">
        <v>217</v>
      </c>
      <c r="AK1909" s="365">
        <v>11346091</v>
      </c>
      <c r="AL1909" s="365">
        <v>7576239</v>
      </c>
      <c r="AM1909" s="365">
        <v>1635350</v>
      </c>
      <c r="AN1909" s="365">
        <v>4919600</v>
      </c>
      <c r="AO1909" s="365">
        <v>315481</v>
      </c>
      <c r="AP1909" s="365">
        <v>0</v>
      </c>
      <c r="AQ1909" s="365">
        <v>705808</v>
      </c>
      <c r="AR1909" s="365">
        <v>5893993</v>
      </c>
      <c r="AS1909" s="365">
        <v>0</v>
      </c>
      <c r="AT1909" s="365">
        <v>0</v>
      </c>
      <c r="AU1909" s="365">
        <v>1676078</v>
      </c>
      <c r="AV1909" s="365">
        <v>6168</v>
      </c>
      <c r="AW1909" s="365">
        <v>3269687</v>
      </c>
      <c r="AX1909" s="365">
        <v>42</v>
      </c>
      <c r="AY1909" s="365">
        <v>42</v>
      </c>
      <c r="AZ1909" s="365">
        <v>0</v>
      </c>
      <c r="BA1909" s="365">
        <v>0</v>
      </c>
      <c r="BB1909" s="365">
        <v>0</v>
      </c>
      <c r="BC1909" s="365">
        <v>0</v>
      </c>
      <c r="BD1909" s="365">
        <v>0</v>
      </c>
      <c r="BE1909" s="365">
        <v>0</v>
      </c>
      <c r="BF1909" s="365">
        <v>0</v>
      </c>
      <c r="BG1909" s="365">
        <v>0</v>
      </c>
      <c r="BH1909" s="365">
        <v>0</v>
      </c>
      <c r="BI1909" s="365">
        <v>0</v>
      </c>
      <c r="BJ1909" s="365">
        <v>0</v>
      </c>
      <c r="BK1909" s="365">
        <v>0</v>
      </c>
      <c r="BL1909" s="365">
        <v>0</v>
      </c>
      <c r="BM1909" s="365">
        <v>0</v>
      </c>
      <c r="BN1909" s="365">
        <v>0</v>
      </c>
      <c r="BO1909" s="365">
        <v>0</v>
      </c>
      <c r="BP1909" s="365">
        <v>634908</v>
      </c>
      <c r="BQ1909" s="365">
        <v>634908</v>
      </c>
      <c r="BR1909" s="365">
        <v>0</v>
      </c>
      <c r="BS1909" s="365">
        <v>610199</v>
      </c>
      <c r="BT1909" s="365">
        <v>0</v>
      </c>
      <c r="BU1909" s="365">
        <v>0</v>
      </c>
      <c r="BV1909" s="365">
        <v>0</v>
      </c>
      <c r="BW1909" s="365">
        <v>0</v>
      </c>
      <c r="BX1909" s="365">
        <v>0</v>
      </c>
      <c r="BY1909" s="365">
        <v>0</v>
      </c>
      <c r="BZ1909" s="365">
        <v>1</v>
      </c>
      <c r="CA1909" s="365">
        <v>0</v>
      </c>
    </row>
    <row r="1910" spans="1:79">
      <c r="A1910" s="458" t="str">
        <f t="shared" si="29"/>
        <v>1711002264652000</v>
      </c>
      <c r="B1910" s="364" t="s">
        <v>1616</v>
      </c>
      <c r="C1910" s="364" t="s">
        <v>553</v>
      </c>
      <c r="D1910" s="364" t="s">
        <v>576</v>
      </c>
      <c r="E1910" s="364" t="s">
        <v>739</v>
      </c>
      <c r="F1910" s="364" t="s">
        <v>598</v>
      </c>
      <c r="G1910" s="364" t="s">
        <v>599</v>
      </c>
      <c r="H1910" s="364" t="s">
        <v>556</v>
      </c>
      <c r="J1910" s="364" t="s">
        <v>568</v>
      </c>
      <c r="K1910" s="364" t="s">
        <v>561</v>
      </c>
      <c r="L1910" s="364" t="s">
        <v>741</v>
      </c>
      <c r="M1910" s="364" t="s">
        <v>744</v>
      </c>
      <c r="N1910" s="364" t="s">
        <v>739</v>
      </c>
      <c r="O1910" s="364" t="s">
        <v>741</v>
      </c>
      <c r="P1910" s="364" t="s">
        <v>740</v>
      </c>
      <c r="Q1910" s="364" t="s">
        <v>740</v>
      </c>
      <c r="R1910" s="364" t="s">
        <v>742</v>
      </c>
      <c r="S1910" s="364" t="s">
        <v>739</v>
      </c>
      <c r="T1910" s="365">
        <v>0</v>
      </c>
      <c r="U1910" s="365">
        <v>0</v>
      </c>
      <c r="V1910" s="365">
        <v>1</v>
      </c>
      <c r="W1910" s="365">
        <v>0</v>
      </c>
      <c r="X1910" s="365">
        <v>1</v>
      </c>
      <c r="Y1910" s="365">
        <v>0</v>
      </c>
      <c r="Z1910" s="365">
        <v>249</v>
      </c>
      <c r="AA1910" s="365">
        <v>4070331</v>
      </c>
      <c r="AB1910" s="365">
        <v>4070331</v>
      </c>
      <c r="AC1910" s="365">
        <v>0</v>
      </c>
      <c r="AD1910" s="365">
        <v>0</v>
      </c>
      <c r="AE1910" s="365">
        <v>0</v>
      </c>
      <c r="AF1910" s="365">
        <v>1</v>
      </c>
      <c r="AG1910" s="365">
        <v>0</v>
      </c>
      <c r="AH1910" s="365">
        <v>0</v>
      </c>
      <c r="AI1910" s="365">
        <v>0</v>
      </c>
      <c r="AJ1910" s="365">
        <v>0</v>
      </c>
      <c r="AK1910" s="365">
        <v>0</v>
      </c>
    </row>
    <row r="1911" spans="1:79">
      <c r="A1911" s="458" t="str">
        <f t="shared" si="29"/>
        <v>1712101264652000</v>
      </c>
      <c r="B1911" s="364" t="s">
        <v>1616</v>
      </c>
      <c r="C1911" s="364" t="s">
        <v>553</v>
      </c>
      <c r="D1911" s="364" t="s">
        <v>576</v>
      </c>
      <c r="E1911" s="364" t="s">
        <v>739</v>
      </c>
      <c r="F1911" s="364" t="s">
        <v>598</v>
      </c>
      <c r="G1911" s="364" t="s">
        <v>599</v>
      </c>
      <c r="H1911" s="364" t="s">
        <v>556</v>
      </c>
      <c r="J1911" s="364" t="s">
        <v>559</v>
      </c>
      <c r="K1911" s="364" t="s">
        <v>558</v>
      </c>
      <c r="L1911" s="364" t="s">
        <v>741</v>
      </c>
      <c r="M1911" s="364" t="s">
        <v>744</v>
      </c>
      <c r="N1911" s="364" t="s">
        <v>739</v>
      </c>
      <c r="O1911" s="364" t="s">
        <v>741</v>
      </c>
      <c r="P1911" s="364" t="s">
        <v>740</v>
      </c>
      <c r="Q1911" s="364" t="s">
        <v>740</v>
      </c>
      <c r="R1911" s="364" t="s">
        <v>742</v>
      </c>
      <c r="S1911" s="364" t="s">
        <v>739</v>
      </c>
      <c r="T1911" s="365">
        <v>4610</v>
      </c>
      <c r="U1911" s="365">
        <v>2432</v>
      </c>
      <c r="V1911" s="365">
        <v>0</v>
      </c>
      <c r="W1911" s="365">
        <v>0</v>
      </c>
      <c r="X1911" s="365">
        <v>1360</v>
      </c>
      <c r="Y1911" s="365">
        <v>8402</v>
      </c>
      <c r="Z1911" s="365">
        <v>37504</v>
      </c>
      <c r="AA1911" s="365">
        <v>37504</v>
      </c>
      <c r="AB1911" s="365">
        <v>0</v>
      </c>
      <c r="AC1911" s="365">
        <v>0</v>
      </c>
      <c r="AD1911" s="365">
        <v>0</v>
      </c>
      <c r="AE1911" s="365">
        <v>0</v>
      </c>
      <c r="AF1911" s="365">
        <v>885</v>
      </c>
      <c r="AG1911" s="365">
        <v>303</v>
      </c>
      <c r="AH1911" s="365">
        <v>0</v>
      </c>
      <c r="AI1911" s="365">
        <v>0</v>
      </c>
      <c r="AJ1911" s="365">
        <v>0</v>
      </c>
      <c r="AK1911" s="365">
        <v>0</v>
      </c>
      <c r="AL1911" s="365">
        <v>2548</v>
      </c>
      <c r="AM1911" s="365">
        <v>0</v>
      </c>
      <c r="AN1911" s="365">
        <v>0</v>
      </c>
      <c r="AO1911" s="365">
        <v>0</v>
      </c>
      <c r="AP1911" s="365">
        <v>0</v>
      </c>
      <c r="AQ1911" s="365">
        <v>0</v>
      </c>
      <c r="AR1911" s="365">
        <v>0</v>
      </c>
      <c r="AS1911" s="365">
        <v>0</v>
      </c>
      <c r="AT1911" s="365">
        <v>131917</v>
      </c>
      <c r="AU1911" s="365">
        <v>13073</v>
      </c>
      <c r="AV1911" s="365">
        <v>194632</v>
      </c>
      <c r="AW1911" s="365">
        <v>0</v>
      </c>
      <c r="AX1911" s="365">
        <v>0</v>
      </c>
      <c r="AY1911" s="365">
        <v>194632</v>
      </c>
    </row>
    <row r="1912" spans="1:79">
      <c r="A1912" s="458" t="str">
        <f t="shared" si="29"/>
        <v>1712102264652000</v>
      </c>
      <c r="B1912" s="364" t="s">
        <v>1616</v>
      </c>
      <c r="C1912" s="364" t="s">
        <v>553</v>
      </c>
      <c r="D1912" s="364" t="s">
        <v>576</v>
      </c>
      <c r="E1912" s="364" t="s">
        <v>739</v>
      </c>
      <c r="F1912" s="364" t="s">
        <v>598</v>
      </c>
      <c r="G1912" s="364" t="s">
        <v>599</v>
      </c>
      <c r="H1912" s="364" t="s">
        <v>556</v>
      </c>
      <c r="J1912" s="364" t="s">
        <v>559</v>
      </c>
      <c r="K1912" s="364" t="s">
        <v>561</v>
      </c>
      <c r="L1912" s="364" t="s">
        <v>741</v>
      </c>
      <c r="M1912" s="364" t="s">
        <v>744</v>
      </c>
      <c r="N1912" s="364" t="s">
        <v>739</v>
      </c>
      <c r="O1912" s="364" t="s">
        <v>741</v>
      </c>
      <c r="P1912" s="364" t="s">
        <v>740</v>
      </c>
      <c r="Q1912" s="364" t="s">
        <v>740</v>
      </c>
      <c r="R1912" s="364" t="s">
        <v>742</v>
      </c>
      <c r="S1912" s="364" t="s">
        <v>739</v>
      </c>
      <c r="T1912" s="365">
        <v>4610</v>
      </c>
      <c r="U1912" s="365">
        <v>0</v>
      </c>
      <c r="V1912" s="365">
        <v>2432</v>
      </c>
      <c r="W1912" s="365">
        <v>0</v>
      </c>
      <c r="X1912" s="365">
        <v>0</v>
      </c>
      <c r="Y1912" s="365">
        <v>0</v>
      </c>
      <c r="Z1912" s="365">
        <v>0</v>
      </c>
      <c r="AA1912" s="365">
        <v>0</v>
      </c>
      <c r="AB1912" s="365">
        <v>1360</v>
      </c>
      <c r="AC1912" s="365">
        <v>0</v>
      </c>
      <c r="AD1912" s="365">
        <v>0</v>
      </c>
      <c r="AE1912" s="365">
        <v>8402</v>
      </c>
      <c r="AF1912" s="365">
        <v>0</v>
      </c>
      <c r="AG1912" s="365">
        <v>0</v>
      </c>
    </row>
    <row r="1913" spans="1:79">
      <c r="A1913" s="458" t="str">
        <f t="shared" si="29"/>
        <v>1712401264652000</v>
      </c>
      <c r="B1913" s="364" t="s">
        <v>1616</v>
      </c>
      <c r="C1913" s="364" t="s">
        <v>553</v>
      </c>
      <c r="D1913" s="364" t="s">
        <v>576</v>
      </c>
      <c r="E1913" s="364" t="s">
        <v>739</v>
      </c>
      <c r="F1913" s="364" t="s">
        <v>598</v>
      </c>
      <c r="G1913" s="364" t="s">
        <v>599</v>
      </c>
      <c r="H1913" s="364" t="s">
        <v>556</v>
      </c>
      <c r="J1913" s="364" t="s">
        <v>560</v>
      </c>
      <c r="K1913" s="364" t="s">
        <v>558</v>
      </c>
      <c r="L1913" s="364" t="s">
        <v>741</v>
      </c>
      <c r="M1913" s="364" t="s">
        <v>744</v>
      </c>
      <c r="N1913" s="364" t="s">
        <v>739</v>
      </c>
      <c r="O1913" s="364" t="s">
        <v>741</v>
      </c>
      <c r="P1913" s="364" t="s">
        <v>740</v>
      </c>
      <c r="Q1913" s="364" t="s">
        <v>740</v>
      </c>
      <c r="R1913" s="364" t="s">
        <v>742</v>
      </c>
      <c r="S1913" s="364" t="s">
        <v>739</v>
      </c>
      <c r="T1913" s="365">
        <v>0</v>
      </c>
      <c r="U1913" s="365">
        <v>972453</v>
      </c>
      <c r="V1913" s="365">
        <v>278596</v>
      </c>
      <c r="W1913" s="365">
        <v>923986</v>
      </c>
      <c r="X1913" s="365">
        <v>94874</v>
      </c>
      <c r="Y1913" s="365">
        <v>68574</v>
      </c>
      <c r="Z1913" s="365">
        <v>0</v>
      </c>
      <c r="AA1913" s="365">
        <v>0</v>
      </c>
      <c r="AB1913" s="365">
        <v>0</v>
      </c>
      <c r="AC1913" s="365">
        <v>0</v>
      </c>
      <c r="AD1913" s="365">
        <v>0</v>
      </c>
      <c r="AE1913" s="365">
        <v>2338483</v>
      </c>
      <c r="AF1913" s="365">
        <v>0</v>
      </c>
      <c r="AG1913" s="365">
        <v>2338483</v>
      </c>
      <c r="AH1913" s="365">
        <v>0</v>
      </c>
      <c r="AI1913" s="365">
        <v>2090604</v>
      </c>
    </row>
    <row r="1914" spans="1:79">
      <c r="A1914" s="458" t="str">
        <f t="shared" si="29"/>
        <v>1712402264652000</v>
      </c>
      <c r="B1914" s="364" t="s">
        <v>1616</v>
      </c>
      <c r="C1914" s="364" t="s">
        <v>553</v>
      </c>
      <c r="D1914" s="364" t="s">
        <v>576</v>
      </c>
      <c r="E1914" s="364" t="s">
        <v>739</v>
      </c>
      <c r="F1914" s="364" t="s">
        <v>598</v>
      </c>
      <c r="G1914" s="364" t="s">
        <v>599</v>
      </c>
      <c r="H1914" s="364" t="s">
        <v>556</v>
      </c>
      <c r="J1914" s="364" t="s">
        <v>560</v>
      </c>
      <c r="K1914" s="364" t="s">
        <v>561</v>
      </c>
      <c r="L1914" s="364" t="s">
        <v>741</v>
      </c>
      <c r="M1914" s="364" t="s">
        <v>744</v>
      </c>
      <c r="N1914" s="364" t="s">
        <v>739</v>
      </c>
      <c r="O1914" s="364" t="s">
        <v>741</v>
      </c>
      <c r="P1914" s="364" t="s">
        <v>740</v>
      </c>
      <c r="Q1914" s="364" t="s">
        <v>740</v>
      </c>
      <c r="R1914" s="364" t="s">
        <v>742</v>
      </c>
      <c r="S1914" s="364" t="s">
        <v>739</v>
      </c>
      <c r="T1914" s="365">
        <v>0</v>
      </c>
      <c r="U1914" s="365">
        <v>150508</v>
      </c>
      <c r="V1914" s="365">
        <v>153975</v>
      </c>
      <c r="W1914" s="365">
        <v>653416</v>
      </c>
      <c r="X1914" s="365">
        <v>17210</v>
      </c>
      <c r="Y1914" s="365">
        <v>40658</v>
      </c>
      <c r="Z1914" s="365">
        <v>0</v>
      </c>
      <c r="AA1914" s="365">
        <v>0</v>
      </c>
      <c r="AB1914" s="365">
        <v>0</v>
      </c>
      <c r="AC1914" s="365">
        <v>0</v>
      </c>
      <c r="AD1914" s="365">
        <v>0</v>
      </c>
      <c r="AE1914" s="365">
        <v>1015767</v>
      </c>
      <c r="AF1914" s="365">
        <v>0</v>
      </c>
      <c r="AG1914" s="365">
        <v>1015767</v>
      </c>
      <c r="AH1914" s="365">
        <v>0</v>
      </c>
      <c r="AI1914" s="365">
        <v>0</v>
      </c>
    </row>
    <row r="1915" spans="1:79">
      <c r="A1915" s="458" t="str">
        <f t="shared" si="29"/>
        <v>1712403264652000</v>
      </c>
      <c r="B1915" s="364" t="s">
        <v>1616</v>
      </c>
      <c r="C1915" s="364" t="s">
        <v>553</v>
      </c>
      <c r="D1915" s="364" t="s">
        <v>576</v>
      </c>
      <c r="E1915" s="364" t="s">
        <v>739</v>
      </c>
      <c r="F1915" s="364" t="s">
        <v>598</v>
      </c>
      <c r="G1915" s="364" t="s">
        <v>599</v>
      </c>
      <c r="H1915" s="364" t="s">
        <v>556</v>
      </c>
      <c r="J1915" s="364" t="s">
        <v>560</v>
      </c>
      <c r="K1915" s="364" t="s">
        <v>562</v>
      </c>
      <c r="L1915" s="364" t="s">
        <v>741</v>
      </c>
      <c r="M1915" s="364" t="s">
        <v>744</v>
      </c>
      <c r="N1915" s="364" t="s">
        <v>739</v>
      </c>
      <c r="O1915" s="364" t="s">
        <v>741</v>
      </c>
      <c r="P1915" s="364" t="s">
        <v>740</v>
      </c>
      <c r="Q1915" s="364" t="s">
        <v>740</v>
      </c>
      <c r="R1915" s="364" t="s">
        <v>742</v>
      </c>
      <c r="S1915" s="364" t="s">
        <v>739</v>
      </c>
      <c r="T1915" s="365">
        <v>0</v>
      </c>
      <c r="U1915" s="365">
        <v>0</v>
      </c>
      <c r="V1915" s="365">
        <v>0</v>
      </c>
      <c r="W1915" s="365">
        <v>0</v>
      </c>
      <c r="X1915" s="365">
        <v>0</v>
      </c>
      <c r="Y1915" s="365">
        <v>0</v>
      </c>
      <c r="Z1915" s="365">
        <v>0</v>
      </c>
      <c r="AA1915" s="365">
        <v>0</v>
      </c>
      <c r="AB1915" s="365">
        <v>0</v>
      </c>
      <c r="AC1915" s="365">
        <v>0</v>
      </c>
      <c r="AD1915" s="365">
        <v>0</v>
      </c>
      <c r="AE1915" s="365">
        <v>0</v>
      </c>
      <c r="AF1915" s="365">
        <v>0</v>
      </c>
      <c r="AG1915" s="365">
        <v>0</v>
      </c>
      <c r="AH1915" s="365">
        <v>0</v>
      </c>
      <c r="AI1915" s="365">
        <v>0</v>
      </c>
    </row>
    <row r="1916" spans="1:79">
      <c r="A1916" s="458" t="str">
        <f t="shared" si="29"/>
        <v>1712404264652000</v>
      </c>
      <c r="B1916" s="364" t="s">
        <v>1616</v>
      </c>
      <c r="C1916" s="364" t="s">
        <v>553</v>
      </c>
      <c r="D1916" s="364" t="s">
        <v>576</v>
      </c>
      <c r="E1916" s="364" t="s">
        <v>739</v>
      </c>
      <c r="F1916" s="364" t="s">
        <v>598</v>
      </c>
      <c r="G1916" s="364" t="s">
        <v>599</v>
      </c>
      <c r="H1916" s="364" t="s">
        <v>556</v>
      </c>
      <c r="J1916" s="364" t="s">
        <v>560</v>
      </c>
      <c r="K1916" s="364" t="s">
        <v>563</v>
      </c>
      <c r="L1916" s="364" t="s">
        <v>741</v>
      </c>
      <c r="M1916" s="364" t="s">
        <v>744</v>
      </c>
      <c r="N1916" s="364" t="s">
        <v>739</v>
      </c>
      <c r="O1916" s="364" t="s">
        <v>741</v>
      </c>
      <c r="P1916" s="364" t="s">
        <v>740</v>
      </c>
      <c r="Q1916" s="364" t="s">
        <v>740</v>
      </c>
      <c r="R1916" s="364" t="s">
        <v>742</v>
      </c>
      <c r="S1916" s="364" t="s">
        <v>739</v>
      </c>
      <c r="T1916" s="365">
        <v>0</v>
      </c>
      <c r="U1916" s="365">
        <v>0</v>
      </c>
      <c r="V1916" s="365">
        <v>0</v>
      </c>
      <c r="W1916" s="365">
        <v>0</v>
      </c>
      <c r="X1916" s="365">
        <v>51802</v>
      </c>
      <c r="Y1916" s="365">
        <v>22921</v>
      </c>
      <c r="Z1916" s="365">
        <v>0</v>
      </c>
      <c r="AA1916" s="365">
        <v>0</v>
      </c>
      <c r="AB1916" s="365">
        <v>0</v>
      </c>
      <c r="AC1916" s="365">
        <v>0</v>
      </c>
      <c r="AD1916" s="365">
        <v>0</v>
      </c>
      <c r="AE1916" s="365">
        <v>74723</v>
      </c>
      <c r="AF1916" s="365">
        <v>0</v>
      </c>
      <c r="AG1916" s="365">
        <v>74723</v>
      </c>
      <c r="AH1916" s="365">
        <v>0</v>
      </c>
      <c r="AI1916" s="365">
        <v>0</v>
      </c>
    </row>
    <row r="1917" spans="1:79">
      <c r="A1917" s="458" t="str">
        <f t="shared" si="29"/>
        <v>1712405264652000</v>
      </c>
      <c r="B1917" s="364" t="s">
        <v>1616</v>
      </c>
      <c r="C1917" s="364" t="s">
        <v>553</v>
      </c>
      <c r="D1917" s="364" t="s">
        <v>576</v>
      </c>
      <c r="E1917" s="364" t="s">
        <v>739</v>
      </c>
      <c r="F1917" s="364" t="s">
        <v>598</v>
      </c>
      <c r="G1917" s="364" t="s">
        <v>599</v>
      </c>
      <c r="H1917" s="364" t="s">
        <v>556</v>
      </c>
      <c r="J1917" s="364" t="s">
        <v>560</v>
      </c>
      <c r="K1917" s="364" t="s">
        <v>564</v>
      </c>
      <c r="L1917" s="364" t="s">
        <v>741</v>
      </c>
      <c r="M1917" s="364" t="s">
        <v>744</v>
      </c>
      <c r="N1917" s="364" t="s">
        <v>739</v>
      </c>
      <c r="O1917" s="364" t="s">
        <v>741</v>
      </c>
      <c r="P1917" s="364" t="s">
        <v>740</v>
      </c>
      <c r="Q1917" s="364" t="s">
        <v>740</v>
      </c>
      <c r="R1917" s="364" t="s">
        <v>742</v>
      </c>
      <c r="S1917" s="364" t="s">
        <v>739</v>
      </c>
      <c r="T1917" s="365">
        <v>0</v>
      </c>
      <c r="U1917" s="365">
        <v>35225</v>
      </c>
      <c r="V1917" s="365">
        <v>113898</v>
      </c>
      <c r="W1917" s="365">
        <v>270570</v>
      </c>
      <c r="X1917" s="365">
        <v>25862</v>
      </c>
      <c r="Y1917" s="365">
        <v>4995</v>
      </c>
      <c r="Z1917" s="365">
        <v>0</v>
      </c>
      <c r="AA1917" s="365">
        <v>0</v>
      </c>
      <c r="AB1917" s="365">
        <v>0</v>
      </c>
      <c r="AC1917" s="365">
        <v>0</v>
      </c>
      <c r="AD1917" s="365">
        <v>0</v>
      </c>
      <c r="AE1917" s="365">
        <v>450550</v>
      </c>
      <c r="AF1917" s="365">
        <v>0</v>
      </c>
      <c r="AG1917" s="365">
        <v>450550</v>
      </c>
      <c r="AH1917" s="365">
        <v>0</v>
      </c>
      <c r="AI1917" s="365">
        <v>0</v>
      </c>
    </row>
    <row r="1918" spans="1:79">
      <c r="A1918" s="458" t="str">
        <f t="shared" si="29"/>
        <v>1712406264652000</v>
      </c>
      <c r="B1918" s="364" t="s">
        <v>1616</v>
      </c>
      <c r="C1918" s="364" t="s">
        <v>553</v>
      </c>
      <c r="D1918" s="364" t="s">
        <v>576</v>
      </c>
      <c r="E1918" s="364" t="s">
        <v>739</v>
      </c>
      <c r="F1918" s="364" t="s">
        <v>598</v>
      </c>
      <c r="G1918" s="364" t="s">
        <v>599</v>
      </c>
      <c r="H1918" s="364" t="s">
        <v>556</v>
      </c>
      <c r="J1918" s="364" t="s">
        <v>560</v>
      </c>
      <c r="K1918" s="364" t="s">
        <v>565</v>
      </c>
      <c r="L1918" s="364" t="s">
        <v>741</v>
      </c>
      <c r="M1918" s="364" t="s">
        <v>744</v>
      </c>
      <c r="N1918" s="364" t="s">
        <v>739</v>
      </c>
      <c r="O1918" s="364" t="s">
        <v>741</v>
      </c>
      <c r="P1918" s="364" t="s">
        <v>740</v>
      </c>
      <c r="Q1918" s="364" t="s">
        <v>740</v>
      </c>
      <c r="R1918" s="364" t="s">
        <v>742</v>
      </c>
      <c r="S1918" s="364" t="s">
        <v>739</v>
      </c>
      <c r="T1918" s="365">
        <v>0</v>
      </c>
      <c r="U1918" s="365">
        <v>290098</v>
      </c>
      <c r="V1918" s="365">
        <v>0</v>
      </c>
      <c r="W1918" s="365">
        <v>0</v>
      </c>
      <c r="X1918" s="365">
        <v>0</v>
      </c>
      <c r="Y1918" s="365">
        <v>0</v>
      </c>
      <c r="Z1918" s="365">
        <v>0</v>
      </c>
      <c r="AA1918" s="365">
        <v>0</v>
      </c>
      <c r="AB1918" s="365">
        <v>0</v>
      </c>
      <c r="AC1918" s="365">
        <v>0</v>
      </c>
      <c r="AD1918" s="365">
        <v>0</v>
      </c>
      <c r="AE1918" s="365">
        <v>290098</v>
      </c>
      <c r="AF1918" s="365">
        <v>0</v>
      </c>
      <c r="AG1918" s="365">
        <v>290098</v>
      </c>
      <c r="AH1918" s="365">
        <v>0</v>
      </c>
      <c r="AI1918" s="365">
        <v>0</v>
      </c>
    </row>
    <row r="1919" spans="1:79">
      <c r="A1919" s="458" t="str">
        <f t="shared" si="29"/>
        <v>1712407264652000</v>
      </c>
      <c r="B1919" s="364" t="s">
        <v>1616</v>
      </c>
      <c r="C1919" s="364" t="s">
        <v>553</v>
      </c>
      <c r="D1919" s="364" t="s">
        <v>576</v>
      </c>
      <c r="E1919" s="364" t="s">
        <v>739</v>
      </c>
      <c r="F1919" s="364" t="s">
        <v>598</v>
      </c>
      <c r="G1919" s="364" t="s">
        <v>599</v>
      </c>
      <c r="H1919" s="364" t="s">
        <v>556</v>
      </c>
      <c r="J1919" s="364" t="s">
        <v>560</v>
      </c>
      <c r="K1919" s="364" t="s">
        <v>566</v>
      </c>
      <c r="L1919" s="364" t="s">
        <v>741</v>
      </c>
      <c r="M1919" s="364" t="s">
        <v>744</v>
      </c>
      <c r="N1919" s="364" t="s">
        <v>739</v>
      </c>
      <c r="O1919" s="364" t="s">
        <v>741</v>
      </c>
      <c r="P1919" s="364" t="s">
        <v>740</v>
      </c>
      <c r="Q1919" s="364" t="s">
        <v>740</v>
      </c>
      <c r="R1919" s="364" t="s">
        <v>742</v>
      </c>
      <c r="S1919" s="364" t="s">
        <v>739</v>
      </c>
      <c r="T1919" s="365">
        <v>0</v>
      </c>
      <c r="U1919" s="365">
        <v>496622</v>
      </c>
      <c r="V1919" s="365">
        <v>10723</v>
      </c>
      <c r="W1919" s="365">
        <v>0</v>
      </c>
      <c r="X1919" s="365">
        <v>0</v>
      </c>
      <c r="Y1919" s="365">
        <v>0</v>
      </c>
      <c r="Z1919" s="365">
        <v>0</v>
      </c>
      <c r="AA1919" s="365">
        <v>0</v>
      </c>
      <c r="AB1919" s="365">
        <v>0</v>
      </c>
      <c r="AC1919" s="365">
        <v>0</v>
      </c>
      <c r="AD1919" s="365">
        <v>0</v>
      </c>
      <c r="AE1919" s="365">
        <v>507345</v>
      </c>
      <c r="AF1919" s="365">
        <v>0</v>
      </c>
      <c r="AG1919" s="365">
        <v>507345</v>
      </c>
      <c r="AH1919" s="365">
        <v>0</v>
      </c>
      <c r="AI1919" s="365">
        <v>0</v>
      </c>
    </row>
    <row r="1920" spans="1:79">
      <c r="A1920" s="458" t="str">
        <f t="shared" si="29"/>
        <v>1712408264652000</v>
      </c>
      <c r="B1920" s="364" t="s">
        <v>1616</v>
      </c>
      <c r="C1920" s="364" t="s">
        <v>553</v>
      </c>
      <c r="D1920" s="364" t="s">
        <v>576</v>
      </c>
      <c r="E1920" s="364" t="s">
        <v>739</v>
      </c>
      <c r="F1920" s="364" t="s">
        <v>598</v>
      </c>
      <c r="G1920" s="364" t="s">
        <v>599</v>
      </c>
      <c r="H1920" s="364" t="s">
        <v>556</v>
      </c>
      <c r="J1920" s="364" t="s">
        <v>560</v>
      </c>
      <c r="K1920" s="364" t="s">
        <v>554</v>
      </c>
      <c r="L1920" s="364" t="s">
        <v>741</v>
      </c>
      <c r="M1920" s="364" t="s">
        <v>744</v>
      </c>
      <c r="N1920" s="364" t="s">
        <v>739</v>
      </c>
      <c r="O1920" s="364" t="s">
        <v>741</v>
      </c>
      <c r="P1920" s="364" t="s">
        <v>740</v>
      </c>
      <c r="Q1920" s="364" t="s">
        <v>740</v>
      </c>
      <c r="R1920" s="364" t="s">
        <v>742</v>
      </c>
      <c r="S1920" s="364" t="s">
        <v>739</v>
      </c>
      <c r="T1920" s="365">
        <v>0</v>
      </c>
      <c r="U1920" s="365">
        <v>0</v>
      </c>
      <c r="V1920" s="365">
        <v>0</v>
      </c>
      <c r="W1920" s="365">
        <v>0</v>
      </c>
      <c r="X1920" s="365">
        <v>0</v>
      </c>
      <c r="Y1920" s="365">
        <v>0</v>
      </c>
      <c r="Z1920" s="365">
        <v>0</v>
      </c>
      <c r="AA1920" s="365">
        <v>0</v>
      </c>
      <c r="AB1920" s="365">
        <v>0</v>
      </c>
      <c r="AC1920" s="365">
        <v>0</v>
      </c>
      <c r="AD1920" s="365">
        <v>0</v>
      </c>
      <c r="AE1920" s="365">
        <v>0</v>
      </c>
      <c r="AF1920" s="365">
        <v>0</v>
      </c>
      <c r="AG1920" s="365">
        <v>0</v>
      </c>
      <c r="AH1920" s="365">
        <v>0</v>
      </c>
      <c r="AI1920" s="365">
        <v>0</v>
      </c>
    </row>
    <row r="1921" spans="1:109">
      <c r="A1921" s="458" t="str">
        <f t="shared" si="29"/>
        <v>1712409264652000</v>
      </c>
      <c r="B1921" s="364" t="s">
        <v>1616</v>
      </c>
      <c r="C1921" s="364" t="s">
        <v>553</v>
      </c>
      <c r="D1921" s="364" t="s">
        <v>576</v>
      </c>
      <c r="E1921" s="364" t="s">
        <v>739</v>
      </c>
      <c r="F1921" s="364" t="s">
        <v>598</v>
      </c>
      <c r="G1921" s="364" t="s">
        <v>599</v>
      </c>
      <c r="H1921" s="364" t="s">
        <v>556</v>
      </c>
      <c r="J1921" s="364" t="s">
        <v>560</v>
      </c>
      <c r="K1921" s="364" t="s">
        <v>567</v>
      </c>
      <c r="L1921" s="364" t="s">
        <v>741</v>
      </c>
      <c r="M1921" s="364" t="s">
        <v>744</v>
      </c>
      <c r="N1921" s="364" t="s">
        <v>739</v>
      </c>
      <c r="O1921" s="364" t="s">
        <v>741</v>
      </c>
      <c r="P1921" s="364" t="s">
        <v>740</v>
      </c>
      <c r="Q1921" s="364" t="s">
        <v>740</v>
      </c>
      <c r="R1921" s="364" t="s">
        <v>742</v>
      </c>
      <c r="S1921" s="364" t="s">
        <v>739</v>
      </c>
      <c r="T1921" s="365">
        <v>0</v>
      </c>
      <c r="U1921" s="365">
        <v>0</v>
      </c>
      <c r="V1921" s="365">
        <v>0</v>
      </c>
      <c r="W1921" s="365">
        <v>0</v>
      </c>
      <c r="X1921" s="365">
        <v>0</v>
      </c>
      <c r="Y1921" s="365">
        <v>0</v>
      </c>
      <c r="Z1921" s="365">
        <v>0</v>
      </c>
      <c r="AA1921" s="365">
        <v>0</v>
      </c>
      <c r="AB1921" s="365">
        <v>0</v>
      </c>
      <c r="AC1921" s="365">
        <v>0</v>
      </c>
      <c r="AD1921" s="365">
        <v>0</v>
      </c>
      <c r="AE1921" s="365">
        <v>0</v>
      </c>
      <c r="AF1921" s="365">
        <v>0</v>
      </c>
      <c r="AG1921" s="365">
        <v>0</v>
      </c>
      <c r="AH1921" s="365">
        <v>0</v>
      </c>
      <c r="AI1921" s="365">
        <v>0</v>
      </c>
    </row>
    <row r="1922" spans="1:109">
      <c r="A1922" s="458" t="str">
        <f t="shared" si="29"/>
        <v>1712410264652000</v>
      </c>
      <c r="B1922" s="364" t="s">
        <v>1616</v>
      </c>
      <c r="C1922" s="364" t="s">
        <v>553</v>
      </c>
      <c r="D1922" s="364" t="s">
        <v>576</v>
      </c>
      <c r="E1922" s="364" t="s">
        <v>739</v>
      </c>
      <c r="F1922" s="364" t="s">
        <v>598</v>
      </c>
      <c r="G1922" s="364" t="s">
        <v>599</v>
      </c>
      <c r="H1922" s="364" t="s">
        <v>556</v>
      </c>
      <c r="J1922" s="364" t="s">
        <v>560</v>
      </c>
      <c r="K1922" s="364" t="s">
        <v>568</v>
      </c>
      <c r="L1922" s="364" t="s">
        <v>741</v>
      </c>
      <c r="M1922" s="364" t="s">
        <v>744</v>
      </c>
      <c r="N1922" s="364" t="s">
        <v>739</v>
      </c>
      <c r="O1922" s="364" t="s">
        <v>741</v>
      </c>
      <c r="P1922" s="364" t="s">
        <v>740</v>
      </c>
      <c r="Q1922" s="364" t="s">
        <v>740</v>
      </c>
      <c r="R1922" s="364" t="s">
        <v>742</v>
      </c>
      <c r="S1922" s="364" t="s">
        <v>739</v>
      </c>
      <c r="T1922" s="365">
        <v>0</v>
      </c>
      <c r="U1922" s="365">
        <v>0</v>
      </c>
      <c r="V1922" s="365">
        <v>0</v>
      </c>
      <c r="W1922" s="365">
        <v>0</v>
      </c>
      <c r="X1922" s="365">
        <v>0</v>
      </c>
      <c r="Y1922" s="365">
        <v>0</v>
      </c>
      <c r="Z1922" s="365">
        <v>0</v>
      </c>
      <c r="AA1922" s="365">
        <v>0</v>
      </c>
      <c r="AB1922" s="365">
        <v>0</v>
      </c>
      <c r="AC1922" s="365">
        <v>0</v>
      </c>
      <c r="AD1922" s="365">
        <v>0</v>
      </c>
      <c r="AE1922" s="365">
        <v>0</v>
      </c>
      <c r="AF1922" s="365">
        <v>0</v>
      </c>
      <c r="AG1922" s="365">
        <v>0</v>
      </c>
      <c r="AH1922" s="365">
        <v>0</v>
      </c>
      <c r="AI1922" s="365">
        <v>0</v>
      </c>
    </row>
    <row r="1923" spans="1:109">
      <c r="A1923" s="458" t="str">
        <f t="shared" ref="A1923:A1986" si="30">+D1923&amp;E1923&amp;J1923&amp;K1923&amp;F1923&amp;H1923</f>
        <v>1712411264652000</v>
      </c>
      <c r="B1923" s="364" t="s">
        <v>1616</v>
      </c>
      <c r="C1923" s="364" t="s">
        <v>553</v>
      </c>
      <c r="D1923" s="364" t="s">
        <v>576</v>
      </c>
      <c r="E1923" s="364" t="s">
        <v>739</v>
      </c>
      <c r="F1923" s="364" t="s">
        <v>598</v>
      </c>
      <c r="G1923" s="364" t="s">
        <v>599</v>
      </c>
      <c r="H1923" s="364" t="s">
        <v>556</v>
      </c>
      <c r="J1923" s="364" t="s">
        <v>560</v>
      </c>
      <c r="K1923" s="364" t="s">
        <v>569</v>
      </c>
      <c r="L1923" s="364" t="s">
        <v>741</v>
      </c>
      <c r="M1923" s="364" t="s">
        <v>744</v>
      </c>
      <c r="N1923" s="364" t="s">
        <v>739</v>
      </c>
      <c r="O1923" s="364" t="s">
        <v>741</v>
      </c>
      <c r="P1923" s="364" t="s">
        <v>740</v>
      </c>
      <c r="Q1923" s="364" t="s">
        <v>740</v>
      </c>
      <c r="R1923" s="364" t="s">
        <v>742</v>
      </c>
      <c r="S1923" s="364" t="s">
        <v>739</v>
      </c>
      <c r="T1923" s="365">
        <v>0</v>
      </c>
      <c r="U1923" s="365">
        <v>0</v>
      </c>
      <c r="V1923" s="365">
        <v>0</v>
      </c>
      <c r="W1923" s="365">
        <v>0</v>
      </c>
      <c r="X1923" s="365">
        <v>0</v>
      </c>
      <c r="Y1923" s="365">
        <v>0</v>
      </c>
      <c r="Z1923" s="365">
        <v>0</v>
      </c>
      <c r="AA1923" s="365">
        <v>0</v>
      </c>
      <c r="AB1923" s="365">
        <v>0</v>
      </c>
      <c r="AC1923" s="365">
        <v>0</v>
      </c>
      <c r="AD1923" s="365">
        <v>0</v>
      </c>
      <c r="AE1923" s="365">
        <v>0</v>
      </c>
      <c r="AF1923" s="365">
        <v>0</v>
      </c>
      <c r="AG1923" s="365">
        <v>0</v>
      </c>
      <c r="AH1923" s="365">
        <v>0</v>
      </c>
      <c r="AI1923" s="365">
        <v>0</v>
      </c>
    </row>
    <row r="1924" spans="1:109">
      <c r="A1924" s="458" t="str">
        <f t="shared" si="30"/>
        <v>1712412264652000</v>
      </c>
      <c r="B1924" s="364" t="s">
        <v>1616</v>
      </c>
      <c r="C1924" s="364" t="s">
        <v>553</v>
      </c>
      <c r="D1924" s="364" t="s">
        <v>576</v>
      </c>
      <c r="E1924" s="364" t="s">
        <v>739</v>
      </c>
      <c r="F1924" s="364" t="s">
        <v>598</v>
      </c>
      <c r="G1924" s="364" t="s">
        <v>599</v>
      </c>
      <c r="H1924" s="364" t="s">
        <v>556</v>
      </c>
      <c r="J1924" s="364" t="s">
        <v>560</v>
      </c>
      <c r="K1924" s="364" t="s">
        <v>557</v>
      </c>
      <c r="L1924" s="364" t="s">
        <v>741</v>
      </c>
      <c r="M1924" s="364" t="s">
        <v>744</v>
      </c>
      <c r="N1924" s="364" t="s">
        <v>739</v>
      </c>
      <c r="O1924" s="364" t="s">
        <v>741</v>
      </c>
      <c r="P1924" s="364" t="s">
        <v>740</v>
      </c>
      <c r="Q1924" s="364" t="s">
        <v>740</v>
      </c>
      <c r="R1924" s="364" t="s">
        <v>742</v>
      </c>
      <c r="S1924" s="364" t="s">
        <v>739</v>
      </c>
      <c r="T1924" s="365">
        <v>0</v>
      </c>
      <c r="U1924" s="365">
        <v>0</v>
      </c>
      <c r="V1924" s="365">
        <v>0</v>
      </c>
      <c r="W1924" s="365">
        <v>0</v>
      </c>
      <c r="X1924" s="365">
        <v>0</v>
      </c>
      <c r="Y1924" s="365">
        <v>0</v>
      </c>
      <c r="Z1924" s="365">
        <v>0</v>
      </c>
      <c r="AA1924" s="365">
        <v>0</v>
      </c>
      <c r="AB1924" s="365">
        <v>0</v>
      </c>
      <c r="AC1924" s="365">
        <v>0</v>
      </c>
      <c r="AD1924" s="365">
        <v>0</v>
      </c>
      <c r="AE1924" s="365">
        <v>0</v>
      </c>
      <c r="AF1924" s="365">
        <v>0</v>
      </c>
      <c r="AG1924" s="365">
        <v>0</v>
      </c>
      <c r="AH1924" s="365">
        <v>0</v>
      </c>
      <c r="AI1924" s="365">
        <v>0</v>
      </c>
    </row>
    <row r="1925" spans="1:109">
      <c r="A1925" s="458" t="str">
        <f t="shared" si="30"/>
        <v>1712601264652000</v>
      </c>
      <c r="B1925" s="364" t="s">
        <v>1616</v>
      </c>
      <c r="C1925" s="364" t="s">
        <v>553</v>
      </c>
      <c r="D1925" s="364" t="s">
        <v>576</v>
      </c>
      <c r="E1925" s="364" t="s">
        <v>739</v>
      </c>
      <c r="F1925" s="364" t="s">
        <v>598</v>
      </c>
      <c r="G1925" s="364" t="s">
        <v>599</v>
      </c>
      <c r="H1925" s="364" t="s">
        <v>556</v>
      </c>
      <c r="J1925" s="364" t="s">
        <v>570</v>
      </c>
      <c r="K1925" s="364" t="s">
        <v>558</v>
      </c>
      <c r="L1925" s="364" t="s">
        <v>741</v>
      </c>
      <c r="M1925" s="364" t="s">
        <v>744</v>
      </c>
      <c r="N1925" s="364" t="s">
        <v>739</v>
      </c>
      <c r="O1925" s="364" t="s">
        <v>741</v>
      </c>
      <c r="P1925" s="364" t="s">
        <v>740</v>
      </c>
      <c r="Q1925" s="364" t="s">
        <v>740</v>
      </c>
      <c r="R1925" s="364" t="s">
        <v>742</v>
      </c>
      <c r="S1925" s="364" t="s">
        <v>739</v>
      </c>
      <c r="T1925" s="365">
        <v>331054</v>
      </c>
      <c r="U1925" s="365">
        <v>127765</v>
      </c>
      <c r="V1925" s="365">
        <v>104979</v>
      </c>
      <c r="W1925" s="365">
        <v>22615</v>
      </c>
      <c r="X1925" s="365">
        <v>0</v>
      </c>
      <c r="Y1925" s="365">
        <v>171</v>
      </c>
      <c r="Z1925" s="365">
        <v>203289</v>
      </c>
      <c r="AA1925" s="365">
        <v>0</v>
      </c>
      <c r="AB1925" s="365">
        <v>0</v>
      </c>
      <c r="AC1925" s="365">
        <v>197287</v>
      </c>
      <c r="AD1925" s="365">
        <v>6002</v>
      </c>
      <c r="AE1925" s="365">
        <v>194632</v>
      </c>
      <c r="AF1925" s="365">
        <v>151128</v>
      </c>
      <c r="AG1925" s="365">
        <v>8402</v>
      </c>
      <c r="AH1925" s="365">
        <v>0</v>
      </c>
      <c r="AI1925" s="365">
        <v>142726</v>
      </c>
      <c r="AJ1925" s="365">
        <v>43504</v>
      </c>
      <c r="AK1925" s="365">
        <v>37504</v>
      </c>
      <c r="AL1925" s="365">
        <v>37504</v>
      </c>
      <c r="AM1925" s="365">
        <v>0</v>
      </c>
      <c r="AN1925" s="365">
        <v>6000</v>
      </c>
      <c r="AO1925" s="365">
        <v>136422</v>
      </c>
      <c r="AP1925" s="365">
        <v>188858</v>
      </c>
      <c r="AQ1925" s="365">
        <v>116300</v>
      </c>
      <c r="AR1925" s="365">
        <v>0</v>
      </c>
      <c r="AS1925" s="365">
        <v>71767</v>
      </c>
      <c r="AT1925" s="365">
        <v>0</v>
      </c>
      <c r="AU1925" s="365">
        <v>0</v>
      </c>
      <c r="AV1925" s="365">
        <v>0</v>
      </c>
      <c r="AW1925" s="365">
        <v>0</v>
      </c>
      <c r="AX1925" s="365">
        <v>791</v>
      </c>
      <c r="AY1925" s="365">
        <v>0</v>
      </c>
      <c r="AZ1925" s="365">
        <v>341509</v>
      </c>
      <c r="BA1925" s="365">
        <v>17706</v>
      </c>
      <c r="BB1925" s="365">
        <v>0</v>
      </c>
      <c r="BC1925" s="365">
        <v>0</v>
      </c>
      <c r="BD1925" s="365">
        <v>0</v>
      </c>
      <c r="BE1925" s="365">
        <v>0</v>
      </c>
      <c r="BF1925" s="365">
        <v>17706</v>
      </c>
      <c r="BG1925" s="365">
        <v>17000</v>
      </c>
      <c r="BH1925" s="365">
        <v>17000</v>
      </c>
      <c r="BI1925" s="365">
        <v>0</v>
      </c>
      <c r="BJ1925" s="365">
        <v>0</v>
      </c>
      <c r="BK1925" s="365">
        <v>0</v>
      </c>
      <c r="BL1925" s="365">
        <v>0</v>
      </c>
      <c r="BM1925" s="365">
        <v>706</v>
      </c>
      <c r="BN1925" s="365">
        <v>0</v>
      </c>
      <c r="BO1925" s="365">
        <v>0</v>
      </c>
      <c r="BP1925" s="365">
        <v>323767</v>
      </c>
      <c r="BQ1925" s="365">
        <v>0</v>
      </c>
      <c r="BR1925" s="365">
        <v>0</v>
      </c>
      <c r="BS1925" s="365">
        <v>0</v>
      </c>
      <c r="BT1925" s="365">
        <v>0</v>
      </c>
      <c r="BU1925" s="365">
        <v>0</v>
      </c>
      <c r="BV1925" s="365">
        <v>36</v>
      </c>
      <c r="BW1925" s="365">
        <v>-152651</v>
      </c>
      <c r="BX1925" s="365">
        <v>-16229</v>
      </c>
      <c r="BY1925" s="365">
        <v>0</v>
      </c>
      <c r="BZ1925" s="365">
        <v>78</v>
      </c>
      <c r="CA1925" s="365">
        <v>0</v>
      </c>
    </row>
    <row r="1926" spans="1:109">
      <c r="A1926" s="458" t="str">
        <f t="shared" si="30"/>
        <v>1712602264652000</v>
      </c>
      <c r="B1926" s="364" t="s">
        <v>1616</v>
      </c>
      <c r="C1926" s="364" t="s">
        <v>553</v>
      </c>
      <c r="D1926" s="364" t="s">
        <v>576</v>
      </c>
      <c r="E1926" s="364" t="s">
        <v>739</v>
      </c>
      <c r="F1926" s="364" t="s">
        <v>598</v>
      </c>
      <c r="G1926" s="364" t="s">
        <v>599</v>
      </c>
      <c r="H1926" s="364" t="s">
        <v>556</v>
      </c>
      <c r="J1926" s="364" t="s">
        <v>570</v>
      </c>
      <c r="K1926" s="364" t="s">
        <v>561</v>
      </c>
      <c r="L1926" s="364" t="s">
        <v>741</v>
      </c>
      <c r="M1926" s="364" t="s">
        <v>744</v>
      </c>
      <c r="N1926" s="364" t="s">
        <v>739</v>
      </c>
      <c r="O1926" s="364" t="s">
        <v>741</v>
      </c>
      <c r="P1926" s="364" t="s">
        <v>740</v>
      </c>
      <c r="Q1926" s="364" t="s">
        <v>740</v>
      </c>
      <c r="R1926" s="364" t="s">
        <v>742</v>
      </c>
      <c r="S1926" s="364" t="s">
        <v>739</v>
      </c>
      <c r="T1926" s="365">
        <v>0</v>
      </c>
      <c r="U1926" s="365">
        <v>149</v>
      </c>
      <c r="V1926" s="365">
        <v>0</v>
      </c>
      <c r="W1926" s="365">
        <v>0</v>
      </c>
      <c r="X1926" s="365">
        <v>0</v>
      </c>
      <c r="Y1926" s="365">
        <v>0</v>
      </c>
      <c r="Z1926" s="365">
        <v>0</v>
      </c>
      <c r="AA1926" s="365">
        <v>149</v>
      </c>
      <c r="AB1926" s="365">
        <v>0</v>
      </c>
      <c r="AC1926" s="365">
        <v>17706</v>
      </c>
      <c r="AD1926" s="365">
        <v>0</v>
      </c>
      <c r="AE1926" s="365">
        <v>0</v>
      </c>
      <c r="AF1926" s="365">
        <v>17706</v>
      </c>
      <c r="AG1926" s="365">
        <v>0</v>
      </c>
      <c r="AH1926" s="365">
        <v>0</v>
      </c>
      <c r="AI1926" s="365">
        <v>0</v>
      </c>
      <c r="AJ1926" s="365">
        <v>0</v>
      </c>
      <c r="AK1926" s="365">
        <v>0</v>
      </c>
      <c r="AL1926" s="365">
        <v>0</v>
      </c>
      <c r="AM1926" s="365">
        <v>4454</v>
      </c>
      <c r="AN1926" s="365">
        <v>16300</v>
      </c>
      <c r="AO1926" s="365">
        <v>0</v>
      </c>
      <c r="AP1926" s="365">
        <v>3613</v>
      </c>
      <c r="AQ1926" s="365">
        <v>0</v>
      </c>
      <c r="AR1926" s="365">
        <v>0</v>
      </c>
      <c r="AS1926" s="365">
        <v>14093</v>
      </c>
      <c r="AT1926" s="365">
        <v>0</v>
      </c>
      <c r="AU1926" s="365">
        <v>0</v>
      </c>
      <c r="AV1926" s="365">
        <v>0</v>
      </c>
      <c r="AW1926" s="365">
        <v>0</v>
      </c>
      <c r="AX1926" s="365">
        <v>0</v>
      </c>
      <c r="AY1926" s="365">
        <v>0</v>
      </c>
      <c r="AZ1926" s="365">
        <v>0</v>
      </c>
      <c r="BA1926" s="365">
        <v>0</v>
      </c>
      <c r="BB1926" s="365">
        <v>0</v>
      </c>
      <c r="BC1926" s="365">
        <v>0</v>
      </c>
      <c r="BD1926" s="365">
        <v>0</v>
      </c>
      <c r="BE1926" s="365">
        <v>0</v>
      </c>
      <c r="BF1926" s="365">
        <v>0</v>
      </c>
      <c r="BG1926" s="365">
        <v>0</v>
      </c>
      <c r="BH1926" s="365">
        <v>0</v>
      </c>
      <c r="BI1926" s="365">
        <v>0</v>
      </c>
      <c r="BJ1926" s="365">
        <v>0</v>
      </c>
      <c r="BK1926" s="365">
        <v>0</v>
      </c>
      <c r="BL1926" s="365">
        <v>78100</v>
      </c>
      <c r="BM1926" s="365">
        <v>190982</v>
      </c>
      <c r="BN1926" s="365">
        <v>101945</v>
      </c>
      <c r="BO1926" s="365">
        <v>0</v>
      </c>
      <c r="BP1926" s="365">
        <v>17706</v>
      </c>
      <c r="BQ1926" s="365">
        <v>0</v>
      </c>
      <c r="BR1926" s="365">
        <v>216854</v>
      </c>
      <c r="BS1926" s="365">
        <v>3048</v>
      </c>
      <c r="BT1926" s="365">
        <v>44326</v>
      </c>
      <c r="BU1926" s="365">
        <v>27441</v>
      </c>
      <c r="BV1926" s="365">
        <v>44326</v>
      </c>
      <c r="BW1926" s="365">
        <v>71767</v>
      </c>
      <c r="BX1926" s="365">
        <v>216854</v>
      </c>
      <c r="BY1926" s="365">
        <v>219902</v>
      </c>
      <c r="BZ1926" s="365">
        <v>261180</v>
      </c>
      <c r="CA1926" s="365">
        <v>291669</v>
      </c>
      <c r="CB1926" s="365">
        <v>0</v>
      </c>
      <c r="CC1926" s="365">
        <v>0</v>
      </c>
      <c r="CD1926" s="365">
        <v>0</v>
      </c>
      <c r="CE1926" s="365">
        <v>0</v>
      </c>
      <c r="CF1926" s="365">
        <v>0</v>
      </c>
      <c r="CG1926" s="365">
        <v>0</v>
      </c>
      <c r="CH1926" s="365">
        <v>0</v>
      </c>
      <c r="CI1926" s="365">
        <v>0</v>
      </c>
      <c r="CJ1926" s="365">
        <v>95441</v>
      </c>
      <c r="CK1926" s="365">
        <v>104979</v>
      </c>
      <c r="CL1926" s="365">
        <v>0</v>
      </c>
      <c r="CM1926" s="365">
        <v>0</v>
      </c>
      <c r="CN1926" s="365">
        <v>0</v>
      </c>
      <c r="CO1926" s="365">
        <v>3613</v>
      </c>
      <c r="CP1926" s="365">
        <v>0</v>
      </c>
      <c r="CQ1926" s="365">
        <v>0</v>
      </c>
      <c r="CR1926" s="365">
        <v>14093</v>
      </c>
      <c r="CS1926" s="365">
        <v>0</v>
      </c>
      <c r="CT1926" s="365">
        <v>0</v>
      </c>
      <c r="CU1926" s="365">
        <v>0</v>
      </c>
      <c r="CV1926" s="365">
        <v>0</v>
      </c>
      <c r="CW1926" s="365">
        <v>0</v>
      </c>
      <c r="CX1926" s="365">
        <v>0</v>
      </c>
      <c r="CY1926" s="365">
        <v>0</v>
      </c>
      <c r="CZ1926" s="365">
        <v>0</v>
      </c>
      <c r="DA1926" s="365">
        <v>0</v>
      </c>
      <c r="DB1926" s="365">
        <v>0</v>
      </c>
      <c r="DC1926" s="365">
        <v>0</v>
      </c>
      <c r="DD1926" s="365">
        <v>0</v>
      </c>
      <c r="DE1926" s="365">
        <v>0</v>
      </c>
    </row>
    <row r="1927" spans="1:109">
      <c r="A1927" s="458" t="str">
        <f t="shared" si="30"/>
        <v>1713201264652000</v>
      </c>
      <c r="B1927" s="364" t="s">
        <v>1616</v>
      </c>
      <c r="C1927" s="364" t="s">
        <v>553</v>
      </c>
      <c r="D1927" s="364" t="s">
        <v>576</v>
      </c>
      <c r="E1927" s="364" t="s">
        <v>739</v>
      </c>
      <c r="F1927" s="364" t="s">
        <v>598</v>
      </c>
      <c r="G1927" s="364" t="s">
        <v>599</v>
      </c>
      <c r="H1927" s="364" t="s">
        <v>556</v>
      </c>
      <c r="J1927" s="364" t="s">
        <v>750</v>
      </c>
      <c r="K1927" s="364" t="s">
        <v>558</v>
      </c>
      <c r="L1927" s="364" t="s">
        <v>741</v>
      </c>
      <c r="M1927" s="364" t="s">
        <v>744</v>
      </c>
      <c r="N1927" s="364" t="s">
        <v>739</v>
      </c>
      <c r="O1927" s="364" t="s">
        <v>741</v>
      </c>
      <c r="P1927" s="364" t="s">
        <v>740</v>
      </c>
      <c r="Q1927" s="364" t="s">
        <v>740</v>
      </c>
      <c r="R1927" s="364" t="s">
        <v>742</v>
      </c>
      <c r="S1927" s="364" t="s">
        <v>739</v>
      </c>
      <c r="T1927" s="365">
        <v>0</v>
      </c>
      <c r="U1927" s="365">
        <v>0</v>
      </c>
      <c r="V1927" s="365">
        <v>0</v>
      </c>
      <c r="W1927" s="365">
        <v>0</v>
      </c>
      <c r="X1927" s="365">
        <v>2548</v>
      </c>
      <c r="Y1927" s="365">
        <v>2012</v>
      </c>
      <c r="Z1927" s="365">
        <v>4560</v>
      </c>
      <c r="AA1927" s="365">
        <v>4560</v>
      </c>
      <c r="AB1927" s="365">
        <v>0</v>
      </c>
      <c r="AC1927" s="365">
        <v>0</v>
      </c>
      <c r="AD1927" s="365">
        <v>0</v>
      </c>
      <c r="AE1927" s="365">
        <v>0</v>
      </c>
      <c r="AF1927" s="365">
        <v>0</v>
      </c>
      <c r="AG1927" s="365">
        <v>0</v>
      </c>
      <c r="AH1927" s="365">
        <v>0</v>
      </c>
      <c r="AI1927" s="365">
        <v>0</v>
      </c>
      <c r="AJ1927" s="365">
        <v>0</v>
      </c>
      <c r="AK1927" s="365">
        <v>0</v>
      </c>
      <c r="AL1927" s="365">
        <v>0</v>
      </c>
      <c r="AM1927" s="365">
        <v>0</v>
      </c>
      <c r="AN1927" s="365">
        <v>0</v>
      </c>
      <c r="AO1927" s="365">
        <v>0</v>
      </c>
      <c r="AP1927" s="365">
        <v>0</v>
      </c>
      <c r="AQ1927" s="365">
        <v>0</v>
      </c>
      <c r="AR1927" s="365">
        <v>0</v>
      </c>
      <c r="AS1927" s="365">
        <v>0</v>
      </c>
      <c r="AT1927" s="365">
        <v>0</v>
      </c>
      <c r="AU1927" s="365">
        <v>0</v>
      </c>
      <c r="AV1927" s="365">
        <v>0</v>
      </c>
      <c r="AW1927" s="365">
        <v>0</v>
      </c>
      <c r="AX1927" s="365">
        <v>0</v>
      </c>
      <c r="AY1927" s="365">
        <v>0</v>
      </c>
      <c r="AZ1927" s="365">
        <v>0</v>
      </c>
      <c r="BA1927" s="365">
        <v>0</v>
      </c>
      <c r="BB1927" s="365">
        <v>8402</v>
      </c>
      <c r="BC1927" s="365">
        <v>131917</v>
      </c>
      <c r="BD1927" s="365">
        <v>0</v>
      </c>
      <c r="BE1927" s="365">
        <v>12249</v>
      </c>
      <c r="BF1927" s="365">
        <v>152568</v>
      </c>
      <c r="BG1927" s="365">
        <v>146568</v>
      </c>
      <c r="BH1927" s="365">
        <v>0</v>
      </c>
      <c r="BI1927" s="365">
        <v>6000</v>
      </c>
      <c r="BJ1927" s="365">
        <v>157128</v>
      </c>
      <c r="BK1927" s="365">
        <v>151128</v>
      </c>
      <c r="BL1927" s="365">
        <v>0</v>
      </c>
      <c r="BM1927" s="365">
        <v>0</v>
      </c>
      <c r="BN1927" s="365">
        <v>0</v>
      </c>
      <c r="BO1927" s="365">
        <v>0</v>
      </c>
      <c r="BP1927" s="365">
        <v>0</v>
      </c>
      <c r="BQ1927" s="365">
        <v>6000</v>
      </c>
      <c r="BR1927" s="365">
        <v>37504</v>
      </c>
      <c r="BS1927" s="365">
        <v>114</v>
      </c>
      <c r="BT1927" s="365">
        <v>3483</v>
      </c>
      <c r="BU1927" s="365">
        <v>0</v>
      </c>
      <c r="BV1927" s="365">
        <v>11014</v>
      </c>
      <c r="BW1927" s="365">
        <v>16312</v>
      </c>
      <c r="BX1927" s="365">
        <v>6581</v>
      </c>
      <c r="BY1927" s="365">
        <v>224467</v>
      </c>
      <c r="BZ1927" s="365">
        <v>677</v>
      </c>
      <c r="CA1927" s="365">
        <v>19132</v>
      </c>
    </row>
    <row r="1928" spans="1:109">
      <c r="A1928" s="458" t="str">
        <f t="shared" si="30"/>
        <v>1713202264652000</v>
      </c>
      <c r="B1928" s="364" t="s">
        <v>1616</v>
      </c>
      <c r="C1928" s="364" t="s">
        <v>553</v>
      </c>
      <c r="D1928" s="364" t="s">
        <v>576</v>
      </c>
      <c r="E1928" s="364" t="s">
        <v>739</v>
      </c>
      <c r="F1928" s="364" t="s">
        <v>598</v>
      </c>
      <c r="G1928" s="364" t="s">
        <v>599</v>
      </c>
      <c r="H1928" s="364" t="s">
        <v>556</v>
      </c>
      <c r="J1928" s="364" t="s">
        <v>750</v>
      </c>
      <c r="K1928" s="364" t="s">
        <v>561</v>
      </c>
      <c r="L1928" s="364" t="s">
        <v>741</v>
      </c>
      <c r="M1928" s="364" t="s">
        <v>744</v>
      </c>
      <c r="N1928" s="364" t="s">
        <v>739</v>
      </c>
      <c r="O1928" s="364" t="s">
        <v>741</v>
      </c>
      <c r="P1928" s="364" t="s">
        <v>740</v>
      </c>
      <c r="Q1928" s="364" t="s">
        <v>740</v>
      </c>
      <c r="R1928" s="364" t="s">
        <v>742</v>
      </c>
      <c r="S1928" s="364" t="s">
        <v>739</v>
      </c>
      <c r="T1928" s="365">
        <v>0</v>
      </c>
      <c r="U1928" s="365">
        <v>65922</v>
      </c>
      <c r="V1928" s="365">
        <v>97630</v>
      </c>
      <c r="W1928" s="365">
        <v>41106</v>
      </c>
      <c r="X1928" s="365">
        <v>0</v>
      </c>
      <c r="Y1928" s="365">
        <v>0</v>
      </c>
      <c r="Z1928" s="365">
        <v>261971</v>
      </c>
      <c r="AA1928" s="365">
        <v>791</v>
      </c>
      <c r="AB1928" s="365">
        <v>22615</v>
      </c>
      <c r="AC1928" s="365">
        <v>0</v>
      </c>
      <c r="AD1928" s="365">
        <v>76936</v>
      </c>
      <c r="AE1928" s="365">
        <v>113942</v>
      </c>
      <c r="AF1928" s="365">
        <v>47687</v>
      </c>
      <c r="AG1928" s="365">
        <v>0</v>
      </c>
      <c r="AH1928" s="365">
        <v>419099</v>
      </c>
      <c r="AI1928" s="365">
        <v>151919</v>
      </c>
      <c r="AJ1928" s="365">
        <v>22615</v>
      </c>
      <c r="AK1928" s="365">
        <v>244565</v>
      </c>
      <c r="AL1928" s="365">
        <v>0</v>
      </c>
      <c r="AM1928" s="365">
        <v>0</v>
      </c>
      <c r="AN1928" s="365">
        <v>0</v>
      </c>
      <c r="AO1928" s="365">
        <v>0</v>
      </c>
      <c r="AP1928" s="365">
        <v>0</v>
      </c>
      <c r="AQ1928" s="365">
        <v>104979</v>
      </c>
    </row>
    <row r="1929" spans="1:109">
      <c r="A1929" s="458" t="str">
        <f t="shared" si="30"/>
        <v>1713301264652000</v>
      </c>
      <c r="B1929" s="364" t="s">
        <v>1616</v>
      </c>
      <c r="C1929" s="364" t="s">
        <v>553</v>
      </c>
      <c r="D1929" s="364" t="s">
        <v>576</v>
      </c>
      <c r="E1929" s="364" t="s">
        <v>739</v>
      </c>
      <c r="F1929" s="364" t="s">
        <v>598</v>
      </c>
      <c r="G1929" s="364" t="s">
        <v>599</v>
      </c>
      <c r="H1929" s="364" t="s">
        <v>556</v>
      </c>
      <c r="J1929" s="364" t="s">
        <v>749</v>
      </c>
      <c r="K1929" s="364" t="s">
        <v>558</v>
      </c>
      <c r="L1929" s="364" t="s">
        <v>741</v>
      </c>
      <c r="M1929" s="364" t="s">
        <v>744</v>
      </c>
      <c r="N1929" s="364" t="s">
        <v>739</v>
      </c>
      <c r="O1929" s="364" t="s">
        <v>741</v>
      </c>
      <c r="P1929" s="364" t="s">
        <v>740</v>
      </c>
      <c r="Q1929" s="364" t="s">
        <v>740</v>
      </c>
      <c r="R1929" s="364" t="s">
        <v>742</v>
      </c>
      <c r="S1929" s="364" t="s">
        <v>739</v>
      </c>
      <c r="T1929" s="365">
        <v>4</v>
      </c>
      <c r="U1929" s="365">
        <v>714</v>
      </c>
      <c r="V1929" s="365">
        <v>23000</v>
      </c>
      <c r="W1929" s="365">
        <v>6</v>
      </c>
      <c r="X1929" s="365">
        <v>152</v>
      </c>
      <c r="Y1929" s="365">
        <v>200</v>
      </c>
      <c r="Z1929" s="365">
        <v>13</v>
      </c>
      <c r="AA1929" s="365">
        <v>100</v>
      </c>
      <c r="AB1929" s="365">
        <v>23400</v>
      </c>
      <c r="AC1929" s="365">
        <v>1000</v>
      </c>
      <c r="AD1929" s="365">
        <v>4290601</v>
      </c>
      <c r="AE1929" s="365">
        <v>4180301</v>
      </c>
      <c r="AF1929" s="365">
        <v>2954</v>
      </c>
      <c r="AG1929" s="365">
        <v>17573</v>
      </c>
      <c r="AH1929" s="365">
        <v>97653</v>
      </c>
      <c r="AI1929" s="365">
        <v>197753</v>
      </c>
      <c r="AJ1929" s="365">
        <v>998553</v>
      </c>
      <c r="AK1929" s="365">
        <v>1999553</v>
      </c>
      <c r="AL1929" s="365">
        <v>167792</v>
      </c>
      <c r="AM1929" s="365">
        <v>279403</v>
      </c>
      <c r="AN1929" s="365">
        <v>8055</v>
      </c>
      <c r="AO1929" s="365">
        <v>22372</v>
      </c>
      <c r="AP1929" s="365">
        <v>18540</v>
      </c>
      <c r="AQ1929" s="365">
        <v>114037</v>
      </c>
      <c r="AR1929" s="365">
        <v>0</v>
      </c>
      <c r="AS1929" s="365">
        <v>0</v>
      </c>
      <c r="AT1929" s="365">
        <v>0</v>
      </c>
      <c r="AU1929" s="365">
        <v>0</v>
      </c>
      <c r="AV1929" s="365">
        <v>0</v>
      </c>
      <c r="AW1929" s="365">
        <v>0</v>
      </c>
      <c r="AX1929" s="365">
        <v>0</v>
      </c>
      <c r="AY1929" s="365">
        <v>0</v>
      </c>
      <c r="AZ1929" s="365">
        <v>0</v>
      </c>
      <c r="BA1929" s="365">
        <v>0</v>
      </c>
      <c r="BB1929" s="365">
        <v>1</v>
      </c>
      <c r="BC1929" s="365">
        <v>0</v>
      </c>
      <c r="BD1929" s="365">
        <v>0</v>
      </c>
      <c r="BE1929" s="365">
        <v>0</v>
      </c>
      <c r="BF1929" s="365">
        <v>0</v>
      </c>
      <c r="BG1929" s="365">
        <v>0</v>
      </c>
      <c r="BH1929" s="365">
        <v>0</v>
      </c>
      <c r="BI1929" s="365">
        <v>0</v>
      </c>
      <c r="BJ1929" s="365">
        <v>4180301</v>
      </c>
      <c r="BK1929" s="365">
        <v>525</v>
      </c>
      <c r="BL1929" s="365">
        <v>1120</v>
      </c>
      <c r="BM1929" s="365">
        <v>3</v>
      </c>
      <c r="BN1929" s="365">
        <v>400</v>
      </c>
      <c r="BO1929" s="365">
        <v>0</v>
      </c>
      <c r="BP1929" s="365">
        <v>4180301</v>
      </c>
      <c r="BQ1929" s="365">
        <v>791</v>
      </c>
      <c r="BR1929" s="365">
        <v>0</v>
      </c>
      <c r="BS1929" s="365">
        <v>0</v>
      </c>
      <c r="BT1929" s="365">
        <v>0</v>
      </c>
      <c r="BU1929" s="365">
        <v>791</v>
      </c>
      <c r="BV1929" s="365">
        <v>0</v>
      </c>
      <c r="BW1929" s="365">
        <v>0</v>
      </c>
      <c r="BX1929" s="365">
        <v>0</v>
      </c>
      <c r="BY1929" s="365">
        <v>0</v>
      </c>
      <c r="BZ1929" s="365">
        <v>0</v>
      </c>
      <c r="CA1929" s="365">
        <v>0</v>
      </c>
    </row>
    <row r="1930" spans="1:109">
      <c r="A1930" s="458" t="str">
        <f t="shared" si="30"/>
        <v>1713302264652000</v>
      </c>
      <c r="B1930" s="364" t="s">
        <v>1616</v>
      </c>
      <c r="C1930" s="364" t="s">
        <v>553</v>
      </c>
      <c r="D1930" s="364" t="s">
        <v>576</v>
      </c>
      <c r="E1930" s="364" t="s">
        <v>739</v>
      </c>
      <c r="F1930" s="364" t="s">
        <v>598</v>
      </c>
      <c r="G1930" s="364" t="s">
        <v>599</v>
      </c>
      <c r="H1930" s="364" t="s">
        <v>556</v>
      </c>
      <c r="J1930" s="364" t="s">
        <v>749</v>
      </c>
      <c r="K1930" s="364" t="s">
        <v>561</v>
      </c>
      <c r="L1930" s="364" t="s">
        <v>741</v>
      </c>
      <c r="M1930" s="364" t="s">
        <v>744</v>
      </c>
      <c r="N1930" s="364" t="s">
        <v>739</v>
      </c>
      <c r="O1930" s="364" t="s">
        <v>741</v>
      </c>
      <c r="P1930" s="364" t="s">
        <v>740</v>
      </c>
      <c r="Q1930" s="364" t="s">
        <v>740</v>
      </c>
      <c r="R1930" s="364" t="s">
        <v>742</v>
      </c>
      <c r="S1930" s="364" t="s">
        <v>739</v>
      </c>
      <c r="T1930" s="365">
        <v>0</v>
      </c>
      <c r="U1930" s="365">
        <v>0</v>
      </c>
      <c r="V1930" s="365">
        <v>0</v>
      </c>
      <c r="W1930" s="365">
        <v>0</v>
      </c>
      <c r="X1930" s="365">
        <v>0</v>
      </c>
    </row>
    <row r="1931" spans="1:109">
      <c r="A1931" s="458" t="str">
        <f t="shared" si="30"/>
        <v>1714001264652000</v>
      </c>
      <c r="B1931" s="364" t="s">
        <v>1616</v>
      </c>
      <c r="C1931" s="364" t="s">
        <v>553</v>
      </c>
      <c r="D1931" s="364" t="s">
        <v>576</v>
      </c>
      <c r="E1931" s="364" t="s">
        <v>739</v>
      </c>
      <c r="F1931" s="364" t="s">
        <v>598</v>
      </c>
      <c r="G1931" s="364" t="s">
        <v>599</v>
      </c>
      <c r="H1931" s="364" t="s">
        <v>556</v>
      </c>
      <c r="J1931" s="364" t="s">
        <v>582</v>
      </c>
      <c r="K1931" s="364" t="s">
        <v>558</v>
      </c>
      <c r="L1931" s="364" t="s">
        <v>741</v>
      </c>
      <c r="M1931" s="364" t="s">
        <v>744</v>
      </c>
      <c r="N1931" s="364" t="s">
        <v>739</v>
      </c>
      <c r="O1931" s="364" t="s">
        <v>741</v>
      </c>
      <c r="P1931" s="364" t="s">
        <v>740</v>
      </c>
      <c r="Q1931" s="364" t="s">
        <v>740</v>
      </c>
      <c r="R1931" s="364" t="s">
        <v>742</v>
      </c>
      <c r="S1931" s="364" t="s">
        <v>739</v>
      </c>
      <c r="T1931" s="365">
        <v>22615</v>
      </c>
      <c r="U1931" s="365">
        <v>22615</v>
      </c>
      <c r="V1931" s="365">
        <v>194239</v>
      </c>
      <c r="W1931" s="365">
        <v>197287</v>
      </c>
      <c r="X1931" s="365">
        <v>0</v>
      </c>
      <c r="Y1931" s="365">
        <v>0</v>
      </c>
      <c r="Z1931" s="365">
        <v>0</v>
      </c>
      <c r="AA1931" s="365">
        <v>0</v>
      </c>
      <c r="AB1931" s="365">
        <v>0</v>
      </c>
      <c r="AC1931" s="365">
        <v>0</v>
      </c>
      <c r="AD1931" s="365">
        <v>0</v>
      </c>
      <c r="AE1931" s="365">
        <v>0</v>
      </c>
      <c r="AF1931" s="365">
        <v>76936</v>
      </c>
      <c r="AG1931" s="365">
        <v>76936</v>
      </c>
      <c r="AH1931" s="365">
        <v>0</v>
      </c>
      <c r="AI1931" s="365">
        <v>0</v>
      </c>
      <c r="AJ1931" s="365">
        <v>0</v>
      </c>
      <c r="AK1931" s="365">
        <v>0</v>
      </c>
      <c r="AL1931" s="365">
        <v>1613</v>
      </c>
      <c r="AM1931" s="365">
        <v>1613</v>
      </c>
      <c r="AN1931" s="365">
        <v>0</v>
      </c>
      <c r="AO1931" s="365">
        <v>0</v>
      </c>
      <c r="AP1931" s="365">
        <v>113942</v>
      </c>
      <c r="AQ1931" s="365">
        <v>113942</v>
      </c>
      <c r="AR1931" s="365">
        <v>637</v>
      </c>
      <c r="AS1931" s="365">
        <v>637</v>
      </c>
      <c r="AT1931" s="365">
        <v>1111</v>
      </c>
      <c r="AU1931" s="365">
        <v>4159</v>
      </c>
      <c r="AV1931" s="365">
        <v>0</v>
      </c>
      <c r="AW1931" s="365">
        <v>0</v>
      </c>
      <c r="AX1931" s="365">
        <v>44326</v>
      </c>
      <c r="AY1931" s="365">
        <v>71767</v>
      </c>
      <c r="AZ1931" s="365">
        <v>0</v>
      </c>
      <c r="BA1931" s="365">
        <v>0</v>
      </c>
      <c r="BB1931" s="365">
        <v>44326</v>
      </c>
      <c r="BC1931" s="365">
        <v>44326</v>
      </c>
      <c r="BD1931" s="365">
        <v>0</v>
      </c>
      <c r="BE1931" s="365">
        <v>0</v>
      </c>
      <c r="BF1931" s="365">
        <v>0</v>
      </c>
      <c r="BG1931" s="365">
        <v>0</v>
      </c>
      <c r="BH1931" s="365">
        <v>27441</v>
      </c>
      <c r="BI1931" s="365">
        <v>261180</v>
      </c>
      <c r="BJ1931" s="365">
        <v>291669</v>
      </c>
      <c r="BK1931" s="365">
        <v>0</v>
      </c>
      <c r="BL1931" s="365">
        <v>3048</v>
      </c>
      <c r="BM1931" s="365">
        <v>0</v>
      </c>
      <c r="BN1931" s="365">
        <v>27441</v>
      </c>
      <c r="BO1931" s="365">
        <v>30489</v>
      </c>
      <c r="BP1931" s="365">
        <v>0</v>
      </c>
      <c r="BQ1931" s="365">
        <v>0</v>
      </c>
      <c r="BR1931" s="365">
        <v>0</v>
      </c>
      <c r="BS1931" s="365">
        <v>0</v>
      </c>
      <c r="BT1931" s="365">
        <v>30489</v>
      </c>
      <c r="BU1931" s="365">
        <v>22615</v>
      </c>
      <c r="BV1931" s="365">
        <v>22615</v>
      </c>
      <c r="BW1931" s="365">
        <v>0</v>
      </c>
      <c r="BX1931" s="365">
        <v>0</v>
      </c>
      <c r="BY1931" s="365">
        <v>0</v>
      </c>
      <c r="BZ1931" s="365">
        <v>0</v>
      </c>
      <c r="CA1931" s="365">
        <v>0</v>
      </c>
      <c r="CB1931" s="365">
        <v>0</v>
      </c>
      <c r="CC1931" s="365">
        <v>0</v>
      </c>
    </row>
    <row r="1932" spans="1:109">
      <c r="A1932" s="458" t="str">
        <f t="shared" si="30"/>
        <v>1714002264652000</v>
      </c>
      <c r="B1932" s="364" t="s">
        <v>1616</v>
      </c>
      <c r="C1932" s="364" t="s">
        <v>553</v>
      </c>
      <c r="D1932" s="364" t="s">
        <v>576</v>
      </c>
      <c r="E1932" s="364" t="s">
        <v>739</v>
      </c>
      <c r="F1932" s="364" t="s">
        <v>598</v>
      </c>
      <c r="G1932" s="364" t="s">
        <v>599</v>
      </c>
      <c r="H1932" s="364" t="s">
        <v>556</v>
      </c>
      <c r="J1932" s="364" t="s">
        <v>582</v>
      </c>
      <c r="K1932" s="364" t="s">
        <v>561</v>
      </c>
      <c r="L1932" s="364" t="s">
        <v>741</v>
      </c>
      <c r="M1932" s="364" t="s">
        <v>744</v>
      </c>
      <c r="N1932" s="364" t="s">
        <v>739</v>
      </c>
      <c r="O1932" s="364" t="s">
        <v>741</v>
      </c>
      <c r="P1932" s="364" t="s">
        <v>740</v>
      </c>
      <c r="Q1932" s="364" t="s">
        <v>740</v>
      </c>
      <c r="R1932" s="364" t="s">
        <v>742</v>
      </c>
      <c r="S1932" s="364" t="s">
        <v>739</v>
      </c>
      <c r="T1932" s="365">
        <v>0</v>
      </c>
      <c r="U1932" s="365">
        <v>0</v>
      </c>
      <c r="V1932" s="365">
        <v>0</v>
      </c>
      <c r="W1932" s="365">
        <v>0</v>
      </c>
      <c r="X1932" s="365">
        <v>3022</v>
      </c>
      <c r="Y1932" s="365">
        <v>3022</v>
      </c>
      <c r="Z1932" s="365">
        <v>0</v>
      </c>
      <c r="AA1932" s="365">
        <v>0</v>
      </c>
      <c r="AB1932" s="365">
        <v>10464</v>
      </c>
      <c r="AC1932" s="365">
        <v>10464</v>
      </c>
      <c r="AD1932" s="365">
        <v>0</v>
      </c>
      <c r="AE1932" s="365">
        <v>0</v>
      </c>
      <c r="AF1932" s="365">
        <v>0</v>
      </c>
      <c r="AG1932" s="365">
        <v>0</v>
      </c>
      <c r="AH1932" s="365">
        <v>0</v>
      </c>
      <c r="AI1932" s="365">
        <v>0</v>
      </c>
      <c r="AJ1932" s="365">
        <v>0</v>
      </c>
      <c r="AK1932" s="365">
        <v>0</v>
      </c>
      <c r="AL1932" s="365">
        <v>0</v>
      </c>
      <c r="AM1932" s="365">
        <v>0</v>
      </c>
      <c r="AN1932" s="365">
        <v>0</v>
      </c>
      <c r="AO1932" s="365">
        <v>0</v>
      </c>
      <c r="AP1932" s="365">
        <v>0</v>
      </c>
      <c r="AQ1932" s="365">
        <v>0</v>
      </c>
      <c r="AR1932" s="365">
        <v>30840</v>
      </c>
      <c r="AS1932" s="365">
        <v>30840</v>
      </c>
      <c r="AT1932" s="365">
        <v>0</v>
      </c>
      <c r="AU1932" s="365">
        <v>0</v>
      </c>
      <c r="AV1932" s="365">
        <v>1111</v>
      </c>
      <c r="AW1932" s="365">
        <v>1111</v>
      </c>
      <c r="AX1932" s="365">
        <v>0</v>
      </c>
      <c r="AY1932" s="365">
        <v>0</v>
      </c>
      <c r="AZ1932" s="365">
        <v>0</v>
      </c>
      <c r="BA1932" s="365">
        <v>0</v>
      </c>
      <c r="BB1932" s="365">
        <v>0</v>
      </c>
      <c r="BC1932" s="365">
        <v>0</v>
      </c>
      <c r="BD1932" s="365">
        <v>0</v>
      </c>
      <c r="BE1932" s="365">
        <v>0</v>
      </c>
      <c r="BF1932" s="365">
        <v>0</v>
      </c>
      <c r="BG1932" s="365">
        <v>0</v>
      </c>
      <c r="BH1932" s="365">
        <v>0</v>
      </c>
      <c r="BI1932" s="365">
        <v>3048</v>
      </c>
    </row>
    <row r="1933" spans="1:109">
      <c r="A1933" s="458" t="str">
        <f t="shared" si="30"/>
        <v>1714501264652000</v>
      </c>
      <c r="B1933" s="364" t="s">
        <v>1616</v>
      </c>
      <c r="C1933" s="364" t="s">
        <v>553</v>
      </c>
      <c r="D1933" s="364" t="s">
        <v>576</v>
      </c>
      <c r="E1933" s="364" t="s">
        <v>739</v>
      </c>
      <c r="F1933" s="364" t="s">
        <v>598</v>
      </c>
      <c r="G1933" s="364" t="s">
        <v>599</v>
      </c>
      <c r="H1933" s="364" t="s">
        <v>556</v>
      </c>
      <c r="J1933" s="364" t="s">
        <v>571</v>
      </c>
      <c r="K1933" s="364" t="s">
        <v>558</v>
      </c>
      <c r="L1933" s="364" t="s">
        <v>741</v>
      </c>
      <c r="M1933" s="364" t="s">
        <v>744</v>
      </c>
      <c r="N1933" s="364" t="s">
        <v>739</v>
      </c>
      <c r="O1933" s="364" t="s">
        <v>741</v>
      </c>
      <c r="P1933" s="364" t="s">
        <v>740</v>
      </c>
      <c r="Q1933" s="364" t="s">
        <v>740</v>
      </c>
      <c r="R1933" s="364" t="s">
        <v>742</v>
      </c>
      <c r="S1933" s="364" t="s">
        <v>739</v>
      </c>
      <c r="T1933" s="365">
        <v>93888</v>
      </c>
      <c r="U1933" s="365">
        <v>0</v>
      </c>
      <c r="V1933" s="365">
        <v>19151</v>
      </c>
      <c r="W1933" s="365">
        <v>60913</v>
      </c>
      <c r="X1933" s="365">
        <v>62631</v>
      </c>
      <c r="Y1933" s="365">
        <v>80401</v>
      </c>
      <c r="Z1933" s="365">
        <v>0</v>
      </c>
      <c r="AA1933" s="365">
        <v>0</v>
      </c>
      <c r="AB1933" s="365">
        <v>0</v>
      </c>
      <c r="AC1933" s="365">
        <v>0</v>
      </c>
      <c r="AD1933" s="365">
        <v>0</v>
      </c>
      <c r="AE1933" s="365">
        <v>316984</v>
      </c>
      <c r="AF1933" s="365">
        <v>0</v>
      </c>
      <c r="AG1933" s="365">
        <v>0</v>
      </c>
      <c r="AH1933" s="365">
        <v>0</v>
      </c>
      <c r="AI1933" s="365">
        <v>101841</v>
      </c>
      <c r="AJ1933" s="365">
        <v>0</v>
      </c>
      <c r="AK1933" s="365">
        <v>144169</v>
      </c>
    </row>
    <row r="1934" spans="1:109">
      <c r="A1934" s="458" t="str">
        <f t="shared" si="30"/>
        <v>1714502264652000</v>
      </c>
      <c r="B1934" s="364" t="s">
        <v>1616</v>
      </c>
      <c r="C1934" s="364" t="s">
        <v>553</v>
      </c>
      <c r="D1934" s="364" t="s">
        <v>576</v>
      </c>
      <c r="E1934" s="364" t="s">
        <v>739</v>
      </c>
      <c r="F1934" s="364" t="s">
        <v>598</v>
      </c>
      <c r="G1934" s="364" t="s">
        <v>599</v>
      </c>
      <c r="H1934" s="364" t="s">
        <v>556</v>
      </c>
      <c r="J1934" s="364" t="s">
        <v>571</v>
      </c>
      <c r="K1934" s="364" t="s">
        <v>561</v>
      </c>
      <c r="L1934" s="364" t="s">
        <v>741</v>
      </c>
      <c r="M1934" s="364" t="s">
        <v>744</v>
      </c>
      <c r="N1934" s="364" t="s">
        <v>739</v>
      </c>
      <c r="O1934" s="364" t="s">
        <v>741</v>
      </c>
      <c r="P1934" s="364" t="s">
        <v>740</v>
      </c>
      <c r="Q1934" s="364" t="s">
        <v>740</v>
      </c>
      <c r="R1934" s="364" t="s">
        <v>742</v>
      </c>
      <c r="S1934" s="364" t="s">
        <v>739</v>
      </c>
      <c r="T1934" s="365">
        <v>18997</v>
      </c>
      <c r="U1934" s="365">
        <v>0</v>
      </c>
      <c r="V1934" s="365">
        <v>2660</v>
      </c>
      <c r="W1934" s="365">
        <v>8435</v>
      </c>
      <c r="X1934" s="365">
        <v>863</v>
      </c>
      <c r="Y1934" s="365">
        <v>1529</v>
      </c>
      <c r="Z1934" s="365">
        <v>0</v>
      </c>
      <c r="AA1934" s="365">
        <v>0</v>
      </c>
      <c r="AB1934" s="365">
        <v>0</v>
      </c>
      <c r="AC1934" s="365">
        <v>0</v>
      </c>
      <c r="AD1934" s="365">
        <v>0</v>
      </c>
      <c r="AE1934" s="365">
        <v>32484</v>
      </c>
      <c r="AF1934" s="365">
        <v>0</v>
      </c>
      <c r="AG1934" s="365">
        <v>0</v>
      </c>
      <c r="AH1934" s="365">
        <v>0</v>
      </c>
      <c r="AI1934" s="365">
        <v>1728</v>
      </c>
      <c r="AJ1934" s="365">
        <v>0</v>
      </c>
      <c r="AK1934" s="365">
        <v>6980</v>
      </c>
    </row>
    <row r="1935" spans="1:109">
      <c r="A1935" s="458" t="str">
        <f t="shared" si="30"/>
        <v>1714503264652000</v>
      </c>
      <c r="B1935" s="364" t="s">
        <v>1616</v>
      </c>
      <c r="C1935" s="364" t="s">
        <v>553</v>
      </c>
      <c r="D1935" s="364" t="s">
        <v>576</v>
      </c>
      <c r="E1935" s="364" t="s">
        <v>739</v>
      </c>
      <c r="F1935" s="364" t="s">
        <v>598</v>
      </c>
      <c r="G1935" s="364" t="s">
        <v>599</v>
      </c>
      <c r="H1935" s="364" t="s">
        <v>556</v>
      </c>
      <c r="J1935" s="364" t="s">
        <v>571</v>
      </c>
      <c r="K1935" s="364" t="s">
        <v>562</v>
      </c>
      <c r="L1935" s="364" t="s">
        <v>741</v>
      </c>
      <c r="M1935" s="364" t="s">
        <v>744</v>
      </c>
      <c r="N1935" s="364" t="s">
        <v>739</v>
      </c>
      <c r="O1935" s="364" t="s">
        <v>741</v>
      </c>
      <c r="P1935" s="364" t="s">
        <v>740</v>
      </c>
      <c r="Q1935" s="364" t="s">
        <v>740</v>
      </c>
      <c r="R1935" s="364" t="s">
        <v>742</v>
      </c>
      <c r="S1935" s="364" t="s">
        <v>739</v>
      </c>
      <c r="T1935" s="365">
        <v>96713</v>
      </c>
      <c r="U1935" s="365">
        <v>0</v>
      </c>
      <c r="V1935" s="365">
        <v>19911</v>
      </c>
      <c r="W1935" s="365">
        <v>57163</v>
      </c>
      <c r="X1935" s="365">
        <v>59080</v>
      </c>
      <c r="Y1935" s="365">
        <v>72832</v>
      </c>
      <c r="Z1935" s="365">
        <v>0</v>
      </c>
      <c r="AA1935" s="365">
        <v>0</v>
      </c>
      <c r="AB1935" s="365">
        <v>0</v>
      </c>
      <c r="AC1935" s="365">
        <v>0</v>
      </c>
      <c r="AD1935" s="365">
        <v>0</v>
      </c>
      <c r="AE1935" s="365">
        <v>305699</v>
      </c>
      <c r="AF1935" s="365">
        <v>0</v>
      </c>
      <c r="AG1935" s="365">
        <v>0</v>
      </c>
      <c r="AH1935" s="365">
        <v>0</v>
      </c>
      <c r="AI1935" s="365">
        <v>102156</v>
      </c>
      <c r="AJ1935" s="365">
        <v>0</v>
      </c>
      <c r="AK1935" s="365">
        <v>144465</v>
      </c>
    </row>
    <row r="1936" spans="1:109">
      <c r="A1936" s="458" t="str">
        <f t="shared" si="30"/>
        <v>1714504264652000</v>
      </c>
      <c r="B1936" s="364" t="s">
        <v>1616</v>
      </c>
      <c r="C1936" s="364" t="s">
        <v>553</v>
      </c>
      <c r="D1936" s="364" t="s">
        <v>576</v>
      </c>
      <c r="E1936" s="364" t="s">
        <v>739</v>
      </c>
      <c r="F1936" s="364" t="s">
        <v>598</v>
      </c>
      <c r="G1936" s="364" t="s">
        <v>599</v>
      </c>
      <c r="H1936" s="364" t="s">
        <v>556</v>
      </c>
      <c r="J1936" s="364" t="s">
        <v>571</v>
      </c>
      <c r="K1936" s="364" t="s">
        <v>563</v>
      </c>
      <c r="L1936" s="364" t="s">
        <v>741</v>
      </c>
      <c r="M1936" s="364" t="s">
        <v>744</v>
      </c>
      <c r="N1936" s="364" t="s">
        <v>739</v>
      </c>
      <c r="O1936" s="364" t="s">
        <v>741</v>
      </c>
      <c r="P1936" s="364" t="s">
        <v>740</v>
      </c>
      <c r="Q1936" s="364" t="s">
        <v>740</v>
      </c>
      <c r="R1936" s="364" t="s">
        <v>742</v>
      </c>
      <c r="S1936" s="364" t="s">
        <v>739</v>
      </c>
      <c r="T1936" s="365">
        <v>16656</v>
      </c>
      <c r="U1936" s="365">
        <v>0</v>
      </c>
      <c r="V1936" s="365">
        <v>1900</v>
      </c>
      <c r="W1936" s="365">
        <v>7026</v>
      </c>
      <c r="X1936" s="365">
        <v>640</v>
      </c>
      <c r="Y1936" s="365">
        <v>1180</v>
      </c>
      <c r="Z1936" s="365">
        <v>0</v>
      </c>
      <c r="AA1936" s="365">
        <v>0</v>
      </c>
      <c r="AB1936" s="365">
        <v>0</v>
      </c>
      <c r="AC1936" s="365">
        <v>0</v>
      </c>
      <c r="AD1936" s="365">
        <v>0</v>
      </c>
      <c r="AE1936" s="365">
        <v>27402</v>
      </c>
      <c r="AF1936" s="365">
        <v>0</v>
      </c>
      <c r="AG1936" s="365">
        <v>0</v>
      </c>
      <c r="AH1936" s="365">
        <v>0</v>
      </c>
      <c r="AI1936" s="365">
        <v>1371</v>
      </c>
      <c r="AJ1936" s="365">
        <v>0</v>
      </c>
      <c r="AK1936" s="365">
        <v>6295</v>
      </c>
    </row>
    <row r="1937" spans="1:37">
      <c r="A1937" s="458" t="str">
        <f t="shared" si="30"/>
        <v>1714505264652000</v>
      </c>
      <c r="B1937" s="364" t="s">
        <v>1616</v>
      </c>
      <c r="C1937" s="364" t="s">
        <v>553</v>
      </c>
      <c r="D1937" s="364" t="s">
        <v>576</v>
      </c>
      <c r="E1937" s="364" t="s">
        <v>739</v>
      </c>
      <c r="F1937" s="364" t="s">
        <v>598</v>
      </c>
      <c r="G1937" s="364" t="s">
        <v>599</v>
      </c>
      <c r="H1937" s="364" t="s">
        <v>556</v>
      </c>
      <c r="J1937" s="364" t="s">
        <v>571</v>
      </c>
      <c r="K1937" s="364" t="s">
        <v>564</v>
      </c>
      <c r="L1937" s="364" t="s">
        <v>741</v>
      </c>
      <c r="M1937" s="364" t="s">
        <v>744</v>
      </c>
      <c r="N1937" s="364" t="s">
        <v>739</v>
      </c>
      <c r="O1937" s="364" t="s">
        <v>741</v>
      </c>
      <c r="P1937" s="364" t="s">
        <v>740</v>
      </c>
      <c r="Q1937" s="364" t="s">
        <v>740</v>
      </c>
      <c r="R1937" s="364" t="s">
        <v>742</v>
      </c>
      <c r="S1937" s="364" t="s">
        <v>739</v>
      </c>
      <c r="T1937" s="365">
        <v>85109</v>
      </c>
      <c r="U1937" s="365">
        <v>0</v>
      </c>
      <c r="V1937" s="365">
        <v>17112</v>
      </c>
      <c r="W1937" s="365">
        <v>51194</v>
      </c>
      <c r="X1937" s="365">
        <v>48946</v>
      </c>
      <c r="Y1937" s="365">
        <v>69284</v>
      </c>
      <c r="Z1937" s="365">
        <v>0</v>
      </c>
      <c r="AA1937" s="365">
        <v>0</v>
      </c>
      <c r="AB1937" s="365">
        <v>0</v>
      </c>
      <c r="AC1937" s="365">
        <v>0</v>
      </c>
      <c r="AD1937" s="365">
        <v>0</v>
      </c>
      <c r="AE1937" s="365">
        <v>271645</v>
      </c>
      <c r="AF1937" s="365">
        <v>0</v>
      </c>
      <c r="AG1937" s="365">
        <v>0</v>
      </c>
      <c r="AH1937" s="365">
        <v>0</v>
      </c>
      <c r="AI1937" s="365">
        <v>92010</v>
      </c>
      <c r="AJ1937" s="365">
        <v>0</v>
      </c>
      <c r="AK1937" s="365">
        <v>131557</v>
      </c>
    </row>
    <row r="1938" spans="1:37">
      <c r="A1938" s="458" t="str">
        <f t="shared" si="30"/>
        <v>1714506264652000</v>
      </c>
      <c r="B1938" s="364" t="s">
        <v>1616</v>
      </c>
      <c r="C1938" s="364" t="s">
        <v>553</v>
      </c>
      <c r="D1938" s="364" t="s">
        <v>576</v>
      </c>
      <c r="E1938" s="364" t="s">
        <v>739</v>
      </c>
      <c r="F1938" s="364" t="s">
        <v>598</v>
      </c>
      <c r="G1938" s="364" t="s">
        <v>599</v>
      </c>
      <c r="H1938" s="364" t="s">
        <v>556</v>
      </c>
      <c r="J1938" s="364" t="s">
        <v>571</v>
      </c>
      <c r="K1938" s="364" t="s">
        <v>565</v>
      </c>
      <c r="L1938" s="364" t="s">
        <v>741</v>
      </c>
      <c r="M1938" s="364" t="s">
        <v>744</v>
      </c>
      <c r="N1938" s="364" t="s">
        <v>739</v>
      </c>
      <c r="O1938" s="364" t="s">
        <v>741</v>
      </c>
      <c r="P1938" s="364" t="s">
        <v>740</v>
      </c>
      <c r="Q1938" s="364" t="s">
        <v>740</v>
      </c>
      <c r="R1938" s="364" t="s">
        <v>742</v>
      </c>
      <c r="S1938" s="364" t="s">
        <v>739</v>
      </c>
      <c r="T1938" s="365">
        <v>14387</v>
      </c>
      <c r="U1938" s="365">
        <v>0</v>
      </c>
      <c r="V1938" s="365">
        <v>1149</v>
      </c>
      <c r="W1938" s="365">
        <v>5822</v>
      </c>
      <c r="X1938" s="365">
        <v>440</v>
      </c>
      <c r="Y1938" s="365">
        <v>961</v>
      </c>
      <c r="Z1938" s="365">
        <v>0</v>
      </c>
      <c r="AA1938" s="365">
        <v>0</v>
      </c>
      <c r="AB1938" s="365">
        <v>0</v>
      </c>
      <c r="AC1938" s="365">
        <v>0</v>
      </c>
      <c r="AD1938" s="365">
        <v>0</v>
      </c>
      <c r="AE1938" s="365">
        <v>22759</v>
      </c>
      <c r="AF1938" s="365">
        <v>0</v>
      </c>
      <c r="AG1938" s="365">
        <v>0</v>
      </c>
      <c r="AH1938" s="365">
        <v>0</v>
      </c>
      <c r="AI1938" s="365">
        <v>1055</v>
      </c>
      <c r="AJ1938" s="365">
        <v>0</v>
      </c>
      <c r="AK1938" s="365">
        <v>5647</v>
      </c>
    </row>
    <row r="1939" spans="1:37">
      <c r="A1939" s="458" t="str">
        <f t="shared" si="30"/>
        <v>1714507264652000</v>
      </c>
      <c r="B1939" s="364" t="s">
        <v>1616</v>
      </c>
      <c r="C1939" s="364" t="s">
        <v>553</v>
      </c>
      <c r="D1939" s="364" t="s">
        <v>576</v>
      </c>
      <c r="E1939" s="364" t="s">
        <v>739</v>
      </c>
      <c r="F1939" s="364" t="s">
        <v>598</v>
      </c>
      <c r="G1939" s="364" t="s">
        <v>599</v>
      </c>
      <c r="H1939" s="364" t="s">
        <v>556</v>
      </c>
      <c r="J1939" s="364" t="s">
        <v>571</v>
      </c>
      <c r="K1939" s="364" t="s">
        <v>566</v>
      </c>
      <c r="L1939" s="364" t="s">
        <v>741</v>
      </c>
      <c r="M1939" s="364" t="s">
        <v>744</v>
      </c>
      <c r="N1939" s="364" t="s">
        <v>739</v>
      </c>
      <c r="O1939" s="364" t="s">
        <v>741</v>
      </c>
      <c r="P1939" s="364" t="s">
        <v>740</v>
      </c>
      <c r="Q1939" s="364" t="s">
        <v>740</v>
      </c>
      <c r="R1939" s="364" t="s">
        <v>742</v>
      </c>
      <c r="S1939" s="364" t="s">
        <v>739</v>
      </c>
      <c r="T1939" s="365">
        <v>82964</v>
      </c>
      <c r="U1939" s="365">
        <v>0</v>
      </c>
      <c r="V1939" s="365">
        <v>11901</v>
      </c>
      <c r="W1939" s="365">
        <v>47864</v>
      </c>
      <c r="X1939" s="365">
        <v>34730</v>
      </c>
      <c r="Y1939" s="365">
        <v>69302</v>
      </c>
      <c r="Z1939" s="365">
        <v>0</v>
      </c>
      <c r="AA1939" s="365">
        <v>0</v>
      </c>
      <c r="AB1939" s="365">
        <v>0</v>
      </c>
      <c r="AC1939" s="365">
        <v>0</v>
      </c>
      <c r="AD1939" s="365">
        <v>0</v>
      </c>
      <c r="AE1939" s="365">
        <v>246761</v>
      </c>
      <c r="AF1939" s="365">
        <v>0</v>
      </c>
      <c r="AG1939" s="365">
        <v>0</v>
      </c>
      <c r="AH1939" s="365">
        <v>0</v>
      </c>
      <c r="AI1939" s="365">
        <v>81244</v>
      </c>
      <c r="AJ1939" s="365">
        <v>0</v>
      </c>
      <c r="AK1939" s="365">
        <v>118436</v>
      </c>
    </row>
    <row r="1940" spans="1:37">
      <c r="A1940" s="458" t="str">
        <f t="shared" si="30"/>
        <v>1714508264652000</v>
      </c>
      <c r="B1940" s="364" t="s">
        <v>1616</v>
      </c>
      <c r="C1940" s="364" t="s">
        <v>553</v>
      </c>
      <c r="D1940" s="364" t="s">
        <v>576</v>
      </c>
      <c r="E1940" s="364" t="s">
        <v>739</v>
      </c>
      <c r="F1940" s="364" t="s">
        <v>598</v>
      </c>
      <c r="G1940" s="364" t="s">
        <v>599</v>
      </c>
      <c r="H1940" s="364" t="s">
        <v>556</v>
      </c>
      <c r="J1940" s="364" t="s">
        <v>571</v>
      </c>
      <c r="K1940" s="364" t="s">
        <v>554</v>
      </c>
      <c r="L1940" s="364" t="s">
        <v>741</v>
      </c>
      <c r="M1940" s="364" t="s">
        <v>744</v>
      </c>
      <c r="N1940" s="364" t="s">
        <v>739</v>
      </c>
      <c r="O1940" s="364" t="s">
        <v>741</v>
      </c>
      <c r="P1940" s="364" t="s">
        <v>740</v>
      </c>
      <c r="Q1940" s="364" t="s">
        <v>740</v>
      </c>
      <c r="R1940" s="364" t="s">
        <v>742</v>
      </c>
      <c r="S1940" s="364" t="s">
        <v>739</v>
      </c>
      <c r="T1940" s="365">
        <v>12586</v>
      </c>
      <c r="U1940" s="365">
        <v>0</v>
      </c>
      <c r="V1940" s="365">
        <v>549</v>
      </c>
      <c r="W1940" s="365">
        <v>4838</v>
      </c>
      <c r="X1940" s="365">
        <v>298</v>
      </c>
      <c r="Y1940" s="365">
        <v>749</v>
      </c>
      <c r="Z1940" s="365">
        <v>0</v>
      </c>
      <c r="AA1940" s="365">
        <v>0</v>
      </c>
      <c r="AB1940" s="365">
        <v>0</v>
      </c>
      <c r="AC1940" s="365">
        <v>0</v>
      </c>
      <c r="AD1940" s="365">
        <v>0</v>
      </c>
      <c r="AE1940" s="365">
        <v>19020</v>
      </c>
      <c r="AF1940" s="365">
        <v>0</v>
      </c>
      <c r="AG1940" s="365">
        <v>0</v>
      </c>
      <c r="AH1940" s="365">
        <v>0</v>
      </c>
      <c r="AI1940" s="365">
        <v>788</v>
      </c>
      <c r="AJ1940" s="365">
        <v>0</v>
      </c>
      <c r="AK1940" s="365">
        <v>5058</v>
      </c>
    </row>
    <row r="1941" spans="1:37">
      <c r="A1941" s="458" t="str">
        <f t="shared" si="30"/>
        <v>1714509264652000</v>
      </c>
      <c r="B1941" s="364" t="s">
        <v>1616</v>
      </c>
      <c r="C1941" s="364" t="s">
        <v>553</v>
      </c>
      <c r="D1941" s="364" t="s">
        <v>576</v>
      </c>
      <c r="E1941" s="364" t="s">
        <v>739</v>
      </c>
      <c r="F1941" s="364" t="s">
        <v>598</v>
      </c>
      <c r="G1941" s="364" t="s">
        <v>599</v>
      </c>
      <c r="H1941" s="364" t="s">
        <v>556</v>
      </c>
      <c r="J1941" s="364" t="s">
        <v>571</v>
      </c>
      <c r="K1941" s="364" t="s">
        <v>567</v>
      </c>
      <c r="L1941" s="364" t="s">
        <v>741</v>
      </c>
      <c r="M1941" s="364" t="s">
        <v>744</v>
      </c>
      <c r="N1941" s="364" t="s">
        <v>739</v>
      </c>
      <c r="O1941" s="364" t="s">
        <v>741</v>
      </c>
      <c r="P1941" s="364" t="s">
        <v>740</v>
      </c>
      <c r="Q1941" s="364" t="s">
        <v>740</v>
      </c>
      <c r="R1941" s="364" t="s">
        <v>742</v>
      </c>
      <c r="S1941" s="364" t="s">
        <v>739</v>
      </c>
      <c r="T1941" s="365">
        <v>81708</v>
      </c>
      <c r="U1941" s="365">
        <v>0</v>
      </c>
      <c r="V1941" s="365">
        <v>6648</v>
      </c>
      <c r="W1941" s="365">
        <v>44450</v>
      </c>
      <c r="X1941" s="365">
        <v>34732</v>
      </c>
      <c r="Y1941" s="365">
        <v>54598</v>
      </c>
      <c r="Z1941" s="365">
        <v>0</v>
      </c>
      <c r="AA1941" s="365">
        <v>0</v>
      </c>
      <c r="AB1941" s="365">
        <v>0</v>
      </c>
      <c r="AC1941" s="365">
        <v>0</v>
      </c>
      <c r="AD1941" s="365">
        <v>0</v>
      </c>
      <c r="AE1941" s="365">
        <v>222136</v>
      </c>
      <c r="AF1941" s="365">
        <v>0</v>
      </c>
      <c r="AG1941" s="365">
        <v>0</v>
      </c>
      <c r="AH1941" s="365">
        <v>0</v>
      </c>
      <c r="AI1941" s="365">
        <v>69984</v>
      </c>
      <c r="AJ1941" s="365">
        <v>0</v>
      </c>
      <c r="AK1941" s="365">
        <v>104343</v>
      </c>
    </row>
    <row r="1942" spans="1:37">
      <c r="A1942" s="458" t="str">
        <f t="shared" si="30"/>
        <v>1714510264652000</v>
      </c>
      <c r="B1942" s="364" t="s">
        <v>1616</v>
      </c>
      <c r="C1942" s="364" t="s">
        <v>553</v>
      </c>
      <c r="D1942" s="364" t="s">
        <v>576</v>
      </c>
      <c r="E1942" s="364" t="s">
        <v>739</v>
      </c>
      <c r="F1942" s="364" t="s">
        <v>598</v>
      </c>
      <c r="G1942" s="364" t="s">
        <v>599</v>
      </c>
      <c r="H1942" s="364" t="s">
        <v>556</v>
      </c>
      <c r="J1942" s="364" t="s">
        <v>571</v>
      </c>
      <c r="K1942" s="364" t="s">
        <v>568</v>
      </c>
      <c r="L1942" s="364" t="s">
        <v>741</v>
      </c>
      <c r="M1942" s="364" t="s">
        <v>744</v>
      </c>
      <c r="N1942" s="364" t="s">
        <v>739</v>
      </c>
      <c r="O1942" s="364" t="s">
        <v>741</v>
      </c>
      <c r="P1942" s="364" t="s">
        <v>740</v>
      </c>
      <c r="Q1942" s="364" t="s">
        <v>740</v>
      </c>
      <c r="R1942" s="364" t="s">
        <v>742</v>
      </c>
      <c r="S1942" s="364" t="s">
        <v>739</v>
      </c>
      <c r="T1942" s="365">
        <v>10926</v>
      </c>
      <c r="U1942" s="365">
        <v>0</v>
      </c>
      <c r="V1942" s="365">
        <v>170</v>
      </c>
      <c r="W1942" s="365">
        <v>3975</v>
      </c>
      <c r="X1942" s="365">
        <v>204</v>
      </c>
      <c r="Y1942" s="365">
        <v>555</v>
      </c>
      <c r="Z1942" s="365">
        <v>0</v>
      </c>
      <c r="AA1942" s="365">
        <v>0</v>
      </c>
      <c r="AB1942" s="365">
        <v>0</v>
      </c>
      <c r="AC1942" s="365">
        <v>0</v>
      </c>
      <c r="AD1942" s="365">
        <v>0</v>
      </c>
      <c r="AE1942" s="365">
        <v>15830</v>
      </c>
      <c r="AF1942" s="365">
        <v>0</v>
      </c>
      <c r="AG1942" s="365">
        <v>0</v>
      </c>
      <c r="AH1942" s="365">
        <v>0</v>
      </c>
      <c r="AI1942" s="365">
        <v>570</v>
      </c>
      <c r="AJ1942" s="365">
        <v>0</v>
      </c>
      <c r="AK1942" s="365">
        <v>4527</v>
      </c>
    </row>
    <row r="1943" spans="1:37">
      <c r="A1943" s="458" t="str">
        <f t="shared" si="30"/>
        <v>1714511264652000</v>
      </c>
      <c r="B1943" s="364" t="s">
        <v>1616</v>
      </c>
      <c r="C1943" s="364" t="s">
        <v>553</v>
      </c>
      <c r="D1943" s="364" t="s">
        <v>576</v>
      </c>
      <c r="E1943" s="364" t="s">
        <v>739</v>
      </c>
      <c r="F1943" s="364" t="s">
        <v>598</v>
      </c>
      <c r="G1943" s="364" t="s">
        <v>599</v>
      </c>
      <c r="H1943" s="364" t="s">
        <v>556</v>
      </c>
      <c r="J1943" s="364" t="s">
        <v>571</v>
      </c>
      <c r="K1943" s="364" t="s">
        <v>569</v>
      </c>
      <c r="L1943" s="364" t="s">
        <v>741</v>
      </c>
      <c r="M1943" s="364" t="s">
        <v>744</v>
      </c>
      <c r="N1943" s="364" t="s">
        <v>739</v>
      </c>
      <c r="O1943" s="364" t="s">
        <v>741</v>
      </c>
      <c r="P1943" s="364" t="s">
        <v>740</v>
      </c>
      <c r="Q1943" s="364" t="s">
        <v>740</v>
      </c>
      <c r="R1943" s="364" t="s">
        <v>742</v>
      </c>
      <c r="S1943" s="364" t="s">
        <v>739</v>
      </c>
      <c r="T1943" s="365">
        <v>82811</v>
      </c>
      <c r="U1943" s="365">
        <v>0</v>
      </c>
      <c r="V1943" s="365">
        <v>0</v>
      </c>
      <c r="W1943" s="365">
        <v>40037</v>
      </c>
      <c r="X1943" s="365">
        <v>27353</v>
      </c>
      <c r="Y1943" s="365">
        <v>45554</v>
      </c>
      <c r="Z1943" s="365">
        <v>0</v>
      </c>
      <c r="AA1943" s="365">
        <v>0</v>
      </c>
      <c r="AB1943" s="365">
        <v>0</v>
      </c>
      <c r="AC1943" s="365">
        <v>0</v>
      </c>
      <c r="AD1943" s="365">
        <v>0</v>
      </c>
      <c r="AE1943" s="365">
        <v>195755</v>
      </c>
      <c r="AF1943" s="365">
        <v>0</v>
      </c>
      <c r="AG1943" s="365">
        <v>0</v>
      </c>
      <c r="AH1943" s="365">
        <v>0</v>
      </c>
      <c r="AI1943" s="365">
        <v>56977</v>
      </c>
      <c r="AJ1943" s="365">
        <v>0</v>
      </c>
      <c r="AK1943" s="365">
        <v>88809</v>
      </c>
    </row>
    <row r="1944" spans="1:37">
      <c r="A1944" s="458" t="str">
        <f t="shared" si="30"/>
        <v>1714512264652000</v>
      </c>
      <c r="B1944" s="364" t="s">
        <v>1616</v>
      </c>
      <c r="C1944" s="364" t="s">
        <v>553</v>
      </c>
      <c r="D1944" s="364" t="s">
        <v>576</v>
      </c>
      <c r="E1944" s="364" t="s">
        <v>739</v>
      </c>
      <c r="F1944" s="364" t="s">
        <v>598</v>
      </c>
      <c r="G1944" s="364" t="s">
        <v>599</v>
      </c>
      <c r="H1944" s="364" t="s">
        <v>556</v>
      </c>
      <c r="J1944" s="364" t="s">
        <v>571</v>
      </c>
      <c r="K1944" s="364" t="s">
        <v>557</v>
      </c>
      <c r="L1944" s="364" t="s">
        <v>741</v>
      </c>
      <c r="M1944" s="364" t="s">
        <v>744</v>
      </c>
      <c r="N1944" s="364" t="s">
        <v>739</v>
      </c>
      <c r="O1944" s="364" t="s">
        <v>741</v>
      </c>
      <c r="P1944" s="364" t="s">
        <v>740</v>
      </c>
      <c r="Q1944" s="364" t="s">
        <v>740</v>
      </c>
      <c r="R1944" s="364" t="s">
        <v>742</v>
      </c>
      <c r="S1944" s="364" t="s">
        <v>739</v>
      </c>
      <c r="T1944" s="365">
        <v>9334</v>
      </c>
      <c r="U1944" s="365">
        <v>0</v>
      </c>
      <c r="V1944" s="365">
        <v>0</v>
      </c>
      <c r="W1944" s="365">
        <v>3208</v>
      </c>
      <c r="X1944" s="365">
        <v>114</v>
      </c>
      <c r="Y1944" s="365">
        <v>410</v>
      </c>
      <c r="Z1944" s="365">
        <v>0</v>
      </c>
      <c r="AA1944" s="365">
        <v>0</v>
      </c>
      <c r="AB1944" s="365">
        <v>0</v>
      </c>
      <c r="AC1944" s="365">
        <v>0</v>
      </c>
      <c r="AD1944" s="365">
        <v>0</v>
      </c>
      <c r="AE1944" s="365">
        <v>13066</v>
      </c>
      <c r="AF1944" s="365">
        <v>0</v>
      </c>
      <c r="AG1944" s="365">
        <v>0</v>
      </c>
      <c r="AH1944" s="365">
        <v>0</v>
      </c>
      <c r="AI1944" s="365">
        <v>394</v>
      </c>
      <c r="AJ1944" s="365">
        <v>0</v>
      </c>
      <c r="AK1944" s="365">
        <v>4043</v>
      </c>
    </row>
    <row r="1945" spans="1:37">
      <c r="A1945" s="458" t="str">
        <f t="shared" si="30"/>
        <v>1714513264652000</v>
      </c>
      <c r="B1945" s="364" t="s">
        <v>1616</v>
      </c>
      <c r="C1945" s="364" t="s">
        <v>553</v>
      </c>
      <c r="D1945" s="364" t="s">
        <v>576</v>
      </c>
      <c r="E1945" s="364" t="s">
        <v>739</v>
      </c>
      <c r="F1945" s="364" t="s">
        <v>598</v>
      </c>
      <c r="G1945" s="364" t="s">
        <v>599</v>
      </c>
      <c r="H1945" s="364" t="s">
        <v>556</v>
      </c>
      <c r="J1945" s="364" t="s">
        <v>571</v>
      </c>
      <c r="K1945" s="364" t="s">
        <v>572</v>
      </c>
      <c r="L1945" s="364" t="s">
        <v>741</v>
      </c>
      <c r="M1945" s="364" t="s">
        <v>744</v>
      </c>
      <c r="N1945" s="364" t="s">
        <v>739</v>
      </c>
      <c r="O1945" s="364" t="s">
        <v>741</v>
      </c>
      <c r="P1945" s="364" t="s">
        <v>740</v>
      </c>
      <c r="Q1945" s="364" t="s">
        <v>740</v>
      </c>
      <c r="R1945" s="364" t="s">
        <v>742</v>
      </c>
      <c r="S1945" s="364" t="s">
        <v>739</v>
      </c>
      <c r="T1945" s="365">
        <v>76130</v>
      </c>
      <c r="U1945" s="365">
        <v>0</v>
      </c>
      <c r="V1945" s="365">
        <v>0</v>
      </c>
      <c r="W1945" s="365">
        <v>35631</v>
      </c>
      <c r="X1945" s="365">
        <v>11312</v>
      </c>
      <c r="Y1945" s="365">
        <v>45588</v>
      </c>
      <c r="Z1945" s="365">
        <v>0</v>
      </c>
      <c r="AA1945" s="365">
        <v>0</v>
      </c>
      <c r="AB1945" s="365">
        <v>0</v>
      </c>
      <c r="AC1945" s="365">
        <v>0</v>
      </c>
      <c r="AD1945" s="365">
        <v>0</v>
      </c>
      <c r="AE1945" s="365">
        <v>168661</v>
      </c>
      <c r="AF1945" s="365">
        <v>0</v>
      </c>
      <c r="AG1945" s="365">
        <v>0</v>
      </c>
      <c r="AH1945" s="365">
        <v>0</v>
      </c>
      <c r="AI1945" s="365">
        <v>44354</v>
      </c>
      <c r="AJ1945" s="365">
        <v>0</v>
      </c>
      <c r="AK1945" s="365">
        <v>73058</v>
      </c>
    </row>
    <row r="1946" spans="1:37">
      <c r="A1946" s="458" t="str">
        <f t="shared" si="30"/>
        <v>1714514264652000</v>
      </c>
      <c r="B1946" s="364" t="s">
        <v>1616</v>
      </c>
      <c r="C1946" s="364" t="s">
        <v>553</v>
      </c>
      <c r="D1946" s="364" t="s">
        <v>576</v>
      </c>
      <c r="E1946" s="364" t="s">
        <v>739</v>
      </c>
      <c r="F1946" s="364" t="s">
        <v>598</v>
      </c>
      <c r="G1946" s="364" t="s">
        <v>599</v>
      </c>
      <c r="H1946" s="364" t="s">
        <v>556</v>
      </c>
      <c r="J1946" s="364" t="s">
        <v>571</v>
      </c>
      <c r="K1946" s="364" t="s">
        <v>573</v>
      </c>
      <c r="L1946" s="364" t="s">
        <v>741</v>
      </c>
      <c r="M1946" s="364" t="s">
        <v>744</v>
      </c>
      <c r="N1946" s="364" t="s">
        <v>739</v>
      </c>
      <c r="O1946" s="364" t="s">
        <v>741</v>
      </c>
      <c r="P1946" s="364" t="s">
        <v>740</v>
      </c>
      <c r="Q1946" s="364" t="s">
        <v>740</v>
      </c>
      <c r="R1946" s="364" t="s">
        <v>742</v>
      </c>
      <c r="S1946" s="364" t="s">
        <v>739</v>
      </c>
      <c r="T1946" s="365">
        <v>7791</v>
      </c>
      <c r="U1946" s="365">
        <v>0</v>
      </c>
      <c r="V1946" s="365">
        <v>0</v>
      </c>
      <c r="W1946" s="365">
        <v>2531</v>
      </c>
      <c r="X1946" s="365">
        <v>49</v>
      </c>
      <c r="Y1946" s="365">
        <v>280</v>
      </c>
      <c r="Z1946" s="365">
        <v>0</v>
      </c>
      <c r="AA1946" s="365">
        <v>0</v>
      </c>
      <c r="AB1946" s="365">
        <v>0</v>
      </c>
      <c r="AC1946" s="365">
        <v>0</v>
      </c>
      <c r="AD1946" s="365">
        <v>0</v>
      </c>
      <c r="AE1946" s="365">
        <v>10651</v>
      </c>
      <c r="AF1946" s="365">
        <v>0</v>
      </c>
      <c r="AG1946" s="365">
        <v>0</v>
      </c>
      <c r="AH1946" s="365">
        <v>0</v>
      </c>
      <c r="AI1946" s="365">
        <v>248</v>
      </c>
      <c r="AJ1946" s="365">
        <v>0</v>
      </c>
      <c r="AK1946" s="365">
        <v>3591</v>
      </c>
    </row>
    <row r="1947" spans="1:37">
      <c r="A1947" s="458" t="str">
        <f t="shared" si="30"/>
        <v>1714515264652000</v>
      </c>
      <c r="B1947" s="364" t="s">
        <v>1616</v>
      </c>
      <c r="C1947" s="364" t="s">
        <v>553</v>
      </c>
      <c r="D1947" s="364" t="s">
        <v>576</v>
      </c>
      <c r="E1947" s="364" t="s">
        <v>739</v>
      </c>
      <c r="F1947" s="364" t="s">
        <v>598</v>
      </c>
      <c r="G1947" s="364" t="s">
        <v>599</v>
      </c>
      <c r="H1947" s="364" t="s">
        <v>556</v>
      </c>
      <c r="J1947" s="364" t="s">
        <v>571</v>
      </c>
      <c r="K1947" s="364" t="s">
        <v>574</v>
      </c>
      <c r="L1947" s="364" t="s">
        <v>741</v>
      </c>
      <c r="M1947" s="364" t="s">
        <v>744</v>
      </c>
      <c r="N1947" s="364" t="s">
        <v>739</v>
      </c>
      <c r="O1947" s="364" t="s">
        <v>741</v>
      </c>
      <c r="P1947" s="364" t="s">
        <v>740</v>
      </c>
      <c r="Q1947" s="364" t="s">
        <v>740</v>
      </c>
      <c r="R1947" s="364" t="s">
        <v>742</v>
      </c>
      <c r="S1947" s="364" t="s">
        <v>739</v>
      </c>
      <c r="T1947" s="365">
        <v>68690</v>
      </c>
      <c r="U1947" s="365">
        <v>0</v>
      </c>
      <c r="V1947" s="365">
        <v>0</v>
      </c>
      <c r="W1947" s="365">
        <v>29406</v>
      </c>
      <c r="X1947" s="365">
        <v>11314</v>
      </c>
      <c r="Y1947" s="365">
        <v>30090</v>
      </c>
      <c r="Z1947" s="365">
        <v>0</v>
      </c>
      <c r="AA1947" s="365">
        <v>0</v>
      </c>
      <c r="AB1947" s="365">
        <v>0</v>
      </c>
      <c r="AC1947" s="365">
        <v>0</v>
      </c>
      <c r="AD1947" s="365">
        <v>0</v>
      </c>
      <c r="AE1947" s="365">
        <v>139500</v>
      </c>
      <c r="AF1947" s="365">
        <v>0</v>
      </c>
      <c r="AG1947" s="365">
        <v>0</v>
      </c>
      <c r="AH1947" s="365">
        <v>0</v>
      </c>
      <c r="AI1947" s="365">
        <v>32216</v>
      </c>
      <c r="AJ1947" s="365">
        <v>0</v>
      </c>
      <c r="AK1947" s="365">
        <v>57824</v>
      </c>
    </row>
    <row r="1948" spans="1:37">
      <c r="A1948" s="458" t="str">
        <f t="shared" si="30"/>
        <v>1714516264652000</v>
      </c>
      <c r="B1948" s="364" t="s">
        <v>1616</v>
      </c>
      <c r="C1948" s="364" t="s">
        <v>553</v>
      </c>
      <c r="D1948" s="364" t="s">
        <v>576</v>
      </c>
      <c r="E1948" s="364" t="s">
        <v>739</v>
      </c>
      <c r="F1948" s="364" t="s">
        <v>598</v>
      </c>
      <c r="G1948" s="364" t="s">
        <v>599</v>
      </c>
      <c r="H1948" s="364" t="s">
        <v>556</v>
      </c>
      <c r="J1948" s="364" t="s">
        <v>571</v>
      </c>
      <c r="K1948" s="364" t="s">
        <v>575</v>
      </c>
      <c r="L1948" s="364" t="s">
        <v>741</v>
      </c>
      <c r="M1948" s="364" t="s">
        <v>744</v>
      </c>
      <c r="N1948" s="364" t="s">
        <v>739</v>
      </c>
      <c r="O1948" s="364" t="s">
        <v>741</v>
      </c>
      <c r="P1948" s="364" t="s">
        <v>740</v>
      </c>
      <c r="Q1948" s="364" t="s">
        <v>740</v>
      </c>
      <c r="R1948" s="364" t="s">
        <v>742</v>
      </c>
      <c r="S1948" s="364" t="s">
        <v>739</v>
      </c>
      <c r="T1948" s="365">
        <v>6436</v>
      </c>
      <c r="U1948" s="365">
        <v>0</v>
      </c>
      <c r="V1948" s="365">
        <v>0</v>
      </c>
      <c r="W1948" s="365">
        <v>1941</v>
      </c>
      <c r="X1948" s="365">
        <v>21</v>
      </c>
      <c r="Y1948" s="365">
        <v>162</v>
      </c>
      <c r="Z1948" s="365">
        <v>0</v>
      </c>
      <c r="AA1948" s="365">
        <v>0</v>
      </c>
      <c r="AB1948" s="365">
        <v>0</v>
      </c>
      <c r="AC1948" s="365">
        <v>0</v>
      </c>
      <c r="AD1948" s="365">
        <v>0</v>
      </c>
      <c r="AE1948" s="365">
        <v>8560</v>
      </c>
      <c r="AF1948" s="365">
        <v>0</v>
      </c>
      <c r="AG1948" s="365">
        <v>0</v>
      </c>
      <c r="AH1948" s="365">
        <v>0</v>
      </c>
      <c r="AI1948" s="365">
        <v>137</v>
      </c>
      <c r="AJ1948" s="365">
        <v>0</v>
      </c>
      <c r="AK1948" s="365">
        <v>3183</v>
      </c>
    </row>
    <row r="1949" spans="1:37">
      <c r="A1949" s="458" t="str">
        <f t="shared" si="30"/>
        <v>1714517264652000</v>
      </c>
      <c r="B1949" s="364" t="s">
        <v>1616</v>
      </c>
      <c r="C1949" s="364" t="s">
        <v>553</v>
      </c>
      <c r="D1949" s="364" t="s">
        <v>576</v>
      </c>
      <c r="E1949" s="364" t="s">
        <v>739</v>
      </c>
      <c r="F1949" s="364" t="s">
        <v>598</v>
      </c>
      <c r="G1949" s="364" t="s">
        <v>599</v>
      </c>
      <c r="H1949" s="364" t="s">
        <v>556</v>
      </c>
      <c r="J1949" s="364" t="s">
        <v>571</v>
      </c>
      <c r="K1949" s="364" t="s">
        <v>576</v>
      </c>
      <c r="L1949" s="364" t="s">
        <v>741</v>
      </c>
      <c r="M1949" s="364" t="s">
        <v>744</v>
      </c>
      <c r="N1949" s="364" t="s">
        <v>739</v>
      </c>
      <c r="O1949" s="364" t="s">
        <v>741</v>
      </c>
      <c r="P1949" s="364" t="s">
        <v>740</v>
      </c>
      <c r="Q1949" s="364" t="s">
        <v>740</v>
      </c>
      <c r="R1949" s="364" t="s">
        <v>742</v>
      </c>
      <c r="S1949" s="364" t="s">
        <v>739</v>
      </c>
      <c r="T1949" s="365">
        <v>60900</v>
      </c>
      <c r="U1949" s="365">
        <v>0</v>
      </c>
      <c r="V1949" s="365">
        <v>0</v>
      </c>
      <c r="W1949" s="365">
        <v>22698</v>
      </c>
      <c r="X1949" s="365">
        <v>0</v>
      </c>
      <c r="Y1949" s="365">
        <v>26826</v>
      </c>
      <c r="Z1949" s="365">
        <v>0</v>
      </c>
      <c r="AA1949" s="365">
        <v>0</v>
      </c>
      <c r="AB1949" s="365">
        <v>0</v>
      </c>
      <c r="AC1949" s="365">
        <v>0</v>
      </c>
      <c r="AD1949" s="365">
        <v>0</v>
      </c>
      <c r="AE1949" s="365">
        <v>110424</v>
      </c>
      <c r="AF1949" s="365">
        <v>0</v>
      </c>
      <c r="AG1949" s="365">
        <v>0</v>
      </c>
      <c r="AH1949" s="365">
        <v>0</v>
      </c>
      <c r="AI1949" s="365">
        <v>20886</v>
      </c>
      <c r="AJ1949" s="365">
        <v>0</v>
      </c>
      <c r="AK1949" s="365">
        <v>43512</v>
      </c>
    </row>
    <row r="1950" spans="1:37">
      <c r="A1950" s="458" t="str">
        <f t="shared" si="30"/>
        <v>1714518264652000</v>
      </c>
      <c r="B1950" s="364" t="s">
        <v>1616</v>
      </c>
      <c r="C1950" s="364" t="s">
        <v>553</v>
      </c>
      <c r="D1950" s="364" t="s">
        <v>576</v>
      </c>
      <c r="E1950" s="364" t="s">
        <v>739</v>
      </c>
      <c r="F1950" s="364" t="s">
        <v>598</v>
      </c>
      <c r="G1950" s="364" t="s">
        <v>599</v>
      </c>
      <c r="H1950" s="364" t="s">
        <v>556</v>
      </c>
      <c r="J1950" s="364" t="s">
        <v>571</v>
      </c>
      <c r="K1950" s="364" t="s">
        <v>577</v>
      </c>
      <c r="L1950" s="364" t="s">
        <v>741</v>
      </c>
      <c r="M1950" s="364" t="s">
        <v>744</v>
      </c>
      <c r="N1950" s="364" t="s">
        <v>739</v>
      </c>
      <c r="O1950" s="364" t="s">
        <v>741</v>
      </c>
      <c r="P1950" s="364" t="s">
        <v>740</v>
      </c>
      <c r="Q1950" s="364" t="s">
        <v>740</v>
      </c>
      <c r="R1950" s="364" t="s">
        <v>742</v>
      </c>
      <c r="S1950" s="364" t="s">
        <v>739</v>
      </c>
      <c r="T1950" s="365">
        <v>5231</v>
      </c>
      <c r="U1950" s="365">
        <v>0</v>
      </c>
      <c r="V1950" s="365">
        <v>0</v>
      </c>
      <c r="W1950" s="365">
        <v>1470</v>
      </c>
      <c r="X1950" s="365">
        <v>0</v>
      </c>
      <c r="Y1950" s="365">
        <v>85</v>
      </c>
      <c r="Z1950" s="365">
        <v>0</v>
      </c>
      <c r="AA1950" s="365">
        <v>0</v>
      </c>
      <c r="AB1950" s="365">
        <v>0</v>
      </c>
      <c r="AC1950" s="365">
        <v>0</v>
      </c>
      <c r="AD1950" s="365">
        <v>0</v>
      </c>
      <c r="AE1950" s="365">
        <v>6786</v>
      </c>
      <c r="AF1950" s="365">
        <v>0</v>
      </c>
      <c r="AG1950" s="365">
        <v>0</v>
      </c>
      <c r="AH1950" s="365">
        <v>0</v>
      </c>
      <c r="AI1950" s="365">
        <v>64</v>
      </c>
      <c r="AJ1950" s="365">
        <v>0</v>
      </c>
      <c r="AK1950" s="365">
        <v>2819</v>
      </c>
    </row>
    <row r="1951" spans="1:37">
      <c r="A1951" s="458" t="str">
        <f t="shared" si="30"/>
        <v>1714519264652000</v>
      </c>
      <c r="B1951" s="364" t="s">
        <v>1616</v>
      </c>
      <c r="C1951" s="364" t="s">
        <v>553</v>
      </c>
      <c r="D1951" s="364" t="s">
        <v>576</v>
      </c>
      <c r="E1951" s="364" t="s">
        <v>739</v>
      </c>
      <c r="F1951" s="364" t="s">
        <v>598</v>
      </c>
      <c r="G1951" s="364" t="s">
        <v>599</v>
      </c>
      <c r="H1951" s="364" t="s">
        <v>556</v>
      </c>
      <c r="J1951" s="364" t="s">
        <v>571</v>
      </c>
      <c r="K1951" s="364" t="s">
        <v>578</v>
      </c>
      <c r="L1951" s="364" t="s">
        <v>741</v>
      </c>
      <c r="M1951" s="364" t="s">
        <v>744</v>
      </c>
      <c r="N1951" s="364" t="s">
        <v>739</v>
      </c>
      <c r="O1951" s="364" t="s">
        <v>741</v>
      </c>
      <c r="P1951" s="364" t="s">
        <v>740</v>
      </c>
      <c r="Q1951" s="364" t="s">
        <v>740</v>
      </c>
      <c r="R1951" s="364" t="s">
        <v>742</v>
      </c>
      <c r="S1951" s="364" t="s">
        <v>739</v>
      </c>
      <c r="T1951" s="365">
        <v>50880</v>
      </c>
      <c r="U1951" s="365">
        <v>0</v>
      </c>
      <c r="V1951" s="365">
        <v>0</v>
      </c>
      <c r="W1951" s="365">
        <v>17228</v>
      </c>
      <c r="X1951" s="365">
        <v>0</v>
      </c>
      <c r="Y1951" s="365">
        <v>12870</v>
      </c>
      <c r="Z1951" s="365">
        <v>0</v>
      </c>
      <c r="AA1951" s="365">
        <v>0</v>
      </c>
      <c r="AB1951" s="365">
        <v>0</v>
      </c>
      <c r="AC1951" s="365">
        <v>0</v>
      </c>
      <c r="AD1951" s="365">
        <v>0</v>
      </c>
      <c r="AE1951" s="365">
        <v>80978</v>
      </c>
      <c r="AF1951" s="365">
        <v>0</v>
      </c>
      <c r="AG1951" s="365">
        <v>0</v>
      </c>
      <c r="AH1951" s="365">
        <v>0</v>
      </c>
      <c r="AI1951" s="365">
        <v>10026</v>
      </c>
      <c r="AJ1951" s="365">
        <v>0</v>
      </c>
      <c r="AK1951" s="365">
        <v>29828</v>
      </c>
    </row>
    <row r="1952" spans="1:37">
      <c r="A1952" s="458" t="str">
        <f t="shared" si="30"/>
        <v>1714520264652000</v>
      </c>
      <c r="B1952" s="364" t="s">
        <v>1616</v>
      </c>
      <c r="C1952" s="364" t="s">
        <v>553</v>
      </c>
      <c r="D1952" s="364" t="s">
        <v>576</v>
      </c>
      <c r="E1952" s="364" t="s">
        <v>739</v>
      </c>
      <c r="F1952" s="364" t="s">
        <v>598</v>
      </c>
      <c r="G1952" s="364" t="s">
        <v>599</v>
      </c>
      <c r="H1952" s="364" t="s">
        <v>556</v>
      </c>
      <c r="J1952" s="364" t="s">
        <v>571</v>
      </c>
      <c r="K1952" s="364" t="s">
        <v>579</v>
      </c>
      <c r="L1952" s="364" t="s">
        <v>741</v>
      </c>
      <c r="M1952" s="364" t="s">
        <v>744</v>
      </c>
      <c r="N1952" s="364" t="s">
        <v>739</v>
      </c>
      <c r="O1952" s="364" t="s">
        <v>741</v>
      </c>
      <c r="P1952" s="364" t="s">
        <v>740</v>
      </c>
      <c r="Q1952" s="364" t="s">
        <v>740</v>
      </c>
      <c r="R1952" s="364" t="s">
        <v>742</v>
      </c>
      <c r="S1952" s="364" t="s">
        <v>739</v>
      </c>
      <c r="T1952" s="365">
        <v>4192</v>
      </c>
      <c r="U1952" s="365">
        <v>0</v>
      </c>
      <c r="V1952" s="365">
        <v>0</v>
      </c>
      <c r="W1952" s="365">
        <v>1093</v>
      </c>
      <c r="X1952" s="365">
        <v>0</v>
      </c>
      <c r="Y1952" s="365">
        <v>25</v>
      </c>
      <c r="Z1952" s="365">
        <v>0</v>
      </c>
      <c r="AA1952" s="365">
        <v>0</v>
      </c>
      <c r="AB1952" s="365">
        <v>0</v>
      </c>
      <c r="AC1952" s="365">
        <v>0</v>
      </c>
      <c r="AD1952" s="365">
        <v>0</v>
      </c>
      <c r="AE1952" s="365">
        <v>5310</v>
      </c>
      <c r="AF1952" s="365">
        <v>0</v>
      </c>
      <c r="AG1952" s="365">
        <v>0</v>
      </c>
      <c r="AH1952" s="365">
        <v>0</v>
      </c>
      <c r="AI1952" s="365">
        <v>19</v>
      </c>
      <c r="AJ1952" s="365">
        <v>0</v>
      </c>
      <c r="AK1952" s="365">
        <v>2487</v>
      </c>
    </row>
    <row r="1953" spans="1:79">
      <c r="A1953" s="458" t="str">
        <f t="shared" si="30"/>
        <v>1714521264652000</v>
      </c>
      <c r="B1953" s="364" t="s">
        <v>1616</v>
      </c>
      <c r="C1953" s="364" t="s">
        <v>553</v>
      </c>
      <c r="D1953" s="364" t="s">
        <v>576</v>
      </c>
      <c r="E1953" s="364" t="s">
        <v>739</v>
      </c>
      <c r="F1953" s="364" t="s">
        <v>598</v>
      </c>
      <c r="G1953" s="364" t="s">
        <v>599</v>
      </c>
      <c r="H1953" s="364" t="s">
        <v>556</v>
      </c>
      <c r="J1953" s="364" t="s">
        <v>571</v>
      </c>
      <c r="K1953" s="364" t="s">
        <v>559</v>
      </c>
      <c r="L1953" s="364" t="s">
        <v>741</v>
      </c>
      <c r="M1953" s="364" t="s">
        <v>744</v>
      </c>
      <c r="N1953" s="364" t="s">
        <v>739</v>
      </c>
      <c r="O1953" s="364" t="s">
        <v>741</v>
      </c>
      <c r="P1953" s="364" t="s">
        <v>740</v>
      </c>
      <c r="Q1953" s="364" t="s">
        <v>740</v>
      </c>
      <c r="R1953" s="364" t="s">
        <v>742</v>
      </c>
      <c r="S1953" s="364" t="s">
        <v>739</v>
      </c>
      <c r="T1953" s="365">
        <v>235974</v>
      </c>
      <c r="U1953" s="365">
        <v>0</v>
      </c>
      <c r="V1953" s="365">
        <v>0</v>
      </c>
      <c r="W1953" s="365">
        <v>43966</v>
      </c>
      <c r="X1953" s="365">
        <v>0</v>
      </c>
      <c r="Y1953" s="365">
        <v>0</v>
      </c>
      <c r="Z1953" s="365">
        <v>0</v>
      </c>
      <c r="AA1953" s="365">
        <v>0</v>
      </c>
      <c r="AB1953" s="365">
        <v>0</v>
      </c>
      <c r="AC1953" s="365">
        <v>0</v>
      </c>
      <c r="AD1953" s="365">
        <v>0</v>
      </c>
      <c r="AE1953" s="365">
        <v>279940</v>
      </c>
      <c r="AF1953" s="365">
        <v>0</v>
      </c>
      <c r="AG1953" s="365">
        <v>0</v>
      </c>
      <c r="AH1953" s="365">
        <v>0</v>
      </c>
      <c r="AI1953" s="365">
        <v>0</v>
      </c>
      <c r="AJ1953" s="365">
        <v>0</v>
      </c>
      <c r="AK1953" s="365">
        <v>173313</v>
      </c>
    </row>
    <row r="1954" spans="1:79">
      <c r="A1954" s="458" t="str">
        <f t="shared" si="30"/>
        <v>1714522264652000</v>
      </c>
      <c r="B1954" s="364" t="s">
        <v>1616</v>
      </c>
      <c r="C1954" s="364" t="s">
        <v>553</v>
      </c>
      <c r="D1954" s="364" t="s">
        <v>576</v>
      </c>
      <c r="E1954" s="364" t="s">
        <v>739</v>
      </c>
      <c r="F1954" s="364" t="s">
        <v>598</v>
      </c>
      <c r="G1954" s="364" t="s">
        <v>599</v>
      </c>
      <c r="H1954" s="364" t="s">
        <v>556</v>
      </c>
      <c r="J1954" s="364" t="s">
        <v>571</v>
      </c>
      <c r="K1954" s="364" t="s">
        <v>580</v>
      </c>
      <c r="L1954" s="364" t="s">
        <v>741</v>
      </c>
      <c r="M1954" s="364" t="s">
        <v>744</v>
      </c>
      <c r="N1954" s="364" t="s">
        <v>739</v>
      </c>
      <c r="O1954" s="364" t="s">
        <v>741</v>
      </c>
      <c r="P1954" s="364" t="s">
        <v>740</v>
      </c>
      <c r="Q1954" s="364" t="s">
        <v>740</v>
      </c>
      <c r="R1954" s="364" t="s">
        <v>742</v>
      </c>
      <c r="S1954" s="364" t="s">
        <v>739</v>
      </c>
      <c r="T1954" s="365">
        <v>13454</v>
      </c>
      <c r="U1954" s="365">
        <v>0</v>
      </c>
      <c r="V1954" s="365">
        <v>0</v>
      </c>
      <c r="W1954" s="365">
        <v>2500</v>
      </c>
      <c r="X1954" s="365">
        <v>0</v>
      </c>
      <c r="Y1954" s="365">
        <v>0</v>
      </c>
      <c r="Z1954" s="365">
        <v>0</v>
      </c>
      <c r="AA1954" s="365">
        <v>0</v>
      </c>
      <c r="AB1954" s="365">
        <v>0</v>
      </c>
      <c r="AC1954" s="365">
        <v>0</v>
      </c>
      <c r="AD1954" s="365">
        <v>0</v>
      </c>
      <c r="AE1954" s="365">
        <v>15954</v>
      </c>
      <c r="AF1954" s="365">
        <v>0</v>
      </c>
      <c r="AG1954" s="365">
        <v>0</v>
      </c>
      <c r="AH1954" s="365">
        <v>0</v>
      </c>
      <c r="AI1954" s="365">
        <v>0</v>
      </c>
      <c r="AJ1954" s="365">
        <v>0</v>
      </c>
      <c r="AK1954" s="365">
        <v>11357</v>
      </c>
    </row>
    <row r="1955" spans="1:79">
      <c r="A1955" s="458" t="str">
        <f t="shared" si="30"/>
        <v>1714523264652000</v>
      </c>
      <c r="B1955" s="364" t="s">
        <v>1616</v>
      </c>
      <c r="C1955" s="364" t="s">
        <v>553</v>
      </c>
      <c r="D1955" s="364" t="s">
        <v>576</v>
      </c>
      <c r="E1955" s="364" t="s">
        <v>739</v>
      </c>
      <c r="F1955" s="364" t="s">
        <v>598</v>
      </c>
      <c r="G1955" s="364" t="s">
        <v>599</v>
      </c>
      <c r="H1955" s="364" t="s">
        <v>556</v>
      </c>
      <c r="J1955" s="364" t="s">
        <v>571</v>
      </c>
      <c r="K1955" s="364" t="s">
        <v>581</v>
      </c>
      <c r="L1955" s="364" t="s">
        <v>741</v>
      </c>
      <c r="M1955" s="364" t="s">
        <v>744</v>
      </c>
      <c r="N1955" s="364" t="s">
        <v>739</v>
      </c>
      <c r="O1955" s="364" t="s">
        <v>741</v>
      </c>
      <c r="P1955" s="364" t="s">
        <v>740</v>
      </c>
      <c r="Q1955" s="364" t="s">
        <v>740</v>
      </c>
      <c r="R1955" s="364" t="s">
        <v>742</v>
      </c>
      <c r="S1955" s="364" t="s">
        <v>739</v>
      </c>
      <c r="T1955" s="365">
        <v>0</v>
      </c>
      <c r="U1955" s="365">
        <v>0</v>
      </c>
      <c r="V1955" s="365">
        <v>0</v>
      </c>
      <c r="W1955" s="365">
        <v>0</v>
      </c>
      <c r="X1955" s="365">
        <v>0</v>
      </c>
      <c r="Y1955" s="365">
        <v>0</v>
      </c>
      <c r="Z1955" s="365">
        <v>0</v>
      </c>
      <c r="AA1955" s="365">
        <v>0</v>
      </c>
      <c r="AB1955" s="365">
        <v>0</v>
      </c>
      <c r="AC1955" s="365">
        <v>0</v>
      </c>
      <c r="AD1955" s="365">
        <v>0</v>
      </c>
      <c r="AE1955" s="365">
        <v>0</v>
      </c>
      <c r="AF1955" s="365">
        <v>0</v>
      </c>
      <c r="AG1955" s="365">
        <v>0</v>
      </c>
      <c r="AH1955" s="365">
        <v>0</v>
      </c>
      <c r="AI1955" s="365">
        <v>0</v>
      </c>
      <c r="AJ1955" s="365">
        <v>0</v>
      </c>
      <c r="AK1955" s="365">
        <v>0</v>
      </c>
    </row>
    <row r="1956" spans="1:79">
      <c r="A1956" s="458" t="str">
        <f t="shared" si="30"/>
        <v>1714524264652000</v>
      </c>
      <c r="B1956" s="364" t="s">
        <v>1616</v>
      </c>
      <c r="C1956" s="364" t="s">
        <v>553</v>
      </c>
      <c r="D1956" s="364" t="s">
        <v>576</v>
      </c>
      <c r="E1956" s="364" t="s">
        <v>739</v>
      </c>
      <c r="F1956" s="364" t="s">
        <v>598</v>
      </c>
      <c r="G1956" s="364" t="s">
        <v>599</v>
      </c>
      <c r="H1956" s="364" t="s">
        <v>556</v>
      </c>
      <c r="J1956" s="364" t="s">
        <v>571</v>
      </c>
      <c r="K1956" s="364" t="s">
        <v>560</v>
      </c>
      <c r="L1956" s="364" t="s">
        <v>741</v>
      </c>
      <c r="M1956" s="364" t="s">
        <v>744</v>
      </c>
      <c r="N1956" s="364" t="s">
        <v>739</v>
      </c>
      <c r="O1956" s="364" t="s">
        <v>741</v>
      </c>
      <c r="P1956" s="364" t="s">
        <v>740</v>
      </c>
      <c r="Q1956" s="364" t="s">
        <v>740</v>
      </c>
      <c r="R1956" s="364" t="s">
        <v>742</v>
      </c>
      <c r="S1956" s="364" t="s">
        <v>739</v>
      </c>
      <c r="T1956" s="365">
        <v>1015767</v>
      </c>
      <c r="U1956" s="365">
        <v>0</v>
      </c>
      <c r="V1956" s="365">
        <v>74723</v>
      </c>
      <c r="W1956" s="365">
        <v>450550</v>
      </c>
      <c r="X1956" s="365">
        <v>290098</v>
      </c>
      <c r="Y1956" s="365">
        <v>507345</v>
      </c>
      <c r="Z1956" s="365">
        <v>0</v>
      </c>
      <c r="AA1956" s="365">
        <v>0</v>
      </c>
      <c r="AB1956" s="365">
        <v>0</v>
      </c>
      <c r="AC1956" s="365">
        <v>0</v>
      </c>
      <c r="AD1956" s="365">
        <v>0</v>
      </c>
      <c r="AE1956" s="365">
        <v>2338483</v>
      </c>
      <c r="AF1956" s="365">
        <v>0</v>
      </c>
      <c r="AG1956" s="365">
        <v>0</v>
      </c>
      <c r="AH1956" s="365">
        <v>0</v>
      </c>
      <c r="AI1956" s="365">
        <v>611694</v>
      </c>
      <c r="AJ1956" s="365">
        <v>0</v>
      </c>
      <c r="AK1956" s="365">
        <v>1109314</v>
      </c>
    </row>
    <row r="1957" spans="1:79">
      <c r="A1957" s="458" t="str">
        <f t="shared" si="30"/>
        <v>1715201264652000</v>
      </c>
      <c r="B1957" s="364" t="s">
        <v>1616</v>
      </c>
      <c r="C1957" s="364" t="s">
        <v>553</v>
      </c>
      <c r="D1957" s="364" t="s">
        <v>576</v>
      </c>
      <c r="E1957" s="364" t="s">
        <v>739</v>
      </c>
      <c r="F1957" s="364" t="s">
        <v>598</v>
      </c>
      <c r="G1957" s="364" t="s">
        <v>599</v>
      </c>
      <c r="H1957" s="364" t="s">
        <v>556</v>
      </c>
      <c r="J1957" s="364" t="s">
        <v>746</v>
      </c>
      <c r="K1957" s="364" t="s">
        <v>558</v>
      </c>
      <c r="L1957" s="364" t="s">
        <v>741</v>
      </c>
      <c r="M1957" s="364" t="s">
        <v>744</v>
      </c>
      <c r="N1957" s="364" t="s">
        <v>739</v>
      </c>
      <c r="O1957" s="364" t="s">
        <v>741</v>
      </c>
      <c r="P1957" s="364" t="s">
        <v>740</v>
      </c>
      <c r="Q1957" s="364" t="s">
        <v>740</v>
      </c>
      <c r="R1957" s="364" t="s">
        <v>742</v>
      </c>
      <c r="S1957" s="364" t="s">
        <v>739</v>
      </c>
      <c r="T1957" s="365">
        <v>323767</v>
      </c>
      <c r="U1957" s="365">
        <v>0</v>
      </c>
      <c r="V1957" s="365">
        <v>0</v>
      </c>
      <c r="W1957" s="365">
        <v>19728</v>
      </c>
      <c r="X1957" s="365">
        <v>3022</v>
      </c>
      <c r="Y1957" s="365">
        <v>0</v>
      </c>
      <c r="Z1957" s="365">
        <v>0</v>
      </c>
      <c r="AA1957" s="365">
        <v>9909</v>
      </c>
      <c r="AB1957" s="365">
        <v>1770</v>
      </c>
      <c r="AC1957" s="365">
        <v>100175</v>
      </c>
      <c r="AD1957" s="365">
        <v>0</v>
      </c>
      <c r="AE1957" s="365">
        <v>30840</v>
      </c>
      <c r="AF1957" s="365">
        <v>0</v>
      </c>
      <c r="AG1957" s="365">
        <v>0</v>
      </c>
      <c r="AH1957" s="365">
        <v>37504</v>
      </c>
      <c r="AI1957" s="365">
        <v>0</v>
      </c>
      <c r="AJ1957" s="365">
        <v>0</v>
      </c>
      <c r="AK1957" s="365">
        <v>2943</v>
      </c>
      <c r="AL1957" s="365">
        <v>1111</v>
      </c>
      <c r="AM1957" s="365">
        <v>0</v>
      </c>
      <c r="AN1957" s="365">
        <v>714</v>
      </c>
      <c r="AO1957" s="365">
        <v>201</v>
      </c>
      <c r="AP1957" s="365">
        <v>1907</v>
      </c>
      <c r="AQ1957" s="365">
        <v>0</v>
      </c>
      <c r="AR1957" s="365">
        <v>637</v>
      </c>
      <c r="AS1957" s="365">
        <v>158323</v>
      </c>
      <c r="AT1957" s="365">
        <v>29991</v>
      </c>
      <c r="AU1957" s="365">
        <v>0</v>
      </c>
      <c r="AV1957" s="365">
        <v>0</v>
      </c>
      <c r="AW1957" s="365">
        <v>78100</v>
      </c>
      <c r="AX1957" s="365">
        <v>12000</v>
      </c>
      <c r="AY1957" s="365">
        <v>0</v>
      </c>
      <c r="AZ1957" s="365">
        <v>304635</v>
      </c>
      <c r="BA1957" s="365">
        <v>3022</v>
      </c>
      <c r="BB1957" s="365">
        <v>78100</v>
      </c>
      <c r="BC1957" s="365">
        <v>21200</v>
      </c>
      <c r="BD1957" s="365">
        <v>0</v>
      </c>
      <c r="BE1957" s="365">
        <v>9909</v>
      </c>
      <c r="BF1957" s="365">
        <v>0</v>
      </c>
      <c r="BG1957" s="365">
        <v>0</v>
      </c>
      <c r="BH1957" s="365">
        <v>34021</v>
      </c>
      <c r="BI1957" s="365">
        <v>1111</v>
      </c>
      <c r="BJ1957" s="365">
        <v>12000</v>
      </c>
      <c r="BK1957" s="365">
        <v>4300</v>
      </c>
      <c r="BL1957" s="365">
        <v>714</v>
      </c>
      <c r="BM1957" s="365">
        <v>0</v>
      </c>
      <c r="BN1957" s="365">
        <v>0</v>
      </c>
      <c r="BO1957" s="365">
        <v>0</v>
      </c>
      <c r="BP1957" s="365">
        <v>19132</v>
      </c>
      <c r="BQ1957" s="365">
        <v>3483</v>
      </c>
    </row>
    <row r="1958" spans="1:79">
      <c r="A1958" s="458" t="str">
        <f t="shared" si="30"/>
        <v>1715202264652000</v>
      </c>
      <c r="B1958" s="364" t="s">
        <v>1616</v>
      </c>
      <c r="C1958" s="364" t="s">
        <v>553</v>
      </c>
      <c r="D1958" s="364" t="s">
        <v>576</v>
      </c>
      <c r="E1958" s="364" t="s">
        <v>739</v>
      </c>
      <c r="F1958" s="364" t="s">
        <v>598</v>
      </c>
      <c r="G1958" s="364" t="s">
        <v>599</v>
      </c>
      <c r="H1958" s="364" t="s">
        <v>556</v>
      </c>
      <c r="J1958" s="364" t="s">
        <v>746</v>
      </c>
      <c r="K1958" s="364" t="s">
        <v>561</v>
      </c>
      <c r="L1958" s="364" t="s">
        <v>741</v>
      </c>
      <c r="M1958" s="364" t="s">
        <v>744</v>
      </c>
      <c r="N1958" s="364" t="s">
        <v>739</v>
      </c>
      <c r="O1958" s="364" t="s">
        <v>741</v>
      </c>
      <c r="P1958" s="364" t="s">
        <v>740</v>
      </c>
      <c r="Q1958" s="364" t="s">
        <v>740</v>
      </c>
      <c r="R1958" s="364" t="s">
        <v>742</v>
      </c>
      <c r="S1958" s="364" t="s">
        <v>739</v>
      </c>
      <c r="T1958" s="365">
        <v>323767</v>
      </c>
      <c r="U1958" s="365">
        <v>0</v>
      </c>
      <c r="V1958" s="365">
        <v>0</v>
      </c>
      <c r="W1958" s="365">
        <v>19728</v>
      </c>
      <c r="X1958" s="365">
        <v>3022</v>
      </c>
      <c r="Y1958" s="365">
        <v>0</v>
      </c>
      <c r="Z1958" s="365">
        <v>0</v>
      </c>
      <c r="AA1958" s="365">
        <v>9909</v>
      </c>
      <c r="AB1958" s="365">
        <v>1770</v>
      </c>
      <c r="AC1958" s="365">
        <v>100175</v>
      </c>
      <c r="AD1958" s="365">
        <v>0</v>
      </c>
      <c r="AE1958" s="365">
        <v>30840</v>
      </c>
      <c r="AF1958" s="365">
        <v>0</v>
      </c>
      <c r="AG1958" s="365">
        <v>0</v>
      </c>
      <c r="AH1958" s="365">
        <v>37504</v>
      </c>
      <c r="AI1958" s="365">
        <v>0</v>
      </c>
      <c r="AJ1958" s="365">
        <v>0</v>
      </c>
      <c r="AK1958" s="365">
        <v>2943</v>
      </c>
      <c r="AL1958" s="365">
        <v>1111</v>
      </c>
      <c r="AM1958" s="365">
        <v>0</v>
      </c>
      <c r="AN1958" s="365">
        <v>714</v>
      </c>
      <c r="AO1958" s="365">
        <v>201</v>
      </c>
      <c r="AP1958" s="365">
        <v>1907</v>
      </c>
      <c r="AQ1958" s="365">
        <v>0</v>
      </c>
      <c r="AR1958" s="365">
        <v>637</v>
      </c>
      <c r="AS1958" s="365">
        <v>158323</v>
      </c>
      <c r="AT1958" s="365">
        <v>29991</v>
      </c>
      <c r="AU1958" s="365">
        <v>0</v>
      </c>
      <c r="AV1958" s="365">
        <v>0</v>
      </c>
      <c r="AW1958" s="365">
        <v>78100</v>
      </c>
      <c r="AX1958" s="365">
        <v>12000</v>
      </c>
      <c r="AY1958" s="365">
        <v>0</v>
      </c>
      <c r="AZ1958" s="365">
        <v>304635</v>
      </c>
      <c r="BA1958" s="365">
        <v>3022</v>
      </c>
      <c r="BB1958" s="365">
        <v>78100</v>
      </c>
      <c r="BC1958" s="365">
        <v>21200</v>
      </c>
      <c r="BD1958" s="365">
        <v>0</v>
      </c>
      <c r="BE1958" s="365">
        <v>9909</v>
      </c>
      <c r="BF1958" s="365">
        <v>0</v>
      </c>
      <c r="BG1958" s="365">
        <v>0</v>
      </c>
      <c r="BH1958" s="365">
        <v>34021</v>
      </c>
      <c r="BI1958" s="365">
        <v>1111</v>
      </c>
      <c r="BJ1958" s="365">
        <v>12000</v>
      </c>
      <c r="BK1958" s="365">
        <v>4300</v>
      </c>
      <c r="BL1958" s="365">
        <v>714</v>
      </c>
      <c r="BM1958" s="365">
        <v>0</v>
      </c>
      <c r="BN1958" s="365">
        <v>0</v>
      </c>
      <c r="BO1958" s="365">
        <v>0</v>
      </c>
      <c r="BP1958" s="365">
        <v>19132</v>
      </c>
      <c r="BQ1958" s="365">
        <v>3483</v>
      </c>
    </row>
    <row r="1959" spans="1:79">
      <c r="A1959" s="458" t="str">
        <f t="shared" si="30"/>
        <v>1741001264652000</v>
      </c>
      <c r="B1959" s="364" t="s">
        <v>1616</v>
      </c>
      <c r="C1959" s="364" t="s">
        <v>553</v>
      </c>
      <c r="D1959" s="364" t="s">
        <v>576</v>
      </c>
      <c r="E1959" s="364" t="s">
        <v>744</v>
      </c>
      <c r="F1959" s="364" t="s">
        <v>598</v>
      </c>
      <c r="G1959" s="364" t="s">
        <v>599</v>
      </c>
      <c r="H1959" s="364" t="s">
        <v>556</v>
      </c>
      <c r="J1959" s="364" t="s">
        <v>568</v>
      </c>
      <c r="K1959" s="364" t="s">
        <v>558</v>
      </c>
      <c r="L1959" s="364" t="s">
        <v>741</v>
      </c>
      <c r="M1959" s="364" t="s">
        <v>744</v>
      </c>
      <c r="N1959" s="364" t="s">
        <v>739</v>
      </c>
      <c r="O1959" s="364" t="s">
        <v>740</v>
      </c>
      <c r="P1959" s="364" t="s">
        <v>740</v>
      </c>
      <c r="Q1959" s="364" t="s">
        <v>740</v>
      </c>
      <c r="R1959" s="364" t="s">
        <v>742</v>
      </c>
      <c r="S1959" s="364" t="s">
        <v>739</v>
      </c>
      <c r="T1959" s="365">
        <v>3600329</v>
      </c>
      <c r="U1959" s="365">
        <v>4080331</v>
      </c>
      <c r="V1959" s="365">
        <v>3600401</v>
      </c>
      <c r="W1959" s="365">
        <v>3</v>
      </c>
      <c r="X1959" s="365">
        <v>0</v>
      </c>
      <c r="Y1959" s="365">
        <v>0</v>
      </c>
      <c r="Z1959" s="365">
        <v>20872</v>
      </c>
      <c r="AA1959" s="365">
        <v>0</v>
      </c>
      <c r="AB1959" s="365">
        <v>18300</v>
      </c>
      <c r="AC1959" s="365">
        <v>14439</v>
      </c>
      <c r="AD1959" s="365">
        <v>14249</v>
      </c>
      <c r="AE1959" s="365">
        <v>11286</v>
      </c>
      <c r="AF1959" s="365">
        <v>10830</v>
      </c>
      <c r="AG1959" s="365">
        <v>0</v>
      </c>
      <c r="AH1959" s="365">
        <v>651</v>
      </c>
      <c r="AI1959" s="365">
        <v>583</v>
      </c>
      <c r="AJ1959" s="365">
        <v>583</v>
      </c>
      <c r="AK1959" s="365">
        <v>11372857</v>
      </c>
      <c r="AL1959" s="365">
        <v>18405519</v>
      </c>
      <c r="AM1959" s="365">
        <v>4709949</v>
      </c>
      <c r="AN1959" s="365">
        <v>11214600</v>
      </c>
      <c r="AO1959" s="365">
        <v>737155</v>
      </c>
      <c r="AP1959" s="365">
        <v>0</v>
      </c>
      <c r="AQ1959" s="365">
        <v>1743815</v>
      </c>
      <c r="AR1959" s="365">
        <v>14858454</v>
      </c>
      <c r="AS1959" s="365">
        <v>0</v>
      </c>
      <c r="AT1959" s="365">
        <v>0</v>
      </c>
      <c r="AU1959" s="365">
        <v>3473344</v>
      </c>
      <c r="AV1959" s="365">
        <v>73721</v>
      </c>
      <c r="AW1959" s="365">
        <v>9187911</v>
      </c>
      <c r="AX1959" s="365">
        <v>144</v>
      </c>
      <c r="AY1959" s="365">
        <v>144</v>
      </c>
      <c r="AZ1959" s="365">
        <v>0</v>
      </c>
      <c r="BA1959" s="365">
        <v>0</v>
      </c>
      <c r="BB1959" s="365">
        <v>0</v>
      </c>
      <c r="BC1959" s="365">
        <v>0</v>
      </c>
      <c r="BD1959" s="365">
        <v>0</v>
      </c>
      <c r="BE1959" s="365">
        <v>0</v>
      </c>
      <c r="BF1959" s="365">
        <v>0</v>
      </c>
      <c r="BG1959" s="365">
        <v>0</v>
      </c>
      <c r="BH1959" s="365">
        <v>0</v>
      </c>
      <c r="BI1959" s="365">
        <v>0</v>
      </c>
      <c r="BJ1959" s="365">
        <v>0</v>
      </c>
      <c r="BK1959" s="365">
        <v>0</v>
      </c>
      <c r="BL1959" s="365">
        <v>0</v>
      </c>
      <c r="BM1959" s="365">
        <v>0</v>
      </c>
      <c r="BN1959" s="365">
        <v>0</v>
      </c>
      <c r="BO1959" s="365">
        <v>0</v>
      </c>
      <c r="BP1959" s="365">
        <v>1277860</v>
      </c>
      <c r="BQ1959" s="365">
        <v>1277860</v>
      </c>
      <c r="BR1959" s="365">
        <v>0</v>
      </c>
      <c r="BS1959" s="365">
        <v>1256974</v>
      </c>
      <c r="BT1959" s="365">
        <v>0</v>
      </c>
      <c r="BU1959" s="365">
        <v>0</v>
      </c>
      <c r="BV1959" s="365">
        <v>0</v>
      </c>
      <c r="BW1959" s="365">
        <v>0</v>
      </c>
      <c r="BX1959" s="365">
        <v>0</v>
      </c>
      <c r="BY1959" s="365">
        <v>0</v>
      </c>
      <c r="BZ1959" s="365">
        <v>1</v>
      </c>
      <c r="CA1959" s="365">
        <v>0</v>
      </c>
    </row>
    <row r="1960" spans="1:79">
      <c r="A1960" s="458" t="str">
        <f t="shared" si="30"/>
        <v>1741002264652000</v>
      </c>
      <c r="B1960" s="364" t="s">
        <v>1616</v>
      </c>
      <c r="C1960" s="364" t="s">
        <v>553</v>
      </c>
      <c r="D1960" s="364" t="s">
        <v>576</v>
      </c>
      <c r="E1960" s="364" t="s">
        <v>744</v>
      </c>
      <c r="F1960" s="364" t="s">
        <v>598</v>
      </c>
      <c r="G1960" s="364" t="s">
        <v>599</v>
      </c>
      <c r="H1960" s="364" t="s">
        <v>556</v>
      </c>
      <c r="J1960" s="364" t="s">
        <v>568</v>
      </c>
      <c r="K1960" s="364" t="s">
        <v>561</v>
      </c>
      <c r="L1960" s="364" t="s">
        <v>741</v>
      </c>
      <c r="M1960" s="364" t="s">
        <v>744</v>
      </c>
      <c r="N1960" s="364" t="s">
        <v>739</v>
      </c>
      <c r="O1960" s="364" t="s">
        <v>740</v>
      </c>
      <c r="P1960" s="364" t="s">
        <v>740</v>
      </c>
      <c r="Q1960" s="364" t="s">
        <v>740</v>
      </c>
      <c r="R1960" s="364" t="s">
        <v>742</v>
      </c>
      <c r="S1960" s="364" t="s">
        <v>739</v>
      </c>
      <c r="T1960" s="365">
        <v>0</v>
      </c>
      <c r="U1960" s="365">
        <v>0</v>
      </c>
      <c r="V1960" s="365">
        <v>1</v>
      </c>
      <c r="W1960" s="365">
        <v>3</v>
      </c>
      <c r="X1960" s="365">
        <v>4</v>
      </c>
      <c r="Y1960" s="365">
        <v>0</v>
      </c>
      <c r="Z1960" s="365">
        <v>244</v>
      </c>
      <c r="AA1960" s="365">
        <v>4080331</v>
      </c>
      <c r="AB1960" s="365">
        <v>4080331</v>
      </c>
      <c r="AC1960" s="365">
        <v>0</v>
      </c>
      <c r="AD1960" s="365">
        <v>0</v>
      </c>
      <c r="AE1960" s="365">
        <v>0</v>
      </c>
      <c r="AF1960" s="365">
        <v>1</v>
      </c>
      <c r="AG1960" s="365">
        <v>0</v>
      </c>
      <c r="AH1960" s="365">
        <v>0</v>
      </c>
      <c r="AI1960" s="365">
        <v>3</v>
      </c>
      <c r="AJ1960" s="365">
        <v>0</v>
      </c>
      <c r="AK1960" s="365">
        <v>0</v>
      </c>
    </row>
    <row r="1961" spans="1:79">
      <c r="A1961" s="458" t="str">
        <f t="shared" si="30"/>
        <v>1742101264652000</v>
      </c>
      <c r="B1961" s="364" t="s">
        <v>1616</v>
      </c>
      <c r="C1961" s="364" t="s">
        <v>553</v>
      </c>
      <c r="D1961" s="364" t="s">
        <v>576</v>
      </c>
      <c r="E1961" s="364" t="s">
        <v>744</v>
      </c>
      <c r="F1961" s="364" t="s">
        <v>598</v>
      </c>
      <c r="G1961" s="364" t="s">
        <v>599</v>
      </c>
      <c r="H1961" s="364" t="s">
        <v>556</v>
      </c>
      <c r="J1961" s="364" t="s">
        <v>559</v>
      </c>
      <c r="K1961" s="364" t="s">
        <v>558</v>
      </c>
      <c r="L1961" s="364" t="s">
        <v>741</v>
      </c>
      <c r="M1961" s="364" t="s">
        <v>744</v>
      </c>
      <c r="N1961" s="364" t="s">
        <v>739</v>
      </c>
      <c r="O1961" s="364" t="s">
        <v>740</v>
      </c>
      <c r="P1961" s="364" t="s">
        <v>740</v>
      </c>
      <c r="Q1961" s="364" t="s">
        <v>740</v>
      </c>
      <c r="R1961" s="364" t="s">
        <v>742</v>
      </c>
      <c r="S1961" s="364" t="s">
        <v>739</v>
      </c>
      <c r="T1961" s="365">
        <v>1983</v>
      </c>
      <c r="U1961" s="365">
        <v>1074</v>
      </c>
      <c r="V1961" s="365">
        <v>0</v>
      </c>
      <c r="W1961" s="365">
        <v>0</v>
      </c>
      <c r="X1961" s="365">
        <v>574</v>
      </c>
      <c r="Y1961" s="365">
        <v>3631</v>
      </c>
      <c r="Z1961" s="365">
        <v>98441</v>
      </c>
      <c r="AA1961" s="365">
        <v>98441</v>
      </c>
      <c r="AB1961" s="365">
        <v>0</v>
      </c>
      <c r="AC1961" s="365">
        <v>0</v>
      </c>
      <c r="AD1961" s="365">
        <v>0</v>
      </c>
      <c r="AE1961" s="365">
        <v>0</v>
      </c>
      <c r="AF1961" s="365">
        <v>2447</v>
      </c>
      <c r="AG1961" s="365">
        <v>1485</v>
      </c>
      <c r="AH1961" s="365">
        <v>1026</v>
      </c>
      <c r="AI1961" s="365">
        <v>0</v>
      </c>
      <c r="AJ1961" s="365">
        <v>0</v>
      </c>
      <c r="AK1961" s="365">
        <v>0</v>
      </c>
      <c r="AL1961" s="365">
        <v>18407</v>
      </c>
      <c r="AM1961" s="365">
        <v>0</v>
      </c>
      <c r="AN1961" s="365">
        <v>0</v>
      </c>
      <c r="AO1961" s="365">
        <v>0</v>
      </c>
      <c r="AP1961" s="365">
        <v>0</v>
      </c>
      <c r="AQ1961" s="365">
        <v>0</v>
      </c>
      <c r="AR1961" s="365">
        <v>0</v>
      </c>
      <c r="AS1961" s="365">
        <v>0</v>
      </c>
      <c r="AT1961" s="365">
        <v>246859</v>
      </c>
      <c r="AU1961" s="365">
        <v>23764</v>
      </c>
      <c r="AV1961" s="365">
        <v>396060</v>
      </c>
      <c r="AW1961" s="365">
        <v>0</v>
      </c>
      <c r="AX1961" s="365">
        <v>0</v>
      </c>
      <c r="AY1961" s="365">
        <v>396060</v>
      </c>
    </row>
    <row r="1962" spans="1:79">
      <c r="A1962" s="458" t="str">
        <f t="shared" si="30"/>
        <v>1742102264652000</v>
      </c>
      <c r="B1962" s="364" t="s">
        <v>1616</v>
      </c>
      <c r="C1962" s="364" t="s">
        <v>553</v>
      </c>
      <c r="D1962" s="364" t="s">
        <v>576</v>
      </c>
      <c r="E1962" s="364" t="s">
        <v>744</v>
      </c>
      <c r="F1962" s="364" t="s">
        <v>598</v>
      </c>
      <c r="G1962" s="364" t="s">
        <v>599</v>
      </c>
      <c r="H1962" s="364" t="s">
        <v>556</v>
      </c>
      <c r="J1962" s="364" t="s">
        <v>559</v>
      </c>
      <c r="K1962" s="364" t="s">
        <v>561</v>
      </c>
      <c r="L1962" s="364" t="s">
        <v>741</v>
      </c>
      <c r="M1962" s="364" t="s">
        <v>744</v>
      </c>
      <c r="N1962" s="364" t="s">
        <v>739</v>
      </c>
      <c r="O1962" s="364" t="s">
        <v>740</v>
      </c>
      <c r="P1962" s="364" t="s">
        <v>740</v>
      </c>
      <c r="Q1962" s="364" t="s">
        <v>740</v>
      </c>
      <c r="R1962" s="364" t="s">
        <v>742</v>
      </c>
      <c r="S1962" s="364" t="s">
        <v>739</v>
      </c>
      <c r="T1962" s="365">
        <v>1983</v>
      </c>
      <c r="U1962" s="365">
        <v>0</v>
      </c>
      <c r="V1962" s="365">
        <v>1074</v>
      </c>
      <c r="W1962" s="365">
        <v>0</v>
      </c>
      <c r="X1962" s="365">
        <v>0</v>
      </c>
      <c r="Y1962" s="365">
        <v>0</v>
      </c>
      <c r="Z1962" s="365">
        <v>0</v>
      </c>
      <c r="AA1962" s="365">
        <v>0</v>
      </c>
      <c r="AB1962" s="365">
        <v>574</v>
      </c>
      <c r="AC1962" s="365">
        <v>0</v>
      </c>
      <c r="AD1962" s="365">
        <v>0</v>
      </c>
      <c r="AE1962" s="365">
        <v>3631</v>
      </c>
      <c r="AF1962" s="365">
        <v>0</v>
      </c>
      <c r="AG1962" s="365">
        <v>0</v>
      </c>
    </row>
    <row r="1963" spans="1:79">
      <c r="A1963" s="458" t="str">
        <f t="shared" si="30"/>
        <v>1742401264652000</v>
      </c>
      <c r="B1963" s="364" t="s">
        <v>1616</v>
      </c>
      <c r="C1963" s="364" t="s">
        <v>553</v>
      </c>
      <c r="D1963" s="364" t="s">
        <v>576</v>
      </c>
      <c r="E1963" s="364" t="s">
        <v>744</v>
      </c>
      <c r="F1963" s="364" t="s">
        <v>598</v>
      </c>
      <c r="G1963" s="364" t="s">
        <v>599</v>
      </c>
      <c r="H1963" s="364" t="s">
        <v>556</v>
      </c>
      <c r="J1963" s="364" t="s">
        <v>560</v>
      </c>
      <c r="K1963" s="364" t="s">
        <v>558</v>
      </c>
      <c r="L1963" s="364" t="s">
        <v>741</v>
      </c>
      <c r="M1963" s="364" t="s">
        <v>744</v>
      </c>
      <c r="N1963" s="364" t="s">
        <v>739</v>
      </c>
      <c r="O1963" s="364" t="s">
        <v>740</v>
      </c>
      <c r="P1963" s="364" t="s">
        <v>740</v>
      </c>
      <c r="Q1963" s="364" t="s">
        <v>740</v>
      </c>
      <c r="R1963" s="364" t="s">
        <v>742</v>
      </c>
      <c r="S1963" s="364" t="s">
        <v>739</v>
      </c>
      <c r="T1963" s="365">
        <v>0</v>
      </c>
      <c r="U1963" s="365">
        <v>1713917</v>
      </c>
      <c r="V1963" s="365">
        <v>1443201</v>
      </c>
      <c r="W1963" s="365">
        <v>2316538</v>
      </c>
      <c r="X1963" s="365">
        <v>171282</v>
      </c>
      <c r="Y1963" s="365">
        <v>150925</v>
      </c>
      <c r="Z1963" s="365">
        <v>0</v>
      </c>
      <c r="AA1963" s="365">
        <v>0</v>
      </c>
      <c r="AB1963" s="365">
        <v>0</v>
      </c>
      <c r="AC1963" s="365">
        <v>0</v>
      </c>
      <c r="AD1963" s="365">
        <v>0</v>
      </c>
      <c r="AE1963" s="365">
        <v>5795863</v>
      </c>
      <c r="AF1963" s="365">
        <v>0</v>
      </c>
      <c r="AG1963" s="365">
        <v>5795863</v>
      </c>
      <c r="AH1963" s="365">
        <v>0</v>
      </c>
      <c r="AI1963" s="365">
        <v>5181501</v>
      </c>
    </row>
    <row r="1964" spans="1:79">
      <c r="A1964" s="458" t="str">
        <f t="shared" si="30"/>
        <v>1742402264652000</v>
      </c>
      <c r="B1964" s="364" t="s">
        <v>1616</v>
      </c>
      <c r="C1964" s="364" t="s">
        <v>553</v>
      </c>
      <c r="D1964" s="364" t="s">
        <v>576</v>
      </c>
      <c r="E1964" s="364" t="s">
        <v>744</v>
      </c>
      <c r="F1964" s="364" t="s">
        <v>598</v>
      </c>
      <c r="G1964" s="364" t="s">
        <v>599</v>
      </c>
      <c r="H1964" s="364" t="s">
        <v>556</v>
      </c>
      <c r="J1964" s="364" t="s">
        <v>560</v>
      </c>
      <c r="K1964" s="364" t="s">
        <v>561</v>
      </c>
      <c r="L1964" s="364" t="s">
        <v>741</v>
      </c>
      <c r="M1964" s="364" t="s">
        <v>744</v>
      </c>
      <c r="N1964" s="364" t="s">
        <v>739</v>
      </c>
      <c r="O1964" s="364" t="s">
        <v>740</v>
      </c>
      <c r="P1964" s="364" t="s">
        <v>740</v>
      </c>
      <c r="Q1964" s="364" t="s">
        <v>740</v>
      </c>
      <c r="R1964" s="364" t="s">
        <v>742</v>
      </c>
      <c r="S1964" s="364" t="s">
        <v>739</v>
      </c>
      <c r="T1964" s="365">
        <v>0</v>
      </c>
      <c r="U1964" s="365">
        <v>393453</v>
      </c>
      <c r="V1964" s="365">
        <v>1101089</v>
      </c>
      <c r="W1964" s="365">
        <v>1192685</v>
      </c>
      <c r="X1964" s="365">
        <v>130723</v>
      </c>
      <c r="Y1964" s="365">
        <v>127920</v>
      </c>
      <c r="Z1964" s="365">
        <v>0</v>
      </c>
      <c r="AA1964" s="365">
        <v>0</v>
      </c>
      <c r="AB1964" s="365">
        <v>0</v>
      </c>
      <c r="AC1964" s="365">
        <v>0</v>
      </c>
      <c r="AD1964" s="365">
        <v>0</v>
      </c>
      <c r="AE1964" s="365">
        <v>2945870</v>
      </c>
      <c r="AF1964" s="365">
        <v>0</v>
      </c>
      <c r="AG1964" s="365">
        <v>2945870</v>
      </c>
      <c r="AH1964" s="365">
        <v>0</v>
      </c>
      <c r="AI1964" s="365">
        <v>0</v>
      </c>
    </row>
    <row r="1965" spans="1:79">
      <c r="A1965" s="458" t="str">
        <f t="shared" si="30"/>
        <v>1742403264652000</v>
      </c>
      <c r="B1965" s="364" t="s">
        <v>1616</v>
      </c>
      <c r="C1965" s="364" t="s">
        <v>553</v>
      </c>
      <c r="D1965" s="364" t="s">
        <v>576</v>
      </c>
      <c r="E1965" s="364" t="s">
        <v>744</v>
      </c>
      <c r="F1965" s="364" t="s">
        <v>598</v>
      </c>
      <c r="G1965" s="364" t="s">
        <v>599</v>
      </c>
      <c r="H1965" s="364" t="s">
        <v>556</v>
      </c>
      <c r="J1965" s="364" t="s">
        <v>560</v>
      </c>
      <c r="K1965" s="364" t="s">
        <v>562</v>
      </c>
      <c r="L1965" s="364" t="s">
        <v>741</v>
      </c>
      <c r="M1965" s="364" t="s">
        <v>744</v>
      </c>
      <c r="N1965" s="364" t="s">
        <v>739</v>
      </c>
      <c r="O1965" s="364" t="s">
        <v>740</v>
      </c>
      <c r="P1965" s="364" t="s">
        <v>740</v>
      </c>
      <c r="Q1965" s="364" t="s">
        <v>740</v>
      </c>
      <c r="R1965" s="364" t="s">
        <v>742</v>
      </c>
      <c r="S1965" s="364" t="s">
        <v>739</v>
      </c>
      <c r="T1965" s="365">
        <v>0</v>
      </c>
      <c r="U1965" s="365">
        <v>0</v>
      </c>
      <c r="V1965" s="365">
        <v>0</v>
      </c>
      <c r="W1965" s="365">
        <v>0</v>
      </c>
      <c r="X1965" s="365">
        <v>0</v>
      </c>
      <c r="Y1965" s="365">
        <v>0</v>
      </c>
      <c r="Z1965" s="365">
        <v>0</v>
      </c>
      <c r="AA1965" s="365">
        <v>0</v>
      </c>
      <c r="AB1965" s="365">
        <v>0</v>
      </c>
      <c r="AC1965" s="365">
        <v>0</v>
      </c>
      <c r="AD1965" s="365">
        <v>0</v>
      </c>
      <c r="AE1965" s="365">
        <v>0</v>
      </c>
      <c r="AF1965" s="365">
        <v>0</v>
      </c>
      <c r="AG1965" s="365">
        <v>0</v>
      </c>
      <c r="AH1965" s="365">
        <v>0</v>
      </c>
      <c r="AI1965" s="365">
        <v>0</v>
      </c>
    </row>
    <row r="1966" spans="1:79">
      <c r="A1966" s="458" t="str">
        <f t="shared" si="30"/>
        <v>1742404264652000</v>
      </c>
      <c r="B1966" s="364" t="s">
        <v>1616</v>
      </c>
      <c r="C1966" s="364" t="s">
        <v>553</v>
      </c>
      <c r="D1966" s="364" t="s">
        <v>576</v>
      </c>
      <c r="E1966" s="364" t="s">
        <v>744</v>
      </c>
      <c r="F1966" s="364" t="s">
        <v>598</v>
      </c>
      <c r="G1966" s="364" t="s">
        <v>599</v>
      </c>
      <c r="H1966" s="364" t="s">
        <v>556</v>
      </c>
      <c r="J1966" s="364" t="s">
        <v>560</v>
      </c>
      <c r="K1966" s="364" t="s">
        <v>563</v>
      </c>
      <c r="L1966" s="364" t="s">
        <v>741</v>
      </c>
      <c r="M1966" s="364" t="s">
        <v>744</v>
      </c>
      <c r="N1966" s="364" t="s">
        <v>739</v>
      </c>
      <c r="O1966" s="364" t="s">
        <v>740</v>
      </c>
      <c r="P1966" s="364" t="s">
        <v>740</v>
      </c>
      <c r="Q1966" s="364" t="s">
        <v>740</v>
      </c>
      <c r="R1966" s="364" t="s">
        <v>742</v>
      </c>
      <c r="S1966" s="364" t="s">
        <v>739</v>
      </c>
      <c r="T1966" s="365">
        <v>0</v>
      </c>
      <c r="U1966" s="365">
        <v>0</v>
      </c>
      <c r="V1966" s="365">
        <v>0</v>
      </c>
      <c r="W1966" s="365">
        <v>0</v>
      </c>
      <c r="X1966" s="365">
        <v>0</v>
      </c>
      <c r="Y1966" s="365">
        <v>0</v>
      </c>
      <c r="Z1966" s="365">
        <v>0</v>
      </c>
      <c r="AA1966" s="365">
        <v>0</v>
      </c>
      <c r="AB1966" s="365">
        <v>0</v>
      </c>
      <c r="AC1966" s="365">
        <v>0</v>
      </c>
      <c r="AD1966" s="365">
        <v>0</v>
      </c>
      <c r="AE1966" s="365">
        <v>0</v>
      </c>
      <c r="AF1966" s="365">
        <v>0</v>
      </c>
      <c r="AG1966" s="365">
        <v>0</v>
      </c>
      <c r="AH1966" s="365">
        <v>0</v>
      </c>
      <c r="AI1966" s="365">
        <v>0</v>
      </c>
    </row>
    <row r="1967" spans="1:79">
      <c r="A1967" s="458" t="str">
        <f t="shared" si="30"/>
        <v>1742405264652000</v>
      </c>
      <c r="B1967" s="364" t="s">
        <v>1616</v>
      </c>
      <c r="C1967" s="364" t="s">
        <v>553</v>
      </c>
      <c r="D1967" s="364" t="s">
        <v>576</v>
      </c>
      <c r="E1967" s="364" t="s">
        <v>744</v>
      </c>
      <c r="F1967" s="364" t="s">
        <v>598</v>
      </c>
      <c r="G1967" s="364" t="s">
        <v>599</v>
      </c>
      <c r="H1967" s="364" t="s">
        <v>556</v>
      </c>
      <c r="J1967" s="364" t="s">
        <v>560</v>
      </c>
      <c r="K1967" s="364" t="s">
        <v>564</v>
      </c>
      <c r="L1967" s="364" t="s">
        <v>741</v>
      </c>
      <c r="M1967" s="364" t="s">
        <v>744</v>
      </c>
      <c r="N1967" s="364" t="s">
        <v>739</v>
      </c>
      <c r="O1967" s="364" t="s">
        <v>740</v>
      </c>
      <c r="P1967" s="364" t="s">
        <v>740</v>
      </c>
      <c r="Q1967" s="364" t="s">
        <v>740</v>
      </c>
      <c r="R1967" s="364" t="s">
        <v>742</v>
      </c>
      <c r="S1967" s="364" t="s">
        <v>739</v>
      </c>
      <c r="T1967" s="365">
        <v>0</v>
      </c>
      <c r="U1967" s="365">
        <v>69676</v>
      </c>
      <c r="V1967" s="365">
        <v>316259</v>
      </c>
      <c r="W1967" s="365">
        <v>1123853</v>
      </c>
      <c r="X1967" s="365">
        <v>40559</v>
      </c>
      <c r="Y1967" s="365">
        <v>23005</v>
      </c>
      <c r="Z1967" s="365">
        <v>0</v>
      </c>
      <c r="AA1967" s="365">
        <v>0</v>
      </c>
      <c r="AB1967" s="365">
        <v>0</v>
      </c>
      <c r="AC1967" s="365">
        <v>0</v>
      </c>
      <c r="AD1967" s="365">
        <v>0</v>
      </c>
      <c r="AE1967" s="365">
        <v>1573352</v>
      </c>
      <c r="AF1967" s="365">
        <v>0</v>
      </c>
      <c r="AG1967" s="365">
        <v>1573352</v>
      </c>
      <c r="AH1967" s="365">
        <v>0</v>
      </c>
      <c r="AI1967" s="365">
        <v>0</v>
      </c>
    </row>
    <row r="1968" spans="1:79">
      <c r="A1968" s="458" t="str">
        <f t="shared" si="30"/>
        <v>1742406264652000</v>
      </c>
      <c r="B1968" s="364" t="s">
        <v>1616</v>
      </c>
      <c r="C1968" s="364" t="s">
        <v>553</v>
      </c>
      <c r="D1968" s="364" t="s">
        <v>576</v>
      </c>
      <c r="E1968" s="364" t="s">
        <v>744</v>
      </c>
      <c r="F1968" s="364" t="s">
        <v>598</v>
      </c>
      <c r="G1968" s="364" t="s">
        <v>599</v>
      </c>
      <c r="H1968" s="364" t="s">
        <v>556</v>
      </c>
      <c r="J1968" s="364" t="s">
        <v>560</v>
      </c>
      <c r="K1968" s="364" t="s">
        <v>565</v>
      </c>
      <c r="L1968" s="364" t="s">
        <v>741</v>
      </c>
      <c r="M1968" s="364" t="s">
        <v>744</v>
      </c>
      <c r="N1968" s="364" t="s">
        <v>739</v>
      </c>
      <c r="O1968" s="364" t="s">
        <v>740</v>
      </c>
      <c r="P1968" s="364" t="s">
        <v>740</v>
      </c>
      <c r="Q1968" s="364" t="s">
        <v>740</v>
      </c>
      <c r="R1968" s="364" t="s">
        <v>742</v>
      </c>
      <c r="S1968" s="364" t="s">
        <v>739</v>
      </c>
      <c r="T1968" s="365">
        <v>0</v>
      </c>
      <c r="U1968" s="365">
        <v>720644</v>
      </c>
      <c r="V1968" s="365">
        <v>0</v>
      </c>
      <c r="W1968" s="365">
        <v>0</v>
      </c>
      <c r="X1968" s="365">
        <v>0</v>
      </c>
      <c r="Y1968" s="365">
        <v>0</v>
      </c>
      <c r="Z1968" s="365">
        <v>0</v>
      </c>
      <c r="AA1968" s="365">
        <v>0</v>
      </c>
      <c r="AB1968" s="365">
        <v>0</v>
      </c>
      <c r="AC1968" s="365">
        <v>0</v>
      </c>
      <c r="AD1968" s="365">
        <v>0</v>
      </c>
      <c r="AE1968" s="365">
        <v>720644</v>
      </c>
      <c r="AF1968" s="365">
        <v>0</v>
      </c>
      <c r="AG1968" s="365">
        <v>720644</v>
      </c>
      <c r="AH1968" s="365">
        <v>0</v>
      </c>
      <c r="AI1968" s="365">
        <v>0</v>
      </c>
    </row>
    <row r="1969" spans="1:109">
      <c r="A1969" s="458" t="str">
        <f t="shared" si="30"/>
        <v>1742407264652000</v>
      </c>
      <c r="B1969" s="364" t="s">
        <v>1616</v>
      </c>
      <c r="C1969" s="364" t="s">
        <v>553</v>
      </c>
      <c r="D1969" s="364" t="s">
        <v>576</v>
      </c>
      <c r="E1969" s="364" t="s">
        <v>744</v>
      </c>
      <c r="F1969" s="364" t="s">
        <v>598</v>
      </c>
      <c r="G1969" s="364" t="s">
        <v>599</v>
      </c>
      <c r="H1969" s="364" t="s">
        <v>556</v>
      </c>
      <c r="J1969" s="364" t="s">
        <v>560</v>
      </c>
      <c r="K1969" s="364" t="s">
        <v>566</v>
      </c>
      <c r="L1969" s="364" t="s">
        <v>741</v>
      </c>
      <c r="M1969" s="364" t="s">
        <v>744</v>
      </c>
      <c r="N1969" s="364" t="s">
        <v>739</v>
      </c>
      <c r="O1969" s="364" t="s">
        <v>740</v>
      </c>
      <c r="P1969" s="364" t="s">
        <v>740</v>
      </c>
      <c r="Q1969" s="364" t="s">
        <v>740</v>
      </c>
      <c r="R1969" s="364" t="s">
        <v>742</v>
      </c>
      <c r="S1969" s="364" t="s">
        <v>739</v>
      </c>
      <c r="T1969" s="365">
        <v>0</v>
      </c>
      <c r="U1969" s="365">
        <v>530144</v>
      </c>
      <c r="V1969" s="365">
        <v>25853</v>
      </c>
      <c r="W1969" s="365">
        <v>0</v>
      </c>
      <c r="X1969" s="365">
        <v>0</v>
      </c>
      <c r="Y1969" s="365">
        <v>0</v>
      </c>
      <c r="Z1969" s="365">
        <v>0</v>
      </c>
      <c r="AA1969" s="365">
        <v>0</v>
      </c>
      <c r="AB1969" s="365">
        <v>0</v>
      </c>
      <c r="AC1969" s="365">
        <v>0</v>
      </c>
      <c r="AD1969" s="365">
        <v>0</v>
      </c>
      <c r="AE1969" s="365">
        <v>555997</v>
      </c>
      <c r="AF1969" s="365">
        <v>0</v>
      </c>
      <c r="AG1969" s="365">
        <v>555997</v>
      </c>
      <c r="AH1969" s="365">
        <v>0</v>
      </c>
      <c r="AI1969" s="365">
        <v>0</v>
      </c>
    </row>
    <row r="1970" spans="1:109">
      <c r="A1970" s="458" t="str">
        <f t="shared" si="30"/>
        <v>1742408264652000</v>
      </c>
      <c r="B1970" s="364" t="s">
        <v>1616</v>
      </c>
      <c r="C1970" s="364" t="s">
        <v>553</v>
      </c>
      <c r="D1970" s="364" t="s">
        <v>576</v>
      </c>
      <c r="E1970" s="364" t="s">
        <v>744</v>
      </c>
      <c r="F1970" s="364" t="s">
        <v>598</v>
      </c>
      <c r="G1970" s="364" t="s">
        <v>599</v>
      </c>
      <c r="H1970" s="364" t="s">
        <v>556</v>
      </c>
      <c r="J1970" s="364" t="s">
        <v>560</v>
      </c>
      <c r="K1970" s="364" t="s">
        <v>554</v>
      </c>
      <c r="L1970" s="364" t="s">
        <v>741</v>
      </c>
      <c r="M1970" s="364" t="s">
        <v>744</v>
      </c>
      <c r="N1970" s="364" t="s">
        <v>739</v>
      </c>
      <c r="O1970" s="364" t="s">
        <v>740</v>
      </c>
      <c r="P1970" s="364" t="s">
        <v>740</v>
      </c>
      <c r="Q1970" s="364" t="s">
        <v>740</v>
      </c>
      <c r="R1970" s="364" t="s">
        <v>742</v>
      </c>
      <c r="S1970" s="364" t="s">
        <v>739</v>
      </c>
      <c r="T1970" s="365">
        <v>0</v>
      </c>
      <c r="U1970" s="365">
        <v>0</v>
      </c>
      <c r="V1970" s="365">
        <v>0</v>
      </c>
      <c r="W1970" s="365">
        <v>0</v>
      </c>
      <c r="X1970" s="365">
        <v>0</v>
      </c>
      <c r="Y1970" s="365">
        <v>0</v>
      </c>
      <c r="Z1970" s="365">
        <v>0</v>
      </c>
      <c r="AA1970" s="365">
        <v>0</v>
      </c>
      <c r="AB1970" s="365">
        <v>0</v>
      </c>
      <c r="AC1970" s="365">
        <v>0</v>
      </c>
      <c r="AD1970" s="365">
        <v>0</v>
      </c>
      <c r="AE1970" s="365">
        <v>0</v>
      </c>
      <c r="AF1970" s="365">
        <v>0</v>
      </c>
      <c r="AG1970" s="365">
        <v>0</v>
      </c>
      <c r="AH1970" s="365">
        <v>0</v>
      </c>
      <c r="AI1970" s="365">
        <v>0</v>
      </c>
    </row>
    <row r="1971" spans="1:109">
      <c r="A1971" s="458" t="str">
        <f t="shared" si="30"/>
        <v>1742409264652000</v>
      </c>
      <c r="B1971" s="364" t="s">
        <v>1616</v>
      </c>
      <c r="C1971" s="364" t="s">
        <v>553</v>
      </c>
      <c r="D1971" s="364" t="s">
        <v>576</v>
      </c>
      <c r="E1971" s="364" t="s">
        <v>744</v>
      </c>
      <c r="F1971" s="364" t="s">
        <v>598</v>
      </c>
      <c r="G1971" s="364" t="s">
        <v>599</v>
      </c>
      <c r="H1971" s="364" t="s">
        <v>556</v>
      </c>
      <c r="J1971" s="364" t="s">
        <v>560</v>
      </c>
      <c r="K1971" s="364" t="s">
        <v>567</v>
      </c>
      <c r="L1971" s="364" t="s">
        <v>741</v>
      </c>
      <c r="M1971" s="364" t="s">
        <v>744</v>
      </c>
      <c r="N1971" s="364" t="s">
        <v>739</v>
      </c>
      <c r="O1971" s="364" t="s">
        <v>740</v>
      </c>
      <c r="P1971" s="364" t="s">
        <v>740</v>
      </c>
      <c r="Q1971" s="364" t="s">
        <v>740</v>
      </c>
      <c r="R1971" s="364" t="s">
        <v>742</v>
      </c>
      <c r="S1971" s="364" t="s">
        <v>739</v>
      </c>
      <c r="T1971" s="365">
        <v>0</v>
      </c>
      <c r="U1971" s="365">
        <v>0</v>
      </c>
      <c r="V1971" s="365">
        <v>0</v>
      </c>
      <c r="W1971" s="365">
        <v>0</v>
      </c>
      <c r="X1971" s="365">
        <v>0</v>
      </c>
      <c r="Y1971" s="365">
        <v>0</v>
      </c>
      <c r="Z1971" s="365">
        <v>0</v>
      </c>
      <c r="AA1971" s="365">
        <v>0</v>
      </c>
      <c r="AB1971" s="365">
        <v>0</v>
      </c>
      <c r="AC1971" s="365">
        <v>0</v>
      </c>
      <c r="AD1971" s="365">
        <v>0</v>
      </c>
      <c r="AE1971" s="365">
        <v>0</v>
      </c>
      <c r="AF1971" s="365">
        <v>0</v>
      </c>
      <c r="AG1971" s="365">
        <v>0</v>
      </c>
      <c r="AH1971" s="365">
        <v>0</v>
      </c>
      <c r="AI1971" s="365">
        <v>0</v>
      </c>
    </row>
    <row r="1972" spans="1:109">
      <c r="A1972" s="458" t="str">
        <f t="shared" si="30"/>
        <v>1742410264652000</v>
      </c>
      <c r="B1972" s="364" t="s">
        <v>1616</v>
      </c>
      <c r="C1972" s="364" t="s">
        <v>553</v>
      </c>
      <c r="D1972" s="364" t="s">
        <v>576</v>
      </c>
      <c r="E1972" s="364" t="s">
        <v>744</v>
      </c>
      <c r="F1972" s="364" t="s">
        <v>598</v>
      </c>
      <c r="G1972" s="364" t="s">
        <v>599</v>
      </c>
      <c r="H1972" s="364" t="s">
        <v>556</v>
      </c>
      <c r="J1972" s="364" t="s">
        <v>560</v>
      </c>
      <c r="K1972" s="364" t="s">
        <v>568</v>
      </c>
      <c r="L1972" s="364" t="s">
        <v>741</v>
      </c>
      <c r="M1972" s="364" t="s">
        <v>744</v>
      </c>
      <c r="N1972" s="364" t="s">
        <v>739</v>
      </c>
      <c r="O1972" s="364" t="s">
        <v>740</v>
      </c>
      <c r="P1972" s="364" t="s">
        <v>740</v>
      </c>
      <c r="Q1972" s="364" t="s">
        <v>740</v>
      </c>
      <c r="R1972" s="364" t="s">
        <v>742</v>
      </c>
      <c r="S1972" s="364" t="s">
        <v>739</v>
      </c>
      <c r="T1972" s="365">
        <v>0</v>
      </c>
      <c r="U1972" s="365">
        <v>0</v>
      </c>
      <c r="V1972" s="365">
        <v>0</v>
      </c>
      <c r="W1972" s="365">
        <v>0</v>
      </c>
      <c r="X1972" s="365">
        <v>0</v>
      </c>
      <c r="Y1972" s="365">
        <v>0</v>
      </c>
      <c r="Z1972" s="365">
        <v>0</v>
      </c>
      <c r="AA1972" s="365">
        <v>0</v>
      </c>
      <c r="AB1972" s="365">
        <v>0</v>
      </c>
      <c r="AC1972" s="365">
        <v>0</v>
      </c>
      <c r="AD1972" s="365">
        <v>0</v>
      </c>
      <c r="AE1972" s="365">
        <v>0</v>
      </c>
      <c r="AF1972" s="365">
        <v>0</v>
      </c>
      <c r="AG1972" s="365">
        <v>0</v>
      </c>
      <c r="AH1972" s="365">
        <v>0</v>
      </c>
      <c r="AI1972" s="365">
        <v>0</v>
      </c>
    </row>
    <row r="1973" spans="1:109">
      <c r="A1973" s="458" t="str">
        <f t="shared" si="30"/>
        <v>1742411264652000</v>
      </c>
      <c r="B1973" s="364" t="s">
        <v>1616</v>
      </c>
      <c r="C1973" s="364" t="s">
        <v>553</v>
      </c>
      <c r="D1973" s="364" t="s">
        <v>576</v>
      </c>
      <c r="E1973" s="364" t="s">
        <v>744</v>
      </c>
      <c r="F1973" s="364" t="s">
        <v>598</v>
      </c>
      <c r="G1973" s="364" t="s">
        <v>599</v>
      </c>
      <c r="H1973" s="364" t="s">
        <v>556</v>
      </c>
      <c r="J1973" s="364" t="s">
        <v>560</v>
      </c>
      <c r="K1973" s="364" t="s">
        <v>569</v>
      </c>
      <c r="L1973" s="364" t="s">
        <v>741</v>
      </c>
      <c r="M1973" s="364" t="s">
        <v>744</v>
      </c>
      <c r="N1973" s="364" t="s">
        <v>739</v>
      </c>
      <c r="O1973" s="364" t="s">
        <v>740</v>
      </c>
      <c r="P1973" s="364" t="s">
        <v>740</v>
      </c>
      <c r="Q1973" s="364" t="s">
        <v>740</v>
      </c>
      <c r="R1973" s="364" t="s">
        <v>742</v>
      </c>
      <c r="S1973" s="364" t="s">
        <v>739</v>
      </c>
      <c r="T1973" s="365">
        <v>0</v>
      </c>
      <c r="U1973" s="365">
        <v>0</v>
      </c>
      <c r="V1973" s="365">
        <v>0</v>
      </c>
      <c r="W1973" s="365">
        <v>0</v>
      </c>
      <c r="X1973" s="365">
        <v>0</v>
      </c>
      <c r="Y1973" s="365">
        <v>0</v>
      </c>
      <c r="Z1973" s="365">
        <v>0</v>
      </c>
      <c r="AA1973" s="365">
        <v>0</v>
      </c>
      <c r="AB1973" s="365">
        <v>0</v>
      </c>
      <c r="AC1973" s="365">
        <v>0</v>
      </c>
      <c r="AD1973" s="365">
        <v>0</v>
      </c>
      <c r="AE1973" s="365">
        <v>0</v>
      </c>
      <c r="AF1973" s="365">
        <v>0</v>
      </c>
      <c r="AG1973" s="365">
        <v>0</v>
      </c>
      <c r="AH1973" s="365">
        <v>0</v>
      </c>
      <c r="AI1973" s="365">
        <v>0</v>
      </c>
    </row>
    <row r="1974" spans="1:109">
      <c r="A1974" s="458" t="str">
        <f t="shared" si="30"/>
        <v>1742412264652000</v>
      </c>
      <c r="B1974" s="364" t="s">
        <v>1616</v>
      </c>
      <c r="C1974" s="364" t="s">
        <v>553</v>
      </c>
      <c r="D1974" s="364" t="s">
        <v>576</v>
      </c>
      <c r="E1974" s="364" t="s">
        <v>744</v>
      </c>
      <c r="F1974" s="364" t="s">
        <v>598</v>
      </c>
      <c r="G1974" s="364" t="s">
        <v>599</v>
      </c>
      <c r="H1974" s="364" t="s">
        <v>556</v>
      </c>
      <c r="J1974" s="364" t="s">
        <v>560</v>
      </c>
      <c r="K1974" s="364" t="s">
        <v>557</v>
      </c>
      <c r="L1974" s="364" t="s">
        <v>741</v>
      </c>
      <c r="M1974" s="364" t="s">
        <v>744</v>
      </c>
      <c r="N1974" s="364" t="s">
        <v>739</v>
      </c>
      <c r="O1974" s="364" t="s">
        <v>740</v>
      </c>
      <c r="P1974" s="364" t="s">
        <v>740</v>
      </c>
      <c r="Q1974" s="364" t="s">
        <v>740</v>
      </c>
      <c r="R1974" s="364" t="s">
        <v>742</v>
      </c>
      <c r="S1974" s="364" t="s">
        <v>739</v>
      </c>
      <c r="T1974" s="365">
        <v>0</v>
      </c>
      <c r="U1974" s="365">
        <v>0</v>
      </c>
      <c r="V1974" s="365">
        <v>0</v>
      </c>
      <c r="W1974" s="365">
        <v>0</v>
      </c>
      <c r="X1974" s="365">
        <v>0</v>
      </c>
      <c r="Y1974" s="365">
        <v>0</v>
      </c>
      <c r="Z1974" s="365">
        <v>0</v>
      </c>
      <c r="AA1974" s="365">
        <v>0</v>
      </c>
      <c r="AB1974" s="365">
        <v>0</v>
      </c>
      <c r="AC1974" s="365">
        <v>0</v>
      </c>
      <c r="AD1974" s="365">
        <v>0</v>
      </c>
      <c r="AE1974" s="365">
        <v>0</v>
      </c>
      <c r="AF1974" s="365">
        <v>0</v>
      </c>
      <c r="AG1974" s="365">
        <v>0</v>
      </c>
      <c r="AH1974" s="365">
        <v>0</v>
      </c>
      <c r="AI1974" s="365">
        <v>0</v>
      </c>
    </row>
    <row r="1975" spans="1:109">
      <c r="A1975" s="458" t="str">
        <f t="shared" si="30"/>
        <v>1742601264652000</v>
      </c>
      <c r="B1975" s="364" t="s">
        <v>1616</v>
      </c>
      <c r="C1975" s="364" t="s">
        <v>553</v>
      </c>
      <c r="D1975" s="364" t="s">
        <v>576</v>
      </c>
      <c r="E1975" s="364" t="s">
        <v>744</v>
      </c>
      <c r="F1975" s="364" t="s">
        <v>598</v>
      </c>
      <c r="G1975" s="364" t="s">
        <v>599</v>
      </c>
      <c r="H1975" s="364" t="s">
        <v>556</v>
      </c>
      <c r="J1975" s="364" t="s">
        <v>570</v>
      </c>
      <c r="K1975" s="364" t="s">
        <v>558</v>
      </c>
      <c r="L1975" s="364" t="s">
        <v>741</v>
      </c>
      <c r="M1975" s="364" t="s">
        <v>744</v>
      </c>
      <c r="N1975" s="364" t="s">
        <v>739</v>
      </c>
      <c r="O1975" s="364" t="s">
        <v>740</v>
      </c>
      <c r="P1975" s="364" t="s">
        <v>740</v>
      </c>
      <c r="Q1975" s="364" t="s">
        <v>740</v>
      </c>
      <c r="R1975" s="364" t="s">
        <v>742</v>
      </c>
      <c r="S1975" s="364" t="s">
        <v>739</v>
      </c>
      <c r="T1975" s="365">
        <v>751437</v>
      </c>
      <c r="U1975" s="365">
        <v>212247</v>
      </c>
      <c r="V1975" s="365">
        <v>211876</v>
      </c>
      <c r="W1975" s="365">
        <v>0</v>
      </c>
      <c r="X1975" s="365">
        <v>0</v>
      </c>
      <c r="Y1975" s="365">
        <v>371</v>
      </c>
      <c r="Z1975" s="365">
        <v>539190</v>
      </c>
      <c r="AA1975" s="365">
        <v>0</v>
      </c>
      <c r="AB1975" s="365">
        <v>0</v>
      </c>
      <c r="AC1975" s="365">
        <v>530172</v>
      </c>
      <c r="AD1975" s="365">
        <v>9018</v>
      </c>
      <c r="AE1975" s="365">
        <v>396060</v>
      </c>
      <c r="AF1975" s="365">
        <v>288619</v>
      </c>
      <c r="AG1975" s="365">
        <v>3631</v>
      </c>
      <c r="AH1975" s="365">
        <v>0</v>
      </c>
      <c r="AI1975" s="365">
        <v>284988</v>
      </c>
      <c r="AJ1975" s="365">
        <v>107441</v>
      </c>
      <c r="AK1975" s="365">
        <v>98441</v>
      </c>
      <c r="AL1975" s="365">
        <v>98441</v>
      </c>
      <c r="AM1975" s="365">
        <v>0</v>
      </c>
      <c r="AN1975" s="365">
        <v>9000</v>
      </c>
      <c r="AO1975" s="365">
        <v>355377</v>
      </c>
      <c r="AP1975" s="365">
        <v>347775</v>
      </c>
      <c r="AQ1975" s="365">
        <v>259500</v>
      </c>
      <c r="AR1975" s="365">
        <v>0</v>
      </c>
      <c r="AS1975" s="365">
        <v>80775</v>
      </c>
      <c r="AT1975" s="365">
        <v>0</v>
      </c>
      <c r="AU1975" s="365">
        <v>0</v>
      </c>
      <c r="AV1975" s="365">
        <v>0</v>
      </c>
      <c r="AW1975" s="365">
        <v>0</v>
      </c>
      <c r="AX1975" s="365">
        <v>7482</v>
      </c>
      <c r="AY1975" s="365">
        <v>18</v>
      </c>
      <c r="AZ1975" s="365">
        <v>735128</v>
      </c>
      <c r="BA1975" s="365">
        <v>120576</v>
      </c>
      <c r="BB1975" s="365">
        <v>15962</v>
      </c>
      <c r="BC1975" s="365">
        <v>0</v>
      </c>
      <c r="BD1975" s="365">
        <v>0</v>
      </c>
      <c r="BE1975" s="365">
        <v>0</v>
      </c>
      <c r="BF1975" s="365">
        <v>120576</v>
      </c>
      <c r="BG1975" s="365">
        <v>98100</v>
      </c>
      <c r="BH1975" s="365">
        <v>98100</v>
      </c>
      <c r="BI1975" s="365">
        <v>0</v>
      </c>
      <c r="BJ1975" s="365">
        <v>0</v>
      </c>
      <c r="BK1975" s="365">
        <v>0</v>
      </c>
      <c r="BL1975" s="365">
        <v>0</v>
      </c>
      <c r="BM1975" s="365">
        <v>7482</v>
      </c>
      <c r="BN1975" s="365">
        <v>14976</v>
      </c>
      <c r="BO1975" s="365">
        <v>18</v>
      </c>
      <c r="BP1975" s="365">
        <v>614480</v>
      </c>
      <c r="BQ1975" s="365">
        <v>0</v>
      </c>
      <c r="BR1975" s="365">
        <v>0</v>
      </c>
      <c r="BS1975" s="365">
        <v>0</v>
      </c>
      <c r="BT1975" s="365">
        <v>0</v>
      </c>
      <c r="BU1975" s="365">
        <v>0</v>
      </c>
      <c r="BV1975" s="365">
        <v>72</v>
      </c>
      <c r="BW1975" s="365">
        <v>-387353</v>
      </c>
      <c r="BX1975" s="365">
        <v>-31976</v>
      </c>
      <c r="BY1975" s="365">
        <v>18</v>
      </c>
      <c r="BZ1975" s="365">
        <v>84</v>
      </c>
      <c r="CA1975" s="365">
        <v>0</v>
      </c>
    </row>
    <row r="1976" spans="1:109">
      <c r="A1976" s="458" t="str">
        <f t="shared" si="30"/>
        <v>1742602264652000</v>
      </c>
      <c r="B1976" s="364" t="s">
        <v>1616</v>
      </c>
      <c r="C1976" s="364" t="s">
        <v>553</v>
      </c>
      <c r="D1976" s="364" t="s">
        <v>576</v>
      </c>
      <c r="E1976" s="364" t="s">
        <v>744</v>
      </c>
      <c r="F1976" s="364" t="s">
        <v>598</v>
      </c>
      <c r="G1976" s="364" t="s">
        <v>599</v>
      </c>
      <c r="H1976" s="364" t="s">
        <v>556</v>
      </c>
      <c r="J1976" s="364" t="s">
        <v>570</v>
      </c>
      <c r="K1976" s="364" t="s">
        <v>561</v>
      </c>
      <c r="L1976" s="364" t="s">
        <v>741</v>
      </c>
      <c r="M1976" s="364" t="s">
        <v>744</v>
      </c>
      <c r="N1976" s="364" t="s">
        <v>739</v>
      </c>
      <c r="O1976" s="364" t="s">
        <v>740</v>
      </c>
      <c r="P1976" s="364" t="s">
        <v>740</v>
      </c>
      <c r="Q1976" s="364" t="s">
        <v>740</v>
      </c>
      <c r="R1976" s="364" t="s">
        <v>742</v>
      </c>
      <c r="S1976" s="364" t="s">
        <v>739</v>
      </c>
      <c r="T1976" s="365">
        <v>0</v>
      </c>
      <c r="U1976" s="365">
        <v>290</v>
      </c>
      <c r="V1976" s="365">
        <v>0</v>
      </c>
      <c r="W1976" s="365">
        <v>0</v>
      </c>
      <c r="X1976" s="365">
        <v>0</v>
      </c>
      <c r="Y1976" s="365">
        <v>0</v>
      </c>
      <c r="Z1976" s="365">
        <v>0</v>
      </c>
      <c r="AA1976" s="365">
        <v>290</v>
      </c>
      <c r="AB1976" s="365">
        <v>0</v>
      </c>
      <c r="AC1976" s="365">
        <v>121602</v>
      </c>
      <c r="AD1976" s="365">
        <v>0</v>
      </c>
      <c r="AE1976" s="365">
        <v>0</v>
      </c>
      <c r="AF1976" s="365">
        <v>121602</v>
      </c>
      <c r="AG1976" s="365">
        <v>0</v>
      </c>
      <c r="AH1976" s="365">
        <v>0</v>
      </c>
      <c r="AI1976" s="365">
        <v>0</v>
      </c>
      <c r="AJ1976" s="365">
        <v>0</v>
      </c>
      <c r="AK1976" s="365">
        <v>0</v>
      </c>
      <c r="AL1976" s="365">
        <v>0</v>
      </c>
      <c r="AM1976" s="365">
        <v>11738</v>
      </c>
      <c r="AN1976" s="365">
        <v>32200</v>
      </c>
      <c r="AO1976" s="365">
        <v>0</v>
      </c>
      <c r="AP1976" s="365">
        <v>92382</v>
      </c>
      <c r="AQ1976" s="365">
        <v>0</v>
      </c>
      <c r="AR1976" s="365">
        <v>0</v>
      </c>
      <c r="AS1976" s="365">
        <v>28194</v>
      </c>
      <c r="AT1976" s="365">
        <v>0</v>
      </c>
      <c r="AU1976" s="365">
        <v>0</v>
      </c>
      <c r="AV1976" s="365">
        <v>0</v>
      </c>
      <c r="AW1976" s="365">
        <v>0</v>
      </c>
      <c r="AX1976" s="365">
        <v>0</v>
      </c>
      <c r="AY1976" s="365">
        <v>0</v>
      </c>
      <c r="AZ1976" s="365">
        <v>0</v>
      </c>
      <c r="BA1976" s="365">
        <v>0</v>
      </c>
      <c r="BB1976" s="365">
        <v>0</v>
      </c>
      <c r="BC1976" s="365">
        <v>0</v>
      </c>
      <c r="BD1976" s="365">
        <v>0</v>
      </c>
      <c r="BE1976" s="365">
        <v>0</v>
      </c>
      <c r="BF1976" s="365">
        <v>0</v>
      </c>
      <c r="BG1976" s="365">
        <v>0</v>
      </c>
      <c r="BH1976" s="365">
        <v>0</v>
      </c>
      <c r="BI1976" s="365">
        <v>0</v>
      </c>
      <c r="BJ1976" s="365">
        <v>0</v>
      </c>
      <c r="BK1976" s="365">
        <v>0</v>
      </c>
      <c r="BL1976" s="365">
        <v>161400</v>
      </c>
      <c r="BM1976" s="365">
        <v>614480</v>
      </c>
      <c r="BN1976" s="365">
        <v>198310</v>
      </c>
      <c r="BO1976" s="365">
        <v>0</v>
      </c>
      <c r="BP1976" s="365">
        <v>120576</v>
      </c>
      <c r="BQ1976" s="365">
        <v>0</v>
      </c>
      <c r="BR1976" s="365">
        <v>523482</v>
      </c>
      <c r="BS1976" s="365">
        <v>6690</v>
      </c>
      <c r="BT1976" s="365">
        <v>20557</v>
      </c>
      <c r="BU1976" s="365">
        <v>60218</v>
      </c>
      <c r="BV1976" s="365">
        <v>20557</v>
      </c>
      <c r="BW1976" s="365">
        <v>80775</v>
      </c>
      <c r="BX1976" s="365">
        <v>523482</v>
      </c>
      <c r="BY1976" s="365">
        <v>530172</v>
      </c>
      <c r="BZ1976" s="365">
        <v>544039</v>
      </c>
      <c r="CA1976" s="365">
        <v>610947</v>
      </c>
      <c r="CB1976" s="365">
        <v>0</v>
      </c>
      <c r="CC1976" s="365">
        <v>0</v>
      </c>
      <c r="CD1976" s="365">
        <v>0</v>
      </c>
      <c r="CE1976" s="365">
        <v>0</v>
      </c>
      <c r="CF1976" s="365">
        <v>0</v>
      </c>
      <c r="CG1976" s="365">
        <v>0</v>
      </c>
      <c r="CH1976" s="365">
        <v>0</v>
      </c>
      <c r="CI1976" s="365">
        <v>0</v>
      </c>
      <c r="CJ1976" s="365">
        <v>192619</v>
      </c>
      <c r="CK1976" s="365">
        <v>211876</v>
      </c>
      <c r="CL1976" s="365">
        <v>0</v>
      </c>
      <c r="CM1976" s="365">
        <v>0</v>
      </c>
      <c r="CN1976" s="365">
        <v>0</v>
      </c>
      <c r="CO1976" s="365">
        <v>92382</v>
      </c>
      <c r="CP1976" s="365">
        <v>0</v>
      </c>
      <c r="CQ1976" s="365">
        <v>0</v>
      </c>
      <c r="CR1976" s="365">
        <v>28194</v>
      </c>
      <c r="CS1976" s="365">
        <v>0</v>
      </c>
      <c r="CT1976" s="365">
        <v>0</v>
      </c>
      <c r="CU1976" s="365">
        <v>0</v>
      </c>
      <c r="CV1976" s="365">
        <v>0</v>
      </c>
      <c r="CW1976" s="365">
        <v>0</v>
      </c>
      <c r="CX1976" s="365">
        <v>0</v>
      </c>
      <c r="CY1976" s="365">
        <v>15962</v>
      </c>
      <c r="CZ1976" s="365">
        <v>0</v>
      </c>
      <c r="DA1976" s="365">
        <v>0</v>
      </c>
      <c r="DB1976" s="365">
        <v>0</v>
      </c>
      <c r="DC1976" s="365">
        <v>0</v>
      </c>
      <c r="DD1976" s="365">
        <v>0</v>
      </c>
      <c r="DE1976" s="365">
        <v>0</v>
      </c>
    </row>
    <row r="1977" spans="1:109">
      <c r="A1977" s="458" t="str">
        <f t="shared" si="30"/>
        <v>1743201264652000</v>
      </c>
      <c r="B1977" s="364" t="s">
        <v>1616</v>
      </c>
      <c r="C1977" s="364" t="s">
        <v>553</v>
      </c>
      <c r="D1977" s="364" t="s">
        <v>576</v>
      </c>
      <c r="E1977" s="364" t="s">
        <v>744</v>
      </c>
      <c r="F1977" s="364" t="s">
        <v>598</v>
      </c>
      <c r="G1977" s="364" t="s">
        <v>599</v>
      </c>
      <c r="H1977" s="364" t="s">
        <v>556</v>
      </c>
      <c r="J1977" s="364" t="s">
        <v>750</v>
      </c>
      <c r="K1977" s="364" t="s">
        <v>558</v>
      </c>
      <c r="L1977" s="364" t="s">
        <v>741</v>
      </c>
      <c r="M1977" s="364" t="s">
        <v>744</v>
      </c>
      <c r="N1977" s="364" t="s">
        <v>739</v>
      </c>
      <c r="O1977" s="364" t="s">
        <v>740</v>
      </c>
      <c r="P1977" s="364" t="s">
        <v>740</v>
      </c>
      <c r="Q1977" s="364" t="s">
        <v>740</v>
      </c>
      <c r="R1977" s="364" t="s">
        <v>742</v>
      </c>
      <c r="S1977" s="364" t="s">
        <v>739</v>
      </c>
      <c r="T1977" s="365">
        <v>0</v>
      </c>
      <c r="U1977" s="365">
        <v>1026</v>
      </c>
      <c r="V1977" s="365">
        <v>0</v>
      </c>
      <c r="W1977" s="365">
        <v>0</v>
      </c>
      <c r="X1977" s="365">
        <v>18249</v>
      </c>
      <c r="Y1977" s="365">
        <v>6146</v>
      </c>
      <c r="Z1977" s="365">
        <v>25421</v>
      </c>
      <c r="AA1977" s="365">
        <v>25421</v>
      </c>
      <c r="AB1977" s="365">
        <v>0</v>
      </c>
      <c r="AC1977" s="365">
        <v>0</v>
      </c>
      <c r="AD1977" s="365">
        <v>0</v>
      </c>
      <c r="AE1977" s="365">
        <v>0</v>
      </c>
      <c r="AF1977" s="365">
        <v>0</v>
      </c>
      <c r="AG1977" s="365">
        <v>0</v>
      </c>
      <c r="AH1977" s="365">
        <v>0</v>
      </c>
      <c r="AI1977" s="365">
        <v>0</v>
      </c>
      <c r="AJ1977" s="365">
        <v>0</v>
      </c>
      <c r="AK1977" s="365">
        <v>0</v>
      </c>
      <c r="AL1977" s="365">
        <v>0</v>
      </c>
      <c r="AM1977" s="365">
        <v>0</v>
      </c>
      <c r="AN1977" s="365">
        <v>0</v>
      </c>
      <c r="AO1977" s="365">
        <v>0</v>
      </c>
      <c r="AP1977" s="365">
        <v>0</v>
      </c>
      <c r="AQ1977" s="365">
        <v>0</v>
      </c>
      <c r="AR1977" s="365">
        <v>0</v>
      </c>
      <c r="AS1977" s="365">
        <v>0</v>
      </c>
      <c r="AT1977" s="365">
        <v>0</v>
      </c>
      <c r="AU1977" s="365">
        <v>0</v>
      </c>
      <c r="AV1977" s="365">
        <v>0</v>
      </c>
      <c r="AW1977" s="365">
        <v>0</v>
      </c>
      <c r="AX1977" s="365">
        <v>0</v>
      </c>
      <c r="AY1977" s="365">
        <v>0</v>
      </c>
      <c r="AZ1977" s="365">
        <v>0</v>
      </c>
      <c r="BA1977" s="365">
        <v>0</v>
      </c>
      <c r="BB1977" s="365">
        <v>3631</v>
      </c>
      <c r="BC1977" s="365">
        <v>246859</v>
      </c>
      <c r="BD1977" s="365">
        <v>158</v>
      </c>
      <c r="BE1977" s="365">
        <v>21550</v>
      </c>
      <c r="BF1977" s="365">
        <v>272198</v>
      </c>
      <c r="BG1977" s="365">
        <v>263198</v>
      </c>
      <c r="BH1977" s="365">
        <v>0</v>
      </c>
      <c r="BI1977" s="365">
        <v>9000</v>
      </c>
      <c r="BJ1977" s="365">
        <v>297619</v>
      </c>
      <c r="BK1977" s="365">
        <v>288619</v>
      </c>
      <c r="BL1977" s="365">
        <v>0</v>
      </c>
      <c r="BM1977" s="365">
        <v>0</v>
      </c>
      <c r="BN1977" s="365">
        <v>0</v>
      </c>
      <c r="BO1977" s="365">
        <v>0</v>
      </c>
      <c r="BP1977" s="365">
        <v>0</v>
      </c>
      <c r="BQ1977" s="365">
        <v>9000</v>
      </c>
      <c r="BR1977" s="365">
        <v>98441</v>
      </c>
      <c r="BS1977" s="365">
        <v>1335</v>
      </c>
      <c r="BT1977" s="365">
        <v>0</v>
      </c>
      <c r="BU1977" s="365">
        <v>0</v>
      </c>
      <c r="BV1977" s="365">
        <v>25877</v>
      </c>
      <c r="BW1977" s="365">
        <v>66677</v>
      </c>
      <c r="BX1977" s="365">
        <v>4552</v>
      </c>
      <c r="BY1977" s="365">
        <v>453080</v>
      </c>
      <c r="BZ1977" s="365">
        <v>6147</v>
      </c>
      <c r="CA1977" s="365">
        <v>0</v>
      </c>
    </row>
    <row r="1978" spans="1:109">
      <c r="A1978" s="458" t="str">
        <f t="shared" si="30"/>
        <v>1743202264652000</v>
      </c>
      <c r="B1978" s="364" t="s">
        <v>1616</v>
      </c>
      <c r="C1978" s="364" t="s">
        <v>553</v>
      </c>
      <c r="D1978" s="364" t="s">
        <v>576</v>
      </c>
      <c r="E1978" s="364" t="s">
        <v>744</v>
      </c>
      <c r="F1978" s="364" t="s">
        <v>598</v>
      </c>
      <c r="G1978" s="364" t="s">
        <v>599</v>
      </c>
      <c r="H1978" s="364" t="s">
        <v>556</v>
      </c>
      <c r="J1978" s="364" t="s">
        <v>750</v>
      </c>
      <c r="K1978" s="364" t="s">
        <v>561</v>
      </c>
      <c r="L1978" s="364" t="s">
        <v>741</v>
      </c>
      <c r="M1978" s="364" t="s">
        <v>744</v>
      </c>
      <c r="N1978" s="364" t="s">
        <v>739</v>
      </c>
      <c r="O1978" s="364" t="s">
        <v>740</v>
      </c>
      <c r="P1978" s="364" t="s">
        <v>740</v>
      </c>
      <c r="Q1978" s="364" t="s">
        <v>740</v>
      </c>
      <c r="R1978" s="364" t="s">
        <v>742</v>
      </c>
      <c r="S1978" s="364" t="s">
        <v>739</v>
      </c>
      <c r="T1978" s="365">
        <v>0</v>
      </c>
      <c r="U1978" s="365">
        <v>119100</v>
      </c>
      <c r="V1978" s="365">
        <v>306883</v>
      </c>
      <c r="W1978" s="365">
        <v>20950</v>
      </c>
      <c r="X1978" s="365">
        <v>0</v>
      </c>
      <c r="Y1978" s="365">
        <v>0</v>
      </c>
      <c r="Z1978" s="365">
        <v>551521</v>
      </c>
      <c r="AA1978" s="365">
        <v>7482</v>
      </c>
      <c r="AB1978" s="365">
        <v>0</v>
      </c>
      <c r="AC1978" s="365">
        <v>0</v>
      </c>
      <c r="AD1978" s="365">
        <v>144977</v>
      </c>
      <c r="AE1978" s="365">
        <v>373560</v>
      </c>
      <c r="AF1978" s="365">
        <v>25502</v>
      </c>
      <c r="AG1978" s="365">
        <v>0</v>
      </c>
      <c r="AH1978" s="365">
        <v>849140</v>
      </c>
      <c r="AI1978" s="365">
        <v>296101</v>
      </c>
      <c r="AJ1978" s="365">
        <v>0</v>
      </c>
      <c r="AK1978" s="365">
        <v>553039</v>
      </c>
      <c r="AL1978" s="365">
        <v>0</v>
      </c>
      <c r="AM1978" s="365">
        <v>0</v>
      </c>
      <c r="AN1978" s="365">
        <v>0</v>
      </c>
      <c r="AO1978" s="365">
        <v>0</v>
      </c>
      <c r="AP1978" s="365">
        <v>0</v>
      </c>
      <c r="AQ1978" s="365">
        <v>211876</v>
      </c>
    </row>
    <row r="1979" spans="1:109">
      <c r="A1979" s="458" t="str">
        <f t="shared" si="30"/>
        <v>1743301264652000</v>
      </c>
      <c r="B1979" s="364" t="s">
        <v>1616</v>
      </c>
      <c r="C1979" s="364" t="s">
        <v>553</v>
      </c>
      <c r="D1979" s="364" t="s">
        <v>576</v>
      </c>
      <c r="E1979" s="364" t="s">
        <v>744</v>
      </c>
      <c r="F1979" s="364" t="s">
        <v>598</v>
      </c>
      <c r="G1979" s="364" t="s">
        <v>599</v>
      </c>
      <c r="H1979" s="364" t="s">
        <v>556</v>
      </c>
      <c r="J1979" s="364" t="s">
        <v>749</v>
      </c>
      <c r="K1979" s="364" t="s">
        <v>558</v>
      </c>
      <c r="L1979" s="364" t="s">
        <v>741</v>
      </c>
      <c r="M1979" s="364" t="s">
        <v>744</v>
      </c>
      <c r="N1979" s="364" t="s">
        <v>739</v>
      </c>
      <c r="O1979" s="364" t="s">
        <v>740</v>
      </c>
      <c r="P1979" s="364" t="s">
        <v>740</v>
      </c>
      <c r="Q1979" s="364" t="s">
        <v>740</v>
      </c>
      <c r="R1979" s="364" t="s">
        <v>742</v>
      </c>
      <c r="S1979" s="364" t="s">
        <v>739</v>
      </c>
      <c r="T1979" s="365">
        <v>4</v>
      </c>
      <c r="U1979" s="365">
        <v>663</v>
      </c>
      <c r="V1979" s="365">
        <v>23000</v>
      </c>
      <c r="W1979" s="365">
        <v>6</v>
      </c>
      <c r="X1979" s="365">
        <v>152</v>
      </c>
      <c r="Y1979" s="365">
        <v>200</v>
      </c>
      <c r="Z1979" s="365">
        <v>13</v>
      </c>
      <c r="AA1979" s="365">
        <v>100</v>
      </c>
      <c r="AB1979" s="365">
        <v>23400</v>
      </c>
      <c r="AC1979" s="365">
        <v>1000</v>
      </c>
      <c r="AD1979" s="365">
        <v>4290601</v>
      </c>
      <c r="AE1979" s="365">
        <v>4180301</v>
      </c>
      <c r="AF1979" s="365">
        <v>2954</v>
      </c>
      <c r="AG1979" s="365">
        <v>17573</v>
      </c>
      <c r="AH1979" s="365">
        <v>97653</v>
      </c>
      <c r="AI1979" s="365">
        <v>197753</v>
      </c>
      <c r="AJ1979" s="365">
        <v>998553</v>
      </c>
      <c r="AK1979" s="365">
        <v>1999553</v>
      </c>
      <c r="AL1979" s="365">
        <v>341201</v>
      </c>
      <c r="AM1979" s="365">
        <v>654175</v>
      </c>
      <c r="AN1979" s="365">
        <v>31920</v>
      </c>
      <c r="AO1979" s="365">
        <v>40888</v>
      </c>
      <c r="AP1979" s="365">
        <v>30196</v>
      </c>
      <c r="AQ1979" s="365">
        <v>32974</v>
      </c>
      <c r="AR1979" s="365">
        <v>27480</v>
      </c>
      <c r="AS1979" s="365">
        <v>98140</v>
      </c>
      <c r="AT1979" s="365">
        <v>0</v>
      </c>
      <c r="AU1979" s="365">
        <v>0</v>
      </c>
      <c r="AV1979" s="365">
        <v>0</v>
      </c>
      <c r="AW1979" s="365">
        <v>0</v>
      </c>
      <c r="AX1979" s="365">
        <v>0</v>
      </c>
      <c r="AY1979" s="365">
        <v>0</v>
      </c>
      <c r="AZ1979" s="365">
        <v>0</v>
      </c>
      <c r="BA1979" s="365">
        <v>0</v>
      </c>
      <c r="BB1979" s="365">
        <v>1</v>
      </c>
      <c r="BC1979" s="365">
        <v>0</v>
      </c>
      <c r="BD1979" s="365">
        <v>0</v>
      </c>
      <c r="BE1979" s="365">
        <v>0</v>
      </c>
      <c r="BF1979" s="365">
        <v>0</v>
      </c>
      <c r="BG1979" s="365">
        <v>0</v>
      </c>
      <c r="BH1979" s="365">
        <v>0</v>
      </c>
      <c r="BI1979" s="365">
        <v>0</v>
      </c>
      <c r="BJ1979" s="365">
        <v>4180301</v>
      </c>
      <c r="BK1979" s="365">
        <v>525</v>
      </c>
      <c r="BL1979" s="365">
        <v>333</v>
      </c>
      <c r="BM1979" s="365">
        <v>3</v>
      </c>
      <c r="BN1979" s="365">
        <v>400</v>
      </c>
      <c r="BO1979" s="365">
        <v>0</v>
      </c>
      <c r="BP1979" s="365">
        <v>4180301</v>
      </c>
      <c r="BQ1979" s="365">
        <v>7482</v>
      </c>
      <c r="BR1979" s="365">
        <v>0</v>
      </c>
      <c r="BS1979" s="365">
        <v>0</v>
      </c>
      <c r="BT1979" s="365">
        <v>0</v>
      </c>
      <c r="BU1979" s="365">
        <v>7482</v>
      </c>
      <c r="BV1979" s="365">
        <v>0</v>
      </c>
      <c r="BW1979" s="365">
        <v>0</v>
      </c>
      <c r="BX1979" s="365">
        <v>0</v>
      </c>
      <c r="BY1979" s="365">
        <v>0</v>
      </c>
      <c r="BZ1979" s="365">
        <v>0</v>
      </c>
      <c r="CA1979" s="365">
        <v>0</v>
      </c>
    </row>
    <row r="1980" spans="1:109">
      <c r="A1980" s="458" t="str">
        <f t="shared" si="30"/>
        <v>1743302264652000</v>
      </c>
      <c r="B1980" s="364" t="s">
        <v>1616</v>
      </c>
      <c r="C1980" s="364" t="s">
        <v>553</v>
      </c>
      <c r="D1980" s="364" t="s">
        <v>576</v>
      </c>
      <c r="E1980" s="364" t="s">
        <v>744</v>
      </c>
      <c r="F1980" s="364" t="s">
        <v>598</v>
      </c>
      <c r="G1980" s="364" t="s">
        <v>599</v>
      </c>
      <c r="H1980" s="364" t="s">
        <v>556</v>
      </c>
      <c r="J1980" s="364" t="s">
        <v>749</v>
      </c>
      <c r="K1980" s="364" t="s">
        <v>561</v>
      </c>
      <c r="L1980" s="364" t="s">
        <v>741</v>
      </c>
      <c r="M1980" s="364" t="s">
        <v>744</v>
      </c>
      <c r="N1980" s="364" t="s">
        <v>739</v>
      </c>
      <c r="O1980" s="364" t="s">
        <v>740</v>
      </c>
      <c r="P1980" s="364" t="s">
        <v>740</v>
      </c>
      <c r="Q1980" s="364" t="s">
        <v>740</v>
      </c>
      <c r="R1980" s="364" t="s">
        <v>742</v>
      </c>
      <c r="S1980" s="364" t="s">
        <v>739</v>
      </c>
      <c r="T1980" s="365">
        <v>0</v>
      </c>
      <c r="U1980" s="365">
        <v>0</v>
      </c>
      <c r="V1980" s="365">
        <v>0</v>
      </c>
      <c r="W1980" s="365">
        <v>0</v>
      </c>
      <c r="X1980" s="365">
        <v>0</v>
      </c>
    </row>
    <row r="1981" spans="1:109">
      <c r="A1981" s="458" t="str">
        <f t="shared" si="30"/>
        <v>1744001264652000</v>
      </c>
      <c r="B1981" s="364" t="s">
        <v>1616</v>
      </c>
      <c r="C1981" s="364" t="s">
        <v>553</v>
      </c>
      <c r="D1981" s="364" t="s">
        <v>576</v>
      </c>
      <c r="E1981" s="364" t="s">
        <v>744</v>
      </c>
      <c r="F1981" s="364" t="s">
        <v>598</v>
      </c>
      <c r="G1981" s="364" t="s">
        <v>599</v>
      </c>
      <c r="H1981" s="364" t="s">
        <v>556</v>
      </c>
      <c r="J1981" s="364" t="s">
        <v>582</v>
      </c>
      <c r="K1981" s="364" t="s">
        <v>558</v>
      </c>
      <c r="L1981" s="364" t="s">
        <v>741</v>
      </c>
      <c r="M1981" s="364" t="s">
        <v>744</v>
      </c>
      <c r="N1981" s="364" t="s">
        <v>739</v>
      </c>
      <c r="O1981" s="364" t="s">
        <v>740</v>
      </c>
      <c r="P1981" s="364" t="s">
        <v>740</v>
      </c>
      <c r="Q1981" s="364" t="s">
        <v>740</v>
      </c>
      <c r="R1981" s="364" t="s">
        <v>742</v>
      </c>
      <c r="S1981" s="364" t="s">
        <v>739</v>
      </c>
      <c r="T1981" s="365">
        <v>0</v>
      </c>
      <c r="U1981" s="365">
        <v>0</v>
      </c>
      <c r="V1981" s="365">
        <v>523482</v>
      </c>
      <c r="W1981" s="365">
        <v>530172</v>
      </c>
      <c r="X1981" s="365">
        <v>0</v>
      </c>
      <c r="Y1981" s="365">
        <v>0</v>
      </c>
      <c r="Z1981" s="365">
        <v>0</v>
      </c>
      <c r="AA1981" s="365">
        <v>0</v>
      </c>
      <c r="AB1981" s="365">
        <v>0</v>
      </c>
      <c r="AC1981" s="365">
        <v>0</v>
      </c>
      <c r="AD1981" s="365">
        <v>0</v>
      </c>
      <c r="AE1981" s="365">
        <v>0</v>
      </c>
      <c r="AF1981" s="365">
        <v>144977</v>
      </c>
      <c r="AG1981" s="365">
        <v>144977</v>
      </c>
      <c r="AH1981" s="365">
        <v>0</v>
      </c>
      <c r="AI1981" s="365">
        <v>0</v>
      </c>
      <c r="AJ1981" s="365">
        <v>0</v>
      </c>
      <c r="AK1981" s="365">
        <v>0</v>
      </c>
      <c r="AL1981" s="365">
        <v>2611</v>
      </c>
      <c r="AM1981" s="365">
        <v>2611</v>
      </c>
      <c r="AN1981" s="365">
        <v>0</v>
      </c>
      <c r="AO1981" s="365">
        <v>0</v>
      </c>
      <c r="AP1981" s="365">
        <v>373560</v>
      </c>
      <c r="AQ1981" s="365">
        <v>373560</v>
      </c>
      <c r="AR1981" s="365">
        <v>0</v>
      </c>
      <c r="AS1981" s="365">
        <v>0</v>
      </c>
      <c r="AT1981" s="365">
        <v>2334</v>
      </c>
      <c r="AU1981" s="365">
        <v>9024</v>
      </c>
      <c r="AV1981" s="365">
        <v>0</v>
      </c>
      <c r="AW1981" s="365">
        <v>0</v>
      </c>
      <c r="AX1981" s="365">
        <v>20557</v>
      </c>
      <c r="AY1981" s="365">
        <v>80775</v>
      </c>
      <c r="AZ1981" s="365">
        <v>0</v>
      </c>
      <c r="BA1981" s="365">
        <v>0</v>
      </c>
      <c r="BB1981" s="365">
        <v>20557</v>
      </c>
      <c r="BC1981" s="365">
        <v>20557</v>
      </c>
      <c r="BD1981" s="365">
        <v>0</v>
      </c>
      <c r="BE1981" s="365">
        <v>0</v>
      </c>
      <c r="BF1981" s="365">
        <v>0</v>
      </c>
      <c r="BG1981" s="365">
        <v>0</v>
      </c>
      <c r="BH1981" s="365">
        <v>60218</v>
      </c>
      <c r="BI1981" s="365">
        <v>544039</v>
      </c>
      <c r="BJ1981" s="365">
        <v>610947</v>
      </c>
      <c r="BK1981" s="365">
        <v>0</v>
      </c>
      <c r="BL1981" s="365">
        <v>6690</v>
      </c>
      <c r="BM1981" s="365">
        <v>0</v>
      </c>
      <c r="BN1981" s="365">
        <v>60218</v>
      </c>
      <c r="BO1981" s="365">
        <v>66908</v>
      </c>
      <c r="BP1981" s="365">
        <v>0</v>
      </c>
      <c r="BQ1981" s="365">
        <v>0</v>
      </c>
      <c r="BR1981" s="365">
        <v>0</v>
      </c>
      <c r="BS1981" s="365">
        <v>0</v>
      </c>
      <c r="BT1981" s="365">
        <v>66908</v>
      </c>
      <c r="BU1981" s="365">
        <v>0</v>
      </c>
      <c r="BV1981" s="365">
        <v>0</v>
      </c>
      <c r="BW1981" s="365">
        <v>0</v>
      </c>
      <c r="BX1981" s="365">
        <v>0</v>
      </c>
      <c r="BY1981" s="365">
        <v>0</v>
      </c>
      <c r="BZ1981" s="365">
        <v>0</v>
      </c>
      <c r="CA1981" s="365">
        <v>0</v>
      </c>
      <c r="CB1981" s="365">
        <v>0</v>
      </c>
      <c r="CC1981" s="365">
        <v>0</v>
      </c>
    </row>
    <row r="1982" spans="1:109">
      <c r="A1982" s="458" t="str">
        <f t="shared" si="30"/>
        <v>1744002264652000</v>
      </c>
      <c r="B1982" s="364" t="s">
        <v>1616</v>
      </c>
      <c r="C1982" s="364" t="s">
        <v>553</v>
      </c>
      <c r="D1982" s="364" t="s">
        <v>576</v>
      </c>
      <c r="E1982" s="364" t="s">
        <v>744</v>
      </c>
      <c r="F1982" s="364" t="s">
        <v>598</v>
      </c>
      <c r="G1982" s="364" t="s">
        <v>599</v>
      </c>
      <c r="H1982" s="364" t="s">
        <v>556</v>
      </c>
      <c r="J1982" s="364" t="s">
        <v>582</v>
      </c>
      <c r="K1982" s="364" t="s">
        <v>561</v>
      </c>
      <c r="L1982" s="364" t="s">
        <v>741</v>
      </c>
      <c r="M1982" s="364" t="s">
        <v>744</v>
      </c>
      <c r="N1982" s="364" t="s">
        <v>739</v>
      </c>
      <c r="O1982" s="364" t="s">
        <v>740</v>
      </c>
      <c r="P1982" s="364" t="s">
        <v>740</v>
      </c>
      <c r="Q1982" s="364" t="s">
        <v>740</v>
      </c>
      <c r="R1982" s="364" t="s">
        <v>742</v>
      </c>
      <c r="S1982" s="364" t="s">
        <v>739</v>
      </c>
      <c r="T1982" s="365">
        <v>0</v>
      </c>
      <c r="U1982" s="365">
        <v>0</v>
      </c>
      <c r="V1982" s="365">
        <v>0</v>
      </c>
      <c r="W1982" s="365">
        <v>0</v>
      </c>
      <c r="X1982" s="365">
        <v>6268</v>
      </c>
      <c r="Y1982" s="365">
        <v>6268</v>
      </c>
      <c r="Z1982" s="365">
        <v>0</v>
      </c>
      <c r="AA1982" s="365">
        <v>0</v>
      </c>
      <c r="AB1982" s="365">
        <v>14289</v>
      </c>
      <c r="AC1982" s="365">
        <v>14289</v>
      </c>
      <c r="AD1982" s="365">
        <v>0</v>
      </c>
      <c r="AE1982" s="365">
        <v>0</v>
      </c>
      <c r="AF1982" s="365">
        <v>0</v>
      </c>
      <c r="AG1982" s="365">
        <v>0</v>
      </c>
      <c r="AH1982" s="365">
        <v>0</v>
      </c>
      <c r="AI1982" s="365">
        <v>0</v>
      </c>
      <c r="AJ1982" s="365">
        <v>0</v>
      </c>
      <c r="AK1982" s="365">
        <v>0</v>
      </c>
      <c r="AL1982" s="365">
        <v>0</v>
      </c>
      <c r="AM1982" s="365">
        <v>0</v>
      </c>
      <c r="AN1982" s="365">
        <v>0</v>
      </c>
      <c r="AO1982" s="365">
        <v>0</v>
      </c>
      <c r="AP1982" s="365">
        <v>0</v>
      </c>
      <c r="AQ1982" s="365">
        <v>0</v>
      </c>
      <c r="AR1982" s="365">
        <v>0</v>
      </c>
      <c r="AS1982" s="365">
        <v>0</v>
      </c>
      <c r="AT1982" s="365">
        <v>0</v>
      </c>
      <c r="AU1982" s="365">
        <v>0</v>
      </c>
      <c r="AV1982" s="365">
        <v>2334</v>
      </c>
      <c r="AW1982" s="365">
        <v>2334</v>
      </c>
      <c r="AX1982" s="365">
        <v>0</v>
      </c>
      <c r="AY1982" s="365">
        <v>0</v>
      </c>
      <c r="AZ1982" s="365">
        <v>0</v>
      </c>
      <c r="BA1982" s="365">
        <v>0</v>
      </c>
      <c r="BB1982" s="365">
        <v>0</v>
      </c>
      <c r="BC1982" s="365">
        <v>0</v>
      </c>
      <c r="BD1982" s="365">
        <v>0</v>
      </c>
      <c r="BE1982" s="365">
        <v>0</v>
      </c>
      <c r="BF1982" s="365">
        <v>0</v>
      </c>
      <c r="BG1982" s="365">
        <v>0</v>
      </c>
      <c r="BH1982" s="365">
        <v>0</v>
      </c>
      <c r="BI1982" s="365">
        <v>6690</v>
      </c>
    </row>
    <row r="1983" spans="1:109">
      <c r="A1983" s="458" t="str">
        <f t="shared" si="30"/>
        <v>1744501264652000</v>
      </c>
      <c r="B1983" s="364" t="s">
        <v>1616</v>
      </c>
      <c r="C1983" s="364" t="s">
        <v>553</v>
      </c>
      <c r="D1983" s="364" t="s">
        <v>576</v>
      </c>
      <c r="E1983" s="364" t="s">
        <v>744</v>
      </c>
      <c r="F1983" s="364" t="s">
        <v>598</v>
      </c>
      <c r="G1983" s="364" t="s">
        <v>599</v>
      </c>
      <c r="H1983" s="364" t="s">
        <v>556</v>
      </c>
      <c r="J1983" s="364" t="s">
        <v>571</v>
      </c>
      <c r="K1983" s="364" t="s">
        <v>558</v>
      </c>
      <c r="L1983" s="364" t="s">
        <v>741</v>
      </c>
      <c r="M1983" s="364" t="s">
        <v>744</v>
      </c>
      <c r="N1983" s="364" t="s">
        <v>739</v>
      </c>
      <c r="O1983" s="364" t="s">
        <v>740</v>
      </c>
      <c r="P1983" s="364" t="s">
        <v>740</v>
      </c>
      <c r="Q1983" s="364" t="s">
        <v>740</v>
      </c>
      <c r="R1983" s="364" t="s">
        <v>742</v>
      </c>
      <c r="S1983" s="364" t="s">
        <v>739</v>
      </c>
      <c r="T1983" s="365">
        <v>230319</v>
      </c>
      <c r="U1983" s="365">
        <v>0</v>
      </c>
      <c r="V1983" s="365">
        <v>0</v>
      </c>
      <c r="W1983" s="365">
        <v>147051</v>
      </c>
      <c r="X1983" s="365">
        <v>114195</v>
      </c>
      <c r="Y1983" s="365">
        <v>109501</v>
      </c>
      <c r="Z1983" s="365">
        <v>0</v>
      </c>
      <c r="AA1983" s="365">
        <v>0</v>
      </c>
      <c r="AB1983" s="365">
        <v>0</v>
      </c>
      <c r="AC1983" s="365">
        <v>0</v>
      </c>
      <c r="AD1983" s="365">
        <v>0</v>
      </c>
      <c r="AE1983" s="365">
        <v>601066</v>
      </c>
      <c r="AF1983" s="365">
        <v>0</v>
      </c>
      <c r="AG1983" s="365">
        <v>0</v>
      </c>
      <c r="AH1983" s="365">
        <v>0</v>
      </c>
      <c r="AI1983" s="365">
        <v>202902</v>
      </c>
      <c r="AJ1983" s="365">
        <v>0</v>
      </c>
      <c r="AK1983" s="365">
        <v>304858</v>
      </c>
    </row>
    <row r="1984" spans="1:109">
      <c r="A1984" s="458" t="str">
        <f t="shared" si="30"/>
        <v>1744502264652000</v>
      </c>
      <c r="B1984" s="364" t="s">
        <v>1616</v>
      </c>
      <c r="C1984" s="364" t="s">
        <v>553</v>
      </c>
      <c r="D1984" s="364" t="s">
        <v>576</v>
      </c>
      <c r="E1984" s="364" t="s">
        <v>744</v>
      </c>
      <c r="F1984" s="364" t="s">
        <v>598</v>
      </c>
      <c r="G1984" s="364" t="s">
        <v>599</v>
      </c>
      <c r="H1984" s="364" t="s">
        <v>556</v>
      </c>
      <c r="J1984" s="364" t="s">
        <v>571</v>
      </c>
      <c r="K1984" s="364" t="s">
        <v>561</v>
      </c>
      <c r="L1984" s="364" t="s">
        <v>741</v>
      </c>
      <c r="M1984" s="364" t="s">
        <v>744</v>
      </c>
      <c r="N1984" s="364" t="s">
        <v>739</v>
      </c>
      <c r="O1984" s="364" t="s">
        <v>740</v>
      </c>
      <c r="P1984" s="364" t="s">
        <v>740</v>
      </c>
      <c r="Q1984" s="364" t="s">
        <v>740</v>
      </c>
      <c r="R1984" s="364" t="s">
        <v>742</v>
      </c>
      <c r="S1984" s="364" t="s">
        <v>739</v>
      </c>
      <c r="T1984" s="365">
        <v>53598</v>
      </c>
      <c r="U1984" s="365">
        <v>0</v>
      </c>
      <c r="V1984" s="365">
        <v>0</v>
      </c>
      <c r="W1984" s="365">
        <v>30910</v>
      </c>
      <c r="X1984" s="365">
        <v>1884</v>
      </c>
      <c r="Y1984" s="365">
        <v>1812</v>
      </c>
      <c r="Z1984" s="365">
        <v>0</v>
      </c>
      <c r="AA1984" s="365">
        <v>0</v>
      </c>
      <c r="AB1984" s="365">
        <v>0</v>
      </c>
      <c r="AC1984" s="365">
        <v>0</v>
      </c>
      <c r="AD1984" s="365">
        <v>0</v>
      </c>
      <c r="AE1984" s="365">
        <v>88204</v>
      </c>
      <c r="AF1984" s="365">
        <v>0</v>
      </c>
      <c r="AG1984" s="365">
        <v>0</v>
      </c>
      <c r="AH1984" s="365">
        <v>0</v>
      </c>
      <c r="AI1984" s="365">
        <v>3520</v>
      </c>
      <c r="AJ1984" s="365">
        <v>0</v>
      </c>
      <c r="AK1984" s="365">
        <v>43896</v>
      </c>
    </row>
    <row r="1985" spans="1:37">
      <c r="A1985" s="458" t="str">
        <f t="shared" si="30"/>
        <v>1744503264652000</v>
      </c>
      <c r="B1985" s="364" t="s">
        <v>1616</v>
      </c>
      <c r="C1985" s="364" t="s">
        <v>553</v>
      </c>
      <c r="D1985" s="364" t="s">
        <v>576</v>
      </c>
      <c r="E1985" s="364" t="s">
        <v>744</v>
      </c>
      <c r="F1985" s="364" t="s">
        <v>598</v>
      </c>
      <c r="G1985" s="364" t="s">
        <v>599</v>
      </c>
      <c r="H1985" s="364" t="s">
        <v>556</v>
      </c>
      <c r="J1985" s="364" t="s">
        <v>571</v>
      </c>
      <c r="K1985" s="364" t="s">
        <v>562</v>
      </c>
      <c r="L1985" s="364" t="s">
        <v>741</v>
      </c>
      <c r="M1985" s="364" t="s">
        <v>744</v>
      </c>
      <c r="N1985" s="364" t="s">
        <v>739</v>
      </c>
      <c r="O1985" s="364" t="s">
        <v>740</v>
      </c>
      <c r="P1985" s="364" t="s">
        <v>740</v>
      </c>
      <c r="Q1985" s="364" t="s">
        <v>740</v>
      </c>
      <c r="R1985" s="364" t="s">
        <v>742</v>
      </c>
      <c r="S1985" s="364" t="s">
        <v>739</v>
      </c>
      <c r="T1985" s="365">
        <v>237177</v>
      </c>
      <c r="U1985" s="365">
        <v>0</v>
      </c>
      <c r="V1985" s="365">
        <v>0</v>
      </c>
      <c r="W1985" s="365">
        <v>138344</v>
      </c>
      <c r="X1985" s="365">
        <v>130632</v>
      </c>
      <c r="Y1985" s="365">
        <v>75333</v>
      </c>
      <c r="Z1985" s="365">
        <v>0</v>
      </c>
      <c r="AA1985" s="365">
        <v>0</v>
      </c>
      <c r="AB1985" s="365">
        <v>0</v>
      </c>
      <c r="AC1985" s="365">
        <v>0</v>
      </c>
      <c r="AD1985" s="365">
        <v>0</v>
      </c>
      <c r="AE1985" s="365">
        <v>581486</v>
      </c>
      <c r="AF1985" s="365">
        <v>0</v>
      </c>
      <c r="AG1985" s="365">
        <v>0</v>
      </c>
      <c r="AH1985" s="365">
        <v>0</v>
      </c>
      <c r="AI1985" s="365">
        <v>205970</v>
      </c>
      <c r="AJ1985" s="365">
        <v>0</v>
      </c>
      <c r="AK1985" s="365">
        <v>310520</v>
      </c>
    </row>
    <row r="1986" spans="1:37">
      <c r="A1986" s="458" t="str">
        <f t="shared" si="30"/>
        <v>1744504264652000</v>
      </c>
      <c r="B1986" s="364" t="s">
        <v>1616</v>
      </c>
      <c r="C1986" s="364" t="s">
        <v>553</v>
      </c>
      <c r="D1986" s="364" t="s">
        <v>576</v>
      </c>
      <c r="E1986" s="364" t="s">
        <v>744</v>
      </c>
      <c r="F1986" s="364" t="s">
        <v>598</v>
      </c>
      <c r="G1986" s="364" t="s">
        <v>599</v>
      </c>
      <c r="H1986" s="364" t="s">
        <v>556</v>
      </c>
      <c r="J1986" s="364" t="s">
        <v>571</v>
      </c>
      <c r="K1986" s="364" t="s">
        <v>563</v>
      </c>
      <c r="L1986" s="364" t="s">
        <v>741</v>
      </c>
      <c r="M1986" s="364" t="s">
        <v>744</v>
      </c>
      <c r="N1986" s="364" t="s">
        <v>739</v>
      </c>
      <c r="O1986" s="364" t="s">
        <v>740</v>
      </c>
      <c r="P1986" s="364" t="s">
        <v>740</v>
      </c>
      <c r="Q1986" s="364" t="s">
        <v>740</v>
      </c>
      <c r="R1986" s="364" t="s">
        <v>742</v>
      </c>
      <c r="S1986" s="364" t="s">
        <v>739</v>
      </c>
      <c r="T1986" s="365">
        <v>47516</v>
      </c>
      <c r="U1986" s="365">
        <v>0</v>
      </c>
      <c r="V1986" s="365">
        <v>0</v>
      </c>
      <c r="W1986" s="365">
        <v>27460</v>
      </c>
      <c r="X1986" s="365">
        <v>1522</v>
      </c>
      <c r="Y1986" s="365">
        <v>1290</v>
      </c>
      <c r="Z1986" s="365">
        <v>0</v>
      </c>
      <c r="AA1986" s="365">
        <v>0</v>
      </c>
      <c r="AB1986" s="365">
        <v>0</v>
      </c>
      <c r="AC1986" s="365">
        <v>0</v>
      </c>
      <c r="AD1986" s="365">
        <v>0</v>
      </c>
      <c r="AE1986" s="365">
        <v>77788</v>
      </c>
      <c r="AF1986" s="365">
        <v>0</v>
      </c>
      <c r="AG1986" s="365">
        <v>0</v>
      </c>
      <c r="AH1986" s="365">
        <v>0</v>
      </c>
      <c r="AI1986" s="365">
        <v>2817</v>
      </c>
      <c r="AJ1986" s="365">
        <v>0</v>
      </c>
      <c r="AK1986" s="365">
        <v>42273</v>
      </c>
    </row>
    <row r="1987" spans="1:37">
      <c r="A1987" s="458" t="str">
        <f t="shared" ref="A1987:A2050" si="31">+D1987&amp;E1987&amp;J1987&amp;K1987&amp;F1987&amp;H1987</f>
        <v>1744505264652000</v>
      </c>
      <c r="B1987" s="364" t="s">
        <v>1616</v>
      </c>
      <c r="C1987" s="364" t="s">
        <v>553</v>
      </c>
      <c r="D1987" s="364" t="s">
        <v>576</v>
      </c>
      <c r="E1987" s="364" t="s">
        <v>744</v>
      </c>
      <c r="F1987" s="364" t="s">
        <v>598</v>
      </c>
      <c r="G1987" s="364" t="s">
        <v>599</v>
      </c>
      <c r="H1987" s="364" t="s">
        <v>556</v>
      </c>
      <c r="J1987" s="364" t="s">
        <v>571</v>
      </c>
      <c r="K1987" s="364" t="s">
        <v>564</v>
      </c>
      <c r="L1987" s="364" t="s">
        <v>741</v>
      </c>
      <c r="M1987" s="364" t="s">
        <v>744</v>
      </c>
      <c r="N1987" s="364" t="s">
        <v>739</v>
      </c>
      <c r="O1987" s="364" t="s">
        <v>740</v>
      </c>
      <c r="P1987" s="364" t="s">
        <v>740</v>
      </c>
      <c r="Q1987" s="364" t="s">
        <v>740</v>
      </c>
      <c r="R1987" s="364" t="s">
        <v>742</v>
      </c>
      <c r="S1987" s="364" t="s">
        <v>739</v>
      </c>
      <c r="T1987" s="365">
        <v>209374</v>
      </c>
      <c r="U1987" s="365">
        <v>0</v>
      </c>
      <c r="V1987" s="365">
        <v>0</v>
      </c>
      <c r="W1987" s="365">
        <v>126974</v>
      </c>
      <c r="X1987" s="365">
        <v>111458</v>
      </c>
      <c r="Y1987" s="365">
        <v>75347</v>
      </c>
      <c r="Z1987" s="365">
        <v>0</v>
      </c>
      <c r="AA1987" s="365">
        <v>0</v>
      </c>
      <c r="AB1987" s="365">
        <v>0</v>
      </c>
      <c r="AC1987" s="365">
        <v>0</v>
      </c>
      <c r="AD1987" s="365">
        <v>0</v>
      </c>
      <c r="AE1987" s="365">
        <v>523153</v>
      </c>
      <c r="AF1987" s="365">
        <v>0</v>
      </c>
      <c r="AG1987" s="365">
        <v>0</v>
      </c>
      <c r="AH1987" s="365">
        <v>0</v>
      </c>
      <c r="AI1987" s="365">
        <v>186811</v>
      </c>
      <c r="AJ1987" s="365">
        <v>0</v>
      </c>
      <c r="AK1987" s="365">
        <v>294956</v>
      </c>
    </row>
    <row r="1988" spans="1:37">
      <c r="A1988" s="458" t="str">
        <f t="shared" si="31"/>
        <v>1744506264652000</v>
      </c>
      <c r="B1988" s="364" t="s">
        <v>1616</v>
      </c>
      <c r="C1988" s="364" t="s">
        <v>553</v>
      </c>
      <c r="D1988" s="364" t="s">
        <v>576</v>
      </c>
      <c r="E1988" s="364" t="s">
        <v>744</v>
      </c>
      <c r="F1988" s="364" t="s">
        <v>598</v>
      </c>
      <c r="G1988" s="364" t="s">
        <v>599</v>
      </c>
      <c r="H1988" s="364" t="s">
        <v>556</v>
      </c>
      <c r="J1988" s="364" t="s">
        <v>571</v>
      </c>
      <c r="K1988" s="364" t="s">
        <v>565</v>
      </c>
      <c r="L1988" s="364" t="s">
        <v>741</v>
      </c>
      <c r="M1988" s="364" t="s">
        <v>744</v>
      </c>
      <c r="N1988" s="364" t="s">
        <v>739</v>
      </c>
      <c r="O1988" s="364" t="s">
        <v>740</v>
      </c>
      <c r="P1988" s="364" t="s">
        <v>740</v>
      </c>
      <c r="Q1988" s="364" t="s">
        <v>740</v>
      </c>
      <c r="R1988" s="364" t="s">
        <v>742</v>
      </c>
      <c r="S1988" s="364" t="s">
        <v>739</v>
      </c>
      <c r="T1988" s="365">
        <v>41541</v>
      </c>
      <c r="U1988" s="365">
        <v>0</v>
      </c>
      <c r="V1988" s="365">
        <v>0</v>
      </c>
      <c r="W1988" s="365">
        <v>24477</v>
      </c>
      <c r="X1988" s="365">
        <v>1135</v>
      </c>
      <c r="Y1988" s="365">
        <v>1044</v>
      </c>
      <c r="Z1988" s="365">
        <v>0</v>
      </c>
      <c r="AA1988" s="365">
        <v>0</v>
      </c>
      <c r="AB1988" s="365">
        <v>0</v>
      </c>
      <c r="AC1988" s="365">
        <v>0</v>
      </c>
      <c r="AD1988" s="365">
        <v>0</v>
      </c>
      <c r="AE1988" s="365">
        <v>68197</v>
      </c>
      <c r="AF1988" s="365">
        <v>0</v>
      </c>
      <c r="AG1988" s="365">
        <v>0</v>
      </c>
      <c r="AH1988" s="365">
        <v>0</v>
      </c>
      <c r="AI1988" s="365">
        <v>2182</v>
      </c>
      <c r="AJ1988" s="365">
        <v>0</v>
      </c>
      <c r="AK1988" s="365">
        <v>39696</v>
      </c>
    </row>
    <row r="1989" spans="1:37">
      <c r="A1989" s="458" t="str">
        <f t="shared" si="31"/>
        <v>1744507264652000</v>
      </c>
      <c r="B1989" s="364" t="s">
        <v>1616</v>
      </c>
      <c r="C1989" s="364" t="s">
        <v>553</v>
      </c>
      <c r="D1989" s="364" t="s">
        <v>576</v>
      </c>
      <c r="E1989" s="364" t="s">
        <v>744</v>
      </c>
      <c r="F1989" s="364" t="s">
        <v>598</v>
      </c>
      <c r="G1989" s="364" t="s">
        <v>599</v>
      </c>
      <c r="H1989" s="364" t="s">
        <v>556</v>
      </c>
      <c r="J1989" s="364" t="s">
        <v>571</v>
      </c>
      <c r="K1989" s="364" t="s">
        <v>566</v>
      </c>
      <c r="L1989" s="364" t="s">
        <v>741</v>
      </c>
      <c r="M1989" s="364" t="s">
        <v>744</v>
      </c>
      <c r="N1989" s="364" t="s">
        <v>739</v>
      </c>
      <c r="O1989" s="364" t="s">
        <v>740</v>
      </c>
      <c r="P1989" s="364" t="s">
        <v>740</v>
      </c>
      <c r="Q1989" s="364" t="s">
        <v>740</v>
      </c>
      <c r="R1989" s="364" t="s">
        <v>742</v>
      </c>
      <c r="S1989" s="364" t="s">
        <v>739</v>
      </c>
      <c r="T1989" s="365">
        <v>194292</v>
      </c>
      <c r="U1989" s="365">
        <v>0</v>
      </c>
      <c r="V1989" s="365">
        <v>0</v>
      </c>
      <c r="W1989" s="365">
        <v>120849</v>
      </c>
      <c r="X1989" s="365">
        <v>92042</v>
      </c>
      <c r="Y1989" s="365">
        <v>75374</v>
      </c>
      <c r="Z1989" s="365">
        <v>0</v>
      </c>
      <c r="AA1989" s="365">
        <v>0</v>
      </c>
      <c r="AB1989" s="365">
        <v>0</v>
      </c>
      <c r="AC1989" s="365">
        <v>0</v>
      </c>
      <c r="AD1989" s="365">
        <v>0</v>
      </c>
      <c r="AE1989" s="365">
        <v>482557</v>
      </c>
      <c r="AF1989" s="365">
        <v>0</v>
      </c>
      <c r="AG1989" s="365">
        <v>0</v>
      </c>
      <c r="AH1989" s="365">
        <v>0</v>
      </c>
      <c r="AI1989" s="365">
        <v>167424</v>
      </c>
      <c r="AJ1989" s="365">
        <v>0</v>
      </c>
      <c r="AK1989" s="365">
        <v>279543</v>
      </c>
    </row>
    <row r="1990" spans="1:37">
      <c r="A1990" s="458" t="str">
        <f t="shared" si="31"/>
        <v>1744508264652000</v>
      </c>
      <c r="B1990" s="364" t="s">
        <v>1616</v>
      </c>
      <c r="C1990" s="364" t="s">
        <v>553</v>
      </c>
      <c r="D1990" s="364" t="s">
        <v>576</v>
      </c>
      <c r="E1990" s="364" t="s">
        <v>744</v>
      </c>
      <c r="F1990" s="364" t="s">
        <v>598</v>
      </c>
      <c r="G1990" s="364" t="s">
        <v>599</v>
      </c>
      <c r="H1990" s="364" t="s">
        <v>556</v>
      </c>
      <c r="J1990" s="364" t="s">
        <v>571</v>
      </c>
      <c r="K1990" s="364" t="s">
        <v>554</v>
      </c>
      <c r="L1990" s="364" t="s">
        <v>741</v>
      </c>
      <c r="M1990" s="364" t="s">
        <v>744</v>
      </c>
      <c r="N1990" s="364" t="s">
        <v>739</v>
      </c>
      <c r="O1990" s="364" t="s">
        <v>740</v>
      </c>
      <c r="P1990" s="364" t="s">
        <v>740</v>
      </c>
      <c r="Q1990" s="364" t="s">
        <v>740</v>
      </c>
      <c r="R1990" s="364" t="s">
        <v>742</v>
      </c>
      <c r="S1990" s="364" t="s">
        <v>739</v>
      </c>
      <c r="T1990" s="365">
        <v>36796</v>
      </c>
      <c r="U1990" s="365">
        <v>0</v>
      </c>
      <c r="V1990" s="365">
        <v>0</v>
      </c>
      <c r="W1990" s="365">
        <v>21936</v>
      </c>
      <c r="X1990" s="365">
        <v>850</v>
      </c>
      <c r="Y1990" s="365">
        <v>791</v>
      </c>
      <c r="Z1990" s="365">
        <v>0</v>
      </c>
      <c r="AA1990" s="365">
        <v>0</v>
      </c>
      <c r="AB1990" s="365">
        <v>0</v>
      </c>
      <c r="AC1990" s="365">
        <v>0</v>
      </c>
      <c r="AD1990" s="365">
        <v>0</v>
      </c>
      <c r="AE1990" s="365">
        <v>60373</v>
      </c>
      <c r="AF1990" s="365">
        <v>0</v>
      </c>
      <c r="AG1990" s="365">
        <v>0</v>
      </c>
      <c r="AH1990" s="365">
        <v>0</v>
      </c>
      <c r="AI1990" s="365">
        <v>1643</v>
      </c>
      <c r="AJ1990" s="365">
        <v>0</v>
      </c>
      <c r="AK1990" s="365">
        <v>37171</v>
      </c>
    </row>
    <row r="1991" spans="1:37">
      <c r="A1991" s="458" t="str">
        <f t="shared" si="31"/>
        <v>1744509264652000</v>
      </c>
      <c r="B1991" s="364" t="s">
        <v>1616</v>
      </c>
      <c r="C1991" s="364" t="s">
        <v>553</v>
      </c>
      <c r="D1991" s="364" t="s">
        <v>576</v>
      </c>
      <c r="E1991" s="364" t="s">
        <v>744</v>
      </c>
      <c r="F1991" s="364" t="s">
        <v>598</v>
      </c>
      <c r="G1991" s="364" t="s">
        <v>599</v>
      </c>
      <c r="H1991" s="364" t="s">
        <v>556</v>
      </c>
      <c r="J1991" s="364" t="s">
        <v>571</v>
      </c>
      <c r="K1991" s="364" t="s">
        <v>567</v>
      </c>
      <c r="L1991" s="364" t="s">
        <v>741</v>
      </c>
      <c r="M1991" s="364" t="s">
        <v>744</v>
      </c>
      <c r="N1991" s="364" t="s">
        <v>739</v>
      </c>
      <c r="O1991" s="364" t="s">
        <v>740</v>
      </c>
      <c r="P1991" s="364" t="s">
        <v>740</v>
      </c>
      <c r="Q1991" s="364" t="s">
        <v>740</v>
      </c>
      <c r="R1991" s="364" t="s">
        <v>742</v>
      </c>
      <c r="S1991" s="364" t="s">
        <v>739</v>
      </c>
      <c r="T1991" s="365">
        <v>179834</v>
      </c>
      <c r="U1991" s="365">
        <v>0</v>
      </c>
      <c r="V1991" s="365">
        <v>0</v>
      </c>
      <c r="W1991" s="365">
        <v>117386</v>
      </c>
      <c r="X1991" s="365">
        <v>92048</v>
      </c>
      <c r="Y1991" s="365">
        <v>53022</v>
      </c>
      <c r="Z1991" s="365">
        <v>0</v>
      </c>
      <c r="AA1991" s="365">
        <v>0</v>
      </c>
      <c r="AB1991" s="365">
        <v>0</v>
      </c>
      <c r="AC1991" s="365">
        <v>0</v>
      </c>
      <c r="AD1991" s="365">
        <v>0</v>
      </c>
      <c r="AE1991" s="365">
        <v>442290</v>
      </c>
      <c r="AF1991" s="365">
        <v>0</v>
      </c>
      <c r="AG1991" s="365">
        <v>0</v>
      </c>
      <c r="AH1991" s="365">
        <v>0</v>
      </c>
      <c r="AI1991" s="365">
        <v>145070</v>
      </c>
      <c r="AJ1991" s="365">
        <v>0</v>
      </c>
      <c r="AK1991" s="365">
        <v>262194</v>
      </c>
    </row>
    <row r="1992" spans="1:37">
      <c r="A1992" s="458" t="str">
        <f t="shared" si="31"/>
        <v>1744510264652000</v>
      </c>
      <c r="B1992" s="364" t="s">
        <v>1616</v>
      </c>
      <c r="C1992" s="364" t="s">
        <v>553</v>
      </c>
      <c r="D1992" s="364" t="s">
        <v>576</v>
      </c>
      <c r="E1992" s="364" t="s">
        <v>744</v>
      </c>
      <c r="F1992" s="364" t="s">
        <v>598</v>
      </c>
      <c r="G1992" s="364" t="s">
        <v>599</v>
      </c>
      <c r="H1992" s="364" t="s">
        <v>556</v>
      </c>
      <c r="J1992" s="364" t="s">
        <v>571</v>
      </c>
      <c r="K1992" s="364" t="s">
        <v>568</v>
      </c>
      <c r="L1992" s="364" t="s">
        <v>741</v>
      </c>
      <c r="M1992" s="364" t="s">
        <v>744</v>
      </c>
      <c r="N1992" s="364" t="s">
        <v>739</v>
      </c>
      <c r="O1992" s="364" t="s">
        <v>740</v>
      </c>
      <c r="P1992" s="364" t="s">
        <v>740</v>
      </c>
      <c r="Q1992" s="364" t="s">
        <v>740</v>
      </c>
      <c r="R1992" s="364" t="s">
        <v>742</v>
      </c>
      <c r="S1992" s="364" t="s">
        <v>739</v>
      </c>
      <c r="T1992" s="365">
        <v>32820</v>
      </c>
      <c r="U1992" s="365">
        <v>0</v>
      </c>
      <c r="V1992" s="365">
        <v>0</v>
      </c>
      <c r="W1992" s="365">
        <v>19606</v>
      </c>
      <c r="X1992" s="365">
        <v>625</v>
      </c>
      <c r="Y1992" s="365">
        <v>566</v>
      </c>
      <c r="Z1992" s="365">
        <v>0</v>
      </c>
      <c r="AA1992" s="365">
        <v>0</v>
      </c>
      <c r="AB1992" s="365">
        <v>0</v>
      </c>
      <c r="AC1992" s="365">
        <v>0</v>
      </c>
      <c r="AD1992" s="365">
        <v>0</v>
      </c>
      <c r="AE1992" s="365">
        <v>53617</v>
      </c>
      <c r="AF1992" s="365">
        <v>0</v>
      </c>
      <c r="AG1992" s="365">
        <v>0</v>
      </c>
      <c r="AH1992" s="365">
        <v>0</v>
      </c>
      <c r="AI1992" s="365">
        <v>1191</v>
      </c>
      <c r="AJ1992" s="365">
        <v>0</v>
      </c>
      <c r="AK1992" s="365">
        <v>34683</v>
      </c>
    </row>
    <row r="1993" spans="1:37">
      <c r="A1993" s="458" t="str">
        <f t="shared" si="31"/>
        <v>1744511264652000</v>
      </c>
      <c r="B1993" s="364" t="s">
        <v>1616</v>
      </c>
      <c r="C1993" s="364" t="s">
        <v>553</v>
      </c>
      <c r="D1993" s="364" t="s">
        <v>576</v>
      </c>
      <c r="E1993" s="364" t="s">
        <v>744</v>
      </c>
      <c r="F1993" s="364" t="s">
        <v>598</v>
      </c>
      <c r="G1993" s="364" t="s">
        <v>599</v>
      </c>
      <c r="H1993" s="364" t="s">
        <v>556</v>
      </c>
      <c r="J1993" s="364" t="s">
        <v>571</v>
      </c>
      <c r="K1993" s="364" t="s">
        <v>569</v>
      </c>
      <c r="L1993" s="364" t="s">
        <v>741</v>
      </c>
      <c r="M1993" s="364" t="s">
        <v>744</v>
      </c>
      <c r="N1993" s="364" t="s">
        <v>739</v>
      </c>
      <c r="O1993" s="364" t="s">
        <v>740</v>
      </c>
      <c r="P1993" s="364" t="s">
        <v>740</v>
      </c>
      <c r="Q1993" s="364" t="s">
        <v>740</v>
      </c>
      <c r="R1993" s="364" t="s">
        <v>742</v>
      </c>
      <c r="S1993" s="364" t="s">
        <v>739</v>
      </c>
      <c r="T1993" s="365">
        <v>174443</v>
      </c>
      <c r="U1993" s="365">
        <v>0</v>
      </c>
      <c r="V1993" s="365">
        <v>0</v>
      </c>
      <c r="W1993" s="365">
        <v>113313</v>
      </c>
      <c r="X1993" s="365">
        <v>66267</v>
      </c>
      <c r="Y1993" s="365">
        <v>53022</v>
      </c>
      <c r="Z1993" s="365">
        <v>0</v>
      </c>
      <c r="AA1993" s="365">
        <v>0</v>
      </c>
      <c r="AB1993" s="365">
        <v>0</v>
      </c>
      <c r="AC1993" s="365">
        <v>0</v>
      </c>
      <c r="AD1993" s="365">
        <v>0</v>
      </c>
      <c r="AE1993" s="365">
        <v>407045</v>
      </c>
      <c r="AF1993" s="365">
        <v>0</v>
      </c>
      <c r="AG1993" s="365">
        <v>0</v>
      </c>
      <c r="AH1993" s="365">
        <v>0</v>
      </c>
      <c r="AI1993" s="365">
        <v>119289</v>
      </c>
      <c r="AJ1993" s="365">
        <v>0</v>
      </c>
      <c r="AK1993" s="365">
        <v>242197</v>
      </c>
    </row>
    <row r="1994" spans="1:37">
      <c r="A1994" s="458" t="str">
        <f t="shared" si="31"/>
        <v>1744512264652000</v>
      </c>
      <c r="B1994" s="364" t="s">
        <v>1616</v>
      </c>
      <c r="C1994" s="364" t="s">
        <v>553</v>
      </c>
      <c r="D1994" s="364" t="s">
        <v>576</v>
      </c>
      <c r="E1994" s="364" t="s">
        <v>744</v>
      </c>
      <c r="F1994" s="364" t="s">
        <v>598</v>
      </c>
      <c r="G1994" s="364" t="s">
        <v>599</v>
      </c>
      <c r="H1994" s="364" t="s">
        <v>556</v>
      </c>
      <c r="J1994" s="364" t="s">
        <v>571</v>
      </c>
      <c r="K1994" s="364" t="s">
        <v>557</v>
      </c>
      <c r="L1994" s="364" t="s">
        <v>741</v>
      </c>
      <c r="M1994" s="364" t="s">
        <v>744</v>
      </c>
      <c r="N1994" s="364" t="s">
        <v>739</v>
      </c>
      <c r="O1994" s="364" t="s">
        <v>740</v>
      </c>
      <c r="P1994" s="364" t="s">
        <v>740</v>
      </c>
      <c r="Q1994" s="364" t="s">
        <v>740</v>
      </c>
      <c r="R1994" s="364" t="s">
        <v>742</v>
      </c>
      <c r="S1994" s="364" t="s">
        <v>739</v>
      </c>
      <c r="T1994" s="365">
        <v>29435</v>
      </c>
      <c r="U1994" s="365">
        <v>0</v>
      </c>
      <c r="V1994" s="365">
        <v>0</v>
      </c>
      <c r="W1994" s="365">
        <v>17380</v>
      </c>
      <c r="X1994" s="365">
        <v>412</v>
      </c>
      <c r="Y1994" s="365">
        <v>416</v>
      </c>
      <c r="Z1994" s="365">
        <v>0</v>
      </c>
      <c r="AA1994" s="365">
        <v>0</v>
      </c>
      <c r="AB1994" s="365">
        <v>0</v>
      </c>
      <c r="AC1994" s="365">
        <v>0</v>
      </c>
      <c r="AD1994" s="365">
        <v>0</v>
      </c>
      <c r="AE1994" s="365">
        <v>47643</v>
      </c>
      <c r="AF1994" s="365">
        <v>0</v>
      </c>
      <c r="AG1994" s="365">
        <v>0</v>
      </c>
      <c r="AH1994" s="365">
        <v>0</v>
      </c>
      <c r="AI1994" s="365">
        <v>829</v>
      </c>
      <c r="AJ1994" s="365">
        <v>0</v>
      </c>
      <c r="AK1994" s="365">
        <v>32225</v>
      </c>
    </row>
    <row r="1995" spans="1:37">
      <c r="A1995" s="458" t="str">
        <f t="shared" si="31"/>
        <v>1744513264652000</v>
      </c>
      <c r="B1995" s="364" t="s">
        <v>1616</v>
      </c>
      <c r="C1995" s="364" t="s">
        <v>553</v>
      </c>
      <c r="D1995" s="364" t="s">
        <v>576</v>
      </c>
      <c r="E1995" s="364" t="s">
        <v>744</v>
      </c>
      <c r="F1995" s="364" t="s">
        <v>598</v>
      </c>
      <c r="G1995" s="364" t="s">
        <v>599</v>
      </c>
      <c r="H1995" s="364" t="s">
        <v>556</v>
      </c>
      <c r="J1995" s="364" t="s">
        <v>571</v>
      </c>
      <c r="K1995" s="364" t="s">
        <v>572</v>
      </c>
      <c r="L1995" s="364" t="s">
        <v>741</v>
      </c>
      <c r="M1995" s="364" t="s">
        <v>744</v>
      </c>
      <c r="N1995" s="364" t="s">
        <v>739</v>
      </c>
      <c r="O1995" s="364" t="s">
        <v>740</v>
      </c>
      <c r="P1995" s="364" t="s">
        <v>740</v>
      </c>
      <c r="Q1995" s="364" t="s">
        <v>740</v>
      </c>
      <c r="R1995" s="364" t="s">
        <v>742</v>
      </c>
      <c r="S1995" s="364" t="s">
        <v>739</v>
      </c>
      <c r="T1995" s="365">
        <v>167101</v>
      </c>
      <c r="U1995" s="365">
        <v>0</v>
      </c>
      <c r="V1995" s="365">
        <v>0</v>
      </c>
      <c r="W1995" s="365">
        <v>107908</v>
      </c>
      <c r="X1995" s="365">
        <v>40576</v>
      </c>
      <c r="Y1995" s="365">
        <v>53036</v>
      </c>
      <c r="Z1995" s="365">
        <v>0</v>
      </c>
      <c r="AA1995" s="365">
        <v>0</v>
      </c>
      <c r="AB1995" s="365">
        <v>0</v>
      </c>
      <c r="AC1995" s="365">
        <v>0</v>
      </c>
      <c r="AD1995" s="365">
        <v>0</v>
      </c>
      <c r="AE1995" s="365">
        <v>368621</v>
      </c>
      <c r="AF1995" s="365">
        <v>0</v>
      </c>
      <c r="AG1995" s="365">
        <v>0</v>
      </c>
      <c r="AH1995" s="365">
        <v>0</v>
      </c>
      <c r="AI1995" s="365">
        <v>93612</v>
      </c>
      <c r="AJ1995" s="365">
        <v>0</v>
      </c>
      <c r="AK1995" s="365">
        <v>218669</v>
      </c>
    </row>
    <row r="1996" spans="1:37">
      <c r="A1996" s="458" t="str">
        <f t="shared" si="31"/>
        <v>1744514264652000</v>
      </c>
      <c r="B1996" s="364" t="s">
        <v>1616</v>
      </c>
      <c r="C1996" s="364" t="s">
        <v>553</v>
      </c>
      <c r="D1996" s="364" t="s">
        <v>576</v>
      </c>
      <c r="E1996" s="364" t="s">
        <v>744</v>
      </c>
      <c r="F1996" s="364" t="s">
        <v>598</v>
      </c>
      <c r="G1996" s="364" t="s">
        <v>599</v>
      </c>
      <c r="H1996" s="364" t="s">
        <v>556</v>
      </c>
      <c r="J1996" s="364" t="s">
        <v>571</v>
      </c>
      <c r="K1996" s="364" t="s">
        <v>573</v>
      </c>
      <c r="L1996" s="364" t="s">
        <v>741</v>
      </c>
      <c r="M1996" s="364" t="s">
        <v>744</v>
      </c>
      <c r="N1996" s="364" t="s">
        <v>739</v>
      </c>
      <c r="O1996" s="364" t="s">
        <v>740</v>
      </c>
      <c r="P1996" s="364" t="s">
        <v>740</v>
      </c>
      <c r="Q1996" s="364" t="s">
        <v>740</v>
      </c>
      <c r="R1996" s="364" t="s">
        <v>742</v>
      </c>
      <c r="S1996" s="364" t="s">
        <v>739</v>
      </c>
      <c r="T1996" s="365">
        <v>26355</v>
      </c>
      <c r="U1996" s="365">
        <v>0</v>
      </c>
      <c r="V1996" s="365">
        <v>0</v>
      </c>
      <c r="W1996" s="365">
        <v>15233</v>
      </c>
      <c r="X1996" s="365">
        <v>260</v>
      </c>
      <c r="Y1996" s="365">
        <v>267</v>
      </c>
      <c r="Z1996" s="365">
        <v>0</v>
      </c>
      <c r="AA1996" s="365">
        <v>0</v>
      </c>
      <c r="AB1996" s="365">
        <v>0</v>
      </c>
      <c r="AC1996" s="365">
        <v>0</v>
      </c>
      <c r="AD1996" s="365">
        <v>0</v>
      </c>
      <c r="AE1996" s="365">
        <v>42115</v>
      </c>
      <c r="AF1996" s="365">
        <v>0</v>
      </c>
      <c r="AG1996" s="365">
        <v>0</v>
      </c>
      <c r="AH1996" s="365">
        <v>0</v>
      </c>
      <c r="AI1996" s="365">
        <v>526</v>
      </c>
      <c r="AJ1996" s="365">
        <v>0</v>
      </c>
      <c r="AK1996" s="365">
        <v>29774</v>
      </c>
    </row>
    <row r="1997" spans="1:37">
      <c r="A1997" s="458" t="str">
        <f t="shared" si="31"/>
        <v>1744515264652000</v>
      </c>
      <c r="B1997" s="364" t="s">
        <v>1616</v>
      </c>
      <c r="C1997" s="364" t="s">
        <v>553</v>
      </c>
      <c r="D1997" s="364" t="s">
        <v>576</v>
      </c>
      <c r="E1997" s="364" t="s">
        <v>744</v>
      </c>
      <c r="F1997" s="364" t="s">
        <v>598</v>
      </c>
      <c r="G1997" s="364" t="s">
        <v>599</v>
      </c>
      <c r="H1997" s="364" t="s">
        <v>556</v>
      </c>
      <c r="J1997" s="364" t="s">
        <v>571</v>
      </c>
      <c r="K1997" s="364" t="s">
        <v>574</v>
      </c>
      <c r="L1997" s="364" t="s">
        <v>741</v>
      </c>
      <c r="M1997" s="364" t="s">
        <v>744</v>
      </c>
      <c r="N1997" s="364" t="s">
        <v>739</v>
      </c>
      <c r="O1997" s="364" t="s">
        <v>740</v>
      </c>
      <c r="P1997" s="364" t="s">
        <v>740</v>
      </c>
      <c r="Q1997" s="364" t="s">
        <v>740</v>
      </c>
      <c r="R1997" s="364" t="s">
        <v>742</v>
      </c>
      <c r="S1997" s="364" t="s">
        <v>739</v>
      </c>
      <c r="T1997" s="365">
        <v>159497</v>
      </c>
      <c r="U1997" s="365">
        <v>0</v>
      </c>
      <c r="V1997" s="365">
        <v>0</v>
      </c>
      <c r="W1997" s="365">
        <v>102252</v>
      </c>
      <c r="X1997" s="365">
        <v>40580</v>
      </c>
      <c r="Y1997" s="365">
        <v>28144</v>
      </c>
      <c r="Z1997" s="365">
        <v>0</v>
      </c>
      <c r="AA1997" s="365">
        <v>0</v>
      </c>
      <c r="AB1997" s="365">
        <v>0</v>
      </c>
      <c r="AC1997" s="365">
        <v>0</v>
      </c>
      <c r="AD1997" s="365">
        <v>0</v>
      </c>
      <c r="AE1997" s="365">
        <v>330473</v>
      </c>
      <c r="AF1997" s="365">
        <v>0</v>
      </c>
      <c r="AG1997" s="365">
        <v>0</v>
      </c>
      <c r="AH1997" s="365">
        <v>0</v>
      </c>
      <c r="AI1997" s="365">
        <v>68724</v>
      </c>
      <c r="AJ1997" s="365">
        <v>0</v>
      </c>
      <c r="AK1997" s="365">
        <v>195971</v>
      </c>
    </row>
    <row r="1998" spans="1:37">
      <c r="A1998" s="458" t="str">
        <f t="shared" si="31"/>
        <v>1744516264652000</v>
      </c>
      <c r="B1998" s="364" t="s">
        <v>1616</v>
      </c>
      <c r="C1998" s="364" t="s">
        <v>553</v>
      </c>
      <c r="D1998" s="364" t="s">
        <v>576</v>
      </c>
      <c r="E1998" s="364" t="s">
        <v>744</v>
      </c>
      <c r="F1998" s="364" t="s">
        <v>598</v>
      </c>
      <c r="G1998" s="364" t="s">
        <v>599</v>
      </c>
      <c r="H1998" s="364" t="s">
        <v>556</v>
      </c>
      <c r="J1998" s="364" t="s">
        <v>571</v>
      </c>
      <c r="K1998" s="364" t="s">
        <v>575</v>
      </c>
      <c r="L1998" s="364" t="s">
        <v>741</v>
      </c>
      <c r="M1998" s="364" t="s">
        <v>744</v>
      </c>
      <c r="N1998" s="364" t="s">
        <v>739</v>
      </c>
      <c r="O1998" s="364" t="s">
        <v>740</v>
      </c>
      <c r="P1998" s="364" t="s">
        <v>740</v>
      </c>
      <c r="Q1998" s="364" t="s">
        <v>740</v>
      </c>
      <c r="R1998" s="364" t="s">
        <v>742</v>
      </c>
      <c r="S1998" s="364" t="s">
        <v>739</v>
      </c>
      <c r="T1998" s="365">
        <v>23473</v>
      </c>
      <c r="U1998" s="365">
        <v>0</v>
      </c>
      <c r="V1998" s="365">
        <v>0</v>
      </c>
      <c r="W1998" s="365">
        <v>13198</v>
      </c>
      <c r="X1998" s="365">
        <v>156</v>
      </c>
      <c r="Y1998" s="365">
        <v>137</v>
      </c>
      <c r="Z1998" s="365">
        <v>0</v>
      </c>
      <c r="AA1998" s="365">
        <v>0</v>
      </c>
      <c r="AB1998" s="365">
        <v>0</v>
      </c>
      <c r="AC1998" s="365">
        <v>0</v>
      </c>
      <c r="AD1998" s="365">
        <v>0</v>
      </c>
      <c r="AE1998" s="365">
        <v>36964</v>
      </c>
      <c r="AF1998" s="365">
        <v>0</v>
      </c>
      <c r="AG1998" s="365">
        <v>0</v>
      </c>
      <c r="AH1998" s="365">
        <v>0</v>
      </c>
      <c r="AI1998" s="365">
        <v>292</v>
      </c>
      <c r="AJ1998" s="365">
        <v>0</v>
      </c>
      <c r="AK1998" s="365">
        <v>27350</v>
      </c>
    </row>
    <row r="1999" spans="1:37">
      <c r="A1999" s="458" t="str">
        <f t="shared" si="31"/>
        <v>1744517264652000</v>
      </c>
      <c r="B1999" s="364" t="s">
        <v>1616</v>
      </c>
      <c r="C1999" s="364" t="s">
        <v>553</v>
      </c>
      <c r="D1999" s="364" t="s">
        <v>576</v>
      </c>
      <c r="E1999" s="364" t="s">
        <v>744</v>
      </c>
      <c r="F1999" s="364" t="s">
        <v>598</v>
      </c>
      <c r="G1999" s="364" t="s">
        <v>599</v>
      </c>
      <c r="H1999" s="364" t="s">
        <v>556</v>
      </c>
      <c r="J1999" s="364" t="s">
        <v>571</v>
      </c>
      <c r="K1999" s="364" t="s">
        <v>576</v>
      </c>
      <c r="L1999" s="364" t="s">
        <v>741</v>
      </c>
      <c r="M1999" s="364" t="s">
        <v>744</v>
      </c>
      <c r="N1999" s="364" t="s">
        <v>739</v>
      </c>
      <c r="O1999" s="364" t="s">
        <v>740</v>
      </c>
      <c r="P1999" s="364" t="s">
        <v>740</v>
      </c>
      <c r="Q1999" s="364" t="s">
        <v>740</v>
      </c>
      <c r="R1999" s="364" t="s">
        <v>742</v>
      </c>
      <c r="S1999" s="364" t="s">
        <v>739</v>
      </c>
      <c r="T1999" s="365">
        <v>154294</v>
      </c>
      <c r="U1999" s="365">
        <v>0</v>
      </c>
      <c r="V1999" s="365">
        <v>0</v>
      </c>
      <c r="W1999" s="365">
        <v>97380</v>
      </c>
      <c r="X1999" s="365">
        <v>16422</v>
      </c>
      <c r="Y1999" s="365">
        <v>28128</v>
      </c>
      <c r="Z1999" s="365">
        <v>0</v>
      </c>
      <c r="AA1999" s="365">
        <v>0</v>
      </c>
      <c r="AB1999" s="365">
        <v>0</v>
      </c>
      <c r="AC1999" s="365">
        <v>0</v>
      </c>
      <c r="AD1999" s="365">
        <v>0</v>
      </c>
      <c r="AE1999" s="365">
        <v>296224</v>
      </c>
      <c r="AF1999" s="365">
        <v>0</v>
      </c>
      <c r="AG1999" s="365">
        <v>0</v>
      </c>
      <c r="AH1999" s="365">
        <v>0</v>
      </c>
      <c r="AI1999" s="365">
        <v>44550</v>
      </c>
      <c r="AJ1999" s="365">
        <v>0</v>
      </c>
      <c r="AK1999" s="365">
        <v>174029</v>
      </c>
    </row>
    <row r="2000" spans="1:37">
      <c r="A2000" s="458" t="str">
        <f t="shared" si="31"/>
        <v>1744518264652000</v>
      </c>
      <c r="B2000" s="364" t="s">
        <v>1616</v>
      </c>
      <c r="C2000" s="364" t="s">
        <v>553</v>
      </c>
      <c r="D2000" s="364" t="s">
        <v>576</v>
      </c>
      <c r="E2000" s="364" t="s">
        <v>744</v>
      </c>
      <c r="F2000" s="364" t="s">
        <v>598</v>
      </c>
      <c r="G2000" s="364" t="s">
        <v>599</v>
      </c>
      <c r="H2000" s="364" t="s">
        <v>556</v>
      </c>
      <c r="J2000" s="364" t="s">
        <v>571</v>
      </c>
      <c r="K2000" s="364" t="s">
        <v>577</v>
      </c>
      <c r="L2000" s="364" t="s">
        <v>741</v>
      </c>
      <c r="M2000" s="364" t="s">
        <v>744</v>
      </c>
      <c r="N2000" s="364" t="s">
        <v>739</v>
      </c>
      <c r="O2000" s="364" t="s">
        <v>740</v>
      </c>
      <c r="P2000" s="364" t="s">
        <v>740</v>
      </c>
      <c r="Q2000" s="364" t="s">
        <v>740</v>
      </c>
      <c r="R2000" s="364" t="s">
        <v>742</v>
      </c>
      <c r="S2000" s="364" t="s">
        <v>739</v>
      </c>
      <c r="T2000" s="365">
        <v>20698</v>
      </c>
      <c r="U2000" s="365">
        <v>0</v>
      </c>
      <c r="V2000" s="365">
        <v>0</v>
      </c>
      <c r="W2000" s="365">
        <v>11262</v>
      </c>
      <c r="X2000" s="365">
        <v>71</v>
      </c>
      <c r="Y2000" s="365">
        <v>66</v>
      </c>
      <c r="Z2000" s="365">
        <v>0</v>
      </c>
      <c r="AA2000" s="365">
        <v>0</v>
      </c>
      <c r="AB2000" s="365">
        <v>0</v>
      </c>
      <c r="AC2000" s="365">
        <v>0</v>
      </c>
      <c r="AD2000" s="365">
        <v>0</v>
      </c>
      <c r="AE2000" s="365">
        <v>32097</v>
      </c>
      <c r="AF2000" s="365">
        <v>0</v>
      </c>
      <c r="AG2000" s="365">
        <v>0</v>
      </c>
      <c r="AH2000" s="365">
        <v>0</v>
      </c>
      <c r="AI2000" s="365">
        <v>137</v>
      </c>
      <c r="AJ2000" s="365">
        <v>0</v>
      </c>
      <c r="AK2000" s="365">
        <v>24963</v>
      </c>
    </row>
    <row r="2001" spans="1:79">
      <c r="A2001" s="458" t="str">
        <f t="shared" si="31"/>
        <v>1744519264652000</v>
      </c>
      <c r="B2001" s="364" t="s">
        <v>1616</v>
      </c>
      <c r="C2001" s="364" t="s">
        <v>553</v>
      </c>
      <c r="D2001" s="364" t="s">
        <v>576</v>
      </c>
      <c r="E2001" s="364" t="s">
        <v>744</v>
      </c>
      <c r="F2001" s="364" t="s">
        <v>598</v>
      </c>
      <c r="G2001" s="364" t="s">
        <v>599</v>
      </c>
      <c r="H2001" s="364" t="s">
        <v>556</v>
      </c>
      <c r="J2001" s="364" t="s">
        <v>571</v>
      </c>
      <c r="K2001" s="364" t="s">
        <v>578</v>
      </c>
      <c r="L2001" s="364" t="s">
        <v>741</v>
      </c>
      <c r="M2001" s="364" t="s">
        <v>744</v>
      </c>
      <c r="N2001" s="364" t="s">
        <v>739</v>
      </c>
      <c r="O2001" s="364" t="s">
        <v>740</v>
      </c>
      <c r="P2001" s="364" t="s">
        <v>740</v>
      </c>
      <c r="Q2001" s="364" t="s">
        <v>740</v>
      </c>
      <c r="R2001" s="364" t="s">
        <v>742</v>
      </c>
      <c r="S2001" s="364" t="s">
        <v>739</v>
      </c>
      <c r="T2001" s="365">
        <v>137263</v>
      </c>
      <c r="U2001" s="365">
        <v>0</v>
      </c>
      <c r="V2001" s="365">
        <v>0</v>
      </c>
      <c r="W2001" s="365">
        <v>91716</v>
      </c>
      <c r="X2001" s="365">
        <v>16424</v>
      </c>
      <c r="Y2001" s="365">
        <v>5090</v>
      </c>
      <c r="Z2001" s="365">
        <v>0</v>
      </c>
      <c r="AA2001" s="365">
        <v>0</v>
      </c>
      <c r="AB2001" s="365">
        <v>0</v>
      </c>
      <c r="AC2001" s="365">
        <v>0</v>
      </c>
      <c r="AD2001" s="365">
        <v>0</v>
      </c>
      <c r="AE2001" s="365">
        <v>250493</v>
      </c>
      <c r="AF2001" s="365">
        <v>0</v>
      </c>
      <c r="AG2001" s="365">
        <v>0</v>
      </c>
      <c r="AH2001" s="365">
        <v>0</v>
      </c>
      <c r="AI2001" s="365">
        <v>13177</v>
      </c>
      <c r="AJ2001" s="365">
        <v>0</v>
      </c>
      <c r="AK2001" s="365">
        <v>153267</v>
      </c>
    </row>
    <row r="2002" spans="1:79">
      <c r="A2002" s="458" t="str">
        <f t="shared" si="31"/>
        <v>1744520264652000</v>
      </c>
      <c r="B2002" s="364" t="s">
        <v>1616</v>
      </c>
      <c r="C2002" s="364" t="s">
        <v>553</v>
      </c>
      <c r="D2002" s="364" t="s">
        <v>576</v>
      </c>
      <c r="E2002" s="364" t="s">
        <v>744</v>
      </c>
      <c r="F2002" s="364" t="s">
        <v>598</v>
      </c>
      <c r="G2002" s="364" t="s">
        <v>599</v>
      </c>
      <c r="H2002" s="364" t="s">
        <v>556</v>
      </c>
      <c r="J2002" s="364" t="s">
        <v>571</v>
      </c>
      <c r="K2002" s="364" t="s">
        <v>579</v>
      </c>
      <c r="L2002" s="364" t="s">
        <v>741</v>
      </c>
      <c r="M2002" s="364" t="s">
        <v>744</v>
      </c>
      <c r="N2002" s="364" t="s">
        <v>739</v>
      </c>
      <c r="O2002" s="364" t="s">
        <v>740</v>
      </c>
      <c r="P2002" s="364" t="s">
        <v>740</v>
      </c>
      <c r="Q2002" s="364" t="s">
        <v>740</v>
      </c>
      <c r="R2002" s="364" t="s">
        <v>742</v>
      </c>
      <c r="S2002" s="364" t="s">
        <v>739</v>
      </c>
      <c r="T2002" s="365">
        <v>18152</v>
      </c>
      <c r="U2002" s="365">
        <v>0</v>
      </c>
      <c r="V2002" s="365">
        <v>0</v>
      </c>
      <c r="W2002" s="365">
        <v>9402</v>
      </c>
      <c r="X2002" s="365">
        <v>31</v>
      </c>
      <c r="Y2002" s="365">
        <v>10</v>
      </c>
      <c r="Z2002" s="365">
        <v>0</v>
      </c>
      <c r="AA2002" s="365">
        <v>0</v>
      </c>
      <c r="AB2002" s="365">
        <v>0</v>
      </c>
      <c r="AC2002" s="365">
        <v>0</v>
      </c>
      <c r="AD2002" s="365">
        <v>0</v>
      </c>
      <c r="AE2002" s="365">
        <v>27595</v>
      </c>
      <c r="AF2002" s="365">
        <v>0</v>
      </c>
      <c r="AG2002" s="365">
        <v>0</v>
      </c>
      <c r="AH2002" s="365">
        <v>0</v>
      </c>
      <c r="AI2002" s="365">
        <v>40</v>
      </c>
      <c r="AJ2002" s="365">
        <v>0</v>
      </c>
      <c r="AK2002" s="365">
        <v>22592</v>
      </c>
    </row>
    <row r="2003" spans="1:79">
      <c r="A2003" s="458" t="str">
        <f t="shared" si="31"/>
        <v>1744521264652000</v>
      </c>
      <c r="B2003" s="364" t="s">
        <v>1616</v>
      </c>
      <c r="C2003" s="364" t="s">
        <v>553</v>
      </c>
      <c r="D2003" s="364" t="s">
        <v>576</v>
      </c>
      <c r="E2003" s="364" t="s">
        <v>744</v>
      </c>
      <c r="F2003" s="364" t="s">
        <v>598</v>
      </c>
      <c r="G2003" s="364" t="s">
        <v>599</v>
      </c>
      <c r="H2003" s="364" t="s">
        <v>556</v>
      </c>
      <c r="J2003" s="364" t="s">
        <v>571</v>
      </c>
      <c r="K2003" s="364" t="s">
        <v>559</v>
      </c>
      <c r="L2003" s="364" t="s">
        <v>741</v>
      </c>
      <c r="M2003" s="364" t="s">
        <v>744</v>
      </c>
      <c r="N2003" s="364" t="s">
        <v>739</v>
      </c>
      <c r="O2003" s="364" t="s">
        <v>740</v>
      </c>
      <c r="P2003" s="364" t="s">
        <v>740</v>
      </c>
      <c r="Q2003" s="364" t="s">
        <v>740</v>
      </c>
      <c r="R2003" s="364" t="s">
        <v>742</v>
      </c>
      <c r="S2003" s="364" t="s">
        <v>739</v>
      </c>
      <c r="T2003" s="365">
        <v>1102276</v>
      </c>
      <c r="U2003" s="365">
        <v>0</v>
      </c>
      <c r="V2003" s="365">
        <v>0</v>
      </c>
      <c r="W2003" s="365">
        <v>410179</v>
      </c>
      <c r="X2003" s="365">
        <v>0</v>
      </c>
      <c r="Y2003" s="365">
        <v>0</v>
      </c>
      <c r="Z2003" s="365">
        <v>0</v>
      </c>
      <c r="AA2003" s="365">
        <v>0</v>
      </c>
      <c r="AB2003" s="365">
        <v>0</v>
      </c>
      <c r="AC2003" s="365">
        <v>0</v>
      </c>
      <c r="AD2003" s="365">
        <v>0</v>
      </c>
      <c r="AE2003" s="365">
        <v>1512455</v>
      </c>
      <c r="AF2003" s="365">
        <v>0</v>
      </c>
      <c r="AG2003" s="365">
        <v>0</v>
      </c>
      <c r="AH2003" s="365">
        <v>0</v>
      </c>
      <c r="AI2003" s="365">
        <v>0</v>
      </c>
      <c r="AJ2003" s="365">
        <v>0</v>
      </c>
      <c r="AK2003" s="365">
        <v>1333224</v>
      </c>
    </row>
    <row r="2004" spans="1:79">
      <c r="A2004" s="458" t="str">
        <f t="shared" si="31"/>
        <v>1744522264652000</v>
      </c>
      <c r="B2004" s="364" t="s">
        <v>1616</v>
      </c>
      <c r="C2004" s="364" t="s">
        <v>553</v>
      </c>
      <c r="D2004" s="364" t="s">
        <v>576</v>
      </c>
      <c r="E2004" s="364" t="s">
        <v>744</v>
      </c>
      <c r="F2004" s="364" t="s">
        <v>598</v>
      </c>
      <c r="G2004" s="364" t="s">
        <v>599</v>
      </c>
      <c r="H2004" s="364" t="s">
        <v>556</v>
      </c>
      <c r="J2004" s="364" t="s">
        <v>571</v>
      </c>
      <c r="K2004" s="364" t="s">
        <v>580</v>
      </c>
      <c r="L2004" s="364" t="s">
        <v>741</v>
      </c>
      <c r="M2004" s="364" t="s">
        <v>744</v>
      </c>
      <c r="N2004" s="364" t="s">
        <v>739</v>
      </c>
      <c r="O2004" s="364" t="s">
        <v>740</v>
      </c>
      <c r="P2004" s="364" t="s">
        <v>740</v>
      </c>
      <c r="Q2004" s="364" t="s">
        <v>740</v>
      </c>
      <c r="R2004" s="364" t="s">
        <v>742</v>
      </c>
      <c r="S2004" s="364" t="s">
        <v>739</v>
      </c>
      <c r="T2004" s="365">
        <v>83907</v>
      </c>
      <c r="U2004" s="365">
        <v>0</v>
      </c>
      <c r="V2004" s="365">
        <v>0</v>
      </c>
      <c r="W2004" s="365">
        <v>27965</v>
      </c>
      <c r="X2004" s="365">
        <v>0</v>
      </c>
      <c r="Y2004" s="365">
        <v>0</v>
      </c>
      <c r="Z2004" s="365">
        <v>0</v>
      </c>
      <c r="AA2004" s="365">
        <v>0</v>
      </c>
      <c r="AB2004" s="365">
        <v>0</v>
      </c>
      <c r="AC2004" s="365">
        <v>0</v>
      </c>
      <c r="AD2004" s="365">
        <v>0</v>
      </c>
      <c r="AE2004" s="365">
        <v>111872</v>
      </c>
      <c r="AF2004" s="365">
        <v>0</v>
      </c>
      <c r="AG2004" s="365">
        <v>0</v>
      </c>
      <c r="AH2004" s="365">
        <v>0</v>
      </c>
      <c r="AI2004" s="365">
        <v>0</v>
      </c>
      <c r="AJ2004" s="365">
        <v>0</v>
      </c>
      <c r="AK2004" s="365">
        <v>105913</v>
      </c>
    </row>
    <row r="2005" spans="1:79">
      <c r="A2005" s="458" t="str">
        <f t="shared" si="31"/>
        <v>1744523264652000</v>
      </c>
      <c r="B2005" s="364" t="s">
        <v>1616</v>
      </c>
      <c r="C2005" s="364" t="s">
        <v>553</v>
      </c>
      <c r="D2005" s="364" t="s">
        <v>576</v>
      </c>
      <c r="E2005" s="364" t="s">
        <v>744</v>
      </c>
      <c r="F2005" s="364" t="s">
        <v>598</v>
      </c>
      <c r="G2005" s="364" t="s">
        <v>599</v>
      </c>
      <c r="H2005" s="364" t="s">
        <v>556</v>
      </c>
      <c r="J2005" s="364" t="s">
        <v>571</v>
      </c>
      <c r="K2005" s="364" t="s">
        <v>581</v>
      </c>
      <c r="L2005" s="364" t="s">
        <v>741</v>
      </c>
      <c r="M2005" s="364" t="s">
        <v>744</v>
      </c>
      <c r="N2005" s="364" t="s">
        <v>739</v>
      </c>
      <c r="O2005" s="364" t="s">
        <v>740</v>
      </c>
      <c r="P2005" s="364" t="s">
        <v>740</v>
      </c>
      <c r="Q2005" s="364" t="s">
        <v>740</v>
      </c>
      <c r="R2005" s="364" t="s">
        <v>742</v>
      </c>
      <c r="S2005" s="364" t="s">
        <v>739</v>
      </c>
      <c r="T2005" s="365">
        <v>0</v>
      </c>
      <c r="U2005" s="365">
        <v>0</v>
      </c>
      <c r="V2005" s="365">
        <v>0</v>
      </c>
      <c r="W2005" s="365">
        <v>0</v>
      </c>
      <c r="X2005" s="365">
        <v>0</v>
      </c>
      <c r="Y2005" s="365">
        <v>0</v>
      </c>
      <c r="Z2005" s="365">
        <v>0</v>
      </c>
      <c r="AA2005" s="365">
        <v>0</v>
      </c>
      <c r="AB2005" s="365">
        <v>0</v>
      </c>
      <c r="AC2005" s="365">
        <v>0</v>
      </c>
      <c r="AD2005" s="365">
        <v>0</v>
      </c>
      <c r="AE2005" s="365">
        <v>0</v>
      </c>
      <c r="AF2005" s="365">
        <v>0</v>
      </c>
      <c r="AG2005" s="365">
        <v>0</v>
      </c>
      <c r="AH2005" s="365">
        <v>0</v>
      </c>
      <c r="AI2005" s="365">
        <v>0</v>
      </c>
      <c r="AJ2005" s="365">
        <v>0</v>
      </c>
      <c r="AK2005" s="365">
        <v>0</v>
      </c>
    </row>
    <row r="2006" spans="1:79">
      <c r="A2006" s="458" t="str">
        <f t="shared" si="31"/>
        <v>1744524264652000</v>
      </c>
      <c r="B2006" s="364" t="s">
        <v>1616</v>
      </c>
      <c r="C2006" s="364" t="s">
        <v>553</v>
      </c>
      <c r="D2006" s="364" t="s">
        <v>576</v>
      </c>
      <c r="E2006" s="364" t="s">
        <v>744</v>
      </c>
      <c r="F2006" s="364" t="s">
        <v>598</v>
      </c>
      <c r="G2006" s="364" t="s">
        <v>599</v>
      </c>
      <c r="H2006" s="364" t="s">
        <v>556</v>
      </c>
      <c r="J2006" s="364" t="s">
        <v>571</v>
      </c>
      <c r="K2006" s="364" t="s">
        <v>560</v>
      </c>
      <c r="L2006" s="364" t="s">
        <v>741</v>
      </c>
      <c r="M2006" s="364" t="s">
        <v>744</v>
      </c>
      <c r="N2006" s="364" t="s">
        <v>739</v>
      </c>
      <c r="O2006" s="364" t="s">
        <v>740</v>
      </c>
      <c r="P2006" s="364" t="s">
        <v>740</v>
      </c>
      <c r="Q2006" s="364" t="s">
        <v>740</v>
      </c>
      <c r="R2006" s="364" t="s">
        <v>742</v>
      </c>
      <c r="S2006" s="364" t="s">
        <v>739</v>
      </c>
      <c r="T2006" s="365">
        <v>2945870</v>
      </c>
      <c r="U2006" s="365">
        <v>0</v>
      </c>
      <c r="V2006" s="365">
        <v>0</v>
      </c>
      <c r="W2006" s="365">
        <v>1573352</v>
      </c>
      <c r="X2006" s="365">
        <v>720644</v>
      </c>
      <c r="Y2006" s="365">
        <v>555997</v>
      </c>
      <c r="Z2006" s="365">
        <v>0</v>
      </c>
      <c r="AA2006" s="365">
        <v>0</v>
      </c>
      <c r="AB2006" s="365">
        <v>0</v>
      </c>
      <c r="AC2006" s="365">
        <v>0</v>
      </c>
      <c r="AD2006" s="365">
        <v>0</v>
      </c>
      <c r="AE2006" s="365">
        <v>5795863</v>
      </c>
      <c r="AF2006" s="365">
        <v>0</v>
      </c>
      <c r="AG2006" s="365">
        <v>0</v>
      </c>
      <c r="AH2006" s="365">
        <v>0</v>
      </c>
      <c r="AI2006" s="365">
        <v>1247529</v>
      </c>
      <c r="AJ2006" s="365">
        <v>0</v>
      </c>
      <c r="AK2006" s="365">
        <v>3769428</v>
      </c>
    </row>
    <row r="2007" spans="1:79">
      <c r="A2007" s="458" t="str">
        <f t="shared" si="31"/>
        <v>1745201264652000</v>
      </c>
      <c r="B2007" s="364" t="s">
        <v>1616</v>
      </c>
      <c r="C2007" s="364" t="s">
        <v>553</v>
      </c>
      <c r="D2007" s="364" t="s">
        <v>576</v>
      </c>
      <c r="E2007" s="364" t="s">
        <v>744</v>
      </c>
      <c r="F2007" s="364" t="s">
        <v>598</v>
      </c>
      <c r="G2007" s="364" t="s">
        <v>599</v>
      </c>
      <c r="H2007" s="364" t="s">
        <v>556</v>
      </c>
      <c r="J2007" s="364" t="s">
        <v>746</v>
      </c>
      <c r="K2007" s="364" t="s">
        <v>558</v>
      </c>
      <c r="L2007" s="364" t="s">
        <v>741</v>
      </c>
      <c r="M2007" s="364" t="s">
        <v>744</v>
      </c>
      <c r="N2007" s="364" t="s">
        <v>739</v>
      </c>
      <c r="O2007" s="364" t="s">
        <v>740</v>
      </c>
      <c r="P2007" s="364" t="s">
        <v>740</v>
      </c>
      <c r="Q2007" s="364" t="s">
        <v>740</v>
      </c>
      <c r="R2007" s="364" t="s">
        <v>742</v>
      </c>
      <c r="S2007" s="364" t="s">
        <v>739</v>
      </c>
      <c r="T2007" s="365">
        <v>614480</v>
      </c>
      <c r="U2007" s="365">
        <v>0</v>
      </c>
      <c r="V2007" s="365">
        <v>0</v>
      </c>
      <c r="W2007" s="365">
        <v>25981</v>
      </c>
      <c r="X2007" s="365">
        <v>6268</v>
      </c>
      <c r="Y2007" s="365">
        <v>0</v>
      </c>
      <c r="Z2007" s="365">
        <v>0</v>
      </c>
      <c r="AA2007" s="365">
        <v>20047</v>
      </c>
      <c r="AB2007" s="365">
        <v>7676</v>
      </c>
      <c r="AC2007" s="365">
        <v>198310</v>
      </c>
      <c r="AD2007" s="365">
        <v>0</v>
      </c>
      <c r="AE2007" s="365">
        <v>0</v>
      </c>
      <c r="AF2007" s="365">
        <v>0</v>
      </c>
      <c r="AG2007" s="365">
        <v>0</v>
      </c>
      <c r="AH2007" s="365">
        <v>98441</v>
      </c>
      <c r="AI2007" s="365">
        <v>0</v>
      </c>
      <c r="AJ2007" s="365">
        <v>0</v>
      </c>
      <c r="AK2007" s="365">
        <v>4749</v>
      </c>
      <c r="AL2007" s="365">
        <v>2334</v>
      </c>
      <c r="AM2007" s="365">
        <v>0</v>
      </c>
      <c r="AN2007" s="365">
        <v>1470</v>
      </c>
      <c r="AO2007" s="365">
        <v>644</v>
      </c>
      <c r="AP2007" s="365">
        <v>3822</v>
      </c>
      <c r="AQ2007" s="365">
        <v>0</v>
      </c>
      <c r="AR2007" s="365">
        <v>0</v>
      </c>
      <c r="AS2007" s="365">
        <v>356198</v>
      </c>
      <c r="AT2007" s="365">
        <v>85422</v>
      </c>
      <c r="AU2007" s="365">
        <v>0</v>
      </c>
      <c r="AV2007" s="365">
        <v>0</v>
      </c>
      <c r="AW2007" s="365">
        <v>161400</v>
      </c>
      <c r="AX2007" s="365">
        <v>32200</v>
      </c>
      <c r="AY2007" s="365">
        <v>0</v>
      </c>
      <c r="AZ2007" s="365">
        <v>614480</v>
      </c>
      <c r="BA2007" s="365">
        <v>6268</v>
      </c>
      <c r="BB2007" s="365">
        <v>161400</v>
      </c>
      <c r="BC2007" s="365">
        <v>0</v>
      </c>
      <c r="BD2007" s="365">
        <v>0</v>
      </c>
      <c r="BE2007" s="365">
        <v>20047</v>
      </c>
      <c r="BF2007" s="365">
        <v>0</v>
      </c>
      <c r="BG2007" s="365">
        <v>0</v>
      </c>
      <c r="BH2007" s="365">
        <v>98441</v>
      </c>
      <c r="BI2007" s="365">
        <v>2334</v>
      </c>
      <c r="BJ2007" s="365">
        <v>32200</v>
      </c>
      <c r="BK2007" s="365">
        <v>0</v>
      </c>
      <c r="BL2007" s="365">
        <v>1470</v>
      </c>
      <c r="BM2007" s="365">
        <v>0</v>
      </c>
      <c r="BN2007" s="365">
        <v>0</v>
      </c>
      <c r="BO2007" s="365">
        <v>0</v>
      </c>
      <c r="BP2007" s="365">
        <v>0</v>
      </c>
      <c r="BQ2007" s="365">
        <v>0</v>
      </c>
    </row>
    <row r="2008" spans="1:79">
      <c r="A2008" s="458" t="str">
        <f t="shared" si="31"/>
        <v>1745202264652000</v>
      </c>
      <c r="B2008" s="364" t="s">
        <v>1616</v>
      </c>
      <c r="C2008" s="364" t="s">
        <v>553</v>
      </c>
      <c r="D2008" s="364" t="s">
        <v>576</v>
      </c>
      <c r="E2008" s="364" t="s">
        <v>744</v>
      </c>
      <c r="F2008" s="364" t="s">
        <v>598</v>
      </c>
      <c r="G2008" s="364" t="s">
        <v>599</v>
      </c>
      <c r="H2008" s="364" t="s">
        <v>556</v>
      </c>
      <c r="J2008" s="364" t="s">
        <v>746</v>
      </c>
      <c r="K2008" s="364" t="s">
        <v>561</v>
      </c>
      <c r="L2008" s="364" t="s">
        <v>741</v>
      </c>
      <c r="M2008" s="364" t="s">
        <v>744</v>
      </c>
      <c r="N2008" s="364" t="s">
        <v>739</v>
      </c>
      <c r="O2008" s="364" t="s">
        <v>740</v>
      </c>
      <c r="P2008" s="364" t="s">
        <v>740</v>
      </c>
      <c r="Q2008" s="364" t="s">
        <v>740</v>
      </c>
      <c r="R2008" s="364" t="s">
        <v>742</v>
      </c>
      <c r="S2008" s="364" t="s">
        <v>739</v>
      </c>
      <c r="T2008" s="365">
        <v>614480</v>
      </c>
      <c r="U2008" s="365">
        <v>0</v>
      </c>
      <c r="V2008" s="365">
        <v>0</v>
      </c>
      <c r="W2008" s="365">
        <v>25981</v>
      </c>
      <c r="X2008" s="365">
        <v>6268</v>
      </c>
      <c r="Y2008" s="365">
        <v>0</v>
      </c>
      <c r="Z2008" s="365">
        <v>0</v>
      </c>
      <c r="AA2008" s="365">
        <v>20047</v>
      </c>
      <c r="AB2008" s="365">
        <v>7676</v>
      </c>
      <c r="AC2008" s="365">
        <v>198310</v>
      </c>
      <c r="AD2008" s="365">
        <v>0</v>
      </c>
      <c r="AE2008" s="365">
        <v>0</v>
      </c>
      <c r="AF2008" s="365">
        <v>0</v>
      </c>
      <c r="AG2008" s="365">
        <v>0</v>
      </c>
      <c r="AH2008" s="365">
        <v>98441</v>
      </c>
      <c r="AI2008" s="365">
        <v>0</v>
      </c>
      <c r="AJ2008" s="365">
        <v>0</v>
      </c>
      <c r="AK2008" s="365">
        <v>4749</v>
      </c>
      <c r="AL2008" s="365">
        <v>2334</v>
      </c>
      <c r="AM2008" s="365">
        <v>0</v>
      </c>
      <c r="AN2008" s="365">
        <v>1470</v>
      </c>
      <c r="AO2008" s="365">
        <v>644</v>
      </c>
      <c r="AP2008" s="365">
        <v>3822</v>
      </c>
      <c r="AQ2008" s="365">
        <v>0</v>
      </c>
      <c r="AR2008" s="365">
        <v>0</v>
      </c>
      <c r="AS2008" s="365">
        <v>356198</v>
      </c>
      <c r="AT2008" s="365">
        <v>85422</v>
      </c>
      <c r="AU2008" s="365">
        <v>0</v>
      </c>
      <c r="AV2008" s="365">
        <v>0</v>
      </c>
      <c r="AW2008" s="365">
        <v>161400</v>
      </c>
      <c r="AX2008" s="365">
        <v>32200</v>
      </c>
      <c r="AY2008" s="365">
        <v>0</v>
      </c>
      <c r="AZ2008" s="365">
        <v>614480</v>
      </c>
      <c r="BA2008" s="365">
        <v>6268</v>
      </c>
      <c r="BB2008" s="365">
        <v>161400</v>
      </c>
      <c r="BC2008" s="365">
        <v>0</v>
      </c>
      <c r="BD2008" s="365">
        <v>0</v>
      </c>
      <c r="BE2008" s="365">
        <v>20047</v>
      </c>
      <c r="BF2008" s="365">
        <v>0</v>
      </c>
      <c r="BG2008" s="365">
        <v>0</v>
      </c>
      <c r="BH2008" s="365">
        <v>98441</v>
      </c>
      <c r="BI2008" s="365">
        <v>2334</v>
      </c>
      <c r="BJ2008" s="365">
        <v>32200</v>
      </c>
      <c r="BK2008" s="365">
        <v>0</v>
      </c>
      <c r="BL2008" s="365">
        <v>1470</v>
      </c>
      <c r="BM2008" s="365">
        <v>0</v>
      </c>
      <c r="BN2008" s="365">
        <v>0</v>
      </c>
      <c r="BO2008" s="365">
        <v>0</v>
      </c>
      <c r="BP2008" s="365">
        <v>0</v>
      </c>
      <c r="BQ2008" s="365">
        <v>0</v>
      </c>
    </row>
    <row r="2009" spans="1:79">
      <c r="A2009" s="458" t="str">
        <f t="shared" si="31"/>
        <v>1751001264652000</v>
      </c>
      <c r="B2009" s="364" t="s">
        <v>1616</v>
      </c>
      <c r="C2009" s="364" t="s">
        <v>553</v>
      </c>
      <c r="D2009" s="364" t="s">
        <v>576</v>
      </c>
      <c r="E2009" s="364" t="s">
        <v>743</v>
      </c>
      <c r="F2009" s="364" t="s">
        <v>598</v>
      </c>
      <c r="G2009" s="364" t="s">
        <v>599</v>
      </c>
      <c r="H2009" s="364" t="s">
        <v>556</v>
      </c>
      <c r="J2009" s="364" t="s">
        <v>568</v>
      </c>
      <c r="K2009" s="364" t="s">
        <v>558</v>
      </c>
      <c r="L2009" s="364" t="s">
        <v>741</v>
      </c>
      <c r="M2009" s="364" t="s">
        <v>744</v>
      </c>
      <c r="N2009" s="364" t="s">
        <v>739</v>
      </c>
      <c r="O2009" s="364" t="s">
        <v>741</v>
      </c>
      <c r="P2009" s="364" t="s">
        <v>739</v>
      </c>
      <c r="Q2009" s="364" t="s">
        <v>740</v>
      </c>
      <c r="R2009" s="364" t="s">
        <v>744</v>
      </c>
      <c r="S2009" s="364" t="s">
        <v>740</v>
      </c>
      <c r="T2009" s="365">
        <v>4120609</v>
      </c>
      <c r="U2009" s="365">
        <v>4150331</v>
      </c>
      <c r="V2009" s="365">
        <v>4110401</v>
      </c>
      <c r="W2009" s="365">
        <v>3</v>
      </c>
      <c r="X2009" s="365">
        <v>0</v>
      </c>
      <c r="Y2009" s="365">
        <v>0</v>
      </c>
      <c r="Z2009" s="365">
        <v>20872</v>
      </c>
      <c r="AA2009" s="365">
        <v>0</v>
      </c>
      <c r="AB2009" s="365">
        <v>400</v>
      </c>
      <c r="AC2009" s="365">
        <v>221</v>
      </c>
      <c r="AD2009" s="365">
        <v>221</v>
      </c>
      <c r="AE2009" s="365">
        <v>161</v>
      </c>
      <c r="AF2009" s="365">
        <v>10830</v>
      </c>
      <c r="AG2009" s="365">
        <v>0</v>
      </c>
      <c r="AH2009" s="365">
        <v>7</v>
      </c>
      <c r="AI2009" s="365">
        <v>7</v>
      </c>
      <c r="AJ2009" s="365">
        <v>7</v>
      </c>
      <c r="AK2009" s="365">
        <v>12414070</v>
      </c>
      <c r="AL2009" s="365">
        <v>660726</v>
      </c>
      <c r="AM2009" s="365">
        <v>271095</v>
      </c>
      <c r="AN2009" s="365">
        <v>338400</v>
      </c>
      <c r="AO2009" s="365">
        <v>13461</v>
      </c>
      <c r="AP2009" s="365">
        <v>0</v>
      </c>
      <c r="AQ2009" s="365">
        <v>37770</v>
      </c>
      <c r="AR2009" s="365">
        <v>410826</v>
      </c>
      <c r="AS2009" s="365">
        <v>0</v>
      </c>
      <c r="AT2009" s="365">
        <v>249900</v>
      </c>
      <c r="AU2009" s="365">
        <v>0</v>
      </c>
      <c r="AV2009" s="365">
        <v>0</v>
      </c>
      <c r="AW2009" s="365">
        <v>527325</v>
      </c>
      <c r="AX2009" s="365">
        <v>5</v>
      </c>
      <c r="AY2009" s="365">
        <v>5</v>
      </c>
      <c r="AZ2009" s="365">
        <v>0</v>
      </c>
      <c r="BA2009" s="365">
        <v>0</v>
      </c>
      <c r="BB2009" s="365">
        <v>0</v>
      </c>
      <c r="BC2009" s="365">
        <v>0</v>
      </c>
      <c r="BD2009" s="365">
        <v>0</v>
      </c>
      <c r="BE2009" s="365">
        <v>2</v>
      </c>
      <c r="BF2009" s="365">
        <v>0</v>
      </c>
      <c r="BG2009" s="365">
        <v>2</v>
      </c>
      <c r="BH2009" s="365">
        <v>0</v>
      </c>
      <c r="BI2009" s="365">
        <v>0</v>
      </c>
      <c r="BJ2009" s="365">
        <v>132</v>
      </c>
      <c r="BK2009" s="365">
        <v>132</v>
      </c>
      <c r="BL2009" s="365">
        <v>0</v>
      </c>
      <c r="BM2009" s="365">
        <v>45</v>
      </c>
      <c r="BN2009" s="365">
        <v>0</v>
      </c>
      <c r="BO2009" s="365">
        <v>20</v>
      </c>
      <c r="BP2009" s="365">
        <v>14023</v>
      </c>
      <c r="BQ2009" s="365">
        <v>14023</v>
      </c>
      <c r="BR2009" s="365">
        <v>0</v>
      </c>
      <c r="BS2009" s="365">
        <v>13484</v>
      </c>
      <c r="BT2009" s="365">
        <v>1</v>
      </c>
      <c r="BU2009" s="365">
        <v>98</v>
      </c>
      <c r="BV2009" s="365">
        <v>1</v>
      </c>
      <c r="BW2009" s="365">
        <v>0</v>
      </c>
      <c r="BX2009" s="365">
        <v>0</v>
      </c>
      <c r="BY2009" s="365">
        <v>0</v>
      </c>
      <c r="BZ2009" s="365">
        <v>0</v>
      </c>
      <c r="CA2009" s="365">
        <v>0</v>
      </c>
    </row>
    <row r="2010" spans="1:79">
      <c r="A2010" s="458" t="str">
        <f t="shared" si="31"/>
        <v>1751002264652000</v>
      </c>
      <c r="B2010" s="364" t="s">
        <v>1616</v>
      </c>
      <c r="C2010" s="364" t="s">
        <v>553</v>
      </c>
      <c r="D2010" s="364" t="s">
        <v>576</v>
      </c>
      <c r="E2010" s="364" t="s">
        <v>743</v>
      </c>
      <c r="F2010" s="364" t="s">
        <v>598</v>
      </c>
      <c r="G2010" s="364" t="s">
        <v>599</v>
      </c>
      <c r="H2010" s="364" t="s">
        <v>556</v>
      </c>
      <c r="J2010" s="364" t="s">
        <v>568</v>
      </c>
      <c r="K2010" s="364" t="s">
        <v>561</v>
      </c>
      <c r="L2010" s="364" t="s">
        <v>741</v>
      </c>
      <c r="M2010" s="364" t="s">
        <v>744</v>
      </c>
      <c r="N2010" s="364" t="s">
        <v>739</v>
      </c>
      <c r="O2010" s="364" t="s">
        <v>741</v>
      </c>
      <c r="P2010" s="364" t="s">
        <v>739</v>
      </c>
      <c r="Q2010" s="364" t="s">
        <v>740</v>
      </c>
      <c r="R2010" s="364" t="s">
        <v>744</v>
      </c>
      <c r="S2010" s="364" t="s">
        <v>740</v>
      </c>
      <c r="T2010" s="365">
        <v>0</v>
      </c>
      <c r="U2010" s="365">
        <v>0</v>
      </c>
      <c r="V2010" s="365">
        <v>0</v>
      </c>
      <c r="W2010" s="365">
        <v>0</v>
      </c>
      <c r="X2010" s="365">
        <v>0</v>
      </c>
      <c r="Y2010" s="365">
        <v>0</v>
      </c>
      <c r="Z2010" s="365">
        <v>316</v>
      </c>
      <c r="AA2010" s="365">
        <v>0</v>
      </c>
      <c r="AB2010" s="365">
        <v>0</v>
      </c>
      <c r="AC2010" s="365">
        <v>0</v>
      </c>
      <c r="AD2010" s="365">
        <v>0</v>
      </c>
      <c r="AE2010" s="365">
        <v>0</v>
      </c>
      <c r="AF2010" s="365">
        <v>0</v>
      </c>
      <c r="AG2010" s="365">
        <v>0</v>
      </c>
      <c r="AH2010" s="365">
        <v>0</v>
      </c>
      <c r="AI2010" s="365">
        <v>0</v>
      </c>
      <c r="AJ2010" s="365">
        <v>0</v>
      </c>
      <c r="AK2010" s="365">
        <v>0</v>
      </c>
    </row>
    <row r="2011" spans="1:79">
      <c r="A2011" s="458" t="str">
        <f t="shared" si="31"/>
        <v>1752101264652000</v>
      </c>
      <c r="B2011" s="364" t="s">
        <v>1616</v>
      </c>
      <c r="C2011" s="364" t="s">
        <v>553</v>
      </c>
      <c r="D2011" s="364" t="s">
        <v>576</v>
      </c>
      <c r="E2011" s="364" t="s">
        <v>743</v>
      </c>
      <c r="F2011" s="364" t="s">
        <v>598</v>
      </c>
      <c r="G2011" s="364" t="s">
        <v>599</v>
      </c>
      <c r="H2011" s="364" t="s">
        <v>556</v>
      </c>
      <c r="J2011" s="364" t="s">
        <v>559</v>
      </c>
      <c r="K2011" s="364" t="s">
        <v>558</v>
      </c>
      <c r="L2011" s="364" t="s">
        <v>741</v>
      </c>
      <c r="M2011" s="364" t="s">
        <v>744</v>
      </c>
      <c r="N2011" s="364" t="s">
        <v>739</v>
      </c>
      <c r="O2011" s="364" t="s">
        <v>741</v>
      </c>
      <c r="P2011" s="364" t="s">
        <v>739</v>
      </c>
      <c r="Q2011" s="364" t="s">
        <v>740</v>
      </c>
      <c r="R2011" s="364" t="s">
        <v>744</v>
      </c>
      <c r="S2011" s="364" t="s">
        <v>740</v>
      </c>
      <c r="T2011" s="365">
        <v>254</v>
      </c>
      <c r="U2011" s="365">
        <v>40</v>
      </c>
      <c r="V2011" s="365">
        <v>0</v>
      </c>
      <c r="W2011" s="365">
        <v>0</v>
      </c>
      <c r="X2011" s="365">
        <v>52</v>
      </c>
      <c r="Y2011" s="365">
        <v>346</v>
      </c>
      <c r="Z2011" s="365">
        <v>2468</v>
      </c>
      <c r="AA2011" s="365">
        <v>2468</v>
      </c>
      <c r="AB2011" s="365">
        <v>0</v>
      </c>
      <c r="AC2011" s="365">
        <v>0</v>
      </c>
      <c r="AD2011" s="365">
        <v>0</v>
      </c>
      <c r="AE2011" s="365">
        <v>626</v>
      </c>
      <c r="AF2011" s="365">
        <v>241</v>
      </c>
      <c r="AG2011" s="365">
        <v>294</v>
      </c>
      <c r="AH2011" s="365">
        <v>77</v>
      </c>
      <c r="AI2011" s="365">
        <v>0</v>
      </c>
      <c r="AJ2011" s="365">
        <v>0</v>
      </c>
      <c r="AK2011" s="365">
        <v>0</v>
      </c>
      <c r="AL2011" s="365">
        <v>6871</v>
      </c>
      <c r="AM2011" s="365">
        <v>0</v>
      </c>
      <c r="AN2011" s="365">
        <v>0</v>
      </c>
      <c r="AO2011" s="365">
        <v>0</v>
      </c>
      <c r="AP2011" s="365">
        <v>0</v>
      </c>
      <c r="AQ2011" s="365">
        <v>0</v>
      </c>
      <c r="AR2011" s="365">
        <v>0</v>
      </c>
      <c r="AS2011" s="365">
        <v>0</v>
      </c>
      <c r="AT2011" s="365">
        <v>0</v>
      </c>
      <c r="AU2011" s="365">
        <v>88</v>
      </c>
      <c r="AV2011" s="365">
        <v>11011</v>
      </c>
      <c r="AW2011" s="365">
        <v>0</v>
      </c>
      <c r="AX2011" s="365">
        <v>0</v>
      </c>
      <c r="AY2011" s="365">
        <v>11011</v>
      </c>
    </row>
    <row r="2012" spans="1:79">
      <c r="A2012" s="458" t="str">
        <f t="shared" si="31"/>
        <v>1752102264652000</v>
      </c>
      <c r="B2012" s="364" t="s">
        <v>1616</v>
      </c>
      <c r="C2012" s="364" t="s">
        <v>553</v>
      </c>
      <c r="D2012" s="364" t="s">
        <v>576</v>
      </c>
      <c r="E2012" s="364" t="s">
        <v>743</v>
      </c>
      <c r="F2012" s="364" t="s">
        <v>598</v>
      </c>
      <c r="G2012" s="364" t="s">
        <v>599</v>
      </c>
      <c r="H2012" s="364" t="s">
        <v>556</v>
      </c>
      <c r="J2012" s="364" t="s">
        <v>559</v>
      </c>
      <c r="K2012" s="364" t="s">
        <v>561</v>
      </c>
      <c r="L2012" s="364" t="s">
        <v>741</v>
      </c>
      <c r="M2012" s="364" t="s">
        <v>744</v>
      </c>
      <c r="N2012" s="364" t="s">
        <v>739</v>
      </c>
      <c r="O2012" s="364" t="s">
        <v>741</v>
      </c>
      <c r="P2012" s="364" t="s">
        <v>739</v>
      </c>
      <c r="Q2012" s="364" t="s">
        <v>740</v>
      </c>
      <c r="R2012" s="364" t="s">
        <v>744</v>
      </c>
      <c r="S2012" s="364" t="s">
        <v>740</v>
      </c>
      <c r="T2012" s="365">
        <v>254</v>
      </c>
      <c r="U2012" s="365">
        <v>0</v>
      </c>
      <c r="V2012" s="365">
        <v>40</v>
      </c>
      <c r="W2012" s="365">
        <v>0</v>
      </c>
      <c r="X2012" s="365">
        <v>0</v>
      </c>
      <c r="Y2012" s="365">
        <v>0</v>
      </c>
      <c r="Z2012" s="365">
        <v>0</v>
      </c>
      <c r="AA2012" s="365">
        <v>0</v>
      </c>
      <c r="AB2012" s="365">
        <v>52</v>
      </c>
      <c r="AC2012" s="365">
        <v>0</v>
      </c>
      <c r="AD2012" s="365">
        <v>0</v>
      </c>
      <c r="AE2012" s="365">
        <v>346</v>
      </c>
      <c r="AF2012" s="365">
        <v>0</v>
      </c>
      <c r="AG2012" s="365">
        <v>0</v>
      </c>
    </row>
    <row r="2013" spans="1:79">
      <c r="A2013" s="458" t="str">
        <f t="shared" si="31"/>
        <v>1752401264652000</v>
      </c>
      <c r="B2013" s="364" t="s">
        <v>1616</v>
      </c>
      <c r="C2013" s="364" t="s">
        <v>553</v>
      </c>
      <c r="D2013" s="364" t="s">
        <v>576</v>
      </c>
      <c r="E2013" s="364" t="s">
        <v>743</v>
      </c>
      <c r="F2013" s="364" t="s">
        <v>598</v>
      </c>
      <c r="G2013" s="364" t="s">
        <v>599</v>
      </c>
      <c r="H2013" s="364" t="s">
        <v>556</v>
      </c>
      <c r="J2013" s="364" t="s">
        <v>560</v>
      </c>
      <c r="K2013" s="364" t="s">
        <v>558</v>
      </c>
      <c r="L2013" s="364" t="s">
        <v>741</v>
      </c>
      <c r="M2013" s="364" t="s">
        <v>744</v>
      </c>
      <c r="N2013" s="364" t="s">
        <v>739</v>
      </c>
      <c r="O2013" s="364" t="s">
        <v>741</v>
      </c>
      <c r="P2013" s="364" t="s">
        <v>739</v>
      </c>
      <c r="Q2013" s="364" t="s">
        <v>740</v>
      </c>
      <c r="R2013" s="364" t="s">
        <v>744</v>
      </c>
      <c r="S2013" s="364" t="s">
        <v>740</v>
      </c>
      <c r="T2013" s="365">
        <v>0</v>
      </c>
      <c r="U2013" s="365">
        <v>71943</v>
      </c>
      <c r="V2013" s="365">
        <v>56105</v>
      </c>
      <c r="W2013" s="365">
        <v>50932</v>
      </c>
      <c r="X2013" s="365">
        <v>0</v>
      </c>
      <c r="Y2013" s="365">
        <v>0</v>
      </c>
      <c r="Z2013" s="365">
        <v>0</v>
      </c>
      <c r="AA2013" s="365">
        <v>0</v>
      </c>
      <c r="AB2013" s="365">
        <v>0</v>
      </c>
      <c r="AC2013" s="365">
        <v>0</v>
      </c>
      <c r="AD2013" s="365">
        <v>0</v>
      </c>
      <c r="AE2013" s="365">
        <v>178980</v>
      </c>
      <c r="AF2013" s="365">
        <v>0</v>
      </c>
      <c r="AG2013" s="365">
        <v>178980</v>
      </c>
      <c r="AH2013" s="365">
        <v>0</v>
      </c>
      <c r="AI2013" s="365">
        <v>0</v>
      </c>
    </row>
    <row r="2014" spans="1:79">
      <c r="A2014" s="458" t="str">
        <f t="shared" si="31"/>
        <v>1752402264652000</v>
      </c>
      <c r="B2014" s="364" t="s">
        <v>1616</v>
      </c>
      <c r="C2014" s="364" t="s">
        <v>553</v>
      </c>
      <c r="D2014" s="364" t="s">
        <v>576</v>
      </c>
      <c r="E2014" s="364" t="s">
        <v>743</v>
      </c>
      <c r="F2014" s="364" t="s">
        <v>598</v>
      </c>
      <c r="G2014" s="364" t="s">
        <v>599</v>
      </c>
      <c r="H2014" s="364" t="s">
        <v>556</v>
      </c>
      <c r="J2014" s="364" t="s">
        <v>560</v>
      </c>
      <c r="K2014" s="364" t="s">
        <v>561</v>
      </c>
      <c r="L2014" s="364" t="s">
        <v>741</v>
      </c>
      <c r="M2014" s="364" t="s">
        <v>744</v>
      </c>
      <c r="N2014" s="364" t="s">
        <v>739</v>
      </c>
      <c r="O2014" s="364" t="s">
        <v>741</v>
      </c>
      <c r="P2014" s="364" t="s">
        <v>739</v>
      </c>
      <c r="Q2014" s="364" t="s">
        <v>740</v>
      </c>
      <c r="R2014" s="364" t="s">
        <v>744</v>
      </c>
      <c r="S2014" s="364" t="s">
        <v>740</v>
      </c>
      <c r="T2014" s="365">
        <v>0</v>
      </c>
      <c r="U2014" s="365">
        <v>5018</v>
      </c>
      <c r="V2014" s="365">
        <v>41807</v>
      </c>
      <c r="W2014" s="365">
        <v>25158</v>
      </c>
      <c r="X2014" s="365">
        <v>0</v>
      </c>
      <c r="Y2014" s="365">
        <v>0</v>
      </c>
      <c r="Z2014" s="365">
        <v>0</v>
      </c>
      <c r="AA2014" s="365">
        <v>0</v>
      </c>
      <c r="AB2014" s="365">
        <v>0</v>
      </c>
      <c r="AC2014" s="365">
        <v>0</v>
      </c>
      <c r="AD2014" s="365">
        <v>0</v>
      </c>
      <c r="AE2014" s="365">
        <v>71983</v>
      </c>
      <c r="AF2014" s="365">
        <v>0</v>
      </c>
      <c r="AG2014" s="365">
        <v>71983</v>
      </c>
      <c r="AH2014" s="365">
        <v>0</v>
      </c>
      <c r="AI2014" s="365">
        <v>0</v>
      </c>
    </row>
    <row r="2015" spans="1:79">
      <c r="A2015" s="458" t="str">
        <f t="shared" si="31"/>
        <v>1752403264652000</v>
      </c>
      <c r="B2015" s="364" t="s">
        <v>1616</v>
      </c>
      <c r="C2015" s="364" t="s">
        <v>553</v>
      </c>
      <c r="D2015" s="364" t="s">
        <v>576</v>
      </c>
      <c r="E2015" s="364" t="s">
        <v>743</v>
      </c>
      <c r="F2015" s="364" t="s">
        <v>598</v>
      </c>
      <c r="G2015" s="364" t="s">
        <v>599</v>
      </c>
      <c r="H2015" s="364" t="s">
        <v>556</v>
      </c>
      <c r="J2015" s="364" t="s">
        <v>560</v>
      </c>
      <c r="K2015" s="364" t="s">
        <v>562</v>
      </c>
      <c r="L2015" s="364" t="s">
        <v>741</v>
      </c>
      <c r="M2015" s="364" t="s">
        <v>744</v>
      </c>
      <c r="N2015" s="364" t="s">
        <v>739</v>
      </c>
      <c r="O2015" s="364" t="s">
        <v>741</v>
      </c>
      <c r="P2015" s="364" t="s">
        <v>739</v>
      </c>
      <c r="Q2015" s="364" t="s">
        <v>740</v>
      </c>
      <c r="R2015" s="364" t="s">
        <v>744</v>
      </c>
      <c r="S2015" s="364" t="s">
        <v>740</v>
      </c>
      <c r="T2015" s="365">
        <v>0</v>
      </c>
      <c r="U2015" s="365">
        <v>0</v>
      </c>
      <c r="V2015" s="365">
        <v>0</v>
      </c>
      <c r="W2015" s="365">
        <v>0</v>
      </c>
      <c r="X2015" s="365">
        <v>0</v>
      </c>
      <c r="Y2015" s="365">
        <v>0</v>
      </c>
      <c r="Z2015" s="365">
        <v>0</v>
      </c>
      <c r="AA2015" s="365">
        <v>0</v>
      </c>
      <c r="AB2015" s="365">
        <v>0</v>
      </c>
      <c r="AC2015" s="365">
        <v>0</v>
      </c>
      <c r="AD2015" s="365">
        <v>0</v>
      </c>
      <c r="AE2015" s="365">
        <v>0</v>
      </c>
      <c r="AF2015" s="365">
        <v>0</v>
      </c>
      <c r="AG2015" s="365">
        <v>0</v>
      </c>
      <c r="AH2015" s="365">
        <v>0</v>
      </c>
      <c r="AI2015" s="365">
        <v>0</v>
      </c>
    </row>
    <row r="2016" spans="1:79">
      <c r="A2016" s="458" t="str">
        <f t="shared" si="31"/>
        <v>1752404264652000</v>
      </c>
      <c r="B2016" s="364" t="s">
        <v>1616</v>
      </c>
      <c r="C2016" s="364" t="s">
        <v>553</v>
      </c>
      <c r="D2016" s="364" t="s">
        <v>576</v>
      </c>
      <c r="E2016" s="364" t="s">
        <v>743</v>
      </c>
      <c r="F2016" s="364" t="s">
        <v>598</v>
      </c>
      <c r="G2016" s="364" t="s">
        <v>599</v>
      </c>
      <c r="H2016" s="364" t="s">
        <v>556</v>
      </c>
      <c r="J2016" s="364" t="s">
        <v>560</v>
      </c>
      <c r="K2016" s="364" t="s">
        <v>563</v>
      </c>
      <c r="L2016" s="364" t="s">
        <v>741</v>
      </c>
      <c r="M2016" s="364" t="s">
        <v>744</v>
      </c>
      <c r="N2016" s="364" t="s">
        <v>739</v>
      </c>
      <c r="O2016" s="364" t="s">
        <v>741</v>
      </c>
      <c r="P2016" s="364" t="s">
        <v>739</v>
      </c>
      <c r="Q2016" s="364" t="s">
        <v>740</v>
      </c>
      <c r="R2016" s="364" t="s">
        <v>744</v>
      </c>
      <c r="S2016" s="364" t="s">
        <v>740</v>
      </c>
      <c r="T2016" s="365">
        <v>0</v>
      </c>
      <c r="U2016" s="365">
        <v>0</v>
      </c>
      <c r="V2016" s="365">
        <v>0</v>
      </c>
      <c r="W2016" s="365">
        <v>0</v>
      </c>
      <c r="X2016" s="365">
        <v>0</v>
      </c>
      <c r="Y2016" s="365">
        <v>0</v>
      </c>
      <c r="Z2016" s="365">
        <v>0</v>
      </c>
      <c r="AA2016" s="365">
        <v>0</v>
      </c>
      <c r="AB2016" s="365">
        <v>0</v>
      </c>
      <c r="AC2016" s="365">
        <v>0</v>
      </c>
      <c r="AD2016" s="365">
        <v>0</v>
      </c>
      <c r="AE2016" s="365">
        <v>0</v>
      </c>
      <c r="AF2016" s="365">
        <v>0</v>
      </c>
      <c r="AG2016" s="365">
        <v>0</v>
      </c>
      <c r="AH2016" s="365">
        <v>0</v>
      </c>
      <c r="AI2016" s="365">
        <v>0</v>
      </c>
    </row>
    <row r="2017" spans="1:109">
      <c r="A2017" s="458" t="str">
        <f t="shared" si="31"/>
        <v>1752405264652000</v>
      </c>
      <c r="B2017" s="364" t="s">
        <v>1616</v>
      </c>
      <c r="C2017" s="364" t="s">
        <v>553</v>
      </c>
      <c r="D2017" s="364" t="s">
        <v>576</v>
      </c>
      <c r="E2017" s="364" t="s">
        <v>743</v>
      </c>
      <c r="F2017" s="364" t="s">
        <v>598</v>
      </c>
      <c r="G2017" s="364" t="s">
        <v>599</v>
      </c>
      <c r="H2017" s="364" t="s">
        <v>556</v>
      </c>
      <c r="J2017" s="364" t="s">
        <v>560</v>
      </c>
      <c r="K2017" s="364" t="s">
        <v>564</v>
      </c>
      <c r="L2017" s="364" t="s">
        <v>741</v>
      </c>
      <c r="M2017" s="364" t="s">
        <v>744</v>
      </c>
      <c r="N2017" s="364" t="s">
        <v>739</v>
      </c>
      <c r="O2017" s="364" t="s">
        <v>741</v>
      </c>
      <c r="P2017" s="364" t="s">
        <v>739</v>
      </c>
      <c r="Q2017" s="364" t="s">
        <v>740</v>
      </c>
      <c r="R2017" s="364" t="s">
        <v>744</v>
      </c>
      <c r="S2017" s="364" t="s">
        <v>740</v>
      </c>
      <c r="T2017" s="365">
        <v>0</v>
      </c>
      <c r="U2017" s="365">
        <v>2077</v>
      </c>
      <c r="V2017" s="365">
        <v>14298</v>
      </c>
      <c r="W2017" s="365">
        <v>25774</v>
      </c>
      <c r="X2017" s="365">
        <v>0</v>
      </c>
      <c r="Y2017" s="365">
        <v>0</v>
      </c>
      <c r="Z2017" s="365">
        <v>0</v>
      </c>
      <c r="AA2017" s="365">
        <v>0</v>
      </c>
      <c r="AB2017" s="365">
        <v>0</v>
      </c>
      <c r="AC2017" s="365">
        <v>0</v>
      </c>
      <c r="AD2017" s="365">
        <v>0</v>
      </c>
      <c r="AE2017" s="365">
        <v>42149</v>
      </c>
      <c r="AF2017" s="365">
        <v>0</v>
      </c>
      <c r="AG2017" s="365">
        <v>42149</v>
      </c>
      <c r="AH2017" s="365">
        <v>0</v>
      </c>
      <c r="AI2017" s="365">
        <v>0</v>
      </c>
    </row>
    <row r="2018" spans="1:109">
      <c r="A2018" s="458" t="str">
        <f t="shared" si="31"/>
        <v>1752406264652000</v>
      </c>
      <c r="B2018" s="364" t="s">
        <v>1616</v>
      </c>
      <c r="C2018" s="364" t="s">
        <v>553</v>
      </c>
      <c r="D2018" s="364" t="s">
        <v>576</v>
      </c>
      <c r="E2018" s="364" t="s">
        <v>743</v>
      </c>
      <c r="F2018" s="364" t="s">
        <v>598</v>
      </c>
      <c r="G2018" s="364" t="s">
        <v>599</v>
      </c>
      <c r="H2018" s="364" t="s">
        <v>556</v>
      </c>
      <c r="J2018" s="364" t="s">
        <v>560</v>
      </c>
      <c r="K2018" s="364" t="s">
        <v>565</v>
      </c>
      <c r="L2018" s="364" t="s">
        <v>741</v>
      </c>
      <c r="M2018" s="364" t="s">
        <v>744</v>
      </c>
      <c r="N2018" s="364" t="s">
        <v>739</v>
      </c>
      <c r="O2018" s="364" t="s">
        <v>741</v>
      </c>
      <c r="P2018" s="364" t="s">
        <v>739</v>
      </c>
      <c r="Q2018" s="364" t="s">
        <v>740</v>
      </c>
      <c r="R2018" s="364" t="s">
        <v>744</v>
      </c>
      <c r="S2018" s="364" t="s">
        <v>740</v>
      </c>
      <c r="T2018" s="365">
        <v>0</v>
      </c>
      <c r="U2018" s="365">
        <v>17748</v>
      </c>
      <c r="V2018" s="365">
        <v>0</v>
      </c>
      <c r="W2018" s="365">
        <v>0</v>
      </c>
      <c r="X2018" s="365">
        <v>0</v>
      </c>
      <c r="Y2018" s="365">
        <v>0</v>
      </c>
      <c r="Z2018" s="365">
        <v>0</v>
      </c>
      <c r="AA2018" s="365">
        <v>0</v>
      </c>
      <c r="AB2018" s="365">
        <v>0</v>
      </c>
      <c r="AC2018" s="365">
        <v>0</v>
      </c>
      <c r="AD2018" s="365">
        <v>0</v>
      </c>
      <c r="AE2018" s="365">
        <v>17748</v>
      </c>
      <c r="AF2018" s="365">
        <v>0</v>
      </c>
      <c r="AG2018" s="365">
        <v>17748</v>
      </c>
      <c r="AH2018" s="365">
        <v>0</v>
      </c>
      <c r="AI2018" s="365">
        <v>0</v>
      </c>
    </row>
    <row r="2019" spans="1:109">
      <c r="A2019" s="458" t="str">
        <f t="shared" si="31"/>
        <v>1752407264652000</v>
      </c>
      <c r="B2019" s="364" t="s">
        <v>1616</v>
      </c>
      <c r="C2019" s="364" t="s">
        <v>553</v>
      </c>
      <c r="D2019" s="364" t="s">
        <v>576</v>
      </c>
      <c r="E2019" s="364" t="s">
        <v>743</v>
      </c>
      <c r="F2019" s="364" t="s">
        <v>598</v>
      </c>
      <c r="G2019" s="364" t="s">
        <v>599</v>
      </c>
      <c r="H2019" s="364" t="s">
        <v>556</v>
      </c>
      <c r="J2019" s="364" t="s">
        <v>560</v>
      </c>
      <c r="K2019" s="364" t="s">
        <v>566</v>
      </c>
      <c r="L2019" s="364" t="s">
        <v>741</v>
      </c>
      <c r="M2019" s="364" t="s">
        <v>744</v>
      </c>
      <c r="N2019" s="364" t="s">
        <v>739</v>
      </c>
      <c r="O2019" s="364" t="s">
        <v>741</v>
      </c>
      <c r="P2019" s="364" t="s">
        <v>739</v>
      </c>
      <c r="Q2019" s="364" t="s">
        <v>740</v>
      </c>
      <c r="R2019" s="364" t="s">
        <v>744</v>
      </c>
      <c r="S2019" s="364" t="s">
        <v>740</v>
      </c>
      <c r="T2019" s="365">
        <v>0</v>
      </c>
      <c r="U2019" s="365">
        <v>47100</v>
      </c>
      <c r="V2019" s="365">
        <v>0</v>
      </c>
      <c r="W2019" s="365">
        <v>0</v>
      </c>
      <c r="X2019" s="365">
        <v>0</v>
      </c>
      <c r="Y2019" s="365">
        <v>0</v>
      </c>
      <c r="Z2019" s="365">
        <v>0</v>
      </c>
      <c r="AA2019" s="365">
        <v>0</v>
      </c>
      <c r="AB2019" s="365">
        <v>0</v>
      </c>
      <c r="AC2019" s="365">
        <v>0</v>
      </c>
      <c r="AD2019" s="365">
        <v>0</v>
      </c>
      <c r="AE2019" s="365">
        <v>47100</v>
      </c>
      <c r="AF2019" s="365">
        <v>0</v>
      </c>
      <c r="AG2019" s="365">
        <v>47100</v>
      </c>
      <c r="AH2019" s="365">
        <v>0</v>
      </c>
      <c r="AI2019" s="365">
        <v>0</v>
      </c>
    </row>
    <row r="2020" spans="1:109">
      <c r="A2020" s="458" t="str">
        <f t="shared" si="31"/>
        <v>1752408264652000</v>
      </c>
      <c r="B2020" s="364" t="s">
        <v>1616</v>
      </c>
      <c r="C2020" s="364" t="s">
        <v>553</v>
      </c>
      <c r="D2020" s="364" t="s">
        <v>576</v>
      </c>
      <c r="E2020" s="364" t="s">
        <v>743</v>
      </c>
      <c r="F2020" s="364" t="s">
        <v>598</v>
      </c>
      <c r="G2020" s="364" t="s">
        <v>599</v>
      </c>
      <c r="H2020" s="364" t="s">
        <v>556</v>
      </c>
      <c r="J2020" s="364" t="s">
        <v>560</v>
      </c>
      <c r="K2020" s="364" t="s">
        <v>554</v>
      </c>
      <c r="L2020" s="364" t="s">
        <v>741</v>
      </c>
      <c r="M2020" s="364" t="s">
        <v>744</v>
      </c>
      <c r="N2020" s="364" t="s">
        <v>739</v>
      </c>
      <c r="O2020" s="364" t="s">
        <v>741</v>
      </c>
      <c r="P2020" s="364" t="s">
        <v>739</v>
      </c>
      <c r="Q2020" s="364" t="s">
        <v>740</v>
      </c>
      <c r="R2020" s="364" t="s">
        <v>744</v>
      </c>
      <c r="S2020" s="364" t="s">
        <v>740</v>
      </c>
      <c r="T2020" s="365">
        <v>0</v>
      </c>
      <c r="U2020" s="365">
        <v>0</v>
      </c>
      <c r="V2020" s="365">
        <v>0</v>
      </c>
      <c r="W2020" s="365">
        <v>0</v>
      </c>
      <c r="X2020" s="365">
        <v>0</v>
      </c>
      <c r="Y2020" s="365">
        <v>0</v>
      </c>
      <c r="Z2020" s="365">
        <v>0</v>
      </c>
      <c r="AA2020" s="365">
        <v>0</v>
      </c>
      <c r="AB2020" s="365">
        <v>0</v>
      </c>
      <c r="AC2020" s="365">
        <v>0</v>
      </c>
      <c r="AD2020" s="365">
        <v>0</v>
      </c>
      <c r="AE2020" s="365">
        <v>0</v>
      </c>
      <c r="AF2020" s="365">
        <v>0</v>
      </c>
      <c r="AG2020" s="365">
        <v>0</v>
      </c>
      <c r="AH2020" s="365">
        <v>0</v>
      </c>
      <c r="AI2020" s="365">
        <v>0</v>
      </c>
    </row>
    <row r="2021" spans="1:109">
      <c r="A2021" s="458" t="str">
        <f t="shared" si="31"/>
        <v>1752409264652000</v>
      </c>
      <c r="B2021" s="364" t="s">
        <v>1616</v>
      </c>
      <c r="C2021" s="364" t="s">
        <v>553</v>
      </c>
      <c r="D2021" s="364" t="s">
        <v>576</v>
      </c>
      <c r="E2021" s="364" t="s">
        <v>743</v>
      </c>
      <c r="F2021" s="364" t="s">
        <v>598</v>
      </c>
      <c r="G2021" s="364" t="s">
        <v>599</v>
      </c>
      <c r="H2021" s="364" t="s">
        <v>556</v>
      </c>
      <c r="J2021" s="364" t="s">
        <v>560</v>
      </c>
      <c r="K2021" s="364" t="s">
        <v>567</v>
      </c>
      <c r="L2021" s="364" t="s">
        <v>741</v>
      </c>
      <c r="M2021" s="364" t="s">
        <v>744</v>
      </c>
      <c r="N2021" s="364" t="s">
        <v>739</v>
      </c>
      <c r="O2021" s="364" t="s">
        <v>741</v>
      </c>
      <c r="P2021" s="364" t="s">
        <v>739</v>
      </c>
      <c r="Q2021" s="364" t="s">
        <v>740</v>
      </c>
      <c r="R2021" s="364" t="s">
        <v>744</v>
      </c>
      <c r="S2021" s="364" t="s">
        <v>740</v>
      </c>
      <c r="T2021" s="365">
        <v>0</v>
      </c>
      <c r="U2021" s="365">
        <v>0</v>
      </c>
      <c r="V2021" s="365">
        <v>0</v>
      </c>
      <c r="W2021" s="365">
        <v>0</v>
      </c>
      <c r="X2021" s="365">
        <v>0</v>
      </c>
      <c r="Y2021" s="365">
        <v>0</v>
      </c>
      <c r="Z2021" s="365">
        <v>0</v>
      </c>
      <c r="AA2021" s="365">
        <v>0</v>
      </c>
      <c r="AB2021" s="365">
        <v>0</v>
      </c>
      <c r="AC2021" s="365">
        <v>0</v>
      </c>
      <c r="AD2021" s="365">
        <v>0</v>
      </c>
      <c r="AE2021" s="365">
        <v>0</v>
      </c>
      <c r="AF2021" s="365">
        <v>0</v>
      </c>
      <c r="AG2021" s="365">
        <v>0</v>
      </c>
      <c r="AH2021" s="365">
        <v>0</v>
      </c>
      <c r="AI2021" s="365">
        <v>0</v>
      </c>
    </row>
    <row r="2022" spans="1:109">
      <c r="A2022" s="458" t="str">
        <f t="shared" si="31"/>
        <v>1752410264652000</v>
      </c>
      <c r="B2022" s="364" t="s">
        <v>1616</v>
      </c>
      <c r="C2022" s="364" t="s">
        <v>553</v>
      </c>
      <c r="D2022" s="364" t="s">
        <v>576</v>
      </c>
      <c r="E2022" s="364" t="s">
        <v>743</v>
      </c>
      <c r="F2022" s="364" t="s">
        <v>598</v>
      </c>
      <c r="G2022" s="364" t="s">
        <v>599</v>
      </c>
      <c r="H2022" s="364" t="s">
        <v>556</v>
      </c>
      <c r="J2022" s="364" t="s">
        <v>560</v>
      </c>
      <c r="K2022" s="364" t="s">
        <v>568</v>
      </c>
      <c r="L2022" s="364" t="s">
        <v>741</v>
      </c>
      <c r="M2022" s="364" t="s">
        <v>744</v>
      </c>
      <c r="N2022" s="364" t="s">
        <v>739</v>
      </c>
      <c r="O2022" s="364" t="s">
        <v>741</v>
      </c>
      <c r="P2022" s="364" t="s">
        <v>739</v>
      </c>
      <c r="Q2022" s="364" t="s">
        <v>740</v>
      </c>
      <c r="R2022" s="364" t="s">
        <v>744</v>
      </c>
      <c r="S2022" s="364" t="s">
        <v>740</v>
      </c>
      <c r="T2022" s="365">
        <v>0</v>
      </c>
      <c r="U2022" s="365">
        <v>0</v>
      </c>
      <c r="V2022" s="365">
        <v>0</v>
      </c>
      <c r="W2022" s="365">
        <v>0</v>
      </c>
      <c r="X2022" s="365">
        <v>0</v>
      </c>
      <c r="Y2022" s="365">
        <v>0</v>
      </c>
      <c r="Z2022" s="365">
        <v>0</v>
      </c>
      <c r="AA2022" s="365">
        <v>0</v>
      </c>
      <c r="AB2022" s="365">
        <v>0</v>
      </c>
      <c r="AC2022" s="365">
        <v>0</v>
      </c>
      <c r="AD2022" s="365">
        <v>0</v>
      </c>
      <c r="AE2022" s="365">
        <v>0</v>
      </c>
      <c r="AF2022" s="365">
        <v>0</v>
      </c>
      <c r="AG2022" s="365">
        <v>0</v>
      </c>
      <c r="AH2022" s="365">
        <v>0</v>
      </c>
      <c r="AI2022" s="365">
        <v>0</v>
      </c>
    </row>
    <row r="2023" spans="1:109">
      <c r="A2023" s="458" t="str">
        <f t="shared" si="31"/>
        <v>1752411264652000</v>
      </c>
      <c r="B2023" s="364" t="s">
        <v>1616</v>
      </c>
      <c r="C2023" s="364" t="s">
        <v>553</v>
      </c>
      <c r="D2023" s="364" t="s">
        <v>576</v>
      </c>
      <c r="E2023" s="364" t="s">
        <v>743</v>
      </c>
      <c r="F2023" s="364" t="s">
        <v>598</v>
      </c>
      <c r="G2023" s="364" t="s">
        <v>599</v>
      </c>
      <c r="H2023" s="364" t="s">
        <v>556</v>
      </c>
      <c r="J2023" s="364" t="s">
        <v>560</v>
      </c>
      <c r="K2023" s="364" t="s">
        <v>569</v>
      </c>
      <c r="L2023" s="364" t="s">
        <v>741</v>
      </c>
      <c r="M2023" s="364" t="s">
        <v>744</v>
      </c>
      <c r="N2023" s="364" t="s">
        <v>739</v>
      </c>
      <c r="O2023" s="364" t="s">
        <v>741</v>
      </c>
      <c r="P2023" s="364" t="s">
        <v>739</v>
      </c>
      <c r="Q2023" s="364" t="s">
        <v>740</v>
      </c>
      <c r="R2023" s="364" t="s">
        <v>744</v>
      </c>
      <c r="S2023" s="364" t="s">
        <v>740</v>
      </c>
      <c r="T2023" s="365">
        <v>0</v>
      </c>
      <c r="U2023" s="365">
        <v>0</v>
      </c>
      <c r="V2023" s="365">
        <v>0</v>
      </c>
      <c r="W2023" s="365">
        <v>0</v>
      </c>
      <c r="X2023" s="365">
        <v>0</v>
      </c>
      <c r="Y2023" s="365">
        <v>0</v>
      </c>
      <c r="Z2023" s="365">
        <v>0</v>
      </c>
      <c r="AA2023" s="365">
        <v>0</v>
      </c>
      <c r="AB2023" s="365">
        <v>0</v>
      </c>
      <c r="AC2023" s="365">
        <v>0</v>
      </c>
      <c r="AD2023" s="365">
        <v>0</v>
      </c>
      <c r="AE2023" s="365">
        <v>0</v>
      </c>
      <c r="AF2023" s="365">
        <v>0</v>
      </c>
      <c r="AG2023" s="365">
        <v>0</v>
      </c>
      <c r="AH2023" s="365">
        <v>0</v>
      </c>
      <c r="AI2023" s="365">
        <v>0</v>
      </c>
    </row>
    <row r="2024" spans="1:109">
      <c r="A2024" s="458" t="str">
        <f t="shared" si="31"/>
        <v>1752412264652000</v>
      </c>
      <c r="B2024" s="364" t="s">
        <v>1616</v>
      </c>
      <c r="C2024" s="364" t="s">
        <v>553</v>
      </c>
      <c r="D2024" s="364" t="s">
        <v>576</v>
      </c>
      <c r="E2024" s="364" t="s">
        <v>743</v>
      </c>
      <c r="F2024" s="364" t="s">
        <v>598</v>
      </c>
      <c r="G2024" s="364" t="s">
        <v>599</v>
      </c>
      <c r="H2024" s="364" t="s">
        <v>556</v>
      </c>
      <c r="J2024" s="364" t="s">
        <v>560</v>
      </c>
      <c r="K2024" s="364" t="s">
        <v>557</v>
      </c>
      <c r="L2024" s="364" t="s">
        <v>741</v>
      </c>
      <c r="M2024" s="364" t="s">
        <v>744</v>
      </c>
      <c r="N2024" s="364" t="s">
        <v>739</v>
      </c>
      <c r="O2024" s="364" t="s">
        <v>741</v>
      </c>
      <c r="P2024" s="364" t="s">
        <v>739</v>
      </c>
      <c r="Q2024" s="364" t="s">
        <v>740</v>
      </c>
      <c r="R2024" s="364" t="s">
        <v>744</v>
      </c>
      <c r="S2024" s="364" t="s">
        <v>740</v>
      </c>
      <c r="T2024" s="365">
        <v>0</v>
      </c>
      <c r="U2024" s="365">
        <v>0</v>
      </c>
      <c r="V2024" s="365">
        <v>0</v>
      </c>
      <c r="W2024" s="365">
        <v>0</v>
      </c>
      <c r="X2024" s="365">
        <v>0</v>
      </c>
      <c r="Y2024" s="365">
        <v>0</v>
      </c>
      <c r="Z2024" s="365">
        <v>0</v>
      </c>
      <c r="AA2024" s="365">
        <v>0</v>
      </c>
      <c r="AB2024" s="365">
        <v>0</v>
      </c>
      <c r="AC2024" s="365">
        <v>0</v>
      </c>
      <c r="AD2024" s="365">
        <v>0</v>
      </c>
      <c r="AE2024" s="365">
        <v>0</v>
      </c>
      <c r="AF2024" s="365">
        <v>0</v>
      </c>
      <c r="AG2024" s="365">
        <v>0</v>
      </c>
      <c r="AH2024" s="365">
        <v>0</v>
      </c>
      <c r="AI2024" s="365">
        <v>0</v>
      </c>
    </row>
    <row r="2025" spans="1:109">
      <c r="A2025" s="458" t="str">
        <f t="shared" si="31"/>
        <v>1752601264652000</v>
      </c>
      <c r="B2025" s="364" t="s">
        <v>1616</v>
      </c>
      <c r="C2025" s="364" t="s">
        <v>553</v>
      </c>
      <c r="D2025" s="364" t="s">
        <v>576</v>
      </c>
      <c r="E2025" s="364" t="s">
        <v>743</v>
      </c>
      <c r="F2025" s="364" t="s">
        <v>598</v>
      </c>
      <c r="G2025" s="364" t="s">
        <v>599</v>
      </c>
      <c r="H2025" s="364" t="s">
        <v>556</v>
      </c>
      <c r="J2025" s="364" t="s">
        <v>570</v>
      </c>
      <c r="K2025" s="364" t="s">
        <v>558</v>
      </c>
      <c r="L2025" s="364" t="s">
        <v>741</v>
      </c>
      <c r="M2025" s="364" t="s">
        <v>744</v>
      </c>
      <c r="N2025" s="364" t="s">
        <v>739</v>
      </c>
      <c r="O2025" s="364" t="s">
        <v>741</v>
      </c>
      <c r="P2025" s="364" t="s">
        <v>739</v>
      </c>
      <c r="Q2025" s="364" t="s">
        <v>740</v>
      </c>
      <c r="R2025" s="364" t="s">
        <v>744</v>
      </c>
      <c r="S2025" s="364" t="s">
        <v>740</v>
      </c>
      <c r="T2025" s="365">
        <v>24286</v>
      </c>
      <c r="U2025" s="365">
        <v>2125</v>
      </c>
      <c r="V2025" s="365">
        <v>2120</v>
      </c>
      <c r="W2025" s="365">
        <v>0</v>
      </c>
      <c r="X2025" s="365">
        <v>0</v>
      </c>
      <c r="Y2025" s="365">
        <v>5</v>
      </c>
      <c r="Z2025" s="365">
        <v>22161</v>
      </c>
      <c r="AA2025" s="365">
        <v>0</v>
      </c>
      <c r="AB2025" s="365">
        <v>0</v>
      </c>
      <c r="AC2025" s="365">
        <v>22161</v>
      </c>
      <c r="AD2025" s="365">
        <v>0</v>
      </c>
      <c r="AE2025" s="365">
        <v>11011</v>
      </c>
      <c r="AF2025" s="365">
        <v>8543</v>
      </c>
      <c r="AG2025" s="365">
        <v>346</v>
      </c>
      <c r="AH2025" s="365">
        <v>0</v>
      </c>
      <c r="AI2025" s="365">
        <v>8197</v>
      </c>
      <c r="AJ2025" s="365">
        <v>2468</v>
      </c>
      <c r="AK2025" s="365">
        <v>2468</v>
      </c>
      <c r="AL2025" s="365">
        <v>2468</v>
      </c>
      <c r="AM2025" s="365">
        <v>0</v>
      </c>
      <c r="AN2025" s="365">
        <v>0</v>
      </c>
      <c r="AO2025" s="365">
        <v>13275</v>
      </c>
      <c r="AP2025" s="365">
        <v>10552</v>
      </c>
      <c r="AQ2025" s="365">
        <v>5600</v>
      </c>
      <c r="AR2025" s="365">
        <v>0</v>
      </c>
      <c r="AS2025" s="365">
        <v>4952</v>
      </c>
      <c r="AT2025" s="365">
        <v>0</v>
      </c>
      <c r="AU2025" s="365">
        <v>0</v>
      </c>
      <c r="AV2025" s="365">
        <v>0</v>
      </c>
      <c r="AW2025" s="365">
        <v>0</v>
      </c>
      <c r="AX2025" s="365">
        <v>0</v>
      </c>
      <c r="AY2025" s="365">
        <v>0</v>
      </c>
      <c r="AZ2025" s="365">
        <v>25248</v>
      </c>
      <c r="BA2025" s="365">
        <v>502</v>
      </c>
      <c r="BB2025" s="365">
        <v>502</v>
      </c>
      <c r="BC2025" s="365">
        <v>0</v>
      </c>
      <c r="BD2025" s="365">
        <v>0</v>
      </c>
      <c r="BE2025" s="365">
        <v>0</v>
      </c>
      <c r="BF2025" s="365">
        <v>502</v>
      </c>
      <c r="BG2025" s="365">
        <v>0</v>
      </c>
      <c r="BH2025" s="365">
        <v>0</v>
      </c>
      <c r="BI2025" s="365">
        <v>0</v>
      </c>
      <c r="BJ2025" s="365">
        <v>0</v>
      </c>
      <c r="BK2025" s="365">
        <v>0</v>
      </c>
      <c r="BL2025" s="365">
        <v>0</v>
      </c>
      <c r="BM2025" s="365">
        <v>0</v>
      </c>
      <c r="BN2025" s="365">
        <v>502</v>
      </c>
      <c r="BO2025" s="365">
        <v>0</v>
      </c>
      <c r="BP2025" s="365">
        <v>24743</v>
      </c>
      <c r="BQ2025" s="365">
        <v>0</v>
      </c>
      <c r="BR2025" s="365">
        <v>0</v>
      </c>
      <c r="BS2025" s="365">
        <v>0</v>
      </c>
      <c r="BT2025" s="365">
        <v>0</v>
      </c>
      <c r="BU2025" s="365">
        <v>0</v>
      </c>
      <c r="BV2025" s="365">
        <v>3</v>
      </c>
      <c r="BW2025" s="365">
        <v>-14696</v>
      </c>
      <c r="BX2025" s="365">
        <v>-1421</v>
      </c>
      <c r="BY2025" s="365">
        <v>0</v>
      </c>
      <c r="BZ2025" s="365">
        <v>29</v>
      </c>
      <c r="CA2025" s="365">
        <v>0</v>
      </c>
    </row>
    <row r="2026" spans="1:109">
      <c r="A2026" s="458" t="str">
        <f t="shared" si="31"/>
        <v>1752602264652000</v>
      </c>
      <c r="B2026" s="364" t="s">
        <v>1616</v>
      </c>
      <c r="C2026" s="364" t="s">
        <v>553</v>
      </c>
      <c r="D2026" s="364" t="s">
        <v>576</v>
      </c>
      <c r="E2026" s="364" t="s">
        <v>743</v>
      </c>
      <c r="F2026" s="364" t="s">
        <v>598</v>
      </c>
      <c r="G2026" s="364" t="s">
        <v>599</v>
      </c>
      <c r="H2026" s="364" t="s">
        <v>556</v>
      </c>
      <c r="J2026" s="364" t="s">
        <v>570</v>
      </c>
      <c r="K2026" s="364" t="s">
        <v>561</v>
      </c>
      <c r="L2026" s="364" t="s">
        <v>741</v>
      </c>
      <c r="M2026" s="364" t="s">
        <v>744</v>
      </c>
      <c r="N2026" s="364" t="s">
        <v>739</v>
      </c>
      <c r="O2026" s="364" t="s">
        <v>741</v>
      </c>
      <c r="P2026" s="364" t="s">
        <v>739</v>
      </c>
      <c r="Q2026" s="364" t="s">
        <v>740</v>
      </c>
      <c r="R2026" s="364" t="s">
        <v>744</v>
      </c>
      <c r="S2026" s="364" t="s">
        <v>740</v>
      </c>
      <c r="T2026" s="365">
        <v>0</v>
      </c>
      <c r="U2026" s="365">
        <v>8</v>
      </c>
      <c r="V2026" s="365">
        <v>0</v>
      </c>
      <c r="W2026" s="365">
        <v>0</v>
      </c>
      <c r="X2026" s="365">
        <v>0</v>
      </c>
      <c r="Y2026" s="365">
        <v>0</v>
      </c>
      <c r="Z2026" s="365">
        <v>0</v>
      </c>
      <c r="AA2026" s="365">
        <v>8</v>
      </c>
      <c r="AB2026" s="365">
        <v>0</v>
      </c>
      <c r="AC2026" s="365">
        <v>579</v>
      </c>
      <c r="AD2026" s="365">
        <v>0</v>
      </c>
      <c r="AE2026" s="365">
        <v>0</v>
      </c>
      <c r="AF2026" s="365">
        <v>579</v>
      </c>
      <c r="AG2026" s="365">
        <v>0</v>
      </c>
      <c r="AH2026" s="365">
        <v>0</v>
      </c>
      <c r="AI2026" s="365">
        <v>0</v>
      </c>
      <c r="AJ2026" s="365">
        <v>0</v>
      </c>
      <c r="AK2026" s="365">
        <v>0</v>
      </c>
      <c r="AL2026" s="365">
        <v>0</v>
      </c>
      <c r="AM2026" s="365">
        <v>616</v>
      </c>
      <c r="AN2026" s="365">
        <v>1400</v>
      </c>
      <c r="AO2026" s="365">
        <v>0</v>
      </c>
      <c r="AP2026" s="365">
        <v>0</v>
      </c>
      <c r="AQ2026" s="365">
        <v>0</v>
      </c>
      <c r="AR2026" s="365">
        <v>502</v>
      </c>
      <c r="AS2026" s="365">
        <v>0</v>
      </c>
      <c r="AT2026" s="365">
        <v>0</v>
      </c>
      <c r="AU2026" s="365">
        <v>0</v>
      </c>
      <c r="AV2026" s="365">
        <v>0</v>
      </c>
      <c r="AW2026" s="365">
        <v>0</v>
      </c>
      <c r="AX2026" s="365">
        <v>0</v>
      </c>
      <c r="AY2026" s="365">
        <v>0</v>
      </c>
      <c r="AZ2026" s="365">
        <v>0</v>
      </c>
      <c r="BA2026" s="365">
        <v>0</v>
      </c>
      <c r="BB2026" s="365">
        <v>0</v>
      </c>
      <c r="BC2026" s="365">
        <v>0</v>
      </c>
      <c r="BD2026" s="365">
        <v>0</v>
      </c>
      <c r="BE2026" s="365">
        <v>0</v>
      </c>
      <c r="BF2026" s="365">
        <v>0</v>
      </c>
      <c r="BG2026" s="365">
        <v>0</v>
      </c>
      <c r="BH2026" s="365">
        <v>0</v>
      </c>
      <c r="BI2026" s="365">
        <v>0</v>
      </c>
      <c r="BJ2026" s="365">
        <v>0</v>
      </c>
      <c r="BK2026" s="365">
        <v>0</v>
      </c>
      <c r="BL2026" s="365">
        <v>5600</v>
      </c>
      <c r="BM2026" s="365">
        <v>24743</v>
      </c>
      <c r="BN2026" s="365">
        <v>11238</v>
      </c>
      <c r="BO2026" s="365">
        <v>0</v>
      </c>
      <c r="BP2026" s="365">
        <v>502</v>
      </c>
      <c r="BQ2026" s="365">
        <v>0</v>
      </c>
      <c r="BR2026" s="365">
        <v>21611</v>
      </c>
      <c r="BS2026" s="365">
        <v>550</v>
      </c>
      <c r="BT2026" s="365">
        <v>0</v>
      </c>
      <c r="BU2026" s="365">
        <v>4952</v>
      </c>
      <c r="BV2026" s="365">
        <v>0</v>
      </c>
      <c r="BW2026" s="365">
        <v>4952</v>
      </c>
      <c r="BX2026" s="365">
        <v>21611</v>
      </c>
      <c r="BY2026" s="365">
        <v>22161</v>
      </c>
      <c r="BZ2026" s="365">
        <v>21611</v>
      </c>
      <c r="CA2026" s="365">
        <v>27113</v>
      </c>
      <c r="CB2026" s="365">
        <v>0</v>
      </c>
      <c r="CC2026" s="365">
        <v>0</v>
      </c>
      <c r="CD2026" s="365">
        <v>0</v>
      </c>
      <c r="CE2026" s="365">
        <v>0</v>
      </c>
      <c r="CF2026" s="365">
        <v>0</v>
      </c>
      <c r="CG2026" s="365">
        <v>0</v>
      </c>
      <c r="CH2026" s="365">
        <v>0</v>
      </c>
      <c r="CI2026" s="365">
        <v>0</v>
      </c>
      <c r="CJ2026" s="365">
        <v>1928</v>
      </c>
      <c r="CK2026" s="365">
        <v>2120</v>
      </c>
      <c r="CL2026" s="365">
        <v>0</v>
      </c>
      <c r="CM2026" s="365">
        <v>0</v>
      </c>
      <c r="CN2026" s="365">
        <v>0</v>
      </c>
      <c r="CO2026" s="365">
        <v>0</v>
      </c>
      <c r="CP2026" s="365">
        <v>0</v>
      </c>
      <c r="CQ2026" s="365">
        <v>502</v>
      </c>
      <c r="CR2026" s="365">
        <v>0</v>
      </c>
      <c r="CS2026" s="365">
        <v>0</v>
      </c>
      <c r="CT2026" s="365">
        <v>0</v>
      </c>
      <c r="CU2026" s="365">
        <v>0</v>
      </c>
      <c r="CV2026" s="365">
        <v>0</v>
      </c>
      <c r="CW2026" s="365">
        <v>0</v>
      </c>
      <c r="CX2026" s="365">
        <v>0</v>
      </c>
      <c r="CY2026" s="365">
        <v>502</v>
      </c>
      <c r="CZ2026" s="365">
        <v>0</v>
      </c>
      <c r="DA2026" s="365">
        <v>0</v>
      </c>
      <c r="DB2026" s="365">
        <v>0</v>
      </c>
      <c r="DC2026" s="365">
        <v>0</v>
      </c>
      <c r="DD2026" s="365">
        <v>0</v>
      </c>
      <c r="DE2026" s="365">
        <v>0</v>
      </c>
    </row>
    <row r="2027" spans="1:109">
      <c r="A2027" s="458" t="str">
        <f t="shared" si="31"/>
        <v>1753201264652000</v>
      </c>
      <c r="B2027" s="364" t="s">
        <v>1616</v>
      </c>
      <c r="C2027" s="364" t="s">
        <v>553</v>
      </c>
      <c r="D2027" s="364" t="s">
        <v>576</v>
      </c>
      <c r="E2027" s="364" t="s">
        <v>743</v>
      </c>
      <c r="F2027" s="364" t="s">
        <v>598</v>
      </c>
      <c r="G2027" s="364" t="s">
        <v>599</v>
      </c>
      <c r="H2027" s="364" t="s">
        <v>556</v>
      </c>
      <c r="J2027" s="364" t="s">
        <v>750</v>
      </c>
      <c r="K2027" s="364" t="s">
        <v>558</v>
      </c>
      <c r="L2027" s="364" t="s">
        <v>741</v>
      </c>
      <c r="M2027" s="364" t="s">
        <v>744</v>
      </c>
      <c r="N2027" s="364" t="s">
        <v>739</v>
      </c>
      <c r="O2027" s="364" t="s">
        <v>741</v>
      </c>
      <c r="P2027" s="364" t="s">
        <v>739</v>
      </c>
      <c r="Q2027" s="364" t="s">
        <v>740</v>
      </c>
      <c r="R2027" s="364" t="s">
        <v>744</v>
      </c>
      <c r="S2027" s="364" t="s">
        <v>740</v>
      </c>
      <c r="T2027" s="365">
        <v>0</v>
      </c>
      <c r="U2027" s="365">
        <v>0</v>
      </c>
      <c r="V2027" s="365">
        <v>0</v>
      </c>
      <c r="W2027" s="365">
        <v>0</v>
      </c>
      <c r="X2027" s="365">
        <v>2132</v>
      </c>
      <c r="Y2027" s="365">
        <v>324</v>
      </c>
      <c r="Z2027" s="365">
        <v>2456</v>
      </c>
      <c r="AA2027" s="365">
        <v>2456</v>
      </c>
      <c r="AB2027" s="365">
        <v>0</v>
      </c>
      <c r="AC2027" s="365">
        <v>0</v>
      </c>
      <c r="AD2027" s="365">
        <v>0</v>
      </c>
      <c r="AE2027" s="365">
        <v>0</v>
      </c>
      <c r="AF2027" s="365">
        <v>0</v>
      </c>
      <c r="AG2027" s="365">
        <v>0</v>
      </c>
      <c r="AH2027" s="365">
        <v>0</v>
      </c>
      <c r="AI2027" s="365">
        <v>0</v>
      </c>
      <c r="AJ2027" s="365">
        <v>0</v>
      </c>
      <c r="AK2027" s="365">
        <v>0</v>
      </c>
      <c r="AL2027" s="365">
        <v>0</v>
      </c>
      <c r="AM2027" s="365">
        <v>0</v>
      </c>
      <c r="AN2027" s="365">
        <v>0</v>
      </c>
      <c r="AO2027" s="365">
        <v>0</v>
      </c>
      <c r="AP2027" s="365">
        <v>0</v>
      </c>
      <c r="AQ2027" s="365">
        <v>626</v>
      </c>
      <c r="AR2027" s="365">
        <v>626</v>
      </c>
      <c r="AS2027" s="365">
        <v>77</v>
      </c>
      <c r="AT2027" s="365">
        <v>0</v>
      </c>
      <c r="AU2027" s="365">
        <v>0</v>
      </c>
      <c r="AV2027" s="365">
        <v>4739</v>
      </c>
      <c r="AW2027" s="365">
        <v>224</v>
      </c>
      <c r="AX2027" s="365">
        <v>5666</v>
      </c>
      <c r="AY2027" s="365">
        <v>5666</v>
      </c>
      <c r="AZ2027" s="365">
        <v>0</v>
      </c>
      <c r="BA2027" s="365">
        <v>0</v>
      </c>
      <c r="BB2027" s="365">
        <v>346</v>
      </c>
      <c r="BC2027" s="365">
        <v>0</v>
      </c>
      <c r="BD2027" s="365">
        <v>0</v>
      </c>
      <c r="BE2027" s="365">
        <v>75</v>
      </c>
      <c r="BF2027" s="365">
        <v>421</v>
      </c>
      <c r="BG2027" s="365">
        <v>421</v>
      </c>
      <c r="BH2027" s="365">
        <v>0</v>
      </c>
      <c r="BI2027" s="365">
        <v>0</v>
      </c>
      <c r="BJ2027" s="365">
        <v>8543</v>
      </c>
      <c r="BK2027" s="365">
        <v>8543</v>
      </c>
      <c r="BL2027" s="365">
        <v>0</v>
      </c>
      <c r="BM2027" s="365">
        <v>0</v>
      </c>
      <c r="BN2027" s="365">
        <v>0</v>
      </c>
      <c r="BO2027" s="365">
        <v>0</v>
      </c>
      <c r="BP2027" s="365">
        <v>0</v>
      </c>
      <c r="BQ2027" s="365">
        <v>0</v>
      </c>
      <c r="BR2027" s="365">
        <v>2468</v>
      </c>
      <c r="BS2027" s="365">
        <v>0</v>
      </c>
      <c r="BT2027" s="365">
        <v>0</v>
      </c>
      <c r="BU2027" s="365">
        <v>0</v>
      </c>
      <c r="BV2027" s="365">
        <v>0</v>
      </c>
      <c r="BW2027" s="365">
        <v>2468</v>
      </c>
      <c r="BX2027" s="365">
        <v>0</v>
      </c>
      <c r="BY2027" s="365">
        <v>19143</v>
      </c>
      <c r="BZ2027" s="365">
        <v>0</v>
      </c>
      <c r="CA2027" s="365">
        <v>0</v>
      </c>
    </row>
    <row r="2028" spans="1:109">
      <c r="A2028" s="458" t="str">
        <f t="shared" si="31"/>
        <v>1753202264652000</v>
      </c>
      <c r="B2028" s="364" t="s">
        <v>1616</v>
      </c>
      <c r="C2028" s="364" t="s">
        <v>553</v>
      </c>
      <c r="D2028" s="364" t="s">
        <v>576</v>
      </c>
      <c r="E2028" s="364" t="s">
        <v>743</v>
      </c>
      <c r="F2028" s="364" t="s">
        <v>598</v>
      </c>
      <c r="G2028" s="364" t="s">
        <v>599</v>
      </c>
      <c r="H2028" s="364" t="s">
        <v>556</v>
      </c>
      <c r="J2028" s="364" t="s">
        <v>750</v>
      </c>
      <c r="K2028" s="364" t="s">
        <v>561</v>
      </c>
      <c r="L2028" s="364" t="s">
        <v>741</v>
      </c>
      <c r="M2028" s="364" t="s">
        <v>744</v>
      </c>
      <c r="N2028" s="364" t="s">
        <v>739</v>
      </c>
      <c r="O2028" s="364" t="s">
        <v>741</v>
      </c>
      <c r="P2028" s="364" t="s">
        <v>739</v>
      </c>
      <c r="Q2028" s="364" t="s">
        <v>740</v>
      </c>
      <c r="R2028" s="364" t="s">
        <v>744</v>
      </c>
      <c r="S2028" s="364" t="s">
        <v>740</v>
      </c>
      <c r="T2028" s="365">
        <v>0</v>
      </c>
      <c r="U2028" s="365">
        <v>0</v>
      </c>
      <c r="V2028" s="365">
        <v>19143</v>
      </c>
      <c r="W2028" s="365">
        <v>0</v>
      </c>
      <c r="X2028" s="365">
        <v>0</v>
      </c>
      <c r="Y2028" s="365">
        <v>0</v>
      </c>
      <c r="Z2028" s="365">
        <v>21611</v>
      </c>
      <c r="AA2028" s="365">
        <v>0</v>
      </c>
      <c r="AB2028" s="365">
        <v>0</v>
      </c>
      <c r="AC2028" s="365">
        <v>0</v>
      </c>
      <c r="AD2028" s="365">
        <v>0</v>
      </c>
      <c r="AE2028" s="365">
        <v>21611</v>
      </c>
      <c r="AF2028" s="365">
        <v>0</v>
      </c>
      <c r="AG2028" s="365">
        <v>0</v>
      </c>
      <c r="AH2028" s="365">
        <v>30154</v>
      </c>
      <c r="AI2028" s="365">
        <v>8543</v>
      </c>
      <c r="AJ2028" s="365">
        <v>0</v>
      </c>
      <c r="AK2028" s="365">
        <v>21611</v>
      </c>
      <c r="AL2028" s="365">
        <v>0</v>
      </c>
      <c r="AM2028" s="365">
        <v>0</v>
      </c>
      <c r="AN2028" s="365">
        <v>0</v>
      </c>
      <c r="AO2028" s="365">
        <v>0</v>
      </c>
      <c r="AP2028" s="365">
        <v>0</v>
      </c>
      <c r="AQ2028" s="365">
        <v>2120</v>
      </c>
    </row>
    <row r="2029" spans="1:109">
      <c r="A2029" s="458" t="str">
        <f t="shared" si="31"/>
        <v>1753301264652000</v>
      </c>
      <c r="B2029" s="364" t="s">
        <v>1616</v>
      </c>
      <c r="C2029" s="364" t="s">
        <v>553</v>
      </c>
      <c r="D2029" s="364" t="s">
        <v>576</v>
      </c>
      <c r="E2029" s="364" t="s">
        <v>743</v>
      </c>
      <c r="F2029" s="364" t="s">
        <v>598</v>
      </c>
      <c r="G2029" s="364" t="s">
        <v>599</v>
      </c>
      <c r="H2029" s="364" t="s">
        <v>556</v>
      </c>
      <c r="J2029" s="364" t="s">
        <v>749</v>
      </c>
      <c r="K2029" s="364" t="s">
        <v>558</v>
      </c>
      <c r="L2029" s="364" t="s">
        <v>741</v>
      </c>
      <c r="M2029" s="364" t="s">
        <v>744</v>
      </c>
      <c r="N2029" s="364" t="s">
        <v>739</v>
      </c>
      <c r="O2029" s="364" t="s">
        <v>741</v>
      </c>
      <c r="P2029" s="364" t="s">
        <v>739</v>
      </c>
      <c r="Q2029" s="364" t="s">
        <v>740</v>
      </c>
      <c r="R2029" s="364" t="s">
        <v>744</v>
      </c>
      <c r="S2029" s="364" t="s">
        <v>740</v>
      </c>
      <c r="T2029" s="365">
        <v>4</v>
      </c>
      <c r="U2029" s="365">
        <v>248</v>
      </c>
      <c r="V2029" s="365">
        <v>23000</v>
      </c>
      <c r="W2029" s="365">
        <v>6</v>
      </c>
      <c r="X2029" s="365">
        <v>152</v>
      </c>
      <c r="Y2029" s="365">
        <v>200</v>
      </c>
      <c r="Z2029" s="365">
        <v>13</v>
      </c>
      <c r="AA2029" s="365">
        <v>100</v>
      </c>
      <c r="AB2029" s="365">
        <v>23400</v>
      </c>
      <c r="AC2029" s="365">
        <v>1000</v>
      </c>
      <c r="AD2029" s="365">
        <v>4290601</v>
      </c>
      <c r="AE2029" s="365">
        <v>4180301</v>
      </c>
      <c r="AF2029" s="365">
        <v>2954</v>
      </c>
      <c r="AG2029" s="365">
        <v>17573</v>
      </c>
      <c r="AH2029" s="365">
        <v>97653</v>
      </c>
      <c r="AI2029" s="365">
        <v>197753</v>
      </c>
      <c r="AJ2029" s="365">
        <v>998553</v>
      </c>
      <c r="AK2029" s="365">
        <v>1999553</v>
      </c>
      <c r="AL2029" s="365">
        <v>5296</v>
      </c>
      <c r="AM2029" s="365">
        <v>8188</v>
      </c>
      <c r="AN2029" s="365">
        <v>0</v>
      </c>
      <c r="AO2029" s="365">
        <v>0</v>
      </c>
      <c r="AP2029" s="365">
        <v>0</v>
      </c>
      <c r="AQ2029" s="365">
        <v>0</v>
      </c>
      <c r="AR2029" s="365">
        <v>0</v>
      </c>
      <c r="AS2029" s="365">
        <v>0</v>
      </c>
      <c r="AT2029" s="365">
        <v>0</v>
      </c>
      <c r="AU2029" s="365">
        <v>0</v>
      </c>
      <c r="AV2029" s="365">
        <v>0</v>
      </c>
      <c r="AW2029" s="365">
        <v>0</v>
      </c>
      <c r="AX2029" s="365">
        <v>0</v>
      </c>
      <c r="AY2029" s="365">
        <v>0</v>
      </c>
      <c r="AZ2029" s="365">
        <v>0</v>
      </c>
      <c r="BA2029" s="365">
        <v>0</v>
      </c>
      <c r="BB2029" s="365">
        <v>1</v>
      </c>
      <c r="BC2029" s="365">
        <v>0</v>
      </c>
      <c r="BD2029" s="365">
        <v>0</v>
      </c>
      <c r="BE2029" s="365">
        <v>0</v>
      </c>
      <c r="BF2029" s="365">
        <v>0</v>
      </c>
      <c r="BG2029" s="365">
        <v>0</v>
      </c>
      <c r="BH2029" s="365">
        <v>0</v>
      </c>
      <c r="BI2029" s="365">
        <v>0</v>
      </c>
      <c r="BJ2029" s="365">
        <v>4180301</v>
      </c>
      <c r="BK2029" s="365">
        <v>525</v>
      </c>
      <c r="BL2029" s="365">
        <v>0</v>
      </c>
      <c r="BM2029" s="365">
        <v>3</v>
      </c>
      <c r="BN2029" s="365">
        <v>400</v>
      </c>
      <c r="BO2029" s="365">
        <v>0</v>
      </c>
      <c r="BP2029" s="365">
        <v>4180301</v>
      </c>
      <c r="BQ2029" s="365">
        <v>0</v>
      </c>
      <c r="BR2029" s="365">
        <v>0</v>
      </c>
      <c r="BS2029" s="365">
        <v>0</v>
      </c>
      <c r="BT2029" s="365">
        <v>0</v>
      </c>
      <c r="BU2029" s="365">
        <v>0</v>
      </c>
      <c r="BV2029" s="365">
        <v>0</v>
      </c>
      <c r="BW2029" s="365">
        <v>0</v>
      </c>
      <c r="BX2029" s="365">
        <v>0</v>
      </c>
      <c r="BY2029" s="365">
        <v>0</v>
      </c>
      <c r="BZ2029" s="365">
        <v>0</v>
      </c>
      <c r="CA2029" s="365">
        <v>0</v>
      </c>
    </row>
    <row r="2030" spans="1:109">
      <c r="A2030" s="458" t="str">
        <f t="shared" si="31"/>
        <v>1753302264652000</v>
      </c>
      <c r="B2030" s="364" t="s">
        <v>1616</v>
      </c>
      <c r="C2030" s="364" t="s">
        <v>553</v>
      </c>
      <c r="D2030" s="364" t="s">
        <v>576</v>
      </c>
      <c r="E2030" s="364" t="s">
        <v>743</v>
      </c>
      <c r="F2030" s="364" t="s">
        <v>598</v>
      </c>
      <c r="G2030" s="364" t="s">
        <v>599</v>
      </c>
      <c r="H2030" s="364" t="s">
        <v>556</v>
      </c>
      <c r="J2030" s="364" t="s">
        <v>749</v>
      </c>
      <c r="K2030" s="364" t="s">
        <v>561</v>
      </c>
      <c r="L2030" s="364" t="s">
        <v>741</v>
      </c>
      <c r="M2030" s="364" t="s">
        <v>744</v>
      </c>
      <c r="N2030" s="364" t="s">
        <v>739</v>
      </c>
      <c r="O2030" s="364" t="s">
        <v>741</v>
      </c>
      <c r="P2030" s="364" t="s">
        <v>739</v>
      </c>
      <c r="Q2030" s="364" t="s">
        <v>740</v>
      </c>
      <c r="R2030" s="364" t="s">
        <v>744</v>
      </c>
      <c r="S2030" s="364" t="s">
        <v>740</v>
      </c>
      <c r="T2030" s="365">
        <v>0</v>
      </c>
      <c r="U2030" s="365">
        <v>0</v>
      </c>
      <c r="V2030" s="365">
        <v>0</v>
      </c>
      <c r="W2030" s="365">
        <v>0</v>
      </c>
      <c r="X2030" s="365">
        <v>0</v>
      </c>
    </row>
    <row r="2031" spans="1:109">
      <c r="A2031" s="458" t="str">
        <f t="shared" si="31"/>
        <v>1754001264652000</v>
      </c>
      <c r="B2031" s="364" t="s">
        <v>1616</v>
      </c>
      <c r="C2031" s="364" t="s">
        <v>553</v>
      </c>
      <c r="D2031" s="364" t="s">
        <v>576</v>
      </c>
      <c r="E2031" s="364" t="s">
        <v>743</v>
      </c>
      <c r="F2031" s="364" t="s">
        <v>598</v>
      </c>
      <c r="G2031" s="364" t="s">
        <v>599</v>
      </c>
      <c r="H2031" s="364" t="s">
        <v>556</v>
      </c>
      <c r="J2031" s="364" t="s">
        <v>582</v>
      </c>
      <c r="K2031" s="364" t="s">
        <v>558</v>
      </c>
      <c r="L2031" s="364" t="s">
        <v>741</v>
      </c>
      <c r="M2031" s="364" t="s">
        <v>744</v>
      </c>
      <c r="N2031" s="364" t="s">
        <v>739</v>
      </c>
      <c r="O2031" s="364" t="s">
        <v>741</v>
      </c>
      <c r="P2031" s="364" t="s">
        <v>739</v>
      </c>
      <c r="Q2031" s="364" t="s">
        <v>740</v>
      </c>
      <c r="R2031" s="364" t="s">
        <v>744</v>
      </c>
      <c r="S2031" s="364" t="s">
        <v>740</v>
      </c>
      <c r="T2031" s="365">
        <v>0</v>
      </c>
      <c r="U2031" s="365">
        <v>0</v>
      </c>
      <c r="V2031" s="365">
        <v>21611</v>
      </c>
      <c r="W2031" s="365">
        <v>22161</v>
      </c>
      <c r="X2031" s="365">
        <v>0</v>
      </c>
      <c r="Y2031" s="365">
        <v>0</v>
      </c>
      <c r="Z2031" s="365">
        <v>0</v>
      </c>
      <c r="AA2031" s="365">
        <v>0</v>
      </c>
      <c r="AB2031" s="365">
        <v>0</v>
      </c>
      <c r="AC2031" s="365">
        <v>0</v>
      </c>
      <c r="AD2031" s="365">
        <v>0</v>
      </c>
      <c r="AE2031" s="365">
        <v>0</v>
      </c>
      <c r="AF2031" s="365">
        <v>0</v>
      </c>
      <c r="AG2031" s="365">
        <v>0</v>
      </c>
      <c r="AH2031" s="365">
        <v>0</v>
      </c>
      <c r="AI2031" s="365">
        <v>0</v>
      </c>
      <c r="AJ2031" s="365">
        <v>0</v>
      </c>
      <c r="AK2031" s="365">
        <v>0</v>
      </c>
      <c r="AL2031" s="365">
        <v>0</v>
      </c>
      <c r="AM2031" s="365">
        <v>0</v>
      </c>
      <c r="AN2031" s="365">
        <v>0</v>
      </c>
      <c r="AO2031" s="365">
        <v>0</v>
      </c>
      <c r="AP2031" s="365">
        <v>21611</v>
      </c>
      <c r="AQ2031" s="365">
        <v>21611</v>
      </c>
      <c r="AR2031" s="365">
        <v>0</v>
      </c>
      <c r="AS2031" s="365">
        <v>0</v>
      </c>
      <c r="AT2031" s="365">
        <v>0</v>
      </c>
      <c r="AU2031" s="365">
        <v>550</v>
      </c>
      <c r="AV2031" s="365">
        <v>0</v>
      </c>
      <c r="AW2031" s="365">
        <v>0</v>
      </c>
      <c r="AX2031" s="365">
        <v>0</v>
      </c>
      <c r="AY2031" s="365">
        <v>4952</v>
      </c>
      <c r="AZ2031" s="365">
        <v>0</v>
      </c>
      <c r="BA2031" s="365">
        <v>0</v>
      </c>
      <c r="BB2031" s="365">
        <v>0</v>
      </c>
      <c r="BC2031" s="365">
        <v>0</v>
      </c>
      <c r="BD2031" s="365">
        <v>0</v>
      </c>
      <c r="BE2031" s="365">
        <v>0</v>
      </c>
      <c r="BF2031" s="365">
        <v>0</v>
      </c>
      <c r="BG2031" s="365">
        <v>0</v>
      </c>
      <c r="BH2031" s="365">
        <v>4952</v>
      </c>
      <c r="BI2031" s="365">
        <v>21611</v>
      </c>
      <c r="BJ2031" s="365">
        <v>27113</v>
      </c>
      <c r="BK2031" s="365">
        <v>0</v>
      </c>
      <c r="BL2031" s="365">
        <v>550</v>
      </c>
      <c r="BM2031" s="365">
        <v>0</v>
      </c>
      <c r="BN2031" s="365">
        <v>4952</v>
      </c>
      <c r="BO2031" s="365">
        <v>5502</v>
      </c>
      <c r="BP2031" s="365">
        <v>0</v>
      </c>
      <c r="BQ2031" s="365">
        <v>0</v>
      </c>
      <c r="BR2031" s="365">
        <v>0</v>
      </c>
      <c r="BS2031" s="365">
        <v>0</v>
      </c>
      <c r="BT2031" s="365">
        <v>5502</v>
      </c>
      <c r="BU2031" s="365">
        <v>0</v>
      </c>
      <c r="BV2031" s="365">
        <v>0</v>
      </c>
      <c r="BW2031" s="365">
        <v>0</v>
      </c>
      <c r="BX2031" s="365">
        <v>0</v>
      </c>
      <c r="BY2031" s="365">
        <v>0</v>
      </c>
      <c r="BZ2031" s="365">
        <v>0</v>
      </c>
      <c r="CA2031" s="365">
        <v>0</v>
      </c>
      <c r="CB2031" s="365">
        <v>0</v>
      </c>
      <c r="CC2031" s="365">
        <v>0</v>
      </c>
    </row>
    <row r="2032" spans="1:109">
      <c r="A2032" s="458" t="str">
        <f t="shared" si="31"/>
        <v>1754002264652000</v>
      </c>
      <c r="B2032" s="364" t="s">
        <v>1616</v>
      </c>
      <c r="C2032" s="364" t="s">
        <v>553</v>
      </c>
      <c r="D2032" s="364" t="s">
        <v>576</v>
      </c>
      <c r="E2032" s="364" t="s">
        <v>743</v>
      </c>
      <c r="F2032" s="364" t="s">
        <v>598</v>
      </c>
      <c r="G2032" s="364" t="s">
        <v>599</v>
      </c>
      <c r="H2032" s="364" t="s">
        <v>556</v>
      </c>
      <c r="J2032" s="364" t="s">
        <v>582</v>
      </c>
      <c r="K2032" s="364" t="s">
        <v>561</v>
      </c>
      <c r="L2032" s="364" t="s">
        <v>741</v>
      </c>
      <c r="M2032" s="364" t="s">
        <v>744</v>
      </c>
      <c r="N2032" s="364" t="s">
        <v>739</v>
      </c>
      <c r="O2032" s="364" t="s">
        <v>741</v>
      </c>
      <c r="P2032" s="364" t="s">
        <v>739</v>
      </c>
      <c r="Q2032" s="364" t="s">
        <v>740</v>
      </c>
      <c r="R2032" s="364" t="s">
        <v>744</v>
      </c>
      <c r="S2032" s="364" t="s">
        <v>740</v>
      </c>
      <c r="T2032" s="365">
        <v>0</v>
      </c>
      <c r="U2032" s="365">
        <v>0</v>
      </c>
      <c r="V2032" s="365">
        <v>0</v>
      </c>
      <c r="W2032" s="365">
        <v>0</v>
      </c>
      <c r="X2032" s="365">
        <v>0</v>
      </c>
      <c r="Y2032" s="365">
        <v>0</v>
      </c>
      <c r="Z2032" s="365">
        <v>0</v>
      </c>
      <c r="AA2032" s="365">
        <v>0</v>
      </c>
      <c r="AB2032" s="365">
        <v>0</v>
      </c>
      <c r="AC2032" s="365">
        <v>0</v>
      </c>
      <c r="AD2032" s="365">
        <v>0</v>
      </c>
      <c r="AE2032" s="365">
        <v>0</v>
      </c>
      <c r="AF2032" s="365">
        <v>0</v>
      </c>
      <c r="AG2032" s="365">
        <v>0</v>
      </c>
      <c r="AH2032" s="365">
        <v>0</v>
      </c>
      <c r="AI2032" s="365">
        <v>0</v>
      </c>
      <c r="AJ2032" s="365">
        <v>0</v>
      </c>
      <c r="AK2032" s="365">
        <v>0</v>
      </c>
      <c r="AL2032" s="365">
        <v>0</v>
      </c>
      <c r="AM2032" s="365">
        <v>0</v>
      </c>
      <c r="AN2032" s="365">
        <v>0</v>
      </c>
      <c r="AO2032" s="365">
        <v>0</v>
      </c>
      <c r="AP2032" s="365">
        <v>0</v>
      </c>
      <c r="AQ2032" s="365">
        <v>0</v>
      </c>
      <c r="AR2032" s="365">
        <v>0</v>
      </c>
      <c r="AS2032" s="365">
        <v>0</v>
      </c>
      <c r="AT2032" s="365">
        <v>0</v>
      </c>
      <c r="AU2032" s="365">
        <v>0</v>
      </c>
      <c r="AV2032" s="365">
        <v>0</v>
      </c>
      <c r="AW2032" s="365">
        <v>0</v>
      </c>
      <c r="AX2032" s="365">
        <v>0</v>
      </c>
      <c r="AY2032" s="365">
        <v>0</v>
      </c>
      <c r="AZ2032" s="365">
        <v>0</v>
      </c>
      <c r="BA2032" s="365">
        <v>0</v>
      </c>
      <c r="BB2032" s="365">
        <v>0</v>
      </c>
      <c r="BC2032" s="365">
        <v>0</v>
      </c>
      <c r="BD2032" s="365">
        <v>0</v>
      </c>
      <c r="BE2032" s="365">
        <v>0</v>
      </c>
      <c r="BF2032" s="365">
        <v>0</v>
      </c>
      <c r="BG2032" s="365">
        <v>0</v>
      </c>
      <c r="BH2032" s="365">
        <v>0</v>
      </c>
      <c r="BI2032" s="365">
        <v>550</v>
      </c>
    </row>
    <row r="2033" spans="1:37">
      <c r="A2033" s="458" t="str">
        <f t="shared" si="31"/>
        <v>1754501264652000</v>
      </c>
      <c r="B2033" s="364" t="s">
        <v>1616</v>
      </c>
      <c r="C2033" s="364" t="s">
        <v>553</v>
      </c>
      <c r="D2033" s="364" t="s">
        <v>576</v>
      </c>
      <c r="E2033" s="364" t="s">
        <v>743</v>
      </c>
      <c r="F2033" s="364" t="s">
        <v>598</v>
      </c>
      <c r="G2033" s="364" t="s">
        <v>599</v>
      </c>
      <c r="H2033" s="364" t="s">
        <v>556</v>
      </c>
      <c r="J2033" s="364" t="s">
        <v>571</v>
      </c>
      <c r="K2033" s="364" t="s">
        <v>558</v>
      </c>
      <c r="L2033" s="364" t="s">
        <v>741</v>
      </c>
      <c r="M2033" s="364" t="s">
        <v>744</v>
      </c>
      <c r="N2033" s="364" t="s">
        <v>739</v>
      </c>
      <c r="O2033" s="364" t="s">
        <v>741</v>
      </c>
      <c r="P2033" s="364" t="s">
        <v>739</v>
      </c>
      <c r="Q2033" s="364" t="s">
        <v>740</v>
      </c>
      <c r="R2033" s="364" t="s">
        <v>744</v>
      </c>
      <c r="S2033" s="364" t="s">
        <v>740</v>
      </c>
      <c r="T2033" s="365">
        <v>5928</v>
      </c>
      <c r="U2033" s="365">
        <v>0</v>
      </c>
      <c r="V2033" s="365">
        <v>0</v>
      </c>
      <c r="W2033" s="365">
        <v>2653</v>
      </c>
      <c r="X2033" s="365">
        <v>4210</v>
      </c>
      <c r="Y2033" s="365">
        <v>7052</v>
      </c>
      <c r="Z2033" s="365">
        <v>0</v>
      </c>
      <c r="AA2033" s="365">
        <v>0</v>
      </c>
      <c r="AB2033" s="365">
        <v>0</v>
      </c>
      <c r="AC2033" s="365">
        <v>0</v>
      </c>
      <c r="AD2033" s="365">
        <v>0</v>
      </c>
      <c r="AE2033" s="365">
        <v>19843</v>
      </c>
      <c r="AF2033" s="365">
        <v>0</v>
      </c>
      <c r="AG2033" s="365">
        <v>0</v>
      </c>
      <c r="AH2033" s="365">
        <v>0</v>
      </c>
      <c r="AI2033" s="365">
        <v>11262</v>
      </c>
      <c r="AJ2033" s="365">
        <v>0</v>
      </c>
      <c r="AK2033" s="365">
        <v>16733</v>
      </c>
    </row>
    <row r="2034" spans="1:37">
      <c r="A2034" s="458" t="str">
        <f t="shared" si="31"/>
        <v>1754502264652000</v>
      </c>
      <c r="B2034" s="364" t="s">
        <v>1616</v>
      </c>
      <c r="C2034" s="364" t="s">
        <v>553</v>
      </c>
      <c r="D2034" s="364" t="s">
        <v>576</v>
      </c>
      <c r="E2034" s="364" t="s">
        <v>743</v>
      </c>
      <c r="F2034" s="364" t="s">
        <v>598</v>
      </c>
      <c r="G2034" s="364" t="s">
        <v>599</v>
      </c>
      <c r="H2034" s="364" t="s">
        <v>556</v>
      </c>
      <c r="J2034" s="364" t="s">
        <v>571</v>
      </c>
      <c r="K2034" s="364" t="s">
        <v>561</v>
      </c>
      <c r="L2034" s="364" t="s">
        <v>741</v>
      </c>
      <c r="M2034" s="364" t="s">
        <v>744</v>
      </c>
      <c r="N2034" s="364" t="s">
        <v>739</v>
      </c>
      <c r="O2034" s="364" t="s">
        <v>741</v>
      </c>
      <c r="P2034" s="364" t="s">
        <v>739</v>
      </c>
      <c r="Q2034" s="364" t="s">
        <v>740</v>
      </c>
      <c r="R2034" s="364" t="s">
        <v>744</v>
      </c>
      <c r="S2034" s="364" t="s">
        <v>740</v>
      </c>
      <c r="T2034" s="365">
        <v>1246</v>
      </c>
      <c r="U2034" s="365">
        <v>0</v>
      </c>
      <c r="V2034" s="365">
        <v>0</v>
      </c>
      <c r="W2034" s="365">
        <v>790</v>
      </c>
      <c r="X2034" s="365">
        <v>59</v>
      </c>
      <c r="Y2034" s="365">
        <v>178</v>
      </c>
      <c r="Z2034" s="365">
        <v>0</v>
      </c>
      <c r="AA2034" s="365">
        <v>0</v>
      </c>
      <c r="AB2034" s="365">
        <v>0</v>
      </c>
      <c r="AC2034" s="365">
        <v>0</v>
      </c>
      <c r="AD2034" s="365">
        <v>0</v>
      </c>
      <c r="AE2034" s="365">
        <v>2273</v>
      </c>
      <c r="AF2034" s="365">
        <v>0</v>
      </c>
      <c r="AG2034" s="365">
        <v>0</v>
      </c>
      <c r="AH2034" s="365">
        <v>0</v>
      </c>
      <c r="AI2034" s="365">
        <v>237</v>
      </c>
      <c r="AJ2034" s="365">
        <v>0</v>
      </c>
      <c r="AK2034" s="365">
        <v>1755</v>
      </c>
    </row>
    <row r="2035" spans="1:37">
      <c r="A2035" s="458" t="str">
        <f t="shared" si="31"/>
        <v>1754503264652000</v>
      </c>
      <c r="B2035" s="364" t="s">
        <v>1616</v>
      </c>
      <c r="C2035" s="364" t="s">
        <v>553</v>
      </c>
      <c r="D2035" s="364" t="s">
        <v>576</v>
      </c>
      <c r="E2035" s="364" t="s">
        <v>743</v>
      </c>
      <c r="F2035" s="364" t="s">
        <v>598</v>
      </c>
      <c r="G2035" s="364" t="s">
        <v>599</v>
      </c>
      <c r="H2035" s="364" t="s">
        <v>556</v>
      </c>
      <c r="J2035" s="364" t="s">
        <v>571</v>
      </c>
      <c r="K2035" s="364" t="s">
        <v>562</v>
      </c>
      <c r="L2035" s="364" t="s">
        <v>741</v>
      </c>
      <c r="M2035" s="364" t="s">
        <v>744</v>
      </c>
      <c r="N2035" s="364" t="s">
        <v>739</v>
      </c>
      <c r="O2035" s="364" t="s">
        <v>741</v>
      </c>
      <c r="P2035" s="364" t="s">
        <v>739</v>
      </c>
      <c r="Q2035" s="364" t="s">
        <v>740</v>
      </c>
      <c r="R2035" s="364" t="s">
        <v>744</v>
      </c>
      <c r="S2035" s="364" t="s">
        <v>740</v>
      </c>
      <c r="T2035" s="365">
        <v>4285</v>
      </c>
      <c r="U2035" s="365">
        <v>0</v>
      </c>
      <c r="V2035" s="365">
        <v>0</v>
      </c>
      <c r="W2035" s="365">
        <v>2702</v>
      </c>
      <c r="X2035" s="365">
        <v>3010</v>
      </c>
      <c r="Y2035" s="365">
        <v>7844</v>
      </c>
      <c r="Z2035" s="365">
        <v>0</v>
      </c>
      <c r="AA2035" s="365">
        <v>0</v>
      </c>
      <c r="AB2035" s="365">
        <v>0</v>
      </c>
      <c r="AC2035" s="365">
        <v>0</v>
      </c>
      <c r="AD2035" s="365">
        <v>0</v>
      </c>
      <c r="AE2035" s="365">
        <v>17841</v>
      </c>
      <c r="AF2035" s="365">
        <v>0</v>
      </c>
      <c r="AG2035" s="365">
        <v>0</v>
      </c>
      <c r="AH2035" s="365">
        <v>0</v>
      </c>
      <c r="AI2035" s="365">
        <v>10854</v>
      </c>
      <c r="AJ2035" s="365">
        <v>0</v>
      </c>
      <c r="AK2035" s="365">
        <v>14681</v>
      </c>
    </row>
    <row r="2036" spans="1:37">
      <c r="A2036" s="458" t="str">
        <f t="shared" si="31"/>
        <v>1754504264652000</v>
      </c>
      <c r="B2036" s="364" t="s">
        <v>1616</v>
      </c>
      <c r="C2036" s="364" t="s">
        <v>553</v>
      </c>
      <c r="D2036" s="364" t="s">
        <v>576</v>
      </c>
      <c r="E2036" s="364" t="s">
        <v>743</v>
      </c>
      <c r="F2036" s="364" t="s">
        <v>598</v>
      </c>
      <c r="G2036" s="364" t="s">
        <v>599</v>
      </c>
      <c r="H2036" s="364" t="s">
        <v>556</v>
      </c>
      <c r="J2036" s="364" t="s">
        <v>571</v>
      </c>
      <c r="K2036" s="364" t="s">
        <v>563</v>
      </c>
      <c r="L2036" s="364" t="s">
        <v>741</v>
      </c>
      <c r="M2036" s="364" t="s">
        <v>744</v>
      </c>
      <c r="N2036" s="364" t="s">
        <v>739</v>
      </c>
      <c r="O2036" s="364" t="s">
        <v>741</v>
      </c>
      <c r="P2036" s="364" t="s">
        <v>739</v>
      </c>
      <c r="Q2036" s="364" t="s">
        <v>740</v>
      </c>
      <c r="R2036" s="364" t="s">
        <v>744</v>
      </c>
      <c r="S2036" s="364" t="s">
        <v>740</v>
      </c>
      <c r="T2036" s="365">
        <v>1164</v>
      </c>
      <c r="U2036" s="365">
        <v>0</v>
      </c>
      <c r="V2036" s="365">
        <v>0</v>
      </c>
      <c r="W2036" s="365">
        <v>741</v>
      </c>
      <c r="X2036" s="365">
        <v>42</v>
      </c>
      <c r="Y2036" s="365">
        <v>146</v>
      </c>
      <c r="Z2036" s="365">
        <v>0</v>
      </c>
      <c r="AA2036" s="365">
        <v>0</v>
      </c>
      <c r="AB2036" s="365">
        <v>0</v>
      </c>
      <c r="AC2036" s="365">
        <v>0</v>
      </c>
      <c r="AD2036" s="365">
        <v>0</v>
      </c>
      <c r="AE2036" s="365">
        <v>2093</v>
      </c>
      <c r="AF2036" s="365">
        <v>0</v>
      </c>
      <c r="AG2036" s="365">
        <v>0</v>
      </c>
      <c r="AH2036" s="365">
        <v>0</v>
      </c>
      <c r="AI2036" s="365">
        <v>188</v>
      </c>
      <c r="AJ2036" s="365">
        <v>0</v>
      </c>
      <c r="AK2036" s="365">
        <v>1624</v>
      </c>
    </row>
    <row r="2037" spans="1:37">
      <c r="A2037" s="458" t="str">
        <f t="shared" si="31"/>
        <v>1754505264652000</v>
      </c>
      <c r="B2037" s="364" t="s">
        <v>1616</v>
      </c>
      <c r="C2037" s="364" t="s">
        <v>553</v>
      </c>
      <c r="D2037" s="364" t="s">
        <v>576</v>
      </c>
      <c r="E2037" s="364" t="s">
        <v>743</v>
      </c>
      <c r="F2037" s="364" t="s">
        <v>598</v>
      </c>
      <c r="G2037" s="364" t="s">
        <v>599</v>
      </c>
      <c r="H2037" s="364" t="s">
        <v>556</v>
      </c>
      <c r="J2037" s="364" t="s">
        <v>571</v>
      </c>
      <c r="K2037" s="364" t="s">
        <v>564</v>
      </c>
      <c r="L2037" s="364" t="s">
        <v>741</v>
      </c>
      <c r="M2037" s="364" t="s">
        <v>744</v>
      </c>
      <c r="N2037" s="364" t="s">
        <v>739</v>
      </c>
      <c r="O2037" s="364" t="s">
        <v>741</v>
      </c>
      <c r="P2037" s="364" t="s">
        <v>739</v>
      </c>
      <c r="Q2037" s="364" t="s">
        <v>740</v>
      </c>
      <c r="R2037" s="364" t="s">
        <v>744</v>
      </c>
      <c r="S2037" s="364" t="s">
        <v>740</v>
      </c>
      <c r="T2037" s="365">
        <v>4256</v>
      </c>
      <c r="U2037" s="365">
        <v>0</v>
      </c>
      <c r="V2037" s="365">
        <v>0</v>
      </c>
      <c r="W2037" s="365">
        <v>2753</v>
      </c>
      <c r="X2037" s="365">
        <v>3010</v>
      </c>
      <c r="Y2037" s="365">
        <v>6954</v>
      </c>
      <c r="Z2037" s="365">
        <v>0</v>
      </c>
      <c r="AA2037" s="365">
        <v>0</v>
      </c>
      <c r="AB2037" s="365">
        <v>0</v>
      </c>
      <c r="AC2037" s="365">
        <v>0</v>
      </c>
      <c r="AD2037" s="365">
        <v>0</v>
      </c>
      <c r="AE2037" s="365">
        <v>16973</v>
      </c>
      <c r="AF2037" s="365">
        <v>0</v>
      </c>
      <c r="AG2037" s="365">
        <v>0</v>
      </c>
      <c r="AH2037" s="365">
        <v>0</v>
      </c>
      <c r="AI2037" s="365">
        <v>9964</v>
      </c>
      <c r="AJ2037" s="365">
        <v>0</v>
      </c>
      <c r="AK2037" s="365">
        <v>13763</v>
      </c>
    </row>
    <row r="2038" spans="1:37">
      <c r="A2038" s="458" t="str">
        <f t="shared" si="31"/>
        <v>1754506264652000</v>
      </c>
      <c r="B2038" s="364" t="s">
        <v>1616</v>
      </c>
      <c r="C2038" s="364" t="s">
        <v>553</v>
      </c>
      <c r="D2038" s="364" t="s">
        <v>576</v>
      </c>
      <c r="E2038" s="364" t="s">
        <v>743</v>
      </c>
      <c r="F2038" s="364" t="s">
        <v>598</v>
      </c>
      <c r="G2038" s="364" t="s">
        <v>599</v>
      </c>
      <c r="H2038" s="364" t="s">
        <v>556</v>
      </c>
      <c r="J2038" s="364" t="s">
        <v>571</v>
      </c>
      <c r="K2038" s="364" t="s">
        <v>565</v>
      </c>
      <c r="L2038" s="364" t="s">
        <v>741</v>
      </c>
      <c r="M2038" s="364" t="s">
        <v>744</v>
      </c>
      <c r="N2038" s="364" t="s">
        <v>739</v>
      </c>
      <c r="O2038" s="364" t="s">
        <v>741</v>
      </c>
      <c r="P2038" s="364" t="s">
        <v>739</v>
      </c>
      <c r="Q2038" s="364" t="s">
        <v>740</v>
      </c>
      <c r="R2038" s="364" t="s">
        <v>744</v>
      </c>
      <c r="S2038" s="364" t="s">
        <v>740</v>
      </c>
      <c r="T2038" s="365">
        <v>1092</v>
      </c>
      <c r="U2038" s="365">
        <v>0</v>
      </c>
      <c r="V2038" s="365">
        <v>0</v>
      </c>
      <c r="W2038" s="365">
        <v>690</v>
      </c>
      <c r="X2038" s="365">
        <v>32</v>
      </c>
      <c r="Y2038" s="365">
        <v>112</v>
      </c>
      <c r="Z2038" s="365">
        <v>0</v>
      </c>
      <c r="AA2038" s="365">
        <v>0</v>
      </c>
      <c r="AB2038" s="365">
        <v>0</v>
      </c>
      <c r="AC2038" s="365">
        <v>0</v>
      </c>
      <c r="AD2038" s="365">
        <v>0</v>
      </c>
      <c r="AE2038" s="365">
        <v>1926</v>
      </c>
      <c r="AF2038" s="365">
        <v>0</v>
      </c>
      <c r="AG2038" s="365">
        <v>0</v>
      </c>
      <c r="AH2038" s="365">
        <v>0</v>
      </c>
      <c r="AI2038" s="365">
        <v>144</v>
      </c>
      <c r="AJ2038" s="365">
        <v>0</v>
      </c>
      <c r="AK2038" s="365">
        <v>1508</v>
      </c>
    </row>
    <row r="2039" spans="1:37">
      <c r="A2039" s="458" t="str">
        <f t="shared" si="31"/>
        <v>1754507264652000</v>
      </c>
      <c r="B2039" s="364" t="s">
        <v>1616</v>
      </c>
      <c r="C2039" s="364" t="s">
        <v>553</v>
      </c>
      <c r="D2039" s="364" t="s">
        <v>576</v>
      </c>
      <c r="E2039" s="364" t="s">
        <v>743</v>
      </c>
      <c r="F2039" s="364" t="s">
        <v>598</v>
      </c>
      <c r="G2039" s="364" t="s">
        <v>599</v>
      </c>
      <c r="H2039" s="364" t="s">
        <v>556</v>
      </c>
      <c r="J2039" s="364" t="s">
        <v>571</v>
      </c>
      <c r="K2039" s="364" t="s">
        <v>566</v>
      </c>
      <c r="L2039" s="364" t="s">
        <v>741</v>
      </c>
      <c r="M2039" s="364" t="s">
        <v>744</v>
      </c>
      <c r="N2039" s="364" t="s">
        <v>739</v>
      </c>
      <c r="O2039" s="364" t="s">
        <v>741</v>
      </c>
      <c r="P2039" s="364" t="s">
        <v>739</v>
      </c>
      <c r="Q2039" s="364" t="s">
        <v>740</v>
      </c>
      <c r="R2039" s="364" t="s">
        <v>744</v>
      </c>
      <c r="S2039" s="364" t="s">
        <v>740</v>
      </c>
      <c r="T2039" s="365">
        <v>4331</v>
      </c>
      <c r="U2039" s="365">
        <v>0</v>
      </c>
      <c r="V2039" s="365">
        <v>0</v>
      </c>
      <c r="W2039" s="365">
        <v>2804</v>
      </c>
      <c r="X2039" s="365">
        <v>3010</v>
      </c>
      <c r="Y2039" s="365">
        <v>5944</v>
      </c>
      <c r="Z2039" s="365">
        <v>0</v>
      </c>
      <c r="AA2039" s="365">
        <v>0</v>
      </c>
      <c r="AB2039" s="365">
        <v>0</v>
      </c>
      <c r="AC2039" s="365">
        <v>0</v>
      </c>
      <c r="AD2039" s="365">
        <v>0</v>
      </c>
      <c r="AE2039" s="365">
        <v>16089</v>
      </c>
      <c r="AF2039" s="365">
        <v>0</v>
      </c>
      <c r="AG2039" s="365">
        <v>0</v>
      </c>
      <c r="AH2039" s="365">
        <v>0</v>
      </c>
      <c r="AI2039" s="365">
        <v>8954</v>
      </c>
      <c r="AJ2039" s="365">
        <v>0</v>
      </c>
      <c r="AK2039" s="365">
        <v>12827</v>
      </c>
    </row>
    <row r="2040" spans="1:37">
      <c r="A2040" s="458" t="str">
        <f t="shared" si="31"/>
        <v>1754508264652000</v>
      </c>
      <c r="B2040" s="364" t="s">
        <v>1616</v>
      </c>
      <c r="C2040" s="364" t="s">
        <v>553</v>
      </c>
      <c r="D2040" s="364" t="s">
        <v>576</v>
      </c>
      <c r="E2040" s="364" t="s">
        <v>743</v>
      </c>
      <c r="F2040" s="364" t="s">
        <v>598</v>
      </c>
      <c r="G2040" s="364" t="s">
        <v>599</v>
      </c>
      <c r="H2040" s="364" t="s">
        <v>556</v>
      </c>
      <c r="J2040" s="364" t="s">
        <v>571</v>
      </c>
      <c r="K2040" s="364" t="s">
        <v>554</v>
      </c>
      <c r="L2040" s="364" t="s">
        <v>741</v>
      </c>
      <c r="M2040" s="364" t="s">
        <v>744</v>
      </c>
      <c r="N2040" s="364" t="s">
        <v>739</v>
      </c>
      <c r="O2040" s="364" t="s">
        <v>741</v>
      </c>
      <c r="P2040" s="364" t="s">
        <v>739</v>
      </c>
      <c r="Q2040" s="364" t="s">
        <v>740</v>
      </c>
      <c r="R2040" s="364" t="s">
        <v>744</v>
      </c>
      <c r="S2040" s="364" t="s">
        <v>740</v>
      </c>
      <c r="T2040" s="365">
        <v>1016</v>
      </c>
      <c r="U2040" s="365">
        <v>0</v>
      </c>
      <c r="V2040" s="365">
        <v>0</v>
      </c>
      <c r="W2040" s="365">
        <v>640</v>
      </c>
      <c r="X2040" s="365">
        <v>22</v>
      </c>
      <c r="Y2040" s="365">
        <v>84</v>
      </c>
      <c r="Z2040" s="365">
        <v>0</v>
      </c>
      <c r="AA2040" s="365">
        <v>0</v>
      </c>
      <c r="AB2040" s="365">
        <v>0</v>
      </c>
      <c r="AC2040" s="365">
        <v>0</v>
      </c>
      <c r="AD2040" s="365">
        <v>0</v>
      </c>
      <c r="AE2040" s="365">
        <v>1762</v>
      </c>
      <c r="AF2040" s="365">
        <v>0</v>
      </c>
      <c r="AG2040" s="365">
        <v>0</v>
      </c>
      <c r="AH2040" s="365">
        <v>0</v>
      </c>
      <c r="AI2040" s="365">
        <v>106</v>
      </c>
      <c r="AJ2040" s="365">
        <v>0</v>
      </c>
      <c r="AK2040" s="365">
        <v>1395</v>
      </c>
    </row>
    <row r="2041" spans="1:37">
      <c r="A2041" s="458" t="str">
        <f t="shared" si="31"/>
        <v>1754509264652000</v>
      </c>
      <c r="B2041" s="364" t="s">
        <v>1616</v>
      </c>
      <c r="C2041" s="364" t="s">
        <v>553</v>
      </c>
      <c r="D2041" s="364" t="s">
        <v>576</v>
      </c>
      <c r="E2041" s="364" t="s">
        <v>743</v>
      </c>
      <c r="F2041" s="364" t="s">
        <v>598</v>
      </c>
      <c r="G2041" s="364" t="s">
        <v>599</v>
      </c>
      <c r="H2041" s="364" t="s">
        <v>556</v>
      </c>
      <c r="J2041" s="364" t="s">
        <v>571</v>
      </c>
      <c r="K2041" s="364" t="s">
        <v>567</v>
      </c>
      <c r="L2041" s="364" t="s">
        <v>741</v>
      </c>
      <c r="M2041" s="364" t="s">
        <v>744</v>
      </c>
      <c r="N2041" s="364" t="s">
        <v>739</v>
      </c>
      <c r="O2041" s="364" t="s">
        <v>741</v>
      </c>
      <c r="P2041" s="364" t="s">
        <v>739</v>
      </c>
      <c r="Q2041" s="364" t="s">
        <v>740</v>
      </c>
      <c r="R2041" s="364" t="s">
        <v>744</v>
      </c>
      <c r="S2041" s="364" t="s">
        <v>740</v>
      </c>
      <c r="T2041" s="365">
        <v>4407</v>
      </c>
      <c r="U2041" s="365">
        <v>0</v>
      </c>
      <c r="V2041" s="365">
        <v>0</v>
      </c>
      <c r="W2041" s="365">
        <v>2856</v>
      </c>
      <c r="X2041" s="365">
        <v>3012</v>
      </c>
      <c r="Y2041" s="365">
        <v>4576</v>
      </c>
      <c r="Z2041" s="365">
        <v>0</v>
      </c>
      <c r="AA2041" s="365">
        <v>0</v>
      </c>
      <c r="AB2041" s="365">
        <v>0</v>
      </c>
      <c r="AC2041" s="365">
        <v>0</v>
      </c>
      <c r="AD2041" s="365">
        <v>0</v>
      </c>
      <c r="AE2041" s="365">
        <v>14851</v>
      </c>
      <c r="AF2041" s="365">
        <v>0</v>
      </c>
      <c r="AG2041" s="365">
        <v>0</v>
      </c>
      <c r="AH2041" s="365">
        <v>0</v>
      </c>
      <c r="AI2041" s="365">
        <v>7588</v>
      </c>
      <c r="AJ2041" s="365">
        <v>0</v>
      </c>
      <c r="AK2041" s="365">
        <v>11537</v>
      </c>
    </row>
    <row r="2042" spans="1:37">
      <c r="A2042" s="458" t="str">
        <f t="shared" si="31"/>
        <v>1754510264652000</v>
      </c>
      <c r="B2042" s="364" t="s">
        <v>1616</v>
      </c>
      <c r="C2042" s="364" t="s">
        <v>553</v>
      </c>
      <c r="D2042" s="364" t="s">
        <v>576</v>
      </c>
      <c r="E2042" s="364" t="s">
        <v>743</v>
      </c>
      <c r="F2042" s="364" t="s">
        <v>598</v>
      </c>
      <c r="G2042" s="364" t="s">
        <v>599</v>
      </c>
      <c r="H2042" s="364" t="s">
        <v>556</v>
      </c>
      <c r="J2042" s="364" t="s">
        <v>571</v>
      </c>
      <c r="K2042" s="364" t="s">
        <v>568</v>
      </c>
      <c r="L2042" s="364" t="s">
        <v>741</v>
      </c>
      <c r="M2042" s="364" t="s">
        <v>744</v>
      </c>
      <c r="N2042" s="364" t="s">
        <v>739</v>
      </c>
      <c r="O2042" s="364" t="s">
        <v>741</v>
      </c>
      <c r="P2042" s="364" t="s">
        <v>739</v>
      </c>
      <c r="Q2042" s="364" t="s">
        <v>740</v>
      </c>
      <c r="R2042" s="364" t="s">
        <v>744</v>
      </c>
      <c r="S2042" s="364" t="s">
        <v>740</v>
      </c>
      <c r="T2042" s="365">
        <v>940</v>
      </c>
      <c r="U2042" s="365">
        <v>0</v>
      </c>
      <c r="V2042" s="365">
        <v>0</v>
      </c>
      <c r="W2042" s="365">
        <v>586</v>
      </c>
      <c r="X2042" s="365">
        <v>13</v>
      </c>
      <c r="Y2042" s="365">
        <v>63</v>
      </c>
      <c r="Z2042" s="365">
        <v>0</v>
      </c>
      <c r="AA2042" s="365">
        <v>0</v>
      </c>
      <c r="AB2042" s="365">
        <v>0</v>
      </c>
      <c r="AC2042" s="365">
        <v>0</v>
      </c>
      <c r="AD2042" s="365">
        <v>0</v>
      </c>
      <c r="AE2042" s="365">
        <v>1602</v>
      </c>
      <c r="AF2042" s="365">
        <v>0</v>
      </c>
      <c r="AG2042" s="365">
        <v>0</v>
      </c>
      <c r="AH2042" s="365">
        <v>0</v>
      </c>
      <c r="AI2042" s="365">
        <v>75</v>
      </c>
      <c r="AJ2042" s="365">
        <v>0</v>
      </c>
      <c r="AK2042" s="365">
        <v>1288</v>
      </c>
    </row>
    <row r="2043" spans="1:37">
      <c r="A2043" s="458" t="str">
        <f t="shared" si="31"/>
        <v>1754511264652000</v>
      </c>
      <c r="B2043" s="364" t="s">
        <v>1616</v>
      </c>
      <c r="C2043" s="364" t="s">
        <v>553</v>
      </c>
      <c r="D2043" s="364" t="s">
        <v>576</v>
      </c>
      <c r="E2043" s="364" t="s">
        <v>743</v>
      </c>
      <c r="F2043" s="364" t="s">
        <v>598</v>
      </c>
      <c r="G2043" s="364" t="s">
        <v>599</v>
      </c>
      <c r="H2043" s="364" t="s">
        <v>556</v>
      </c>
      <c r="J2043" s="364" t="s">
        <v>571</v>
      </c>
      <c r="K2043" s="364" t="s">
        <v>569</v>
      </c>
      <c r="L2043" s="364" t="s">
        <v>741</v>
      </c>
      <c r="M2043" s="364" t="s">
        <v>744</v>
      </c>
      <c r="N2043" s="364" t="s">
        <v>739</v>
      </c>
      <c r="O2043" s="364" t="s">
        <v>741</v>
      </c>
      <c r="P2043" s="364" t="s">
        <v>739</v>
      </c>
      <c r="Q2043" s="364" t="s">
        <v>740</v>
      </c>
      <c r="R2043" s="364" t="s">
        <v>744</v>
      </c>
      <c r="S2043" s="364" t="s">
        <v>740</v>
      </c>
      <c r="T2043" s="365">
        <v>4484</v>
      </c>
      <c r="U2043" s="365">
        <v>0</v>
      </c>
      <c r="V2043" s="365">
        <v>0</v>
      </c>
      <c r="W2043" s="365">
        <v>2909</v>
      </c>
      <c r="X2043" s="365">
        <v>1496</v>
      </c>
      <c r="Y2043" s="365">
        <v>4576</v>
      </c>
      <c r="Z2043" s="365">
        <v>0</v>
      </c>
      <c r="AA2043" s="365">
        <v>0</v>
      </c>
      <c r="AB2043" s="365">
        <v>0</v>
      </c>
      <c r="AC2043" s="365">
        <v>0</v>
      </c>
      <c r="AD2043" s="365">
        <v>0</v>
      </c>
      <c r="AE2043" s="365">
        <v>13465</v>
      </c>
      <c r="AF2043" s="365">
        <v>0</v>
      </c>
      <c r="AG2043" s="365">
        <v>0</v>
      </c>
      <c r="AH2043" s="365">
        <v>0</v>
      </c>
      <c r="AI2043" s="365">
        <v>6072</v>
      </c>
      <c r="AJ2043" s="365">
        <v>0</v>
      </c>
      <c r="AK2043" s="365">
        <v>10099</v>
      </c>
    </row>
    <row r="2044" spans="1:37">
      <c r="A2044" s="458" t="str">
        <f t="shared" si="31"/>
        <v>1754512264652000</v>
      </c>
      <c r="B2044" s="364" t="s">
        <v>1616</v>
      </c>
      <c r="C2044" s="364" t="s">
        <v>553</v>
      </c>
      <c r="D2044" s="364" t="s">
        <v>576</v>
      </c>
      <c r="E2044" s="364" t="s">
        <v>743</v>
      </c>
      <c r="F2044" s="364" t="s">
        <v>598</v>
      </c>
      <c r="G2044" s="364" t="s">
        <v>599</v>
      </c>
      <c r="H2044" s="364" t="s">
        <v>556</v>
      </c>
      <c r="J2044" s="364" t="s">
        <v>571</v>
      </c>
      <c r="K2044" s="364" t="s">
        <v>557</v>
      </c>
      <c r="L2044" s="364" t="s">
        <v>741</v>
      </c>
      <c r="M2044" s="364" t="s">
        <v>744</v>
      </c>
      <c r="N2044" s="364" t="s">
        <v>739</v>
      </c>
      <c r="O2044" s="364" t="s">
        <v>741</v>
      </c>
      <c r="P2044" s="364" t="s">
        <v>739</v>
      </c>
      <c r="Q2044" s="364" t="s">
        <v>740</v>
      </c>
      <c r="R2044" s="364" t="s">
        <v>744</v>
      </c>
      <c r="S2044" s="364" t="s">
        <v>740</v>
      </c>
      <c r="T2044" s="365">
        <v>863</v>
      </c>
      <c r="U2044" s="365">
        <v>0</v>
      </c>
      <c r="V2044" s="365">
        <v>0</v>
      </c>
      <c r="W2044" s="365">
        <v>533</v>
      </c>
      <c r="X2044" s="365">
        <v>4</v>
      </c>
      <c r="Y2044" s="365">
        <v>47</v>
      </c>
      <c r="Z2044" s="365">
        <v>0</v>
      </c>
      <c r="AA2044" s="365">
        <v>0</v>
      </c>
      <c r="AB2044" s="365">
        <v>0</v>
      </c>
      <c r="AC2044" s="365">
        <v>0</v>
      </c>
      <c r="AD2044" s="365">
        <v>0</v>
      </c>
      <c r="AE2044" s="365">
        <v>1447</v>
      </c>
      <c r="AF2044" s="365">
        <v>0</v>
      </c>
      <c r="AG2044" s="365">
        <v>0</v>
      </c>
      <c r="AH2044" s="365">
        <v>0</v>
      </c>
      <c r="AI2044" s="365">
        <v>51</v>
      </c>
      <c r="AJ2044" s="365">
        <v>0</v>
      </c>
      <c r="AK2044" s="365">
        <v>1186</v>
      </c>
    </row>
    <row r="2045" spans="1:37">
      <c r="A2045" s="458" t="str">
        <f t="shared" si="31"/>
        <v>1754513264652000</v>
      </c>
      <c r="B2045" s="364" t="s">
        <v>1616</v>
      </c>
      <c r="C2045" s="364" t="s">
        <v>553</v>
      </c>
      <c r="D2045" s="364" t="s">
        <v>576</v>
      </c>
      <c r="E2045" s="364" t="s">
        <v>743</v>
      </c>
      <c r="F2045" s="364" t="s">
        <v>598</v>
      </c>
      <c r="G2045" s="364" t="s">
        <v>599</v>
      </c>
      <c r="H2045" s="364" t="s">
        <v>556</v>
      </c>
      <c r="J2045" s="364" t="s">
        <v>571</v>
      </c>
      <c r="K2045" s="364" t="s">
        <v>572</v>
      </c>
      <c r="L2045" s="364" t="s">
        <v>741</v>
      </c>
      <c r="M2045" s="364" t="s">
        <v>744</v>
      </c>
      <c r="N2045" s="364" t="s">
        <v>739</v>
      </c>
      <c r="O2045" s="364" t="s">
        <v>741</v>
      </c>
      <c r="P2045" s="364" t="s">
        <v>739</v>
      </c>
      <c r="Q2045" s="364" t="s">
        <v>740</v>
      </c>
      <c r="R2045" s="364" t="s">
        <v>744</v>
      </c>
      <c r="S2045" s="364" t="s">
        <v>740</v>
      </c>
      <c r="T2045" s="365">
        <v>4563</v>
      </c>
      <c r="U2045" s="365">
        <v>0</v>
      </c>
      <c r="V2045" s="365">
        <v>0</v>
      </c>
      <c r="W2045" s="365">
        <v>2963</v>
      </c>
      <c r="X2045" s="365">
        <v>0</v>
      </c>
      <c r="Y2045" s="365">
        <v>4582</v>
      </c>
      <c r="Z2045" s="365">
        <v>0</v>
      </c>
      <c r="AA2045" s="365">
        <v>0</v>
      </c>
      <c r="AB2045" s="365">
        <v>0</v>
      </c>
      <c r="AC2045" s="365">
        <v>0</v>
      </c>
      <c r="AD2045" s="365">
        <v>0</v>
      </c>
      <c r="AE2045" s="365">
        <v>12108</v>
      </c>
      <c r="AF2045" s="365">
        <v>0</v>
      </c>
      <c r="AG2045" s="365">
        <v>0</v>
      </c>
      <c r="AH2045" s="365">
        <v>0</v>
      </c>
      <c r="AI2045" s="365">
        <v>4582</v>
      </c>
      <c r="AJ2045" s="365">
        <v>0</v>
      </c>
      <c r="AK2045" s="365">
        <v>8688</v>
      </c>
    </row>
    <row r="2046" spans="1:37">
      <c r="A2046" s="458" t="str">
        <f t="shared" si="31"/>
        <v>1754514264652000</v>
      </c>
      <c r="B2046" s="364" t="s">
        <v>1616</v>
      </c>
      <c r="C2046" s="364" t="s">
        <v>553</v>
      </c>
      <c r="D2046" s="364" t="s">
        <v>576</v>
      </c>
      <c r="E2046" s="364" t="s">
        <v>743</v>
      </c>
      <c r="F2046" s="364" t="s">
        <v>598</v>
      </c>
      <c r="G2046" s="364" t="s">
        <v>599</v>
      </c>
      <c r="H2046" s="364" t="s">
        <v>556</v>
      </c>
      <c r="J2046" s="364" t="s">
        <v>571</v>
      </c>
      <c r="K2046" s="364" t="s">
        <v>573</v>
      </c>
      <c r="L2046" s="364" t="s">
        <v>741</v>
      </c>
      <c r="M2046" s="364" t="s">
        <v>744</v>
      </c>
      <c r="N2046" s="364" t="s">
        <v>739</v>
      </c>
      <c r="O2046" s="364" t="s">
        <v>741</v>
      </c>
      <c r="P2046" s="364" t="s">
        <v>739</v>
      </c>
      <c r="Q2046" s="364" t="s">
        <v>740</v>
      </c>
      <c r="R2046" s="364" t="s">
        <v>744</v>
      </c>
      <c r="S2046" s="364" t="s">
        <v>740</v>
      </c>
      <c r="T2046" s="365">
        <v>784</v>
      </c>
      <c r="U2046" s="365">
        <v>0</v>
      </c>
      <c r="V2046" s="365">
        <v>0</v>
      </c>
      <c r="W2046" s="365">
        <v>480</v>
      </c>
      <c r="X2046" s="365">
        <v>0</v>
      </c>
      <c r="Y2046" s="365">
        <v>31</v>
      </c>
      <c r="Z2046" s="365">
        <v>0</v>
      </c>
      <c r="AA2046" s="365">
        <v>0</v>
      </c>
      <c r="AB2046" s="365">
        <v>0</v>
      </c>
      <c r="AC2046" s="365">
        <v>0</v>
      </c>
      <c r="AD2046" s="365">
        <v>0</v>
      </c>
      <c r="AE2046" s="365">
        <v>1295</v>
      </c>
      <c r="AF2046" s="365">
        <v>0</v>
      </c>
      <c r="AG2046" s="365">
        <v>0</v>
      </c>
      <c r="AH2046" s="365">
        <v>0</v>
      </c>
      <c r="AI2046" s="365">
        <v>31</v>
      </c>
      <c r="AJ2046" s="365">
        <v>0</v>
      </c>
      <c r="AK2046" s="365">
        <v>1087</v>
      </c>
    </row>
    <row r="2047" spans="1:37">
      <c r="A2047" s="458" t="str">
        <f t="shared" si="31"/>
        <v>1754515264652000</v>
      </c>
      <c r="B2047" s="364" t="s">
        <v>1616</v>
      </c>
      <c r="C2047" s="364" t="s">
        <v>553</v>
      </c>
      <c r="D2047" s="364" t="s">
        <v>576</v>
      </c>
      <c r="E2047" s="364" t="s">
        <v>743</v>
      </c>
      <c r="F2047" s="364" t="s">
        <v>598</v>
      </c>
      <c r="G2047" s="364" t="s">
        <v>599</v>
      </c>
      <c r="H2047" s="364" t="s">
        <v>556</v>
      </c>
      <c r="J2047" s="364" t="s">
        <v>571</v>
      </c>
      <c r="K2047" s="364" t="s">
        <v>574</v>
      </c>
      <c r="L2047" s="364" t="s">
        <v>741</v>
      </c>
      <c r="M2047" s="364" t="s">
        <v>744</v>
      </c>
      <c r="N2047" s="364" t="s">
        <v>739</v>
      </c>
      <c r="O2047" s="364" t="s">
        <v>741</v>
      </c>
      <c r="P2047" s="364" t="s">
        <v>739</v>
      </c>
      <c r="Q2047" s="364" t="s">
        <v>740</v>
      </c>
      <c r="R2047" s="364" t="s">
        <v>744</v>
      </c>
      <c r="S2047" s="364" t="s">
        <v>740</v>
      </c>
      <c r="T2047" s="365">
        <v>4644</v>
      </c>
      <c r="U2047" s="365">
        <v>0</v>
      </c>
      <c r="V2047" s="365">
        <v>0</v>
      </c>
      <c r="W2047" s="365">
        <v>2711</v>
      </c>
      <c r="X2047" s="365">
        <v>0</v>
      </c>
      <c r="Y2047" s="365">
        <v>3104</v>
      </c>
      <c r="Z2047" s="365">
        <v>0</v>
      </c>
      <c r="AA2047" s="365">
        <v>0</v>
      </c>
      <c r="AB2047" s="365">
        <v>0</v>
      </c>
      <c r="AC2047" s="365">
        <v>0</v>
      </c>
      <c r="AD2047" s="365">
        <v>0</v>
      </c>
      <c r="AE2047" s="365">
        <v>10459</v>
      </c>
      <c r="AF2047" s="365">
        <v>0</v>
      </c>
      <c r="AG2047" s="365">
        <v>0</v>
      </c>
      <c r="AH2047" s="365">
        <v>0</v>
      </c>
      <c r="AI2047" s="365">
        <v>3104</v>
      </c>
      <c r="AJ2047" s="365">
        <v>0</v>
      </c>
      <c r="AK2047" s="365">
        <v>7291</v>
      </c>
    </row>
    <row r="2048" spans="1:37">
      <c r="A2048" s="458" t="str">
        <f t="shared" si="31"/>
        <v>1754516264652000</v>
      </c>
      <c r="B2048" s="364" t="s">
        <v>1616</v>
      </c>
      <c r="C2048" s="364" t="s">
        <v>553</v>
      </c>
      <c r="D2048" s="364" t="s">
        <v>576</v>
      </c>
      <c r="E2048" s="364" t="s">
        <v>743</v>
      </c>
      <c r="F2048" s="364" t="s">
        <v>598</v>
      </c>
      <c r="G2048" s="364" t="s">
        <v>599</v>
      </c>
      <c r="H2048" s="364" t="s">
        <v>556</v>
      </c>
      <c r="J2048" s="364" t="s">
        <v>571</v>
      </c>
      <c r="K2048" s="364" t="s">
        <v>575</v>
      </c>
      <c r="L2048" s="364" t="s">
        <v>741</v>
      </c>
      <c r="M2048" s="364" t="s">
        <v>744</v>
      </c>
      <c r="N2048" s="364" t="s">
        <v>739</v>
      </c>
      <c r="O2048" s="364" t="s">
        <v>741</v>
      </c>
      <c r="P2048" s="364" t="s">
        <v>739</v>
      </c>
      <c r="Q2048" s="364" t="s">
        <v>740</v>
      </c>
      <c r="R2048" s="364" t="s">
        <v>744</v>
      </c>
      <c r="S2048" s="364" t="s">
        <v>740</v>
      </c>
      <c r="T2048" s="365">
        <v>704</v>
      </c>
      <c r="U2048" s="365">
        <v>0</v>
      </c>
      <c r="V2048" s="365">
        <v>0</v>
      </c>
      <c r="W2048" s="365">
        <v>426</v>
      </c>
      <c r="X2048" s="365">
        <v>0</v>
      </c>
      <c r="Y2048" s="365">
        <v>16</v>
      </c>
      <c r="Z2048" s="365">
        <v>0</v>
      </c>
      <c r="AA2048" s="365">
        <v>0</v>
      </c>
      <c r="AB2048" s="365">
        <v>0</v>
      </c>
      <c r="AC2048" s="365">
        <v>0</v>
      </c>
      <c r="AD2048" s="365">
        <v>0</v>
      </c>
      <c r="AE2048" s="365">
        <v>1146</v>
      </c>
      <c r="AF2048" s="365">
        <v>0</v>
      </c>
      <c r="AG2048" s="365">
        <v>0</v>
      </c>
      <c r="AH2048" s="365">
        <v>0</v>
      </c>
      <c r="AI2048" s="365">
        <v>16</v>
      </c>
      <c r="AJ2048" s="365">
        <v>0</v>
      </c>
      <c r="AK2048" s="365">
        <v>992</v>
      </c>
    </row>
    <row r="2049" spans="1:69">
      <c r="A2049" s="458" t="str">
        <f t="shared" si="31"/>
        <v>1754517264652000</v>
      </c>
      <c r="B2049" s="364" t="s">
        <v>1616</v>
      </c>
      <c r="C2049" s="364" t="s">
        <v>553</v>
      </c>
      <c r="D2049" s="364" t="s">
        <v>576</v>
      </c>
      <c r="E2049" s="364" t="s">
        <v>743</v>
      </c>
      <c r="F2049" s="364" t="s">
        <v>598</v>
      </c>
      <c r="G2049" s="364" t="s">
        <v>599</v>
      </c>
      <c r="H2049" s="364" t="s">
        <v>556</v>
      </c>
      <c r="J2049" s="364" t="s">
        <v>571</v>
      </c>
      <c r="K2049" s="364" t="s">
        <v>576</v>
      </c>
      <c r="L2049" s="364" t="s">
        <v>741</v>
      </c>
      <c r="M2049" s="364" t="s">
        <v>744</v>
      </c>
      <c r="N2049" s="364" t="s">
        <v>739</v>
      </c>
      <c r="O2049" s="364" t="s">
        <v>741</v>
      </c>
      <c r="P2049" s="364" t="s">
        <v>739</v>
      </c>
      <c r="Q2049" s="364" t="s">
        <v>740</v>
      </c>
      <c r="R2049" s="364" t="s">
        <v>744</v>
      </c>
      <c r="S2049" s="364" t="s">
        <v>740</v>
      </c>
      <c r="T2049" s="365">
        <v>4725</v>
      </c>
      <c r="U2049" s="365">
        <v>0</v>
      </c>
      <c r="V2049" s="365">
        <v>0</v>
      </c>
      <c r="W2049" s="365">
        <v>2588</v>
      </c>
      <c r="X2049" s="365">
        <v>0</v>
      </c>
      <c r="Y2049" s="365">
        <v>1676</v>
      </c>
      <c r="Z2049" s="365">
        <v>0</v>
      </c>
      <c r="AA2049" s="365">
        <v>0</v>
      </c>
      <c r="AB2049" s="365">
        <v>0</v>
      </c>
      <c r="AC2049" s="365">
        <v>0</v>
      </c>
      <c r="AD2049" s="365">
        <v>0</v>
      </c>
      <c r="AE2049" s="365">
        <v>8989</v>
      </c>
      <c r="AF2049" s="365">
        <v>0</v>
      </c>
      <c r="AG2049" s="365">
        <v>0</v>
      </c>
      <c r="AH2049" s="365">
        <v>0</v>
      </c>
      <c r="AI2049" s="365">
        <v>1676</v>
      </c>
      <c r="AJ2049" s="365">
        <v>0</v>
      </c>
      <c r="AK2049" s="365">
        <v>5945</v>
      </c>
    </row>
    <row r="2050" spans="1:69">
      <c r="A2050" s="458" t="str">
        <f t="shared" si="31"/>
        <v>1754518264652000</v>
      </c>
      <c r="B2050" s="364" t="s">
        <v>1616</v>
      </c>
      <c r="C2050" s="364" t="s">
        <v>553</v>
      </c>
      <c r="D2050" s="364" t="s">
        <v>576</v>
      </c>
      <c r="E2050" s="364" t="s">
        <v>743</v>
      </c>
      <c r="F2050" s="364" t="s">
        <v>598</v>
      </c>
      <c r="G2050" s="364" t="s">
        <v>599</v>
      </c>
      <c r="H2050" s="364" t="s">
        <v>556</v>
      </c>
      <c r="J2050" s="364" t="s">
        <v>571</v>
      </c>
      <c r="K2050" s="364" t="s">
        <v>577</v>
      </c>
      <c r="L2050" s="364" t="s">
        <v>741</v>
      </c>
      <c r="M2050" s="364" t="s">
        <v>744</v>
      </c>
      <c r="N2050" s="364" t="s">
        <v>739</v>
      </c>
      <c r="O2050" s="364" t="s">
        <v>741</v>
      </c>
      <c r="P2050" s="364" t="s">
        <v>739</v>
      </c>
      <c r="Q2050" s="364" t="s">
        <v>740</v>
      </c>
      <c r="R2050" s="364" t="s">
        <v>744</v>
      </c>
      <c r="S2050" s="364" t="s">
        <v>740</v>
      </c>
      <c r="T2050" s="365">
        <v>623</v>
      </c>
      <c r="U2050" s="365">
        <v>0</v>
      </c>
      <c r="V2050" s="365">
        <v>0</v>
      </c>
      <c r="W2050" s="365">
        <v>376</v>
      </c>
      <c r="X2050" s="365">
        <v>0</v>
      </c>
      <c r="Y2050" s="365">
        <v>7</v>
      </c>
      <c r="Z2050" s="365">
        <v>0</v>
      </c>
      <c r="AA2050" s="365">
        <v>0</v>
      </c>
      <c r="AB2050" s="365">
        <v>0</v>
      </c>
      <c r="AC2050" s="365">
        <v>0</v>
      </c>
      <c r="AD2050" s="365">
        <v>0</v>
      </c>
      <c r="AE2050" s="365">
        <v>1006</v>
      </c>
      <c r="AF2050" s="365">
        <v>0</v>
      </c>
      <c r="AG2050" s="365">
        <v>0</v>
      </c>
      <c r="AH2050" s="365">
        <v>0</v>
      </c>
      <c r="AI2050" s="365">
        <v>7</v>
      </c>
      <c r="AJ2050" s="365">
        <v>0</v>
      </c>
      <c r="AK2050" s="365">
        <v>900</v>
      </c>
    </row>
    <row r="2051" spans="1:69">
      <c r="A2051" s="458" t="str">
        <f t="shared" ref="A2051:A2058" si="32">+D2051&amp;E2051&amp;J2051&amp;K2051&amp;F2051&amp;H2051</f>
        <v>1754519264652000</v>
      </c>
      <c r="B2051" s="364" t="s">
        <v>1616</v>
      </c>
      <c r="C2051" s="364" t="s">
        <v>553</v>
      </c>
      <c r="D2051" s="364" t="s">
        <v>576</v>
      </c>
      <c r="E2051" s="364" t="s">
        <v>743</v>
      </c>
      <c r="F2051" s="364" t="s">
        <v>598</v>
      </c>
      <c r="G2051" s="364" t="s">
        <v>599</v>
      </c>
      <c r="H2051" s="364" t="s">
        <v>556</v>
      </c>
      <c r="J2051" s="364" t="s">
        <v>571</v>
      </c>
      <c r="K2051" s="364" t="s">
        <v>578</v>
      </c>
      <c r="L2051" s="364" t="s">
        <v>741</v>
      </c>
      <c r="M2051" s="364" t="s">
        <v>744</v>
      </c>
      <c r="N2051" s="364" t="s">
        <v>739</v>
      </c>
      <c r="O2051" s="364" t="s">
        <v>741</v>
      </c>
      <c r="P2051" s="364" t="s">
        <v>739</v>
      </c>
      <c r="Q2051" s="364" t="s">
        <v>740</v>
      </c>
      <c r="R2051" s="364" t="s">
        <v>744</v>
      </c>
      <c r="S2051" s="364" t="s">
        <v>740</v>
      </c>
      <c r="T2051" s="365">
        <v>4522</v>
      </c>
      <c r="U2051" s="365">
        <v>0</v>
      </c>
      <c r="V2051" s="365">
        <v>0</v>
      </c>
      <c r="W2051" s="365">
        <v>2287</v>
      </c>
      <c r="X2051" s="365">
        <v>0</v>
      </c>
      <c r="Y2051" s="365">
        <v>792</v>
      </c>
      <c r="Z2051" s="365">
        <v>0</v>
      </c>
      <c r="AA2051" s="365">
        <v>0</v>
      </c>
      <c r="AB2051" s="365">
        <v>0</v>
      </c>
      <c r="AC2051" s="365">
        <v>0</v>
      </c>
      <c r="AD2051" s="365">
        <v>0</v>
      </c>
      <c r="AE2051" s="365">
        <v>7601</v>
      </c>
      <c r="AF2051" s="365">
        <v>0</v>
      </c>
      <c r="AG2051" s="365">
        <v>0</v>
      </c>
      <c r="AH2051" s="365">
        <v>0</v>
      </c>
      <c r="AI2051" s="365">
        <v>792</v>
      </c>
      <c r="AJ2051" s="365">
        <v>0</v>
      </c>
      <c r="AK2051" s="365">
        <v>5145</v>
      </c>
    </row>
    <row r="2052" spans="1:69">
      <c r="A2052" s="458" t="str">
        <f t="shared" si="32"/>
        <v>1754520264652000</v>
      </c>
      <c r="B2052" s="364" t="s">
        <v>1616</v>
      </c>
      <c r="C2052" s="364" t="s">
        <v>553</v>
      </c>
      <c r="D2052" s="364" t="s">
        <v>576</v>
      </c>
      <c r="E2052" s="364" t="s">
        <v>743</v>
      </c>
      <c r="F2052" s="364" t="s">
        <v>598</v>
      </c>
      <c r="G2052" s="364" t="s">
        <v>599</v>
      </c>
      <c r="H2052" s="364" t="s">
        <v>556</v>
      </c>
      <c r="J2052" s="364" t="s">
        <v>571</v>
      </c>
      <c r="K2052" s="364" t="s">
        <v>579</v>
      </c>
      <c r="L2052" s="364" t="s">
        <v>741</v>
      </c>
      <c r="M2052" s="364" t="s">
        <v>744</v>
      </c>
      <c r="N2052" s="364" t="s">
        <v>739</v>
      </c>
      <c r="O2052" s="364" t="s">
        <v>741</v>
      </c>
      <c r="P2052" s="364" t="s">
        <v>739</v>
      </c>
      <c r="Q2052" s="364" t="s">
        <v>740</v>
      </c>
      <c r="R2052" s="364" t="s">
        <v>744</v>
      </c>
      <c r="S2052" s="364" t="s">
        <v>740</v>
      </c>
      <c r="T2052" s="365">
        <v>539</v>
      </c>
      <c r="U2052" s="365">
        <v>0</v>
      </c>
      <c r="V2052" s="365">
        <v>0</v>
      </c>
      <c r="W2052" s="365">
        <v>330</v>
      </c>
      <c r="X2052" s="365">
        <v>0</v>
      </c>
      <c r="Y2052" s="365">
        <v>2</v>
      </c>
      <c r="Z2052" s="365">
        <v>0</v>
      </c>
      <c r="AA2052" s="365">
        <v>0</v>
      </c>
      <c r="AB2052" s="365">
        <v>0</v>
      </c>
      <c r="AC2052" s="365">
        <v>0</v>
      </c>
      <c r="AD2052" s="365">
        <v>0</v>
      </c>
      <c r="AE2052" s="365">
        <v>871</v>
      </c>
      <c r="AF2052" s="365">
        <v>0</v>
      </c>
      <c r="AG2052" s="365">
        <v>0</v>
      </c>
      <c r="AH2052" s="365">
        <v>0</v>
      </c>
      <c r="AI2052" s="365">
        <v>2</v>
      </c>
      <c r="AJ2052" s="365">
        <v>0</v>
      </c>
      <c r="AK2052" s="365">
        <v>811</v>
      </c>
    </row>
    <row r="2053" spans="1:69">
      <c r="A2053" s="458" t="str">
        <f t="shared" si="32"/>
        <v>1754521264652000</v>
      </c>
      <c r="B2053" s="364" t="s">
        <v>1616</v>
      </c>
      <c r="C2053" s="364" t="s">
        <v>553</v>
      </c>
      <c r="D2053" s="364" t="s">
        <v>576</v>
      </c>
      <c r="E2053" s="364" t="s">
        <v>743</v>
      </c>
      <c r="F2053" s="364" t="s">
        <v>598</v>
      </c>
      <c r="G2053" s="364" t="s">
        <v>599</v>
      </c>
      <c r="H2053" s="364" t="s">
        <v>556</v>
      </c>
      <c r="J2053" s="364" t="s">
        <v>571</v>
      </c>
      <c r="K2053" s="364" t="s">
        <v>559</v>
      </c>
      <c r="L2053" s="364" t="s">
        <v>741</v>
      </c>
      <c r="M2053" s="364" t="s">
        <v>744</v>
      </c>
      <c r="N2053" s="364" t="s">
        <v>739</v>
      </c>
      <c r="O2053" s="364" t="s">
        <v>741</v>
      </c>
      <c r="P2053" s="364" t="s">
        <v>739</v>
      </c>
      <c r="Q2053" s="364" t="s">
        <v>740</v>
      </c>
      <c r="R2053" s="364" t="s">
        <v>744</v>
      </c>
      <c r="S2053" s="364" t="s">
        <v>740</v>
      </c>
      <c r="T2053" s="365">
        <v>25838</v>
      </c>
      <c r="U2053" s="365">
        <v>0</v>
      </c>
      <c r="V2053" s="365">
        <v>0</v>
      </c>
      <c r="W2053" s="365">
        <v>14923</v>
      </c>
      <c r="X2053" s="365">
        <v>0</v>
      </c>
      <c r="Y2053" s="365">
        <v>0</v>
      </c>
      <c r="Z2053" s="365">
        <v>0</v>
      </c>
      <c r="AA2053" s="365">
        <v>0</v>
      </c>
      <c r="AB2053" s="365">
        <v>0</v>
      </c>
      <c r="AC2053" s="365">
        <v>0</v>
      </c>
      <c r="AD2053" s="365">
        <v>0</v>
      </c>
      <c r="AE2053" s="365">
        <v>40761</v>
      </c>
      <c r="AF2053" s="365">
        <v>0</v>
      </c>
      <c r="AG2053" s="365">
        <v>0</v>
      </c>
      <c r="AH2053" s="365">
        <v>0</v>
      </c>
      <c r="AI2053" s="365">
        <v>0</v>
      </c>
      <c r="AJ2053" s="365">
        <v>0</v>
      </c>
      <c r="AK2053" s="365">
        <v>38280</v>
      </c>
    </row>
    <row r="2054" spans="1:69">
      <c r="A2054" s="458" t="str">
        <f t="shared" si="32"/>
        <v>1754522264652000</v>
      </c>
      <c r="B2054" s="364" t="s">
        <v>1616</v>
      </c>
      <c r="C2054" s="364" t="s">
        <v>553</v>
      </c>
      <c r="D2054" s="364" t="s">
        <v>576</v>
      </c>
      <c r="E2054" s="364" t="s">
        <v>743</v>
      </c>
      <c r="F2054" s="364" t="s">
        <v>598</v>
      </c>
      <c r="G2054" s="364" t="s">
        <v>599</v>
      </c>
      <c r="H2054" s="364" t="s">
        <v>556</v>
      </c>
      <c r="J2054" s="364" t="s">
        <v>571</v>
      </c>
      <c r="K2054" s="364" t="s">
        <v>580</v>
      </c>
      <c r="L2054" s="364" t="s">
        <v>741</v>
      </c>
      <c r="M2054" s="364" t="s">
        <v>744</v>
      </c>
      <c r="N2054" s="364" t="s">
        <v>739</v>
      </c>
      <c r="O2054" s="364" t="s">
        <v>741</v>
      </c>
      <c r="P2054" s="364" t="s">
        <v>739</v>
      </c>
      <c r="Q2054" s="364" t="s">
        <v>740</v>
      </c>
      <c r="R2054" s="364" t="s">
        <v>744</v>
      </c>
      <c r="S2054" s="364" t="s">
        <v>740</v>
      </c>
      <c r="T2054" s="365">
        <v>2212</v>
      </c>
      <c r="U2054" s="365">
        <v>0</v>
      </c>
      <c r="V2054" s="365">
        <v>0</v>
      </c>
      <c r="W2054" s="365">
        <v>1190</v>
      </c>
      <c r="X2054" s="365">
        <v>0</v>
      </c>
      <c r="Y2054" s="365">
        <v>0</v>
      </c>
      <c r="Z2054" s="365">
        <v>0</v>
      </c>
      <c r="AA2054" s="365">
        <v>0</v>
      </c>
      <c r="AB2054" s="365">
        <v>0</v>
      </c>
      <c r="AC2054" s="365">
        <v>0</v>
      </c>
      <c r="AD2054" s="365">
        <v>0</v>
      </c>
      <c r="AE2054" s="365">
        <v>3402</v>
      </c>
      <c r="AF2054" s="365">
        <v>0</v>
      </c>
      <c r="AG2054" s="365">
        <v>0</v>
      </c>
      <c r="AH2054" s="365">
        <v>0</v>
      </c>
      <c r="AI2054" s="365">
        <v>0</v>
      </c>
      <c r="AJ2054" s="365">
        <v>0</v>
      </c>
      <c r="AK2054" s="365">
        <v>3366</v>
      </c>
    </row>
    <row r="2055" spans="1:69">
      <c r="A2055" s="458" t="str">
        <f t="shared" si="32"/>
        <v>1754523264652000</v>
      </c>
      <c r="B2055" s="364" t="s">
        <v>1616</v>
      </c>
      <c r="C2055" s="364" t="s">
        <v>553</v>
      </c>
      <c r="D2055" s="364" t="s">
        <v>576</v>
      </c>
      <c r="E2055" s="364" t="s">
        <v>743</v>
      </c>
      <c r="F2055" s="364" t="s">
        <v>598</v>
      </c>
      <c r="G2055" s="364" t="s">
        <v>599</v>
      </c>
      <c r="H2055" s="364" t="s">
        <v>556</v>
      </c>
      <c r="J2055" s="364" t="s">
        <v>571</v>
      </c>
      <c r="K2055" s="364" t="s">
        <v>581</v>
      </c>
      <c r="L2055" s="364" t="s">
        <v>741</v>
      </c>
      <c r="M2055" s="364" t="s">
        <v>744</v>
      </c>
      <c r="N2055" s="364" t="s">
        <v>739</v>
      </c>
      <c r="O2055" s="364" t="s">
        <v>741</v>
      </c>
      <c r="P2055" s="364" t="s">
        <v>739</v>
      </c>
      <c r="Q2055" s="364" t="s">
        <v>740</v>
      </c>
      <c r="R2055" s="364" t="s">
        <v>744</v>
      </c>
      <c r="S2055" s="364" t="s">
        <v>740</v>
      </c>
      <c r="T2055" s="365">
        <v>0</v>
      </c>
      <c r="U2055" s="365">
        <v>0</v>
      </c>
      <c r="V2055" s="365">
        <v>0</v>
      </c>
      <c r="W2055" s="365">
        <v>0</v>
      </c>
      <c r="X2055" s="365">
        <v>0</v>
      </c>
      <c r="Y2055" s="365">
        <v>0</v>
      </c>
      <c r="Z2055" s="365">
        <v>0</v>
      </c>
      <c r="AA2055" s="365">
        <v>0</v>
      </c>
      <c r="AB2055" s="365">
        <v>0</v>
      </c>
      <c r="AC2055" s="365">
        <v>0</v>
      </c>
      <c r="AD2055" s="365">
        <v>0</v>
      </c>
      <c r="AE2055" s="365">
        <v>0</v>
      </c>
      <c r="AF2055" s="365">
        <v>0</v>
      </c>
      <c r="AG2055" s="365">
        <v>0</v>
      </c>
      <c r="AH2055" s="365">
        <v>0</v>
      </c>
      <c r="AI2055" s="365">
        <v>0</v>
      </c>
      <c r="AJ2055" s="365">
        <v>0</v>
      </c>
      <c r="AK2055" s="365">
        <v>0</v>
      </c>
    </row>
    <row r="2056" spans="1:69">
      <c r="A2056" s="458" t="str">
        <f t="shared" si="32"/>
        <v>1754524264652000</v>
      </c>
      <c r="B2056" s="364" t="s">
        <v>1616</v>
      </c>
      <c r="C2056" s="364" t="s">
        <v>553</v>
      </c>
      <c r="D2056" s="364" t="s">
        <v>576</v>
      </c>
      <c r="E2056" s="364" t="s">
        <v>743</v>
      </c>
      <c r="F2056" s="364" t="s">
        <v>598</v>
      </c>
      <c r="G2056" s="364" t="s">
        <v>599</v>
      </c>
      <c r="H2056" s="364" t="s">
        <v>556</v>
      </c>
      <c r="J2056" s="364" t="s">
        <v>571</v>
      </c>
      <c r="K2056" s="364" t="s">
        <v>560</v>
      </c>
      <c r="L2056" s="364" t="s">
        <v>741</v>
      </c>
      <c r="M2056" s="364" t="s">
        <v>744</v>
      </c>
      <c r="N2056" s="364" t="s">
        <v>739</v>
      </c>
      <c r="O2056" s="364" t="s">
        <v>741</v>
      </c>
      <c r="P2056" s="364" t="s">
        <v>739</v>
      </c>
      <c r="Q2056" s="364" t="s">
        <v>740</v>
      </c>
      <c r="R2056" s="364" t="s">
        <v>744</v>
      </c>
      <c r="S2056" s="364" t="s">
        <v>740</v>
      </c>
      <c r="T2056" s="365">
        <v>71983</v>
      </c>
      <c r="U2056" s="365">
        <v>0</v>
      </c>
      <c r="V2056" s="365">
        <v>0</v>
      </c>
      <c r="W2056" s="365">
        <v>42149</v>
      </c>
      <c r="X2056" s="365">
        <v>17748</v>
      </c>
      <c r="Y2056" s="365">
        <v>47100</v>
      </c>
      <c r="Z2056" s="365">
        <v>0</v>
      </c>
      <c r="AA2056" s="365">
        <v>0</v>
      </c>
      <c r="AB2056" s="365">
        <v>0</v>
      </c>
      <c r="AC2056" s="365">
        <v>0</v>
      </c>
      <c r="AD2056" s="365">
        <v>0</v>
      </c>
      <c r="AE2056" s="365">
        <v>178980</v>
      </c>
      <c r="AF2056" s="365">
        <v>0</v>
      </c>
      <c r="AG2056" s="365">
        <v>0</v>
      </c>
      <c r="AH2056" s="365">
        <v>0</v>
      </c>
      <c r="AI2056" s="365">
        <v>64848</v>
      </c>
      <c r="AJ2056" s="365">
        <v>0</v>
      </c>
      <c r="AK2056" s="365">
        <v>144989</v>
      </c>
    </row>
    <row r="2057" spans="1:69">
      <c r="A2057" s="458" t="str">
        <f t="shared" si="32"/>
        <v>1755201264652000</v>
      </c>
      <c r="B2057" s="364" t="s">
        <v>1616</v>
      </c>
      <c r="C2057" s="364" t="s">
        <v>553</v>
      </c>
      <c r="D2057" s="364" t="s">
        <v>576</v>
      </c>
      <c r="E2057" s="364" t="s">
        <v>743</v>
      </c>
      <c r="F2057" s="364" t="s">
        <v>598</v>
      </c>
      <c r="G2057" s="364" t="s">
        <v>599</v>
      </c>
      <c r="H2057" s="364" t="s">
        <v>556</v>
      </c>
      <c r="J2057" s="364" t="s">
        <v>746</v>
      </c>
      <c r="K2057" s="364" t="s">
        <v>558</v>
      </c>
      <c r="L2057" s="364" t="s">
        <v>741</v>
      </c>
      <c r="M2057" s="364" t="s">
        <v>744</v>
      </c>
      <c r="N2057" s="364" t="s">
        <v>739</v>
      </c>
      <c r="O2057" s="364" t="s">
        <v>741</v>
      </c>
      <c r="P2057" s="364" t="s">
        <v>739</v>
      </c>
      <c r="Q2057" s="364" t="s">
        <v>740</v>
      </c>
      <c r="R2057" s="364" t="s">
        <v>744</v>
      </c>
      <c r="S2057" s="364" t="s">
        <v>740</v>
      </c>
      <c r="T2057" s="365">
        <v>24743</v>
      </c>
      <c r="U2057" s="365">
        <v>0</v>
      </c>
      <c r="V2057" s="365">
        <v>0</v>
      </c>
      <c r="W2057" s="365">
        <v>0</v>
      </c>
      <c r="X2057" s="365">
        <v>0</v>
      </c>
      <c r="Y2057" s="365">
        <v>6860</v>
      </c>
      <c r="Z2057" s="365">
        <v>0</v>
      </c>
      <c r="AA2057" s="365">
        <v>0</v>
      </c>
      <c r="AB2057" s="365">
        <v>0</v>
      </c>
      <c r="AC2057" s="365">
        <v>11238</v>
      </c>
      <c r="AD2057" s="365">
        <v>0</v>
      </c>
      <c r="AE2057" s="365">
        <v>0</v>
      </c>
      <c r="AF2057" s="365">
        <v>0</v>
      </c>
      <c r="AG2057" s="365">
        <v>0</v>
      </c>
      <c r="AH2057" s="365">
        <v>2468</v>
      </c>
      <c r="AI2057" s="365">
        <v>0</v>
      </c>
      <c r="AJ2057" s="365">
        <v>0</v>
      </c>
      <c r="AK2057" s="365">
        <v>0</v>
      </c>
      <c r="AL2057" s="365">
        <v>0</v>
      </c>
      <c r="AM2057" s="365">
        <v>56</v>
      </c>
      <c r="AN2057" s="365">
        <v>0</v>
      </c>
      <c r="AO2057" s="365">
        <v>0</v>
      </c>
      <c r="AP2057" s="365">
        <v>266</v>
      </c>
      <c r="AQ2057" s="365">
        <v>0</v>
      </c>
      <c r="AR2057" s="365">
        <v>0</v>
      </c>
      <c r="AS2057" s="365">
        <v>6645</v>
      </c>
      <c r="AT2057" s="365">
        <v>2146</v>
      </c>
      <c r="AU2057" s="365">
        <v>0</v>
      </c>
      <c r="AV2057" s="365">
        <v>0</v>
      </c>
      <c r="AW2057" s="365">
        <v>5600</v>
      </c>
      <c r="AX2057" s="365">
        <v>1400</v>
      </c>
      <c r="AY2057" s="365">
        <v>0</v>
      </c>
      <c r="AZ2057" s="365">
        <v>24743</v>
      </c>
      <c r="BA2057" s="365">
        <v>0</v>
      </c>
      <c r="BB2057" s="365">
        <v>5600</v>
      </c>
      <c r="BC2057" s="365">
        <v>0</v>
      </c>
      <c r="BD2057" s="365">
        <v>0</v>
      </c>
      <c r="BE2057" s="365">
        <v>0</v>
      </c>
      <c r="BF2057" s="365">
        <v>0</v>
      </c>
      <c r="BG2057" s="365">
        <v>0</v>
      </c>
      <c r="BH2057" s="365">
        <v>2468</v>
      </c>
      <c r="BI2057" s="365">
        <v>0</v>
      </c>
      <c r="BJ2057" s="365">
        <v>1400</v>
      </c>
      <c r="BK2057" s="365">
        <v>0</v>
      </c>
      <c r="BL2057" s="365">
        <v>0</v>
      </c>
      <c r="BM2057" s="365">
        <v>0</v>
      </c>
      <c r="BN2057" s="365">
        <v>0</v>
      </c>
      <c r="BO2057" s="365">
        <v>0</v>
      </c>
      <c r="BP2057" s="365">
        <v>0</v>
      </c>
      <c r="BQ2057" s="365">
        <v>0</v>
      </c>
    </row>
    <row r="2058" spans="1:69">
      <c r="A2058" s="458" t="str">
        <f t="shared" si="32"/>
        <v>1755202264652000</v>
      </c>
      <c r="B2058" s="364" t="s">
        <v>1616</v>
      </c>
      <c r="C2058" s="364" t="s">
        <v>553</v>
      </c>
      <c r="D2058" s="364" t="s">
        <v>576</v>
      </c>
      <c r="E2058" s="364" t="s">
        <v>743</v>
      </c>
      <c r="F2058" s="364" t="s">
        <v>598</v>
      </c>
      <c r="G2058" s="364" t="s">
        <v>599</v>
      </c>
      <c r="H2058" s="364" t="s">
        <v>556</v>
      </c>
      <c r="J2058" s="364" t="s">
        <v>746</v>
      </c>
      <c r="K2058" s="364" t="s">
        <v>561</v>
      </c>
      <c r="L2058" s="364" t="s">
        <v>741</v>
      </c>
      <c r="M2058" s="364" t="s">
        <v>744</v>
      </c>
      <c r="N2058" s="364" t="s">
        <v>739</v>
      </c>
      <c r="O2058" s="364" t="s">
        <v>741</v>
      </c>
      <c r="P2058" s="364" t="s">
        <v>739</v>
      </c>
      <c r="Q2058" s="364" t="s">
        <v>740</v>
      </c>
      <c r="R2058" s="364" t="s">
        <v>744</v>
      </c>
      <c r="S2058" s="364" t="s">
        <v>740</v>
      </c>
      <c r="T2058" s="365">
        <v>24743</v>
      </c>
      <c r="U2058" s="365">
        <v>0</v>
      </c>
      <c r="V2058" s="365">
        <v>0</v>
      </c>
      <c r="W2058" s="365">
        <v>0</v>
      </c>
      <c r="X2058" s="365">
        <v>0</v>
      </c>
      <c r="Y2058" s="365">
        <v>6860</v>
      </c>
      <c r="Z2058" s="365">
        <v>0</v>
      </c>
      <c r="AA2058" s="365">
        <v>0</v>
      </c>
      <c r="AB2058" s="365">
        <v>0</v>
      </c>
      <c r="AC2058" s="365">
        <v>11238</v>
      </c>
      <c r="AD2058" s="365">
        <v>0</v>
      </c>
      <c r="AE2058" s="365">
        <v>0</v>
      </c>
      <c r="AF2058" s="365">
        <v>0</v>
      </c>
      <c r="AG2058" s="365">
        <v>0</v>
      </c>
      <c r="AH2058" s="365">
        <v>2468</v>
      </c>
      <c r="AI2058" s="365">
        <v>0</v>
      </c>
      <c r="AJ2058" s="365">
        <v>0</v>
      </c>
      <c r="AK2058" s="365">
        <v>0</v>
      </c>
      <c r="AL2058" s="365">
        <v>0</v>
      </c>
      <c r="AM2058" s="365">
        <v>56</v>
      </c>
      <c r="AN2058" s="365">
        <v>0</v>
      </c>
      <c r="AO2058" s="365">
        <v>0</v>
      </c>
      <c r="AP2058" s="365">
        <v>266</v>
      </c>
      <c r="AQ2058" s="365">
        <v>0</v>
      </c>
      <c r="AR2058" s="365">
        <v>0</v>
      </c>
      <c r="AS2058" s="365">
        <v>6645</v>
      </c>
      <c r="AT2058" s="365">
        <v>2146</v>
      </c>
      <c r="AU2058" s="365">
        <v>0</v>
      </c>
      <c r="AV2058" s="365">
        <v>0</v>
      </c>
      <c r="AW2058" s="365">
        <v>5600</v>
      </c>
      <c r="AX2058" s="365">
        <v>1400</v>
      </c>
      <c r="AY2058" s="365">
        <v>0</v>
      </c>
      <c r="AZ2058" s="365">
        <v>24743</v>
      </c>
      <c r="BA2058" s="365">
        <v>0</v>
      </c>
      <c r="BB2058" s="365">
        <v>5600</v>
      </c>
      <c r="BC2058" s="365">
        <v>0</v>
      </c>
      <c r="BD2058" s="365">
        <v>0</v>
      </c>
      <c r="BE2058" s="365">
        <v>0</v>
      </c>
      <c r="BF2058" s="365">
        <v>0</v>
      </c>
      <c r="BG2058" s="365">
        <v>0</v>
      </c>
      <c r="BH2058" s="365">
        <v>2468</v>
      </c>
      <c r="BI2058" s="365">
        <v>0</v>
      </c>
      <c r="BJ2058" s="365">
        <v>1400</v>
      </c>
      <c r="BK2058" s="365">
        <v>0</v>
      </c>
      <c r="BL2058" s="365">
        <v>0</v>
      </c>
      <c r="BM2058" s="365">
        <v>0</v>
      </c>
      <c r="BN2058" s="365">
        <v>0</v>
      </c>
      <c r="BO2058" s="365">
        <v>0</v>
      </c>
      <c r="BP2058" s="365">
        <v>0</v>
      </c>
      <c r="BQ2058" s="365">
        <v>0</v>
      </c>
    </row>
  </sheetData>
  <autoFilter ref="B1:DS2058" xr:uid="{B2D1FE47-616E-42C8-B0E8-65CE65E42798}"/>
  <sortState ref="C3:CW3630">
    <sortCondition ref="E3:E3630"/>
    <sortCondition ref="K3:K3630"/>
    <sortCondition ref="L3:L3630"/>
    <sortCondition ref="G3:G3630"/>
    <sortCondition ref="I3:I3630"/>
  </sortState>
  <customSheetViews>
    <customSheetView guid="{247A5D4D-80F1-4466-92F7-7A3BC78E450F}" filter="1" showAutoFilter="1">
      <pane xSplit="7" ySplit="1960" topLeftCell="Q2372" activePane="bottomRight" state="frozen"/>
      <selection pane="bottomRight" activeCell="C43" sqref="C43"/>
      <pageMargins left="0.75" right="0.75" top="1" bottom="1" header="0.51200000000000001" footer="0.51200000000000001"/>
      <pageSetup paperSize="9" orientation="portrait" verticalDpi="0"/>
      <headerFooter alignWithMargins="0"/>
      <autoFilter ref="A2:CU4212" xr:uid="{00000000-0000-0000-0000-000000000000}">
        <filterColumn colId="4">
          <filters>
            <filter val="1"/>
          </filters>
        </filterColumn>
        <filterColumn colId="6">
          <filters>
            <filter val="舞鶴市"/>
          </filters>
        </filterColumn>
        <sortState ref="A3:CU4212">
          <sortCondition ref="A2:A4376"/>
        </sortState>
      </autoFilter>
    </customSheetView>
  </customSheetViews>
  <phoneticPr fontId="3"/>
  <pageMargins left="0.75" right="0.75" top="1" bottom="1" header="0.51200000000000001" footer="0.51200000000000001"/>
  <pageSetup paperSize="9" orientation="portrait" verticalDpi="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T79"/>
  <sheetViews>
    <sheetView view="pageBreakPreview" zoomScaleNormal="80" zoomScaleSheetLayoutView="100" workbookViewId="0"/>
  </sheetViews>
  <sheetFormatPr defaultColWidth="9" defaultRowHeight="14"/>
  <cols>
    <col min="1" max="1" width="9.75" style="9" customWidth="1"/>
    <col min="2" max="2" width="4.33203125" style="9" customWidth="1"/>
    <col min="3" max="4" width="3.33203125" style="9" customWidth="1"/>
    <col min="5" max="5" width="6.33203125" style="38" customWidth="1"/>
    <col min="6" max="6" width="5.25" style="9" customWidth="1"/>
    <col min="7" max="8" width="4.33203125" style="9" customWidth="1"/>
    <col min="9" max="9" width="5.75" style="9" customWidth="1"/>
    <col min="10" max="10" width="15.83203125" style="9" customWidth="1"/>
    <col min="11" max="11" width="9.75" style="9" customWidth="1"/>
    <col min="12" max="15" width="11.5" style="9" customWidth="1"/>
    <col min="16" max="16384" width="9" style="9"/>
  </cols>
  <sheetData>
    <row r="1" spans="1:15">
      <c r="F1" s="9" t="s">
        <v>79</v>
      </c>
    </row>
    <row r="2" spans="1:15" ht="34.5" customHeight="1">
      <c r="A2" s="26"/>
      <c r="B2" s="67" t="s">
        <v>786</v>
      </c>
      <c r="C2" s="26" t="s">
        <v>787</v>
      </c>
      <c r="D2" s="26" t="s">
        <v>788</v>
      </c>
      <c r="E2" s="30" t="s">
        <v>789</v>
      </c>
      <c r="F2" s="482"/>
      <c r="G2" s="641"/>
      <c r="H2" s="641"/>
      <c r="I2" s="641"/>
      <c r="J2" s="641"/>
      <c r="K2" s="642"/>
      <c r="L2" s="11" t="s">
        <v>757</v>
      </c>
      <c r="M2" s="11" t="s">
        <v>468</v>
      </c>
      <c r="N2" s="11" t="s">
        <v>602</v>
      </c>
      <c r="O2" s="11" t="s">
        <v>609</v>
      </c>
    </row>
    <row r="3" spans="1:15" s="1" customFormat="1" ht="16" customHeight="1">
      <c r="A3" s="27" t="str">
        <f t="shared" ref="A3:A9" si="0">+B3&amp;C3&amp;D3</f>
        <v>1713301</v>
      </c>
      <c r="B3" s="28" t="s">
        <v>133</v>
      </c>
      <c r="C3" s="29">
        <v>33</v>
      </c>
      <c r="D3" s="28" t="s">
        <v>790</v>
      </c>
      <c r="E3" s="24">
        <v>1</v>
      </c>
      <c r="F3" s="636" t="s">
        <v>78</v>
      </c>
      <c r="G3" s="684" t="s">
        <v>77</v>
      </c>
      <c r="H3" s="675" t="s">
        <v>76</v>
      </c>
      <c r="I3" s="638" t="s">
        <v>75</v>
      </c>
      <c r="J3" s="638"/>
      <c r="K3" s="638"/>
      <c r="L3" s="435"/>
      <c r="M3" s="435" t="str">
        <f>IF(VLOOKUP($A3&amp;M$77,決統データ!$A$3:$DE$2059,$E3+19,FALSE)=0,"○","")</f>
        <v/>
      </c>
      <c r="N3" s="435" t="str">
        <f>IF(VLOOKUP($A3&amp;N$77,決統データ!$A$3:$DE$2059,$E3+19,FALSE)=0,"○","")</f>
        <v/>
      </c>
      <c r="O3" s="272">
        <f>(COUNTIF(L3:N3,"○"))</f>
        <v>0</v>
      </c>
    </row>
    <row r="4" spans="1:15" s="1" customFormat="1" ht="16" customHeight="1">
      <c r="A4" s="27" t="str">
        <f t="shared" si="0"/>
        <v>1713301</v>
      </c>
      <c r="B4" s="28" t="s">
        <v>133</v>
      </c>
      <c r="C4" s="29">
        <v>33</v>
      </c>
      <c r="D4" s="28" t="s">
        <v>790</v>
      </c>
      <c r="E4" s="24">
        <v>1</v>
      </c>
      <c r="F4" s="636"/>
      <c r="G4" s="675"/>
      <c r="H4" s="675"/>
      <c r="I4" s="507" t="s">
        <v>74</v>
      </c>
      <c r="J4" s="507"/>
      <c r="K4" s="507"/>
      <c r="L4" s="435"/>
      <c r="M4" s="435" t="str">
        <f>IF(VLOOKUP($A4&amp;M$77,決統データ!$A$3:$DE$2059,$E4+19,FALSE)=0,"○","")</f>
        <v/>
      </c>
      <c r="N4" s="435" t="str">
        <f>IF(VLOOKUP($A4&amp;N$77,決統データ!$A$3:$DE$2059,$E4+19,FALSE)=0,"○","")</f>
        <v/>
      </c>
      <c r="O4" s="272">
        <f>(COUNTIF(L4:N4,"○"))</f>
        <v>0</v>
      </c>
    </row>
    <row r="5" spans="1:15" s="1" customFormat="1" ht="16" customHeight="1">
      <c r="A5" s="27" t="str">
        <f t="shared" si="0"/>
        <v>1713301</v>
      </c>
      <c r="B5" s="28" t="s">
        <v>133</v>
      </c>
      <c r="C5" s="29">
        <v>33</v>
      </c>
      <c r="D5" s="28" t="s">
        <v>790</v>
      </c>
      <c r="E5" s="24">
        <v>1</v>
      </c>
      <c r="F5" s="636"/>
      <c r="G5" s="675"/>
      <c r="H5" s="675"/>
      <c r="I5" s="507" t="s">
        <v>73</v>
      </c>
      <c r="J5" s="507"/>
      <c r="K5" s="507"/>
      <c r="L5" s="436" t="s">
        <v>1601</v>
      </c>
      <c r="M5" s="436" t="s">
        <v>1601</v>
      </c>
      <c r="N5" s="435" t="str">
        <f>IF(VLOOKUP($A5&amp;N$77,決統データ!$A$3:$DE$2059,$E5+19,FALSE)=0,"○","")</f>
        <v/>
      </c>
      <c r="O5" s="272">
        <f>(COUNTIF(L5:N5,"○"))</f>
        <v>2</v>
      </c>
    </row>
    <row r="6" spans="1:15" s="1" customFormat="1" ht="16" customHeight="1">
      <c r="A6" s="27" t="str">
        <f t="shared" si="0"/>
        <v>1713301</v>
      </c>
      <c r="B6" s="28" t="s">
        <v>133</v>
      </c>
      <c r="C6" s="29">
        <v>33</v>
      </c>
      <c r="D6" s="28" t="s">
        <v>790</v>
      </c>
      <c r="E6" s="24">
        <v>1</v>
      </c>
      <c r="F6" s="636"/>
      <c r="G6" s="675"/>
      <c r="H6" s="675"/>
      <c r="I6" s="507" t="s">
        <v>72</v>
      </c>
      <c r="J6" s="507"/>
      <c r="K6" s="507"/>
      <c r="L6" s="435"/>
      <c r="M6" s="435" t="str">
        <f>IF(VLOOKUP($A6&amp;M$77,決統データ!$A$3:$DE$2059,$E6+19,FALSE)=0,"○","")</f>
        <v/>
      </c>
      <c r="N6" s="435" t="str">
        <f>IF(VLOOKUP($A6&amp;N$77,決統データ!$A$3:$DE$2059,$E6+19,FALSE)=0,"○","")</f>
        <v/>
      </c>
      <c r="O6" s="272">
        <f>(COUNTIF(L6:N6,"○"))</f>
        <v>0</v>
      </c>
    </row>
    <row r="7" spans="1:15" s="1" customFormat="1" ht="16" customHeight="1">
      <c r="A7" s="27" t="str">
        <f t="shared" si="0"/>
        <v>1713301</v>
      </c>
      <c r="B7" s="28" t="s">
        <v>133</v>
      </c>
      <c r="C7" s="29">
        <v>33</v>
      </c>
      <c r="D7" s="28" t="s">
        <v>790</v>
      </c>
      <c r="E7" s="24">
        <v>1</v>
      </c>
      <c r="F7" s="636"/>
      <c r="G7" s="675"/>
      <c r="H7" s="676"/>
      <c r="I7" s="507" t="s">
        <v>71</v>
      </c>
      <c r="J7" s="507"/>
      <c r="K7" s="507"/>
      <c r="L7" s="435"/>
      <c r="M7" s="435" t="str">
        <f>IF(VLOOKUP($A7&amp;M$77,決統データ!$A$3:$DE$2059,$E7+19,FALSE)=0,"○","")</f>
        <v/>
      </c>
      <c r="N7" s="436" t="s">
        <v>1602</v>
      </c>
      <c r="O7" s="272">
        <f>(COUNTIF(L7:N7,"○"))</f>
        <v>1</v>
      </c>
    </row>
    <row r="8" spans="1:15" s="1" customFormat="1" ht="16" customHeight="1">
      <c r="A8" s="27" t="str">
        <f t="shared" si="0"/>
        <v>1713301</v>
      </c>
      <c r="B8" s="28" t="s">
        <v>133</v>
      </c>
      <c r="C8" s="29">
        <v>33</v>
      </c>
      <c r="D8" s="28" t="s">
        <v>790</v>
      </c>
      <c r="E8" s="24">
        <v>2</v>
      </c>
      <c r="F8" s="636"/>
      <c r="G8" s="676"/>
      <c r="H8" s="507" t="s">
        <v>70</v>
      </c>
      <c r="I8" s="507"/>
      <c r="J8" s="507"/>
      <c r="K8" s="507"/>
      <c r="L8" s="193">
        <f>VLOOKUP($A8&amp;L$77,決統データ!$A$3:$DE$2059,$E8+19,FALSE)/10</f>
        <v>60</v>
      </c>
      <c r="M8" s="193">
        <f>VLOOKUP($A8&amp;M$77,決統データ!$A$3:$DE$2059,$E8+19,FALSE)/10</f>
        <v>27.2</v>
      </c>
      <c r="N8" s="193">
        <f>VLOOKUP($A8&amp;N$77,決統データ!$A$3:$DE$2059,$E8+19,FALSE)/10</f>
        <v>71.400000000000006</v>
      </c>
      <c r="O8" s="273">
        <f>SUM(L8:N8)/COUNTIF(L8:N8,"&gt;0")</f>
        <v>52.866666666666674</v>
      </c>
    </row>
    <row r="9" spans="1:15" s="1" customFormat="1" ht="16" customHeight="1">
      <c r="A9" s="27" t="str">
        <f t="shared" si="0"/>
        <v>1713301</v>
      </c>
      <c r="B9" s="28" t="s">
        <v>133</v>
      </c>
      <c r="C9" s="29">
        <v>33</v>
      </c>
      <c r="D9" s="28" t="s">
        <v>790</v>
      </c>
      <c r="E9" s="24">
        <v>3</v>
      </c>
      <c r="F9" s="636"/>
      <c r="G9" s="689" t="s">
        <v>69</v>
      </c>
      <c r="H9" s="507" t="s">
        <v>68</v>
      </c>
      <c r="I9" s="507"/>
      <c r="J9" s="507"/>
      <c r="K9" s="507"/>
      <c r="L9" s="267"/>
      <c r="M9" s="267"/>
      <c r="N9" s="267"/>
      <c r="O9" s="272">
        <f t="shared" ref="O9:O14" si="1">COUNTA(L9:N9)</f>
        <v>0</v>
      </c>
    </row>
    <row r="10" spans="1:15" s="1" customFormat="1" ht="16" customHeight="1">
      <c r="E10" s="368"/>
      <c r="F10" s="636"/>
      <c r="G10" s="690"/>
      <c r="H10" s="507" t="s">
        <v>67</v>
      </c>
      <c r="I10" s="507"/>
      <c r="J10" s="507"/>
      <c r="K10" s="507"/>
      <c r="L10" s="267" t="s">
        <v>19</v>
      </c>
      <c r="M10" s="267" t="s">
        <v>19</v>
      </c>
      <c r="N10" s="267" t="s">
        <v>19</v>
      </c>
      <c r="O10" s="272">
        <f t="shared" si="1"/>
        <v>3</v>
      </c>
    </row>
    <row r="11" spans="1:15" s="1" customFormat="1" ht="16" customHeight="1">
      <c r="E11" s="368"/>
      <c r="F11" s="636"/>
      <c r="G11" s="690"/>
      <c r="H11" s="507" t="s">
        <v>64</v>
      </c>
      <c r="I11" s="507"/>
      <c r="J11" s="507"/>
      <c r="K11" s="507"/>
      <c r="L11" s="267" t="s">
        <v>19</v>
      </c>
      <c r="M11" s="267" t="s">
        <v>19</v>
      </c>
      <c r="N11" s="267" t="s">
        <v>19</v>
      </c>
      <c r="O11" s="272">
        <f t="shared" si="1"/>
        <v>3</v>
      </c>
    </row>
    <row r="12" spans="1:15" s="1" customFormat="1" ht="16" customHeight="1">
      <c r="E12" s="368"/>
      <c r="F12" s="636"/>
      <c r="G12" s="690"/>
      <c r="H12" s="507" t="s">
        <v>66</v>
      </c>
      <c r="I12" s="507"/>
      <c r="J12" s="507"/>
      <c r="K12" s="507"/>
      <c r="L12" s="267"/>
      <c r="M12" s="267" t="s">
        <v>19</v>
      </c>
      <c r="N12" s="267"/>
      <c r="O12" s="272">
        <f t="shared" si="1"/>
        <v>1</v>
      </c>
    </row>
    <row r="13" spans="1:15" s="1" customFormat="1" ht="16" customHeight="1">
      <c r="E13" s="368"/>
      <c r="F13" s="636"/>
      <c r="G13" s="690"/>
      <c r="H13" s="507" t="s">
        <v>65</v>
      </c>
      <c r="I13" s="507"/>
      <c r="J13" s="507"/>
      <c r="K13" s="507"/>
      <c r="L13" s="267"/>
      <c r="M13" s="267"/>
      <c r="N13" s="267"/>
      <c r="O13" s="272">
        <f t="shared" si="1"/>
        <v>0</v>
      </c>
    </row>
    <row r="14" spans="1:15" s="1" customFormat="1" ht="16" customHeight="1">
      <c r="E14" s="368"/>
      <c r="F14" s="636"/>
      <c r="G14" s="691"/>
      <c r="H14" s="507" t="s">
        <v>737</v>
      </c>
      <c r="I14" s="507"/>
      <c r="J14" s="507"/>
      <c r="K14" s="507"/>
      <c r="L14" s="267"/>
      <c r="M14" s="267"/>
      <c r="N14" s="267"/>
      <c r="O14" s="272">
        <f t="shared" si="1"/>
        <v>0</v>
      </c>
    </row>
    <row r="15" spans="1:15" s="1" customFormat="1" ht="16" customHeight="1">
      <c r="A15" s="27" t="str">
        <f>+B15&amp;C15&amp;D15</f>
        <v>1713301</v>
      </c>
      <c r="B15" s="28" t="s">
        <v>133</v>
      </c>
      <c r="C15" s="29">
        <v>33</v>
      </c>
      <c r="D15" s="28" t="s">
        <v>790</v>
      </c>
      <c r="E15" s="24">
        <v>4</v>
      </c>
      <c r="F15" s="636"/>
      <c r="G15" s="684" t="s">
        <v>64</v>
      </c>
      <c r="H15" s="507" t="s">
        <v>63</v>
      </c>
      <c r="I15" s="507"/>
      <c r="J15" s="507"/>
      <c r="K15" s="507"/>
      <c r="L15" s="42">
        <f>VLOOKUP($A15&amp;L$77,決統データ!$A$3:$DE$2059,$E15+19,FALSE)</f>
        <v>9</v>
      </c>
      <c r="M15" s="42">
        <f>VLOOKUP($A15&amp;M$77,決統データ!$A$3:$DE$2059,$E15+19,FALSE)</f>
        <v>6</v>
      </c>
      <c r="N15" s="42">
        <f>VLOOKUP($A15&amp;N$77,決統データ!$A$3:$DE$2059,$E15+19,FALSE)</f>
        <v>6</v>
      </c>
      <c r="O15" s="334">
        <f>SUM(L15:N15)/COUNTIF(L15:N15,"&gt;0")</f>
        <v>7</v>
      </c>
    </row>
    <row r="16" spans="1:15" s="1" customFormat="1" ht="16" customHeight="1">
      <c r="A16" s="27" t="str">
        <f>+B16&amp;C16&amp;D16</f>
        <v>1713301</v>
      </c>
      <c r="B16" s="28" t="s">
        <v>133</v>
      </c>
      <c r="C16" s="29">
        <v>33</v>
      </c>
      <c r="D16" s="28" t="s">
        <v>790</v>
      </c>
      <c r="E16" s="24">
        <v>5</v>
      </c>
      <c r="F16" s="636"/>
      <c r="G16" s="675"/>
      <c r="H16" s="677" t="s">
        <v>62</v>
      </c>
      <c r="I16" s="681"/>
      <c r="J16" s="681"/>
      <c r="K16" s="682"/>
      <c r="L16" s="42">
        <f>VLOOKUP($A16&amp;L$77,決統データ!$A$3:$DE$2059,$E16+19,FALSE)</f>
        <v>77</v>
      </c>
      <c r="M16" s="42">
        <f>VLOOKUP($A16&amp;M$77,決統データ!$A$3:$DE$2059,$E16+19,FALSE)</f>
        <v>101</v>
      </c>
      <c r="N16" s="42">
        <f>VLOOKUP($A16&amp;N$77,決統データ!$A$3:$DE$2059,$E16+19,FALSE)</f>
        <v>152</v>
      </c>
      <c r="O16" s="334">
        <f>SUM(L16:N16)/COUNTIF(L16:N16,"&gt;0")</f>
        <v>110</v>
      </c>
    </row>
    <row r="17" spans="1:15" s="1" customFormat="1" ht="16" customHeight="1">
      <c r="A17" s="27" t="str">
        <f>+B17&amp;C17&amp;D17</f>
        <v>1713301</v>
      </c>
      <c r="B17" s="28" t="s">
        <v>133</v>
      </c>
      <c r="C17" s="29">
        <v>33</v>
      </c>
      <c r="D17" s="28" t="s">
        <v>790</v>
      </c>
      <c r="E17" s="24">
        <v>6</v>
      </c>
      <c r="F17" s="636"/>
      <c r="G17" s="675"/>
      <c r="H17" s="677" t="s">
        <v>61</v>
      </c>
      <c r="I17" s="678"/>
      <c r="J17" s="678"/>
      <c r="K17" s="679"/>
      <c r="L17" s="42">
        <f>VLOOKUP($A17&amp;L$77,決統データ!$A$3:$DE$2059,$E17+19,FALSE)</f>
        <v>192</v>
      </c>
      <c r="M17" s="42">
        <f>VLOOKUP($A17&amp;M$77,決統データ!$A$3:$DE$2059,$E17+19,FALSE)</f>
        <v>203</v>
      </c>
      <c r="N17" s="42">
        <f>VLOOKUP($A17&amp;N$77,決統データ!$A$3:$DE$2059,$E17+19,FALSE)</f>
        <v>200</v>
      </c>
      <c r="O17" s="334">
        <f>SUM(L17:N17)/COUNTIF(L17:N17,"&gt;0")</f>
        <v>198.33333333333334</v>
      </c>
    </row>
    <row r="18" spans="1:15" s="162" customFormat="1" ht="16" customHeight="1">
      <c r="A18" s="27" t="str">
        <f>+B18&amp;C18&amp;D18</f>
        <v>1713301</v>
      </c>
      <c r="B18" s="28" t="s">
        <v>133</v>
      </c>
      <c r="C18" s="29">
        <v>33</v>
      </c>
      <c r="D18" s="28" t="s">
        <v>790</v>
      </c>
      <c r="E18" s="25">
        <v>7</v>
      </c>
      <c r="F18" s="636"/>
      <c r="G18" s="676"/>
      <c r="H18" s="680" t="s">
        <v>60</v>
      </c>
      <c r="I18" s="680"/>
      <c r="J18" s="680"/>
      <c r="K18" s="680"/>
      <c r="L18" s="42">
        <f>VLOOKUP($A18&amp;L$77,決統データ!$A$3:$DE$2059,$E18+19,FALSE)</f>
        <v>25</v>
      </c>
      <c r="M18" s="42">
        <f>VLOOKUP($A18&amp;M$77,決統データ!$A$3:$DE$2059,$E18+19,FALSE)</f>
        <v>20</v>
      </c>
      <c r="N18" s="42">
        <f>VLOOKUP($A18&amp;N$77,決統データ!$A$3:$DE$2059,$E18+19,FALSE)</f>
        <v>13</v>
      </c>
      <c r="O18" s="273">
        <f>SUM(L18:N18)/COUNTIF(L18:N18,"&gt;0")</f>
        <v>19.333333333333332</v>
      </c>
    </row>
    <row r="19" spans="1:15" s="1" customFormat="1" ht="16" customHeight="1">
      <c r="A19" s="27" t="str">
        <f>+B19&amp;C19&amp;D19</f>
        <v>1713301</v>
      </c>
      <c r="B19" s="28" t="s">
        <v>133</v>
      </c>
      <c r="C19" s="29">
        <v>33</v>
      </c>
      <c r="D19" s="28" t="s">
        <v>790</v>
      </c>
      <c r="E19" s="25">
        <v>8</v>
      </c>
      <c r="F19" s="636"/>
      <c r="G19" s="685" t="s">
        <v>59</v>
      </c>
      <c r="H19" s="507" t="s">
        <v>58</v>
      </c>
      <c r="I19" s="507"/>
      <c r="J19" s="507"/>
      <c r="K19" s="507"/>
      <c r="L19" s="267"/>
      <c r="M19" s="267" t="s">
        <v>19</v>
      </c>
      <c r="N19" s="267" t="s">
        <v>19</v>
      </c>
      <c r="O19" s="272">
        <f t="shared" ref="O19:O31" si="2">COUNTA(L19:N19)</f>
        <v>2</v>
      </c>
    </row>
    <row r="20" spans="1:15" s="1" customFormat="1" ht="16" customHeight="1">
      <c r="E20" s="368"/>
      <c r="F20" s="636"/>
      <c r="G20" s="685"/>
      <c r="H20" s="507" t="s">
        <v>57</v>
      </c>
      <c r="I20" s="507"/>
      <c r="J20" s="507"/>
      <c r="K20" s="507"/>
      <c r="L20" s="267" t="s">
        <v>19</v>
      </c>
      <c r="M20" s="267"/>
      <c r="N20" s="267"/>
      <c r="O20" s="272">
        <f t="shared" si="2"/>
        <v>1</v>
      </c>
    </row>
    <row r="21" spans="1:15" s="1" customFormat="1" ht="16" customHeight="1">
      <c r="E21" s="368"/>
      <c r="F21" s="636"/>
      <c r="G21" s="685"/>
      <c r="H21" s="507" t="s">
        <v>737</v>
      </c>
      <c r="I21" s="507"/>
      <c r="J21" s="507"/>
      <c r="K21" s="507"/>
      <c r="L21" s="267"/>
      <c r="M21" s="267"/>
      <c r="N21" s="267"/>
      <c r="O21" s="272">
        <f t="shared" si="2"/>
        <v>0</v>
      </c>
    </row>
    <row r="22" spans="1:15" s="1" customFormat="1" ht="16" customHeight="1">
      <c r="E22" s="683"/>
      <c r="F22" s="636"/>
      <c r="G22" s="684" t="s">
        <v>56</v>
      </c>
      <c r="H22" s="689" t="s">
        <v>55</v>
      </c>
      <c r="I22" s="468" t="s">
        <v>54</v>
      </c>
      <c r="J22" s="484"/>
      <c r="K22" s="469"/>
      <c r="L22" s="270"/>
      <c r="M22" s="267" t="s">
        <v>19</v>
      </c>
      <c r="N22" s="267"/>
      <c r="O22" s="272">
        <f t="shared" si="2"/>
        <v>1</v>
      </c>
    </row>
    <row r="23" spans="1:15" s="1" customFormat="1" ht="16" customHeight="1">
      <c r="E23" s="683"/>
      <c r="F23" s="636"/>
      <c r="G23" s="675"/>
      <c r="H23" s="690"/>
      <c r="I23" s="468" t="s">
        <v>53</v>
      </c>
      <c r="J23" s="484"/>
      <c r="K23" s="469"/>
      <c r="L23" s="267" t="s">
        <v>19</v>
      </c>
      <c r="M23" s="267" t="s">
        <v>19</v>
      </c>
      <c r="N23" s="267" t="s">
        <v>19</v>
      </c>
      <c r="O23" s="272">
        <f t="shared" si="2"/>
        <v>3</v>
      </c>
    </row>
    <row r="24" spans="1:15" s="1" customFormat="1" ht="16" customHeight="1">
      <c r="E24" s="683"/>
      <c r="F24" s="636"/>
      <c r="G24" s="675"/>
      <c r="H24" s="690"/>
      <c r="I24" s="468" t="s">
        <v>52</v>
      </c>
      <c r="J24" s="484"/>
      <c r="K24" s="469"/>
      <c r="L24" s="267" t="s">
        <v>19</v>
      </c>
      <c r="M24" s="267" t="s">
        <v>19</v>
      </c>
      <c r="N24" s="267" t="s">
        <v>19</v>
      </c>
      <c r="O24" s="272">
        <f t="shared" si="2"/>
        <v>3</v>
      </c>
    </row>
    <row r="25" spans="1:15" s="1" customFormat="1" ht="16" customHeight="1">
      <c r="E25" s="683"/>
      <c r="F25" s="636"/>
      <c r="G25" s="675"/>
      <c r="H25" s="690"/>
      <c r="I25" s="468" t="s">
        <v>363</v>
      </c>
      <c r="J25" s="484"/>
      <c r="K25" s="469"/>
      <c r="L25" s="377" t="s">
        <v>1466</v>
      </c>
      <c r="M25" s="267"/>
      <c r="N25" s="377" t="s">
        <v>1460</v>
      </c>
      <c r="O25" s="272">
        <f t="shared" si="2"/>
        <v>2</v>
      </c>
    </row>
    <row r="26" spans="1:15" s="1" customFormat="1" ht="16" customHeight="1">
      <c r="E26" s="683"/>
      <c r="F26" s="636"/>
      <c r="G26" s="675"/>
      <c r="H26" s="690"/>
      <c r="I26" s="468" t="s">
        <v>364</v>
      </c>
      <c r="J26" s="484"/>
      <c r="K26" s="469"/>
      <c r="L26" s="267"/>
      <c r="M26" s="267"/>
      <c r="N26" s="267"/>
      <c r="O26" s="272">
        <f t="shared" si="2"/>
        <v>0</v>
      </c>
    </row>
    <row r="27" spans="1:15" s="1" customFormat="1" ht="16" customHeight="1">
      <c r="E27" s="445"/>
      <c r="F27" s="636"/>
      <c r="G27" s="675"/>
      <c r="H27" s="691"/>
      <c r="I27" s="442" t="s">
        <v>1611</v>
      </c>
      <c r="J27" s="444"/>
      <c r="K27" s="443"/>
      <c r="L27" s="377" t="s">
        <v>1610</v>
      </c>
      <c r="M27" s="267"/>
      <c r="N27" s="267"/>
      <c r="O27" s="272">
        <f t="shared" si="2"/>
        <v>1</v>
      </c>
    </row>
    <row r="28" spans="1:15" s="1" customFormat="1" ht="16" customHeight="1">
      <c r="E28" s="683"/>
      <c r="F28" s="636"/>
      <c r="G28" s="675"/>
      <c r="H28" s="654" t="s">
        <v>51</v>
      </c>
      <c r="I28" s="468" t="s">
        <v>50</v>
      </c>
      <c r="J28" s="484"/>
      <c r="K28" s="469"/>
      <c r="L28" s="270"/>
      <c r="M28" s="270"/>
      <c r="N28" s="267" t="s">
        <v>821</v>
      </c>
      <c r="O28" s="272">
        <f t="shared" si="2"/>
        <v>1</v>
      </c>
    </row>
    <row r="29" spans="1:15" s="1" customFormat="1" ht="16" customHeight="1">
      <c r="E29" s="683"/>
      <c r="F29" s="636"/>
      <c r="G29" s="675"/>
      <c r="H29" s="655"/>
      <c r="I29" s="468" t="s">
        <v>49</v>
      </c>
      <c r="J29" s="484"/>
      <c r="K29" s="469"/>
      <c r="L29" s="267" t="s">
        <v>19</v>
      </c>
      <c r="M29" s="267" t="s">
        <v>19</v>
      </c>
      <c r="N29" s="267"/>
      <c r="O29" s="272">
        <f t="shared" si="2"/>
        <v>2</v>
      </c>
    </row>
    <row r="30" spans="1:15" s="1" customFormat="1" ht="16" customHeight="1">
      <c r="E30" s="683"/>
      <c r="F30" s="636"/>
      <c r="G30" s="675"/>
      <c r="H30" s="655"/>
      <c r="I30" s="468" t="s">
        <v>48</v>
      </c>
      <c r="J30" s="484"/>
      <c r="K30" s="469"/>
      <c r="L30" s="377"/>
      <c r="M30" s="270"/>
      <c r="N30" s="270"/>
      <c r="O30" s="272">
        <f t="shared" si="2"/>
        <v>0</v>
      </c>
    </row>
    <row r="31" spans="1:15" s="1" customFormat="1" ht="16" customHeight="1">
      <c r="E31" s="683"/>
      <c r="F31" s="636"/>
      <c r="G31" s="676"/>
      <c r="H31" s="656"/>
      <c r="I31" s="468" t="s">
        <v>47</v>
      </c>
      <c r="J31" s="484"/>
      <c r="K31" s="469"/>
      <c r="L31" s="270"/>
      <c r="M31" s="270"/>
      <c r="N31" s="267"/>
      <c r="O31" s="272">
        <f t="shared" si="2"/>
        <v>0</v>
      </c>
    </row>
    <row r="32" spans="1:15" s="1" customFormat="1" ht="16" customHeight="1">
      <c r="A32" s="27" t="str">
        <f t="shared" ref="A32:A50" si="3">+B32&amp;C32&amp;D32</f>
        <v>1713301</v>
      </c>
      <c r="B32" s="28" t="s">
        <v>133</v>
      </c>
      <c r="C32" s="29">
        <v>33</v>
      </c>
      <c r="D32" s="28" t="s">
        <v>790</v>
      </c>
      <c r="E32" s="24">
        <v>11</v>
      </c>
      <c r="F32" s="636"/>
      <c r="G32" s="468" t="s">
        <v>46</v>
      </c>
      <c r="H32" s="484"/>
      <c r="I32" s="484"/>
      <c r="J32" s="484"/>
      <c r="K32" s="469"/>
      <c r="L32" s="35">
        <f>VLOOKUP($A32&amp;L$77,決統データ!$A$3:$DE$2059,$E32+19,FALSE)</f>
        <v>4180401</v>
      </c>
      <c r="M32" s="35">
        <f>VLOOKUP($A32&amp;M$77,決統データ!$A$3:$DE$2059,$E32+19,FALSE)</f>
        <v>4260601</v>
      </c>
      <c r="N32" s="35">
        <f>VLOOKUP($A32&amp;N$77,決統データ!$A$3:$DE$2059,$E32+19,FALSE)</f>
        <v>4290601</v>
      </c>
      <c r="O32" s="306"/>
    </row>
    <row r="33" spans="1:15" s="1" customFormat="1" ht="16" customHeight="1">
      <c r="A33" s="27" t="str">
        <f t="shared" si="3"/>
        <v>1713301</v>
      </c>
      <c r="B33" s="28" t="s">
        <v>133</v>
      </c>
      <c r="C33" s="29">
        <v>33</v>
      </c>
      <c r="D33" s="28" t="s">
        <v>790</v>
      </c>
      <c r="E33" s="24">
        <v>12</v>
      </c>
      <c r="F33" s="636"/>
      <c r="G33" s="468" t="s">
        <v>45</v>
      </c>
      <c r="H33" s="484"/>
      <c r="I33" s="484"/>
      <c r="J33" s="484"/>
      <c r="K33" s="469"/>
      <c r="L33" s="35">
        <f>VLOOKUP($A33&amp;L$77,決統データ!$A$3:$DE$2059,$E33+19,FALSE)</f>
        <v>4090901</v>
      </c>
      <c r="M33" s="35">
        <f>VLOOKUP($A33&amp;M$77,決統データ!$A$3:$DE$2059,$E33+19,FALSE)</f>
        <v>4031213</v>
      </c>
      <c r="N33" s="35">
        <f>VLOOKUP($A33&amp;N$77,決統データ!$A$3:$DE$2059,$E33+19,FALSE)</f>
        <v>4180301</v>
      </c>
      <c r="O33" s="306"/>
    </row>
    <row r="34" spans="1:15" s="1" customFormat="1" ht="16" customHeight="1">
      <c r="A34" s="27" t="str">
        <f t="shared" si="3"/>
        <v>1713301</v>
      </c>
      <c r="B34" s="28" t="s">
        <v>133</v>
      </c>
      <c r="C34" s="29">
        <v>33</v>
      </c>
      <c r="D34" s="28" t="s">
        <v>790</v>
      </c>
      <c r="E34" s="24">
        <v>13</v>
      </c>
      <c r="F34" s="636"/>
      <c r="G34" s="670" t="s">
        <v>44</v>
      </c>
      <c r="H34" s="692" t="s">
        <v>43</v>
      </c>
      <c r="I34" s="692"/>
      <c r="J34" s="692"/>
      <c r="K34" s="692"/>
      <c r="L34" s="440">
        <f>VLOOKUP($A34&amp;L$77,決統データ!$A$3:$DE$2059,$E34+19,FALSE)</f>
        <v>1540</v>
      </c>
      <c r="M34" s="440">
        <f>VLOOKUP($A34&amp;M$77,決統データ!$A$3:$DE$2059,$E34+19,FALSE)</f>
        <v>2029</v>
      </c>
      <c r="N34" s="440">
        <f>VLOOKUP($A34&amp;N$77,決統データ!$A$3:$DE$2059,$E34+19,FALSE)</f>
        <v>2954</v>
      </c>
      <c r="O34" s="334">
        <f t="shared" ref="O34:O47" si="4">SUM(L34:N34)/COUNTIF(L34:N34,"&gt;0")</f>
        <v>2174.3333333333335</v>
      </c>
    </row>
    <row r="35" spans="1:15" s="1" customFormat="1" ht="16" customHeight="1">
      <c r="A35" s="27" t="str">
        <f t="shared" si="3"/>
        <v>1713301</v>
      </c>
      <c r="B35" s="28" t="s">
        <v>133</v>
      </c>
      <c r="C35" s="29">
        <v>33</v>
      </c>
      <c r="D35" s="28" t="s">
        <v>790</v>
      </c>
      <c r="E35" s="24">
        <v>14</v>
      </c>
      <c r="F35" s="636"/>
      <c r="G35" s="670"/>
      <c r="H35" s="692" t="s">
        <v>42</v>
      </c>
      <c r="I35" s="692"/>
      <c r="J35" s="692"/>
      <c r="K35" s="692"/>
      <c r="L35" s="440">
        <f>VLOOKUP($A35&amp;L$77,決統データ!$A$3:$DE$2059,$E35+19,FALSE)</f>
        <v>9845</v>
      </c>
      <c r="M35" s="440">
        <f>VLOOKUP($A35&amp;M$77,決統データ!$A$3:$DE$2059,$E35+19,FALSE)</f>
        <v>12182</v>
      </c>
      <c r="N35" s="440">
        <f>VLOOKUP($A35&amp;N$77,決統データ!$A$3:$DE$2059,$E35+19,FALSE)</f>
        <v>17573</v>
      </c>
      <c r="O35" s="334">
        <f t="shared" si="4"/>
        <v>13200</v>
      </c>
    </row>
    <row r="36" spans="1:15" s="1" customFormat="1" ht="16" customHeight="1">
      <c r="A36" s="27" t="str">
        <f t="shared" si="3"/>
        <v>1713301</v>
      </c>
      <c r="B36" s="28" t="s">
        <v>133</v>
      </c>
      <c r="C36" s="29">
        <v>33</v>
      </c>
      <c r="D36" s="28" t="s">
        <v>790</v>
      </c>
      <c r="E36" s="24">
        <v>15</v>
      </c>
      <c r="F36" s="636"/>
      <c r="G36" s="670"/>
      <c r="H36" s="692" t="s">
        <v>41</v>
      </c>
      <c r="I36" s="692"/>
      <c r="J36" s="692"/>
      <c r="K36" s="692"/>
      <c r="L36" s="440">
        <f>VLOOKUP($A36&amp;L$77,決統データ!$A$3:$DE$2059,$E36+19,FALSE)</f>
        <v>62645</v>
      </c>
      <c r="M36" s="440">
        <f>VLOOKUP($A36&amp;M$77,決統データ!$A$3:$DE$2059,$E36+19,FALSE)</f>
        <v>72902</v>
      </c>
      <c r="N36" s="440">
        <f>VLOOKUP($A36&amp;N$77,決統データ!$A$3:$DE$2059,$E36+19,FALSE)</f>
        <v>97653</v>
      </c>
      <c r="O36" s="334">
        <f t="shared" si="4"/>
        <v>77733.333333333328</v>
      </c>
    </row>
    <row r="37" spans="1:15" s="1" customFormat="1" ht="16" customHeight="1">
      <c r="A37" s="27" t="str">
        <f t="shared" si="3"/>
        <v>1713301</v>
      </c>
      <c r="B37" s="28" t="s">
        <v>133</v>
      </c>
      <c r="C37" s="29">
        <v>33</v>
      </c>
      <c r="D37" s="28" t="s">
        <v>790</v>
      </c>
      <c r="E37" s="24">
        <v>16</v>
      </c>
      <c r="F37" s="636"/>
      <c r="G37" s="670"/>
      <c r="H37" s="692" t="s">
        <v>40</v>
      </c>
      <c r="I37" s="692"/>
      <c r="J37" s="692"/>
      <c r="K37" s="692"/>
      <c r="L37" s="440">
        <f>VLOOKUP($A37&amp;L$77,決統データ!$A$3:$DE$2059,$E37+19,FALSE)</f>
        <v>131395</v>
      </c>
      <c r="M37" s="440">
        <f>VLOOKUP($A37&amp;M$77,決統データ!$A$3:$DE$2059,$E37+19,FALSE)</f>
        <v>159252</v>
      </c>
      <c r="N37" s="440">
        <f>VLOOKUP($A37&amp;N$77,決統データ!$A$3:$DE$2059,$E37+19,FALSE)</f>
        <v>197753</v>
      </c>
      <c r="O37" s="334">
        <f t="shared" si="4"/>
        <v>162800</v>
      </c>
    </row>
    <row r="38" spans="1:15" s="1" customFormat="1" ht="16" customHeight="1">
      <c r="A38" s="27" t="str">
        <f t="shared" si="3"/>
        <v>1713301</v>
      </c>
      <c r="B38" s="28" t="s">
        <v>133</v>
      </c>
      <c r="C38" s="29">
        <v>33</v>
      </c>
      <c r="D38" s="28" t="s">
        <v>790</v>
      </c>
      <c r="E38" s="24">
        <v>17</v>
      </c>
      <c r="F38" s="636"/>
      <c r="G38" s="670"/>
      <c r="H38" s="692" t="s">
        <v>39</v>
      </c>
      <c r="I38" s="692"/>
      <c r="J38" s="692"/>
      <c r="K38" s="692"/>
      <c r="L38" s="440">
        <f>VLOOKUP($A38&amp;L$77,決統データ!$A$3:$DE$2059,$E38+19,FALSE)</f>
        <v>725395</v>
      </c>
      <c r="M38" s="440">
        <f>VLOOKUP($A38&amp;M$77,決統データ!$A$3:$DE$2059,$E38+19,FALSE)</f>
        <v>850052</v>
      </c>
      <c r="N38" s="440">
        <f>VLOOKUP($A38&amp;N$77,決統データ!$A$3:$DE$2059,$E38+19,FALSE)</f>
        <v>998553</v>
      </c>
      <c r="O38" s="334">
        <f t="shared" si="4"/>
        <v>858000</v>
      </c>
    </row>
    <row r="39" spans="1:15" s="1" customFormat="1" ht="16" customHeight="1">
      <c r="A39" s="27" t="str">
        <f t="shared" si="3"/>
        <v>1713301</v>
      </c>
      <c r="B39" s="28" t="s">
        <v>133</v>
      </c>
      <c r="C39" s="29">
        <v>33</v>
      </c>
      <c r="D39" s="28" t="s">
        <v>790</v>
      </c>
      <c r="E39" s="24">
        <v>18</v>
      </c>
      <c r="F39" s="636"/>
      <c r="G39" s="670"/>
      <c r="H39" s="692" t="s">
        <v>38</v>
      </c>
      <c r="I39" s="692"/>
      <c r="J39" s="692"/>
      <c r="K39" s="692"/>
      <c r="L39" s="440">
        <f>VLOOKUP($A39&amp;L$77,決統データ!$A$3:$DE$2059,$E39+19,FALSE)</f>
        <v>1605395</v>
      </c>
      <c r="M39" s="440">
        <f>VLOOKUP($A39&amp;M$77,決統データ!$A$3:$DE$2059,$E39+19,FALSE)</f>
        <v>1713552</v>
      </c>
      <c r="N39" s="440">
        <f>VLOOKUP($A39&amp;N$77,決統データ!$A$3:$DE$2059,$E39+19,FALSE)</f>
        <v>1999553</v>
      </c>
      <c r="O39" s="334">
        <f t="shared" si="4"/>
        <v>1772833.3333333333</v>
      </c>
    </row>
    <row r="40" spans="1:15" s="1" customFormat="1" ht="16" customHeight="1">
      <c r="A40" s="27" t="str">
        <f t="shared" si="3"/>
        <v>1713301</v>
      </c>
      <c r="B40" s="28" t="s">
        <v>133</v>
      </c>
      <c r="C40" s="29">
        <v>33</v>
      </c>
      <c r="D40" s="28" t="s">
        <v>790</v>
      </c>
      <c r="E40" s="24">
        <v>19</v>
      </c>
      <c r="F40" s="636"/>
      <c r="G40" s="685" t="s">
        <v>37</v>
      </c>
      <c r="H40" s="507" t="s">
        <v>36</v>
      </c>
      <c r="I40" s="507"/>
      <c r="J40" s="507"/>
      <c r="K40" s="507"/>
      <c r="L40" s="440">
        <f>VLOOKUP($A40&amp;L$77,決統データ!$A$3:$DE$2059,$E40+19,FALSE)</f>
        <v>946649</v>
      </c>
      <c r="M40" s="440">
        <f>VLOOKUP($A40&amp;M$77,決統データ!$A$3:$DE$2059,$E40+19,FALSE)</f>
        <v>164273</v>
      </c>
      <c r="N40" s="440">
        <f>VLOOKUP($A40&amp;N$77,決統データ!$A$3:$DE$2059,$E40+19,FALSE)</f>
        <v>167792</v>
      </c>
      <c r="O40" s="334">
        <f t="shared" si="4"/>
        <v>426238</v>
      </c>
    </row>
    <row r="41" spans="1:15" s="1" customFormat="1" ht="16" customHeight="1">
      <c r="A41" s="27" t="str">
        <f t="shared" si="3"/>
        <v>1713301</v>
      </c>
      <c r="B41" s="28" t="s">
        <v>133</v>
      </c>
      <c r="C41" s="29">
        <v>33</v>
      </c>
      <c r="D41" s="28" t="s">
        <v>790</v>
      </c>
      <c r="E41" s="24">
        <v>20</v>
      </c>
      <c r="F41" s="636"/>
      <c r="G41" s="685"/>
      <c r="H41" s="507" t="s">
        <v>35</v>
      </c>
      <c r="I41" s="507"/>
      <c r="J41" s="507"/>
      <c r="K41" s="507"/>
      <c r="L41" s="440">
        <f>VLOOKUP($A41&amp;L$77,決統データ!$A$3:$DE$2059,$E41+19,FALSE)</f>
        <v>313343</v>
      </c>
      <c r="M41" s="440">
        <f>VLOOKUP($A41&amp;M$77,決統データ!$A$3:$DE$2059,$E41+19,FALSE)</f>
        <v>464028</v>
      </c>
      <c r="N41" s="440">
        <f>VLOOKUP($A41&amp;N$77,決統データ!$A$3:$DE$2059,$E41+19,FALSE)</f>
        <v>279403</v>
      </c>
      <c r="O41" s="334">
        <f t="shared" si="4"/>
        <v>352258</v>
      </c>
    </row>
    <row r="42" spans="1:15" s="1" customFormat="1" ht="16" customHeight="1">
      <c r="A42" s="27" t="str">
        <f t="shared" si="3"/>
        <v>1713301</v>
      </c>
      <c r="B42" s="28" t="s">
        <v>133</v>
      </c>
      <c r="C42" s="29">
        <v>33</v>
      </c>
      <c r="D42" s="28" t="s">
        <v>790</v>
      </c>
      <c r="E42" s="24">
        <v>21</v>
      </c>
      <c r="F42" s="636"/>
      <c r="G42" s="685"/>
      <c r="H42" s="507" t="s">
        <v>34</v>
      </c>
      <c r="I42" s="507"/>
      <c r="J42" s="507"/>
      <c r="K42" s="507"/>
      <c r="L42" s="440">
        <f>VLOOKUP($A42&amp;L$77,決統データ!$A$3:$DE$2059,$E42+19,FALSE)</f>
        <v>91379</v>
      </c>
      <c r="M42" s="440">
        <f>VLOOKUP($A42&amp;M$77,決統データ!$A$3:$DE$2059,$E42+19,FALSE)</f>
        <v>27838</v>
      </c>
      <c r="N42" s="440">
        <f>VLOOKUP($A42&amp;N$77,決統データ!$A$3:$DE$2059,$E42+19,FALSE)</f>
        <v>8055</v>
      </c>
      <c r="O42" s="334">
        <f t="shared" si="4"/>
        <v>42424</v>
      </c>
    </row>
    <row r="43" spans="1:15" s="1" customFormat="1" ht="16" customHeight="1">
      <c r="A43" s="27" t="str">
        <f t="shared" si="3"/>
        <v>1713301</v>
      </c>
      <c r="B43" s="28" t="s">
        <v>133</v>
      </c>
      <c r="C43" s="29">
        <v>33</v>
      </c>
      <c r="D43" s="28" t="s">
        <v>790</v>
      </c>
      <c r="E43" s="24">
        <v>22</v>
      </c>
      <c r="F43" s="636"/>
      <c r="G43" s="685"/>
      <c r="H43" s="507" t="s">
        <v>33</v>
      </c>
      <c r="I43" s="507"/>
      <c r="J43" s="507"/>
      <c r="K43" s="507"/>
      <c r="L43" s="440">
        <f>VLOOKUP($A43&amp;L$77,決統データ!$A$3:$DE$2059,$E43+19,FALSE)</f>
        <v>101642</v>
      </c>
      <c r="M43" s="440">
        <f>VLOOKUP($A43&amp;M$77,決統データ!$A$3:$DE$2059,$E43+19,FALSE)</f>
        <v>18688</v>
      </c>
      <c r="N43" s="440">
        <f>VLOOKUP($A43&amp;N$77,決統データ!$A$3:$DE$2059,$E43+19,FALSE)</f>
        <v>22372</v>
      </c>
      <c r="O43" s="334">
        <f t="shared" si="4"/>
        <v>47567.333333333336</v>
      </c>
    </row>
    <row r="44" spans="1:15" s="1" customFormat="1" ht="16" customHeight="1">
      <c r="A44" s="27" t="str">
        <f t="shared" si="3"/>
        <v>1713301</v>
      </c>
      <c r="B44" s="28" t="s">
        <v>133</v>
      </c>
      <c r="C44" s="29">
        <v>33</v>
      </c>
      <c r="D44" s="28" t="s">
        <v>790</v>
      </c>
      <c r="E44" s="24">
        <v>23</v>
      </c>
      <c r="F44" s="636"/>
      <c r="G44" s="685"/>
      <c r="H44" s="507" t="s">
        <v>32</v>
      </c>
      <c r="I44" s="507"/>
      <c r="J44" s="507"/>
      <c r="K44" s="507"/>
      <c r="L44" s="440">
        <f>VLOOKUP($A44&amp;L$77,決統データ!$A$3:$DE$2059,$E44+19,FALSE)</f>
        <v>60966</v>
      </c>
      <c r="M44" s="440">
        <f>VLOOKUP($A44&amp;M$77,決統データ!$A$3:$DE$2059,$E44+19,FALSE)</f>
        <v>21212</v>
      </c>
      <c r="N44" s="440">
        <f>VLOOKUP($A44&amp;N$77,決統データ!$A$3:$DE$2059,$E44+19,FALSE)</f>
        <v>18540</v>
      </c>
      <c r="O44" s="334">
        <f t="shared" si="4"/>
        <v>33572.666666666664</v>
      </c>
    </row>
    <row r="45" spans="1:15" s="1" customFormat="1" ht="16" customHeight="1">
      <c r="A45" s="27" t="str">
        <f t="shared" si="3"/>
        <v>1713301</v>
      </c>
      <c r="B45" s="28" t="s">
        <v>133</v>
      </c>
      <c r="C45" s="29">
        <v>33</v>
      </c>
      <c r="D45" s="28" t="s">
        <v>790</v>
      </c>
      <c r="E45" s="24">
        <v>24</v>
      </c>
      <c r="F45" s="636"/>
      <c r="G45" s="684"/>
      <c r="H45" s="507" t="s">
        <v>31</v>
      </c>
      <c r="I45" s="507"/>
      <c r="J45" s="507"/>
      <c r="K45" s="507"/>
      <c r="L45" s="440">
        <f>VLOOKUP($A45&amp;L$77,決統データ!$A$3:$DE$2059,$E45+19,FALSE)</f>
        <v>221773</v>
      </c>
      <c r="M45" s="440">
        <f>VLOOKUP($A45&amp;M$77,決統データ!$A$3:$DE$2059,$E45+19,FALSE)</f>
        <v>171515</v>
      </c>
      <c r="N45" s="440">
        <f>VLOOKUP($A45&amp;N$77,決統データ!$A$3:$DE$2059,$E45+19,FALSE)</f>
        <v>114037</v>
      </c>
      <c r="O45" s="334">
        <f t="shared" si="4"/>
        <v>169108.33333333334</v>
      </c>
    </row>
    <row r="46" spans="1:15" s="1" customFormat="1" ht="16" customHeight="1">
      <c r="A46" s="27" t="str">
        <f t="shared" si="3"/>
        <v>1713301</v>
      </c>
      <c r="B46" s="28" t="s">
        <v>133</v>
      </c>
      <c r="C46" s="29">
        <v>33</v>
      </c>
      <c r="D46" s="28" t="s">
        <v>790</v>
      </c>
      <c r="E46" s="24">
        <v>25</v>
      </c>
      <c r="F46" s="686"/>
      <c r="G46" s="687" t="s">
        <v>30</v>
      </c>
      <c r="H46" s="469" t="s">
        <v>29</v>
      </c>
      <c r="I46" s="507"/>
      <c r="J46" s="507"/>
      <c r="K46" s="507"/>
      <c r="L46" s="440">
        <f>VLOOKUP($A46&amp;L$77,決統データ!$A$3:$DE$2059,$E46+19,FALSE)</f>
        <v>143418</v>
      </c>
      <c r="M46" s="440">
        <f>VLOOKUP($A46&amp;M$77,決統データ!$A$3:$DE$2059,$E46+19,FALSE)</f>
        <v>149485</v>
      </c>
      <c r="N46" s="440">
        <f>VLOOKUP($A46&amp;N$77,決統データ!$A$3:$DE$2059,$E46+19,FALSE)</f>
        <v>0</v>
      </c>
      <c r="O46" s="334">
        <f t="shared" si="4"/>
        <v>146451.5</v>
      </c>
    </row>
    <row r="47" spans="1:15" s="1" customFormat="1" ht="16" customHeight="1">
      <c r="A47" s="27" t="str">
        <f t="shared" si="3"/>
        <v>1713301</v>
      </c>
      <c r="B47" s="28" t="s">
        <v>133</v>
      </c>
      <c r="C47" s="29">
        <v>33</v>
      </c>
      <c r="D47" s="28" t="s">
        <v>790</v>
      </c>
      <c r="E47" s="24">
        <v>26</v>
      </c>
      <c r="F47" s="686"/>
      <c r="G47" s="688"/>
      <c r="H47" s="469" t="s">
        <v>28</v>
      </c>
      <c r="I47" s="507"/>
      <c r="J47" s="507"/>
      <c r="K47" s="507"/>
      <c r="L47" s="440">
        <f>VLOOKUP($A47&amp;L$77,決統データ!$A$3:$DE$2059,$E47+19,FALSE)</f>
        <v>208701</v>
      </c>
      <c r="M47" s="440">
        <f>VLOOKUP($A47&amp;M$77,決統データ!$A$3:$DE$2059,$E47+19,FALSE)</f>
        <v>175624</v>
      </c>
      <c r="N47" s="440">
        <f>VLOOKUP($A47&amp;N$77,決統データ!$A$3:$DE$2059,$E47+19,FALSE)</f>
        <v>0</v>
      </c>
      <c r="O47" s="334">
        <f t="shared" si="4"/>
        <v>192162.5</v>
      </c>
    </row>
    <row r="48" spans="1:15" s="162" customFormat="1" ht="16" customHeight="1">
      <c r="A48" s="27" t="str">
        <f t="shared" si="3"/>
        <v>1713301</v>
      </c>
      <c r="B48" s="28" t="s">
        <v>133</v>
      </c>
      <c r="C48" s="29">
        <v>33</v>
      </c>
      <c r="D48" s="28" t="s">
        <v>790</v>
      </c>
      <c r="E48" s="25">
        <v>32</v>
      </c>
      <c r="F48" s="636"/>
      <c r="G48" s="705" t="s">
        <v>27</v>
      </c>
      <c r="H48" s="714" t="s">
        <v>26</v>
      </c>
      <c r="I48" s="714"/>
      <c r="J48" s="194" t="s">
        <v>25</v>
      </c>
      <c r="K48" s="194"/>
      <c r="L48" s="449">
        <f>VLOOKUP($A48&amp;L$77,決統データ!$A$3:$DE$2059,$E48+19,FALSE)</f>
        <v>0</v>
      </c>
      <c r="M48" s="449">
        <f>VLOOKUP($A48&amp;M$77,決統データ!$A$3:$DE$2059,$E48+19,FALSE)</f>
        <v>0</v>
      </c>
      <c r="N48" s="449">
        <f>VLOOKUP($A48&amp;N$77,決統データ!$A$3:$DE$2059,$E48+19,FALSE)</f>
        <v>0</v>
      </c>
      <c r="O48" s="273">
        <v>0</v>
      </c>
    </row>
    <row r="49" spans="1:20" s="162" customFormat="1" ht="16" customHeight="1">
      <c r="A49" s="27" t="str">
        <f t="shared" si="3"/>
        <v>1713301</v>
      </c>
      <c r="B49" s="28" t="s">
        <v>133</v>
      </c>
      <c r="C49" s="29">
        <v>33</v>
      </c>
      <c r="D49" s="28" t="s">
        <v>790</v>
      </c>
      <c r="E49" s="25">
        <v>33</v>
      </c>
      <c r="F49" s="636"/>
      <c r="G49" s="706"/>
      <c r="H49" s="714"/>
      <c r="I49" s="714"/>
      <c r="J49" s="702" t="s">
        <v>24</v>
      </c>
      <c r="K49" s="703"/>
      <c r="L49" s="449">
        <f>VLOOKUP($A49&amp;L$77,決統データ!$A$3:$DE$2059,$E49+19,FALSE)</f>
        <v>0</v>
      </c>
      <c r="M49" s="449">
        <f>VLOOKUP($A49&amp;M$77,決統データ!$A$3:$DE$2059,$E49+19,FALSE)</f>
        <v>0</v>
      </c>
      <c r="N49" s="449">
        <f>VLOOKUP($A49&amp;N$77,決統データ!$A$3:$DE$2059,$E49+19,FALSE)</f>
        <v>0</v>
      </c>
      <c r="O49" s="273">
        <v>0</v>
      </c>
    </row>
    <row r="50" spans="1:20" s="1" customFormat="1" ht="16" customHeight="1">
      <c r="A50" s="27" t="str">
        <f t="shared" si="3"/>
        <v>1713301</v>
      </c>
      <c r="B50" s="28" t="s">
        <v>133</v>
      </c>
      <c r="C50" s="29">
        <v>33</v>
      </c>
      <c r="D50" s="28" t="s">
        <v>790</v>
      </c>
      <c r="E50" s="24">
        <v>34</v>
      </c>
      <c r="F50" s="636"/>
      <c r="G50" s="707"/>
      <c r="H50" s="507" t="s">
        <v>23</v>
      </c>
      <c r="I50" s="507"/>
      <c r="J50" s="507"/>
      <c r="K50" s="507"/>
      <c r="L50" s="35">
        <f>VLOOKUP($A50&amp;L$77,決統データ!$A$3:$DE$2059,$E50+19,FALSE)</f>
        <v>0</v>
      </c>
      <c r="M50" s="35">
        <f>VLOOKUP($A50&amp;M$77,決統データ!$A$3:$DE$2059,$E50+19,FALSE)</f>
        <v>0</v>
      </c>
      <c r="N50" s="35">
        <f>VLOOKUP($A50&amp;N$77,決統データ!$A$3:$DE$2059,$E50+19,FALSE)</f>
        <v>0</v>
      </c>
      <c r="O50" s="334">
        <v>0</v>
      </c>
    </row>
    <row r="51" spans="1:20" s="1" customFormat="1" ht="16" customHeight="1">
      <c r="A51" s="27" t="str">
        <f>+B51&amp;C51&amp;D51</f>
        <v>1713301</v>
      </c>
      <c r="B51" s="28" t="s">
        <v>133</v>
      </c>
      <c r="C51" s="29">
        <v>33</v>
      </c>
      <c r="D51" s="28" t="s">
        <v>790</v>
      </c>
      <c r="E51" s="24">
        <v>35</v>
      </c>
      <c r="F51" s="636"/>
      <c r="G51" s="708" t="s">
        <v>22</v>
      </c>
      <c r="H51" s="709"/>
      <c r="I51" s="507" t="s">
        <v>362</v>
      </c>
      <c r="J51" s="507"/>
      <c r="K51" s="507"/>
      <c r="L51" s="434" t="str">
        <f>IF(VLOOKUP($A51&amp;L77,決統データ!$A$3:$DE$2059,$E51+19,FALSE)=1,"○","")</f>
        <v>○</v>
      </c>
      <c r="M51" s="434" t="str">
        <f>IF(VLOOKUP($A51&amp;M77,決統データ!$A$3:$DE$2059,$E51+19,FALSE)=1,"○","")</f>
        <v>○</v>
      </c>
      <c r="N51" s="434" t="str">
        <f>IF(VLOOKUP($A51&amp;N77,決統データ!$A$3:$DE$2059,$E51+19,FALSE)=1,"○","")</f>
        <v>○</v>
      </c>
      <c r="O51" s="274">
        <f t="shared" ref="O51:O56" si="5">(COUNTIF(L51:N51,"○"))</f>
        <v>3</v>
      </c>
    </row>
    <row r="52" spans="1:20" s="1" customFormat="1" ht="16" customHeight="1">
      <c r="A52" s="27" t="str">
        <f>+B52&amp;C52&amp;D52</f>
        <v>1713301</v>
      </c>
      <c r="B52" s="28" t="s">
        <v>133</v>
      </c>
      <c r="C52" s="29">
        <v>33</v>
      </c>
      <c r="D52" s="28" t="s">
        <v>790</v>
      </c>
      <c r="E52" s="24">
        <v>35</v>
      </c>
      <c r="F52" s="636"/>
      <c r="G52" s="710"/>
      <c r="H52" s="711"/>
      <c r="I52" s="507" t="s">
        <v>21</v>
      </c>
      <c r="J52" s="507"/>
      <c r="K52" s="507"/>
      <c r="L52" s="434"/>
      <c r="M52" s="434"/>
      <c r="N52" s="434"/>
      <c r="O52" s="274">
        <f t="shared" si="5"/>
        <v>0</v>
      </c>
    </row>
    <row r="53" spans="1:20" s="1" customFormat="1" ht="16" customHeight="1">
      <c r="A53" s="27" t="str">
        <f>+B53&amp;C53&amp;D53</f>
        <v>1713301</v>
      </c>
      <c r="B53" s="28" t="s">
        <v>133</v>
      </c>
      <c r="C53" s="29">
        <v>33</v>
      </c>
      <c r="D53" s="28" t="s">
        <v>790</v>
      </c>
      <c r="E53" s="24">
        <v>35</v>
      </c>
      <c r="F53" s="637"/>
      <c r="G53" s="712"/>
      <c r="H53" s="713"/>
      <c r="I53" s="507" t="s">
        <v>20</v>
      </c>
      <c r="J53" s="507"/>
      <c r="K53" s="507"/>
      <c r="L53" s="434"/>
      <c r="M53" s="434"/>
      <c r="N53" s="434"/>
      <c r="O53" s="274">
        <f t="shared" si="5"/>
        <v>0</v>
      </c>
    </row>
    <row r="54" spans="1:20" s="1" customFormat="1" ht="16" customHeight="1">
      <c r="E54" s="683"/>
      <c r="F54" s="693" t="s">
        <v>18</v>
      </c>
      <c r="G54" s="696" t="s">
        <v>17</v>
      </c>
      <c r="H54" s="697"/>
      <c r="I54" s="507" t="s">
        <v>16</v>
      </c>
      <c r="J54" s="507"/>
      <c r="K54" s="507"/>
      <c r="L54" s="333"/>
      <c r="M54" s="333"/>
      <c r="N54" s="333"/>
      <c r="O54" s="274">
        <f t="shared" si="5"/>
        <v>0</v>
      </c>
    </row>
    <row r="55" spans="1:20" s="1" customFormat="1" ht="16" customHeight="1">
      <c r="E55" s="683"/>
      <c r="F55" s="694"/>
      <c r="G55" s="698"/>
      <c r="H55" s="699"/>
      <c r="I55" s="507" t="s">
        <v>15</v>
      </c>
      <c r="J55" s="507"/>
      <c r="K55" s="507"/>
      <c r="L55" s="333"/>
      <c r="M55" s="333"/>
      <c r="N55" s="333"/>
      <c r="O55" s="274">
        <f t="shared" si="5"/>
        <v>0</v>
      </c>
    </row>
    <row r="56" spans="1:20" s="1" customFormat="1" ht="16" customHeight="1">
      <c r="E56" s="683"/>
      <c r="F56" s="694"/>
      <c r="G56" s="700"/>
      <c r="H56" s="701"/>
      <c r="I56" s="507" t="s">
        <v>737</v>
      </c>
      <c r="J56" s="507"/>
      <c r="K56" s="507"/>
      <c r="L56" s="333"/>
      <c r="M56" s="333"/>
      <c r="N56" s="333"/>
      <c r="O56" s="274">
        <f t="shared" si="5"/>
        <v>0</v>
      </c>
    </row>
    <row r="57" spans="1:20" s="1" customFormat="1" ht="16" customHeight="1">
      <c r="A57" s="27" t="str">
        <f t="shared" ref="A57:A73" si="6">+B57&amp;C57&amp;D57</f>
        <v>1713301</v>
      </c>
      <c r="B57" s="28" t="s">
        <v>133</v>
      </c>
      <c r="C57" s="29">
        <v>33</v>
      </c>
      <c r="D57" s="28" t="s">
        <v>790</v>
      </c>
      <c r="E57" s="24">
        <v>39</v>
      </c>
      <c r="F57" s="694"/>
      <c r="G57" s="468" t="s">
        <v>14</v>
      </c>
      <c r="H57" s="484"/>
      <c r="I57" s="484"/>
      <c r="J57" s="484"/>
      <c r="K57" s="469"/>
      <c r="L57" s="35">
        <f>VLOOKUP($A57&amp;L$77,決統データ!$A$3:$DE$2059,$E57+19,FALSE)</f>
        <v>0</v>
      </c>
      <c r="M57" s="35">
        <f>VLOOKUP($A57&amp;M$77,決統データ!$A$3:$DE$2059,$E57+19,FALSE)</f>
        <v>0</v>
      </c>
      <c r="N57" s="35">
        <f>VLOOKUP($A57&amp;N$77,決統データ!$A$3:$DE$2059,$E57+19,FALSE)</f>
        <v>0</v>
      </c>
      <c r="O57" s="334">
        <v>0</v>
      </c>
    </row>
    <row r="58" spans="1:20" s="1" customFormat="1" ht="16" customHeight="1">
      <c r="A58" s="27" t="str">
        <f t="shared" si="6"/>
        <v>1713301</v>
      </c>
      <c r="B58" s="28" t="s">
        <v>133</v>
      </c>
      <c r="C58" s="29">
        <v>33</v>
      </c>
      <c r="D58" s="28" t="s">
        <v>790</v>
      </c>
      <c r="E58" s="24">
        <v>40</v>
      </c>
      <c r="F58" s="694"/>
      <c r="G58" s="704" t="s">
        <v>13</v>
      </c>
      <c r="H58" s="704"/>
      <c r="I58" s="507" t="s">
        <v>12</v>
      </c>
      <c r="J58" s="507"/>
      <c r="K58" s="507"/>
      <c r="L58" s="449">
        <f>VLOOKUP($A58&amp;L$77,決統データ!$A$3:$DE$2059,$E58+19,FALSE)</f>
        <v>0</v>
      </c>
      <c r="M58" s="449">
        <f>VLOOKUP($A58&amp;M$77,決統データ!$A$3:$DE$2059,$E58+19,FALSE)</f>
        <v>0</v>
      </c>
      <c r="N58" s="449">
        <f>VLOOKUP($A58&amp;N$77,決統データ!$A$3:$DE$2059,$E58+19,FALSE)</f>
        <v>0</v>
      </c>
      <c r="O58" s="273">
        <v>0</v>
      </c>
    </row>
    <row r="59" spans="1:20" s="1" customFormat="1" ht="16" customHeight="1">
      <c r="A59" s="27" t="str">
        <f t="shared" si="6"/>
        <v>1713301</v>
      </c>
      <c r="B59" s="28" t="s">
        <v>133</v>
      </c>
      <c r="C59" s="29">
        <v>33</v>
      </c>
      <c r="D59" s="28" t="s">
        <v>790</v>
      </c>
      <c r="E59" s="24">
        <v>41</v>
      </c>
      <c r="F59" s="694"/>
      <c r="G59" s="704"/>
      <c r="H59" s="704"/>
      <c r="I59" s="507" t="s">
        <v>11</v>
      </c>
      <c r="J59" s="507"/>
      <c r="K59" s="507"/>
      <c r="L59" s="35">
        <f>VLOOKUP($A59&amp;L$77,決統データ!$A$3:$DE$2059,$E59+19,FALSE)</f>
        <v>0</v>
      </c>
      <c r="M59" s="35">
        <f>VLOOKUP($A59&amp;M$77,決統データ!$A$3:$DE$2059,$E59+19,FALSE)</f>
        <v>0</v>
      </c>
      <c r="N59" s="35">
        <f>VLOOKUP($A59&amp;N$77,決統データ!$A$3:$DE$2059,$E59+19,FALSE)</f>
        <v>0</v>
      </c>
      <c r="O59" s="334">
        <v>0</v>
      </c>
    </row>
    <row r="60" spans="1:20" s="1" customFormat="1" ht="16" customHeight="1">
      <c r="A60" s="27" t="str">
        <f t="shared" si="6"/>
        <v>1713301</v>
      </c>
      <c r="B60" s="28" t="s">
        <v>133</v>
      </c>
      <c r="C60" s="29">
        <v>33</v>
      </c>
      <c r="D60" s="28" t="s">
        <v>790</v>
      </c>
      <c r="E60" s="24">
        <v>42</v>
      </c>
      <c r="F60" s="695"/>
      <c r="G60" s="507" t="s">
        <v>10</v>
      </c>
      <c r="H60" s="507"/>
      <c r="I60" s="507"/>
      <c r="J60" s="507"/>
      <c r="K60" s="507"/>
      <c r="L60" s="35">
        <f>VLOOKUP($A60&amp;L$77,決統データ!$A$3:$DE$2059,$E60+19,FALSE)</f>
        <v>0</v>
      </c>
      <c r="M60" s="35">
        <f>VLOOKUP($A60&amp;M$77,決統データ!$A$3:$DE$2059,$E60+19,FALSE)</f>
        <v>0</v>
      </c>
      <c r="N60" s="35">
        <f>VLOOKUP($A60&amp;N$77,決統データ!$A$3:$DE$2059,$E60+19,FALSE)</f>
        <v>0</v>
      </c>
      <c r="O60" s="335">
        <f>SUM(L60:N60)</f>
        <v>0</v>
      </c>
    </row>
    <row r="61" spans="1:20" s="3" customFormat="1" ht="16" customHeight="1">
      <c r="A61" s="27" t="str">
        <f t="shared" si="6"/>
        <v>1713301</v>
      </c>
      <c r="B61" s="28" t="s">
        <v>133</v>
      </c>
      <c r="C61" s="29">
        <v>33</v>
      </c>
      <c r="D61" s="28" t="s">
        <v>790</v>
      </c>
      <c r="E61" s="24">
        <v>43</v>
      </c>
      <c r="F61" s="659" t="s">
        <v>9</v>
      </c>
      <c r="G61" s="684" t="s">
        <v>8</v>
      </c>
      <c r="H61" s="718" t="s">
        <v>7</v>
      </c>
      <c r="I61" s="719"/>
      <c r="J61" s="719"/>
      <c r="K61" s="720"/>
      <c r="L61" s="35">
        <f>VLOOKUP($A61&amp;L$77,決統データ!$A$3:$DE$2059,$E61+19,FALSE)</f>
        <v>0</v>
      </c>
      <c r="M61" s="35">
        <f>VLOOKUP($A61&amp;M$77,決統データ!$A$3:$DE$2059,$E61+19,FALSE)</f>
        <v>0</v>
      </c>
      <c r="N61" s="35">
        <f>VLOOKUP($A61&amp;N$77,決統データ!$A$3:$DE$2059,$E61+19,FALSE)</f>
        <v>4180301</v>
      </c>
      <c r="O61" s="306"/>
      <c r="P61" s="1"/>
      <c r="Q61" s="1"/>
      <c r="R61" s="1"/>
      <c r="S61" s="1"/>
      <c r="T61" s="1"/>
    </row>
    <row r="62" spans="1:20" s="1" customFormat="1" ht="16" customHeight="1">
      <c r="A62" s="27" t="str">
        <f t="shared" si="6"/>
        <v>1713301</v>
      </c>
      <c r="B62" s="28" t="s">
        <v>133</v>
      </c>
      <c r="C62" s="29">
        <v>33</v>
      </c>
      <c r="D62" s="28" t="s">
        <v>790</v>
      </c>
      <c r="E62" s="24">
        <v>44</v>
      </c>
      <c r="F62" s="636"/>
      <c r="G62" s="675"/>
      <c r="H62" s="507" t="s">
        <v>6</v>
      </c>
      <c r="I62" s="507"/>
      <c r="J62" s="64" t="s">
        <v>5</v>
      </c>
      <c r="K62" s="62"/>
      <c r="L62" s="118">
        <f>VLOOKUP($A62&amp;L$77,決統データ!$A$3:$DE$2059,$E62+19,FALSE)/10</f>
        <v>0</v>
      </c>
      <c r="M62" s="118">
        <f>VLOOKUP($A62&amp;M$77,決統データ!$A$3:$DE$2059,$E62+19,FALSE)/10</f>
        <v>0</v>
      </c>
      <c r="N62" s="118">
        <f>VLOOKUP($A62&amp;N$77,決統データ!$A$3:$DE$2059,$E62+19,FALSE)/10</f>
        <v>52.5</v>
      </c>
      <c r="O62" s="273">
        <f>SUM(L62:N62)/COUNTIF(L62:N62,"&gt;0")</f>
        <v>52.5</v>
      </c>
    </row>
    <row r="63" spans="1:20" s="1" customFormat="1" ht="16" customHeight="1">
      <c r="A63" s="27" t="str">
        <f t="shared" si="6"/>
        <v>1713301</v>
      </c>
      <c r="B63" s="28" t="s">
        <v>133</v>
      </c>
      <c r="C63" s="29">
        <v>33</v>
      </c>
      <c r="D63" s="28" t="s">
        <v>790</v>
      </c>
      <c r="E63" s="24">
        <v>45</v>
      </c>
      <c r="F63" s="636"/>
      <c r="G63" s="675"/>
      <c r="H63" s="507"/>
      <c r="I63" s="507"/>
      <c r="J63" s="468" t="s">
        <v>4</v>
      </c>
      <c r="K63" s="469"/>
      <c r="L63" s="118">
        <f>VLOOKUP($A63&amp;L$77,決統データ!$A$3:$DE$2059,$E63+19,FALSE)/10</f>
        <v>0</v>
      </c>
      <c r="M63" s="118">
        <f>VLOOKUP($A63&amp;M$77,決統データ!$A$3:$DE$2059,$E63+19,FALSE)/10</f>
        <v>0</v>
      </c>
      <c r="N63" s="118">
        <f>VLOOKUP($A63&amp;N$77,決統データ!$A$3:$DE$2059,$E63+19,FALSE)/10</f>
        <v>112</v>
      </c>
      <c r="O63" s="273">
        <f>SUM(L63:N63)/COUNTIF(L63:N63,"&gt;0")</f>
        <v>112</v>
      </c>
    </row>
    <row r="64" spans="1:20" s="1" customFormat="1" ht="16" customHeight="1">
      <c r="A64" s="27" t="str">
        <f t="shared" si="6"/>
        <v>1713301</v>
      </c>
      <c r="B64" s="28" t="s">
        <v>133</v>
      </c>
      <c r="C64" s="29">
        <v>33</v>
      </c>
      <c r="D64" s="28" t="s">
        <v>790</v>
      </c>
      <c r="E64" s="24">
        <v>46</v>
      </c>
      <c r="F64" s="636"/>
      <c r="G64" s="675"/>
      <c r="H64" s="507" t="s">
        <v>3</v>
      </c>
      <c r="I64" s="507"/>
      <c r="J64" s="507"/>
      <c r="K64" s="507"/>
      <c r="L64" s="42">
        <f>VLOOKUP($A64&amp;L$77,決統データ!$A$3:$DE$2059,$E64+19,FALSE)</f>
        <v>0</v>
      </c>
      <c r="M64" s="42">
        <f>VLOOKUP($A64&amp;M$77,決統データ!$A$3:$DE$2059,$E64+19,FALSE)</f>
        <v>0</v>
      </c>
      <c r="N64" s="42">
        <f>VLOOKUP($A64&amp;N$77,決統データ!$A$3:$DE$2059,$E64+19,FALSE)</f>
        <v>3</v>
      </c>
      <c r="O64" s="334">
        <f>SUM(L64:N64)/COUNTIF(L64:N64,"&gt;0")</f>
        <v>3</v>
      </c>
    </row>
    <row r="65" spans="1:15" s="1" customFormat="1" ht="16" customHeight="1">
      <c r="A65" s="27" t="str">
        <f t="shared" si="6"/>
        <v>1713301</v>
      </c>
      <c r="B65" s="28" t="s">
        <v>133</v>
      </c>
      <c r="C65" s="29">
        <v>33</v>
      </c>
      <c r="D65" s="28" t="s">
        <v>790</v>
      </c>
      <c r="E65" s="24">
        <v>47</v>
      </c>
      <c r="F65" s="636"/>
      <c r="G65" s="675"/>
      <c r="H65" s="507" t="s">
        <v>2</v>
      </c>
      <c r="I65" s="507"/>
      <c r="J65" s="507"/>
      <c r="K65" s="507"/>
      <c r="L65" s="42">
        <f>VLOOKUP($A65&amp;L$77,決統データ!$A$3:$DE$2059,$E65+19,FALSE)</f>
        <v>0</v>
      </c>
      <c r="M65" s="42">
        <f>VLOOKUP($A65&amp;M$77,決統データ!$A$3:$DE$2059,$E65+19,FALSE)</f>
        <v>0</v>
      </c>
      <c r="N65" s="42">
        <f>VLOOKUP($A65&amp;N$77,決統データ!$A$3:$DE$2059,$E65+19,FALSE)</f>
        <v>400</v>
      </c>
      <c r="O65" s="334">
        <f>SUM(L65:N65)/COUNTIF(L65:N65,"&gt;0")</f>
        <v>400</v>
      </c>
    </row>
    <row r="66" spans="1:15" s="152" customFormat="1" ht="16" customHeight="1">
      <c r="A66" s="27" t="str">
        <f t="shared" si="6"/>
        <v>1713301</v>
      </c>
      <c r="B66" s="28" t="s">
        <v>133</v>
      </c>
      <c r="C66" s="29">
        <v>33</v>
      </c>
      <c r="D66" s="28" t="s">
        <v>790</v>
      </c>
      <c r="E66" s="24">
        <v>48</v>
      </c>
      <c r="F66" s="636"/>
      <c r="G66" s="675"/>
      <c r="H66" s="721" t="s">
        <v>1</v>
      </c>
      <c r="I66" s="722"/>
      <c r="J66" s="722"/>
      <c r="K66" s="723"/>
      <c r="L66" s="42">
        <f>VLOOKUP($A66&amp;L$77,決統データ!$A$3:$DE$2059,$E66+19,FALSE)</f>
        <v>0</v>
      </c>
      <c r="M66" s="42">
        <f>VLOOKUP($A66&amp;M$77,決統データ!$A$3:$DE$2059,$E66+19,FALSE)</f>
        <v>0</v>
      </c>
      <c r="N66" s="42">
        <f>VLOOKUP($A66&amp;N$77,決統データ!$A$3:$DE$2059,$E66+19,FALSE)</f>
        <v>0</v>
      </c>
      <c r="O66" s="334">
        <v>0</v>
      </c>
    </row>
    <row r="67" spans="1:15" s="3" customFormat="1" ht="16" customHeight="1">
      <c r="A67" s="27" t="str">
        <f t="shared" si="6"/>
        <v>1713301</v>
      </c>
      <c r="B67" s="28" t="s">
        <v>133</v>
      </c>
      <c r="C67" s="29">
        <v>33</v>
      </c>
      <c r="D67" s="28" t="s">
        <v>790</v>
      </c>
      <c r="E67" s="24">
        <v>49</v>
      </c>
      <c r="F67" s="636"/>
      <c r="G67" s="675"/>
      <c r="H67" s="715" t="s">
        <v>0</v>
      </c>
      <c r="I67" s="716"/>
      <c r="J67" s="716"/>
      <c r="K67" s="717"/>
      <c r="L67" s="437">
        <f>VLOOKUP($A67&amp;L$77,決統データ!$A$3:$DE$2059,$E67+19,FALSE)</f>
        <v>0</v>
      </c>
      <c r="M67" s="437">
        <f>VLOOKUP($A67&amp;M$77,決統データ!$A$3:$DE$2059,$E67+19,FALSE)</f>
        <v>0</v>
      </c>
      <c r="N67" s="437">
        <f>VLOOKUP($A67&amp;N$77,決統データ!$A$3:$DE$2059,$E67+19,FALSE)</f>
        <v>4180301</v>
      </c>
      <c r="O67" s="306"/>
    </row>
    <row r="68" spans="1:15" s="1" customFormat="1" ht="16" customHeight="1">
      <c r="A68" s="27" t="str">
        <f t="shared" si="6"/>
        <v>1713301</v>
      </c>
      <c r="B68" s="28" t="s">
        <v>133</v>
      </c>
      <c r="C68" s="29">
        <v>33</v>
      </c>
      <c r="D68" s="28" t="s">
        <v>790</v>
      </c>
      <c r="E68" s="24">
        <v>50</v>
      </c>
      <c r="F68" s="636"/>
      <c r="G68" s="676"/>
      <c r="H68" s="507" t="s">
        <v>1349</v>
      </c>
      <c r="I68" s="507"/>
      <c r="J68" s="507"/>
      <c r="K68" s="507"/>
      <c r="L68" s="42">
        <f>VLOOKUP($A68&amp;L$77,決統データ!$A$3:$DE$2059,$E68+19,FALSE)</f>
        <v>0</v>
      </c>
      <c r="M68" s="42">
        <f>VLOOKUP($A68&amp;M$77,決統データ!$A$3:$DE$2059,$E68+19,FALSE)</f>
        <v>0</v>
      </c>
      <c r="N68" s="42">
        <f>VLOOKUP($A68&amp;N$77,決統データ!$A$3:$DE$2059,$E68+19,FALSE)</f>
        <v>791</v>
      </c>
      <c r="O68" s="274">
        <f t="shared" ref="O68:O73" si="7">SUM(L68:N68)</f>
        <v>791</v>
      </c>
    </row>
    <row r="69" spans="1:15" s="1" customFormat="1" ht="16" customHeight="1">
      <c r="A69" s="27" t="str">
        <f t="shared" si="6"/>
        <v>1713301</v>
      </c>
      <c r="B69" s="28" t="s">
        <v>133</v>
      </c>
      <c r="C69" s="29">
        <v>33</v>
      </c>
      <c r="D69" s="28" t="s">
        <v>790</v>
      </c>
      <c r="E69" s="24">
        <v>51</v>
      </c>
      <c r="F69" s="636"/>
      <c r="G69" s="724" t="s">
        <v>1348</v>
      </c>
      <c r="H69" s="725"/>
      <c r="I69" s="726"/>
      <c r="J69" s="507" t="s">
        <v>1347</v>
      </c>
      <c r="K69" s="507"/>
      <c r="L69" s="42">
        <f>VLOOKUP($A69&amp;L$77,決統データ!$A$3:$DE$2059,$E69+19,FALSE)</f>
        <v>0</v>
      </c>
      <c r="M69" s="42">
        <f>VLOOKUP($A69&amp;M$77,決統データ!$A$3:$DE$2059,$E69+19,FALSE)</f>
        <v>0</v>
      </c>
      <c r="N69" s="42">
        <f>VLOOKUP($A69&amp;N$77,決統データ!$A$3:$DE$2059,$E69+19,FALSE)</f>
        <v>0</v>
      </c>
      <c r="O69" s="274">
        <f t="shared" si="7"/>
        <v>0</v>
      </c>
    </row>
    <row r="70" spans="1:15" s="1" customFormat="1" ht="16" customHeight="1">
      <c r="A70" s="27" t="str">
        <f t="shared" si="6"/>
        <v>1713301</v>
      </c>
      <c r="B70" s="28" t="s">
        <v>133</v>
      </c>
      <c r="C70" s="29">
        <v>33</v>
      </c>
      <c r="D70" s="28" t="s">
        <v>790</v>
      </c>
      <c r="E70" s="24">
        <v>52</v>
      </c>
      <c r="F70" s="636"/>
      <c r="G70" s="727"/>
      <c r="H70" s="728"/>
      <c r="I70" s="729"/>
      <c r="J70" s="507" t="s">
        <v>1346</v>
      </c>
      <c r="K70" s="507"/>
      <c r="L70" s="42">
        <f>VLOOKUP($A70&amp;L$77,決統データ!$A$3:$DE$2059,$E70+19,FALSE)</f>
        <v>0</v>
      </c>
      <c r="M70" s="42">
        <f>VLOOKUP($A70&amp;M$77,決統データ!$A$3:$DE$2059,$E70+19,FALSE)</f>
        <v>0</v>
      </c>
      <c r="N70" s="42">
        <f>VLOOKUP($A70&amp;N$77,決統データ!$A$3:$DE$2059,$E70+19,FALSE)</f>
        <v>0</v>
      </c>
      <c r="O70" s="274">
        <f t="shared" si="7"/>
        <v>0</v>
      </c>
    </row>
    <row r="71" spans="1:15" s="1" customFormat="1" ht="16" customHeight="1">
      <c r="A71" s="27" t="str">
        <f t="shared" si="6"/>
        <v>1713301</v>
      </c>
      <c r="B71" s="28" t="s">
        <v>133</v>
      </c>
      <c r="C71" s="29">
        <v>33</v>
      </c>
      <c r="D71" s="28" t="s">
        <v>790</v>
      </c>
      <c r="E71" s="24">
        <v>53</v>
      </c>
      <c r="F71" s="636"/>
      <c r="G71" s="468" t="s">
        <v>1345</v>
      </c>
      <c r="H71" s="484"/>
      <c r="I71" s="484"/>
      <c r="J71" s="484"/>
      <c r="K71" s="469"/>
      <c r="L71" s="42">
        <f>VLOOKUP($A71&amp;L$77,決統データ!$A$3:$DE$2059,$E71+19,FALSE)</f>
        <v>0</v>
      </c>
      <c r="M71" s="42">
        <f>VLOOKUP($A71&amp;M$77,決統データ!$A$3:$DE$2059,$E71+19,FALSE)</f>
        <v>0</v>
      </c>
      <c r="N71" s="42">
        <f>VLOOKUP($A71&amp;N$77,決統データ!$A$3:$DE$2059,$E71+19,FALSE)</f>
        <v>0</v>
      </c>
      <c r="O71" s="274">
        <f t="shared" si="7"/>
        <v>0</v>
      </c>
    </row>
    <row r="72" spans="1:15" s="1" customFormat="1" ht="16" customHeight="1">
      <c r="A72" s="27" t="str">
        <f t="shared" si="6"/>
        <v>1713301</v>
      </c>
      <c r="B72" s="28" t="s">
        <v>133</v>
      </c>
      <c r="C72" s="29">
        <v>33</v>
      </c>
      <c r="D72" s="28" t="s">
        <v>790</v>
      </c>
      <c r="E72" s="24">
        <v>54</v>
      </c>
      <c r="F72" s="637"/>
      <c r="G72" s="507" t="s">
        <v>1344</v>
      </c>
      <c r="H72" s="507"/>
      <c r="I72" s="507"/>
      <c r="J72" s="507"/>
      <c r="K72" s="507"/>
      <c r="L72" s="42">
        <f>VLOOKUP($A72&amp;L$77,決統データ!$A$3:$DE$2059,$E72+19,FALSE)</f>
        <v>0</v>
      </c>
      <c r="M72" s="42">
        <f>VLOOKUP($A72&amp;M$77,決統データ!$A$3:$DE$2059,$E72+19,FALSE)</f>
        <v>0</v>
      </c>
      <c r="N72" s="42">
        <f>VLOOKUP($A72&amp;N$77,決統データ!$A$3:$DE$2059,$E72+19,FALSE)</f>
        <v>791</v>
      </c>
      <c r="O72" s="274">
        <f t="shared" si="7"/>
        <v>791</v>
      </c>
    </row>
    <row r="73" spans="1:15" s="1" customFormat="1" ht="16" customHeight="1">
      <c r="A73" s="27" t="str">
        <f t="shared" si="6"/>
        <v>1713302</v>
      </c>
      <c r="B73" s="28" t="s">
        <v>133</v>
      </c>
      <c r="C73" s="29">
        <v>33</v>
      </c>
      <c r="D73" s="28" t="s">
        <v>796</v>
      </c>
      <c r="E73" s="24">
        <v>5</v>
      </c>
      <c r="F73" s="507" t="s">
        <v>1343</v>
      </c>
      <c r="G73" s="507"/>
      <c r="H73" s="507"/>
      <c r="I73" s="507"/>
      <c r="J73" s="507"/>
      <c r="K73" s="507"/>
      <c r="L73" s="42">
        <f>VLOOKUP($A73&amp;L$77,決統データ!$A$3:$DE$2059,$E73+19,FALSE)</f>
        <v>0</v>
      </c>
      <c r="M73" s="42">
        <f>VLOOKUP($A73&amp;M$77,決統データ!$A$3:$DE$2059,$E73+19,FALSE)</f>
        <v>0</v>
      </c>
      <c r="N73" s="42">
        <f>VLOOKUP($A73&amp;N$77,決統データ!$A$3:$DE$2059,$E73+19,FALSE)</f>
        <v>0</v>
      </c>
      <c r="O73" s="274">
        <f t="shared" si="7"/>
        <v>0</v>
      </c>
    </row>
    <row r="74" spans="1:15">
      <c r="F74" s="9" t="s">
        <v>1342</v>
      </c>
    </row>
    <row r="77" spans="1:15">
      <c r="L77" s="170" t="str">
        <f t="shared" ref="L77:N77" si="8">+L78&amp;"000"</f>
        <v>263036000</v>
      </c>
      <c r="M77" s="170" t="str">
        <f t="shared" si="8"/>
        <v>263435000</v>
      </c>
      <c r="N77" s="170" t="str">
        <f t="shared" si="8"/>
        <v>264652000</v>
      </c>
    </row>
    <row r="78" spans="1:15">
      <c r="L78" s="170" t="s">
        <v>758</v>
      </c>
      <c r="M78" s="170" t="s">
        <v>591</v>
      </c>
      <c r="N78" s="170" t="s">
        <v>598</v>
      </c>
    </row>
    <row r="79" spans="1:15">
      <c r="L79" s="170" t="s">
        <v>757</v>
      </c>
      <c r="M79" s="170" t="s">
        <v>468</v>
      </c>
      <c r="N79" s="170" t="s">
        <v>599</v>
      </c>
    </row>
  </sheetData>
  <customSheetViews>
    <customSheetView guid="{247A5D4D-80F1-4466-92F7-7A3BC78E450F}" showPageBreaks="1" printArea="1">
      <pane xSplit="11" ySplit="2" topLeftCell="S15" activePane="bottomRight" state="frozen"/>
      <selection pane="bottomRight" activeCell="C43" sqref="C43"/>
      <pageMargins left="0.78740157480314965" right="0.78740157480314965" top="0.78740157480314965" bottom="0.78740157480314965" header="0.51181102362204722" footer="0.51181102362204722"/>
      <pageSetup paperSize="9" scale="63" fitToWidth="3" orientation="portrait" blackAndWhite="1" horizontalDpi="300" verticalDpi="300"/>
      <headerFooter alignWithMargins="0"/>
    </customSheetView>
  </customSheetViews>
  <mergeCells count="94">
    <mergeCell ref="F73:K73"/>
    <mergeCell ref="G72:K72"/>
    <mergeCell ref="G69:I70"/>
    <mergeCell ref="F2:K2"/>
    <mergeCell ref="I7:K7"/>
    <mergeCell ref="I25:K25"/>
    <mergeCell ref="I3:K3"/>
    <mergeCell ref="I4:K4"/>
    <mergeCell ref="I5:K5"/>
    <mergeCell ref="I6:K6"/>
    <mergeCell ref="G57:K57"/>
    <mergeCell ref="G33:K33"/>
    <mergeCell ref="I23:K23"/>
    <mergeCell ref="I24:K24"/>
    <mergeCell ref="H28:H31"/>
    <mergeCell ref="G19:G21"/>
    <mergeCell ref="F61:F72"/>
    <mergeCell ref="G61:G68"/>
    <mergeCell ref="H62:I63"/>
    <mergeCell ref="H64:K64"/>
    <mergeCell ref="H65:K65"/>
    <mergeCell ref="H68:K68"/>
    <mergeCell ref="J70:K70"/>
    <mergeCell ref="G71:K71"/>
    <mergeCell ref="H67:K67"/>
    <mergeCell ref="J69:K69"/>
    <mergeCell ref="H61:K61"/>
    <mergeCell ref="H66:K66"/>
    <mergeCell ref="H22:H27"/>
    <mergeCell ref="J49:K49"/>
    <mergeCell ref="J63:K63"/>
    <mergeCell ref="G58:H59"/>
    <mergeCell ref="I58:K58"/>
    <mergeCell ref="I59:K59"/>
    <mergeCell ref="G60:K60"/>
    <mergeCell ref="G48:G50"/>
    <mergeCell ref="G51:H53"/>
    <mergeCell ref="I53:K53"/>
    <mergeCell ref="H44:K44"/>
    <mergeCell ref="H45:K45"/>
    <mergeCell ref="I28:K28"/>
    <mergeCell ref="H48:I49"/>
    <mergeCell ref="H50:K50"/>
    <mergeCell ref="I51:K51"/>
    <mergeCell ref="E54:E56"/>
    <mergeCell ref="F54:F60"/>
    <mergeCell ref="G54:H56"/>
    <mergeCell ref="I54:K54"/>
    <mergeCell ref="I55:K55"/>
    <mergeCell ref="I56:K56"/>
    <mergeCell ref="I52:K52"/>
    <mergeCell ref="H34:K34"/>
    <mergeCell ref="H37:K37"/>
    <mergeCell ref="H38:K38"/>
    <mergeCell ref="H39:K39"/>
    <mergeCell ref="H43:K43"/>
    <mergeCell ref="H40:K40"/>
    <mergeCell ref="H41:K41"/>
    <mergeCell ref="H42:K42"/>
    <mergeCell ref="H46:K46"/>
    <mergeCell ref="H47:K47"/>
    <mergeCell ref="H35:K35"/>
    <mergeCell ref="E28:E31"/>
    <mergeCell ref="G22:G31"/>
    <mergeCell ref="G40:G45"/>
    <mergeCell ref="F3:F53"/>
    <mergeCell ref="G46:G47"/>
    <mergeCell ref="G34:G39"/>
    <mergeCell ref="G15:G18"/>
    <mergeCell ref="G3:G8"/>
    <mergeCell ref="G9:G14"/>
    <mergeCell ref="E22:E26"/>
    <mergeCell ref="G32:K32"/>
    <mergeCell ref="H36:K36"/>
    <mergeCell ref="I26:K26"/>
    <mergeCell ref="I30:K30"/>
    <mergeCell ref="I31:K31"/>
    <mergeCell ref="I29:K29"/>
    <mergeCell ref="H21:K21"/>
    <mergeCell ref="H15:K15"/>
    <mergeCell ref="I22:K22"/>
    <mergeCell ref="H3:H7"/>
    <mergeCell ref="H19:K19"/>
    <mergeCell ref="H20:K20"/>
    <mergeCell ref="H13:K13"/>
    <mergeCell ref="H14:K14"/>
    <mergeCell ref="H8:K8"/>
    <mergeCell ref="H9:K9"/>
    <mergeCell ref="H10:K10"/>
    <mergeCell ref="H11:K11"/>
    <mergeCell ref="H12:K12"/>
    <mergeCell ref="H17:K17"/>
    <mergeCell ref="H18:K18"/>
    <mergeCell ref="H16:K16"/>
  </mergeCells>
  <phoneticPr fontId="3"/>
  <pageMargins left="0.78740157480314965" right="0.78740157480314965" top="0.78740157480314965" bottom="0.78740157480314965" header="0.51181102362204722" footer="0.51181102362204722"/>
  <pageSetup paperSize="9" scale="42" fitToWidth="0" orientation="landscape" blackAndWhite="1"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
  <sheetViews>
    <sheetView workbookViewId="0">
      <selection activeCell="C43" sqref="C43"/>
    </sheetView>
  </sheetViews>
  <sheetFormatPr defaultRowHeight="14"/>
  <sheetData/>
  <customSheetViews>
    <customSheetView guid="{247A5D4D-80F1-4466-92F7-7A3BC78E450F}">
      <selection activeCell="C43" sqref="C43"/>
      <pageMargins left="0.7" right="0.7" top="0.75" bottom="0.75" header="0.3" footer="0.3"/>
    </customSheetView>
  </customSheetViews>
  <phoneticPr fontId="3"/>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J11"/>
  <sheetViews>
    <sheetView workbookViewId="0">
      <selection activeCell="J13" sqref="J13"/>
    </sheetView>
  </sheetViews>
  <sheetFormatPr defaultRowHeight="14"/>
  <sheetData>
    <row r="11" spans="10:10">
      <c r="J11" t="s">
        <v>1568</v>
      </c>
    </row>
  </sheetData>
  <customSheetViews>
    <customSheetView guid="{247A5D4D-80F1-4466-92F7-7A3BC78E450F}">
      <selection activeCell="C43" sqref="C43"/>
      <pageMargins left="0.7" right="0.7" top="0.75" bottom="0.75" header="0.3" footer="0.3"/>
    </customSheetView>
  </customSheetViews>
  <phoneticPr fontId="3"/>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N148"/>
  <sheetViews>
    <sheetView view="pageBreakPreview" zoomScaleNormal="9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4.25" style="1" customWidth="1"/>
    <col min="7" max="7" width="4.75" style="1" customWidth="1"/>
    <col min="8" max="8" width="5.75" style="1" customWidth="1"/>
    <col min="9" max="9" width="17.33203125" style="1" customWidth="1"/>
    <col min="10" max="10" width="15" style="1" bestFit="1" customWidth="1"/>
    <col min="11" max="13" width="11" style="152" customWidth="1"/>
    <col min="14" max="14" width="11.75" style="152" customWidth="1"/>
    <col min="15" max="16384" width="9" style="1"/>
  </cols>
  <sheetData>
    <row r="1" spans="1:14">
      <c r="F1" s="1" t="s">
        <v>103</v>
      </c>
      <c r="K1" s="161"/>
      <c r="N1" s="161" t="s">
        <v>523</v>
      </c>
    </row>
    <row r="2" spans="1:14" ht="29.25" customHeight="1">
      <c r="A2" s="26"/>
      <c r="B2" s="67" t="s">
        <v>786</v>
      </c>
      <c r="C2" s="26" t="s">
        <v>787</v>
      </c>
      <c r="D2" s="26" t="s">
        <v>788</v>
      </c>
      <c r="E2" s="30" t="s">
        <v>789</v>
      </c>
      <c r="F2" s="583"/>
      <c r="G2" s="583"/>
      <c r="H2" s="583"/>
      <c r="I2" s="583"/>
      <c r="J2" s="583"/>
      <c r="K2" s="165" t="s">
        <v>757</v>
      </c>
      <c r="L2" s="165" t="s">
        <v>468</v>
      </c>
      <c r="M2" s="165" t="s">
        <v>602</v>
      </c>
      <c r="N2" s="190" t="s">
        <v>1340</v>
      </c>
    </row>
    <row r="3" spans="1:14" ht="15.75" customHeight="1">
      <c r="A3" s="27" t="str">
        <f>+B3&amp;C3&amp;D3</f>
        <v>1714001</v>
      </c>
      <c r="B3" s="28" t="s">
        <v>133</v>
      </c>
      <c r="C3" s="29">
        <v>40</v>
      </c>
      <c r="D3" s="28" t="s">
        <v>790</v>
      </c>
      <c r="E3" s="24">
        <v>1</v>
      </c>
      <c r="F3" s="590" t="s">
        <v>978</v>
      </c>
      <c r="G3" s="734" t="s">
        <v>102</v>
      </c>
      <c r="H3" s="736" t="s">
        <v>1480</v>
      </c>
      <c r="I3" s="737"/>
      <c r="J3" s="211" t="s">
        <v>605</v>
      </c>
      <c r="K3" s="42">
        <f>VLOOKUP($A3&amp;K$108,決統データ!$A$3:$DE$2059,$E3+19,FALSE)</f>
        <v>40962</v>
      </c>
      <c r="L3" s="42">
        <f>VLOOKUP($A3&amp;L$108,決統データ!$A$3:$DE$2059,$E3+19,FALSE)</f>
        <v>8735</v>
      </c>
      <c r="M3" s="42">
        <f>VLOOKUP($A3&amp;M$108,決統データ!$A$3:$DE$2059,$E3+19,FALSE)</f>
        <v>22615</v>
      </c>
      <c r="N3" s="167">
        <f t="shared" ref="N3:N45" si="0">SUM(K3:M3)</f>
        <v>72312</v>
      </c>
    </row>
    <row r="4" spans="1:14" ht="15.75" customHeight="1">
      <c r="A4" s="27" t="str">
        <f t="shared" ref="A4:A66" si="1">+B4&amp;C4&amp;D4</f>
        <v>1714001</v>
      </c>
      <c r="B4" s="28" t="s">
        <v>133</v>
      </c>
      <c r="C4" s="29">
        <v>40</v>
      </c>
      <c r="D4" s="28" t="s">
        <v>790</v>
      </c>
      <c r="E4" s="24">
        <v>2</v>
      </c>
      <c r="F4" s="591"/>
      <c r="G4" s="735"/>
      <c r="H4" s="738"/>
      <c r="I4" s="739"/>
      <c r="J4" s="211" t="s">
        <v>824</v>
      </c>
      <c r="K4" s="42">
        <f>VLOOKUP($A4&amp;K$108,決統データ!$A$3:$DE$2059,$E4+19,FALSE)</f>
        <v>40962</v>
      </c>
      <c r="L4" s="42">
        <f>VLOOKUP($A4&amp;L$108,決統データ!$A$3:$DE$2059,$E4+19,FALSE)</f>
        <v>8735</v>
      </c>
      <c r="M4" s="42">
        <f>VLOOKUP($A4&amp;M$108,決統データ!$A$3:$DE$2059,$E4+19,FALSE)</f>
        <v>22615</v>
      </c>
      <c r="N4" s="167">
        <f t="shared" si="0"/>
        <v>72312</v>
      </c>
    </row>
    <row r="5" spans="1:14" ht="15.75" customHeight="1">
      <c r="A5" s="27" t="str">
        <f t="shared" si="1"/>
        <v>1714001</v>
      </c>
      <c r="B5" s="28" t="s">
        <v>133</v>
      </c>
      <c r="C5" s="29">
        <v>40</v>
      </c>
      <c r="D5" s="28" t="s">
        <v>790</v>
      </c>
      <c r="E5" s="24">
        <v>3</v>
      </c>
      <c r="F5" s="591"/>
      <c r="G5" s="590" t="s">
        <v>989</v>
      </c>
      <c r="H5" s="730" t="s">
        <v>977</v>
      </c>
      <c r="I5" s="731"/>
      <c r="J5" s="211" t="s">
        <v>605</v>
      </c>
      <c r="K5" s="42">
        <f>VLOOKUP($A5&amp;K$108,決統データ!$A$3:$DE$2059,$E5+19,FALSE)</f>
        <v>8659</v>
      </c>
      <c r="L5" s="42">
        <f>VLOOKUP($A5&amp;L$108,決統データ!$A$3:$DE$2059,$E5+19,FALSE)</f>
        <v>57513</v>
      </c>
      <c r="M5" s="42">
        <f>VLOOKUP($A5&amp;M$108,決統データ!$A$3:$DE$2059,$E5+19,FALSE)</f>
        <v>194239</v>
      </c>
      <c r="N5" s="167">
        <f t="shared" si="0"/>
        <v>260411</v>
      </c>
    </row>
    <row r="6" spans="1:14" ht="15.75" customHeight="1">
      <c r="A6" s="27" t="str">
        <f t="shared" si="1"/>
        <v>1714001</v>
      </c>
      <c r="B6" s="28" t="s">
        <v>133</v>
      </c>
      <c r="C6" s="29">
        <v>40</v>
      </c>
      <c r="D6" s="28" t="s">
        <v>790</v>
      </c>
      <c r="E6" s="24">
        <v>4</v>
      </c>
      <c r="F6" s="591"/>
      <c r="G6" s="591"/>
      <c r="H6" s="732"/>
      <c r="I6" s="733"/>
      <c r="J6" s="211" t="s">
        <v>824</v>
      </c>
      <c r="K6" s="42">
        <f>VLOOKUP($A6&amp;K$108,決統データ!$A$3:$DE$2059,$E6+19,FALSE)</f>
        <v>8659</v>
      </c>
      <c r="L6" s="42">
        <f>VLOOKUP($A6&amp;L$108,決統データ!$A$3:$DE$2059,$E6+19,FALSE)</f>
        <v>57513</v>
      </c>
      <c r="M6" s="42">
        <f>VLOOKUP($A6&amp;M$108,決統データ!$A$3:$DE$2059,$E6+19,FALSE)</f>
        <v>197287</v>
      </c>
      <c r="N6" s="167">
        <f t="shared" si="0"/>
        <v>263459</v>
      </c>
    </row>
    <row r="7" spans="1:14" ht="15.75" customHeight="1">
      <c r="A7" s="27" t="str">
        <f t="shared" si="1"/>
        <v>1714001</v>
      </c>
      <c r="B7" s="28" t="s">
        <v>133</v>
      </c>
      <c r="C7" s="29">
        <v>40</v>
      </c>
      <c r="D7" s="28" t="s">
        <v>790</v>
      </c>
      <c r="E7" s="24">
        <v>5</v>
      </c>
      <c r="F7" s="591"/>
      <c r="G7" s="591"/>
      <c r="H7" s="590" t="s">
        <v>650</v>
      </c>
      <c r="I7" s="604" t="s">
        <v>1333</v>
      </c>
      <c r="J7" s="211" t="s">
        <v>605</v>
      </c>
      <c r="K7" s="42">
        <f>VLOOKUP($A7&amp;K$108,決統データ!$A$3:$DE$2059,$E7+19,FALSE)</f>
        <v>102</v>
      </c>
      <c r="L7" s="42">
        <f>VLOOKUP($A7&amp;L$108,決統データ!$A$3:$DE$2059,$E7+19,FALSE)</f>
        <v>2517</v>
      </c>
      <c r="M7" s="42">
        <f>VLOOKUP($A7&amp;M$108,決統データ!$A$3:$DE$2059,$E7+19,FALSE)</f>
        <v>0</v>
      </c>
      <c r="N7" s="167">
        <f t="shared" si="0"/>
        <v>2619</v>
      </c>
    </row>
    <row r="8" spans="1:14" ht="15.75" customHeight="1">
      <c r="A8" s="27" t="str">
        <f t="shared" si="1"/>
        <v>1714001</v>
      </c>
      <c r="B8" s="28" t="s">
        <v>133</v>
      </c>
      <c r="C8" s="29">
        <v>40</v>
      </c>
      <c r="D8" s="28" t="s">
        <v>790</v>
      </c>
      <c r="E8" s="24">
        <v>6</v>
      </c>
      <c r="F8" s="591"/>
      <c r="G8" s="591"/>
      <c r="H8" s="591"/>
      <c r="I8" s="606"/>
      <c r="J8" s="211" t="s">
        <v>824</v>
      </c>
      <c r="K8" s="42">
        <f>VLOOKUP($A8&amp;K$108,決統データ!$A$3:$DE$2059,$E8+19,FALSE)</f>
        <v>102</v>
      </c>
      <c r="L8" s="42">
        <f>VLOOKUP($A8&amp;L$108,決統データ!$A$3:$DE$2059,$E8+19,FALSE)</f>
        <v>2517</v>
      </c>
      <c r="M8" s="42">
        <f>VLOOKUP($A8&amp;M$108,決統データ!$A$3:$DE$2059,$E8+19,FALSE)</f>
        <v>0</v>
      </c>
      <c r="N8" s="167">
        <f t="shared" si="0"/>
        <v>2619</v>
      </c>
    </row>
    <row r="9" spans="1:14" ht="15.75" customHeight="1">
      <c r="A9" s="27" t="str">
        <f t="shared" si="1"/>
        <v>1714001</v>
      </c>
      <c r="B9" s="28" t="s">
        <v>133</v>
      </c>
      <c r="C9" s="29">
        <v>40</v>
      </c>
      <c r="D9" s="28" t="s">
        <v>790</v>
      </c>
      <c r="E9" s="24">
        <v>7</v>
      </c>
      <c r="F9" s="591"/>
      <c r="G9" s="591"/>
      <c r="H9" s="591"/>
      <c r="I9" s="602" t="s">
        <v>1332</v>
      </c>
      <c r="J9" s="211" t="s">
        <v>605</v>
      </c>
      <c r="K9" s="42">
        <f>VLOOKUP($A9&amp;K$108,決統データ!$A$3:$DE$2059,$E9+19,FALSE)</f>
        <v>435</v>
      </c>
      <c r="L9" s="42">
        <f>VLOOKUP($A9&amp;L$108,決統データ!$A$3:$DE$2059,$E9+19,FALSE)</f>
        <v>0</v>
      </c>
      <c r="M9" s="42">
        <f>VLOOKUP($A9&amp;M$108,決統データ!$A$3:$DE$2059,$E9+19,FALSE)</f>
        <v>0</v>
      </c>
      <c r="N9" s="167">
        <f t="shared" si="0"/>
        <v>435</v>
      </c>
    </row>
    <row r="10" spans="1:14" ht="15.75" customHeight="1">
      <c r="A10" s="27" t="str">
        <f t="shared" si="1"/>
        <v>1714001</v>
      </c>
      <c r="B10" s="28" t="s">
        <v>133</v>
      </c>
      <c r="C10" s="29">
        <v>40</v>
      </c>
      <c r="D10" s="28" t="s">
        <v>790</v>
      </c>
      <c r="E10" s="24">
        <v>8</v>
      </c>
      <c r="F10" s="591"/>
      <c r="G10" s="591"/>
      <c r="H10" s="591"/>
      <c r="I10" s="603"/>
      <c r="J10" s="211" t="s">
        <v>824</v>
      </c>
      <c r="K10" s="42">
        <f>VLOOKUP($A10&amp;K$108,決統データ!$A$3:$DE$2059,$E10+19,FALSE)</f>
        <v>435</v>
      </c>
      <c r="L10" s="42">
        <f>VLOOKUP($A10&amp;L$108,決統データ!$A$3:$DE$2059,$E10+19,FALSE)</f>
        <v>0</v>
      </c>
      <c r="M10" s="42">
        <f>VLOOKUP($A10&amp;M$108,決統データ!$A$3:$DE$2059,$E10+19,FALSE)</f>
        <v>0</v>
      </c>
      <c r="N10" s="167">
        <f t="shared" si="0"/>
        <v>435</v>
      </c>
    </row>
    <row r="11" spans="1:14" ht="15.75" customHeight="1">
      <c r="A11" s="27" t="str">
        <f t="shared" si="1"/>
        <v>1714001</v>
      </c>
      <c r="B11" s="28" t="s">
        <v>133</v>
      </c>
      <c r="C11" s="29">
        <v>40</v>
      </c>
      <c r="D11" s="28" t="s">
        <v>790</v>
      </c>
      <c r="E11" s="24">
        <v>9</v>
      </c>
      <c r="F11" s="591"/>
      <c r="G11" s="591"/>
      <c r="H11" s="591"/>
      <c r="I11" s="604" t="s">
        <v>1331</v>
      </c>
      <c r="J11" s="211" t="s">
        <v>605</v>
      </c>
      <c r="K11" s="42">
        <f>VLOOKUP($A11&amp;K$108,決統データ!$A$3:$DE$2059,$E11+19,FALSE)</f>
        <v>0</v>
      </c>
      <c r="L11" s="42">
        <f>VLOOKUP($A11&amp;L$108,決統データ!$A$3:$DE$2059,$E11+19,FALSE)</f>
        <v>4630</v>
      </c>
      <c r="M11" s="42">
        <f>VLOOKUP($A11&amp;M$108,決統データ!$A$3:$DE$2059,$E11+19,FALSE)</f>
        <v>0</v>
      </c>
      <c r="N11" s="167">
        <f t="shared" si="0"/>
        <v>4630</v>
      </c>
    </row>
    <row r="12" spans="1:14" ht="15.75" customHeight="1">
      <c r="A12" s="27" t="str">
        <f t="shared" si="1"/>
        <v>1714001</v>
      </c>
      <c r="B12" s="28" t="s">
        <v>133</v>
      </c>
      <c r="C12" s="29">
        <v>40</v>
      </c>
      <c r="D12" s="28" t="s">
        <v>790</v>
      </c>
      <c r="E12" s="24">
        <v>10</v>
      </c>
      <c r="F12" s="591"/>
      <c r="G12" s="591"/>
      <c r="H12" s="591"/>
      <c r="I12" s="606"/>
      <c r="J12" s="211" t="s">
        <v>824</v>
      </c>
      <c r="K12" s="42">
        <f>VLOOKUP($A12&amp;K$108,決統データ!$A$3:$DE$2059,$E12+19,FALSE)</f>
        <v>0</v>
      </c>
      <c r="L12" s="42">
        <f>VLOOKUP($A12&amp;L$108,決統データ!$A$3:$DE$2059,$E12+19,FALSE)</f>
        <v>4630</v>
      </c>
      <c r="M12" s="42">
        <f>VLOOKUP($A12&amp;M$108,決統データ!$A$3:$DE$2059,$E12+19,FALSE)</f>
        <v>0</v>
      </c>
      <c r="N12" s="167">
        <f t="shared" si="0"/>
        <v>4630</v>
      </c>
    </row>
    <row r="13" spans="1:14" ht="15.75" customHeight="1">
      <c r="A13" s="27" t="str">
        <f t="shared" si="1"/>
        <v>1714001</v>
      </c>
      <c r="B13" s="28" t="s">
        <v>133</v>
      </c>
      <c r="C13" s="29">
        <v>40</v>
      </c>
      <c r="D13" s="28" t="s">
        <v>790</v>
      </c>
      <c r="E13" s="24">
        <v>11</v>
      </c>
      <c r="F13" s="591"/>
      <c r="G13" s="591"/>
      <c r="H13" s="591"/>
      <c r="I13" s="763" t="s">
        <v>101</v>
      </c>
      <c r="J13" s="211" t="s">
        <v>605</v>
      </c>
      <c r="K13" s="42">
        <f>VLOOKUP($A13&amp;K$108,決統データ!$A$3:$DE$2059,$E13+19,FALSE)</f>
        <v>4793</v>
      </c>
      <c r="L13" s="42">
        <f>VLOOKUP($A13&amp;L$108,決統データ!$A$3:$DE$2059,$E13+19,FALSE)</f>
        <v>2089</v>
      </c>
      <c r="M13" s="42">
        <f>VLOOKUP($A13&amp;M$108,決統データ!$A$3:$DE$2059,$E13+19,FALSE)</f>
        <v>0</v>
      </c>
      <c r="N13" s="167">
        <f t="shared" si="0"/>
        <v>6882</v>
      </c>
    </row>
    <row r="14" spans="1:14" ht="15.75" customHeight="1">
      <c r="A14" s="27" t="str">
        <f t="shared" si="1"/>
        <v>1714001</v>
      </c>
      <c r="B14" s="28" t="s">
        <v>133</v>
      </c>
      <c r="C14" s="29">
        <v>40</v>
      </c>
      <c r="D14" s="28" t="s">
        <v>790</v>
      </c>
      <c r="E14" s="24">
        <v>12</v>
      </c>
      <c r="F14" s="591"/>
      <c r="G14" s="591"/>
      <c r="H14" s="591"/>
      <c r="I14" s="764"/>
      <c r="J14" s="211" t="s">
        <v>824</v>
      </c>
      <c r="K14" s="42">
        <f>VLOOKUP($A14&amp;K$108,決統データ!$A$3:$DE$2059,$E14+19,FALSE)</f>
        <v>4793</v>
      </c>
      <c r="L14" s="42">
        <f>VLOOKUP($A14&amp;L$108,決統データ!$A$3:$DE$2059,$E14+19,FALSE)</f>
        <v>2089</v>
      </c>
      <c r="M14" s="42">
        <f>VLOOKUP($A14&amp;M$108,決統データ!$A$3:$DE$2059,$E14+19,FALSE)</f>
        <v>0</v>
      </c>
      <c r="N14" s="167">
        <f t="shared" si="0"/>
        <v>6882</v>
      </c>
    </row>
    <row r="15" spans="1:14" ht="15.75" customHeight="1">
      <c r="A15" s="27" t="str">
        <f t="shared" si="1"/>
        <v>1714001</v>
      </c>
      <c r="B15" s="28" t="s">
        <v>133</v>
      </c>
      <c r="C15" s="29">
        <v>40</v>
      </c>
      <c r="D15" s="28" t="s">
        <v>790</v>
      </c>
      <c r="E15" s="24">
        <v>13</v>
      </c>
      <c r="F15" s="591"/>
      <c r="G15" s="591"/>
      <c r="H15" s="591"/>
      <c r="I15" s="604" t="s">
        <v>1325</v>
      </c>
      <c r="J15" s="211" t="s">
        <v>605</v>
      </c>
      <c r="K15" s="42">
        <f>VLOOKUP($A15&amp;K$108,決統データ!$A$3:$DE$2059,$E15+19,FALSE)</f>
        <v>0</v>
      </c>
      <c r="L15" s="42">
        <f>VLOOKUP($A15&amp;L$108,決統データ!$A$3:$DE$2059,$E15+19,FALSE)</f>
        <v>0</v>
      </c>
      <c r="M15" s="42">
        <f>VLOOKUP($A15&amp;M$108,決統データ!$A$3:$DE$2059,$E15+19,FALSE)</f>
        <v>76936</v>
      </c>
      <c r="N15" s="167">
        <f t="shared" si="0"/>
        <v>76936</v>
      </c>
    </row>
    <row r="16" spans="1:14" ht="15.75" customHeight="1">
      <c r="A16" s="27" t="str">
        <f t="shared" si="1"/>
        <v>1714001</v>
      </c>
      <c r="B16" s="28" t="s">
        <v>133</v>
      </c>
      <c r="C16" s="29">
        <v>40</v>
      </c>
      <c r="D16" s="28" t="s">
        <v>790</v>
      </c>
      <c r="E16" s="24">
        <v>14</v>
      </c>
      <c r="F16" s="591"/>
      <c r="G16" s="591"/>
      <c r="H16" s="591"/>
      <c r="I16" s="606"/>
      <c r="J16" s="211" t="s">
        <v>824</v>
      </c>
      <c r="K16" s="42">
        <f>VLOOKUP($A16&amp;K$108,決統データ!$A$3:$DE$2059,$E16+19,FALSE)</f>
        <v>0</v>
      </c>
      <c r="L16" s="42">
        <f>VLOOKUP($A16&amp;L$108,決統データ!$A$3:$DE$2059,$E16+19,FALSE)</f>
        <v>0</v>
      </c>
      <c r="M16" s="42">
        <f>VLOOKUP($A16&amp;M$108,決統データ!$A$3:$DE$2059,$E16+19,FALSE)</f>
        <v>76936</v>
      </c>
      <c r="N16" s="167">
        <f t="shared" si="0"/>
        <v>76936</v>
      </c>
    </row>
    <row r="17" spans="1:14" ht="15.75" customHeight="1">
      <c r="A17" s="27" t="str">
        <f t="shared" si="1"/>
        <v>1714001</v>
      </c>
      <c r="B17" s="28" t="s">
        <v>133</v>
      </c>
      <c r="C17" s="29">
        <v>40</v>
      </c>
      <c r="D17" s="28" t="s">
        <v>790</v>
      </c>
      <c r="E17" s="24">
        <v>15</v>
      </c>
      <c r="F17" s="591"/>
      <c r="G17" s="591"/>
      <c r="H17" s="591"/>
      <c r="I17" s="604" t="s">
        <v>985</v>
      </c>
      <c r="J17" s="211" t="s">
        <v>605</v>
      </c>
      <c r="K17" s="42">
        <f>VLOOKUP($A17&amp;K$108,決統データ!$A$3:$DE$2059,$E17+19,FALSE)</f>
        <v>0</v>
      </c>
      <c r="L17" s="42">
        <f>VLOOKUP($A17&amp;L$108,決統データ!$A$3:$DE$2059,$E17+19,FALSE)</f>
        <v>0</v>
      </c>
      <c r="M17" s="42">
        <f>VLOOKUP($A17&amp;M$108,決統データ!$A$3:$DE$2059,$E17+19,FALSE)</f>
        <v>0</v>
      </c>
      <c r="N17" s="167">
        <f t="shared" si="0"/>
        <v>0</v>
      </c>
    </row>
    <row r="18" spans="1:14" ht="15.75" customHeight="1">
      <c r="A18" s="27" t="str">
        <f t="shared" si="1"/>
        <v>1714001</v>
      </c>
      <c r="B18" s="28" t="s">
        <v>133</v>
      </c>
      <c r="C18" s="29">
        <v>40</v>
      </c>
      <c r="D18" s="28" t="s">
        <v>790</v>
      </c>
      <c r="E18" s="24">
        <v>16</v>
      </c>
      <c r="F18" s="591"/>
      <c r="G18" s="591"/>
      <c r="H18" s="591"/>
      <c r="I18" s="606"/>
      <c r="J18" s="211" t="s">
        <v>824</v>
      </c>
      <c r="K18" s="42">
        <f>VLOOKUP($A18&amp;K$108,決統データ!$A$3:$DE$2059,$E18+19,FALSE)</f>
        <v>0</v>
      </c>
      <c r="L18" s="42">
        <f>VLOOKUP($A18&amp;L$108,決統データ!$A$3:$DE$2059,$E18+19,FALSE)</f>
        <v>0</v>
      </c>
      <c r="M18" s="42">
        <f>VLOOKUP($A18&amp;M$108,決統データ!$A$3:$DE$2059,$E18+19,FALSE)</f>
        <v>0</v>
      </c>
      <c r="N18" s="167">
        <f t="shared" si="0"/>
        <v>0</v>
      </c>
    </row>
    <row r="19" spans="1:14" ht="15.75" customHeight="1">
      <c r="A19" s="27" t="str">
        <f t="shared" si="1"/>
        <v>1714001</v>
      </c>
      <c r="B19" s="28" t="s">
        <v>133</v>
      </c>
      <c r="C19" s="29">
        <v>40</v>
      </c>
      <c r="D19" s="28" t="s">
        <v>790</v>
      </c>
      <c r="E19" s="24">
        <v>17</v>
      </c>
      <c r="F19" s="591"/>
      <c r="G19" s="591"/>
      <c r="H19" s="591"/>
      <c r="I19" s="604" t="s">
        <v>100</v>
      </c>
      <c r="J19" s="211" t="s">
        <v>605</v>
      </c>
      <c r="K19" s="42">
        <f>VLOOKUP($A19&amp;K$108,決統データ!$A$3:$DE$2059,$E19+19,FALSE)</f>
        <v>178</v>
      </c>
      <c r="L19" s="42">
        <f>VLOOKUP($A19&amp;L$108,決統データ!$A$3:$DE$2059,$E19+19,FALSE)</f>
        <v>91</v>
      </c>
      <c r="M19" s="42">
        <f>VLOOKUP($A19&amp;M$108,決統データ!$A$3:$DE$2059,$E19+19,FALSE)</f>
        <v>0</v>
      </c>
      <c r="N19" s="167">
        <f t="shared" si="0"/>
        <v>269</v>
      </c>
    </row>
    <row r="20" spans="1:14" ht="15.75" customHeight="1">
      <c r="A20" s="27" t="str">
        <f t="shared" si="1"/>
        <v>1714001</v>
      </c>
      <c r="B20" s="28" t="s">
        <v>133</v>
      </c>
      <c r="C20" s="29">
        <v>40</v>
      </c>
      <c r="D20" s="28" t="s">
        <v>790</v>
      </c>
      <c r="E20" s="24">
        <v>18</v>
      </c>
      <c r="F20" s="591"/>
      <c r="G20" s="591"/>
      <c r="H20" s="591"/>
      <c r="I20" s="606"/>
      <c r="J20" s="211" t="s">
        <v>824</v>
      </c>
      <c r="K20" s="42">
        <f>VLOOKUP($A20&amp;K$108,決統データ!$A$3:$DE$2059,$E20+19,FALSE)</f>
        <v>178</v>
      </c>
      <c r="L20" s="42">
        <f>VLOOKUP($A20&amp;L$108,決統データ!$A$3:$DE$2059,$E20+19,FALSE)</f>
        <v>91</v>
      </c>
      <c r="M20" s="42">
        <f>VLOOKUP($A20&amp;M$108,決統データ!$A$3:$DE$2059,$E20+19,FALSE)</f>
        <v>0</v>
      </c>
      <c r="N20" s="167">
        <f t="shared" si="0"/>
        <v>269</v>
      </c>
    </row>
    <row r="21" spans="1:14" ht="15.75" customHeight="1">
      <c r="A21" s="27" t="str">
        <f t="shared" si="1"/>
        <v>1714001</v>
      </c>
      <c r="B21" s="28" t="s">
        <v>133</v>
      </c>
      <c r="C21" s="29">
        <v>40</v>
      </c>
      <c r="D21" s="28" t="s">
        <v>790</v>
      </c>
      <c r="E21" s="24">
        <v>19</v>
      </c>
      <c r="F21" s="591"/>
      <c r="G21" s="591"/>
      <c r="H21" s="591"/>
      <c r="I21" s="602" t="s">
        <v>84</v>
      </c>
      <c r="J21" s="211" t="s">
        <v>605</v>
      </c>
      <c r="K21" s="42">
        <f>VLOOKUP($A21&amp;K$108,決統データ!$A$3:$DE$2059,$E21+19,FALSE)</f>
        <v>0</v>
      </c>
      <c r="L21" s="42">
        <f>VLOOKUP($A21&amp;L$108,決統データ!$A$3:$DE$2059,$E21+19,FALSE)</f>
        <v>6370</v>
      </c>
      <c r="M21" s="42">
        <f>VLOOKUP($A21&amp;M$108,決統データ!$A$3:$DE$2059,$E21+19,FALSE)</f>
        <v>1613</v>
      </c>
      <c r="N21" s="167">
        <f t="shared" si="0"/>
        <v>7983</v>
      </c>
    </row>
    <row r="22" spans="1:14" ht="15.75" customHeight="1">
      <c r="A22" s="27" t="str">
        <f t="shared" si="1"/>
        <v>1714001</v>
      </c>
      <c r="B22" s="28" t="s">
        <v>133</v>
      </c>
      <c r="C22" s="29">
        <v>40</v>
      </c>
      <c r="D22" s="28" t="s">
        <v>790</v>
      </c>
      <c r="E22" s="24">
        <v>20</v>
      </c>
      <c r="F22" s="591"/>
      <c r="G22" s="591"/>
      <c r="H22" s="591"/>
      <c r="I22" s="603"/>
      <c r="J22" s="211" t="s">
        <v>824</v>
      </c>
      <c r="K22" s="42">
        <f>VLOOKUP($A22&amp;K$108,決統データ!$A$3:$DE$2059,$E22+19,FALSE)</f>
        <v>0</v>
      </c>
      <c r="L22" s="42">
        <f>VLOOKUP($A22&amp;L$108,決統データ!$A$3:$DE$2059,$E22+19,FALSE)</f>
        <v>6370</v>
      </c>
      <c r="M22" s="42">
        <f>VLOOKUP($A22&amp;M$108,決統データ!$A$3:$DE$2059,$E22+19,FALSE)</f>
        <v>1613</v>
      </c>
      <c r="N22" s="167">
        <f t="shared" si="0"/>
        <v>7983</v>
      </c>
    </row>
    <row r="23" spans="1:14" ht="15.75" customHeight="1">
      <c r="A23" s="27" t="str">
        <f t="shared" si="1"/>
        <v>1714001</v>
      </c>
      <c r="B23" s="28" t="s">
        <v>133</v>
      </c>
      <c r="C23" s="29">
        <v>40</v>
      </c>
      <c r="D23" s="28" t="s">
        <v>790</v>
      </c>
      <c r="E23" s="24">
        <v>21</v>
      </c>
      <c r="F23" s="591"/>
      <c r="G23" s="591"/>
      <c r="H23" s="591"/>
      <c r="I23" s="596" t="s">
        <v>83</v>
      </c>
      <c r="J23" s="211" t="s">
        <v>605</v>
      </c>
      <c r="K23" s="42">
        <f>VLOOKUP($A23&amp;K$108,決統データ!$A$3:$DE$2059,$E23+19,FALSE)</f>
        <v>0</v>
      </c>
      <c r="L23" s="42">
        <f>VLOOKUP($A23&amp;L$108,決統データ!$A$3:$DE$2059,$E23+19,FALSE)</f>
        <v>0</v>
      </c>
      <c r="M23" s="42">
        <f>VLOOKUP($A23&amp;M$108,決統データ!$A$3:$DE$2059,$E23+19,FALSE)</f>
        <v>0</v>
      </c>
      <c r="N23" s="167">
        <f t="shared" si="0"/>
        <v>0</v>
      </c>
    </row>
    <row r="24" spans="1:14" ht="15.75" customHeight="1">
      <c r="A24" s="27" t="str">
        <f t="shared" si="1"/>
        <v>1714001</v>
      </c>
      <c r="B24" s="28" t="s">
        <v>133</v>
      </c>
      <c r="C24" s="29">
        <v>40</v>
      </c>
      <c r="D24" s="28" t="s">
        <v>790</v>
      </c>
      <c r="E24" s="24">
        <v>22</v>
      </c>
      <c r="F24" s="591"/>
      <c r="G24" s="591"/>
      <c r="H24" s="591"/>
      <c r="I24" s="598"/>
      <c r="J24" s="211" t="s">
        <v>824</v>
      </c>
      <c r="K24" s="42">
        <f>VLOOKUP($A24&amp;K$108,決統データ!$A$3:$DE$2059,$E24+19,FALSE)</f>
        <v>0</v>
      </c>
      <c r="L24" s="42">
        <f>VLOOKUP($A24&amp;L$108,決統データ!$A$3:$DE$2059,$E24+19,FALSE)</f>
        <v>0</v>
      </c>
      <c r="M24" s="42">
        <f>VLOOKUP($A24&amp;M$108,決統データ!$A$3:$DE$2059,$E24+19,FALSE)</f>
        <v>0</v>
      </c>
      <c r="N24" s="167">
        <f t="shared" si="0"/>
        <v>0</v>
      </c>
    </row>
    <row r="25" spans="1:14" ht="15.75" customHeight="1">
      <c r="A25" s="27" t="str">
        <f t="shared" si="1"/>
        <v>1714001</v>
      </c>
      <c r="B25" s="28" t="s">
        <v>133</v>
      </c>
      <c r="C25" s="29">
        <v>40</v>
      </c>
      <c r="D25" s="28" t="s">
        <v>790</v>
      </c>
      <c r="E25" s="24">
        <v>23</v>
      </c>
      <c r="F25" s="591"/>
      <c r="G25" s="591"/>
      <c r="H25" s="591"/>
      <c r="I25" s="596" t="s">
        <v>1321</v>
      </c>
      <c r="J25" s="211" t="s">
        <v>605</v>
      </c>
      <c r="K25" s="42">
        <f>VLOOKUP($A25&amp;K$108,決統データ!$A$3:$DE$2059,$E25+19,FALSE)</f>
        <v>0</v>
      </c>
      <c r="L25" s="42">
        <f>VLOOKUP($A25&amp;L$108,決統データ!$A$3:$DE$2059,$E25+19,FALSE)</f>
        <v>41102</v>
      </c>
      <c r="M25" s="42">
        <f>VLOOKUP($A25&amp;M$108,決統データ!$A$3:$DE$2059,$E25+19,FALSE)</f>
        <v>113942</v>
      </c>
      <c r="N25" s="167">
        <f t="shared" si="0"/>
        <v>155044</v>
      </c>
    </row>
    <row r="26" spans="1:14" ht="15.75" customHeight="1">
      <c r="A26" s="27" t="str">
        <f t="shared" si="1"/>
        <v>1714001</v>
      </c>
      <c r="B26" s="28" t="s">
        <v>133</v>
      </c>
      <c r="C26" s="29">
        <v>40</v>
      </c>
      <c r="D26" s="28" t="s">
        <v>790</v>
      </c>
      <c r="E26" s="24">
        <v>24</v>
      </c>
      <c r="F26" s="591"/>
      <c r="G26" s="591"/>
      <c r="H26" s="591"/>
      <c r="I26" s="598"/>
      <c r="J26" s="211" t="s">
        <v>824</v>
      </c>
      <c r="K26" s="42">
        <f>VLOOKUP($A26&amp;K$108,決統データ!$A$3:$DE$2059,$E26+19,FALSE)</f>
        <v>0</v>
      </c>
      <c r="L26" s="42">
        <f>VLOOKUP($A26&amp;L$108,決統データ!$A$3:$DE$2059,$E26+19,FALSE)</f>
        <v>41102</v>
      </c>
      <c r="M26" s="42">
        <f>VLOOKUP($A26&amp;M$108,決統データ!$A$3:$DE$2059,$E26+19,FALSE)</f>
        <v>113942</v>
      </c>
      <c r="N26" s="167">
        <f t="shared" si="0"/>
        <v>155044</v>
      </c>
    </row>
    <row r="27" spans="1:14" ht="15.75" customHeight="1">
      <c r="A27" s="27" t="str">
        <f t="shared" si="1"/>
        <v>1714001</v>
      </c>
      <c r="B27" s="28" t="s">
        <v>133</v>
      </c>
      <c r="C27" s="29">
        <v>40</v>
      </c>
      <c r="D27" s="28" t="s">
        <v>790</v>
      </c>
      <c r="E27" s="24">
        <v>25</v>
      </c>
      <c r="F27" s="591"/>
      <c r="G27" s="591"/>
      <c r="H27" s="591"/>
      <c r="I27" s="602" t="s">
        <v>80</v>
      </c>
      <c r="J27" s="211" t="s">
        <v>605</v>
      </c>
      <c r="K27" s="42">
        <f>VLOOKUP($A27&amp;K$108,決統データ!$A$3:$DE$2059,$E27+19,FALSE)</f>
        <v>1666</v>
      </c>
      <c r="L27" s="42">
        <f>VLOOKUP($A27&amp;L$108,決統データ!$A$3:$DE$2059,$E27+19,FALSE)</f>
        <v>284</v>
      </c>
      <c r="M27" s="42">
        <f>VLOOKUP($A27&amp;M$108,決統データ!$A$3:$DE$2059,$E27+19,FALSE)</f>
        <v>637</v>
      </c>
      <c r="N27" s="167">
        <f t="shared" si="0"/>
        <v>2587</v>
      </c>
    </row>
    <row r="28" spans="1:14" ht="15.75" customHeight="1">
      <c r="A28" s="27" t="str">
        <f t="shared" si="1"/>
        <v>1714001</v>
      </c>
      <c r="B28" s="28" t="s">
        <v>133</v>
      </c>
      <c r="C28" s="29">
        <v>40</v>
      </c>
      <c r="D28" s="28" t="s">
        <v>790</v>
      </c>
      <c r="E28" s="24">
        <v>26</v>
      </c>
      <c r="F28" s="591"/>
      <c r="G28" s="591"/>
      <c r="H28" s="591"/>
      <c r="I28" s="603"/>
      <c r="J28" s="211" t="s">
        <v>824</v>
      </c>
      <c r="K28" s="42">
        <f>VLOOKUP($A28&amp;K$108,決統データ!$A$3:$DE$2059,$E28+19,FALSE)</f>
        <v>1666</v>
      </c>
      <c r="L28" s="42">
        <f>VLOOKUP($A28&amp;L$108,決統データ!$A$3:$DE$2059,$E28+19,FALSE)</f>
        <v>284</v>
      </c>
      <c r="M28" s="42">
        <f>VLOOKUP($A28&amp;M$108,決統データ!$A$3:$DE$2059,$E28+19,FALSE)</f>
        <v>637</v>
      </c>
      <c r="N28" s="167">
        <f t="shared" si="0"/>
        <v>2587</v>
      </c>
    </row>
    <row r="29" spans="1:14" ht="15.75" customHeight="1">
      <c r="A29" s="27" t="str">
        <f t="shared" si="1"/>
        <v>1714001</v>
      </c>
      <c r="B29" s="28" t="s">
        <v>133</v>
      </c>
      <c r="C29" s="29">
        <v>40</v>
      </c>
      <c r="D29" s="28" t="s">
        <v>790</v>
      </c>
      <c r="E29" s="24">
        <v>27</v>
      </c>
      <c r="F29" s="591"/>
      <c r="G29" s="591"/>
      <c r="H29" s="591"/>
      <c r="I29" s="604" t="s">
        <v>737</v>
      </c>
      <c r="J29" s="211" t="s">
        <v>605</v>
      </c>
      <c r="K29" s="42">
        <f>VLOOKUP($A29&amp;K$108,決統データ!$A$3:$DE$2059,$E29+19,FALSE)</f>
        <v>1485</v>
      </c>
      <c r="L29" s="42">
        <f>VLOOKUP($A29&amp;L$108,決統データ!$A$3:$DE$2059,$E29+19,FALSE)</f>
        <v>430</v>
      </c>
      <c r="M29" s="42">
        <f>VLOOKUP($A29&amp;M$108,決統データ!$A$3:$DE$2059,$E29+19,FALSE)</f>
        <v>1111</v>
      </c>
      <c r="N29" s="167">
        <f t="shared" si="0"/>
        <v>3026</v>
      </c>
    </row>
    <row r="30" spans="1:14" ht="15.75" customHeight="1">
      <c r="A30" s="27" t="str">
        <f t="shared" si="1"/>
        <v>1714001</v>
      </c>
      <c r="B30" s="28" t="s">
        <v>133</v>
      </c>
      <c r="C30" s="29">
        <v>40</v>
      </c>
      <c r="D30" s="28" t="s">
        <v>790</v>
      </c>
      <c r="E30" s="24">
        <v>28</v>
      </c>
      <c r="F30" s="740"/>
      <c r="G30" s="740"/>
      <c r="H30" s="740"/>
      <c r="I30" s="606"/>
      <c r="J30" s="211" t="s">
        <v>824</v>
      </c>
      <c r="K30" s="42">
        <f>VLOOKUP($A30&amp;K$108,決統データ!$A$3:$DE$2059,$E30+19,FALSE)</f>
        <v>1485</v>
      </c>
      <c r="L30" s="42">
        <f>VLOOKUP($A30&amp;L$108,決統データ!$A$3:$DE$2059,$E30+19,FALSE)</f>
        <v>430</v>
      </c>
      <c r="M30" s="42">
        <f>VLOOKUP($A30&amp;M$108,決統データ!$A$3:$DE$2059,$E30+19,FALSE)</f>
        <v>4159</v>
      </c>
      <c r="N30" s="167">
        <f t="shared" si="0"/>
        <v>6074</v>
      </c>
    </row>
    <row r="31" spans="1:14" ht="15.75" customHeight="1">
      <c r="A31" s="27" t="str">
        <f t="shared" si="1"/>
        <v>1714001</v>
      </c>
      <c r="B31" s="28" t="s">
        <v>133</v>
      </c>
      <c r="C31" s="29">
        <v>40</v>
      </c>
      <c r="D31" s="28" t="s">
        <v>790</v>
      </c>
      <c r="E31" s="24">
        <v>31</v>
      </c>
      <c r="F31" s="590" t="s">
        <v>976</v>
      </c>
      <c r="G31" s="723" t="s">
        <v>974</v>
      </c>
      <c r="H31" s="599"/>
      <c r="I31" s="599"/>
      <c r="J31" s="211" t="s">
        <v>605</v>
      </c>
      <c r="K31" s="42">
        <f>VLOOKUP($A31&amp;K$108,決統データ!$A$3:$DE$2059,$E31+19,FALSE)</f>
        <v>5312</v>
      </c>
      <c r="L31" s="42">
        <f>VLOOKUP($A31&amp;L$108,決統データ!$A$3:$DE$2059,$E31+19,FALSE)</f>
        <v>36959</v>
      </c>
      <c r="M31" s="42">
        <f>VLOOKUP($A31&amp;M$108,決統データ!$A$3:$DE$2059,$E31+19,FALSE)</f>
        <v>44326</v>
      </c>
      <c r="N31" s="167">
        <f t="shared" si="0"/>
        <v>86597</v>
      </c>
    </row>
    <row r="32" spans="1:14" ht="15.75" customHeight="1">
      <c r="A32" s="27" t="str">
        <f t="shared" si="1"/>
        <v>1714001</v>
      </c>
      <c r="B32" s="28" t="s">
        <v>133</v>
      </c>
      <c r="C32" s="29">
        <v>40</v>
      </c>
      <c r="D32" s="28" t="s">
        <v>790</v>
      </c>
      <c r="E32" s="24">
        <v>32</v>
      </c>
      <c r="F32" s="591"/>
      <c r="G32" s="723"/>
      <c r="H32" s="599"/>
      <c r="I32" s="599"/>
      <c r="J32" s="211" t="s">
        <v>824</v>
      </c>
      <c r="K32" s="42">
        <f>VLOOKUP($A32&amp;K$108,決統データ!$A$3:$DE$2059,$E32+19,FALSE)</f>
        <v>36379</v>
      </c>
      <c r="L32" s="42">
        <f>VLOOKUP($A32&amp;L$108,決統データ!$A$3:$DE$2059,$E32+19,FALSE)</f>
        <v>108778</v>
      </c>
      <c r="M32" s="42">
        <f>VLOOKUP($A32&amp;M$108,決統データ!$A$3:$DE$2059,$E32+19,FALSE)</f>
        <v>71767</v>
      </c>
      <c r="N32" s="167">
        <f t="shared" si="0"/>
        <v>216924</v>
      </c>
    </row>
    <row r="33" spans="1:14" ht="15.75" customHeight="1">
      <c r="A33" s="27" t="str">
        <f t="shared" si="1"/>
        <v>1714001</v>
      </c>
      <c r="B33" s="28" t="s">
        <v>133</v>
      </c>
      <c r="C33" s="29">
        <v>40</v>
      </c>
      <c r="D33" s="28" t="s">
        <v>790</v>
      </c>
      <c r="E33" s="24">
        <v>33</v>
      </c>
      <c r="F33" s="591"/>
      <c r="G33" s="212"/>
      <c r="H33" s="746" t="s">
        <v>1481</v>
      </c>
      <c r="I33" s="674"/>
      <c r="J33" s="211" t="s">
        <v>605</v>
      </c>
      <c r="K33" s="42">
        <f>VLOOKUP($A33&amp;K$108,決統データ!$A$3:$DE$2059,$E33+19,FALSE)</f>
        <v>0</v>
      </c>
      <c r="L33" s="42">
        <f>VLOOKUP($A33&amp;L$108,決統データ!$A$3:$DE$2059,$E33+19,FALSE)</f>
        <v>0</v>
      </c>
      <c r="M33" s="42">
        <f>VLOOKUP($A33&amp;M$108,決統データ!$A$3:$DE$2059,$E33+19,FALSE)</f>
        <v>0</v>
      </c>
      <c r="N33" s="167">
        <f t="shared" si="0"/>
        <v>0</v>
      </c>
    </row>
    <row r="34" spans="1:14" ht="15.75" customHeight="1">
      <c r="A34" s="27" t="str">
        <f t="shared" si="1"/>
        <v>1714001</v>
      </c>
      <c r="B34" s="28" t="s">
        <v>133</v>
      </c>
      <c r="C34" s="29">
        <v>40</v>
      </c>
      <c r="D34" s="28" t="s">
        <v>790</v>
      </c>
      <c r="E34" s="24">
        <v>34</v>
      </c>
      <c r="F34" s="591"/>
      <c r="G34" s="213"/>
      <c r="H34" s="746"/>
      <c r="I34" s="674"/>
      <c r="J34" s="211" t="s">
        <v>824</v>
      </c>
      <c r="K34" s="42">
        <f>VLOOKUP($A34&amp;K$108,決統データ!$A$3:$DE$2059,$E34+19,FALSE)</f>
        <v>0</v>
      </c>
      <c r="L34" s="42">
        <f>VLOOKUP($A34&amp;L$108,決統データ!$A$3:$DE$2059,$E34+19,FALSE)</f>
        <v>0</v>
      </c>
      <c r="M34" s="42">
        <f>VLOOKUP($A34&amp;M$108,決統データ!$A$3:$DE$2059,$E34+19,FALSE)</f>
        <v>0</v>
      </c>
      <c r="N34" s="167">
        <f t="shared" si="0"/>
        <v>0</v>
      </c>
    </row>
    <row r="35" spans="1:14" ht="15.75" customHeight="1">
      <c r="A35" s="27" t="str">
        <f t="shared" si="1"/>
        <v>1714001</v>
      </c>
      <c r="B35" s="28" t="s">
        <v>133</v>
      </c>
      <c r="C35" s="29">
        <v>40</v>
      </c>
      <c r="D35" s="28" t="s">
        <v>790</v>
      </c>
      <c r="E35" s="24">
        <v>35</v>
      </c>
      <c r="F35" s="591"/>
      <c r="G35" s="212"/>
      <c r="H35" s="747" t="s">
        <v>367</v>
      </c>
      <c r="I35" s="748"/>
      <c r="J35" s="211" t="s">
        <v>605</v>
      </c>
      <c r="K35" s="42">
        <f>VLOOKUP($A35&amp;K$108,決統データ!$A$3:$DE$2059,$E35+19,FALSE)</f>
        <v>4023</v>
      </c>
      <c r="L35" s="42">
        <f>VLOOKUP($A35&amp;L$108,決統データ!$A$3:$DE$2059,$E35+19,FALSE)</f>
        <v>36254</v>
      </c>
      <c r="M35" s="42">
        <f>VLOOKUP($A35&amp;M$108,決統データ!$A$3:$DE$2059,$E35+19,FALSE)</f>
        <v>44326</v>
      </c>
      <c r="N35" s="167">
        <f t="shared" si="0"/>
        <v>84603</v>
      </c>
    </row>
    <row r="36" spans="1:14" ht="15.75" customHeight="1">
      <c r="A36" s="27" t="str">
        <f t="shared" si="1"/>
        <v>1714001</v>
      </c>
      <c r="B36" s="28" t="s">
        <v>133</v>
      </c>
      <c r="C36" s="29">
        <v>40</v>
      </c>
      <c r="D36" s="28" t="s">
        <v>790</v>
      </c>
      <c r="E36" s="24">
        <v>36</v>
      </c>
      <c r="F36" s="591"/>
      <c r="G36" s="213"/>
      <c r="H36" s="749"/>
      <c r="I36" s="750"/>
      <c r="J36" s="211" t="s">
        <v>824</v>
      </c>
      <c r="K36" s="42">
        <f>VLOOKUP($A36&amp;K$108,決統データ!$A$3:$DE$2059,$E36+19,FALSE)</f>
        <v>4023</v>
      </c>
      <c r="L36" s="42">
        <f>VLOOKUP($A36&amp;L$108,決統データ!$A$3:$DE$2059,$E36+19,FALSE)</f>
        <v>36254</v>
      </c>
      <c r="M36" s="42">
        <f>VLOOKUP($A36&amp;M$108,決統データ!$A$3:$DE$2059,$E36+19,FALSE)</f>
        <v>44326</v>
      </c>
      <c r="N36" s="167">
        <f t="shared" si="0"/>
        <v>84603</v>
      </c>
    </row>
    <row r="37" spans="1:14" ht="15.75" customHeight="1">
      <c r="A37" s="27" t="str">
        <f t="shared" si="1"/>
        <v>1714001</v>
      </c>
      <c r="B37" s="28" t="s">
        <v>133</v>
      </c>
      <c r="C37" s="29">
        <v>40</v>
      </c>
      <c r="D37" s="28" t="s">
        <v>790</v>
      </c>
      <c r="E37" s="24">
        <v>37</v>
      </c>
      <c r="F37" s="591"/>
      <c r="G37" s="212"/>
      <c r="H37" s="723" t="s">
        <v>985</v>
      </c>
      <c r="I37" s="599"/>
      <c r="J37" s="211" t="s">
        <v>605</v>
      </c>
      <c r="K37" s="42">
        <f>VLOOKUP($A37&amp;K$108,決統データ!$A$3:$DE$2059,$E37+19,FALSE)</f>
        <v>0</v>
      </c>
      <c r="L37" s="42">
        <f>VLOOKUP($A37&amp;L$108,決統データ!$A$3:$DE$2059,$E37+19,FALSE)</f>
        <v>0</v>
      </c>
      <c r="M37" s="42">
        <f>VLOOKUP($A37&amp;M$108,決統データ!$A$3:$DE$2059,$E37+19,FALSE)</f>
        <v>0</v>
      </c>
      <c r="N37" s="167">
        <f t="shared" si="0"/>
        <v>0</v>
      </c>
    </row>
    <row r="38" spans="1:14" ht="15.75" customHeight="1">
      <c r="A38" s="27" t="str">
        <f t="shared" si="1"/>
        <v>1714001</v>
      </c>
      <c r="B38" s="28" t="s">
        <v>133</v>
      </c>
      <c r="C38" s="29">
        <v>40</v>
      </c>
      <c r="D38" s="28" t="s">
        <v>790</v>
      </c>
      <c r="E38" s="24">
        <v>38</v>
      </c>
      <c r="F38" s="591"/>
      <c r="G38" s="213"/>
      <c r="H38" s="723"/>
      <c r="I38" s="599"/>
      <c r="J38" s="211" t="s">
        <v>824</v>
      </c>
      <c r="K38" s="42">
        <f>VLOOKUP($A38&amp;K$108,決統データ!$A$3:$DE$2059,$E38+19,FALSE)</f>
        <v>0</v>
      </c>
      <c r="L38" s="42">
        <f>VLOOKUP($A38&amp;L$108,決統データ!$A$3:$DE$2059,$E38+19,FALSE)</f>
        <v>0</v>
      </c>
      <c r="M38" s="42">
        <f>VLOOKUP($A38&amp;M$108,決統データ!$A$3:$DE$2059,$E38+19,FALSE)</f>
        <v>0</v>
      </c>
      <c r="N38" s="167">
        <f t="shared" si="0"/>
        <v>0</v>
      </c>
    </row>
    <row r="39" spans="1:14" ht="15.75" customHeight="1">
      <c r="A39" s="27" t="str">
        <f t="shared" si="1"/>
        <v>1714001</v>
      </c>
      <c r="B39" s="28" t="s">
        <v>133</v>
      </c>
      <c r="C39" s="29">
        <v>40</v>
      </c>
      <c r="D39" s="28" t="s">
        <v>790</v>
      </c>
      <c r="E39" s="24">
        <v>39</v>
      </c>
      <c r="F39" s="591"/>
      <c r="G39" s="212"/>
      <c r="H39" s="746" t="s">
        <v>86</v>
      </c>
      <c r="I39" s="674"/>
      <c r="J39" s="211" t="s">
        <v>605</v>
      </c>
      <c r="K39" s="42">
        <f>VLOOKUP($A39&amp;K$108,決統データ!$A$3:$DE$2059,$E39+19,FALSE)</f>
        <v>1289</v>
      </c>
      <c r="L39" s="42">
        <f>VLOOKUP($A39&amp;L$108,決統データ!$A$3:$DE$2059,$E39+19,FALSE)</f>
        <v>705</v>
      </c>
      <c r="M39" s="42">
        <f>VLOOKUP($A39&amp;M$108,決統データ!$A$3:$DE$2059,$E39+19,FALSE)</f>
        <v>0</v>
      </c>
      <c r="N39" s="167">
        <f t="shared" si="0"/>
        <v>1994</v>
      </c>
    </row>
    <row r="40" spans="1:14" ht="15.75" customHeight="1">
      <c r="A40" s="27" t="str">
        <f t="shared" si="1"/>
        <v>1714001</v>
      </c>
      <c r="B40" s="28" t="s">
        <v>133</v>
      </c>
      <c r="C40" s="29">
        <v>40</v>
      </c>
      <c r="D40" s="28" t="s">
        <v>790</v>
      </c>
      <c r="E40" s="24">
        <v>40</v>
      </c>
      <c r="F40" s="591"/>
      <c r="G40" s="213"/>
      <c r="H40" s="746"/>
      <c r="I40" s="674"/>
      <c r="J40" s="211" t="s">
        <v>824</v>
      </c>
      <c r="K40" s="42">
        <f>VLOOKUP($A40&amp;K$108,決統データ!$A$3:$DE$2059,$E40+19,FALSE)</f>
        <v>1289</v>
      </c>
      <c r="L40" s="42">
        <f>VLOOKUP($A40&amp;L$108,決統データ!$A$3:$DE$2059,$E40+19,FALSE)</f>
        <v>705</v>
      </c>
      <c r="M40" s="42">
        <f>VLOOKUP($A40&amp;M$108,決統データ!$A$3:$DE$2059,$E40+19,FALSE)</f>
        <v>0</v>
      </c>
      <c r="N40" s="167">
        <f t="shared" si="0"/>
        <v>1994</v>
      </c>
    </row>
    <row r="41" spans="1:14" ht="15.75" customHeight="1">
      <c r="A41" s="27" t="str">
        <f t="shared" si="1"/>
        <v>1714001</v>
      </c>
      <c r="B41" s="28" t="s">
        <v>133</v>
      </c>
      <c r="C41" s="29">
        <v>40</v>
      </c>
      <c r="D41" s="28" t="s">
        <v>790</v>
      </c>
      <c r="E41" s="24">
        <v>41</v>
      </c>
      <c r="F41" s="740"/>
      <c r="G41" s="214"/>
      <c r="H41" s="723" t="s">
        <v>737</v>
      </c>
      <c r="I41" s="599"/>
      <c r="J41" s="211" t="s">
        <v>824</v>
      </c>
      <c r="K41" s="42">
        <f>VLOOKUP($A41&amp;K$108,決統データ!$A$3:$DE$2059,$E41+19,FALSE)</f>
        <v>31067</v>
      </c>
      <c r="L41" s="42">
        <f>VLOOKUP($A41&amp;L$108,決統データ!$A$3:$DE$2059,$E41+19,FALSE)</f>
        <v>71819</v>
      </c>
      <c r="M41" s="42">
        <f>VLOOKUP($A41&amp;M$108,決統データ!$A$3:$DE$2059,$E41+19,FALSE)</f>
        <v>27441</v>
      </c>
      <c r="N41" s="167">
        <f t="shared" si="0"/>
        <v>130327</v>
      </c>
    </row>
    <row r="42" spans="1:14" ht="15.75" customHeight="1">
      <c r="A42" s="27" t="str">
        <f t="shared" si="1"/>
        <v>1714001</v>
      </c>
      <c r="B42" s="28" t="s">
        <v>133</v>
      </c>
      <c r="C42" s="29">
        <v>40</v>
      </c>
      <c r="D42" s="28" t="s">
        <v>790</v>
      </c>
      <c r="E42" s="24">
        <v>42</v>
      </c>
      <c r="F42" s="599" t="s">
        <v>99</v>
      </c>
      <c r="G42" s="599"/>
      <c r="H42" s="599"/>
      <c r="I42" s="599"/>
      <c r="J42" s="211" t="s">
        <v>605</v>
      </c>
      <c r="K42" s="42">
        <f>VLOOKUP($A42&amp;K$108,決統データ!$A$3:$DE$2059,$E42+19,FALSE)</f>
        <v>54933</v>
      </c>
      <c r="L42" s="42">
        <f>VLOOKUP($A42&amp;L$108,決統データ!$A$3:$DE$2059,$E42+19,FALSE)</f>
        <v>103207</v>
      </c>
      <c r="M42" s="42">
        <f>VLOOKUP($A42&amp;M$108,決統データ!$A$3:$DE$2059,$E42+19,FALSE)</f>
        <v>261180</v>
      </c>
      <c r="N42" s="167">
        <f t="shared" si="0"/>
        <v>419320</v>
      </c>
    </row>
    <row r="43" spans="1:14" ht="15.75" customHeight="1">
      <c r="A43" s="27" t="str">
        <f t="shared" si="1"/>
        <v>1714001</v>
      </c>
      <c r="B43" s="28" t="s">
        <v>133</v>
      </c>
      <c r="C43" s="29">
        <v>40</v>
      </c>
      <c r="D43" s="28" t="s">
        <v>790</v>
      </c>
      <c r="E43" s="24">
        <v>43</v>
      </c>
      <c r="F43" s="599"/>
      <c r="G43" s="599"/>
      <c r="H43" s="599"/>
      <c r="I43" s="599"/>
      <c r="J43" s="211" t="s">
        <v>824</v>
      </c>
      <c r="K43" s="42">
        <f>VLOOKUP($A43&amp;K$108,決統データ!$A$3:$DE$2059,$E43+19,FALSE)</f>
        <v>86000</v>
      </c>
      <c r="L43" s="42">
        <f>VLOOKUP($A43&amp;L$108,決統データ!$A$3:$DE$2059,$E43+19,FALSE)</f>
        <v>175026</v>
      </c>
      <c r="M43" s="42">
        <f>VLOOKUP($A43&amp;M$108,決統データ!$A$3:$DE$2059,$E43+19,FALSE)</f>
        <v>291669</v>
      </c>
      <c r="N43" s="167">
        <f t="shared" si="0"/>
        <v>552695</v>
      </c>
    </row>
    <row r="44" spans="1:14" ht="15.75" customHeight="1">
      <c r="A44" s="27" t="str">
        <f t="shared" si="1"/>
        <v>1714001</v>
      </c>
      <c r="B44" s="28" t="s">
        <v>133</v>
      </c>
      <c r="C44" s="29">
        <v>40</v>
      </c>
      <c r="D44" s="28" t="s">
        <v>790</v>
      </c>
      <c r="E44" s="24">
        <v>44</v>
      </c>
      <c r="F44" s="755" t="s">
        <v>979</v>
      </c>
      <c r="G44" s="756"/>
      <c r="H44" s="761" t="s">
        <v>978</v>
      </c>
      <c r="I44" s="748"/>
      <c r="J44" s="215" t="s">
        <v>98</v>
      </c>
      <c r="K44" s="42">
        <f>VLOOKUP($A44&amp;K$108,決統データ!$A$3:$DE$2059,$E44+19,FALSE)</f>
        <v>0</v>
      </c>
      <c r="L44" s="42">
        <f>VLOOKUP($A44&amp;L$108,決統データ!$A$3:$DE$2059,$E44+19,FALSE)</f>
        <v>0</v>
      </c>
      <c r="M44" s="42">
        <f>VLOOKUP($A44&amp;M$108,決統データ!$A$3:$DE$2059,$E44+19,FALSE)</f>
        <v>0</v>
      </c>
      <c r="N44" s="167">
        <f t="shared" si="0"/>
        <v>0</v>
      </c>
    </row>
    <row r="45" spans="1:14" ht="15.75" customHeight="1">
      <c r="A45" s="27" t="str">
        <f t="shared" si="1"/>
        <v>1714001</v>
      </c>
      <c r="B45" s="28" t="s">
        <v>133</v>
      </c>
      <c r="C45" s="29">
        <v>40</v>
      </c>
      <c r="D45" s="28" t="s">
        <v>790</v>
      </c>
      <c r="E45" s="24">
        <v>45</v>
      </c>
      <c r="F45" s="757"/>
      <c r="G45" s="758"/>
      <c r="H45" s="762"/>
      <c r="I45" s="750"/>
      <c r="J45" s="216" t="s">
        <v>977</v>
      </c>
      <c r="K45" s="42">
        <f>VLOOKUP($A45&amp;K$108,決統データ!$A$3:$DE$2059,$E45+19,FALSE)</f>
        <v>0</v>
      </c>
      <c r="L45" s="42">
        <f>VLOOKUP($A45&amp;L$108,決統データ!$A$3:$DE$2059,$E45+19,FALSE)</f>
        <v>0</v>
      </c>
      <c r="M45" s="42">
        <f>VLOOKUP($A45&amp;M$108,決統データ!$A$3:$DE$2059,$E45+19,FALSE)</f>
        <v>3048</v>
      </c>
      <c r="N45" s="167">
        <f t="shared" si="0"/>
        <v>3048</v>
      </c>
    </row>
    <row r="46" spans="1:14" ht="15.75" customHeight="1">
      <c r="A46" s="27" t="str">
        <f t="shared" si="1"/>
        <v>1714001</v>
      </c>
      <c r="B46" s="28" t="s">
        <v>133</v>
      </c>
      <c r="C46" s="29">
        <v>40</v>
      </c>
      <c r="D46" s="28" t="s">
        <v>790</v>
      </c>
      <c r="E46" s="24">
        <v>44</v>
      </c>
      <c r="F46" s="757"/>
      <c r="G46" s="758"/>
      <c r="H46" s="751" t="s">
        <v>976</v>
      </c>
      <c r="I46" s="752"/>
      <c r="J46" s="450"/>
      <c r="K46" s="451"/>
      <c r="L46" s="451"/>
      <c r="M46" s="451"/>
      <c r="N46" s="452"/>
    </row>
    <row r="47" spans="1:14" ht="15.75" customHeight="1">
      <c r="A47" s="27" t="str">
        <f t="shared" si="1"/>
        <v>1714001</v>
      </c>
      <c r="B47" s="28" t="s">
        <v>133</v>
      </c>
      <c r="C47" s="29">
        <v>40</v>
      </c>
      <c r="D47" s="28" t="s">
        <v>790</v>
      </c>
      <c r="E47" s="24">
        <v>47</v>
      </c>
      <c r="F47" s="757"/>
      <c r="G47" s="758"/>
      <c r="H47" s="753"/>
      <c r="I47" s="754"/>
      <c r="J47" s="211" t="s">
        <v>974</v>
      </c>
      <c r="K47" s="42">
        <f>VLOOKUP($A47&amp;K$108,決統データ!$A$3:$DE$2059,$E47+19,FALSE)</f>
        <v>31067</v>
      </c>
      <c r="L47" s="42">
        <f>VLOOKUP($A47&amp;L$108,決統データ!$A$3:$DE$2059,$E47+19,FALSE)</f>
        <v>71819</v>
      </c>
      <c r="M47" s="42">
        <f>VLOOKUP($A47&amp;M$108,決統データ!$A$3:$DE$2059,$E47+19,FALSE)</f>
        <v>27441</v>
      </c>
      <c r="N47" s="167">
        <f t="shared" ref="N47:N78" si="2">SUM(K47:M47)</f>
        <v>130327</v>
      </c>
    </row>
    <row r="48" spans="1:14" ht="15.75" customHeight="1">
      <c r="A48" s="27" t="str">
        <f t="shared" si="1"/>
        <v>1714001</v>
      </c>
      <c r="B48" s="28" t="s">
        <v>133</v>
      </c>
      <c r="C48" s="29">
        <v>40</v>
      </c>
      <c r="D48" s="28" t="s">
        <v>790</v>
      </c>
      <c r="E48" s="24">
        <v>48</v>
      </c>
      <c r="F48" s="759"/>
      <c r="G48" s="760"/>
      <c r="H48" s="174" t="s">
        <v>97</v>
      </c>
      <c r="I48" s="175"/>
      <c r="J48" s="217"/>
      <c r="K48" s="42">
        <f>VLOOKUP($A48&amp;K$108,決統データ!$A$3:$DE$2059,$E48+19,FALSE)</f>
        <v>31067</v>
      </c>
      <c r="L48" s="42">
        <f>VLOOKUP($A48&amp;L$108,決統データ!$A$3:$DE$2059,$E48+19,FALSE)</f>
        <v>71819</v>
      </c>
      <c r="M48" s="42">
        <f>VLOOKUP($A48&amp;M$108,決統データ!$A$3:$DE$2059,$E48+19,FALSE)</f>
        <v>30489</v>
      </c>
      <c r="N48" s="167">
        <f t="shared" si="2"/>
        <v>133375</v>
      </c>
    </row>
    <row r="49" spans="1:14" ht="15.75" customHeight="1">
      <c r="A49" s="27" t="str">
        <f t="shared" si="1"/>
        <v>1714001</v>
      </c>
      <c r="B49" s="28" t="s">
        <v>133</v>
      </c>
      <c r="C49" s="29">
        <v>40</v>
      </c>
      <c r="D49" s="28" t="s">
        <v>790</v>
      </c>
      <c r="E49" s="24">
        <v>49</v>
      </c>
      <c r="F49" s="600" t="s">
        <v>96</v>
      </c>
      <c r="G49" s="600"/>
      <c r="H49" s="600"/>
      <c r="I49" s="175" t="s">
        <v>970</v>
      </c>
      <c r="J49" s="217"/>
      <c r="K49" s="42">
        <f>VLOOKUP($A49&amp;K$108,決統データ!$A$3:$DE$2059,$E49+19,FALSE)</f>
        <v>0</v>
      </c>
      <c r="L49" s="42">
        <f>VLOOKUP($A49&amp;L$108,決統データ!$A$3:$DE$2059,$E49+19,FALSE)</f>
        <v>0</v>
      </c>
      <c r="M49" s="42">
        <f>VLOOKUP($A49&amp;M$108,決統データ!$A$3:$DE$2059,$E49+19,FALSE)</f>
        <v>0</v>
      </c>
      <c r="N49" s="167">
        <f t="shared" si="2"/>
        <v>0</v>
      </c>
    </row>
    <row r="50" spans="1:14" ht="15.75" customHeight="1">
      <c r="A50" s="27" t="str">
        <f t="shared" si="1"/>
        <v>1714001</v>
      </c>
      <c r="B50" s="28" t="s">
        <v>133</v>
      </c>
      <c r="C50" s="29">
        <v>40</v>
      </c>
      <c r="D50" s="28" t="s">
        <v>790</v>
      </c>
      <c r="E50" s="24">
        <v>50</v>
      </c>
      <c r="F50" s="600"/>
      <c r="G50" s="600"/>
      <c r="H50" s="600"/>
      <c r="I50" s="175" t="s">
        <v>95</v>
      </c>
      <c r="J50" s="217"/>
      <c r="K50" s="42">
        <f>VLOOKUP($A50&amp;K$108,決統データ!$A$3:$DE$2059,$E50+19,FALSE)</f>
        <v>0</v>
      </c>
      <c r="L50" s="42">
        <f>VLOOKUP($A50&amp;L$108,決統データ!$A$3:$DE$2059,$E50+19,FALSE)</f>
        <v>0</v>
      </c>
      <c r="M50" s="42">
        <f>VLOOKUP($A50&amp;M$108,決統データ!$A$3:$DE$2059,$E50+19,FALSE)</f>
        <v>0</v>
      </c>
      <c r="N50" s="167">
        <f t="shared" si="2"/>
        <v>0</v>
      </c>
    </row>
    <row r="51" spans="1:14" ht="15.75" customHeight="1">
      <c r="A51" s="27" t="str">
        <f t="shared" si="1"/>
        <v>1714001</v>
      </c>
      <c r="B51" s="28" t="s">
        <v>133</v>
      </c>
      <c r="C51" s="29">
        <v>40</v>
      </c>
      <c r="D51" s="28" t="s">
        <v>790</v>
      </c>
      <c r="E51" s="24">
        <v>51</v>
      </c>
      <c r="F51" s="600" t="s">
        <v>94</v>
      </c>
      <c r="G51" s="600"/>
      <c r="H51" s="600"/>
      <c r="I51" s="175" t="s">
        <v>970</v>
      </c>
      <c r="J51" s="217"/>
      <c r="K51" s="42">
        <f>VLOOKUP($A51&amp;K$108,決統データ!$A$3:$DE$2059,$E51+19,FALSE)</f>
        <v>0</v>
      </c>
      <c r="L51" s="42">
        <f>VLOOKUP($A51&amp;L$108,決統データ!$A$3:$DE$2059,$E51+19,FALSE)</f>
        <v>0</v>
      </c>
      <c r="M51" s="42">
        <f>VLOOKUP($A51&amp;M$108,決統データ!$A$3:$DE$2059,$E51+19,FALSE)</f>
        <v>0</v>
      </c>
      <c r="N51" s="167">
        <f t="shared" si="2"/>
        <v>0</v>
      </c>
    </row>
    <row r="52" spans="1:14" ht="15.75" customHeight="1">
      <c r="A52" s="27" t="str">
        <f t="shared" si="1"/>
        <v>1714001</v>
      </c>
      <c r="B52" s="28" t="s">
        <v>133</v>
      </c>
      <c r="C52" s="29">
        <v>40</v>
      </c>
      <c r="D52" s="28" t="s">
        <v>790</v>
      </c>
      <c r="E52" s="24">
        <v>52</v>
      </c>
      <c r="F52" s="600"/>
      <c r="G52" s="600"/>
      <c r="H52" s="600"/>
      <c r="I52" s="175" t="s">
        <v>93</v>
      </c>
      <c r="J52" s="217"/>
      <c r="K52" s="42">
        <f>VLOOKUP($A52&amp;K$108,決統データ!$A$3:$DE$2059,$E52+19,FALSE)</f>
        <v>0</v>
      </c>
      <c r="L52" s="42">
        <f>VLOOKUP($A52&amp;L$108,決統データ!$A$3:$DE$2059,$E52+19,FALSE)</f>
        <v>0</v>
      </c>
      <c r="M52" s="42">
        <f>VLOOKUP($A52&amp;M$108,決統データ!$A$3:$DE$2059,$E52+19,FALSE)</f>
        <v>0</v>
      </c>
      <c r="N52" s="167">
        <f t="shared" si="2"/>
        <v>0</v>
      </c>
    </row>
    <row r="53" spans="1:14" ht="15.75" customHeight="1">
      <c r="A53" s="27" t="str">
        <f t="shared" si="1"/>
        <v>1714001</v>
      </c>
      <c r="B53" s="28" t="s">
        <v>133</v>
      </c>
      <c r="C53" s="29">
        <v>40</v>
      </c>
      <c r="D53" s="28" t="s">
        <v>790</v>
      </c>
      <c r="E53" s="24">
        <v>53</v>
      </c>
      <c r="F53" s="174" t="s">
        <v>92</v>
      </c>
      <c r="G53" s="174"/>
      <c r="H53" s="174"/>
      <c r="I53" s="175"/>
      <c r="J53" s="217"/>
      <c r="K53" s="42">
        <f>VLOOKUP($A53&amp;K$108,決統データ!$A$3:$DE$2059,$E53+19,FALSE)</f>
        <v>31067</v>
      </c>
      <c r="L53" s="42">
        <f>VLOOKUP($A53&amp;L$108,決統データ!$A$3:$DE$2059,$E53+19,FALSE)</f>
        <v>71819</v>
      </c>
      <c r="M53" s="42">
        <f>VLOOKUP($A53&amp;M$108,決統データ!$A$3:$DE$2059,$E53+19,FALSE)</f>
        <v>30489</v>
      </c>
      <c r="N53" s="167">
        <f t="shared" si="2"/>
        <v>133375</v>
      </c>
    </row>
    <row r="54" spans="1:14" ht="15.75" customHeight="1">
      <c r="A54" s="27" t="str">
        <f t="shared" si="1"/>
        <v>1714001</v>
      </c>
      <c r="B54" s="28" t="s">
        <v>133</v>
      </c>
      <c r="C54" s="29">
        <v>40</v>
      </c>
      <c r="D54" s="28" t="s">
        <v>790</v>
      </c>
      <c r="E54" s="24">
        <v>54</v>
      </c>
      <c r="F54" s="730" t="s">
        <v>91</v>
      </c>
      <c r="G54" s="741"/>
      <c r="H54" s="731"/>
      <c r="I54" s="604" t="s">
        <v>89</v>
      </c>
      <c r="J54" s="211" t="s">
        <v>605</v>
      </c>
      <c r="K54" s="42">
        <f>VLOOKUP($A54&amp;K$108,決統データ!$A$3:$DE$2059,$E54+19,FALSE)</f>
        <v>0</v>
      </c>
      <c r="L54" s="42">
        <f>VLOOKUP($A54&amp;L$108,決統データ!$A$3:$DE$2059,$E54+19,FALSE)</f>
        <v>0</v>
      </c>
      <c r="M54" s="42">
        <f>VLOOKUP($A54&amp;M$108,決統データ!$A$3:$DE$2059,$E54+19,FALSE)</f>
        <v>22615</v>
      </c>
      <c r="N54" s="167">
        <f t="shared" si="2"/>
        <v>22615</v>
      </c>
    </row>
    <row r="55" spans="1:14" ht="15.75" customHeight="1">
      <c r="A55" s="27" t="str">
        <f t="shared" si="1"/>
        <v>1714001</v>
      </c>
      <c r="B55" s="28" t="s">
        <v>133</v>
      </c>
      <c r="C55" s="29">
        <v>40</v>
      </c>
      <c r="D55" s="28" t="s">
        <v>790</v>
      </c>
      <c r="E55" s="24">
        <v>55</v>
      </c>
      <c r="F55" s="742"/>
      <c r="G55" s="743"/>
      <c r="H55" s="744"/>
      <c r="I55" s="606"/>
      <c r="J55" s="211" t="s">
        <v>824</v>
      </c>
      <c r="K55" s="42">
        <f>VLOOKUP($A55&amp;K$108,決統データ!$A$3:$DE$2059,$E55+19,FALSE)</f>
        <v>0</v>
      </c>
      <c r="L55" s="42">
        <f>VLOOKUP($A55&amp;L$108,決統データ!$A$3:$DE$2059,$E55+19,FALSE)</f>
        <v>0</v>
      </c>
      <c r="M55" s="42">
        <f>VLOOKUP($A55&amp;M$108,決統データ!$A$3:$DE$2059,$E55+19,FALSE)</f>
        <v>22615</v>
      </c>
      <c r="N55" s="167">
        <f t="shared" si="2"/>
        <v>22615</v>
      </c>
    </row>
    <row r="56" spans="1:14" ht="15.75" customHeight="1">
      <c r="A56" s="27" t="str">
        <f t="shared" si="1"/>
        <v>1714001</v>
      </c>
      <c r="B56" s="28" t="s">
        <v>133</v>
      </c>
      <c r="C56" s="29">
        <v>40</v>
      </c>
      <c r="D56" s="28" t="s">
        <v>790</v>
      </c>
      <c r="E56" s="24">
        <v>56</v>
      </c>
      <c r="F56" s="742"/>
      <c r="G56" s="743"/>
      <c r="H56" s="744"/>
      <c r="I56" s="604" t="s">
        <v>88</v>
      </c>
      <c r="J56" s="211" t="s">
        <v>605</v>
      </c>
      <c r="K56" s="42">
        <f>VLOOKUP($A56&amp;K$108,決統データ!$A$3:$DE$2059,$E56+19,FALSE)</f>
        <v>40962</v>
      </c>
      <c r="L56" s="42">
        <f>VLOOKUP($A56&amp;L$108,決統データ!$A$3:$DE$2059,$E56+19,FALSE)</f>
        <v>8735</v>
      </c>
      <c r="M56" s="42">
        <f>VLOOKUP($A56&amp;M$108,決統データ!$A$3:$DE$2059,$E56+19,FALSE)</f>
        <v>0</v>
      </c>
      <c r="N56" s="167">
        <f t="shared" si="2"/>
        <v>49697</v>
      </c>
    </row>
    <row r="57" spans="1:14" ht="15.75" customHeight="1">
      <c r="A57" s="27" t="str">
        <f t="shared" si="1"/>
        <v>1714001</v>
      </c>
      <c r="B57" s="28" t="s">
        <v>133</v>
      </c>
      <c r="C57" s="29">
        <v>40</v>
      </c>
      <c r="D57" s="28" t="s">
        <v>790</v>
      </c>
      <c r="E57" s="24">
        <v>57</v>
      </c>
      <c r="F57" s="732"/>
      <c r="G57" s="745"/>
      <c r="H57" s="733"/>
      <c r="I57" s="606"/>
      <c r="J57" s="211" t="s">
        <v>824</v>
      </c>
      <c r="K57" s="42">
        <f>VLOOKUP($A57&amp;K$108,決統データ!$A$3:$DE$2059,$E57+19,FALSE)</f>
        <v>40962</v>
      </c>
      <c r="L57" s="42">
        <f>VLOOKUP($A57&amp;L$108,決統データ!$A$3:$DE$2059,$E57+19,FALSE)</f>
        <v>8735</v>
      </c>
      <c r="M57" s="42">
        <f>VLOOKUP($A57&amp;M$108,決統データ!$A$3:$DE$2059,$E57+19,FALSE)</f>
        <v>0</v>
      </c>
      <c r="N57" s="167">
        <f t="shared" si="2"/>
        <v>49697</v>
      </c>
    </row>
    <row r="58" spans="1:14" ht="15.75" customHeight="1">
      <c r="A58" s="27" t="str">
        <f t="shared" si="1"/>
        <v>1714001</v>
      </c>
      <c r="B58" s="28" t="s">
        <v>133</v>
      </c>
      <c r="C58" s="29">
        <v>40</v>
      </c>
      <c r="D58" s="28" t="s">
        <v>790</v>
      </c>
      <c r="E58" s="24">
        <v>58</v>
      </c>
      <c r="F58" s="674" t="s">
        <v>90</v>
      </c>
      <c r="G58" s="674"/>
      <c r="H58" s="674"/>
      <c r="I58" s="599" t="s">
        <v>89</v>
      </c>
      <c r="J58" s="211" t="s">
        <v>605</v>
      </c>
      <c r="K58" s="42">
        <f>VLOOKUP($A58&amp;K$108,決統データ!$A$3:$DE$2059,$E58+19,FALSE)</f>
        <v>2648</v>
      </c>
      <c r="L58" s="42">
        <f>VLOOKUP($A58&amp;L$108,決統データ!$A$3:$DE$2059,$E58+19,FALSE)</f>
        <v>1483</v>
      </c>
      <c r="M58" s="42">
        <f>VLOOKUP($A58&amp;M$108,決統データ!$A$3:$DE$2059,$E58+19,FALSE)</f>
        <v>0</v>
      </c>
      <c r="N58" s="167">
        <f t="shared" si="2"/>
        <v>4131</v>
      </c>
    </row>
    <row r="59" spans="1:14" ht="15.75" customHeight="1">
      <c r="A59" s="27" t="str">
        <f t="shared" si="1"/>
        <v>1714001</v>
      </c>
      <c r="B59" s="28" t="s">
        <v>133</v>
      </c>
      <c r="C59" s="29">
        <v>40</v>
      </c>
      <c r="D59" s="28" t="s">
        <v>790</v>
      </c>
      <c r="E59" s="24">
        <v>59</v>
      </c>
      <c r="F59" s="674"/>
      <c r="G59" s="674"/>
      <c r="H59" s="674"/>
      <c r="I59" s="599"/>
      <c r="J59" s="211" t="s">
        <v>824</v>
      </c>
      <c r="K59" s="42">
        <f>VLOOKUP($A59&amp;K$108,決統データ!$A$3:$DE$2059,$E59+19,FALSE)</f>
        <v>2648</v>
      </c>
      <c r="L59" s="42">
        <f>VLOOKUP($A59&amp;L$108,決統データ!$A$3:$DE$2059,$E59+19,FALSE)</f>
        <v>1483</v>
      </c>
      <c r="M59" s="42">
        <f>VLOOKUP($A59&amp;M$108,決統データ!$A$3:$DE$2059,$E59+19,FALSE)</f>
        <v>0</v>
      </c>
      <c r="N59" s="167">
        <f t="shared" si="2"/>
        <v>4131</v>
      </c>
    </row>
    <row r="60" spans="1:14" ht="15.75" customHeight="1">
      <c r="A60" s="27" t="str">
        <f t="shared" si="1"/>
        <v>1714001</v>
      </c>
      <c r="B60" s="28" t="s">
        <v>133</v>
      </c>
      <c r="C60" s="29">
        <v>40</v>
      </c>
      <c r="D60" s="28" t="s">
        <v>790</v>
      </c>
      <c r="E60" s="24">
        <v>60</v>
      </c>
      <c r="F60" s="674"/>
      <c r="G60" s="674"/>
      <c r="H60" s="674"/>
      <c r="I60" s="599" t="s">
        <v>88</v>
      </c>
      <c r="J60" s="211" t="s">
        <v>605</v>
      </c>
      <c r="K60" s="42">
        <f>VLOOKUP($A60&amp;K$108,決統データ!$A$3:$DE$2059,$E60+19,FALSE)</f>
        <v>2145</v>
      </c>
      <c r="L60" s="42">
        <f>VLOOKUP($A60&amp;L$108,決統データ!$A$3:$DE$2059,$E60+19,FALSE)</f>
        <v>606</v>
      </c>
      <c r="M60" s="42">
        <f>VLOOKUP($A60&amp;M$108,決統データ!$A$3:$DE$2059,$E60+19,FALSE)</f>
        <v>0</v>
      </c>
      <c r="N60" s="167">
        <f t="shared" si="2"/>
        <v>2751</v>
      </c>
    </row>
    <row r="61" spans="1:14" ht="15.75" customHeight="1">
      <c r="A61" s="27" t="str">
        <f t="shared" si="1"/>
        <v>1714001</v>
      </c>
      <c r="B61" s="28" t="s">
        <v>133</v>
      </c>
      <c r="C61" s="29">
        <v>40</v>
      </c>
      <c r="D61" s="28" t="s">
        <v>790</v>
      </c>
      <c r="E61" s="24">
        <v>61</v>
      </c>
      <c r="F61" s="674"/>
      <c r="G61" s="674"/>
      <c r="H61" s="674"/>
      <c r="I61" s="599"/>
      <c r="J61" s="211" t="s">
        <v>824</v>
      </c>
      <c r="K61" s="42">
        <f>VLOOKUP($A61&amp;K$108,決統データ!$A$3:$DE$2059,$E61+19,FALSE)</f>
        <v>2145</v>
      </c>
      <c r="L61" s="42">
        <f>VLOOKUP($A61&amp;L$108,決統データ!$A$3:$DE$2059,$E61+19,FALSE)</f>
        <v>606</v>
      </c>
      <c r="M61" s="42">
        <f>VLOOKUP($A61&amp;M$108,決統データ!$A$3:$DE$2059,$E61+19,FALSE)</f>
        <v>0</v>
      </c>
      <c r="N61" s="167">
        <f t="shared" si="2"/>
        <v>2751</v>
      </c>
    </row>
    <row r="62" spans="1:14" ht="15.75" customHeight="1">
      <c r="A62" s="27" t="str">
        <f t="shared" si="1"/>
        <v>1714001</v>
      </c>
      <c r="B62" s="28" t="s">
        <v>133</v>
      </c>
      <c r="C62" s="29">
        <v>40</v>
      </c>
      <c r="D62" s="28" t="s">
        <v>790</v>
      </c>
      <c r="E62" s="24">
        <v>62</v>
      </c>
      <c r="F62" s="721" t="s">
        <v>87</v>
      </c>
      <c r="G62" s="722"/>
      <c r="H62" s="722"/>
      <c r="I62" s="722"/>
      <c r="J62" s="723"/>
      <c r="K62" s="42">
        <f>VLOOKUP($A62&amp;K$108,決統データ!$A$3:$DE$2059,$E62+19,FALSE)</f>
        <v>0</v>
      </c>
      <c r="L62" s="42">
        <f>VLOOKUP($A62&amp;L$108,決統データ!$A$3:$DE$2059,$E62+19,FALSE)</f>
        <v>0</v>
      </c>
      <c r="M62" s="42">
        <f>VLOOKUP($A62&amp;M$108,決統データ!$A$3:$DE$2059,$E62+19,FALSE)</f>
        <v>0</v>
      </c>
      <c r="N62" s="167">
        <f t="shared" si="2"/>
        <v>0</v>
      </c>
    </row>
    <row r="63" spans="1:14" ht="15.75" customHeight="1">
      <c r="A63" s="27" t="str">
        <f t="shared" si="1"/>
        <v>1714002</v>
      </c>
      <c r="B63" s="28" t="s">
        <v>133</v>
      </c>
      <c r="C63" s="29">
        <v>40</v>
      </c>
      <c r="D63" s="28" t="s">
        <v>796</v>
      </c>
      <c r="E63" s="24">
        <v>1</v>
      </c>
      <c r="F63" s="772" t="s">
        <v>371</v>
      </c>
      <c r="G63" s="773"/>
      <c r="H63" s="724" t="s">
        <v>368</v>
      </c>
      <c r="I63" s="726"/>
      <c r="J63" s="218" t="s">
        <v>605</v>
      </c>
      <c r="K63" s="42">
        <f>VLOOKUP($A63&amp;K$108,決統データ!$A$3:$DE$2059,$E63+19,FALSE)</f>
        <v>0</v>
      </c>
      <c r="L63" s="42">
        <f>VLOOKUP($A63&amp;L$108,決統データ!$A$3:$DE$2059,$E63+19,FALSE)</f>
        <v>0</v>
      </c>
      <c r="M63" s="42">
        <f>VLOOKUP($A63&amp;M$108,決統データ!$A$3:$DE$2059,$E63+19,FALSE)</f>
        <v>0</v>
      </c>
      <c r="N63" s="167">
        <f t="shared" si="2"/>
        <v>0</v>
      </c>
    </row>
    <row r="64" spans="1:14" ht="15.75" customHeight="1">
      <c r="A64" s="27" t="str">
        <f t="shared" si="1"/>
        <v>1714002</v>
      </c>
      <c r="B64" s="28" t="s">
        <v>133</v>
      </c>
      <c r="C64" s="29">
        <v>40</v>
      </c>
      <c r="D64" s="28" t="s">
        <v>796</v>
      </c>
      <c r="E64" s="24">
        <v>2</v>
      </c>
      <c r="F64" s="774"/>
      <c r="G64" s="775"/>
      <c r="H64" s="727"/>
      <c r="I64" s="729"/>
      <c r="J64" s="211" t="s">
        <v>824</v>
      </c>
      <c r="K64" s="42">
        <f>VLOOKUP($A64&amp;K$108,決統データ!$A$3:$DE$2059,$E64+19,FALSE)</f>
        <v>0</v>
      </c>
      <c r="L64" s="42">
        <f>VLOOKUP($A64&amp;L$108,決統データ!$A$3:$DE$2059,$E64+19,FALSE)</f>
        <v>0</v>
      </c>
      <c r="M64" s="42">
        <f>VLOOKUP($A64&amp;M$108,決統データ!$A$3:$DE$2059,$E64+19,FALSE)</f>
        <v>0</v>
      </c>
      <c r="N64" s="167">
        <f t="shared" si="2"/>
        <v>0</v>
      </c>
    </row>
    <row r="65" spans="1:14" ht="15.75" customHeight="1">
      <c r="A65" s="27" t="str">
        <f t="shared" si="1"/>
        <v>1714002</v>
      </c>
      <c r="B65" s="28" t="s">
        <v>133</v>
      </c>
      <c r="C65" s="29">
        <v>40</v>
      </c>
      <c r="D65" s="28" t="s">
        <v>796</v>
      </c>
      <c r="E65" s="24">
        <v>3</v>
      </c>
      <c r="F65" s="774"/>
      <c r="G65" s="775"/>
      <c r="H65" s="779" t="s">
        <v>369</v>
      </c>
      <c r="I65" s="780"/>
      <c r="J65" s="211" t="s">
        <v>605</v>
      </c>
      <c r="K65" s="42">
        <f>VLOOKUP($A65&amp;K$108,決統データ!$A$3:$DE$2059,$E65+19,FALSE)</f>
        <v>0</v>
      </c>
      <c r="L65" s="42">
        <f>VLOOKUP($A65&amp;L$108,決統データ!$A$3:$DE$2059,$E65+19,FALSE)</f>
        <v>0</v>
      </c>
      <c r="M65" s="42">
        <f>VLOOKUP($A65&amp;M$108,決統データ!$A$3:$DE$2059,$E65+19,FALSE)</f>
        <v>0</v>
      </c>
      <c r="N65" s="167">
        <f t="shared" si="2"/>
        <v>0</v>
      </c>
    </row>
    <row r="66" spans="1:14" ht="15.75" customHeight="1">
      <c r="A66" s="27" t="str">
        <f t="shared" si="1"/>
        <v>1714002</v>
      </c>
      <c r="B66" s="28" t="s">
        <v>133</v>
      </c>
      <c r="C66" s="29">
        <v>40</v>
      </c>
      <c r="D66" s="28" t="s">
        <v>796</v>
      </c>
      <c r="E66" s="24">
        <v>4</v>
      </c>
      <c r="F66" s="774"/>
      <c r="G66" s="775"/>
      <c r="H66" s="727"/>
      <c r="I66" s="729"/>
      <c r="J66" s="211" t="s">
        <v>824</v>
      </c>
      <c r="K66" s="42">
        <f>VLOOKUP($A66&amp;K$108,決統データ!$A$3:$DE$2059,$E66+19,FALSE)</f>
        <v>0</v>
      </c>
      <c r="L66" s="42">
        <f>VLOOKUP($A66&amp;L$108,決統データ!$A$3:$DE$2059,$E66+19,FALSE)</f>
        <v>0</v>
      </c>
      <c r="M66" s="42">
        <f>VLOOKUP($A66&amp;M$108,決統データ!$A$3:$DE$2059,$E66+19,FALSE)</f>
        <v>0</v>
      </c>
      <c r="N66" s="167">
        <f t="shared" si="2"/>
        <v>0</v>
      </c>
    </row>
    <row r="67" spans="1:14" ht="15.75" customHeight="1">
      <c r="A67" s="27" t="str">
        <f t="shared" ref="A67:A80" si="3">+B67&amp;C67&amp;D67</f>
        <v>1714002</v>
      </c>
      <c r="B67" s="28" t="s">
        <v>133</v>
      </c>
      <c r="C67" s="29">
        <v>40</v>
      </c>
      <c r="D67" s="28" t="s">
        <v>796</v>
      </c>
      <c r="E67" s="24">
        <v>5</v>
      </c>
      <c r="F67" s="774"/>
      <c r="G67" s="775"/>
      <c r="H67" s="778" t="s">
        <v>370</v>
      </c>
      <c r="I67" s="771"/>
      <c r="J67" s="211" t="s">
        <v>605</v>
      </c>
      <c r="K67" s="42">
        <f>VLOOKUP($A67&amp;K$108,決統データ!$A$3:$DE$2059,$E67+19,FALSE)</f>
        <v>4023</v>
      </c>
      <c r="L67" s="42">
        <f>VLOOKUP($A67&amp;L$108,決統データ!$A$3:$DE$2059,$E67+19,FALSE)</f>
        <v>1189</v>
      </c>
      <c r="M67" s="42">
        <f>VLOOKUP($A67&amp;M$108,決統データ!$A$3:$DE$2059,$E67+19,FALSE)</f>
        <v>3022</v>
      </c>
      <c r="N67" s="167">
        <f t="shared" si="2"/>
        <v>8234</v>
      </c>
    </row>
    <row r="68" spans="1:14" ht="15.75" customHeight="1">
      <c r="A68" s="27" t="str">
        <f t="shared" si="3"/>
        <v>1714002</v>
      </c>
      <c r="B68" s="28" t="s">
        <v>133</v>
      </c>
      <c r="C68" s="29">
        <v>40</v>
      </c>
      <c r="D68" s="28" t="s">
        <v>796</v>
      </c>
      <c r="E68" s="24">
        <v>6</v>
      </c>
      <c r="F68" s="774"/>
      <c r="G68" s="775"/>
      <c r="H68" s="778"/>
      <c r="I68" s="771"/>
      <c r="J68" s="211" t="s">
        <v>824</v>
      </c>
      <c r="K68" s="42">
        <f>VLOOKUP($A68&amp;K$108,決統データ!$A$3:$DE$2059,$E68+19,FALSE)</f>
        <v>4023</v>
      </c>
      <c r="L68" s="42">
        <f>VLOOKUP($A68&amp;L$108,決統データ!$A$3:$DE$2059,$E68+19,FALSE)</f>
        <v>1189</v>
      </c>
      <c r="M68" s="42">
        <f>VLOOKUP($A68&amp;M$108,決統データ!$A$3:$DE$2059,$E68+19,FALSE)</f>
        <v>3022</v>
      </c>
      <c r="N68" s="167">
        <f t="shared" si="2"/>
        <v>8234</v>
      </c>
    </row>
    <row r="69" spans="1:14" ht="15.75" customHeight="1">
      <c r="A69" s="27" t="str">
        <f t="shared" si="3"/>
        <v>1714002</v>
      </c>
      <c r="B69" s="28" t="s">
        <v>133</v>
      </c>
      <c r="C69" s="29">
        <v>40</v>
      </c>
      <c r="D69" s="28" t="s">
        <v>796</v>
      </c>
      <c r="E69" s="24">
        <v>7</v>
      </c>
      <c r="F69" s="774"/>
      <c r="G69" s="775"/>
      <c r="H69" s="746" t="s">
        <v>85</v>
      </c>
      <c r="I69" s="674"/>
      <c r="J69" s="211" t="s">
        <v>605</v>
      </c>
      <c r="K69" s="42">
        <f>VLOOKUP($A69&amp;K$108,決統データ!$A$3:$DE$2059,$E69+19,FALSE)</f>
        <v>0</v>
      </c>
      <c r="L69" s="42">
        <f>VLOOKUP($A69&amp;L$108,決統データ!$A$3:$DE$2059,$E69+19,FALSE)</f>
        <v>0</v>
      </c>
      <c r="M69" s="42">
        <f>VLOOKUP($A69&amp;M$108,決統データ!$A$3:$DE$2059,$E69+19,FALSE)</f>
        <v>0</v>
      </c>
      <c r="N69" s="167">
        <f t="shared" si="2"/>
        <v>0</v>
      </c>
    </row>
    <row r="70" spans="1:14" ht="15.75" customHeight="1">
      <c r="A70" s="27" t="str">
        <f t="shared" si="3"/>
        <v>1714002</v>
      </c>
      <c r="B70" s="28" t="s">
        <v>133</v>
      </c>
      <c r="C70" s="29">
        <v>40</v>
      </c>
      <c r="D70" s="28" t="s">
        <v>796</v>
      </c>
      <c r="E70" s="24">
        <v>8</v>
      </c>
      <c r="F70" s="774"/>
      <c r="G70" s="775"/>
      <c r="H70" s="746"/>
      <c r="I70" s="674"/>
      <c r="J70" s="211" t="s">
        <v>824</v>
      </c>
      <c r="K70" s="42">
        <f>VLOOKUP($A70&amp;K$108,決統データ!$A$3:$DE$2059,$E70+19,FALSE)</f>
        <v>0</v>
      </c>
      <c r="L70" s="42">
        <f>VLOOKUP($A70&amp;L$108,決統データ!$A$3:$DE$2059,$E70+19,FALSE)</f>
        <v>0</v>
      </c>
      <c r="M70" s="42">
        <f>VLOOKUP($A70&amp;M$108,決統データ!$A$3:$DE$2059,$E70+19,FALSE)</f>
        <v>0</v>
      </c>
      <c r="N70" s="167">
        <f t="shared" si="2"/>
        <v>0</v>
      </c>
    </row>
    <row r="71" spans="1:14" ht="15.75" customHeight="1">
      <c r="A71" s="27" t="str">
        <f t="shared" si="3"/>
        <v>1714002</v>
      </c>
      <c r="B71" s="28" t="s">
        <v>133</v>
      </c>
      <c r="C71" s="29">
        <v>40</v>
      </c>
      <c r="D71" s="28" t="s">
        <v>796</v>
      </c>
      <c r="E71" s="24">
        <v>9</v>
      </c>
      <c r="F71" s="774"/>
      <c r="G71" s="775"/>
      <c r="H71" s="746" t="s">
        <v>84</v>
      </c>
      <c r="I71" s="674"/>
      <c r="J71" s="211" t="s">
        <v>605</v>
      </c>
      <c r="K71" s="42">
        <f>VLOOKUP($A71&amp;K$108,決統データ!$A$3:$DE$2059,$E71+19,FALSE)</f>
        <v>0</v>
      </c>
      <c r="L71" s="42">
        <f>VLOOKUP($A71&amp;L$108,決統データ!$A$3:$DE$2059,$E71+19,FALSE)</f>
        <v>20416</v>
      </c>
      <c r="M71" s="42">
        <f>VLOOKUP($A71&amp;M$108,決統データ!$A$3:$DE$2059,$E71+19,FALSE)</f>
        <v>10464</v>
      </c>
      <c r="N71" s="167">
        <f t="shared" si="2"/>
        <v>30880</v>
      </c>
    </row>
    <row r="72" spans="1:14" ht="15.75" customHeight="1">
      <c r="A72" s="27" t="str">
        <f t="shared" si="3"/>
        <v>1714002</v>
      </c>
      <c r="B72" s="28" t="s">
        <v>133</v>
      </c>
      <c r="C72" s="29">
        <v>40</v>
      </c>
      <c r="D72" s="28" t="s">
        <v>796</v>
      </c>
      <c r="E72" s="24">
        <v>10</v>
      </c>
      <c r="F72" s="774"/>
      <c r="G72" s="775"/>
      <c r="H72" s="746"/>
      <c r="I72" s="674"/>
      <c r="J72" s="211" t="s">
        <v>824</v>
      </c>
      <c r="K72" s="42">
        <f>VLOOKUP($A72&amp;K$108,決統データ!$A$3:$DE$2059,$E72+19,FALSE)</f>
        <v>0</v>
      </c>
      <c r="L72" s="42">
        <f>VLOOKUP($A72&amp;L$108,決統データ!$A$3:$DE$2059,$E72+19,FALSE)</f>
        <v>20416</v>
      </c>
      <c r="M72" s="42">
        <f>VLOOKUP($A72&amp;M$108,決統データ!$A$3:$DE$2059,$E72+19,FALSE)</f>
        <v>10464</v>
      </c>
      <c r="N72" s="167">
        <f t="shared" si="2"/>
        <v>30880</v>
      </c>
    </row>
    <row r="73" spans="1:14" ht="15.75" customHeight="1">
      <c r="A73" s="27" t="str">
        <f t="shared" si="3"/>
        <v>1714002</v>
      </c>
      <c r="B73" s="28" t="s">
        <v>133</v>
      </c>
      <c r="C73" s="29">
        <v>40</v>
      </c>
      <c r="D73" s="28" t="s">
        <v>796</v>
      </c>
      <c r="E73" s="24">
        <v>11</v>
      </c>
      <c r="F73" s="774"/>
      <c r="G73" s="775"/>
      <c r="H73" s="679" t="s">
        <v>83</v>
      </c>
      <c r="I73" s="657"/>
      <c r="J73" s="211" t="s">
        <v>605</v>
      </c>
      <c r="K73" s="42">
        <f>VLOOKUP($A73&amp;K$108,決統データ!$A$3:$DE$2059,$E73+19,FALSE)</f>
        <v>0</v>
      </c>
      <c r="L73" s="42">
        <f>VLOOKUP($A73&amp;L$108,決統データ!$A$3:$DE$2059,$E73+19,FALSE)</f>
        <v>0</v>
      </c>
      <c r="M73" s="42">
        <f>VLOOKUP($A73&amp;M$108,決統データ!$A$3:$DE$2059,$E73+19,FALSE)</f>
        <v>0</v>
      </c>
      <c r="N73" s="167">
        <f t="shared" si="2"/>
        <v>0</v>
      </c>
    </row>
    <row r="74" spans="1:14" ht="15.75" customHeight="1">
      <c r="A74" s="27" t="str">
        <f t="shared" si="3"/>
        <v>1714002</v>
      </c>
      <c r="B74" s="28" t="s">
        <v>133</v>
      </c>
      <c r="C74" s="29">
        <v>40</v>
      </c>
      <c r="D74" s="28" t="s">
        <v>796</v>
      </c>
      <c r="E74" s="24">
        <v>12</v>
      </c>
      <c r="F74" s="774"/>
      <c r="G74" s="775"/>
      <c r="H74" s="679"/>
      <c r="I74" s="657"/>
      <c r="J74" s="211" t="s">
        <v>824</v>
      </c>
      <c r="K74" s="42">
        <f>VLOOKUP($A74&amp;K$108,決統データ!$A$3:$DE$2059,$E74+19,FALSE)</f>
        <v>0</v>
      </c>
      <c r="L74" s="42">
        <f>VLOOKUP($A74&amp;L$108,決統データ!$A$3:$DE$2059,$E74+19,FALSE)</f>
        <v>0</v>
      </c>
      <c r="M74" s="42">
        <f>VLOOKUP($A74&amp;M$108,決統データ!$A$3:$DE$2059,$E74+19,FALSE)</f>
        <v>0</v>
      </c>
      <c r="N74" s="167">
        <f t="shared" si="2"/>
        <v>0</v>
      </c>
    </row>
    <row r="75" spans="1:14" ht="15.75" customHeight="1">
      <c r="A75" s="27" t="str">
        <f>+B75&amp;C75&amp;D75</f>
        <v>1714002</v>
      </c>
      <c r="B75" s="28" t="s">
        <v>133</v>
      </c>
      <c r="C75" s="29">
        <v>40</v>
      </c>
      <c r="D75" s="28" t="s">
        <v>140</v>
      </c>
      <c r="E75" s="428">
        <v>13</v>
      </c>
      <c r="F75" s="774"/>
      <c r="G75" s="775"/>
      <c r="H75" s="746" t="s">
        <v>1359</v>
      </c>
      <c r="I75" s="674"/>
      <c r="J75" s="211" t="s">
        <v>605</v>
      </c>
      <c r="K75" s="42">
        <f>VLOOKUP($A75&amp;K$108,決統データ!$A$3:$DE$2059,$E75+19,FALSE)</f>
        <v>0</v>
      </c>
      <c r="L75" s="42">
        <f>VLOOKUP($A75&amp;L$108,決統データ!$A$3:$DE$2059,$E75+19,FALSE)</f>
        <v>0</v>
      </c>
      <c r="M75" s="42">
        <f>VLOOKUP($A75&amp;M$108,決統データ!$A$3:$DE$2059,$E75+19,FALSE)</f>
        <v>0</v>
      </c>
      <c r="N75" s="167">
        <f t="shared" si="2"/>
        <v>0</v>
      </c>
    </row>
    <row r="76" spans="1:14" ht="15.75" customHeight="1">
      <c r="A76" s="27" t="str">
        <f>+B76&amp;C76&amp;D76</f>
        <v>1714002</v>
      </c>
      <c r="B76" s="28" t="s">
        <v>133</v>
      </c>
      <c r="C76" s="29">
        <v>40</v>
      </c>
      <c r="D76" s="28" t="s">
        <v>140</v>
      </c>
      <c r="E76" s="428">
        <v>14</v>
      </c>
      <c r="F76" s="774"/>
      <c r="G76" s="775"/>
      <c r="H76" s="746"/>
      <c r="I76" s="674"/>
      <c r="J76" s="211" t="s">
        <v>824</v>
      </c>
      <c r="K76" s="42">
        <f>VLOOKUP($A76&amp;K$108,決統データ!$A$3:$DE$2059,$E76+19,FALSE)</f>
        <v>0</v>
      </c>
      <c r="L76" s="42">
        <f>VLOOKUP($A76&amp;L$108,決統データ!$A$3:$DE$2059,$E76+19,FALSE)</f>
        <v>0</v>
      </c>
      <c r="M76" s="42">
        <f>VLOOKUP($A76&amp;M$108,決統データ!$A$3:$DE$2059,$E76+19,FALSE)</f>
        <v>0</v>
      </c>
      <c r="N76" s="167">
        <f t="shared" si="2"/>
        <v>0</v>
      </c>
    </row>
    <row r="77" spans="1:14" ht="15.75" customHeight="1">
      <c r="A77" s="27" t="str">
        <f t="shared" si="3"/>
        <v>1714002</v>
      </c>
      <c r="B77" s="28" t="s">
        <v>133</v>
      </c>
      <c r="C77" s="29">
        <v>40</v>
      </c>
      <c r="D77" s="28" t="s">
        <v>796</v>
      </c>
      <c r="E77" s="24">
        <v>15</v>
      </c>
      <c r="F77" s="774"/>
      <c r="G77" s="775"/>
      <c r="H77" s="746" t="s">
        <v>82</v>
      </c>
      <c r="I77" s="674"/>
      <c r="J77" s="211" t="s">
        <v>605</v>
      </c>
      <c r="K77" s="42">
        <f>VLOOKUP($A77&amp;K$108,決統データ!$A$3:$DE$2059,$E77+19,FALSE)</f>
        <v>0</v>
      </c>
      <c r="L77" s="42">
        <f>VLOOKUP($A77&amp;L$108,決統データ!$A$3:$DE$2059,$E77+19,FALSE)</f>
        <v>0</v>
      </c>
      <c r="M77" s="42">
        <f>VLOOKUP($A77&amp;M$108,決統データ!$A$3:$DE$2059,$E77+19,FALSE)</f>
        <v>0</v>
      </c>
      <c r="N77" s="167">
        <f t="shared" si="2"/>
        <v>0</v>
      </c>
    </row>
    <row r="78" spans="1:14" ht="15.75" customHeight="1">
      <c r="A78" s="27" t="str">
        <f t="shared" si="3"/>
        <v>1714002</v>
      </c>
      <c r="B78" s="28" t="s">
        <v>133</v>
      </c>
      <c r="C78" s="29">
        <v>40</v>
      </c>
      <c r="D78" s="28" t="s">
        <v>796</v>
      </c>
      <c r="E78" s="24">
        <v>16</v>
      </c>
      <c r="F78" s="774"/>
      <c r="G78" s="775"/>
      <c r="H78" s="746"/>
      <c r="I78" s="674"/>
      <c r="J78" s="211" t="s">
        <v>824</v>
      </c>
      <c r="K78" s="42">
        <f>VLOOKUP($A78&amp;K$108,決統データ!$A$3:$DE$2059,$E78+19,FALSE)</f>
        <v>0</v>
      </c>
      <c r="L78" s="42">
        <f>VLOOKUP($A78&amp;L$108,決統データ!$A$3:$DE$2059,$E78+19,FALSE)</f>
        <v>0</v>
      </c>
      <c r="M78" s="42">
        <f>VLOOKUP($A78&amp;M$108,決統データ!$A$3:$DE$2059,$E78+19,FALSE)</f>
        <v>0</v>
      </c>
      <c r="N78" s="167">
        <f t="shared" si="2"/>
        <v>0</v>
      </c>
    </row>
    <row r="79" spans="1:14" ht="15.75" customHeight="1">
      <c r="A79" s="27" t="str">
        <f t="shared" si="3"/>
        <v>1714002</v>
      </c>
      <c r="B79" s="28" t="s">
        <v>133</v>
      </c>
      <c r="C79" s="29">
        <v>40</v>
      </c>
      <c r="D79" s="28" t="s">
        <v>796</v>
      </c>
      <c r="E79" s="24">
        <v>17</v>
      </c>
      <c r="F79" s="774"/>
      <c r="G79" s="775"/>
      <c r="H79" s="781" t="s">
        <v>81</v>
      </c>
      <c r="I79" s="595"/>
      <c r="J79" s="211" t="s">
        <v>605</v>
      </c>
      <c r="K79" s="42">
        <f>VLOOKUP($A79&amp;K$108,決統データ!$A$3:$DE$2059,$E79+19,FALSE)</f>
        <v>0</v>
      </c>
      <c r="L79" s="42">
        <f>VLOOKUP($A79&amp;L$108,決統データ!$A$3:$DE$2059,$E79+19,FALSE)</f>
        <v>0</v>
      </c>
      <c r="M79" s="42">
        <f>VLOOKUP($A79&amp;M$108,決統データ!$A$3:$DE$2059,$E79+19,FALSE)</f>
        <v>0</v>
      </c>
      <c r="N79" s="167">
        <f t="shared" ref="N79:N104" si="4">SUM(K79:M79)</f>
        <v>0</v>
      </c>
    </row>
    <row r="80" spans="1:14" ht="15.75" customHeight="1">
      <c r="A80" s="27" t="str">
        <f t="shared" si="3"/>
        <v>1714002</v>
      </c>
      <c r="B80" s="28" t="s">
        <v>133</v>
      </c>
      <c r="C80" s="29">
        <v>40</v>
      </c>
      <c r="D80" s="28" t="s">
        <v>796</v>
      </c>
      <c r="E80" s="24">
        <v>18</v>
      </c>
      <c r="F80" s="774"/>
      <c r="G80" s="775"/>
      <c r="H80" s="781"/>
      <c r="I80" s="595"/>
      <c r="J80" s="211" t="s">
        <v>824</v>
      </c>
      <c r="K80" s="42">
        <f>VLOOKUP($A80&amp;K$108,決統データ!$A$3:$DE$2059,$E80+19,FALSE)</f>
        <v>0</v>
      </c>
      <c r="L80" s="42">
        <f>VLOOKUP($A80&amp;L$108,決統データ!$A$3:$DE$2059,$E80+19,FALSE)</f>
        <v>0</v>
      </c>
      <c r="M80" s="42">
        <f>VLOOKUP($A80&amp;M$108,決統データ!$A$3:$DE$2059,$E80+19,FALSE)</f>
        <v>0</v>
      </c>
      <c r="N80" s="167">
        <f t="shared" si="4"/>
        <v>0</v>
      </c>
    </row>
    <row r="81" spans="1:14" ht="15.75" customHeight="1">
      <c r="A81" s="27" t="str">
        <f t="shared" ref="A81:A86" si="5">+B81&amp;C81&amp;D81</f>
        <v>1714002</v>
      </c>
      <c r="B81" s="28" t="s">
        <v>1484</v>
      </c>
      <c r="C81" s="29">
        <v>40</v>
      </c>
      <c r="D81" s="28" t="s">
        <v>561</v>
      </c>
      <c r="E81" s="426">
        <v>19</v>
      </c>
      <c r="F81" s="774"/>
      <c r="G81" s="775"/>
      <c r="H81" s="761" t="s">
        <v>373</v>
      </c>
      <c r="I81" s="748"/>
      <c r="J81" s="211" t="s">
        <v>605</v>
      </c>
      <c r="K81" s="42">
        <f>VLOOKUP($A81&amp;K$108,決統データ!$A$3:$DE$2059,$E81+19,FALSE)</f>
        <v>0</v>
      </c>
      <c r="L81" s="42">
        <f>VLOOKUP($A81&amp;L$108,決統データ!$A$3:$DE$2059,$E81+19,FALSE)</f>
        <v>0</v>
      </c>
      <c r="M81" s="42">
        <f>VLOOKUP($A81&amp;M$108,決統データ!$A$3:$DE$2059,$E81+19,FALSE)</f>
        <v>0</v>
      </c>
      <c r="N81" s="167">
        <f t="shared" si="4"/>
        <v>0</v>
      </c>
    </row>
    <row r="82" spans="1:14" ht="15.75" customHeight="1">
      <c r="A82" s="27" t="str">
        <f t="shared" si="5"/>
        <v>1714002</v>
      </c>
      <c r="B82" s="28" t="s">
        <v>1484</v>
      </c>
      <c r="C82" s="29">
        <v>40</v>
      </c>
      <c r="D82" s="28" t="s">
        <v>561</v>
      </c>
      <c r="E82" s="426">
        <v>20</v>
      </c>
      <c r="F82" s="774"/>
      <c r="G82" s="775"/>
      <c r="H82" s="762"/>
      <c r="I82" s="750"/>
      <c r="J82" s="211" t="s">
        <v>824</v>
      </c>
      <c r="K82" s="42">
        <f>VLOOKUP($A82&amp;K$108,決統データ!$A$3:$DE$2059,$E82+19,FALSE)</f>
        <v>0</v>
      </c>
      <c r="L82" s="42">
        <f>VLOOKUP($A82&amp;L$108,決統データ!$A$3:$DE$2059,$E82+19,FALSE)</f>
        <v>0</v>
      </c>
      <c r="M82" s="42">
        <f>VLOOKUP($A82&amp;M$108,決統データ!$A$3:$DE$2059,$E82+19,FALSE)</f>
        <v>0</v>
      </c>
      <c r="N82" s="167">
        <f t="shared" si="4"/>
        <v>0</v>
      </c>
    </row>
    <row r="83" spans="1:14" ht="15.75" customHeight="1">
      <c r="A83" s="27" t="str">
        <f t="shared" si="5"/>
        <v>1714002</v>
      </c>
      <c r="B83" s="28" t="s">
        <v>1484</v>
      </c>
      <c r="C83" s="29">
        <v>40</v>
      </c>
      <c r="D83" s="28" t="s">
        <v>561</v>
      </c>
      <c r="E83" s="426">
        <v>21</v>
      </c>
      <c r="F83" s="774"/>
      <c r="G83" s="775"/>
      <c r="H83" s="761" t="s">
        <v>1631</v>
      </c>
      <c r="I83" s="748"/>
      <c r="J83" s="211" t="s">
        <v>605</v>
      </c>
      <c r="K83" s="42">
        <f>VLOOKUP($A83&amp;K$108,決統データ!$A$3:$DE$2059,$E83+19,FALSE)</f>
        <v>0</v>
      </c>
      <c r="L83" s="42">
        <f>VLOOKUP($A83&amp;L$108,決統データ!$A$3:$DE$2059,$E83+19,FALSE)</f>
        <v>0</v>
      </c>
      <c r="M83" s="42">
        <f>VLOOKUP($A83&amp;M$108,決統データ!$A$3:$DE$2059,$E83+19,FALSE)</f>
        <v>0</v>
      </c>
      <c r="N83" s="167">
        <f t="shared" si="4"/>
        <v>0</v>
      </c>
    </row>
    <row r="84" spans="1:14" ht="15.75" customHeight="1">
      <c r="A84" s="27" t="str">
        <f t="shared" si="5"/>
        <v>1714002</v>
      </c>
      <c r="B84" s="28" t="s">
        <v>1484</v>
      </c>
      <c r="C84" s="29">
        <v>40</v>
      </c>
      <c r="D84" s="28" t="s">
        <v>561</v>
      </c>
      <c r="E84" s="426">
        <v>22</v>
      </c>
      <c r="F84" s="774"/>
      <c r="G84" s="775"/>
      <c r="H84" s="762"/>
      <c r="I84" s="750"/>
      <c r="J84" s="211" t="s">
        <v>824</v>
      </c>
      <c r="K84" s="42">
        <f>VLOOKUP($A84&amp;K$108,決統データ!$A$3:$DE$2059,$E84+19,FALSE)</f>
        <v>0</v>
      </c>
      <c r="L84" s="42">
        <f>VLOOKUP($A84&amp;L$108,決統データ!$A$3:$DE$2059,$E84+19,FALSE)</f>
        <v>0</v>
      </c>
      <c r="M84" s="42">
        <f>VLOOKUP($A84&amp;M$108,決統データ!$A$3:$DE$2059,$E84+19,FALSE)</f>
        <v>0</v>
      </c>
      <c r="N84" s="167">
        <f t="shared" si="4"/>
        <v>0</v>
      </c>
    </row>
    <row r="85" spans="1:14" ht="15.75" customHeight="1">
      <c r="A85" s="27" t="str">
        <f t="shared" si="5"/>
        <v>1714002</v>
      </c>
      <c r="B85" s="28" t="s">
        <v>1484</v>
      </c>
      <c r="C85" s="29">
        <v>40</v>
      </c>
      <c r="D85" s="28" t="s">
        <v>561</v>
      </c>
      <c r="E85" s="426">
        <v>23</v>
      </c>
      <c r="F85" s="774"/>
      <c r="G85" s="775"/>
      <c r="H85" s="761" t="s">
        <v>1483</v>
      </c>
      <c r="I85" s="748"/>
      <c r="J85" s="211" t="s">
        <v>605</v>
      </c>
      <c r="K85" s="42">
        <f>VLOOKUP($A85&amp;K$108,決統データ!$A$3:$DE$2059,$E85+19,FALSE)</f>
        <v>0</v>
      </c>
      <c r="L85" s="42">
        <f>VLOOKUP($A85&amp;L$108,決統データ!$A$3:$DE$2059,$E85+19,FALSE)</f>
        <v>0</v>
      </c>
      <c r="M85" s="42">
        <f>VLOOKUP($A85&amp;M$108,決統データ!$A$3:$DE$2059,$E85+19,FALSE)</f>
        <v>0</v>
      </c>
      <c r="N85" s="167">
        <f t="shared" si="4"/>
        <v>0</v>
      </c>
    </row>
    <row r="86" spans="1:14" ht="15.75" customHeight="1">
      <c r="A86" s="27" t="str">
        <f t="shared" si="5"/>
        <v>1714002</v>
      </c>
      <c r="B86" s="28" t="s">
        <v>1484</v>
      </c>
      <c r="C86" s="29">
        <v>40</v>
      </c>
      <c r="D86" s="28" t="s">
        <v>561</v>
      </c>
      <c r="E86" s="426">
        <v>24</v>
      </c>
      <c r="F86" s="774"/>
      <c r="G86" s="775"/>
      <c r="H86" s="762"/>
      <c r="I86" s="750"/>
      <c r="J86" s="211" t="s">
        <v>824</v>
      </c>
      <c r="K86" s="42">
        <f>VLOOKUP($A86&amp;K$108,決統データ!$A$3:$DE$2059,$E86+19,FALSE)</f>
        <v>0</v>
      </c>
      <c r="L86" s="42">
        <f>VLOOKUP($A86&amp;L$108,決統データ!$A$3:$DE$2059,$E86+19,FALSE)</f>
        <v>0</v>
      </c>
      <c r="M86" s="42">
        <f>VLOOKUP($A86&amp;M$108,決統データ!$A$3:$DE$2059,$E86+19,FALSE)</f>
        <v>0</v>
      </c>
      <c r="N86" s="167">
        <f t="shared" si="4"/>
        <v>0</v>
      </c>
    </row>
    <row r="87" spans="1:14" ht="15.75" customHeight="1">
      <c r="A87" s="27" t="str">
        <f t="shared" ref="A87:A94" si="6">+B87&amp;C87&amp;D87</f>
        <v>1714002</v>
      </c>
      <c r="B87" s="28" t="s">
        <v>1484</v>
      </c>
      <c r="C87" s="29">
        <v>40</v>
      </c>
      <c r="D87" s="28" t="s">
        <v>561</v>
      </c>
      <c r="E87" s="426">
        <v>25</v>
      </c>
      <c r="F87" s="774"/>
      <c r="G87" s="775"/>
      <c r="H87" s="746" t="s">
        <v>80</v>
      </c>
      <c r="I87" s="674"/>
      <c r="J87" s="211" t="s">
        <v>605</v>
      </c>
      <c r="K87" s="42">
        <f>VLOOKUP($A87&amp;K$108,決統データ!$A$3:$DE$2059,$E87+19,FALSE)</f>
        <v>0</v>
      </c>
      <c r="L87" s="42">
        <f>VLOOKUP($A87&amp;L$108,決統データ!$A$3:$DE$2059,$E87+19,FALSE)</f>
        <v>14649</v>
      </c>
      <c r="M87" s="42">
        <f>VLOOKUP($A87&amp;M$108,決統データ!$A$3:$DE$2059,$E87+19,FALSE)</f>
        <v>30840</v>
      </c>
      <c r="N87" s="167">
        <f t="shared" si="4"/>
        <v>45489</v>
      </c>
    </row>
    <row r="88" spans="1:14" ht="15.75" customHeight="1">
      <c r="A88" s="27" t="str">
        <f t="shared" si="6"/>
        <v>1714002</v>
      </c>
      <c r="B88" s="28" t="s">
        <v>1484</v>
      </c>
      <c r="C88" s="29">
        <v>40</v>
      </c>
      <c r="D88" s="28" t="s">
        <v>561</v>
      </c>
      <c r="E88" s="426">
        <v>26</v>
      </c>
      <c r="F88" s="776"/>
      <c r="G88" s="777"/>
      <c r="H88" s="746"/>
      <c r="I88" s="674"/>
      <c r="J88" s="211" t="s">
        <v>824</v>
      </c>
      <c r="K88" s="42">
        <f>VLOOKUP($A88&amp;K$108,決統データ!$A$3:$DE$2059,$E88+19,FALSE)</f>
        <v>0</v>
      </c>
      <c r="L88" s="42">
        <f>VLOOKUP($A88&amp;L$108,決統データ!$A$3:$DE$2059,$E88+19,FALSE)</f>
        <v>14649</v>
      </c>
      <c r="M88" s="42">
        <f>VLOOKUP($A88&amp;M$108,決統データ!$A$3:$DE$2059,$E88+19,FALSE)</f>
        <v>30840</v>
      </c>
      <c r="N88" s="167">
        <f t="shared" si="4"/>
        <v>45489</v>
      </c>
    </row>
    <row r="89" spans="1:14" ht="15.75" customHeight="1">
      <c r="A89" s="27" t="str">
        <f t="shared" si="6"/>
        <v>1714002</v>
      </c>
      <c r="B89" s="28" t="s">
        <v>1484</v>
      </c>
      <c r="C89" s="29">
        <v>40</v>
      </c>
      <c r="D89" s="28" t="s">
        <v>561</v>
      </c>
      <c r="E89" s="426">
        <v>27</v>
      </c>
      <c r="F89" s="765" t="s">
        <v>372</v>
      </c>
      <c r="G89" s="766"/>
      <c r="H89" s="771" t="s">
        <v>369</v>
      </c>
      <c r="I89" s="771"/>
      <c r="J89" s="211" t="s">
        <v>605</v>
      </c>
      <c r="K89" s="42">
        <f>VLOOKUP($A89&amp;K$108,決統データ!$A$3:$DE$2059,$E89+19,FALSE)</f>
        <v>0</v>
      </c>
      <c r="L89" s="42">
        <f>VLOOKUP($A89&amp;L$108,決統データ!$A$3:$DE$2059,$E89+19,FALSE)</f>
        <v>0</v>
      </c>
      <c r="M89" s="42">
        <f>VLOOKUP($A89&amp;M$108,決統データ!$A$3:$DE$2059,$E89+19,FALSE)</f>
        <v>0</v>
      </c>
      <c r="N89" s="167">
        <f t="shared" si="4"/>
        <v>0</v>
      </c>
    </row>
    <row r="90" spans="1:14" ht="15.75" customHeight="1">
      <c r="A90" s="27" t="str">
        <f t="shared" si="6"/>
        <v>1714002</v>
      </c>
      <c r="B90" s="28" t="s">
        <v>1484</v>
      </c>
      <c r="C90" s="29">
        <v>40</v>
      </c>
      <c r="D90" s="28" t="s">
        <v>561</v>
      </c>
      <c r="E90" s="426">
        <v>28</v>
      </c>
      <c r="F90" s="767"/>
      <c r="G90" s="768"/>
      <c r="H90" s="771"/>
      <c r="I90" s="771"/>
      <c r="J90" s="211" t="s">
        <v>824</v>
      </c>
      <c r="K90" s="42">
        <f>VLOOKUP($A90&amp;K$108,決統データ!$A$3:$DE$2059,$E90+19,FALSE)</f>
        <v>0</v>
      </c>
      <c r="L90" s="42">
        <f>VLOOKUP($A90&amp;L$108,決統データ!$A$3:$DE$2059,$E90+19,FALSE)</f>
        <v>0</v>
      </c>
      <c r="M90" s="42">
        <f>VLOOKUP($A90&amp;M$108,決統データ!$A$3:$DE$2059,$E90+19,FALSE)</f>
        <v>0</v>
      </c>
      <c r="N90" s="167">
        <f t="shared" si="4"/>
        <v>0</v>
      </c>
    </row>
    <row r="91" spans="1:14" ht="15.75" customHeight="1">
      <c r="A91" s="27" t="str">
        <f t="shared" si="6"/>
        <v>1714002</v>
      </c>
      <c r="B91" s="28" t="s">
        <v>1484</v>
      </c>
      <c r="C91" s="29">
        <v>40</v>
      </c>
      <c r="D91" s="28" t="s">
        <v>561</v>
      </c>
      <c r="E91" s="426">
        <v>29</v>
      </c>
      <c r="F91" s="767"/>
      <c r="G91" s="768"/>
      <c r="H91" s="674" t="s">
        <v>370</v>
      </c>
      <c r="I91" s="674"/>
      <c r="J91" s="211" t="s">
        <v>605</v>
      </c>
      <c r="K91" s="42">
        <f>VLOOKUP($A91&amp;K$108,決統データ!$A$3:$DE$2059,$E91+19,FALSE)</f>
        <v>1381</v>
      </c>
      <c r="L91" s="42">
        <f>VLOOKUP($A91&amp;L$108,決統データ!$A$3:$DE$2059,$E91+19,FALSE)</f>
        <v>430</v>
      </c>
      <c r="M91" s="42">
        <f>VLOOKUP($A91&amp;M$108,決統データ!$A$3:$DE$2059,$E91+19,FALSE)</f>
        <v>1111</v>
      </c>
      <c r="N91" s="167">
        <f t="shared" si="4"/>
        <v>2922</v>
      </c>
    </row>
    <row r="92" spans="1:14" ht="15.75" customHeight="1">
      <c r="A92" s="27" t="str">
        <f t="shared" si="6"/>
        <v>1714002</v>
      </c>
      <c r="B92" s="28" t="s">
        <v>1484</v>
      </c>
      <c r="C92" s="29">
        <v>40</v>
      </c>
      <c r="D92" s="28" t="s">
        <v>561</v>
      </c>
      <c r="E92" s="426">
        <v>30</v>
      </c>
      <c r="F92" s="767"/>
      <c r="G92" s="768"/>
      <c r="H92" s="674"/>
      <c r="I92" s="674"/>
      <c r="J92" s="211" t="s">
        <v>824</v>
      </c>
      <c r="K92" s="42">
        <f>VLOOKUP($A92&amp;K$108,決統データ!$A$3:$DE$2059,$E92+19,FALSE)</f>
        <v>1381</v>
      </c>
      <c r="L92" s="42">
        <f>VLOOKUP($A92&amp;L$108,決統データ!$A$3:$DE$2059,$E92+19,FALSE)</f>
        <v>430</v>
      </c>
      <c r="M92" s="42">
        <f>VLOOKUP($A92&amp;M$108,決統データ!$A$3:$DE$2059,$E92+19,FALSE)</f>
        <v>1111</v>
      </c>
      <c r="N92" s="167">
        <f t="shared" si="4"/>
        <v>2922</v>
      </c>
    </row>
    <row r="93" spans="1:14" ht="15.75" customHeight="1">
      <c r="A93" s="27" t="str">
        <f t="shared" si="6"/>
        <v>1714002</v>
      </c>
      <c r="B93" s="28" t="s">
        <v>1484</v>
      </c>
      <c r="C93" s="29">
        <v>40</v>
      </c>
      <c r="D93" s="28" t="s">
        <v>561</v>
      </c>
      <c r="E93" s="426">
        <v>31</v>
      </c>
      <c r="F93" s="767"/>
      <c r="G93" s="768"/>
      <c r="H93" s="674" t="s">
        <v>373</v>
      </c>
      <c r="I93" s="674"/>
      <c r="J93" s="211" t="s">
        <v>605</v>
      </c>
      <c r="K93" s="42">
        <f>VLOOKUP($A93&amp;K$108,決統データ!$A$3:$DE$2059,$E93+19,FALSE)</f>
        <v>104</v>
      </c>
      <c r="L93" s="42">
        <f>VLOOKUP($A93&amp;L$108,決統データ!$A$3:$DE$2059,$E93+19,FALSE)</f>
        <v>0</v>
      </c>
      <c r="M93" s="42">
        <f>VLOOKUP($A93&amp;M$108,決統データ!$A$3:$DE$2059,$E93+19,FALSE)</f>
        <v>0</v>
      </c>
      <c r="N93" s="167">
        <f t="shared" si="4"/>
        <v>104</v>
      </c>
    </row>
    <row r="94" spans="1:14" ht="15.75" customHeight="1">
      <c r="A94" s="27" t="str">
        <f t="shared" si="6"/>
        <v>1714002</v>
      </c>
      <c r="B94" s="28" t="s">
        <v>1484</v>
      </c>
      <c r="C94" s="29">
        <v>40</v>
      </c>
      <c r="D94" s="28" t="s">
        <v>561</v>
      </c>
      <c r="E94" s="426">
        <v>32</v>
      </c>
      <c r="F94" s="767"/>
      <c r="G94" s="768"/>
      <c r="H94" s="674"/>
      <c r="I94" s="674"/>
      <c r="J94" s="211" t="s">
        <v>824</v>
      </c>
      <c r="K94" s="42">
        <f>VLOOKUP($A94&amp;K$108,決統データ!$A$3:$DE$2059,$E94+19,FALSE)</f>
        <v>104</v>
      </c>
      <c r="L94" s="42">
        <f>VLOOKUP($A94&amp;L$108,決統データ!$A$3:$DE$2059,$E94+19,FALSE)</f>
        <v>0</v>
      </c>
      <c r="M94" s="42">
        <f>VLOOKUP($A94&amp;M$108,決統データ!$A$3:$DE$2059,$E94+19,FALSE)</f>
        <v>0</v>
      </c>
      <c r="N94" s="167">
        <f t="shared" si="4"/>
        <v>104</v>
      </c>
    </row>
    <row r="95" spans="1:14" ht="15.75" customHeight="1">
      <c r="A95" s="27" t="str">
        <f t="shared" ref="A95:A100" si="7">+B95&amp;C95&amp;D95</f>
        <v>1714002</v>
      </c>
      <c r="B95" s="28" t="s">
        <v>1484</v>
      </c>
      <c r="C95" s="29">
        <v>40</v>
      </c>
      <c r="D95" s="28" t="s">
        <v>561</v>
      </c>
      <c r="E95" s="426">
        <v>33</v>
      </c>
      <c r="F95" s="767"/>
      <c r="G95" s="768"/>
      <c r="H95" s="761" t="s">
        <v>1631</v>
      </c>
      <c r="I95" s="748"/>
      <c r="J95" s="211" t="s">
        <v>605</v>
      </c>
      <c r="K95" s="42">
        <f>VLOOKUP($A95&amp;K$108,決統データ!$A$3:$DE$2059,$E95+19,FALSE)</f>
        <v>0</v>
      </c>
      <c r="L95" s="42">
        <f>VLOOKUP($A95&amp;L$108,決統データ!$A$3:$DE$2059,$E95+19,FALSE)</f>
        <v>0</v>
      </c>
      <c r="M95" s="42">
        <f>VLOOKUP($A95&amp;M$108,決統データ!$A$3:$DE$2059,$E95+19,FALSE)</f>
        <v>0</v>
      </c>
      <c r="N95" s="167">
        <f t="shared" si="4"/>
        <v>0</v>
      </c>
    </row>
    <row r="96" spans="1:14" ht="15.75" customHeight="1">
      <c r="A96" s="27" t="str">
        <f t="shared" si="7"/>
        <v>1714002</v>
      </c>
      <c r="B96" s="28" t="s">
        <v>1484</v>
      </c>
      <c r="C96" s="29">
        <v>40</v>
      </c>
      <c r="D96" s="28" t="s">
        <v>561</v>
      </c>
      <c r="E96" s="426">
        <v>34</v>
      </c>
      <c r="F96" s="767"/>
      <c r="G96" s="768"/>
      <c r="H96" s="762"/>
      <c r="I96" s="750"/>
      <c r="J96" s="211" t="s">
        <v>824</v>
      </c>
      <c r="K96" s="42">
        <f>VLOOKUP($A96&amp;K$108,決統データ!$A$3:$DE$2059,$E96+19,FALSE)</f>
        <v>0</v>
      </c>
      <c r="L96" s="42">
        <f>VLOOKUP($A96&amp;L$108,決統データ!$A$3:$DE$2059,$E96+19,FALSE)</f>
        <v>0</v>
      </c>
      <c r="M96" s="42">
        <f>VLOOKUP($A96&amp;M$108,決統データ!$A$3:$DE$2059,$E96+19,FALSE)</f>
        <v>0</v>
      </c>
      <c r="N96" s="167">
        <f t="shared" si="4"/>
        <v>0</v>
      </c>
    </row>
    <row r="97" spans="1:14" ht="15.75" customHeight="1">
      <c r="A97" s="27" t="str">
        <f t="shared" si="7"/>
        <v>1714002</v>
      </c>
      <c r="B97" s="28" t="s">
        <v>1484</v>
      </c>
      <c r="C97" s="29">
        <v>40</v>
      </c>
      <c r="D97" s="28" t="s">
        <v>561</v>
      </c>
      <c r="E97" s="426">
        <v>35</v>
      </c>
      <c r="F97" s="767"/>
      <c r="G97" s="768"/>
      <c r="H97" s="761" t="s">
        <v>1483</v>
      </c>
      <c r="I97" s="748"/>
      <c r="J97" s="211" t="s">
        <v>605</v>
      </c>
      <c r="K97" s="42">
        <f>VLOOKUP($A97&amp;K$108,決統データ!$A$3:$DE$2059,$E97+19,FALSE)</f>
        <v>0</v>
      </c>
      <c r="L97" s="42">
        <f>VLOOKUP($A97&amp;L$108,決統データ!$A$3:$DE$2059,$E97+19,FALSE)</f>
        <v>0</v>
      </c>
      <c r="M97" s="42">
        <f>VLOOKUP($A97&amp;M$108,決統データ!$A$3:$DE$2059,$E97+19,FALSE)</f>
        <v>0</v>
      </c>
      <c r="N97" s="167">
        <f t="shared" si="4"/>
        <v>0</v>
      </c>
    </row>
    <row r="98" spans="1:14" ht="15.75" customHeight="1">
      <c r="A98" s="27" t="str">
        <f t="shared" si="7"/>
        <v>1714002</v>
      </c>
      <c r="B98" s="28" t="s">
        <v>1484</v>
      </c>
      <c r="C98" s="29">
        <v>40</v>
      </c>
      <c r="D98" s="28" t="s">
        <v>561</v>
      </c>
      <c r="E98" s="426">
        <v>36</v>
      </c>
      <c r="F98" s="767"/>
      <c r="G98" s="768"/>
      <c r="H98" s="762"/>
      <c r="I98" s="750"/>
      <c r="J98" s="211" t="s">
        <v>824</v>
      </c>
      <c r="K98" s="42">
        <f>VLOOKUP($A98&amp;K$108,決統データ!$A$3:$DE$2059,$E98+19,FALSE)</f>
        <v>0</v>
      </c>
      <c r="L98" s="42">
        <f>VLOOKUP($A98&amp;L$108,決統データ!$A$3:$DE$2059,$E98+19,FALSE)</f>
        <v>0</v>
      </c>
      <c r="M98" s="42">
        <f>VLOOKUP($A98&amp;M$108,決統データ!$A$3:$DE$2059,$E98+19,FALSE)</f>
        <v>0</v>
      </c>
      <c r="N98" s="167">
        <f t="shared" si="4"/>
        <v>0</v>
      </c>
    </row>
    <row r="99" spans="1:14" ht="15.75" customHeight="1">
      <c r="A99" s="27" t="str">
        <f t="shared" si="7"/>
        <v>1714002</v>
      </c>
      <c r="B99" s="28" t="s">
        <v>1484</v>
      </c>
      <c r="C99" s="29">
        <v>40</v>
      </c>
      <c r="D99" s="28" t="s">
        <v>561</v>
      </c>
      <c r="E99" s="426">
        <v>37</v>
      </c>
      <c r="F99" s="767"/>
      <c r="G99" s="768"/>
      <c r="H99" s="657" t="s">
        <v>1359</v>
      </c>
      <c r="I99" s="657"/>
      <c r="J99" s="211" t="s">
        <v>605</v>
      </c>
      <c r="K99" s="42">
        <f>VLOOKUP($A99&amp;K$108,決統データ!$A$3:$DE$2059,$E99+19,FALSE)</f>
        <v>0</v>
      </c>
      <c r="L99" s="42">
        <f>VLOOKUP($A99&amp;L$108,決統データ!$A$3:$DE$2059,$E99+19,FALSE)</f>
        <v>0</v>
      </c>
      <c r="M99" s="42">
        <f>VLOOKUP($A99&amp;M$108,決統データ!$A$3:$DE$2059,$E99+19,FALSE)</f>
        <v>0</v>
      </c>
      <c r="N99" s="167">
        <f t="shared" si="4"/>
        <v>0</v>
      </c>
    </row>
    <row r="100" spans="1:14" ht="15.75" customHeight="1">
      <c r="A100" s="27" t="str">
        <f t="shared" si="7"/>
        <v>1714002</v>
      </c>
      <c r="B100" s="28" t="s">
        <v>1484</v>
      </c>
      <c r="C100" s="29">
        <v>40</v>
      </c>
      <c r="D100" s="28" t="s">
        <v>561</v>
      </c>
      <c r="E100" s="426">
        <v>38</v>
      </c>
      <c r="F100" s="767"/>
      <c r="G100" s="768"/>
      <c r="H100" s="657"/>
      <c r="I100" s="657"/>
      <c r="J100" s="211" t="s">
        <v>824</v>
      </c>
      <c r="K100" s="42">
        <f>VLOOKUP($A100&amp;K$108,決統データ!$A$3:$DE$2059,$E100+19,FALSE)</f>
        <v>0</v>
      </c>
      <c r="L100" s="42">
        <f>VLOOKUP($A100&amp;L$108,決統データ!$A$3:$DE$2059,$E100+19,FALSE)</f>
        <v>0</v>
      </c>
      <c r="M100" s="42">
        <f>VLOOKUP($A100&amp;M$108,決統データ!$A$3:$DE$2059,$E100+19,FALSE)</f>
        <v>0</v>
      </c>
      <c r="N100" s="167">
        <f t="shared" si="4"/>
        <v>0</v>
      </c>
    </row>
    <row r="101" spans="1:14" ht="15.75" customHeight="1">
      <c r="A101" s="27" t="str">
        <f>+B101&amp;C101&amp;D101</f>
        <v>1714002</v>
      </c>
      <c r="B101" s="28" t="s">
        <v>1484</v>
      </c>
      <c r="C101" s="29">
        <v>40</v>
      </c>
      <c r="D101" s="28" t="s">
        <v>561</v>
      </c>
      <c r="E101" s="426">
        <v>39</v>
      </c>
      <c r="F101" s="767"/>
      <c r="G101" s="768"/>
      <c r="H101" s="674" t="s">
        <v>368</v>
      </c>
      <c r="I101" s="674"/>
      <c r="J101" s="211" t="s">
        <v>605</v>
      </c>
      <c r="K101" s="42">
        <f>VLOOKUP($A101&amp;K$108,決統データ!$A$3:$DE$2059,$E101+19,FALSE)</f>
        <v>0</v>
      </c>
      <c r="L101" s="42">
        <f>VLOOKUP($A101&amp;L$108,決統データ!$A$3:$DE$2059,$E101+19,FALSE)</f>
        <v>0</v>
      </c>
      <c r="M101" s="42">
        <f>VLOOKUP($A101&amp;M$108,決統データ!$A$3:$DE$2059,$E101+19,FALSE)</f>
        <v>0</v>
      </c>
      <c r="N101" s="167">
        <f t="shared" si="4"/>
        <v>0</v>
      </c>
    </row>
    <row r="102" spans="1:14" ht="15.75" customHeight="1">
      <c r="A102" s="27" t="str">
        <f>+B102&amp;C102&amp;D102</f>
        <v>1714002</v>
      </c>
      <c r="B102" s="28" t="s">
        <v>1484</v>
      </c>
      <c r="C102" s="29">
        <v>40</v>
      </c>
      <c r="D102" s="28" t="s">
        <v>561</v>
      </c>
      <c r="E102" s="426">
        <v>40</v>
      </c>
      <c r="F102" s="767"/>
      <c r="G102" s="768"/>
      <c r="H102" s="674"/>
      <c r="I102" s="674"/>
      <c r="J102" s="211" t="s">
        <v>824</v>
      </c>
      <c r="K102" s="42">
        <f>VLOOKUP($A102&amp;K$108,決統データ!$A$3:$DE$2059,$E102+19,FALSE)</f>
        <v>0</v>
      </c>
      <c r="L102" s="42">
        <f>VLOOKUP($A102&amp;L$108,決統データ!$A$3:$DE$2059,$E102+19,FALSE)</f>
        <v>0</v>
      </c>
      <c r="M102" s="42">
        <f>VLOOKUP($A102&amp;M$108,決統データ!$A$3:$DE$2059,$E102+19,FALSE)</f>
        <v>0</v>
      </c>
      <c r="N102" s="167">
        <f t="shared" si="4"/>
        <v>0</v>
      </c>
    </row>
    <row r="103" spans="1:14" ht="15.75" customHeight="1">
      <c r="A103" s="27" t="str">
        <f>+B103&amp;C103&amp;D103</f>
        <v>1714002</v>
      </c>
      <c r="B103" s="28" t="s">
        <v>1484</v>
      </c>
      <c r="C103" s="29">
        <v>40</v>
      </c>
      <c r="D103" s="28" t="s">
        <v>561</v>
      </c>
      <c r="E103" s="426">
        <v>41</v>
      </c>
      <c r="F103" s="767"/>
      <c r="G103" s="768"/>
      <c r="H103" s="674" t="s">
        <v>737</v>
      </c>
      <c r="I103" s="674"/>
      <c r="J103" s="211" t="s">
        <v>605</v>
      </c>
      <c r="K103" s="42">
        <f>VLOOKUP($A103&amp;K$108,決統データ!$A$3:$DE$2059,$E103+19,FALSE)</f>
        <v>0</v>
      </c>
      <c r="L103" s="42">
        <f>VLOOKUP($A103&amp;L$108,決統データ!$A$3:$DE$2059,$E103+19,FALSE)</f>
        <v>0</v>
      </c>
      <c r="M103" s="42">
        <f>VLOOKUP($A103&amp;M$108,決統データ!$A$3:$DE$2059,$E103+19,FALSE)</f>
        <v>0</v>
      </c>
      <c r="N103" s="167">
        <f t="shared" si="4"/>
        <v>0</v>
      </c>
    </row>
    <row r="104" spans="1:14" ht="15.75" customHeight="1">
      <c r="A104" s="27" t="str">
        <f>+B104&amp;C104&amp;D104</f>
        <v>1714002</v>
      </c>
      <c r="B104" s="28" t="s">
        <v>1484</v>
      </c>
      <c r="C104" s="29">
        <v>40</v>
      </c>
      <c r="D104" s="28" t="s">
        <v>561</v>
      </c>
      <c r="E104" s="426">
        <v>42</v>
      </c>
      <c r="F104" s="769"/>
      <c r="G104" s="770"/>
      <c r="H104" s="674"/>
      <c r="I104" s="674"/>
      <c r="J104" s="211" t="s">
        <v>824</v>
      </c>
      <c r="K104" s="42">
        <f>VLOOKUP($A104&amp;K$108,決統データ!$A$3:$DE$2059,$E104+19,FALSE)</f>
        <v>0</v>
      </c>
      <c r="L104" s="42">
        <f>VLOOKUP($A104&amp;L$108,決統データ!$A$3:$DE$2059,$E104+19,FALSE)</f>
        <v>0</v>
      </c>
      <c r="M104" s="42">
        <f>VLOOKUP($A104&amp;M$108,決統データ!$A$3:$DE$2059,$E104+19,FALSE)</f>
        <v>3048</v>
      </c>
      <c r="N104" s="167">
        <f t="shared" si="4"/>
        <v>3048</v>
      </c>
    </row>
    <row r="105" spans="1:14">
      <c r="F105" s="163"/>
    </row>
    <row r="106" spans="1:14">
      <c r="F106" s="163"/>
    </row>
    <row r="107" spans="1:14">
      <c r="F107" s="163"/>
    </row>
    <row r="108" spans="1:14">
      <c r="F108" s="163"/>
      <c r="K108" s="170" t="str">
        <f t="shared" ref="K108:M108" si="8">+K109&amp;"000"</f>
        <v>263036000</v>
      </c>
      <c r="L108" s="170" t="str">
        <f t="shared" si="8"/>
        <v>263435000</v>
      </c>
      <c r="M108" s="170" t="str">
        <f t="shared" si="8"/>
        <v>264652000</v>
      </c>
    </row>
    <row r="109" spans="1:14">
      <c r="F109" s="163"/>
      <c r="K109" s="170" t="s">
        <v>758</v>
      </c>
      <c r="L109" s="170" t="s">
        <v>591</v>
      </c>
      <c r="M109" s="170" t="s">
        <v>598</v>
      </c>
    </row>
    <row r="110" spans="1:14">
      <c r="F110" s="163"/>
      <c r="K110" s="170" t="s">
        <v>757</v>
      </c>
      <c r="L110" s="170" t="s">
        <v>468</v>
      </c>
      <c r="M110" s="170" t="s">
        <v>599</v>
      </c>
    </row>
    <row r="111" spans="1:14">
      <c r="F111" s="163"/>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row r="145" spans="6:10">
      <c r="F145" s="152"/>
      <c r="G145" s="152"/>
      <c r="H145" s="152"/>
      <c r="I145" s="152"/>
      <c r="J145" s="152"/>
    </row>
    <row r="146" spans="6:10">
      <c r="F146" s="152"/>
      <c r="G146" s="152"/>
      <c r="H146" s="152"/>
      <c r="I146" s="152"/>
      <c r="J146" s="152"/>
    </row>
    <row r="147" spans="6:10">
      <c r="F147" s="152"/>
      <c r="G147" s="152"/>
      <c r="H147" s="152"/>
      <c r="I147" s="152"/>
      <c r="J147" s="152"/>
    </row>
    <row r="148" spans="6:10">
      <c r="F148" s="152"/>
      <c r="G148" s="152"/>
      <c r="H148" s="152"/>
      <c r="I148" s="152"/>
      <c r="J148" s="152"/>
    </row>
  </sheetData>
  <customSheetViews>
    <customSheetView guid="{247A5D4D-80F1-4466-92F7-7A3BC78E450F}" showPageBreaks="1" printArea="1">
      <selection activeCell="C43" sqref="C43"/>
      <pageMargins left="0.78740157480314965" right="0.78740157480314965" top="0.78740157480314965" bottom="0.59055118110236227" header="0.51181102362204722" footer="0.51181102362204722"/>
      <pageSetup paperSize="9" scale="52" pageOrder="overThenDown" orientation="portrait" blackAndWhite="1" horizontalDpi="300" verticalDpi="300"/>
      <headerFooter alignWithMargins="0"/>
    </customSheetView>
  </customSheetViews>
  <mergeCells count="62">
    <mergeCell ref="H75:I76"/>
    <mergeCell ref="H95:I96"/>
    <mergeCell ref="H97:I98"/>
    <mergeCell ref="H87:I88"/>
    <mergeCell ref="H79:I80"/>
    <mergeCell ref="H77:I78"/>
    <mergeCell ref="H81:I82"/>
    <mergeCell ref="H83:I84"/>
    <mergeCell ref="H85:I86"/>
    <mergeCell ref="F58:H61"/>
    <mergeCell ref="I58:I59"/>
    <mergeCell ref="I60:I61"/>
    <mergeCell ref="H65:I66"/>
    <mergeCell ref="F62:J62"/>
    <mergeCell ref="I11:I12"/>
    <mergeCell ref="I13:I14"/>
    <mergeCell ref="I15:I16"/>
    <mergeCell ref="F89:G104"/>
    <mergeCell ref="H103:I104"/>
    <mergeCell ref="H89:I90"/>
    <mergeCell ref="F63:G88"/>
    <mergeCell ref="H63:I64"/>
    <mergeCell ref="H101:I102"/>
    <mergeCell ref="H91:I92"/>
    <mergeCell ref="H93:I94"/>
    <mergeCell ref="H99:I100"/>
    <mergeCell ref="H67:I68"/>
    <mergeCell ref="H69:I70"/>
    <mergeCell ref="H71:I72"/>
    <mergeCell ref="H73:I74"/>
    <mergeCell ref="F54:H57"/>
    <mergeCell ref="F31:F41"/>
    <mergeCell ref="H37:I38"/>
    <mergeCell ref="G31:I32"/>
    <mergeCell ref="H33:I34"/>
    <mergeCell ref="F49:H50"/>
    <mergeCell ref="I56:I57"/>
    <mergeCell ref="I54:I55"/>
    <mergeCell ref="H35:I36"/>
    <mergeCell ref="F51:H52"/>
    <mergeCell ref="H39:I40"/>
    <mergeCell ref="F42:I43"/>
    <mergeCell ref="H46:I47"/>
    <mergeCell ref="H41:I41"/>
    <mergeCell ref="F44:G48"/>
    <mergeCell ref="H44:I45"/>
    <mergeCell ref="F2:J2"/>
    <mergeCell ref="H5:I6"/>
    <mergeCell ref="I7:I8"/>
    <mergeCell ref="I9:I10"/>
    <mergeCell ref="G3:G4"/>
    <mergeCell ref="H3:I4"/>
    <mergeCell ref="H7:H30"/>
    <mergeCell ref="I17:I18"/>
    <mergeCell ref="I25:I26"/>
    <mergeCell ref="G5:G30"/>
    <mergeCell ref="I19:I20"/>
    <mergeCell ref="I21:I22"/>
    <mergeCell ref="I23:I24"/>
    <mergeCell ref="I27:I28"/>
    <mergeCell ref="I29:I30"/>
    <mergeCell ref="F3:F30"/>
  </mergeCells>
  <phoneticPr fontId="3"/>
  <pageMargins left="0.78740157480314965" right="0.78740157480314965" top="0.78740157480314965" bottom="0.59055118110236227" header="0.51181102362204722" footer="0.51181102362204722"/>
  <pageSetup paperSize="9" scale="45" pageOrder="overThenDown"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M43"/>
  <sheetViews>
    <sheetView view="pageBreakPreview" zoomScaleNormal="80" zoomScaleSheetLayoutView="100" workbookViewId="0"/>
  </sheetViews>
  <sheetFormatPr defaultColWidth="9" defaultRowHeight="14"/>
  <cols>
    <col min="1" max="1" width="9.75" style="1" customWidth="1"/>
    <col min="2" max="2" width="4.33203125" style="1" customWidth="1"/>
    <col min="3" max="4" width="3.33203125" style="1" customWidth="1"/>
    <col min="5" max="5" width="6.33203125" style="24" customWidth="1"/>
    <col min="6" max="6" width="5.25" style="1" customWidth="1"/>
    <col min="7" max="7" width="6" style="1" customWidth="1"/>
    <col min="8" max="8" width="4.83203125" style="1" customWidth="1"/>
    <col min="9" max="9" width="28.25" style="1" customWidth="1"/>
    <col min="10" max="12" width="13.25" style="1" customWidth="1"/>
    <col min="13" max="13" width="13.25" style="152" customWidth="1"/>
    <col min="14" max="16384" width="9" style="1"/>
  </cols>
  <sheetData>
    <row r="1" spans="1:13" ht="20.25" customHeight="1">
      <c r="F1" s="1" t="s">
        <v>132</v>
      </c>
      <c r="K1" s="161"/>
      <c r="M1" s="161" t="s">
        <v>523</v>
      </c>
    </row>
    <row r="2" spans="1:13" ht="30" customHeight="1">
      <c r="A2" s="26"/>
      <c r="B2" s="67" t="s">
        <v>786</v>
      </c>
      <c r="C2" s="26" t="s">
        <v>787</v>
      </c>
      <c r="D2" s="26" t="s">
        <v>788</v>
      </c>
      <c r="E2" s="30" t="s">
        <v>789</v>
      </c>
      <c r="F2" s="583" t="s">
        <v>1599</v>
      </c>
      <c r="G2" s="584"/>
      <c r="H2" s="584"/>
      <c r="I2" s="584"/>
      <c r="J2" s="11" t="s">
        <v>130</v>
      </c>
      <c r="K2" s="11" t="s">
        <v>129</v>
      </c>
      <c r="L2" s="11" t="s">
        <v>602</v>
      </c>
      <c r="M2" s="165" t="s">
        <v>609</v>
      </c>
    </row>
    <row r="3" spans="1:13" ht="20.149999999999999" customHeight="1">
      <c r="A3" s="27" t="str">
        <f>+B3&amp;C3&amp;D3</f>
        <v>1715201</v>
      </c>
      <c r="B3" s="28" t="s">
        <v>133</v>
      </c>
      <c r="C3" s="29">
        <v>52</v>
      </c>
      <c r="D3" s="28" t="s">
        <v>790</v>
      </c>
      <c r="E3" s="24">
        <v>1</v>
      </c>
      <c r="F3" s="785" t="s">
        <v>128</v>
      </c>
      <c r="G3" s="786"/>
      <c r="H3" s="786"/>
      <c r="I3" s="787"/>
      <c r="J3" s="42">
        <f>VLOOKUP($A3&amp;J$41,決統データ!$A$3:$DE$2059,$E3+19,FALSE)</f>
        <v>114363</v>
      </c>
      <c r="K3" s="42">
        <f>VLOOKUP($A3&amp;K$41,決統データ!$A$3:$DE$2059,$E3+19,FALSE)</f>
        <v>189479</v>
      </c>
      <c r="L3" s="42">
        <f>VLOOKUP($A3&amp;L$41,決統データ!$A$3:$DE$2059,$E3+19,FALSE)</f>
        <v>323767</v>
      </c>
      <c r="M3" s="199">
        <f t="shared" ref="M3:M36" si="0">SUM(J3:L3)</f>
        <v>627609</v>
      </c>
    </row>
    <row r="4" spans="1:13" ht="20.149999999999999" customHeight="1">
      <c r="A4" s="27" t="str">
        <f t="shared" ref="A4:A36" si="1">+B4&amp;C4&amp;D4</f>
        <v>1715201</v>
      </c>
      <c r="B4" s="28" t="s">
        <v>133</v>
      </c>
      <c r="C4" s="29">
        <v>52</v>
      </c>
      <c r="D4" s="28" t="s">
        <v>790</v>
      </c>
      <c r="E4" s="198">
        <v>2</v>
      </c>
      <c r="F4" s="200"/>
      <c r="G4" s="782" t="s">
        <v>125</v>
      </c>
      <c r="H4" s="201" t="s">
        <v>124</v>
      </c>
      <c r="I4" s="202"/>
      <c r="J4" s="42">
        <f>VLOOKUP($A4&amp;J$41,決統データ!$A$3:$DE$2059,$E4+19,FALSE)</f>
        <v>66882</v>
      </c>
      <c r="K4" s="42">
        <f>VLOOKUP($A4&amp;K$41,決統データ!$A$3:$DE$2059,$E4+19,FALSE)</f>
        <v>0</v>
      </c>
      <c r="L4" s="42">
        <f>VLOOKUP($A4&amp;L$41,決統データ!$A$3:$DE$2059,$E4+19,FALSE)</f>
        <v>0</v>
      </c>
      <c r="M4" s="199">
        <f t="shared" si="0"/>
        <v>66882</v>
      </c>
    </row>
    <row r="5" spans="1:13" ht="20.149999999999999" customHeight="1">
      <c r="A5" s="27" t="str">
        <f t="shared" si="1"/>
        <v>1715201</v>
      </c>
      <c r="B5" s="28" t="s">
        <v>133</v>
      </c>
      <c r="C5" s="29">
        <v>52</v>
      </c>
      <c r="D5" s="28" t="s">
        <v>790</v>
      </c>
      <c r="E5" s="198">
        <v>3</v>
      </c>
      <c r="F5" s="200"/>
      <c r="G5" s="783"/>
      <c r="H5" s="203" t="s">
        <v>123</v>
      </c>
      <c r="I5" s="203"/>
      <c r="J5" s="42">
        <f>VLOOKUP($A5&amp;J$41,決統データ!$A$3:$DE$2059,$E5+19,FALSE)</f>
        <v>0</v>
      </c>
      <c r="K5" s="42">
        <f>VLOOKUP($A5&amp;K$41,決統データ!$A$3:$DE$2059,$E5+19,FALSE)</f>
        <v>0</v>
      </c>
      <c r="L5" s="42">
        <f>VLOOKUP($A5&amp;L$41,決統データ!$A$3:$DE$2059,$E5+19,FALSE)</f>
        <v>0</v>
      </c>
      <c r="M5" s="199">
        <f t="shared" si="0"/>
        <v>0</v>
      </c>
    </row>
    <row r="6" spans="1:13" ht="20.149999999999999" customHeight="1">
      <c r="A6" s="27" t="str">
        <f t="shared" si="1"/>
        <v>1715201</v>
      </c>
      <c r="B6" s="28" t="s">
        <v>133</v>
      </c>
      <c r="C6" s="29">
        <v>52</v>
      </c>
      <c r="D6" s="28" t="s">
        <v>790</v>
      </c>
      <c r="E6" s="198">
        <v>4</v>
      </c>
      <c r="F6" s="200"/>
      <c r="G6" s="783"/>
      <c r="H6" s="201" t="s">
        <v>122</v>
      </c>
      <c r="I6" s="202"/>
      <c r="J6" s="42">
        <f>VLOOKUP($A6&amp;J$41,決統データ!$A$3:$DE$2059,$E6+19,FALSE)</f>
        <v>0</v>
      </c>
      <c r="K6" s="42">
        <f>VLOOKUP($A6&amp;K$41,決統データ!$A$3:$DE$2059,$E6+19,FALSE)</f>
        <v>37121</v>
      </c>
      <c r="L6" s="42">
        <f>VLOOKUP($A6&amp;L$41,決統データ!$A$3:$DE$2059,$E6+19,FALSE)</f>
        <v>19728</v>
      </c>
      <c r="M6" s="199">
        <f t="shared" si="0"/>
        <v>56849</v>
      </c>
    </row>
    <row r="7" spans="1:13" ht="20.149999999999999" customHeight="1">
      <c r="A7" s="27" t="str">
        <f t="shared" si="1"/>
        <v>1715201</v>
      </c>
      <c r="B7" s="28" t="s">
        <v>133</v>
      </c>
      <c r="C7" s="29">
        <v>52</v>
      </c>
      <c r="D7" s="28" t="s">
        <v>790</v>
      </c>
      <c r="E7" s="198">
        <v>5</v>
      </c>
      <c r="F7" s="204"/>
      <c r="G7" s="783"/>
      <c r="H7" s="201" t="s">
        <v>121</v>
      </c>
      <c r="I7" s="202"/>
      <c r="J7" s="42">
        <f>VLOOKUP($A7&amp;J$41,決統データ!$A$3:$DE$2059,$E7+19,FALSE)</f>
        <v>4023</v>
      </c>
      <c r="K7" s="42">
        <f>VLOOKUP($A7&amp;K$41,決統データ!$A$3:$DE$2059,$E7+19,FALSE)</f>
        <v>1189</v>
      </c>
      <c r="L7" s="42">
        <f>VLOOKUP($A7&amp;L$41,決統データ!$A$3:$DE$2059,$E7+19,FALSE)</f>
        <v>3022</v>
      </c>
      <c r="M7" s="199">
        <f t="shared" si="0"/>
        <v>8234</v>
      </c>
    </row>
    <row r="8" spans="1:13" ht="20.149999999999999" customHeight="1">
      <c r="A8" s="27" t="str">
        <f t="shared" si="1"/>
        <v>1715201</v>
      </c>
      <c r="B8" s="28" t="s">
        <v>133</v>
      </c>
      <c r="C8" s="29">
        <v>52</v>
      </c>
      <c r="D8" s="28" t="s">
        <v>790</v>
      </c>
      <c r="E8" s="198">
        <v>6</v>
      </c>
      <c r="F8" s="205"/>
      <c r="G8" s="783"/>
      <c r="H8" s="201" t="s">
        <v>120</v>
      </c>
      <c r="I8" s="202"/>
      <c r="J8" s="42">
        <f>VLOOKUP($A8&amp;J$41,決統データ!$A$3:$DE$2059,$E8+19,FALSE)</f>
        <v>0</v>
      </c>
      <c r="K8" s="42">
        <f>VLOOKUP($A8&amp;K$41,決統データ!$A$3:$DE$2059,$E8+19,FALSE)</f>
        <v>0</v>
      </c>
      <c r="L8" s="42">
        <f>VLOOKUP($A8&amp;L$41,決統データ!$A$3:$DE$2059,$E8+19,FALSE)</f>
        <v>0</v>
      </c>
      <c r="M8" s="199">
        <f t="shared" si="0"/>
        <v>0</v>
      </c>
    </row>
    <row r="9" spans="1:13" ht="20.149999999999999" customHeight="1">
      <c r="A9" s="27" t="str">
        <f t="shared" si="1"/>
        <v>1715201</v>
      </c>
      <c r="B9" s="28" t="s">
        <v>133</v>
      </c>
      <c r="C9" s="29">
        <v>52</v>
      </c>
      <c r="D9" s="28" t="s">
        <v>790</v>
      </c>
      <c r="E9" s="198">
        <v>7</v>
      </c>
      <c r="F9" s="205"/>
      <c r="G9" s="783"/>
      <c r="H9" s="203" t="s">
        <v>1566</v>
      </c>
      <c r="I9" s="203"/>
      <c r="J9" s="42">
        <f>VLOOKUP($A9&amp;J$41,決統データ!$A$3:$DE$2059,$E9+19,FALSE)</f>
        <v>0</v>
      </c>
      <c r="K9" s="42">
        <f>VLOOKUP($A9&amp;K$41,決統データ!$A$3:$DE$2059,$E9+19,FALSE)</f>
        <v>0</v>
      </c>
      <c r="L9" s="42">
        <f>VLOOKUP($A9&amp;L$41,決統データ!$A$3:$DE$2059,$E9+19,FALSE)</f>
        <v>0</v>
      </c>
      <c r="M9" s="199">
        <f t="shared" si="0"/>
        <v>0</v>
      </c>
    </row>
    <row r="10" spans="1:13" ht="20.149999999999999" customHeight="1">
      <c r="A10" s="27" t="str">
        <f t="shared" si="1"/>
        <v>1715201</v>
      </c>
      <c r="B10" s="28" t="s">
        <v>133</v>
      </c>
      <c r="C10" s="29">
        <v>52</v>
      </c>
      <c r="D10" s="28" t="s">
        <v>790</v>
      </c>
      <c r="E10" s="198">
        <v>8</v>
      </c>
      <c r="F10" s="205"/>
      <c r="G10" s="783"/>
      <c r="H10" s="201" t="s">
        <v>119</v>
      </c>
      <c r="I10" s="202"/>
      <c r="J10" s="42">
        <f>VLOOKUP($A10&amp;J$41,決統データ!$A$3:$DE$2059,$E10+19,FALSE)</f>
        <v>1289</v>
      </c>
      <c r="K10" s="42">
        <f>VLOOKUP($A10&amp;K$41,決統データ!$A$3:$DE$2059,$E10+19,FALSE)</f>
        <v>705</v>
      </c>
      <c r="L10" s="42">
        <f>VLOOKUP($A10&amp;L$41,決統データ!$A$3:$DE$2059,$E10+19,FALSE)</f>
        <v>9909</v>
      </c>
      <c r="M10" s="199">
        <f t="shared" si="0"/>
        <v>11903</v>
      </c>
    </row>
    <row r="11" spans="1:13" ht="20.149999999999999" customHeight="1">
      <c r="A11" s="27" t="str">
        <f t="shared" si="1"/>
        <v>1715201</v>
      </c>
      <c r="B11" s="28" t="s">
        <v>133</v>
      </c>
      <c r="C11" s="29">
        <v>52</v>
      </c>
      <c r="D11" s="28" t="s">
        <v>790</v>
      </c>
      <c r="E11" s="198">
        <v>9</v>
      </c>
      <c r="F11" s="205"/>
      <c r="G11" s="783"/>
      <c r="H11" s="201" t="s">
        <v>118</v>
      </c>
      <c r="I11" s="202"/>
      <c r="J11" s="42">
        <f>VLOOKUP($A11&amp;J$41,決統データ!$A$3:$DE$2059,$E11+19,FALSE)</f>
        <v>0</v>
      </c>
      <c r="K11" s="42">
        <f>VLOOKUP($A11&amp;K$41,決統データ!$A$3:$DE$2059,$E11+19,FALSE)</f>
        <v>0</v>
      </c>
      <c r="L11" s="42">
        <f>VLOOKUP($A11&amp;L$41,決統データ!$A$3:$DE$2059,$E11+19,FALSE)</f>
        <v>1770</v>
      </c>
      <c r="M11" s="199">
        <f t="shared" si="0"/>
        <v>1770</v>
      </c>
    </row>
    <row r="12" spans="1:13" ht="20.149999999999999" customHeight="1">
      <c r="A12" s="27" t="str">
        <f t="shared" si="1"/>
        <v>1715201</v>
      </c>
      <c r="B12" s="28" t="s">
        <v>133</v>
      </c>
      <c r="C12" s="29">
        <v>52</v>
      </c>
      <c r="D12" s="28" t="s">
        <v>790</v>
      </c>
      <c r="E12" s="198">
        <v>10</v>
      </c>
      <c r="F12" s="204"/>
      <c r="G12" s="783"/>
      <c r="H12" s="201" t="s">
        <v>117</v>
      </c>
      <c r="I12" s="202"/>
      <c r="J12" s="42">
        <f>VLOOKUP($A12&amp;J$41,決統データ!$A$3:$DE$2059,$E12+19,FALSE)</f>
        <v>39647</v>
      </c>
      <c r="K12" s="42">
        <f>VLOOKUP($A12&amp;K$41,決統データ!$A$3:$DE$2059,$E12+19,FALSE)</f>
        <v>0</v>
      </c>
      <c r="L12" s="42">
        <f>VLOOKUP($A12&amp;L$41,決統データ!$A$3:$DE$2059,$E12+19,FALSE)</f>
        <v>100175</v>
      </c>
      <c r="M12" s="199">
        <f t="shared" si="0"/>
        <v>139822</v>
      </c>
    </row>
    <row r="13" spans="1:13" ht="20.149999999999999" customHeight="1">
      <c r="A13" s="27" t="str">
        <f t="shared" si="1"/>
        <v>1715201</v>
      </c>
      <c r="B13" s="28" t="s">
        <v>133</v>
      </c>
      <c r="C13" s="29">
        <v>52</v>
      </c>
      <c r="D13" s="28" t="s">
        <v>790</v>
      </c>
      <c r="E13" s="198">
        <v>11</v>
      </c>
      <c r="F13" s="206"/>
      <c r="G13" s="783"/>
      <c r="H13" s="203" t="s">
        <v>116</v>
      </c>
      <c r="I13" s="203"/>
      <c r="J13" s="42">
        <f>VLOOKUP($A13&amp;J$41,決統データ!$A$3:$DE$2059,$E13+19,FALSE)</f>
        <v>0</v>
      </c>
      <c r="K13" s="42">
        <f>VLOOKUP($A13&amp;K$41,決統データ!$A$3:$DE$2059,$E13+19,FALSE)</f>
        <v>0</v>
      </c>
      <c r="L13" s="42">
        <f>VLOOKUP($A13&amp;L$41,決統データ!$A$3:$DE$2059,$E13+19,FALSE)</f>
        <v>0</v>
      </c>
      <c r="M13" s="199">
        <f t="shared" si="0"/>
        <v>0</v>
      </c>
    </row>
    <row r="14" spans="1:13" ht="20.149999999999999" customHeight="1">
      <c r="A14" s="27" t="str">
        <f t="shared" si="1"/>
        <v>1715201</v>
      </c>
      <c r="B14" s="28" t="s">
        <v>133</v>
      </c>
      <c r="C14" s="29">
        <v>52</v>
      </c>
      <c r="D14" s="28" t="s">
        <v>790</v>
      </c>
      <c r="E14" s="198">
        <v>12</v>
      </c>
      <c r="F14" s="206"/>
      <c r="G14" s="783"/>
      <c r="H14" s="207" t="s">
        <v>80</v>
      </c>
      <c r="I14" s="207"/>
      <c r="J14" s="42">
        <f>VLOOKUP($A14&amp;J$41,決統データ!$A$3:$DE$2059,$E14+19,FALSE)</f>
        <v>2522</v>
      </c>
      <c r="K14" s="42">
        <f>VLOOKUP($A14&amp;K$41,決統データ!$A$3:$DE$2059,$E14+19,FALSE)</f>
        <v>14649</v>
      </c>
      <c r="L14" s="42">
        <f>VLOOKUP($A14&amp;L$41,決統データ!$A$3:$DE$2059,$E14+19,FALSE)</f>
        <v>30840</v>
      </c>
      <c r="M14" s="199">
        <f t="shared" si="0"/>
        <v>48011</v>
      </c>
    </row>
    <row r="15" spans="1:13" ht="20.149999999999999" customHeight="1">
      <c r="A15" s="27" t="str">
        <f t="shared" si="1"/>
        <v>1715201</v>
      </c>
      <c r="B15" s="28" t="s">
        <v>133</v>
      </c>
      <c r="C15" s="29">
        <v>52</v>
      </c>
      <c r="D15" s="28" t="s">
        <v>790</v>
      </c>
      <c r="E15" s="198">
        <v>14</v>
      </c>
      <c r="F15" s="208"/>
      <c r="G15" s="209"/>
      <c r="H15" s="203" t="s">
        <v>1455</v>
      </c>
      <c r="I15" s="201"/>
      <c r="J15" s="42">
        <f>VLOOKUP($A15&amp;J$41,決統データ!$A$3:$DE$2059,$E15+19,FALSE)</f>
        <v>0</v>
      </c>
      <c r="K15" s="42">
        <f>VLOOKUP($A15&amp;K$41,決統データ!$A$3:$DE$2059,$E15+19,FALSE)</f>
        <v>0</v>
      </c>
      <c r="L15" s="42">
        <f>VLOOKUP($A15&amp;L$41,決統データ!$A$3:$DE$2059,$E15+19,FALSE)</f>
        <v>0</v>
      </c>
      <c r="M15" s="199">
        <f t="shared" si="0"/>
        <v>0</v>
      </c>
    </row>
    <row r="16" spans="1:13" ht="20.149999999999999" customHeight="1">
      <c r="A16" s="27" t="str">
        <f t="shared" si="1"/>
        <v>1715201</v>
      </c>
      <c r="B16" s="28" t="s">
        <v>133</v>
      </c>
      <c r="C16" s="29">
        <v>52</v>
      </c>
      <c r="D16" s="28" t="s">
        <v>790</v>
      </c>
      <c r="E16" s="198">
        <v>15</v>
      </c>
      <c r="F16" s="785" t="s">
        <v>126</v>
      </c>
      <c r="G16" s="786"/>
      <c r="H16" s="786"/>
      <c r="I16" s="787"/>
      <c r="J16" s="42">
        <f>VLOOKUP($A16&amp;J$41,決統データ!$A$3:$DE$2059,$E16+19,FALSE)</f>
        <v>25449</v>
      </c>
      <c r="K16" s="42">
        <f>VLOOKUP($A16&amp;K$41,決統データ!$A$3:$DE$2059,$E16+19,FALSE)</f>
        <v>40186</v>
      </c>
      <c r="L16" s="42">
        <f>VLOOKUP($A16&amp;L$41,決統データ!$A$3:$DE$2059,$E16+19,FALSE)</f>
        <v>37504</v>
      </c>
      <c r="M16" s="199">
        <f t="shared" si="0"/>
        <v>103139</v>
      </c>
    </row>
    <row r="17" spans="1:13" ht="20.149999999999999" customHeight="1">
      <c r="A17" s="27" t="str">
        <f t="shared" si="1"/>
        <v>1715201</v>
      </c>
      <c r="B17" s="28" t="s">
        <v>133</v>
      </c>
      <c r="C17" s="29">
        <v>52</v>
      </c>
      <c r="D17" s="28" t="s">
        <v>790</v>
      </c>
      <c r="E17" s="198">
        <v>16</v>
      </c>
      <c r="F17" s="200"/>
      <c r="G17" s="782" t="s">
        <v>125</v>
      </c>
      <c r="H17" s="210" t="s">
        <v>124</v>
      </c>
      <c r="I17" s="202"/>
      <c r="J17" s="42">
        <f>VLOOKUP($A17&amp;J$41,決統データ!$A$3:$DE$2059,$E17+19,FALSE)</f>
        <v>17082</v>
      </c>
      <c r="K17" s="42">
        <f>VLOOKUP($A17&amp;K$41,決統データ!$A$3:$DE$2059,$E17+19,FALSE)</f>
        <v>0</v>
      </c>
      <c r="L17" s="42">
        <f>VLOOKUP($A17&amp;L$41,決統データ!$A$3:$DE$2059,$E17+19,FALSE)</f>
        <v>0</v>
      </c>
      <c r="M17" s="199">
        <f t="shared" si="0"/>
        <v>17082</v>
      </c>
    </row>
    <row r="18" spans="1:13" ht="20.149999999999999" customHeight="1">
      <c r="A18" s="27" t="str">
        <f t="shared" si="1"/>
        <v>1715201</v>
      </c>
      <c r="B18" s="28" t="s">
        <v>133</v>
      </c>
      <c r="C18" s="29">
        <v>52</v>
      </c>
      <c r="D18" s="28" t="s">
        <v>790</v>
      </c>
      <c r="E18" s="198">
        <v>17</v>
      </c>
      <c r="F18" s="200"/>
      <c r="G18" s="783"/>
      <c r="H18" s="202" t="s">
        <v>123</v>
      </c>
      <c r="I18" s="203"/>
      <c r="J18" s="42">
        <f>VLOOKUP($A18&amp;J$41,決統データ!$A$3:$DE$2059,$E18+19,FALSE)</f>
        <v>0</v>
      </c>
      <c r="K18" s="42">
        <f>VLOOKUP($A18&amp;K$41,決統データ!$A$3:$DE$2059,$E18+19,FALSE)</f>
        <v>0</v>
      </c>
      <c r="L18" s="42">
        <f>VLOOKUP($A18&amp;L$41,決統データ!$A$3:$DE$2059,$E18+19,FALSE)</f>
        <v>0</v>
      </c>
      <c r="M18" s="199">
        <f t="shared" si="0"/>
        <v>0</v>
      </c>
    </row>
    <row r="19" spans="1:13" ht="20.149999999999999" customHeight="1">
      <c r="A19" s="27" t="str">
        <f t="shared" si="1"/>
        <v>1715201</v>
      </c>
      <c r="B19" s="28" t="s">
        <v>133</v>
      </c>
      <c r="C19" s="29">
        <v>52</v>
      </c>
      <c r="D19" s="28" t="s">
        <v>790</v>
      </c>
      <c r="E19" s="198">
        <v>18</v>
      </c>
      <c r="F19" s="200"/>
      <c r="G19" s="783"/>
      <c r="H19" s="210" t="s">
        <v>122</v>
      </c>
      <c r="I19" s="202"/>
      <c r="J19" s="42">
        <f>VLOOKUP($A19&amp;J$41,決統データ!$A$3:$DE$2059,$E19+19,FALSE)</f>
        <v>0</v>
      </c>
      <c r="K19" s="42">
        <f>VLOOKUP($A19&amp;K$41,決統データ!$A$3:$DE$2059,$E19+19,FALSE)</f>
        <v>11581</v>
      </c>
      <c r="L19" s="42">
        <f>VLOOKUP($A19&amp;L$41,決統データ!$A$3:$DE$2059,$E19+19,FALSE)</f>
        <v>2943</v>
      </c>
      <c r="M19" s="199">
        <f t="shared" si="0"/>
        <v>14524</v>
      </c>
    </row>
    <row r="20" spans="1:13" ht="20.149999999999999" customHeight="1">
      <c r="A20" s="27" t="str">
        <f t="shared" si="1"/>
        <v>1715201</v>
      </c>
      <c r="B20" s="28" t="s">
        <v>133</v>
      </c>
      <c r="C20" s="29">
        <v>52</v>
      </c>
      <c r="D20" s="28" t="s">
        <v>790</v>
      </c>
      <c r="E20" s="198">
        <v>19</v>
      </c>
      <c r="F20" s="204"/>
      <c r="G20" s="783"/>
      <c r="H20" s="210" t="s">
        <v>121</v>
      </c>
      <c r="I20" s="202"/>
      <c r="J20" s="42">
        <f>VLOOKUP($A20&amp;J$41,決統データ!$A$3:$DE$2059,$E20+19,FALSE)</f>
        <v>1381</v>
      </c>
      <c r="K20" s="42">
        <f>VLOOKUP($A20&amp;K$41,決統データ!$A$3:$DE$2059,$E20+19,FALSE)</f>
        <v>430</v>
      </c>
      <c r="L20" s="42">
        <f>VLOOKUP($A20&amp;L$41,決統データ!$A$3:$DE$2059,$E20+19,FALSE)</f>
        <v>1111</v>
      </c>
      <c r="M20" s="199">
        <f t="shared" si="0"/>
        <v>2922</v>
      </c>
    </row>
    <row r="21" spans="1:13" ht="20.149999999999999" customHeight="1">
      <c r="A21" s="27" t="str">
        <f t="shared" si="1"/>
        <v>1715201</v>
      </c>
      <c r="B21" s="28" t="s">
        <v>133</v>
      </c>
      <c r="C21" s="29">
        <v>52</v>
      </c>
      <c r="D21" s="28" t="s">
        <v>790</v>
      </c>
      <c r="E21" s="198">
        <v>20</v>
      </c>
      <c r="F21" s="205"/>
      <c r="G21" s="783"/>
      <c r="H21" s="210" t="s">
        <v>120</v>
      </c>
      <c r="I21" s="202"/>
      <c r="J21" s="42">
        <f>VLOOKUP($A21&amp;J$41,決統データ!$A$3:$DE$2059,$E21+19,FALSE)</f>
        <v>0</v>
      </c>
      <c r="K21" s="42">
        <f>VLOOKUP($A21&amp;K$41,決統データ!$A$3:$DE$2059,$E21+19,FALSE)</f>
        <v>0</v>
      </c>
      <c r="L21" s="42">
        <f>VLOOKUP($A21&amp;L$41,決統データ!$A$3:$DE$2059,$E21+19,FALSE)</f>
        <v>0</v>
      </c>
      <c r="M21" s="199">
        <f t="shared" si="0"/>
        <v>0</v>
      </c>
    </row>
    <row r="22" spans="1:13" ht="20.149999999999999" customHeight="1">
      <c r="A22" s="27" t="str">
        <f t="shared" si="1"/>
        <v>1715201</v>
      </c>
      <c r="B22" s="28" t="s">
        <v>133</v>
      </c>
      <c r="C22" s="29">
        <v>52</v>
      </c>
      <c r="D22" s="28" t="s">
        <v>790</v>
      </c>
      <c r="E22" s="198">
        <v>21</v>
      </c>
      <c r="F22" s="205"/>
      <c r="G22" s="783"/>
      <c r="H22" s="210" t="s">
        <v>119</v>
      </c>
      <c r="I22" s="202"/>
      <c r="J22" s="42">
        <f>VLOOKUP($A22&amp;J$41,決統データ!$A$3:$DE$2059,$E22+19,FALSE)</f>
        <v>178</v>
      </c>
      <c r="K22" s="42">
        <f>VLOOKUP($A22&amp;K$41,決統データ!$A$3:$DE$2059,$E22+19,FALSE)</f>
        <v>91</v>
      </c>
      <c r="L22" s="42">
        <f>VLOOKUP($A22&amp;L$41,決統データ!$A$3:$DE$2059,$E22+19,FALSE)</f>
        <v>714</v>
      </c>
      <c r="M22" s="199">
        <f t="shared" si="0"/>
        <v>983</v>
      </c>
    </row>
    <row r="23" spans="1:13" ht="20.149999999999999" customHeight="1">
      <c r="A23" s="27" t="str">
        <f t="shared" si="1"/>
        <v>1715201</v>
      </c>
      <c r="B23" s="28" t="s">
        <v>133</v>
      </c>
      <c r="C23" s="29">
        <v>52</v>
      </c>
      <c r="D23" s="28" t="s">
        <v>790</v>
      </c>
      <c r="E23" s="198">
        <v>22</v>
      </c>
      <c r="F23" s="205"/>
      <c r="G23" s="783"/>
      <c r="H23" s="210" t="s">
        <v>118</v>
      </c>
      <c r="I23" s="202"/>
      <c r="J23" s="42">
        <f>VLOOKUP($A23&amp;J$41,決統データ!$A$3:$DE$2059,$E23+19,FALSE)</f>
        <v>0</v>
      </c>
      <c r="K23" s="42">
        <f>VLOOKUP($A23&amp;K$41,決統データ!$A$3:$DE$2059,$E23+19,FALSE)</f>
        <v>0</v>
      </c>
      <c r="L23" s="42">
        <f>VLOOKUP($A23&amp;L$41,決統データ!$A$3:$DE$2059,$E23+19,FALSE)</f>
        <v>201</v>
      </c>
      <c r="M23" s="199">
        <f t="shared" si="0"/>
        <v>201</v>
      </c>
    </row>
    <row r="24" spans="1:13" ht="20.149999999999999" customHeight="1">
      <c r="A24" s="27" t="str">
        <f t="shared" si="1"/>
        <v>1715201</v>
      </c>
      <c r="B24" s="28" t="s">
        <v>133</v>
      </c>
      <c r="C24" s="29">
        <v>52</v>
      </c>
      <c r="D24" s="28" t="s">
        <v>790</v>
      </c>
      <c r="E24" s="198">
        <v>23</v>
      </c>
      <c r="F24" s="204"/>
      <c r="G24" s="783"/>
      <c r="H24" s="210" t="s">
        <v>117</v>
      </c>
      <c r="I24" s="202"/>
      <c r="J24" s="42">
        <f>VLOOKUP($A24&amp;J$41,決統データ!$A$3:$DE$2059,$E24+19,FALSE)</f>
        <v>6786</v>
      </c>
      <c r="K24" s="42">
        <f>VLOOKUP($A24&amp;K$41,決統データ!$A$3:$DE$2059,$E24+19,FALSE)</f>
        <v>0</v>
      </c>
      <c r="L24" s="42">
        <f>VLOOKUP($A24&amp;L$41,決統データ!$A$3:$DE$2059,$E24+19,FALSE)</f>
        <v>1907</v>
      </c>
      <c r="M24" s="199">
        <f t="shared" si="0"/>
        <v>8693</v>
      </c>
    </row>
    <row r="25" spans="1:13" ht="20.149999999999999" customHeight="1">
      <c r="A25" s="27" t="str">
        <f t="shared" si="1"/>
        <v>1715201</v>
      </c>
      <c r="B25" s="28" t="s">
        <v>133</v>
      </c>
      <c r="C25" s="29">
        <v>52</v>
      </c>
      <c r="D25" s="28" t="s">
        <v>790</v>
      </c>
      <c r="E25" s="198">
        <v>24</v>
      </c>
      <c r="F25" s="205"/>
      <c r="G25" s="783"/>
      <c r="H25" s="202" t="s">
        <v>116</v>
      </c>
      <c r="I25" s="203"/>
      <c r="J25" s="42">
        <f>VLOOKUP($A25&amp;J$41,決統データ!$A$3:$DE$2059,$E25+19,FALSE)</f>
        <v>0</v>
      </c>
      <c r="K25" s="42">
        <f>VLOOKUP($A25&amp;K$41,決統データ!$A$3:$DE$2059,$E25+19,FALSE)</f>
        <v>0</v>
      </c>
      <c r="L25" s="42">
        <f>VLOOKUP($A25&amp;L$41,決統データ!$A$3:$DE$2059,$E25+19,FALSE)</f>
        <v>0</v>
      </c>
      <c r="M25" s="199">
        <f t="shared" si="0"/>
        <v>0</v>
      </c>
    </row>
    <row r="26" spans="1:13" ht="20.149999999999999" customHeight="1">
      <c r="A26" s="27" t="str">
        <f t="shared" si="1"/>
        <v>1715201</v>
      </c>
      <c r="B26" s="28" t="s">
        <v>133</v>
      </c>
      <c r="C26" s="29">
        <v>52</v>
      </c>
      <c r="D26" s="28" t="s">
        <v>790</v>
      </c>
      <c r="E26" s="198">
        <v>25</v>
      </c>
      <c r="F26" s="206"/>
      <c r="G26" s="784"/>
      <c r="H26" s="207" t="s">
        <v>80</v>
      </c>
      <c r="I26" s="207"/>
      <c r="J26" s="42">
        <f>VLOOKUP($A26&amp;J$41,決統データ!$A$3:$DE$2059,$E26+19,FALSE)</f>
        <v>22</v>
      </c>
      <c r="K26" s="42">
        <f>VLOOKUP($A26&amp;K$41,決統データ!$A$3:$DE$2059,$E26+19,FALSE)</f>
        <v>284</v>
      </c>
      <c r="L26" s="42">
        <f>VLOOKUP($A26&amp;L$41,決統データ!$A$3:$DE$2059,$E26+19,FALSE)</f>
        <v>637</v>
      </c>
      <c r="M26" s="199">
        <f t="shared" si="0"/>
        <v>943</v>
      </c>
    </row>
    <row r="27" spans="1:13" ht="20.149999999999999" customHeight="1">
      <c r="A27" s="27" t="str">
        <f t="shared" si="1"/>
        <v>1715201</v>
      </c>
      <c r="B27" s="28" t="s">
        <v>133</v>
      </c>
      <c r="C27" s="29">
        <v>52</v>
      </c>
      <c r="D27" s="28" t="s">
        <v>790</v>
      </c>
      <c r="E27" s="198">
        <v>33</v>
      </c>
      <c r="F27" s="788" t="s">
        <v>115</v>
      </c>
      <c r="G27" s="788" t="s">
        <v>114</v>
      </c>
      <c r="H27" s="789" t="s">
        <v>113</v>
      </c>
      <c r="I27" s="790"/>
      <c r="J27" s="42">
        <f>VLOOKUP($A27&amp;J$41,決統データ!$A$3:$DE$2059,$E27+19,FALSE)</f>
        <v>70414</v>
      </c>
      <c r="K27" s="42">
        <f>VLOOKUP($A27&amp;K$41,決統データ!$A$3:$DE$2059,$E27+19,FALSE)</f>
        <v>182561</v>
      </c>
      <c r="L27" s="42">
        <f>VLOOKUP($A27&amp;L$41,決統データ!$A$3:$DE$2059,$E27+19,FALSE)</f>
        <v>304635</v>
      </c>
      <c r="M27" s="199">
        <f t="shared" si="0"/>
        <v>557610</v>
      </c>
    </row>
    <row r="28" spans="1:13" ht="20.149999999999999" customHeight="1">
      <c r="A28" s="27" t="str">
        <f t="shared" si="1"/>
        <v>1715201</v>
      </c>
      <c r="B28" s="28" t="s">
        <v>133</v>
      </c>
      <c r="C28" s="29">
        <v>52</v>
      </c>
      <c r="D28" s="28" t="s">
        <v>790</v>
      </c>
      <c r="E28" s="198">
        <v>34</v>
      </c>
      <c r="F28" s="788"/>
      <c r="G28" s="788"/>
      <c r="H28" s="788" t="s">
        <v>107</v>
      </c>
      <c r="I28" s="202" t="s">
        <v>112</v>
      </c>
      <c r="J28" s="42">
        <f>VLOOKUP($A28&amp;J$41,決統データ!$A$3:$DE$2059,$E28+19,FALSE)</f>
        <v>0</v>
      </c>
      <c r="K28" s="42">
        <f>VLOOKUP($A28&amp;K$41,決統データ!$A$3:$DE$2059,$E28+19,FALSE)</f>
        <v>15838</v>
      </c>
      <c r="L28" s="42">
        <f>VLOOKUP($A28&amp;L$41,決統データ!$A$3:$DE$2059,$E28+19,FALSE)</f>
        <v>3022</v>
      </c>
      <c r="M28" s="199">
        <f t="shared" si="0"/>
        <v>18860</v>
      </c>
    </row>
    <row r="29" spans="1:13" ht="20.149999999999999" customHeight="1">
      <c r="A29" s="27" t="str">
        <f t="shared" si="1"/>
        <v>1715201</v>
      </c>
      <c r="B29" s="28" t="s">
        <v>133</v>
      </c>
      <c r="C29" s="29">
        <v>52</v>
      </c>
      <c r="D29" s="28" t="s">
        <v>790</v>
      </c>
      <c r="E29" s="198">
        <v>35</v>
      </c>
      <c r="F29" s="788"/>
      <c r="G29" s="788"/>
      <c r="H29" s="788"/>
      <c r="I29" s="202" t="s">
        <v>105</v>
      </c>
      <c r="J29" s="42">
        <f>VLOOKUP($A29&amp;J$41,決統データ!$A$3:$DE$2059,$E29+19,FALSE)</f>
        <v>0</v>
      </c>
      <c r="K29" s="42">
        <f>VLOOKUP($A29&amp;K$41,決統データ!$A$3:$DE$2059,$E29+19,FALSE)</f>
        <v>0</v>
      </c>
      <c r="L29" s="42">
        <f>VLOOKUP($A29&amp;L$41,決統データ!$A$3:$DE$2059,$E29+19,FALSE)</f>
        <v>78100</v>
      </c>
      <c r="M29" s="199">
        <f t="shared" si="0"/>
        <v>78100</v>
      </c>
    </row>
    <row r="30" spans="1:13" ht="20.149999999999999" customHeight="1">
      <c r="A30" s="27" t="str">
        <f t="shared" si="1"/>
        <v>1715201</v>
      </c>
      <c r="B30" s="28" t="s">
        <v>133</v>
      </c>
      <c r="C30" s="29">
        <v>52</v>
      </c>
      <c r="D30" s="28" t="s">
        <v>790</v>
      </c>
      <c r="E30" s="198">
        <v>37</v>
      </c>
      <c r="F30" s="788"/>
      <c r="G30" s="788"/>
      <c r="H30" s="788"/>
      <c r="I30" s="202" t="s">
        <v>111</v>
      </c>
      <c r="J30" s="42">
        <f>VLOOKUP($A30&amp;J$41,決統データ!$A$3:$DE$2059,$E30+19,FALSE)</f>
        <v>0</v>
      </c>
      <c r="K30" s="42">
        <f>VLOOKUP($A30&amp;K$41,決統データ!$A$3:$DE$2059,$E30+19,FALSE)</f>
        <v>0</v>
      </c>
      <c r="L30" s="42">
        <f>VLOOKUP($A30&amp;L$41,決統データ!$A$3:$DE$2059,$E30+19,FALSE)</f>
        <v>0</v>
      </c>
      <c r="M30" s="199">
        <f t="shared" si="0"/>
        <v>0</v>
      </c>
    </row>
    <row r="31" spans="1:13" ht="20.149999999999999" customHeight="1">
      <c r="A31" s="27" t="str">
        <f t="shared" si="1"/>
        <v>1715201</v>
      </c>
      <c r="B31" s="28" t="s">
        <v>133</v>
      </c>
      <c r="C31" s="29">
        <v>52</v>
      </c>
      <c r="D31" s="28" t="s">
        <v>790</v>
      </c>
      <c r="E31" s="198">
        <v>38</v>
      </c>
      <c r="F31" s="788"/>
      <c r="G31" s="788"/>
      <c r="H31" s="788"/>
      <c r="I31" s="202" t="s">
        <v>110</v>
      </c>
      <c r="J31" s="42">
        <f>VLOOKUP($A31&amp;J$41,決統データ!$A$3:$DE$2059,$E31+19,FALSE)</f>
        <v>1289</v>
      </c>
      <c r="K31" s="42">
        <f>VLOOKUP($A31&amp;K$41,決統データ!$A$3:$DE$2059,$E31+19,FALSE)</f>
        <v>705</v>
      </c>
      <c r="L31" s="42">
        <f>VLOOKUP($A31&amp;L$41,決統データ!$A$3:$DE$2059,$E31+19,FALSE)</f>
        <v>9909</v>
      </c>
      <c r="M31" s="199">
        <f t="shared" si="0"/>
        <v>11903</v>
      </c>
    </row>
    <row r="32" spans="1:13" ht="20.149999999999999" customHeight="1">
      <c r="A32" s="27" t="str">
        <f t="shared" si="1"/>
        <v>1715201</v>
      </c>
      <c r="B32" s="28" t="s">
        <v>133</v>
      </c>
      <c r="C32" s="29">
        <v>52</v>
      </c>
      <c r="D32" s="28" t="s">
        <v>790</v>
      </c>
      <c r="E32" s="198">
        <v>39</v>
      </c>
      <c r="F32" s="788"/>
      <c r="G32" s="788"/>
      <c r="H32" s="788"/>
      <c r="I32" s="64" t="s">
        <v>109</v>
      </c>
      <c r="J32" s="42">
        <f>VLOOKUP($A32&amp;J$41,決統データ!$A$3:$DE$2059,$E32+19,FALSE)</f>
        <v>0</v>
      </c>
      <c r="K32" s="42">
        <f>VLOOKUP($A32&amp;K$41,決統データ!$A$3:$DE$2059,$E32+19,FALSE)</f>
        <v>0</v>
      </c>
      <c r="L32" s="42">
        <f>VLOOKUP($A32&amp;L$41,決統データ!$A$3:$DE$2059,$E32+19,FALSE)</f>
        <v>0</v>
      </c>
      <c r="M32" s="199">
        <f t="shared" si="0"/>
        <v>0</v>
      </c>
    </row>
    <row r="33" spans="1:13" ht="20.149999999999999" customHeight="1">
      <c r="A33" s="27" t="str">
        <f t="shared" si="1"/>
        <v>1715201</v>
      </c>
      <c r="B33" s="28" t="s">
        <v>133</v>
      </c>
      <c r="C33" s="29">
        <v>52</v>
      </c>
      <c r="D33" s="28" t="s">
        <v>790</v>
      </c>
      <c r="E33" s="198">
        <v>41</v>
      </c>
      <c r="F33" s="788"/>
      <c r="G33" s="788"/>
      <c r="H33" s="624" t="s">
        <v>108</v>
      </c>
      <c r="I33" s="791"/>
      <c r="J33" s="42">
        <f>VLOOKUP($A33&amp;J$41,決統データ!$A$3:$DE$2059,$E33+19,FALSE)</f>
        <v>14402</v>
      </c>
      <c r="K33" s="42">
        <f>VLOOKUP($A33&amp;K$41,決統データ!$A$3:$DE$2059,$E33+19,FALSE)</f>
        <v>38369</v>
      </c>
      <c r="L33" s="42">
        <f>VLOOKUP($A33&amp;L$41,決統データ!$A$3:$DE$2059,$E33+19,FALSE)</f>
        <v>34021</v>
      </c>
      <c r="M33" s="199">
        <f t="shared" si="0"/>
        <v>86792</v>
      </c>
    </row>
    <row r="34" spans="1:13" ht="20.149999999999999" customHeight="1">
      <c r="A34" s="27" t="str">
        <f t="shared" si="1"/>
        <v>1715201</v>
      </c>
      <c r="B34" s="28" t="s">
        <v>133</v>
      </c>
      <c r="C34" s="29">
        <v>52</v>
      </c>
      <c r="D34" s="28" t="s">
        <v>790</v>
      </c>
      <c r="E34" s="198">
        <v>42</v>
      </c>
      <c r="F34" s="788"/>
      <c r="G34" s="788"/>
      <c r="H34" s="611" t="s">
        <v>107</v>
      </c>
      <c r="I34" s="64" t="s">
        <v>106</v>
      </c>
      <c r="J34" s="42">
        <f>VLOOKUP($A34&amp;J$41,決統データ!$A$3:$DE$2059,$E34+19,FALSE)</f>
        <v>0</v>
      </c>
      <c r="K34" s="42">
        <f>VLOOKUP($A34&amp;K$41,決統データ!$A$3:$DE$2059,$E34+19,FALSE)</f>
        <v>0</v>
      </c>
      <c r="L34" s="42">
        <f>VLOOKUP($A34&amp;L$41,決統データ!$A$3:$DE$2059,$E34+19,FALSE)</f>
        <v>1111</v>
      </c>
      <c r="M34" s="199">
        <f t="shared" si="0"/>
        <v>1111</v>
      </c>
    </row>
    <row r="35" spans="1:13" ht="20.149999999999999" customHeight="1">
      <c r="A35" s="27" t="str">
        <f t="shared" si="1"/>
        <v>1715201</v>
      </c>
      <c r="B35" s="28" t="s">
        <v>133</v>
      </c>
      <c r="C35" s="29">
        <v>52</v>
      </c>
      <c r="D35" s="28" t="s">
        <v>790</v>
      </c>
      <c r="E35" s="198">
        <v>43</v>
      </c>
      <c r="F35" s="788"/>
      <c r="G35" s="788"/>
      <c r="H35" s="612"/>
      <c r="I35" s="64" t="s">
        <v>105</v>
      </c>
      <c r="J35" s="42">
        <f>VLOOKUP($A35&amp;J$41,決統データ!$A$3:$DE$2059,$E35+19,FALSE)</f>
        <v>0</v>
      </c>
      <c r="K35" s="42">
        <f>VLOOKUP($A35&amp;K$41,決統データ!$A$3:$DE$2059,$E35+19,FALSE)</f>
        <v>0</v>
      </c>
      <c r="L35" s="42">
        <f>VLOOKUP($A35&amp;L$41,決統データ!$A$3:$DE$2059,$E35+19,FALSE)</f>
        <v>12000</v>
      </c>
      <c r="M35" s="199">
        <f t="shared" si="0"/>
        <v>12000</v>
      </c>
    </row>
    <row r="36" spans="1:13" ht="20.149999999999999" customHeight="1">
      <c r="A36" s="27" t="str">
        <f t="shared" si="1"/>
        <v>1715201</v>
      </c>
      <c r="B36" s="28" t="s">
        <v>133</v>
      </c>
      <c r="C36" s="29">
        <v>52</v>
      </c>
      <c r="D36" s="28" t="s">
        <v>790</v>
      </c>
      <c r="E36" s="198">
        <v>45</v>
      </c>
      <c r="F36" s="788"/>
      <c r="G36" s="788"/>
      <c r="H36" s="613"/>
      <c r="I36" s="64" t="s">
        <v>104</v>
      </c>
      <c r="J36" s="42">
        <f>VLOOKUP($A36&amp;J$41,決統データ!$A$3:$DE$2059,$E36+19,FALSE)</f>
        <v>178</v>
      </c>
      <c r="K36" s="42">
        <f>VLOOKUP($A36&amp;K$41,決統データ!$A$3:$DE$2059,$E36+19,FALSE)</f>
        <v>91</v>
      </c>
      <c r="L36" s="42">
        <f>VLOOKUP($A36&amp;L$41,決統データ!$A$3:$DE$2059,$E36+19,FALSE)</f>
        <v>714</v>
      </c>
      <c r="M36" s="199">
        <f t="shared" si="0"/>
        <v>983</v>
      </c>
    </row>
    <row r="41" spans="1:13">
      <c r="J41" s="170" t="str">
        <f t="shared" ref="J41:L41" si="2">+J42&amp;"000"</f>
        <v>263036000</v>
      </c>
      <c r="K41" s="170" t="str">
        <f t="shared" si="2"/>
        <v>263435000</v>
      </c>
      <c r="L41" s="170" t="str">
        <f t="shared" si="2"/>
        <v>264652000</v>
      </c>
    </row>
    <row r="42" spans="1:13">
      <c r="J42" s="170" t="s">
        <v>758</v>
      </c>
      <c r="K42" s="170" t="s">
        <v>591</v>
      </c>
      <c r="L42" s="170" t="s">
        <v>598</v>
      </c>
    </row>
    <row r="43" spans="1:13">
      <c r="J43" s="170" t="s">
        <v>757</v>
      </c>
      <c r="K43" s="170" t="s">
        <v>468</v>
      </c>
      <c r="L43" s="170" t="s">
        <v>599</v>
      </c>
    </row>
  </sheetData>
  <customSheetViews>
    <customSheetView guid="{247A5D4D-80F1-4466-92F7-7A3BC78E450F}" showPageBreaks="1" printArea="1" topLeftCell="A25">
      <selection activeCell="C43" sqref="C43"/>
      <pageMargins left="0.98425196850393704"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11">
    <mergeCell ref="H34:H36"/>
    <mergeCell ref="F27:F36"/>
    <mergeCell ref="G27:G36"/>
    <mergeCell ref="H27:I27"/>
    <mergeCell ref="H28:H32"/>
    <mergeCell ref="H33:I33"/>
    <mergeCell ref="G17:G26"/>
    <mergeCell ref="F2:I2"/>
    <mergeCell ref="F3:I3"/>
    <mergeCell ref="F16:I16"/>
    <mergeCell ref="G4:G14"/>
  </mergeCells>
  <phoneticPr fontId="3"/>
  <pageMargins left="0.98425196850393704" right="0.78740157480314965" top="0.78740157480314965" bottom="0.78740157480314965" header="0.51181102362204722" footer="0.51181102362204722"/>
  <pageSetup paperSize="9" scale="6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107</vt:i4>
      </vt:variant>
    </vt:vector>
  </HeadingPairs>
  <TitlesOfParts>
    <vt:vector size="178" baseType="lpstr">
      <vt:lpstr>簡1</vt:lpstr>
      <vt:lpstr>簡2</vt:lpstr>
      <vt:lpstr>公1</vt:lpstr>
      <vt:lpstr>公2</vt:lpstr>
      <vt:lpstr>公3</vt:lpstr>
      <vt:lpstr>公4</vt:lpstr>
      <vt:lpstr>公5</vt:lpstr>
      <vt:lpstr>公6</vt:lpstr>
      <vt:lpstr>公7</vt:lpstr>
      <vt:lpstr>環1</vt:lpstr>
      <vt:lpstr>環2</vt:lpstr>
      <vt:lpstr>環3</vt:lpstr>
      <vt:lpstr>環4</vt:lpstr>
      <vt:lpstr>環5</vt:lpstr>
      <vt:lpstr>環6</vt:lpstr>
      <vt:lpstr>環7</vt:lpstr>
      <vt:lpstr>農1</vt:lpstr>
      <vt:lpstr>農2</vt:lpstr>
      <vt:lpstr>農3</vt:lpstr>
      <vt:lpstr>農4</vt:lpstr>
      <vt:lpstr>農5</vt:lpstr>
      <vt:lpstr>農6</vt:lpstr>
      <vt:lpstr>農7</vt:lpstr>
      <vt:lpstr>漁1</vt:lpstr>
      <vt:lpstr>漁2</vt:lpstr>
      <vt:lpstr>漁3</vt:lpstr>
      <vt:lpstr>漁4</vt:lpstr>
      <vt:lpstr>漁5</vt:lpstr>
      <vt:lpstr>漁6</vt:lpstr>
      <vt:lpstr>漁7</vt:lpstr>
      <vt:lpstr>林1</vt:lpstr>
      <vt:lpstr>林2</vt:lpstr>
      <vt:lpstr>林3</vt:lpstr>
      <vt:lpstr>林4</vt:lpstr>
      <vt:lpstr>林5</vt:lpstr>
      <vt:lpstr>林6</vt:lpstr>
      <vt:lpstr>林7</vt:lpstr>
      <vt:lpstr>排1</vt:lpstr>
      <vt:lpstr>排2</vt:lpstr>
      <vt:lpstr>排3</vt:lpstr>
      <vt:lpstr>排4</vt:lpstr>
      <vt:lpstr>排5</vt:lpstr>
      <vt:lpstr>排6</vt:lpstr>
      <vt:lpstr>排7</vt:lpstr>
      <vt:lpstr>特1</vt:lpstr>
      <vt:lpstr>特2</vt:lpstr>
      <vt:lpstr>特3</vt:lpstr>
      <vt:lpstr>特4</vt:lpstr>
      <vt:lpstr>特5</vt:lpstr>
      <vt:lpstr>特6</vt:lpstr>
      <vt:lpstr>特7</vt:lpstr>
      <vt:lpstr>港1</vt:lpstr>
      <vt:lpstr>港2</vt:lpstr>
      <vt:lpstr>市1</vt:lpstr>
      <vt:lpstr>市2</vt:lpstr>
      <vt:lpstr>市3</vt:lpstr>
      <vt:lpstr>と1</vt:lpstr>
      <vt:lpstr>と2</vt:lpstr>
      <vt:lpstr>電気１</vt:lpstr>
      <vt:lpstr>電気２</vt:lpstr>
      <vt:lpstr>宅そ1</vt:lpstr>
      <vt:lpstr>そ2</vt:lpstr>
      <vt:lpstr>そ3</vt:lpstr>
      <vt:lpstr>駐1</vt:lpstr>
      <vt:lpstr>駐2</vt:lpstr>
      <vt:lpstr>介1</vt:lpstr>
      <vt:lpstr>介2</vt:lpstr>
      <vt:lpstr>介3</vt:lpstr>
      <vt:lpstr>決統データ</vt:lpstr>
      <vt:lpstr>Sheet1</vt:lpstr>
      <vt:lpstr>Sheet2</vt:lpstr>
      <vt:lpstr>そ2!Print_Area</vt:lpstr>
      <vt:lpstr>そ3!Print_Area</vt:lpstr>
      <vt:lpstr>と1!Print_Area</vt:lpstr>
      <vt:lpstr>と2!Print_Area</vt:lpstr>
      <vt:lpstr>介1!Print_Area</vt:lpstr>
      <vt:lpstr>介2!Print_Area</vt:lpstr>
      <vt:lpstr>介3!Print_Area</vt:lpstr>
      <vt:lpstr>環1!Print_Area</vt:lpstr>
      <vt:lpstr>環2!Print_Area</vt:lpstr>
      <vt:lpstr>環3!Print_Area</vt:lpstr>
      <vt:lpstr>環4!Print_Area</vt:lpstr>
      <vt:lpstr>環5!Print_Area</vt:lpstr>
      <vt:lpstr>環6!Print_Area</vt:lpstr>
      <vt:lpstr>環7!Print_Area</vt:lpstr>
      <vt:lpstr>簡1!Print_Area</vt:lpstr>
      <vt:lpstr>簡2!Print_Area</vt:lpstr>
      <vt:lpstr>漁1!Print_Area</vt:lpstr>
      <vt:lpstr>漁2!Print_Area</vt:lpstr>
      <vt:lpstr>漁3!Print_Area</vt:lpstr>
      <vt:lpstr>漁4!Print_Area</vt:lpstr>
      <vt:lpstr>漁5!Print_Area</vt:lpstr>
      <vt:lpstr>漁6!Print_Area</vt:lpstr>
      <vt:lpstr>漁7!Print_Area</vt:lpstr>
      <vt:lpstr>公1!Print_Area</vt:lpstr>
      <vt:lpstr>公2!Print_Area</vt:lpstr>
      <vt:lpstr>公3!Print_Area</vt:lpstr>
      <vt:lpstr>公4!Print_Area</vt:lpstr>
      <vt:lpstr>公5!Print_Area</vt:lpstr>
      <vt:lpstr>公6!Print_Area</vt:lpstr>
      <vt:lpstr>公7!Print_Area</vt:lpstr>
      <vt:lpstr>港1!Print_Area</vt:lpstr>
      <vt:lpstr>港2!Print_Area</vt:lpstr>
      <vt:lpstr>市1!Print_Area</vt:lpstr>
      <vt:lpstr>市2!Print_Area</vt:lpstr>
      <vt:lpstr>市3!Print_Area</vt:lpstr>
      <vt:lpstr>宅そ1!Print_Area</vt:lpstr>
      <vt:lpstr>駐1!Print_Area</vt:lpstr>
      <vt:lpstr>駐2!Print_Area</vt:lpstr>
      <vt:lpstr>電気１!Print_Area</vt:lpstr>
      <vt:lpstr>電気２!Print_Area</vt:lpstr>
      <vt:lpstr>特1!Print_Area</vt:lpstr>
      <vt:lpstr>特2!Print_Area</vt:lpstr>
      <vt:lpstr>特3!Print_Area</vt:lpstr>
      <vt:lpstr>特4!Print_Area</vt:lpstr>
      <vt:lpstr>特5!Print_Area</vt:lpstr>
      <vt:lpstr>特6!Print_Area</vt:lpstr>
      <vt:lpstr>特7!Print_Area</vt:lpstr>
      <vt:lpstr>農1!Print_Area</vt:lpstr>
      <vt:lpstr>農2!Print_Area</vt:lpstr>
      <vt:lpstr>農3!Print_Area</vt:lpstr>
      <vt:lpstr>農4!Print_Area</vt:lpstr>
      <vt:lpstr>農5!Print_Area</vt:lpstr>
      <vt:lpstr>農6!Print_Area</vt:lpstr>
      <vt:lpstr>農7!Print_Area</vt:lpstr>
      <vt:lpstr>排1!Print_Area</vt:lpstr>
      <vt:lpstr>排2!Print_Area</vt:lpstr>
      <vt:lpstr>排3!Print_Area</vt:lpstr>
      <vt:lpstr>排4!Print_Area</vt:lpstr>
      <vt:lpstr>排5!Print_Area</vt:lpstr>
      <vt:lpstr>排6!Print_Area</vt:lpstr>
      <vt:lpstr>排7!Print_Area</vt:lpstr>
      <vt:lpstr>林1!Print_Area</vt:lpstr>
      <vt:lpstr>林2!Print_Area</vt:lpstr>
      <vt:lpstr>林3!Print_Area</vt:lpstr>
      <vt:lpstr>林4!Print_Area</vt:lpstr>
      <vt:lpstr>林5!Print_Area</vt:lpstr>
      <vt:lpstr>林6!Print_Area</vt:lpstr>
      <vt:lpstr>林7!Print_Area</vt:lpstr>
      <vt:lpstr>そ2!Print_Titles</vt:lpstr>
      <vt:lpstr>そ3!Print_Titles</vt:lpstr>
      <vt:lpstr>と2!Print_Titles</vt:lpstr>
      <vt:lpstr>介1!Print_Titles</vt:lpstr>
      <vt:lpstr>介2!Print_Titles</vt:lpstr>
      <vt:lpstr>介3!Print_Titles</vt:lpstr>
      <vt:lpstr>環1!Print_Titles</vt:lpstr>
      <vt:lpstr>環2!Print_Titles</vt:lpstr>
      <vt:lpstr>環3!Print_Titles</vt:lpstr>
      <vt:lpstr>環4!Print_Titles</vt:lpstr>
      <vt:lpstr>環5!Print_Titles</vt:lpstr>
      <vt:lpstr>環6!Print_Titles</vt:lpstr>
      <vt:lpstr>簡1!Print_Titles</vt:lpstr>
      <vt:lpstr>簡2!Print_Titles</vt:lpstr>
      <vt:lpstr>漁2!Print_Titles</vt:lpstr>
      <vt:lpstr>公1!Print_Titles</vt:lpstr>
      <vt:lpstr>公2!Print_Titles</vt:lpstr>
      <vt:lpstr>公3!Print_Titles</vt:lpstr>
      <vt:lpstr>公4!Print_Titles</vt:lpstr>
      <vt:lpstr>公5!Print_Titles</vt:lpstr>
      <vt:lpstr>公6!Print_Titles</vt:lpstr>
      <vt:lpstr>公7!Print_Titles</vt:lpstr>
      <vt:lpstr>港2!Print_Titles</vt:lpstr>
      <vt:lpstr>市2!Print_Titles</vt:lpstr>
      <vt:lpstr>宅そ1!Print_Titles</vt:lpstr>
      <vt:lpstr>駐1!Print_Titles</vt:lpstr>
      <vt:lpstr>駐2!Print_Titles</vt:lpstr>
      <vt:lpstr>電気１!Print_Titles</vt:lpstr>
      <vt:lpstr>電気２!Print_Titles</vt:lpstr>
      <vt:lpstr>特2!Print_Titles</vt:lpstr>
      <vt:lpstr>農1!Print_Titles</vt:lpstr>
      <vt:lpstr>農2!Print_Titles</vt:lpstr>
      <vt:lpstr>農3!Print_Titles</vt:lpstr>
      <vt:lpstr>農4!Print_Titles</vt:lpstr>
      <vt:lpstr>農5!Print_Titles</vt:lpstr>
      <vt:lpstr>農6!Print_Titles</vt:lpstr>
      <vt:lpstr>農7!Print_Titles</vt:lpstr>
      <vt:lpstr>排2!Print_Titles</vt:lpstr>
      <vt:lpstr>林2!Print_Titles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前田　和哉</cp:lastModifiedBy>
  <dcterms:modified xsi:type="dcterms:W3CDTF">2022-03-29T08:51:01Z</dcterms:modified>
</cp:coreProperties>
</file>